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1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2.xml" ContentType="application/vnd.openxmlformats-officedocument.spreadsheetml.queryTable+xml"/>
  <Override PartName="/xl/tables/table12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9.xml" ContentType="application/vnd.ms-excel.person+xml"/>
  <Override PartName="/xl/persons/person24.xml" ContentType="application/vnd.ms-excel.person+xml"/>
  <Override PartName="/xl/persons/person28.xml" ContentType="application/vnd.ms-excel.person+xml"/>
  <Override PartName="/xl/persons/person38.xml" ContentType="application/vnd.ms-excel.person+xml"/>
  <Override PartName="/xl/persons/person43.xml" ContentType="application/vnd.ms-excel.person+xml"/>
  <Override PartName="/xl/persons/person11.xml" ContentType="application/vnd.ms-excel.person+xml"/>
  <Override PartName="/xl/persons/person34.xml" ContentType="application/vnd.ms-excel.person+xml"/>
  <Override PartName="/xl/persons/person6.xml" ContentType="application/vnd.ms-excel.person+xml"/>
  <Override PartName="/xl/persons/person12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30.xml" ContentType="application/vnd.ms-excel.person+xml"/>
  <Override PartName="/xl/persons/person1.xml" ContentType="application/vnd.ms-excel.person+xml"/>
  <Override PartName="/xl/persons/person41.xml" ContentType="application/vnd.ms-excel.person+xml"/>
  <Override PartName="/xl/persons/person48.xml" ContentType="application/vnd.ms-excel.person+xml"/>
  <Override PartName="/xl/persons/person37.xml" ContentType="application/vnd.ms-excel.person+xml"/>
  <Override PartName="/xl/persons/person.xml" ContentType="application/vnd.ms-excel.person+xml"/>
  <Override PartName="/xl/persons/person47.xml" ContentType="application/vnd.ms-excel.person+xml"/>
  <Override PartName="/xl/persons/person33.xml" ContentType="application/vnd.ms-excel.person+xml"/>
  <Override PartName="/xl/persons/person31.xml" ContentType="application/vnd.ms-excel.person+xml"/>
  <Override PartName="/xl/persons/person27.xml" ContentType="application/vnd.ms-excel.person+xml"/>
  <Override PartName="/xl/persons/person20.xml" ContentType="application/vnd.ms-excel.person+xml"/>
  <Override PartName="/xl/persons/person14.xml" ContentType="application/vnd.ms-excel.person+xml"/>
  <Override PartName="/xl/persons/person16.xml" ContentType="application/vnd.ms-excel.person+xml"/>
  <Override PartName="/xl/persons/person40.xml" ContentType="application/vnd.ms-excel.person+xml"/>
  <Override PartName="/xl/persons/person50.xml" ContentType="application/vnd.ms-excel.person+xml"/>
  <Override PartName="/xl/persons/person2.xml" ContentType="application/vnd.ms-excel.person+xml"/>
  <Override PartName="/xl/persons/person44.xml" ContentType="application/vnd.ms-excel.person+xml"/>
  <Override PartName="/xl/persons/person32.xml" ContentType="application/vnd.ms-excel.person+xml"/>
  <Override PartName="/xl/persons/person29.xml" ContentType="application/vnd.ms-excel.person+xml"/>
  <Override PartName="/xl/persons/person7.xml" ContentType="application/vnd.ms-excel.person+xml"/>
  <Override PartName="/xl/persons/person13.xml" ContentType="application/vnd.ms-excel.person+xml"/>
  <Override PartName="/xl/persons/person19.xml" ContentType="application/vnd.ms-excel.person+xml"/>
  <Override PartName="/xl/persons/person51.xml" ContentType="application/vnd.ms-excel.person+xml"/>
  <Override PartName="/xl/persons/person46.xml" ContentType="application/vnd.ms-excel.person+xml"/>
  <Override PartName="/xl/persons/person39.xml" ContentType="application/vnd.ms-excel.person+xml"/>
  <Override PartName="/xl/persons/person8.xml" ContentType="application/vnd.ms-excel.person+xml"/>
  <Override PartName="/xl/persons/person23.xml" ContentType="application/vnd.ms-excel.person+xml"/>
  <Override PartName="/xl/persons/person35.xml" ContentType="application/vnd.ms-excel.person+xml"/>
  <Override PartName="/xl/persons/person22.xml" ContentType="application/vnd.ms-excel.person+xml"/>
  <Override PartName="/xl/persons/person17.xml" ContentType="application/vnd.ms-excel.person+xml"/>
  <Override PartName="/xl/persons/person10.xml" ContentType="application/vnd.ms-excel.person+xml"/>
  <Override PartName="/xl/persons/person49.xml" ContentType="application/vnd.ms-excel.person+xml"/>
  <Override PartName="/xl/persons/person42.xml" ContentType="application/vnd.ms-excel.person+xml"/>
  <Override PartName="/xl/persons/person36.xml" ContentType="application/vnd.ms-excel.person+xml"/>
  <Override PartName="/xl/persons/person4.xml" ContentType="application/vnd.ms-excel.person+xml"/>
  <Override PartName="/xl/persons/person15.xml" ContentType="application/vnd.ms-excel.person+xml"/>
  <Override PartName="/xl/persons/person25.xml" ContentType="application/vnd.ms-excel.person+xml"/>
  <Override PartName="/xl/persons/person21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0.xml" ContentType="application/vnd.ms-excel.person+xml"/>
  <Override PartName="/xl/persons/person4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56997437b53efa/Pulpit/Praca/Projekty/Excelowa Męska Garderoba/"/>
    </mc:Choice>
  </mc:AlternateContent>
  <xr:revisionPtr revIDLastSave="19" documentId="13_ncr:1_{1C865278-CF27-4B33-8C47-4FC552689A41}" xr6:coauthVersionLast="47" xr6:coauthVersionMax="47" xr10:uidLastSave="{C406E680-8A11-4300-ACE6-4ED47708B45F}"/>
  <bookViews>
    <workbookView xWindow="-108" yWindow="-108" windowWidth="23256" windowHeight="12456" firstSheet="3" activeTab="5" xr2:uid="{BCB2D969-4964-4076-AF94-F1A2C715DC46}"/>
  </bookViews>
  <sheets>
    <sheet name="Spis ubrań" sheetId="2" r:id="rId1"/>
    <sheet name="Tabela kolorów" sheetId="21" r:id="rId2"/>
    <sheet name="Dokładne dopasowanie" sheetId="31" r:id="rId3"/>
    <sheet name="Elastyczne dopasowanie" sheetId="25" r:id="rId4"/>
    <sheet name="Statystyki" sheetId="30" r:id="rId5"/>
    <sheet name="Podział Ubrań" sheetId="18" r:id="rId6"/>
    <sheet name="Wybór ubrań" sheetId="24" r:id="rId7"/>
    <sheet name="Algorytm" sheetId="29" r:id="rId8"/>
    <sheet name="Kolory" sheetId="14" r:id="rId9"/>
    <sheet name="Dop. kol" sheetId="27" r:id="rId10"/>
  </sheets>
  <definedNames>
    <definedName name="ExternalData_1" localSheetId="7" hidden="1">Algorytm!$A$2:$I$40</definedName>
    <definedName name="ExternalData_1" localSheetId="5" hidden="1">'Podział Ubrań'!$A$1:$H$39</definedName>
    <definedName name="ExternalData_1" localSheetId="4" hidden="1">Statystyki!$AZ$3:$BF$41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" i="25" l="1"/>
  <c r="K27" i="25"/>
  <c r="K25" i="25"/>
  <c r="I26" i="25"/>
  <c r="I27" i="25"/>
  <c r="I25" i="25"/>
  <c r="I28" i="25"/>
  <c r="E25" i="25"/>
  <c r="E27" i="29"/>
  <c r="E35" i="29"/>
  <c r="E26" i="29"/>
  <c r="E5" i="29"/>
  <c r="E28" i="29"/>
  <c r="E29" i="29"/>
  <c r="E30" i="29"/>
  <c r="E31" i="29"/>
  <c r="E32" i="29"/>
  <c r="E17" i="29"/>
  <c r="E18" i="29"/>
  <c r="E19" i="29"/>
  <c r="E20" i="29"/>
  <c r="E21" i="29"/>
  <c r="E6" i="29"/>
  <c r="E33" i="29"/>
  <c r="E7" i="29"/>
  <c r="E8" i="29"/>
  <c r="E34" i="29"/>
  <c r="E22" i="29"/>
  <c r="E23" i="29"/>
  <c r="E24" i="29"/>
  <c r="E3" i="29"/>
  <c r="E9" i="29"/>
  <c r="E10" i="29"/>
  <c r="E11" i="29"/>
  <c r="E25" i="29"/>
  <c r="E37" i="29"/>
  <c r="E38" i="29"/>
  <c r="E39" i="29"/>
  <c r="E40" i="29"/>
  <c r="E14" i="29"/>
  <c r="E4" i="29"/>
  <c r="E12" i="29"/>
  <c r="E36" i="29"/>
  <c r="E15" i="29"/>
  <c r="E16" i="29"/>
  <c r="E13" i="29"/>
  <c r="I2" i="18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BG4" i="30"/>
  <c r="BG5" i="30"/>
  <c r="AM4" i="30" s="1" a="1"/>
  <c r="AM4" i="30" s="1"/>
  <c r="BG6" i="30"/>
  <c r="BG7" i="30"/>
  <c r="BG8" i="30"/>
  <c r="BG9" i="30"/>
  <c r="BG10" i="30"/>
  <c r="BG11" i="30"/>
  <c r="BG12" i="30"/>
  <c r="BG13" i="30"/>
  <c r="BG14" i="30"/>
  <c r="AP4" i="30" s="1" a="1"/>
  <c r="AP4" i="30" s="1"/>
  <c r="BG15" i="30"/>
  <c r="BG16" i="30"/>
  <c r="BG17" i="30"/>
  <c r="BG18" i="30"/>
  <c r="BG19" i="30"/>
  <c r="BG20" i="30"/>
  <c r="BG21" i="30"/>
  <c r="BG22" i="30"/>
  <c r="BG23" i="30"/>
  <c r="BG24" i="30"/>
  <c r="BG25" i="30"/>
  <c r="BG26" i="30"/>
  <c r="BG27" i="30"/>
  <c r="BG28" i="30"/>
  <c r="BG29" i="30"/>
  <c r="BG30" i="30"/>
  <c r="BG31" i="30"/>
  <c r="BG32" i="30"/>
  <c r="BG33" i="30"/>
  <c r="BG34" i="30"/>
  <c r="BG35" i="30"/>
  <c r="BG36" i="30"/>
  <c r="BG37" i="30"/>
  <c r="BG38" i="30"/>
  <c r="BG39" i="30"/>
  <c r="BG40" i="30"/>
  <c r="BG41" i="30"/>
  <c r="I40" i="2"/>
  <c r="K40" i="2" s="1"/>
  <c r="L40" i="2"/>
  <c r="M40" i="2"/>
  <c r="N40" i="2"/>
  <c r="C8" i="31"/>
  <c r="K3" i="30"/>
  <c r="C10" i="31"/>
  <c r="C9" i="31"/>
  <c r="C12" i="25"/>
  <c r="E27" i="25" s="1"/>
  <c r="C11" i="25"/>
  <c r="E26" i="25" s="1"/>
  <c r="C10" i="25"/>
  <c r="Q19" i="25"/>
  <c r="Q17" i="25"/>
  <c r="Q16" i="25"/>
  <c r="O19" i="25"/>
  <c r="O17" i="25"/>
  <c r="O16" i="25"/>
  <c r="M19" i="25"/>
  <c r="K19" i="25"/>
  <c r="M17" i="25"/>
  <c r="M16" i="25"/>
  <c r="K16" i="25"/>
  <c r="K17" i="25"/>
  <c r="Q12" i="25"/>
  <c r="Q11" i="25"/>
  <c r="Q10" i="25"/>
  <c r="O12" i="25"/>
  <c r="O11" i="25"/>
  <c r="O10" i="25"/>
  <c r="M12" i="25"/>
  <c r="M11" i="25"/>
  <c r="M10" i="25"/>
  <c r="K12" i="25"/>
  <c r="K11" i="25"/>
  <c r="K10" i="25"/>
  <c r="I12" i="25"/>
  <c r="I11" i="25"/>
  <c r="I10" i="25"/>
  <c r="G12" i="25"/>
  <c r="G11" i="25"/>
  <c r="G10" i="25"/>
  <c r="G28" i="25" s="1"/>
  <c r="E12" i="25"/>
  <c r="E30" i="25" s="1"/>
  <c r="E11" i="25"/>
  <c r="E29" i="25" s="1"/>
  <c r="E10" i="25"/>
  <c r="E28" i="25" s="1"/>
  <c r="K4" i="30"/>
  <c r="K5" i="30"/>
  <c r="K6" i="30"/>
  <c r="K7" i="30"/>
  <c r="K8" i="30"/>
  <c r="K9" i="30"/>
  <c r="K10" i="30"/>
  <c r="K11" i="30"/>
  <c r="K12" i="30"/>
  <c r="K13" i="30"/>
  <c r="K14" i="30"/>
  <c r="K15" i="30"/>
  <c r="K16" i="30"/>
  <c r="K17" i="30"/>
  <c r="K18" i="30"/>
  <c r="EF46" i="18"/>
  <c r="EG46" i="18"/>
  <c r="EH46" i="18"/>
  <c r="EF47" i="18"/>
  <c r="EG47" i="18"/>
  <c r="EH47" i="18"/>
  <c r="EF48" i="18"/>
  <c r="EG48" i="18"/>
  <c r="EH48" i="18"/>
  <c r="EF49" i="18"/>
  <c r="EG49" i="18"/>
  <c r="EH49" i="18"/>
  <c r="EF50" i="18"/>
  <c r="EG50" i="18"/>
  <c r="EH50" i="18"/>
  <c r="EF51" i="18"/>
  <c r="EG51" i="18"/>
  <c r="EH51" i="18"/>
  <c r="EF52" i="18"/>
  <c r="EG52" i="18"/>
  <c r="EH52" i="18"/>
  <c r="EF53" i="18"/>
  <c r="EG53" i="18"/>
  <c r="EH53" i="18"/>
  <c r="EF54" i="18"/>
  <c r="EG54" i="18"/>
  <c r="EH54" i="18"/>
  <c r="EF55" i="18"/>
  <c r="EG55" i="18"/>
  <c r="EH55" i="18"/>
  <c r="EF56" i="18"/>
  <c r="EG56" i="18"/>
  <c r="EH56" i="18"/>
  <c r="EF57" i="18"/>
  <c r="EG57" i="18"/>
  <c r="EH57" i="18"/>
  <c r="EF58" i="18"/>
  <c r="EG58" i="18"/>
  <c r="EH58" i="18"/>
  <c r="EF59" i="18"/>
  <c r="EG59" i="18"/>
  <c r="EH59" i="18"/>
  <c r="EF60" i="18"/>
  <c r="EG60" i="18"/>
  <c r="EH60" i="18"/>
  <c r="EF61" i="18"/>
  <c r="EG61" i="18"/>
  <c r="EH61" i="18"/>
  <c r="EF62" i="18"/>
  <c r="EG62" i="18"/>
  <c r="EH62" i="18"/>
  <c r="EF63" i="18"/>
  <c r="EG63" i="18"/>
  <c r="EH63" i="18"/>
  <c r="EF64" i="18"/>
  <c r="EG64" i="18"/>
  <c r="EH64" i="18"/>
  <c r="EF26" i="18"/>
  <c r="EG26" i="18"/>
  <c r="EH26" i="18"/>
  <c r="EI26" i="18"/>
  <c r="EF27" i="18"/>
  <c r="EG27" i="18"/>
  <c r="EH27" i="18"/>
  <c r="EI27" i="18"/>
  <c r="EF28" i="18"/>
  <c r="EG28" i="18"/>
  <c r="EH28" i="18"/>
  <c r="EI28" i="18"/>
  <c r="EF29" i="18"/>
  <c r="EG29" i="18"/>
  <c r="EH29" i="18"/>
  <c r="EI29" i="18"/>
  <c r="EF30" i="18"/>
  <c r="EG30" i="18"/>
  <c r="EH30" i="18"/>
  <c r="EI30" i="18"/>
  <c r="EF31" i="18"/>
  <c r="EG31" i="18"/>
  <c r="EH31" i="18"/>
  <c r="EI31" i="18"/>
  <c r="EF32" i="18"/>
  <c r="EG32" i="18"/>
  <c r="EH32" i="18"/>
  <c r="EI32" i="18"/>
  <c r="EF33" i="18"/>
  <c r="EG33" i="18"/>
  <c r="EH33" i="18"/>
  <c r="EI33" i="18"/>
  <c r="EF34" i="18"/>
  <c r="EG34" i="18"/>
  <c r="EH34" i="18"/>
  <c r="EI34" i="18"/>
  <c r="EF35" i="18"/>
  <c r="EG35" i="18"/>
  <c r="EH35" i="18"/>
  <c r="EI35" i="18"/>
  <c r="EF36" i="18"/>
  <c r="EG36" i="18"/>
  <c r="EH36" i="18"/>
  <c r="EI36" i="18"/>
  <c r="EF37" i="18"/>
  <c r="EG37" i="18"/>
  <c r="EH37" i="18"/>
  <c r="EI37" i="18"/>
  <c r="EF38" i="18"/>
  <c r="EG38" i="18"/>
  <c r="EH38" i="18"/>
  <c r="EI38" i="18"/>
  <c r="EF39" i="18"/>
  <c r="EG39" i="18"/>
  <c r="EH39" i="18"/>
  <c r="EI39" i="18"/>
  <c r="EF40" i="18"/>
  <c r="EG40" i="18"/>
  <c r="EH40" i="18"/>
  <c r="EI40" i="18"/>
  <c r="EF41" i="18"/>
  <c r="EG41" i="18"/>
  <c r="EH41" i="18"/>
  <c r="EI41" i="18"/>
  <c r="EF42" i="18"/>
  <c r="EG42" i="18"/>
  <c r="EH42" i="18"/>
  <c r="EI42" i="18"/>
  <c r="EF43" i="18"/>
  <c r="EG43" i="18"/>
  <c r="EH43" i="18"/>
  <c r="EI43" i="18"/>
  <c r="EF44" i="18"/>
  <c r="EG44" i="18"/>
  <c r="EH44" i="18"/>
  <c r="EI44" i="18"/>
  <c r="EB46" i="18"/>
  <c r="EC46" i="18"/>
  <c r="ED46" i="18"/>
  <c r="EB47" i="18"/>
  <c r="EC47" i="18"/>
  <c r="ED47" i="18"/>
  <c r="EB48" i="18"/>
  <c r="EC48" i="18"/>
  <c r="ED48" i="18"/>
  <c r="EB49" i="18"/>
  <c r="EC49" i="18"/>
  <c r="ED49" i="18"/>
  <c r="EB50" i="18"/>
  <c r="EC50" i="18"/>
  <c r="ED50" i="18"/>
  <c r="EB51" i="18"/>
  <c r="EC51" i="18"/>
  <c r="ED51" i="18"/>
  <c r="EB52" i="18"/>
  <c r="EC52" i="18"/>
  <c r="ED52" i="18"/>
  <c r="EB53" i="18"/>
  <c r="EC53" i="18"/>
  <c r="ED53" i="18"/>
  <c r="EB54" i="18"/>
  <c r="EC54" i="18"/>
  <c r="ED54" i="18"/>
  <c r="EB55" i="18"/>
  <c r="EC55" i="18"/>
  <c r="ED55" i="18"/>
  <c r="EB56" i="18"/>
  <c r="EC56" i="18"/>
  <c r="ED56" i="18"/>
  <c r="EB57" i="18"/>
  <c r="EC57" i="18"/>
  <c r="ED57" i="18"/>
  <c r="EB58" i="18"/>
  <c r="EC58" i="18"/>
  <c r="ED58" i="18"/>
  <c r="EB59" i="18"/>
  <c r="EC59" i="18"/>
  <c r="ED59" i="18"/>
  <c r="EB60" i="18"/>
  <c r="EC60" i="18"/>
  <c r="ED60" i="18"/>
  <c r="EB61" i="18"/>
  <c r="EC61" i="18"/>
  <c r="ED61" i="18"/>
  <c r="EB62" i="18"/>
  <c r="EC62" i="18"/>
  <c r="ED62" i="18"/>
  <c r="EB63" i="18"/>
  <c r="EC63" i="18"/>
  <c r="ED63" i="18"/>
  <c r="EB64" i="18"/>
  <c r="EC64" i="18"/>
  <c r="ED64" i="18"/>
  <c r="DX46" i="18"/>
  <c r="DY46" i="18"/>
  <c r="DZ46" i="18"/>
  <c r="DX47" i="18"/>
  <c r="DY47" i="18"/>
  <c r="DZ47" i="18"/>
  <c r="DX48" i="18"/>
  <c r="DY48" i="18"/>
  <c r="DZ48" i="18"/>
  <c r="DX49" i="18"/>
  <c r="DY49" i="18"/>
  <c r="DZ49" i="18"/>
  <c r="DX50" i="18"/>
  <c r="DY50" i="18"/>
  <c r="DZ50" i="18"/>
  <c r="DX51" i="18"/>
  <c r="DY51" i="18"/>
  <c r="DZ51" i="18"/>
  <c r="DX52" i="18"/>
  <c r="DY52" i="18"/>
  <c r="DZ52" i="18"/>
  <c r="DX53" i="18"/>
  <c r="DY53" i="18"/>
  <c r="DZ53" i="18"/>
  <c r="DX54" i="18"/>
  <c r="DY54" i="18"/>
  <c r="DZ54" i="18"/>
  <c r="DX55" i="18"/>
  <c r="DY55" i="18"/>
  <c r="DZ55" i="18"/>
  <c r="DX56" i="18"/>
  <c r="DY56" i="18"/>
  <c r="DZ56" i="18"/>
  <c r="DX57" i="18"/>
  <c r="DY57" i="18"/>
  <c r="DZ57" i="18"/>
  <c r="DX58" i="18"/>
  <c r="DY58" i="18"/>
  <c r="DZ58" i="18"/>
  <c r="DX59" i="18"/>
  <c r="DY59" i="18"/>
  <c r="DZ59" i="18"/>
  <c r="DX60" i="18"/>
  <c r="DY60" i="18"/>
  <c r="DZ60" i="18"/>
  <c r="DX61" i="18"/>
  <c r="DY61" i="18"/>
  <c r="DZ61" i="18"/>
  <c r="DX62" i="18"/>
  <c r="DY62" i="18"/>
  <c r="DZ62" i="18"/>
  <c r="DX63" i="18"/>
  <c r="DY63" i="18"/>
  <c r="DZ63" i="18"/>
  <c r="DX64" i="18"/>
  <c r="DY64" i="18"/>
  <c r="DZ64" i="18"/>
  <c r="DT46" i="18"/>
  <c r="DU46" i="18"/>
  <c r="DV46" i="18"/>
  <c r="DT47" i="18"/>
  <c r="DU47" i="18"/>
  <c r="DV47" i="18"/>
  <c r="DT48" i="18"/>
  <c r="DU48" i="18"/>
  <c r="DV48" i="18"/>
  <c r="DT49" i="18"/>
  <c r="DU49" i="18"/>
  <c r="DV49" i="18"/>
  <c r="DT50" i="18"/>
  <c r="DU50" i="18"/>
  <c r="DV50" i="18"/>
  <c r="DT51" i="18"/>
  <c r="DU51" i="18"/>
  <c r="DV51" i="18"/>
  <c r="DT52" i="18"/>
  <c r="DU52" i="18"/>
  <c r="DV52" i="18"/>
  <c r="DT53" i="18"/>
  <c r="DU53" i="18"/>
  <c r="DV53" i="18"/>
  <c r="DT54" i="18"/>
  <c r="DU54" i="18"/>
  <c r="DV54" i="18"/>
  <c r="DT55" i="18"/>
  <c r="DU55" i="18"/>
  <c r="DV55" i="18"/>
  <c r="DT56" i="18"/>
  <c r="DU56" i="18"/>
  <c r="DV56" i="18"/>
  <c r="DT57" i="18"/>
  <c r="DU57" i="18"/>
  <c r="DV57" i="18"/>
  <c r="DT58" i="18"/>
  <c r="DU58" i="18"/>
  <c r="DV58" i="18"/>
  <c r="DT59" i="18"/>
  <c r="DU59" i="18"/>
  <c r="DV59" i="18"/>
  <c r="DT60" i="18"/>
  <c r="DU60" i="18"/>
  <c r="DV60" i="18"/>
  <c r="DT61" i="18"/>
  <c r="DU61" i="18"/>
  <c r="DV61" i="18"/>
  <c r="DT62" i="18"/>
  <c r="DU62" i="18"/>
  <c r="DV62" i="18"/>
  <c r="DT63" i="18"/>
  <c r="DU63" i="18"/>
  <c r="DV63" i="18"/>
  <c r="DT64" i="18"/>
  <c r="DU64" i="18"/>
  <c r="DV64" i="18"/>
  <c r="DT26" i="18"/>
  <c r="DU26" i="18"/>
  <c r="DV26" i="18"/>
  <c r="DW26" i="18"/>
  <c r="DX26" i="18"/>
  <c r="DY26" i="18"/>
  <c r="DZ26" i="18"/>
  <c r="EA26" i="18"/>
  <c r="DT27" i="18"/>
  <c r="DU27" i="18"/>
  <c r="DV27" i="18"/>
  <c r="DW27" i="18"/>
  <c r="DX27" i="18"/>
  <c r="DY27" i="18"/>
  <c r="DZ27" i="18"/>
  <c r="EA27" i="18"/>
  <c r="DT28" i="18"/>
  <c r="DU28" i="18"/>
  <c r="DV28" i="18"/>
  <c r="DW28" i="18"/>
  <c r="DX28" i="18"/>
  <c r="DY28" i="18"/>
  <c r="DZ28" i="18"/>
  <c r="EA28" i="18"/>
  <c r="DT29" i="18"/>
  <c r="DU29" i="18"/>
  <c r="DV29" i="18"/>
  <c r="DW29" i="18"/>
  <c r="DX29" i="18"/>
  <c r="DY29" i="18"/>
  <c r="DZ29" i="18"/>
  <c r="EA29" i="18"/>
  <c r="DT30" i="18"/>
  <c r="DU30" i="18"/>
  <c r="DV30" i="18"/>
  <c r="DW30" i="18"/>
  <c r="DX30" i="18"/>
  <c r="DY30" i="18"/>
  <c r="DZ30" i="18"/>
  <c r="EA30" i="18"/>
  <c r="DT31" i="18"/>
  <c r="DU31" i="18"/>
  <c r="DV31" i="18"/>
  <c r="DW31" i="18"/>
  <c r="DX31" i="18"/>
  <c r="DY31" i="18"/>
  <c r="DZ31" i="18"/>
  <c r="EA31" i="18"/>
  <c r="DT32" i="18"/>
  <c r="DU32" i="18"/>
  <c r="DV32" i="18"/>
  <c r="DW32" i="18"/>
  <c r="DX32" i="18"/>
  <c r="DY32" i="18"/>
  <c r="DZ32" i="18"/>
  <c r="EA32" i="18"/>
  <c r="DT33" i="18"/>
  <c r="DU33" i="18"/>
  <c r="DV33" i="18"/>
  <c r="DW33" i="18"/>
  <c r="DX33" i="18"/>
  <c r="DY33" i="18"/>
  <c r="DZ33" i="18"/>
  <c r="EA33" i="18"/>
  <c r="DT34" i="18"/>
  <c r="DU34" i="18"/>
  <c r="DV34" i="18"/>
  <c r="DW34" i="18"/>
  <c r="DX34" i="18"/>
  <c r="DY34" i="18"/>
  <c r="DZ34" i="18"/>
  <c r="EA34" i="18"/>
  <c r="DT35" i="18"/>
  <c r="DU35" i="18"/>
  <c r="DV35" i="18"/>
  <c r="DW35" i="18"/>
  <c r="DX35" i="18"/>
  <c r="DY35" i="18"/>
  <c r="DZ35" i="18"/>
  <c r="EA35" i="18"/>
  <c r="DT36" i="18"/>
  <c r="DU36" i="18"/>
  <c r="DV36" i="18"/>
  <c r="DW36" i="18"/>
  <c r="DX36" i="18"/>
  <c r="DY36" i="18"/>
  <c r="DZ36" i="18"/>
  <c r="EA36" i="18"/>
  <c r="DT37" i="18"/>
  <c r="DU37" i="18"/>
  <c r="DV37" i="18"/>
  <c r="DW37" i="18"/>
  <c r="DX37" i="18"/>
  <c r="DY37" i="18"/>
  <c r="DZ37" i="18"/>
  <c r="EA37" i="18"/>
  <c r="DT38" i="18"/>
  <c r="DU38" i="18"/>
  <c r="DV38" i="18"/>
  <c r="DW38" i="18"/>
  <c r="DX38" i="18"/>
  <c r="DY38" i="18"/>
  <c r="DZ38" i="18"/>
  <c r="EA38" i="18"/>
  <c r="DT39" i="18"/>
  <c r="DU39" i="18"/>
  <c r="DV39" i="18"/>
  <c r="DW39" i="18"/>
  <c r="DX39" i="18"/>
  <c r="DY39" i="18"/>
  <c r="DZ39" i="18"/>
  <c r="EA39" i="18"/>
  <c r="DT40" i="18"/>
  <c r="DU40" i="18"/>
  <c r="DV40" i="18"/>
  <c r="DW40" i="18"/>
  <c r="DX40" i="18"/>
  <c r="DY40" i="18"/>
  <c r="DZ40" i="18"/>
  <c r="EA40" i="18"/>
  <c r="DT41" i="18"/>
  <c r="DU41" i="18"/>
  <c r="DV41" i="18"/>
  <c r="DW41" i="18"/>
  <c r="DX41" i="18"/>
  <c r="DY41" i="18"/>
  <c r="DZ41" i="18"/>
  <c r="EA41" i="18"/>
  <c r="DT42" i="18"/>
  <c r="DU42" i="18"/>
  <c r="DV42" i="18"/>
  <c r="DW42" i="18"/>
  <c r="DX42" i="18"/>
  <c r="DY42" i="18"/>
  <c r="DZ42" i="18"/>
  <c r="EA42" i="18"/>
  <c r="DT43" i="18"/>
  <c r="DU43" i="18"/>
  <c r="DV43" i="18"/>
  <c r="DW43" i="18"/>
  <c r="DX43" i="18"/>
  <c r="DY43" i="18"/>
  <c r="DZ43" i="18"/>
  <c r="EA43" i="18"/>
  <c r="DT44" i="18"/>
  <c r="DU44" i="18"/>
  <c r="DV44" i="18"/>
  <c r="DW44" i="18"/>
  <c r="DX44" i="18"/>
  <c r="DY44" i="18"/>
  <c r="DZ44" i="18"/>
  <c r="EA44" i="18"/>
  <c r="DP46" i="18"/>
  <c r="DQ46" i="18"/>
  <c r="DR46" i="18"/>
  <c r="DP47" i="18"/>
  <c r="DQ47" i="18"/>
  <c r="DR47" i="18"/>
  <c r="DP48" i="18"/>
  <c r="DQ48" i="18"/>
  <c r="DR48" i="18"/>
  <c r="DP49" i="18"/>
  <c r="DQ49" i="18"/>
  <c r="DR49" i="18"/>
  <c r="DP50" i="18"/>
  <c r="DQ50" i="18"/>
  <c r="DR50" i="18"/>
  <c r="DP51" i="18"/>
  <c r="DQ51" i="18"/>
  <c r="DR51" i="18"/>
  <c r="DP52" i="18"/>
  <c r="DQ52" i="18"/>
  <c r="DR52" i="18"/>
  <c r="DP53" i="18"/>
  <c r="DQ53" i="18"/>
  <c r="DR53" i="18"/>
  <c r="DP54" i="18"/>
  <c r="DQ54" i="18"/>
  <c r="DR54" i="18"/>
  <c r="DP55" i="18"/>
  <c r="DQ55" i="18"/>
  <c r="DR55" i="18"/>
  <c r="DP56" i="18"/>
  <c r="DQ56" i="18"/>
  <c r="DR56" i="18"/>
  <c r="DP57" i="18"/>
  <c r="DQ57" i="18"/>
  <c r="DR57" i="18"/>
  <c r="DP58" i="18"/>
  <c r="DQ58" i="18"/>
  <c r="DR58" i="18"/>
  <c r="DP59" i="18"/>
  <c r="DQ59" i="18"/>
  <c r="DR59" i="18"/>
  <c r="DP60" i="18"/>
  <c r="DQ60" i="18"/>
  <c r="DR60" i="18"/>
  <c r="DP61" i="18"/>
  <c r="DQ61" i="18"/>
  <c r="DR61" i="18"/>
  <c r="DP62" i="18"/>
  <c r="DQ62" i="18"/>
  <c r="DR62" i="18"/>
  <c r="DP63" i="18"/>
  <c r="DQ63" i="18"/>
  <c r="DR63" i="18"/>
  <c r="DP64" i="18"/>
  <c r="DQ64" i="18"/>
  <c r="DR64" i="18"/>
  <c r="DP26" i="18"/>
  <c r="DQ26" i="18"/>
  <c r="DR26" i="18"/>
  <c r="DS26" i="18"/>
  <c r="DP27" i="18"/>
  <c r="DQ27" i="18"/>
  <c r="DR27" i="18"/>
  <c r="DS27" i="18"/>
  <c r="DP28" i="18"/>
  <c r="DQ28" i="18"/>
  <c r="DR28" i="18"/>
  <c r="DS28" i="18"/>
  <c r="DP29" i="18"/>
  <c r="DQ29" i="18"/>
  <c r="DR29" i="18"/>
  <c r="DS29" i="18"/>
  <c r="DP30" i="18"/>
  <c r="DQ30" i="18"/>
  <c r="DR30" i="18"/>
  <c r="DS30" i="18"/>
  <c r="DP31" i="18"/>
  <c r="DQ31" i="18"/>
  <c r="DR31" i="18"/>
  <c r="DS31" i="18"/>
  <c r="DP32" i="18"/>
  <c r="DQ32" i="18"/>
  <c r="DR32" i="18"/>
  <c r="DS32" i="18"/>
  <c r="DP33" i="18"/>
  <c r="DQ33" i="18"/>
  <c r="DR33" i="18"/>
  <c r="DS33" i="18"/>
  <c r="DP34" i="18"/>
  <c r="DQ34" i="18"/>
  <c r="DR34" i="18"/>
  <c r="DS34" i="18"/>
  <c r="DP35" i="18"/>
  <c r="DQ35" i="18"/>
  <c r="DR35" i="18"/>
  <c r="DS35" i="18"/>
  <c r="DP36" i="18"/>
  <c r="DQ36" i="18"/>
  <c r="DR36" i="18"/>
  <c r="DS36" i="18"/>
  <c r="DP37" i="18"/>
  <c r="DQ37" i="18"/>
  <c r="DR37" i="18"/>
  <c r="DS37" i="18"/>
  <c r="DP38" i="18"/>
  <c r="DQ38" i="18"/>
  <c r="DR38" i="18"/>
  <c r="DS38" i="18"/>
  <c r="DP39" i="18"/>
  <c r="DQ39" i="18"/>
  <c r="DR39" i="18"/>
  <c r="DS39" i="18"/>
  <c r="DP40" i="18"/>
  <c r="DQ40" i="18"/>
  <c r="DR40" i="18"/>
  <c r="DS40" i="18"/>
  <c r="DP41" i="18"/>
  <c r="DQ41" i="18"/>
  <c r="DR41" i="18"/>
  <c r="DS41" i="18"/>
  <c r="DP42" i="18"/>
  <c r="DQ42" i="18"/>
  <c r="DR42" i="18"/>
  <c r="DS42" i="18"/>
  <c r="DP43" i="18"/>
  <c r="DQ43" i="18"/>
  <c r="DR43" i="18"/>
  <c r="DS43" i="18"/>
  <c r="DP44" i="18"/>
  <c r="DQ44" i="18"/>
  <c r="DR44" i="18"/>
  <c r="DS44" i="18"/>
  <c r="DL46" i="18"/>
  <c r="DM46" i="18"/>
  <c r="DN46" i="18"/>
  <c r="DL47" i="18"/>
  <c r="DM47" i="18"/>
  <c r="DN47" i="18"/>
  <c r="DL48" i="18"/>
  <c r="DM48" i="18"/>
  <c r="DN48" i="18"/>
  <c r="DL49" i="18"/>
  <c r="DM49" i="18"/>
  <c r="DN49" i="18"/>
  <c r="DL50" i="18"/>
  <c r="DM50" i="18"/>
  <c r="DN50" i="18"/>
  <c r="DL51" i="18"/>
  <c r="DM51" i="18"/>
  <c r="DN51" i="18"/>
  <c r="DL52" i="18"/>
  <c r="DM52" i="18"/>
  <c r="DN52" i="18"/>
  <c r="DL53" i="18"/>
  <c r="DM53" i="18"/>
  <c r="DN53" i="18"/>
  <c r="DL54" i="18"/>
  <c r="DM54" i="18"/>
  <c r="DN54" i="18"/>
  <c r="DL55" i="18"/>
  <c r="DM55" i="18"/>
  <c r="DN55" i="18"/>
  <c r="DL56" i="18"/>
  <c r="DM56" i="18"/>
  <c r="DN56" i="18"/>
  <c r="DL57" i="18"/>
  <c r="DM57" i="18"/>
  <c r="DN57" i="18"/>
  <c r="DL58" i="18"/>
  <c r="DM58" i="18"/>
  <c r="DN58" i="18"/>
  <c r="DL59" i="18"/>
  <c r="DM59" i="18"/>
  <c r="DN59" i="18"/>
  <c r="DL60" i="18"/>
  <c r="DM60" i="18"/>
  <c r="DN60" i="18"/>
  <c r="DL61" i="18"/>
  <c r="DM61" i="18"/>
  <c r="DN61" i="18"/>
  <c r="DL62" i="18"/>
  <c r="DM62" i="18"/>
  <c r="DN62" i="18"/>
  <c r="DL63" i="18"/>
  <c r="DM63" i="18"/>
  <c r="DN63" i="18"/>
  <c r="DL64" i="18"/>
  <c r="DM64" i="18"/>
  <c r="DN64" i="18"/>
  <c r="DH46" i="18"/>
  <c r="DI46" i="18"/>
  <c r="DJ46" i="18"/>
  <c r="DH47" i="18"/>
  <c r="DI47" i="18"/>
  <c r="DJ47" i="18"/>
  <c r="DH48" i="18"/>
  <c r="DI48" i="18"/>
  <c r="DJ48" i="18"/>
  <c r="DH49" i="18"/>
  <c r="DI49" i="18"/>
  <c r="DJ49" i="18"/>
  <c r="DH50" i="18"/>
  <c r="DI50" i="18"/>
  <c r="DJ50" i="18"/>
  <c r="DH51" i="18"/>
  <c r="DI51" i="18"/>
  <c r="DJ51" i="18"/>
  <c r="DH52" i="18"/>
  <c r="DI52" i="18"/>
  <c r="DJ52" i="18"/>
  <c r="DH53" i="18"/>
  <c r="DI53" i="18"/>
  <c r="DJ53" i="18"/>
  <c r="DH54" i="18"/>
  <c r="DI54" i="18"/>
  <c r="DJ54" i="18"/>
  <c r="DH55" i="18"/>
  <c r="DI55" i="18"/>
  <c r="DJ55" i="18"/>
  <c r="DH56" i="18"/>
  <c r="DI56" i="18"/>
  <c r="DJ56" i="18"/>
  <c r="DH57" i="18"/>
  <c r="DI57" i="18"/>
  <c r="DJ57" i="18"/>
  <c r="DH58" i="18"/>
  <c r="DI58" i="18"/>
  <c r="DJ58" i="18"/>
  <c r="DH59" i="18"/>
  <c r="DI59" i="18"/>
  <c r="DJ59" i="18"/>
  <c r="DH60" i="18"/>
  <c r="DI60" i="18"/>
  <c r="DJ60" i="18"/>
  <c r="DH61" i="18"/>
  <c r="DI61" i="18"/>
  <c r="DJ61" i="18"/>
  <c r="DH62" i="18"/>
  <c r="DI62" i="18"/>
  <c r="DJ62" i="18"/>
  <c r="DH63" i="18"/>
  <c r="DI63" i="18"/>
  <c r="DJ63" i="18"/>
  <c r="DH64" i="18"/>
  <c r="DI64" i="18"/>
  <c r="DJ64" i="18"/>
  <c r="CF46" i="18"/>
  <c r="CG46" i="18"/>
  <c r="CH46" i="18"/>
  <c r="CF47" i="18"/>
  <c r="CG47" i="18"/>
  <c r="CH47" i="18"/>
  <c r="CF48" i="18"/>
  <c r="CG48" i="18"/>
  <c r="CH48" i="18"/>
  <c r="CF49" i="18"/>
  <c r="CG49" i="18"/>
  <c r="CH49" i="18"/>
  <c r="CF50" i="18"/>
  <c r="CG50" i="18"/>
  <c r="CH50" i="18"/>
  <c r="CF51" i="18"/>
  <c r="CG51" i="18"/>
  <c r="CH51" i="18"/>
  <c r="CF52" i="18"/>
  <c r="CG52" i="18"/>
  <c r="CH52" i="18"/>
  <c r="CF53" i="18"/>
  <c r="CG53" i="18"/>
  <c r="CH53" i="18"/>
  <c r="CF54" i="18"/>
  <c r="CG54" i="18"/>
  <c r="CH54" i="18"/>
  <c r="CF55" i="18"/>
  <c r="CG55" i="18"/>
  <c r="CH55" i="18"/>
  <c r="CF56" i="18"/>
  <c r="CG56" i="18"/>
  <c r="CH56" i="18"/>
  <c r="CF57" i="18"/>
  <c r="CG57" i="18"/>
  <c r="CH57" i="18"/>
  <c r="CF58" i="18"/>
  <c r="CG58" i="18"/>
  <c r="CH58" i="18"/>
  <c r="CF59" i="18"/>
  <c r="CG59" i="18"/>
  <c r="CH59" i="18"/>
  <c r="CF60" i="18"/>
  <c r="CG60" i="18"/>
  <c r="CH60" i="18"/>
  <c r="CF61" i="18"/>
  <c r="CG61" i="18"/>
  <c r="CH61" i="18"/>
  <c r="CF62" i="18"/>
  <c r="CG62" i="18"/>
  <c r="CH62" i="18"/>
  <c r="CF63" i="18"/>
  <c r="CG63" i="18"/>
  <c r="CH63" i="18"/>
  <c r="CF64" i="18"/>
  <c r="CG64" i="18"/>
  <c r="CH64" i="18"/>
  <c r="CB64" i="18"/>
  <c r="CC64" i="18"/>
  <c r="CD64" i="18"/>
  <c r="CB47" i="18"/>
  <c r="CC47" i="18"/>
  <c r="CD47" i="18"/>
  <c r="CB48" i="18"/>
  <c r="CC48" i="18"/>
  <c r="CD48" i="18"/>
  <c r="CB49" i="18"/>
  <c r="CC49" i="18"/>
  <c r="CD49" i="18"/>
  <c r="CB50" i="18"/>
  <c r="CC50" i="18"/>
  <c r="CD50" i="18"/>
  <c r="CB51" i="18"/>
  <c r="CC51" i="18"/>
  <c r="CD51" i="18"/>
  <c r="CB52" i="18"/>
  <c r="CC52" i="18"/>
  <c r="CD52" i="18"/>
  <c r="CB53" i="18"/>
  <c r="CC53" i="18"/>
  <c r="CD53" i="18"/>
  <c r="CB54" i="18"/>
  <c r="CC54" i="18"/>
  <c r="CD54" i="18"/>
  <c r="CB55" i="18"/>
  <c r="CC55" i="18"/>
  <c r="CD55" i="18"/>
  <c r="CB56" i="18"/>
  <c r="CC56" i="18"/>
  <c r="CD56" i="18"/>
  <c r="CB57" i="18"/>
  <c r="CC57" i="18"/>
  <c r="CD57" i="18"/>
  <c r="CB58" i="18"/>
  <c r="CC58" i="18"/>
  <c r="CD58" i="18"/>
  <c r="CB59" i="18"/>
  <c r="CC59" i="18"/>
  <c r="CD59" i="18"/>
  <c r="CB60" i="18"/>
  <c r="CC60" i="18"/>
  <c r="CD60" i="18"/>
  <c r="CB61" i="18"/>
  <c r="CC61" i="18"/>
  <c r="CD61" i="18"/>
  <c r="CB62" i="18"/>
  <c r="CC62" i="18"/>
  <c r="CD62" i="18"/>
  <c r="CB63" i="18"/>
  <c r="CC63" i="18"/>
  <c r="CD63" i="18"/>
  <c r="DD66" i="18"/>
  <c r="DE66" i="18"/>
  <c r="DF66" i="18"/>
  <c r="DG66" i="18"/>
  <c r="DH66" i="18"/>
  <c r="DI66" i="18"/>
  <c r="DJ66" i="18"/>
  <c r="DK66" i="18"/>
  <c r="DL66" i="18"/>
  <c r="DM66" i="18"/>
  <c r="DN66" i="18"/>
  <c r="DO66" i="18"/>
  <c r="DP66" i="18"/>
  <c r="DQ66" i="18"/>
  <c r="DR66" i="18"/>
  <c r="DS66" i="18"/>
  <c r="DT66" i="18"/>
  <c r="DU66" i="18"/>
  <c r="DV66" i="18"/>
  <c r="DW66" i="18"/>
  <c r="DX66" i="18"/>
  <c r="DY66" i="18"/>
  <c r="DZ66" i="18"/>
  <c r="EA66" i="18"/>
  <c r="EB66" i="18"/>
  <c r="EC66" i="18"/>
  <c r="ED66" i="18"/>
  <c r="EE66" i="18"/>
  <c r="EF66" i="18"/>
  <c r="EG66" i="18"/>
  <c r="EH66" i="18"/>
  <c r="EI66" i="18"/>
  <c r="DD67" i="18"/>
  <c r="DE67" i="18"/>
  <c r="DF67" i="18"/>
  <c r="DG67" i="18"/>
  <c r="DH67" i="18"/>
  <c r="DI67" i="18"/>
  <c r="DJ67" i="18"/>
  <c r="DK67" i="18"/>
  <c r="DL67" i="18"/>
  <c r="DM67" i="18"/>
  <c r="DN67" i="18"/>
  <c r="DO67" i="18"/>
  <c r="DP67" i="18"/>
  <c r="DQ67" i="18"/>
  <c r="DR67" i="18"/>
  <c r="DS67" i="18"/>
  <c r="DT67" i="18"/>
  <c r="DU67" i="18"/>
  <c r="DV67" i="18"/>
  <c r="DW67" i="18"/>
  <c r="DX67" i="18"/>
  <c r="DY67" i="18"/>
  <c r="DZ67" i="18"/>
  <c r="EA67" i="18"/>
  <c r="EB67" i="18"/>
  <c r="EC67" i="18"/>
  <c r="ED67" i="18"/>
  <c r="EE67" i="18"/>
  <c r="EF67" i="18"/>
  <c r="EG67" i="18"/>
  <c r="EH67" i="18"/>
  <c r="EI67" i="18"/>
  <c r="DD68" i="18"/>
  <c r="DE68" i="18"/>
  <c r="DF68" i="18"/>
  <c r="DG68" i="18"/>
  <c r="DH68" i="18"/>
  <c r="DI68" i="18"/>
  <c r="DJ68" i="18"/>
  <c r="DK68" i="18"/>
  <c r="DL68" i="18"/>
  <c r="DM68" i="18"/>
  <c r="DN68" i="18"/>
  <c r="DO68" i="18"/>
  <c r="DP68" i="18"/>
  <c r="DQ68" i="18"/>
  <c r="DR68" i="18"/>
  <c r="DS68" i="18"/>
  <c r="DT68" i="18"/>
  <c r="DU68" i="18"/>
  <c r="DV68" i="18"/>
  <c r="DW68" i="18"/>
  <c r="DX68" i="18"/>
  <c r="DY68" i="18"/>
  <c r="DZ68" i="18"/>
  <c r="EA68" i="18"/>
  <c r="EB68" i="18"/>
  <c r="EC68" i="18"/>
  <c r="ED68" i="18"/>
  <c r="EE68" i="18"/>
  <c r="EF68" i="18"/>
  <c r="EG68" i="18"/>
  <c r="EH68" i="18"/>
  <c r="EI68" i="18"/>
  <c r="DD69" i="18"/>
  <c r="DE69" i="18"/>
  <c r="DF69" i="18"/>
  <c r="DG69" i="18"/>
  <c r="DH69" i="18"/>
  <c r="DI69" i="18"/>
  <c r="DJ69" i="18"/>
  <c r="DK69" i="18"/>
  <c r="DL69" i="18"/>
  <c r="DM69" i="18"/>
  <c r="DN69" i="18"/>
  <c r="DO69" i="18"/>
  <c r="DP69" i="18"/>
  <c r="DQ69" i="18"/>
  <c r="DR69" i="18"/>
  <c r="DS69" i="18"/>
  <c r="DT69" i="18"/>
  <c r="DU69" i="18"/>
  <c r="DV69" i="18"/>
  <c r="DW69" i="18"/>
  <c r="DX69" i="18"/>
  <c r="DY69" i="18"/>
  <c r="DZ69" i="18"/>
  <c r="EA69" i="18"/>
  <c r="EB69" i="18"/>
  <c r="EC69" i="18"/>
  <c r="ED69" i="18"/>
  <c r="EE69" i="18"/>
  <c r="EF69" i="18"/>
  <c r="EG69" i="18"/>
  <c r="EH69" i="18"/>
  <c r="EI69" i="18"/>
  <c r="DD70" i="18"/>
  <c r="DE70" i="18"/>
  <c r="DF70" i="18"/>
  <c r="DG70" i="18"/>
  <c r="DH70" i="18"/>
  <c r="DI70" i="18"/>
  <c r="DJ70" i="18"/>
  <c r="DK70" i="18"/>
  <c r="DL70" i="18"/>
  <c r="DM70" i="18"/>
  <c r="DN70" i="18"/>
  <c r="DO70" i="18"/>
  <c r="DP70" i="18"/>
  <c r="DQ70" i="18"/>
  <c r="DR70" i="18"/>
  <c r="DS70" i="18"/>
  <c r="DT70" i="18"/>
  <c r="DU70" i="18"/>
  <c r="DV70" i="18"/>
  <c r="DW70" i="18"/>
  <c r="DX70" i="18"/>
  <c r="DY70" i="18"/>
  <c r="DZ70" i="18"/>
  <c r="EA70" i="18"/>
  <c r="EB70" i="18"/>
  <c r="EC70" i="18"/>
  <c r="ED70" i="18"/>
  <c r="EE70" i="18"/>
  <c r="EF70" i="18"/>
  <c r="EG70" i="18"/>
  <c r="EH70" i="18"/>
  <c r="EI70" i="18"/>
  <c r="DD71" i="18"/>
  <c r="DE71" i="18"/>
  <c r="DF71" i="18"/>
  <c r="DG71" i="18"/>
  <c r="DH71" i="18"/>
  <c r="DI71" i="18"/>
  <c r="DJ71" i="18"/>
  <c r="DK71" i="18"/>
  <c r="DL71" i="18"/>
  <c r="DM71" i="18"/>
  <c r="DN71" i="18"/>
  <c r="DO71" i="18"/>
  <c r="DP71" i="18"/>
  <c r="DQ71" i="18"/>
  <c r="DR71" i="18"/>
  <c r="DS71" i="18"/>
  <c r="DT71" i="18"/>
  <c r="DU71" i="18"/>
  <c r="DV71" i="18"/>
  <c r="DW71" i="18"/>
  <c r="DX71" i="18"/>
  <c r="DY71" i="18"/>
  <c r="DZ71" i="18"/>
  <c r="EA71" i="18"/>
  <c r="EB71" i="18"/>
  <c r="EC71" i="18"/>
  <c r="ED71" i="18"/>
  <c r="EE71" i="18"/>
  <c r="EF71" i="18"/>
  <c r="EG71" i="18"/>
  <c r="EH71" i="18"/>
  <c r="EI71" i="18"/>
  <c r="DD72" i="18"/>
  <c r="DE72" i="18"/>
  <c r="DF72" i="18"/>
  <c r="DG72" i="18"/>
  <c r="DH72" i="18"/>
  <c r="DI72" i="18"/>
  <c r="DJ72" i="18"/>
  <c r="DK72" i="18"/>
  <c r="DL72" i="18"/>
  <c r="DM72" i="18"/>
  <c r="DN72" i="18"/>
  <c r="DO72" i="18"/>
  <c r="DP72" i="18"/>
  <c r="DQ72" i="18"/>
  <c r="DR72" i="18"/>
  <c r="DS72" i="18"/>
  <c r="DT72" i="18"/>
  <c r="DU72" i="18"/>
  <c r="DV72" i="18"/>
  <c r="DW72" i="18"/>
  <c r="DX72" i="18"/>
  <c r="DY72" i="18"/>
  <c r="DZ72" i="18"/>
  <c r="EA72" i="18"/>
  <c r="EB72" i="18"/>
  <c r="EC72" i="18"/>
  <c r="ED72" i="18"/>
  <c r="EE72" i="18"/>
  <c r="EF72" i="18"/>
  <c r="EG72" i="18"/>
  <c r="EH72" i="18"/>
  <c r="EI72" i="18"/>
  <c r="DD73" i="18"/>
  <c r="DE73" i="18"/>
  <c r="DF73" i="18"/>
  <c r="DG73" i="18"/>
  <c r="DH73" i="18"/>
  <c r="DI73" i="18"/>
  <c r="DJ73" i="18"/>
  <c r="DK73" i="18"/>
  <c r="DL73" i="18"/>
  <c r="DM73" i="18"/>
  <c r="DN73" i="18"/>
  <c r="DO73" i="18"/>
  <c r="DP73" i="18"/>
  <c r="DQ73" i="18"/>
  <c r="DR73" i="18"/>
  <c r="DS73" i="18"/>
  <c r="DT73" i="18"/>
  <c r="DU73" i="18"/>
  <c r="DV73" i="18"/>
  <c r="DW73" i="18"/>
  <c r="DX73" i="18"/>
  <c r="DY73" i="18"/>
  <c r="DZ73" i="18"/>
  <c r="EA73" i="18"/>
  <c r="EB73" i="18"/>
  <c r="EC73" i="18"/>
  <c r="ED73" i="18"/>
  <c r="EE73" i="18"/>
  <c r="EF73" i="18"/>
  <c r="EG73" i="18"/>
  <c r="EH73" i="18"/>
  <c r="EI73" i="18"/>
  <c r="DD74" i="18"/>
  <c r="DE74" i="18"/>
  <c r="DF74" i="18"/>
  <c r="DG74" i="18"/>
  <c r="DH74" i="18"/>
  <c r="DI74" i="18"/>
  <c r="DJ74" i="18"/>
  <c r="DK74" i="18"/>
  <c r="DL74" i="18"/>
  <c r="DM74" i="18"/>
  <c r="DN74" i="18"/>
  <c r="DO74" i="18"/>
  <c r="DP74" i="18"/>
  <c r="DQ74" i="18"/>
  <c r="DR74" i="18"/>
  <c r="DS74" i="18"/>
  <c r="DT74" i="18"/>
  <c r="DU74" i="18"/>
  <c r="DV74" i="18"/>
  <c r="DW74" i="18"/>
  <c r="DX74" i="18"/>
  <c r="DY74" i="18"/>
  <c r="DZ74" i="18"/>
  <c r="EA74" i="18"/>
  <c r="EB74" i="18"/>
  <c r="EC74" i="18"/>
  <c r="ED74" i="18"/>
  <c r="EE74" i="18"/>
  <c r="EF74" i="18"/>
  <c r="EG74" i="18"/>
  <c r="EH74" i="18"/>
  <c r="EI74" i="18"/>
  <c r="DD75" i="18"/>
  <c r="DE75" i="18"/>
  <c r="DF75" i="18"/>
  <c r="DG75" i="18"/>
  <c r="DH75" i="18"/>
  <c r="DI75" i="18"/>
  <c r="DJ75" i="18"/>
  <c r="DK75" i="18"/>
  <c r="DL75" i="18"/>
  <c r="DM75" i="18"/>
  <c r="DN75" i="18"/>
  <c r="DO75" i="18"/>
  <c r="DP75" i="18"/>
  <c r="DQ75" i="18"/>
  <c r="DR75" i="18"/>
  <c r="DS75" i="18"/>
  <c r="DT75" i="18"/>
  <c r="DU75" i="18"/>
  <c r="DV75" i="18"/>
  <c r="DW75" i="18"/>
  <c r="DX75" i="18"/>
  <c r="DY75" i="18"/>
  <c r="DZ75" i="18"/>
  <c r="EA75" i="18"/>
  <c r="EB75" i="18"/>
  <c r="EC75" i="18"/>
  <c r="ED75" i="18"/>
  <c r="EE75" i="18"/>
  <c r="EF75" i="18"/>
  <c r="EG75" i="18"/>
  <c r="EH75" i="18"/>
  <c r="EI75" i="18"/>
  <c r="DD76" i="18"/>
  <c r="DE76" i="18"/>
  <c r="DF76" i="18"/>
  <c r="DG76" i="18"/>
  <c r="DH76" i="18"/>
  <c r="DI76" i="18"/>
  <c r="DJ76" i="18"/>
  <c r="DK76" i="18"/>
  <c r="DL76" i="18"/>
  <c r="DM76" i="18"/>
  <c r="DN76" i="18"/>
  <c r="DO76" i="18"/>
  <c r="DP76" i="18"/>
  <c r="DQ76" i="18"/>
  <c r="DR76" i="18"/>
  <c r="DS76" i="18"/>
  <c r="DT76" i="18"/>
  <c r="DU76" i="18"/>
  <c r="DV76" i="18"/>
  <c r="DW76" i="18"/>
  <c r="DX76" i="18"/>
  <c r="DY76" i="18"/>
  <c r="DZ76" i="18"/>
  <c r="EA76" i="18"/>
  <c r="EB76" i="18"/>
  <c r="EC76" i="18"/>
  <c r="ED76" i="18"/>
  <c r="EE76" i="18"/>
  <c r="EF76" i="18"/>
  <c r="EG76" i="18"/>
  <c r="EH76" i="18"/>
  <c r="EI76" i="18"/>
  <c r="DD77" i="18"/>
  <c r="DE77" i="18"/>
  <c r="DF77" i="18"/>
  <c r="DG77" i="18"/>
  <c r="DH77" i="18"/>
  <c r="DI77" i="18"/>
  <c r="DJ77" i="18"/>
  <c r="DK77" i="18"/>
  <c r="DL77" i="18"/>
  <c r="DM77" i="18"/>
  <c r="DN77" i="18"/>
  <c r="DO77" i="18"/>
  <c r="DP77" i="18"/>
  <c r="DQ77" i="18"/>
  <c r="DR77" i="18"/>
  <c r="DS77" i="18"/>
  <c r="DT77" i="18"/>
  <c r="DU77" i="18"/>
  <c r="DV77" i="18"/>
  <c r="DW77" i="18"/>
  <c r="DX77" i="18"/>
  <c r="DY77" i="18"/>
  <c r="DZ77" i="18"/>
  <c r="EA77" i="18"/>
  <c r="EB77" i="18"/>
  <c r="EC77" i="18"/>
  <c r="ED77" i="18"/>
  <c r="EE77" i="18"/>
  <c r="EF77" i="18"/>
  <c r="EG77" i="18"/>
  <c r="EH77" i="18"/>
  <c r="EI77" i="18"/>
  <c r="DD78" i="18"/>
  <c r="DE78" i="18"/>
  <c r="DF78" i="18"/>
  <c r="DG78" i="18"/>
  <c r="DH78" i="18"/>
  <c r="DI78" i="18"/>
  <c r="DJ78" i="18"/>
  <c r="DK78" i="18"/>
  <c r="DL78" i="18"/>
  <c r="DM78" i="18"/>
  <c r="DN78" i="18"/>
  <c r="DO78" i="18"/>
  <c r="DP78" i="18"/>
  <c r="DQ78" i="18"/>
  <c r="DR78" i="18"/>
  <c r="DS78" i="18"/>
  <c r="DT78" i="18"/>
  <c r="DU78" i="18"/>
  <c r="DV78" i="18"/>
  <c r="DW78" i="18"/>
  <c r="DX78" i="18"/>
  <c r="DY78" i="18"/>
  <c r="DZ78" i="18"/>
  <c r="EA78" i="18"/>
  <c r="EB78" i="18"/>
  <c r="EC78" i="18"/>
  <c r="ED78" i="18"/>
  <c r="EE78" i="18"/>
  <c r="EF78" i="18"/>
  <c r="EG78" i="18"/>
  <c r="EH78" i="18"/>
  <c r="EI78" i="18"/>
  <c r="DD79" i="18"/>
  <c r="DE79" i="18"/>
  <c r="DF79" i="18"/>
  <c r="DG79" i="18"/>
  <c r="DH79" i="18"/>
  <c r="DI79" i="18"/>
  <c r="DJ79" i="18"/>
  <c r="DK79" i="18"/>
  <c r="DL79" i="18"/>
  <c r="DM79" i="18"/>
  <c r="DN79" i="18"/>
  <c r="DO79" i="18"/>
  <c r="DP79" i="18"/>
  <c r="DQ79" i="18"/>
  <c r="DR79" i="18"/>
  <c r="DS79" i="18"/>
  <c r="DT79" i="18"/>
  <c r="DU79" i="18"/>
  <c r="DV79" i="18"/>
  <c r="DW79" i="18"/>
  <c r="DX79" i="18"/>
  <c r="DY79" i="18"/>
  <c r="DZ79" i="18"/>
  <c r="EA79" i="18"/>
  <c r="EB79" i="18"/>
  <c r="EC79" i="18"/>
  <c r="ED79" i="18"/>
  <c r="EE79" i="18"/>
  <c r="EF79" i="18"/>
  <c r="EG79" i="18"/>
  <c r="EH79" i="18"/>
  <c r="EI79" i="18"/>
  <c r="DD80" i="18"/>
  <c r="DE80" i="18"/>
  <c r="DF80" i="18"/>
  <c r="DG80" i="18"/>
  <c r="DH80" i="18"/>
  <c r="DI80" i="18"/>
  <c r="DJ80" i="18"/>
  <c r="DK80" i="18"/>
  <c r="DL80" i="18"/>
  <c r="DM80" i="18"/>
  <c r="DN80" i="18"/>
  <c r="DO80" i="18"/>
  <c r="DP80" i="18"/>
  <c r="DQ80" i="18"/>
  <c r="DR80" i="18"/>
  <c r="DS80" i="18"/>
  <c r="DT80" i="18"/>
  <c r="DU80" i="18"/>
  <c r="DV80" i="18"/>
  <c r="DW80" i="18"/>
  <c r="DX80" i="18"/>
  <c r="DY80" i="18"/>
  <c r="DZ80" i="18"/>
  <c r="EA80" i="18"/>
  <c r="EB80" i="18"/>
  <c r="EC80" i="18"/>
  <c r="ED80" i="18"/>
  <c r="EE80" i="18"/>
  <c r="EF80" i="18"/>
  <c r="EG80" i="18"/>
  <c r="EH80" i="18"/>
  <c r="EI80" i="18"/>
  <c r="DD81" i="18"/>
  <c r="DE81" i="18"/>
  <c r="DF81" i="18"/>
  <c r="DG81" i="18"/>
  <c r="DH81" i="18"/>
  <c r="DI81" i="18"/>
  <c r="DJ81" i="18"/>
  <c r="DK81" i="18"/>
  <c r="DL81" i="18"/>
  <c r="DM81" i="18"/>
  <c r="DN81" i="18"/>
  <c r="DO81" i="18"/>
  <c r="DP81" i="18"/>
  <c r="DQ81" i="18"/>
  <c r="DR81" i="18"/>
  <c r="DS81" i="18"/>
  <c r="DT81" i="18"/>
  <c r="DU81" i="18"/>
  <c r="DV81" i="18"/>
  <c r="DW81" i="18"/>
  <c r="DX81" i="18"/>
  <c r="DY81" i="18"/>
  <c r="DZ81" i="18"/>
  <c r="EA81" i="18"/>
  <c r="EB81" i="18"/>
  <c r="EC81" i="18"/>
  <c r="ED81" i="18"/>
  <c r="EE81" i="18"/>
  <c r="EF81" i="18"/>
  <c r="EG81" i="18"/>
  <c r="EH81" i="18"/>
  <c r="EI81" i="18"/>
  <c r="DD82" i="18"/>
  <c r="DE82" i="18"/>
  <c r="DF82" i="18"/>
  <c r="DG82" i="18"/>
  <c r="DH82" i="18"/>
  <c r="DI82" i="18"/>
  <c r="DJ82" i="18"/>
  <c r="DK82" i="18"/>
  <c r="DL82" i="18"/>
  <c r="DM82" i="18"/>
  <c r="DN82" i="18"/>
  <c r="DO82" i="18"/>
  <c r="DP82" i="18"/>
  <c r="DQ82" i="18"/>
  <c r="DR82" i="18"/>
  <c r="DS82" i="18"/>
  <c r="DT82" i="18"/>
  <c r="DU82" i="18"/>
  <c r="DV82" i="18"/>
  <c r="DW82" i="18"/>
  <c r="DX82" i="18"/>
  <c r="DY82" i="18"/>
  <c r="DZ82" i="18"/>
  <c r="EA82" i="18"/>
  <c r="EB82" i="18"/>
  <c r="EC82" i="18"/>
  <c r="ED82" i="18"/>
  <c r="EE82" i="18"/>
  <c r="EF82" i="18"/>
  <c r="EG82" i="18"/>
  <c r="EH82" i="18"/>
  <c r="EI82" i="18"/>
  <c r="DD83" i="18"/>
  <c r="DE83" i="18"/>
  <c r="DF83" i="18"/>
  <c r="DG83" i="18"/>
  <c r="DH83" i="18"/>
  <c r="DI83" i="18"/>
  <c r="DJ83" i="18"/>
  <c r="DK83" i="18"/>
  <c r="DL83" i="18"/>
  <c r="DM83" i="18"/>
  <c r="DN83" i="18"/>
  <c r="DO83" i="18"/>
  <c r="DP83" i="18"/>
  <c r="DQ83" i="18"/>
  <c r="DR83" i="18"/>
  <c r="DS83" i="18"/>
  <c r="DT83" i="18"/>
  <c r="DU83" i="18"/>
  <c r="DV83" i="18"/>
  <c r="DW83" i="18"/>
  <c r="DX83" i="18"/>
  <c r="DY83" i="18"/>
  <c r="DZ83" i="18"/>
  <c r="EA83" i="18"/>
  <c r="EB83" i="18"/>
  <c r="EC83" i="18"/>
  <c r="ED83" i="18"/>
  <c r="EE83" i="18"/>
  <c r="EF83" i="18"/>
  <c r="EG83" i="18"/>
  <c r="EH83" i="18"/>
  <c r="EI83" i="18"/>
  <c r="DD84" i="18"/>
  <c r="DE84" i="18"/>
  <c r="DF84" i="18"/>
  <c r="DG84" i="18"/>
  <c r="DH84" i="18"/>
  <c r="DI84" i="18"/>
  <c r="DJ84" i="18"/>
  <c r="DK84" i="18"/>
  <c r="DL84" i="18"/>
  <c r="DM84" i="18"/>
  <c r="DN84" i="18"/>
  <c r="DO84" i="18"/>
  <c r="DP84" i="18"/>
  <c r="DQ84" i="18"/>
  <c r="DR84" i="18"/>
  <c r="DS84" i="18"/>
  <c r="DT84" i="18"/>
  <c r="DU84" i="18"/>
  <c r="DV84" i="18"/>
  <c r="DW84" i="18"/>
  <c r="DX84" i="18"/>
  <c r="DY84" i="18"/>
  <c r="DZ84" i="18"/>
  <c r="EA84" i="18"/>
  <c r="EB84" i="18"/>
  <c r="EC84" i="18"/>
  <c r="ED84" i="18"/>
  <c r="EE84" i="18"/>
  <c r="EF84" i="18"/>
  <c r="EG84" i="18"/>
  <c r="EH84" i="18"/>
  <c r="EI84" i="18"/>
  <c r="DD49" i="18"/>
  <c r="DE49" i="18"/>
  <c r="DF49" i="18"/>
  <c r="DD50" i="18"/>
  <c r="DE50" i="18"/>
  <c r="DF50" i="18"/>
  <c r="DD51" i="18"/>
  <c r="DE51" i="18"/>
  <c r="DF51" i="18"/>
  <c r="DD52" i="18"/>
  <c r="DE52" i="18"/>
  <c r="DF52" i="18"/>
  <c r="DD53" i="18"/>
  <c r="DE53" i="18"/>
  <c r="DF53" i="18"/>
  <c r="DD54" i="18"/>
  <c r="DE54" i="18"/>
  <c r="DF54" i="18"/>
  <c r="DD55" i="18"/>
  <c r="DE55" i="18"/>
  <c r="DF55" i="18"/>
  <c r="DD56" i="18"/>
  <c r="DE56" i="18"/>
  <c r="DF56" i="18"/>
  <c r="DD57" i="18"/>
  <c r="DE57" i="18"/>
  <c r="DF57" i="18"/>
  <c r="DD58" i="18"/>
  <c r="DE58" i="18"/>
  <c r="DF58" i="18"/>
  <c r="DD59" i="18"/>
  <c r="DE59" i="18"/>
  <c r="DF59" i="18"/>
  <c r="DD60" i="18"/>
  <c r="DE60" i="18"/>
  <c r="DF60" i="18"/>
  <c r="DD61" i="18"/>
  <c r="DE61" i="18"/>
  <c r="DF61" i="18"/>
  <c r="DD62" i="18"/>
  <c r="DE62" i="18"/>
  <c r="DF62" i="18"/>
  <c r="DD63" i="18"/>
  <c r="DE63" i="18"/>
  <c r="DF63" i="18"/>
  <c r="DD64" i="18"/>
  <c r="DE64" i="18"/>
  <c r="DF64" i="18"/>
  <c r="DD26" i="18"/>
  <c r="DE26" i="18"/>
  <c r="DF26" i="18"/>
  <c r="DG26" i="18"/>
  <c r="DH26" i="18"/>
  <c r="DI26" i="18"/>
  <c r="DJ26" i="18"/>
  <c r="DK26" i="18"/>
  <c r="DD27" i="18"/>
  <c r="DE27" i="18"/>
  <c r="DF27" i="18"/>
  <c r="DG27" i="18"/>
  <c r="DH27" i="18"/>
  <c r="DI27" i="18"/>
  <c r="DJ27" i="18"/>
  <c r="DK27" i="18"/>
  <c r="DD28" i="18"/>
  <c r="DE28" i="18"/>
  <c r="DF28" i="18"/>
  <c r="DG28" i="18"/>
  <c r="DH28" i="18"/>
  <c r="DI28" i="18"/>
  <c r="DJ28" i="18"/>
  <c r="DK28" i="18"/>
  <c r="DD29" i="18"/>
  <c r="DE29" i="18"/>
  <c r="DF29" i="18"/>
  <c r="DG29" i="18"/>
  <c r="DH29" i="18"/>
  <c r="DI29" i="18"/>
  <c r="DJ29" i="18"/>
  <c r="DK29" i="18"/>
  <c r="DD30" i="18"/>
  <c r="DE30" i="18"/>
  <c r="DF30" i="18"/>
  <c r="DG30" i="18"/>
  <c r="DH30" i="18"/>
  <c r="DI30" i="18"/>
  <c r="DJ30" i="18"/>
  <c r="DK30" i="18"/>
  <c r="DD31" i="18"/>
  <c r="DE31" i="18"/>
  <c r="DF31" i="18"/>
  <c r="DG31" i="18"/>
  <c r="DH31" i="18"/>
  <c r="DI31" i="18"/>
  <c r="DJ31" i="18"/>
  <c r="DK31" i="18"/>
  <c r="DD32" i="18"/>
  <c r="DE32" i="18"/>
  <c r="DF32" i="18"/>
  <c r="DG32" i="18"/>
  <c r="DH32" i="18"/>
  <c r="DI32" i="18"/>
  <c r="DJ32" i="18"/>
  <c r="DK32" i="18"/>
  <c r="DD33" i="18"/>
  <c r="DE33" i="18"/>
  <c r="DF33" i="18"/>
  <c r="DG33" i="18"/>
  <c r="DH33" i="18"/>
  <c r="DI33" i="18"/>
  <c r="DJ33" i="18"/>
  <c r="DK33" i="18"/>
  <c r="DD34" i="18"/>
  <c r="DE34" i="18"/>
  <c r="DF34" i="18"/>
  <c r="DG34" i="18"/>
  <c r="DH34" i="18"/>
  <c r="DI34" i="18"/>
  <c r="DJ34" i="18"/>
  <c r="DK34" i="18"/>
  <c r="DD35" i="18"/>
  <c r="DE35" i="18"/>
  <c r="DF35" i="18"/>
  <c r="DG35" i="18"/>
  <c r="DH35" i="18"/>
  <c r="DI35" i="18"/>
  <c r="DJ35" i="18"/>
  <c r="DK35" i="18"/>
  <c r="DD36" i="18"/>
  <c r="DE36" i="18"/>
  <c r="DF36" i="18"/>
  <c r="DG36" i="18"/>
  <c r="DH36" i="18"/>
  <c r="DI36" i="18"/>
  <c r="DJ36" i="18"/>
  <c r="DK36" i="18"/>
  <c r="DD37" i="18"/>
  <c r="DE37" i="18"/>
  <c r="DF37" i="18"/>
  <c r="DG37" i="18"/>
  <c r="DH37" i="18"/>
  <c r="DI37" i="18"/>
  <c r="DJ37" i="18"/>
  <c r="DK37" i="18"/>
  <c r="DD38" i="18"/>
  <c r="DE38" i="18"/>
  <c r="DF38" i="18"/>
  <c r="DG38" i="18"/>
  <c r="DH38" i="18"/>
  <c r="DI38" i="18"/>
  <c r="DJ38" i="18"/>
  <c r="DK38" i="18"/>
  <c r="DD39" i="18"/>
  <c r="DE39" i="18"/>
  <c r="DF39" i="18"/>
  <c r="DG39" i="18"/>
  <c r="DH39" i="18"/>
  <c r="DI39" i="18"/>
  <c r="DJ39" i="18"/>
  <c r="DK39" i="18"/>
  <c r="DD40" i="18"/>
  <c r="DE40" i="18"/>
  <c r="DF40" i="18"/>
  <c r="DG40" i="18"/>
  <c r="DH40" i="18"/>
  <c r="DI40" i="18"/>
  <c r="DJ40" i="18"/>
  <c r="DK40" i="18"/>
  <c r="DD41" i="18"/>
  <c r="DE41" i="18"/>
  <c r="DF41" i="18"/>
  <c r="DG41" i="18"/>
  <c r="DH41" i="18"/>
  <c r="DI41" i="18"/>
  <c r="DJ41" i="18"/>
  <c r="DK41" i="18"/>
  <c r="DD42" i="18"/>
  <c r="DE42" i="18"/>
  <c r="DF42" i="18"/>
  <c r="DG42" i="18"/>
  <c r="DH42" i="18"/>
  <c r="DI42" i="18"/>
  <c r="DJ42" i="18"/>
  <c r="DK42" i="18"/>
  <c r="DD43" i="18"/>
  <c r="DE43" i="18"/>
  <c r="DF43" i="18"/>
  <c r="DG43" i="18"/>
  <c r="DH43" i="18"/>
  <c r="DI43" i="18"/>
  <c r="DJ43" i="18"/>
  <c r="DK43" i="18"/>
  <c r="DD44" i="18"/>
  <c r="DE44" i="18"/>
  <c r="DF44" i="18"/>
  <c r="DG44" i="18"/>
  <c r="DH44" i="18"/>
  <c r="DI44" i="18"/>
  <c r="DJ44" i="18"/>
  <c r="DK44" i="18"/>
  <c r="CZ46" i="18"/>
  <c r="DA46" i="18"/>
  <c r="DB46" i="18"/>
  <c r="CZ47" i="18"/>
  <c r="DA47" i="18"/>
  <c r="DB47" i="18"/>
  <c r="CZ48" i="18"/>
  <c r="DA48" i="18"/>
  <c r="DB48" i="18"/>
  <c r="CZ49" i="18"/>
  <c r="DA49" i="18"/>
  <c r="DB49" i="18"/>
  <c r="CZ50" i="18"/>
  <c r="DA50" i="18"/>
  <c r="DB50" i="18"/>
  <c r="CZ51" i="18"/>
  <c r="DA51" i="18"/>
  <c r="DB51" i="18"/>
  <c r="CZ52" i="18"/>
  <c r="DA52" i="18"/>
  <c r="DB52" i="18"/>
  <c r="CZ53" i="18"/>
  <c r="DA53" i="18"/>
  <c r="DB53" i="18"/>
  <c r="CZ54" i="18"/>
  <c r="DA54" i="18"/>
  <c r="DB54" i="18"/>
  <c r="CZ55" i="18"/>
  <c r="DA55" i="18"/>
  <c r="DB55" i="18"/>
  <c r="CZ56" i="18"/>
  <c r="DA56" i="18"/>
  <c r="DB56" i="18"/>
  <c r="CZ57" i="18"/>
  <c r="DA57" i="18"/>
  <c r="DB57" i="18"/>
  <c r="CZ58" i="18"/>
  <c r="DA58" i="18"/>
  <c r="DB58" i="18"/>
  <c r="CZ59" i="18"/>
  <c r="DA59" i="18"/>
  <c r="DB59" i="18"/>
  <c r="CZ60" i="18"/>
  <c r="DA60" i="18"/>
  <c r="DB60" i="18"/>
  <c r="CZ61" i="18"/>
  <c r="DA61" i="18"/>
  <c r="DB61" i="18"/>
  <c r="CZ62" i="18"/>
  <c r="DA62" i="18"/>
  <c r="DB62" i="18"/>
  <c r="CZ63" i="18"/>
  <c r="DA63" i="18"/>
  <c r="DB63" i="18"/>
  <c r="CZ64" i="18"/>
  <c r="DA64" i="18"/>
  <c r="DB64" i="18"/>
  <c r="DA26" i="18"/>
  <c r="DB26" i="18"/>
  <c r="DC26" i="18"/>
  <c r="CZ27" i="18"/>
  <c r="DA27" i="18"/>
  <c r="DB27" i="18"/>
  <c r="DC27" i="18"/>
  <c r="CZ28" i="18"/>
  <c r="DA28" i="18"/>
  <c r="DB28" i="18"/>
  <c r="DC28" i="18"/>
  <c r="CZ29" i="18"/>
  <c r="DA29" i="18"/>
  <c r="DB29" i="18"/>
  <c r="DC29" i="18"/>
  <c r="CZ30" i="18"/>
  <c r="DA30" i="18"/>
  <c r="DB30" i="18"/>
  <c r="DC30" i="18"/>
  <c r="CZ31" i="18"/>
  <c r="DA31" i="18"/>
  <c r="DB31" i="18"/>
  <c r="DC31" i="18"/>
  <c r="CZ32" i="18"/>
  <c r="DA32" i="18"/>
  <c r="DB32" i="18"/>
  <c r="DC32" i="18"/>
  <c r="CZ33" i="18"/>
  <c r="DA33" i="18"/>
  <c r="DB33" i="18"/>
  <c r="DC33" i="18"/>
  <c r="CZ34" i="18"/>
  <c r="DA34" i="18"/>
  <c r="DB34" i="18"/>
  <c r="DC34" i="18"/>
  <c r="CZ35" i="18"/>
  <c r="DA35" i="18"/>
  <c r="DB35" i="18"/>
  <c r="DC35" i="18"/>
  <c r="CZ36" i="18"/>
  <c r="DA36" i="18"/>
  <c r="DB36" i="18"/>
  <c r="DC36" i="18"/>
  <c r="CZ37" i="18"/>
  <c r="DA37" i="18"/>
  <c r="DB37" i="18"/>
  <c r="DC37" i="18"/>
  <c r="CZ38" i="18"/>
  <c r="DA38" i="18"/>
  <c r="DB38" i="18"/>
  <c r="DC38" i="18"/>
  <c r="CZ39" i="18"/>
  <c r="DA39" i="18"/>
  <c r="DB39" i="18"/>
  <c r="DC39" i="18"/>
  <c r="CZ40" i="18"/>
  <c r="DA40" i="18"/>
  <c r="DB40" i="18"/>
  <c r="DC40" i="18"/>
  <c r="CZ41" i="18"/>
  <c r="DA41" i="18"/>
  <c r="DB41" i="18"/>
  <c r="DC41" i="18"/>
  <c r="CZ42" i="18"/>
  <c r="DA42" i="18"/>
  <c r="DB42" i="18"/>
  <c r="DC42" i="18"/>
  <c r="CZ43" i="18"/>
  <c r="DA43" i="18"/>
  <c r="DB43" i="18"/>
  <c r="DC43" i="18"/>
  <c r="CZ44" i="18"/>
  <c r="DA44" i="18"/>
  <c r="DB44" i="18"/>
  <c r="DC44" i="18"/>
  <c r="CV46" i="18"/>
  <c r="CW46" i="18"/>
  <c r="CX46" i="18"/>
  <c r="CV47" i="18"/>
  <c r="CW47" i="18"/>
  <c r="CX47" i="18"/>
  <c r="CV48" i="18"/>
  <c r="CW48" i="18"/>
  <c r="CX48" i="18"/>
  <c r="CV49" i="18"/>
  <c r="CW49" i="18"/>
  <c r="CX49" i="18"/>
  <c r="CV50" i="18"/>
  <c r="CW50" i="18"/>
  <c r="CX50" i="18"/>
  <c r="CV51" i="18"/>
  <c r="CW51" i="18"/>
  <c r="CX51" i="18"/>
  <c r="CV52" i="18"/>
  <c r="CW52" i="18"/>
  <c r="CX52" i="18"/>
  <c r="CV53" i="18"/>
  <c r="CW53" i="18"/>
  <c r="CX53" i="18"/>
  <c r="CV54" i="18"/>
  <c r="CW54" i="18"/>
  <c r="CX54" i="18"/>
  <c r="CV55" i="18"/>
  <c r="CW55" i="18"/>
  <c r="CX55" i="18"/>
  <c r="CV56" i="18"/>
  <c r="CW56" i="18"/>
  <c r="CX56" i="18"/>
  <c r="CV57" i="18"/>
  <c r="CW57" i="18"/>
  <c r="CX57" i="18"/>
  <c r="CV58" i="18"/>
  <c r="CW58" i="18"/>
  <c r="CX58" i="18"/>
  <c r="CV59" i="18"/>
  <c r="CW59" i="18"/>
  <c r="CX59" i="18"/>
  <c r="CV60" i="18"/>
  <c r="CW60" i="18"/>
  <c r="CX60" i="18"/>
  <c r="CV61" i="18"/>
  <c r="CW61" i="18"/>
  <c r="CX61" i="18"/>
  <c r="CV62" i="18"/>
  <c r="CW62" i="18"/>
  <c r="CX62" i="18"/>
  <c r="CV63" i="18"/>
  <c r="CW63" i="18"/>
  <c r="CX63" i="18"/>
  <c r="CV64" i="18"/>
  <c r="CW64" i="18"/>
  <c r="CX64" i="18"/>
  <c r="CR46" i="18"/>
  <c r="CS46" i="18"/>
  <c r="CT46" i="18"/>
  <c r="CR47" i="18"/>
  <c r="CS47" i="18"/>
  <c r="CT47" i="18"/>
  <c r="CR48" i="18"/>
  <c r="CS48" i="18"/>
  <c r="CT48" i="18"/>
  <c r="CR49" i="18"/>
  <c r="CS49" i="18"/>
  <c r="CT49" i="18"/>
  <c r="CR50" i="18"/>
  <c r="CS50" i="18"/>
  <c r="CT50" i="18"/>
  <c r="CR51" i="18"/>
  <c r="CS51" i="18"/>
  <c r="CT51" i="18"/>
  <c r="CR52" i="18"/>
  <c r="CS52" i="18"/>
  <c r="CT52" i="18"/>
  <c r="CR53" i="18"/>
  <c r="CS53" i="18"/>
  <c r="CT53" i="18"/>
  <c r="CR54" i="18"/>
  <c r="CS54" i="18"/>
  <c r="CT54" i="18"/>
  <c r="CR55" i="18"/>
  <c r="CS55" i="18"/>
  <c r="CT55" i="18"/>
  <c r="CR56" i="18"/>
  <c r="CS56" i="18"/>
  <c r="CT56" i="18"/>
  <c r="CR57" i="18"/>
  <c r="CS57" i="18"/>
  <c r="CT57" i="18"/>
  <c r="CR58" i="18"/>
  <c r="CS58" i="18"/>
  <c r="CT58" i="18"/>
  <c r="CR59" i="18"/>
  <c r="CS59" i="18"/>
  <c r="CT59" i="18"/>
  <c r="CR60" i="18"/>
  <c r="CS60" i="18"/>
  <c r="CT60" i="18"/>
  <c r="CR61" i="18"/>
  <c r="CS61" i="18"/>
  <c r="CT61" i="18"/>
  <c r="CR62" i="18"/>
  <c r="CS62" i="18"/>
  <c r="CT62" i="18"/>
  <c r="CR63" i="18"/>
  <c r="CS63" i="18"/>
  <c r="CT63" i="18"/>
  <c r="CR64" i="18"/>
  <c r="CS64" i="18"/>
  <c r="CT64" i="18"/>
  <c r="CN66" i="18"/>
  <c r="CO66" i="18"/>
  <c r="CP66" i="18"/>
  <c r="CQ66" i="18"/>
  <c r="CR66" i="18"/>
  <c r="CS66" i="18"/>
  <c r="CT66" i="18"/>
  <c r="CU66" i="18"/>
  <c r="CV66" i="18"/>
  <c r="CW66" i="18"/>
  <c r="CX66" i="18"/>
  <c r="CY66" i="18"/>
  <c r="CZ66" i="18"/>
  <c r="DA66" i="18"/>
  <c r="DB66" i="18"/>
  <c r="DC66" i="18"/>
  <c r="CN67" i="18"/>
  <c r="CO67" i="18"/>
  <c r="CP67" i="18"/>
  <c r="CQ67" i="18"/>
  <c r="CR67" i="18"/>
  <c r="CS67" i="18"/>
  <c r="CT67" i="18"/>
  <c r="CU67" i="18"/>
  <c r="CV67" i="18"/>
  <c r="CW67" i="18"/>
  <c r="CX67" i="18"/>
  <c r="CY67" i="18"/>
  <c r="CZ67" i="18"/>
  <c r="DA67" i="18"/>
  <c r="DB67" i="18"/>
  <c r="DC67" i="18"/>
  <c r="CN68" i="18"/>
  <c r="CO68" i="18"/>
  <c r="CP68" i="18"/>
  <c r="CQ68" i="18"/>
  <c r="CR68" i="18"/>
  <c r="CS68" i="18"/>
  <c r="CT68" i="18"/>
  <c r="CU68" i="18"/>
  <c r="CV68" i="18"/>
  <c r="CW68" i="18"/>
  <c r="CX68" i="18"/>
  <c r="CY68" i="18"/>
  <c r="CZ68" i="18"/>
  <c r="DA68" i="18"/>
  <c r="DB68" i="18"/>
  <c r="DC68" i="18"/>
  <c r="CN69" i="18"/>
  <c r="CO69" i="18"/>
  <c r="CP69" i="18"/>
  <c r="CQ69" i="18"/>
  <c r="CR69" i="18"/>
  <c r="CS69" i="18"/>
  <c r="CT69" i="18"/>
  <c r="CU69" i="18"/>
  <c r="CV69" i="18"/>
  <c r="CW69" i="18"/>
  <c r="CX69" i="18"/>
  <c r="CY69" i="18"/>
  <c r="CZ69" i="18"/>
  <c r="DA69" i="18"/>
  <c r="DB69" i="18"/>
  <c r="DC69" i="18"/>
  <c r="CN70" i="18"/>
  <c r="CO70" i="18"/>
  <c r="CP70" i="18"/>
  <c r="CQ70" i="18"/>
  <c r="CR70" i="18"/>
  <c r="CS70" i="18"/>
  <c r="CT70" i="18"/>
  <c r="CU70" i="18"/>
  <c r="CV70" i="18"/>
  <c r="CW70" i="18"/>
  <c r="CX70" i="18"/>
  <c r="CY70" i="18"/>
  <c r="CZ70" i="18"/>
  <c r="DA70" i="18"/>
  <c r="DB70" i="18"/>
  <c r="DC70" i="18"/>
  <c r="CN71" i="18"/>
  <c r="CO71" i="18"/>
  <c r="CP71" i="18"/>
  <c r="CQ71" i="18"/>
  <c r="CR71" i="18"/>
  <c r="CS71" i="18"/>
  <c r="CT71" i="18"/>
  <c r="CU71" i="18"/>
  <c r="CV71" i="18"/>
  <c r="CW71" i="18"/>
  <c r="CX71" i="18"/>
  <c r="CY71" i="18"/>
  <c r="CZ71" i="18"/>
  <c r="DA71" i="18"/>
  <c r="DB71" i="18"/>
  <c r="DC71" i="18"/>
  <c r="CN72" i="18"/>
  <c r="CO72" i="18"/>
  <c r="CP72" i="18"/>
  <c r="CQ72" i="18"/>
  <c r="CR72" i="18"/>
  <c r="CS72" i="18"/>
  <c r="CT72" i="18"/>
  <c r="CU72" i="18"/>
  <c r="CV72" i="18"/>
  <c r="CW72" i="18"/>
  <c r="CX72" i="18"/>
  <c r="CY72" i="18"/>
  <c r="CZ72" i="18"/>
  <c r="DA72" i="18"/>
  <c r="DB72" i="18"/>
  <c r="DC72" i="18"/>
  <c r="CN73" i="18"/>
  <c r="CO73" i="18"/>
  <c r="CP73" i="18"/>
  <c r="CQ73" i="18"/>
  <c r="CR73" i="18"/>
  <c r="CS73" i="18"/>
  <c r="CT73" i="18"/>
  <c r="CU73" i="18"/>
  <c r="CV73" i="18"/>
  <c r="CW73" i="18"/>
  <c r="CX73" i="18"/>
  <c r="CY73" i="18"/>
  <c r="CZ73" i="18"/>
  <c r="DA73" i="18"/>
  <c r="DB73" i="18"/>
  <c r="DC73" i="18"/>
  <c r="CN74" i="18"/>
  <c r="CO74" i="18"/>
  <c r="CP74" i="18"/>
  <c r="CQ74" i="18"/>
  <c r="CR74" i="18"/>
  <c r="CS74" i="18"/>
  <c r="CT74" i="18"/>
  <c r="CU74" i="18"/>
  <c r="CV74" i="18"/>
  <c r="CW74" i="18"/>
  <c r="CX74" i="18"/>
  <c r="CY74" i="18"/>
  <c r="CZ74" i="18"/>
  <c r="DA74" i="18"/>
  <c r="DB74" i="18"/>
  <c r="DC74" i="18"/>
  <c r="CN75" i="18"/>
  <c r="CO75" i="18"/>
  <c r="CP75" i="18"/>
  <c r="CQ75" i="18"/>
  <c r="CR75" i="18"/>
  <c r="CS75" i="18"/>
  <c r="CT75" i="18"/>
  <c r="CU75" i="18"/>
  <c r="CV75" i="18"/>
  <c r="CW75" i="18"/>
  <c r="CX75" i="18"/>
  <c r="CY75" i="18"/>
  <c r="CZ75" i="18"/>
  <c r="DA75" i="18"/>
  <c r="DB75" i="18"/>
  <c r="DC75" i="18"/>
  <c r="CN76" i="18"/>
  <c r="CO76" i="18"/>
  <c r="CP76" i="18"/>
  <c r="CQ76" i="18"/>
  <c r="CR76" i="18"/>
  <c r="CS76" i="18"/>
  <c r="CT76" i="18"/>
  <c r="CU76" i="18"/>
  <c r="CV76" i="18"/>
  <c r="CW76" i="18"/>
  <c r="CX76" i="18"/>
  <c r="CY76" i="18"/>
  <c r="CZ76" i="18"/>
  <c r="DA76" i="18"/>
  <c r="DB76" i="18"/>
  <c r="DC76" i="18"/>
  <c r="CN77" i="18"/>
  <c r="CO77" i="18"/>
  <c r="CP77" i="18"/>
  <c r="CQ77" i="18"/>
  <c r="CR77" i="18"/>
  <c r="CS77" i="18"/>
  <c r="CT77" i="18"/>
  <c r="CU77" i="18"/>
  <c r="CV77" i="18"/>
  <c r="CW77" i="18"/>
  <c r="CX77" i="18"/>
  <c r="CY77" i="18"/>
  <c r="CZ77" i="18"/>
  <c r="DA77" i="18"/>
  <c r="DB77" i="18"/>
  <c r="DC77" i="18"/>
  <c r="CN78" i="18"/>
  <c r="CO78" i="18"/>
  <c r="CP78" i="18"/>
  <c r="CQ78" i="18"/>
  <c r="CR78" i="18"/>
  <c r="CS78" i="18"/>
  <c r="CT78" i="18"/>
  <c r="CU78" i="18"/>
  <c r="CV78" i="18"/>
  <c r="CW78" i="18"/>
  <c r="CX78" i="18"/>
  <c r="CY78" i="18"/>
  <c r="CZ78" i="18"/>
  <c r="DA78" i="18"/>
  <c r="DB78" i="18"/>
  <c r="DC78" i="18"/>
  <c r="CN79" i="18"/>
  <c r="CO79" i="18"/>
  <c r="CP79" i="18"/>
  <c r="CQ79" i="18"/>
  <c r="CR79" i="18"/>
  <c r="CS79" i="18"/>
  <c r="CT79" i="18"/>
  <c r="CU79" i="18"/>
  <c r="CV79" i="18"/>
  <c r="CW79" i="18"/>
  <c r="CX79" i="18"/>
  <c r="CY79" i="18"/>
  <c r="CZ79" i="18"/>
  <c r="DA79" i="18"/>
  <c r="DB79" i="18"/>
  <c r="DC79" i="18"/>
  <c r="CN80" i="18"/>
  <c r="CO80" i="18"/>
  <c r="CP80" i="18"/>
  <c r="CQ80" i="18"/>
  <c r="CR80" i="18"/>
  <c r="CS80" i="18"/>
  <c r="CT80" i="18"/>
  <c r="CU80" i="18"/>
  <c r="CV80" i="18"/>
  <c r="CW80" i="18"/>
  <c r="CX80" i="18"/>
  <c r="CY80" i="18"/>
  <c r="CZ80" i="18"/>
  <c r="DA80" i="18"/>
  <c r="DB80" i="18"/>
  <c r="DC80" i="18"/>
  <c r="CN81" i="18"/>
  <c r="CO81" i="18"/>
  <c r="CP81" i="18"/>
  <c r="CQ81" i="18"/>
  <c r="CR81" i="18"/>
  <c r="CS81" i="18"/>
  <c r="CT81" i="18"/>
  <c r="CU81" i="18"/>
  <c r="CV81" i="18"/>
  <c r="CW81" i="18"/>
  <c r="CX81" i="18"/>
  <c r="CY81" i="18"/>
  <c r="CZ81" i="18"/>
  <c r="DA81" i="18"/>
  <c r="DB81" i="18"/>
  <c r="DC81" i="18"/>
  <c r="CN82" i="18"/>
  <c r="CO82" i="18"/>
  <c r="CP82" i="18"/>
  <c r="CQ82" i="18"/>
  <c r="CR82" i="18"/>
  <c r="CS82" i="18"/>
  <c r="CT82" i="18"/>
  <c r="CU82" i="18"/>
  <c r="CV82" i="18"/>
  <c r="CW82" i="18"/>
  <c r="CX82" i="18"/>
  <c r="CY82" i="18"/>
  <c r="CZ82" i="18"/>
  <c r="DA82" i="18"/>
  <c r="DB82" i="18"/>
  <c r="DC82" i="18"/>
  <c r="CN83" i="18"/>
  <c r="CO83" i="18"/>
  <c r="CP83" i="18"/>
  <c r="CQ83" i="18"/>
  <c r="CR83" i="18"/>
  <c r="CS83" i="18"/>
  <c r="CT83" i="18"/>
  <c r="CU83" i="18"/>
  <c r="CV83" i="18"/>
  <c r="CW83" i="18"/>
  <c r="CX83" i="18"/>
  <c r="CY83" i="18"/>
  <c r="CZ83" i="18"/>
  <c r="DA83" i="18"/>
  <c r="DB83" i="18"/>
  <c r="DC83" i="18"/>
  <c r="CN84" i="18"/>
  <c r="CO84" i="18"/>
  <c r="CP84" i="18"/>
  <c r="CQ84" i="18"/>
  <c r="CR84" i="18"/>
  <c r="CS84" i="18"/>
  <c r="CT84" i="18"/>
  <c r="CU84" i="18"/>
  <c r="CV84" i="18"/>
  <c r="CW84" i="18"/>
  <c r="CX84" i="18"/>
  <c r="CY84" i="18"/>
  <c r="CZ84" i="18"/>
  <c r="DA84" i="18"/>
  <c r="DB84" i="18"/>
  <c r="DC84" i="18"/>
  <c r="CN46" i="18"/>
  <c r="CO46" i="18"/>
  <c r="CP46" i="18"/>
  <c r="CN47" i="18"/>
  <c r="CO47" i="18"/>
  <c r="CP47" i="18"/>
  <c r="CN48" i="18"/>
  <c r="CO48" i="18"/>
  <c r="CP48" i="18"/>
  <c r="CN49" i="18"/>
  <c r="CO49" i="18"/>
  <c r="CP49" i="18"/>
  <c r="CN50" i="18"/>
  <c r="CO50" i="18"/>
  <c r="CP50" i="18"/>
  <c r="CN51" i="18"/>
  <c r="CO51" i="18"/>
  <c r="CP51" i="18"/>
  <c r="CN52" i="18"/>
  <c r="CO52" i="18"/>
  <c r="CP52" i="18"/>
  <c r="CN53" i="18"/>
  <c r="CO53" i="18"/>
  <c r="CP53" i="18"/>
  <c r="CN54" i="18"/>
  <c r="CO54" i="18"/>
  <c r="CP54" i="18"/>
  <c r="CN55" i="18"/>
  <c r="CO55" i="18"/>
  <c r="CP55" i="18"/>
  <c r="CN56" i="18"/>
  <c r="CO56" i="18"/>
  <c r="CP56" i="18"/>
  <c r="CN57" i="18"/>
  <c r="CO57" i="18"/>
  <c r="CP57" i="18"/>
  <c r="CN58" i="18"/>
  <c r="CO58" i="18"/>
  <c r="CP58" i="18"/>
  <c r="CN59" i="18"/>
  <c r="CO59" i="18"/>
  <c r="CP59" i="18"/>
  <c r="CN60" i="18"/>
  <c r="CO60" i="18"/>
  <c r="CP60" i="18"/>
  <c r="CN61" i="18"/>
  <c r="CO61" i="18"/>
  <c r="CP61" i="18"/>
  <c r="CN62" i="18"/>
  <c r="CO62" i="18"/>
  <c r="CP62" i="18"/>
  <c r="CN63" i="18"/>
  <c r="CO63" i="18"/>
  <c r="CP63" i="18"/>
  <c r="CN64" i="18"/>
  <c r="CO64" i="18"/>
  <c r="CP64" i="18"/>
  <c r="CO26" i="18"/>
  <c r="CP26" i="18"/>
  <c r="CQ26" i="18"/>
  <c r="CS26" i="18"/>
  <c r="CT26" i="18"/>
  <c r="CU26" i="18"/>
  <c r="CN27" i="18"/>
  <c r="CO27" i="18"/>
  <c r="CP27" i="18"/>
  <c r="CQ27" i="18"/>
  <c r="CR27" i="18"/>
  <c r="CS27" i="18"/>
  <c r="CT27" i="18"/>
  <c r="CU27" i="18"/>
  <c r="CN28" i="18"/>
  <c r="CO28" i="18"/>
  <c r="CP28" i="18"/>
  <c r="CQ28" i="18"/>
  <c r="CR28" i="18"/>
  <c r="CS28" i="18"/>
  <c r="CT28" i="18"/>
  <c r="CU28" i="18"/>
  <c r="CN29" i="18"/>
  <c r="CO29" i="18"/>
  <c r="CP29" i="18"/>
  <c r="CQ29" i="18"/>
  <c r="CR29" i="18"/>
  <c r="CS29" i="18"/>
  <c r="CT29" i="18"/>
  <c r="CU29" i="18"/>
  <c r="CN30" i="18"/>
  <c r="CO30" i="18"/>
  <c r="CP30" i="18"/>
  <c r="CQ30" i="18"/>
  <c r="CR30" i="18"/>
  <c r="CS30" i="18"/>
  <c r="CT30" i="18"/>
  <c r="CU30" i="18"/>
  <c r="CN31" i="18"/>
  <c r="CO31" i="18"/>
  <c r="CP31" i="18"/>
  <c r="CQ31" i="18"/>
  <c r="CR31" i="18"/>
  <c r="CS31" i="18"/>
  <c r="CT31" i="18"/>
  <c r="CU31" i="18"/>
  <c r="CN32" i="18"/>
  <c r="CO32" i="18"/>
  <c r="CP32" i="18"/>
  <c r="CQ32" i="18"/>
  <c r="CR32" i="18"/>
  <c r="CS32" i="18"/>
  <c r="CT32" i="18"/>
  <c r="CU32" i="18"/>
  <c r="CN33" i="18"/>
  <c r="CO33" i="18"/>
  <c r="CP33" i="18"/>
  <c r="CQ33" i="18"/>
  <c r="CR33" i="18"/>
  <c r="CS33" i="18"/>
  <c r="CT33" i="18"/>
  <c r="CU33" i="18"/>
  <c r="CN34" i="18"/>
  <c r="CO34" i="18"/>
  <c r="CP34" i="18"/>
  <c r="CQ34" i="18"/>
  <c r="CR34" i="18"/>
  <c r="CS34" i="18"/>
  <c r="CT34" i="18"/>
  <c r="CU34" i="18"/>
  <c r="CN35" i="18"/>
  <c r="CO35" i="18"/>
  <c r="CP35" i="18"/>
  <c r="CQ35" i="18"/>
  <c r="CR35" i="18"/>
  <c r="CS35" i="18"/>
  <c r="CT35" i="18"/>
  <c r="CU35" i="18"/>
  <c r="CN36" i="18"/>
  <c r="CO36" i="18"/>
  <c r="CP36" i="18"/>
  <c r="CQ36" i="18"/>
  <c r="CR36" i="18"/>
  <c r="CS36" i="18"/>
  <c r="CT36" i="18"/>
  <c r="CU36" i="18"/>
  <c r="CN37" i="18"/>
  <c r="CO37" i="18"/>
  <c r="CP37" i="18"/>
  <c r="CQ37" i="18"/>
  <c r="CR37" i="18"/>
  <c r="CS37" i="18"/>
  <c r="CT37" i="18"/>
  <c r="CU37" i="18"/>
  <c r="CN38" i="18"/>
  <c r="CO38" i="18"/>
  <c r="CP38" i="18"/>
  <c r="CQ38" i="18"/>
  <c r="CR38" i="18"/>
  <c r="CS38" i="18"/>
  <c r="CT38" i="18"/>
  <c r="CU38" i="18"/>
  <c r="CN39" i="18"/>
  <c r="CO39" i="18"/>
  <c r="CP39" i="18"/>
  <c r="CQ39" i="18"/>
  <c r="CR39" i="18"/>
  <c r="CS39" i="18"/>
  <c r="CT39" i="18"/>
  <c r="CU39" i="18"/>
  <c r="CN40" i="18"/>
  <c r="CO40" i="18"/>
  <c r="CP40" i="18"/>
  <c r="CQ40" i="18"/>
  <c r="CR40" i="18"/>
  <c r="CS40" i="18"/>
  <c r="CT40" i="18"/>
  <c r="CU40" i="18"/>
  <c r="CN41" i="18"/>
  <c r="CO41" i="18"/>
  <c r="CP41" i="18"/>
  <c r="CQ41" i="18"/>
  <c r="CR41" i="18"/>
  <c r="CS41" i="18"/>
  <c r="CT41" i="18"/>
  <c r="CU41" i="18"/>
  <c r="CN42" i="18"/>
  <c r="CO42" i="18"/>
  <c r="CP42" i="18"/>
  <c r="CQ42" i="18"/>
  <c r="CR42" i="18"/>
  <c r="CS42" i="18"/>
  <c r="CT42" i="18"/>
  <c r="CU42" i="18"/>
  <c r="CN43" i="18"/>
  <c r="CO43" i="18"/>
  <c r="CP43" i="18"/>
  <c r="CQ43" i="18"/>
  <c r="CR43" i="18"/>
  <c r="CS43" i="18"/>
  <c r="CT43" i="18"/>
  <c r="CU43" i="18"/>
  <c r="CN44" i="18"/>
  <c r="CO44" i="18"/>
  <c r="CP44" i="18"/>
  <c r="CQ44" i="18"/>
  <c r="CR44" i="18"/>
  <c r="CS44" i="18"/>
  <c r="CT44" i="18"/>
  <c r="CU44" i="18"/>
  <c r="CJ46" i="18"/>
  <c r="CK46" i="18"/>
  <c r="CL46" i="18"/>
  <c r="CJ47" i="18"/>
  <c r="CK47" i="18"/>
  <c r="CL47" i="18"/>
  <c r="CJ48" i="18"/>
  <c r="CK48" i="18"/>
  <c r="CL48" i="18"/>
  <c r="CJ49" i="18"/>
  <c r="CK49" i="18"/>
  <c r="CL49" i="18"/>
  <c r="CJ50" i="18"/>
  <c r="CK50" i="18"/>
  <c r="CL50" i="18"/>
  <c r="CJ51" i="18"/>
  <c r="CK51" i="18"/>
  <c r="CL51" i="18"/>
  <c r="CJ52" i="18"/>
  <c r="CK52" i="18"/>
  <c r="CL52" i="18"/>
  <c r="CJ53" i="18"/>
  <c r="CK53" i="18"/>
  <c r="CL53" i="18"/>
  <c r="CJ54" i="18"/>
  <c r="CK54" i="18"/>
  <c r="CL54" i="18"/>
  <c r="CJ55" i="18"/>
  <c r="CK55" i="18"/>
  <c r="CL55" i="18"/>
  <c r="CJ56" i="18"/>
  <c r="CK56" i="18"/>
  <c r="CL56" i="18"/>
  <c r="CJ57" i="18"/>
  <c r="CK57" i="18"/>
  <c r="CL57" i="18"/>
  <c r="CJ58" i="18"/>
  <c r="CK58" i="18"/>
  <c r="CL58" i="18"/>
  <c r="CJ59" i="18"/>
  <c r="CK59" i="18"/>
  <c r="CL59" i="18"/>
  <c r="CJ60" i="18"/>
  <c r="CK60" i="18"/>
  <c r="CL60" i="18"/>
  <c r="CJ61" i="18"/>
  <c r="CK61" i="18"/>
  <c r="CL61" i="18"/>
  <c r="CJ62" i="18"/>
  <c r="CK62" i="18"/>
  <c r="CL62" i="18"/>
  <c r="CJ63" i="18"/>
  <c r="CK63" i="18"/>
  <c r="CL63" i="18"/>
  <c r="CJ64" i="18"/>
  <c r="CK64" i="18"/>
  <c r="CL64" i="18"/>
  <c r="CJ26" i="18"/>
  <c r="CK26" i="18"/>
  <c r="CL26" i="18"/>
  <c r="CM26" i="18"/>
  <c r="CJ27" i="18"/>
  <c r="CK27" i="18"/>
  <c r="CL27" i="18"/>
  <c r="CM27" i="18"/>
  <c r="CJ28" i="18"/>
  <c r="CK28" i="18"/>
  <c r="CL28" i="18"/>
  <c r="CM28" i="18"/>
  <c r="CJ29" i="18"/>
  <c r="CK29" i="18"/>
  <c r="CL29" i="18"/>
  <c r="CM29" i="18"/>
  <c r="CJ30" i="18"/>
  <c r="CK30" i="18"/>
  <c r="CL30" i="18"/>
  <c r="CM30" i="18"/>
  <c r="CJ31" i="18"/>
  <c r="CK31" i="18"/>
  <c r="CL31" i="18"/>
  <c r="CM31" i="18"/>
  <c r="CJ32" i="18"/>
  <c r="CK32" i="18"/>
  <c r="CL32" i="18"/>
  <c r="CM32" i="18"/>
  <c r="CJ33" i="18"/>
  <c r="CK33" i="18"/>
  <c r="CL33" i="18"/>
  <c r="CM33" i="18"/>
  <c r="CJ34" i="18"/>
  <c r="CK34" i="18"/>
  <c r="CL34" i="18"/>
  <c r="CM34" i="18"/>
  <c r="CJ35" i="18"/>
  <c r="CK35" i="18"/>
  <c r="CL35" i="18"/>
  <c r="CM35" i="18"/>
  <c r="CJ36" i="18"/>
  <c r="CK36" i="18"/>
  <c r="CL36" i="18"/>
  <c r="CM36" i="18"/>
  <c r="CJ37" i="18"/>
  <c r="CK37" i="18"/>
  <c r="CL37" i="18"/>
  <c r="CM37" i="18"/>
  <c r="CJ38" i="18"/>
  <c r="CK38" i="18"/>
  <c r="CL38" i="18"/>
  <c r="CM38" i="18"/>
  <c r="CJ39" i="18"/>
  <c r="CK39" i="18"/>
  <c r="CL39" i="18"/>
  <c r="CM39" i="18"/>
  <c r="CJ40" i="18"/>
  <c r="CK40" i="18"/>
  <c r="CL40" i="18"/>
  <c r="CM40" i="18"/>
  <c r="CJ41" i="18"/>
  <c r="CK41" i="18"/>
  <c r="CL41" i="18"/>
  <c r="CM41" i="18"/>
  <c r="CJ42" i="18"/>
  <c r="CK42" i="18"/>
  <c r="CL42" i="18"/>
  <c r="CM42" i="18"/>
  <c r="CJ43" i="18"/>
  <c r="CK43" i="18"/>
  <c r="CL43" i="18"/>
  <c r="CM43" i="18"/>
  <c r="CJ44" i="18"/>
  <c r="CK44" i="18"/>
  <c r="CL44" i="18"/>
  <c r="CM44" i="18"/>
  <c r="BX66" i="18"/>
  <c r="BY66" i="18"/>
  <c r="BZ66" i="18"/>
  <c r="CA66" i="18"/>
  <c r="CB66" i="18"/>
  <c r="CC66" i="18"/>
  <c r="CD66" i="18"/>
  <c r="CE66" i="18"/>
  <c r="CF66" i="18"/>
  <c r="CG66" i="18"/>
  <c r="CH66" i="18"/>
  <c r="CI66" i="18"/>
  <c r="CJ66" i="18"/>
  <c r="CK66" i="18"/>
  <c r="CL66" i="18"/>
  <c r="CM66" i="18"/>
  <c r="BX67" i="18"/>
  <c r="BY67" i="18"/>
  <c r="BZ67" i="18"/>
  <c r="CA67" i="18"/>
  <c r="CB67" i="18"/>
  <c r="CC67" i="18"/>
  <c r="CD67" i="18"/>
  <c r="CE67" i="18"/>
  <c r="CF67" i="18"/>
  <c r="CG67" i="18"/>
  <c r="CH67" i="18"/>
  <c r="CI67" i="18"/>
  <c r="CJ67" i="18"/>
  <c r="CK67" i="18"/>
  <c r="CL67" i="18"/>
  <c r="CM67" i="18"/>
  <c r="BX68" i="18"/>
  <c r="BY68" i="18"/>
  <c r="BZ68" i="18"/>
  <c r="CA68" i="18"/>
  <c r="CB68" i="18"/>
  <c r="CC68" i="18"/>
  <c r="CD68" i="18"/>
  <c r="CE68" i="18"/>
  <c r="CF68" i="18"/>
  <c r="CG68" i="18"/>
  <c r="CH68" i="18"/>
  <c r="CI68" i="18"/>
  <c r="CJ68" i="18"/>
  <c r="CK68" i="18"/>
  <c r="CL68" i="18"/>
  <c r="CM68" i="18"/>
  <c r="BX69" i="18"/>
  <c r="BY69" i="18"/>
  <c r="BZ69" i="18"/>
  <c r="CA69" i="18"/>
  <c r="CB69" i="18"/>
  <c r="CC69" i="18"/>
  <c r="CD69" i="18"/>
  <c r="CE69" i="18"/>
  <c r="CF69" i="18"/>
  <c r="CG69" i="18"/>
  <c r="CH69" i="18"/>
  <c r="CI69" i="18"/>
  <c r="CJ69" i="18"/>
  <c r="CK69" i="18"/>
  <c r="CL69" i="18"/>
  <c r="CM69" i="18"/>
  <c r="BX70" i="18"/>
  <c r="BY70" i="18"/>
  <c r="BZ70" i="18"/>
  <c r="CA70" i="18"/>
  <c r="CB70" i="18"/>
  <c r="CC70" i="18"/>
  <c r="CD70" i="18"/>
  <c r="CE70" i="18"/>
  <c r="CF70" i="18"/>
  <c r="CG70" i="18"/>
  <c r="CH70" i="18"/>
  <c r="CI70" i="18"/>
  <c r="CJ70" i="18"/>
  <c r="CK70" i="18"/>
  <c r="CL70" i="18"/>
  <c r="CM70" i="18"/>
  <c r="BX71" i="18"/>
  <c r="BY71" i="18"/>
  <c r="BZ71" i="18"/>
  <c r="CA71" i="18"/>
  <c r="CB71" i="18"/>
  <c r="CC71" i="18"/>
  <c r="CD71" i="18"/>
  <c r="CE71" i="18"/>
  <c r="CF71" i="18"/>
  <c r="CG71" i="18"/>
  <c r="CH71" i="18"/>
  <c r="CI71" i="18"/>
  <c r="CJ71" i="18"/>
  <c r="CK71" i="18"/>
  <c r="CL71" i="18"/>
  <c r="CM71" i="18"/>
  <c r="BX72" i="18"/>
  <c r="BY72" i="18"/>
  <c r="BZ72" i="18"/>
  <c r="CA72" i="18"/>
  <c r="CB72" i="18"/>
  <c r="CC72" i="18"/>
  <c r="CD72" i="18"/>
  <c r="CE72" i="18"/>
  <c r="CF72" i="18"/>
  <c r="CG72" i="18"/>
  <c r="CH72" i="18"/>
  <c r="CI72" i="18"/>
  <c r="CJ72" i="18"/>
  <c r="CK72" i="18"/>
  <c r="CL72" i="18"/>
  <c r="CM72" i="18"/>
  <c r="BX73" i="18"/>
  <c r="BY73" i="18"/>
  <c r="BZ73" i="18"/>
  <c r="CA73" i="18"/>
  <c r="CB73" i="18"/>
  <c r="CC73" i="18"/>
  <c r="CD73" i="18"/>
  <c r="CE73" i="18"/>
  <c r="CF73" i="18"/>
  <c r="CG73" i="18"/>
  <c r="CH73" i="18"/>
  <c r="CI73" i="18"/>
  <c r="CJ73" i="18"/>
  <c r="CK73" i="18"/>
  <c r="CL73" i="18"/>
  <c r="CM73" i="18"/>
  <c r="BX74" i="18"/>
  <c r="BY74" i="18"/>
  <c r="BZ74" i="18"/>
  <c r="CA74" i="18"/>
  <c r="CB74" i="18"/>
  <c r="CC74" i="18"/>
  <c r="CD74" i="18"/>
  <c r="CE74" i="18"/>
  <c r="CF74" i="18"/>
  <c r="CG74" i="18"/>
  <c r="CH74" i="18"/>
  <c r="CI74" i="18"/>
  <c r="CJ74" i="18"/>
  <c r="CK74" i="18"/>
  <c r="CL74" i="18"/>
  <c r="CM74" i="18"/>
  <c r="BX75" i="18"/>
  <c r="BY75" i="18"/>
  <c r="BZ75" i="18"/>
  <c r="CA75" i="18"/>
  <c r="CB75" i="18"/>
  <c r="CC75" i="18"/>
  <c r="CD75" i="18"/>
  <c r="CE75" i="18"/>
  <c r="CF75" i="18"/>
  <c r="CG75" i="18"/>
  <c r="CH75" i="18"/>
  <c r="CI75" i="18"/>
  <c r="CJ75" i="18"/>
  <c r="CK75" i="18"/>
  <c r="CL75" i="18"/>
  <c r="CM75" i="18"/>
  <c r="BX76" i="18"/>
  <c r="BY76" i="18"/>
  <c r="BZ76" i="18"/>
  <c r="CA76" i="18"/>
  <c r="CB76" i="18"/>
  <c r="CC76" i="18"/>
  <c r="CD76" i="18"/>
  <c r="CE76" i="18"/>
  <c r="CF76" i="18"/>
  <c r="CG76" i="18"/>
  <c r="CH76" i="18"/>
  <c r="CI76" i="18"/>
  <c r="CJ76" i="18"/>
  <c r="CK76" i="18"/>
  <c r="CL76" i="18"/>
  <c r="CM76" i="18"/>
  <c r="BX77" i="18"/>
  <c r="BY77" i="18"/>
  <c r="BZ77" i="18"/>
  <c r="CA77" i="18"/>
  <c r="CB77" i="18"/>
  <c r="CC77" i="18"/>
  <c r="CD77" i="18"/>
  <c r="CE77" i="18"/>
  <c r="CF77" i="18"/>
  <c r="CG77" i="18"/>
  <c r="CH77" i="18"/>
  <c r="CI77" i="18"/>
  <c r="CJ77" i="18"/>
  <c r="CK77" i="18"/>
  <c r="CL77" i="18"/>
  <c r="CM77" i="18"/>
  <c r="BX78" i="18"/>
  <c r="BY78" i="18"/>
  <c r="BZ78" i="18"/>
  <c r="CA78" i="18"/>
  <c r="CB78" i="18"/>
  <c r="CC78" i="18"/>
  <c r="CD78" i="18"/>
  <c r="CE78" i="18"/>
  <c r="CF78" i="18"/>
  <c r="CG78" i="18"/>
  <c r="CH78" i="18"/>
  <c r="CI78" i="18"/>
  <c r="CJ78" i="18"/>
  <c r="CK78" i="18"/>
  <c r="CL78" i="18"/>
  <c r="CM78" i="18"/>
  <c r="BX79" i="18"/>
  <c r="BY79" i="18"/>
  <c r="BZ79" i="18"/>
  <c r="CA79" i="18"/>
  <c r="CB79" i="18"/>
  <c r="CC79" i="18"/>
  <c r="CD79" i="18"/>
  <c r="CE79" i="18"/>
  <c r="CF79" i="18"/>
  <c r="CG79" i="18"/>
  <c r="CH79" i="18"/>
  <c r="CI79" i="18"/>
  <c r="CJ79" i="18"/>
  <c r="CK79" i="18"/>
  <c r="CL79" i="18"/>
  <c r="CM79" i="18"/>
  <c r="BX80" i="18"/>
  <c r="BY80" i="18"/>
  <c r="BZ80" i="18"/>
  <c r="CA80" i="18"/>
  <c r="CB80" i="18"/>
  <c r="CC80" i="18"/>
  <c r="CD80" i="18"/>
  <c r="CE80" i="18"/>
  <c r="CF80" i="18"/>
  <c r="CG80" i="18"/>
  <c r="CH80" i="18"/>
  <c r="CI80" i="18"/>
  <c r="CJ80" i="18"/>
  <c r="CK80" i="18"/>
  <c r="CL80" i="18"/>
  <c r="CM80" i="18"/>
  <c r="BX81" i="18"/>
  <c r="BY81" i="18"/>
  <c r="BZ81" i="18"/>
  <c r="CA81" i="18"/>
  <c r="CB81" i="18"/>
  <c r="CC81" i="18"/>
  <c r="CD81" i="18"/>
  <c r="CE81" i="18"/>
  <c r="CF81" i="18"/>
  <c r="CG81" i="18"/>
  <c r="CH81" i="18"/>
  <c r="CI81" i="18"/>
  <c r="CJ81" i="18"/>
  <c r="CK81" i="18"/>
  <c r="CL81" i="18"/>
  <c r="CM81" i="18"/>
  <c r="BX82" i="18"/>
  <c r="BY82" i="18"/>
  <c r="BZ82" i="18"/>
  <c r="CA82" i="18"/>
  <c r="CB82" i="18"/>
  <c r="CC82" i="18"/>
  <c r="CD82" i="18"/>
  <c r="CE82" i="18"/>
  <c r="CF82" i="18"/>
  <c r="CG82" i="18"/>
  <c r="CH82" i="18"/>
  <c r="CI82" i="18"/>
  <c r="CJ82" i="18"/>
  <c r="CK82" i="18"/>
  <c r="CL82" i="18"/>
  <c r="CM82" i="18"/>
  <c r="BX83" i="18"/>
  <c r="BY83" i="18"/>
  <c r="BZ83" i="18"/>
  <c r="CA83" i="18"/>
  <c r="CB83" i="18"/>
  <c r="CC83" i="18"/>
  <c r="CD83" i="18"/>
  <c r="CE83" i="18"/>
  <c r="CF83" i="18"/>
  <c r="CG83" i="18"/>
  <c r="CH83" i="18"/>
  <c r="CI83" i="18"/>
  <c r="CJ83" i="18"/>
  <c r="CK83" i="18"/>
  <c r="CL83" i="18"/>
  <c r="CM83" i="18"/>
  <c r="BX84" i="18"/>
  <c r="BY84" i="18"/>
  <c r="BZ84" i="18"/>
  <c r="CA84" i="18"/>
  <c r="CB84" i="18"/>
  <c r="CC84" i="18"/>
  <c r="CD84" i="18"/>
  <c r="CE84" i="18"/>
  <c r="CF84" i="18"/>
  <c r="CG84" i="18"/>
  <c r="CH84" i="18"/>
  <c r="CI84" i="18"/>
  <c r="CJ84" i="18"/>
  <c r="CK84" i="18"/>
  <c r="CL84" i="18"/>
  <c r="CM84" i="18"/>
  <c r="BX46" i="18"/>
  <c r="BY46" i="18"/>
  <c r="BZ46" i="18"/>
  <c r="BX47" i="18"/>
  <c r="BY47" i="18"/>
  <c r="BZ47" i="18"/>
  <c r="BX48" i="18"/>
  <c r="BY48" i="18"/>
  <c r="BZ48" i="18"/>
  <c r="BX49" i="18"/>
  <c r="BY49" i="18"/>
  <c r="BZ49" i="18"/>
  <c r="BX50" i="18"/>
  <c r="BY50" i="18"/>
  <c r="BZ50" i="18"/>
  <c r="BX51" i="18"/>
  <c r="BY51" i="18"/>
  <c r="BZ51" i="18"/>
  <c r="BX52" i="18"/>
  <c r="BY52" i="18"/>
  <c r="BZ52" i="18"/>
  <c r="BX53" i="18"/>
  <c r="BY53" i="18"/>
  <c r="BZ53" i="18"/>
  <c r="BX54" i="18"/>
  <c r="BY54" i="18"/>
  <c r="BZ54" i="18"/>
  <c r="BX55" i="18"/>
  <c r="BY55" i="18"/>
  <c r="BZ55" i="18"/>
  <c r="BX56" i="18"/>
  <c r="BY56" i="18"/>
  <c r="BZ56" i="18"/>
  <c r="BX57" i="18"/>
  <c r="BY57" i="18"/>
  <c r="BZ57" i="18"/>
  <c r="BX58" i="18"/>
  <c r="BY58" i="18"/>
  <c r="BZ58" i="18"/>
  <c r="BX59" i="18"/>
  <c r="BY59" i="18"/>
  <c r="BZ59" i="18"/>
  <c r="BX60" i="18"/>
  <c r="BY60" i="18"/>
  <c r="BZ60" i="18"/>
  <c r="BX61" i="18"/>
  <c r="BY61" i="18"/>
  <c r="BZ61" i="18"/>
  <c r="BX62" i="18"/>
  <c r="BY62" i="18"/>
  <c r="BZ62" i="18"/>
  <c r="BX63" i="18"/>
  <c r="BY63" i="18"/>
  <c r="BZ63" i="18"/>
  <c r="BX64" i="18"/>
  <c r="BY64" i="18"/>
  <c r="BZ64" i="18"/>
  <c r="BX26" i="18"/>
  <c r="BY26" i="18"/>
  <c r="BZ26" i="18"/>
  <c r="CA26" i="18"/>
  <c r="CB26" i="18"/>
  <c r="CC26" i="18"/>
  <c r="CD26" i="18"/>
  <c r="CE26" i="18"/>
  <c r="BX27" i="18"/>
  <c r="BY27" i="18"/>
  <c r="BZ27" i="18"/>
  <c r="CA27" i="18"/>
  <c r="CB27" i="18"/>
  <c r="CC27" i="18"/>
  <c r="CD27" i="18"/>
  <c r="CE27" i="18"/>
  <c r="BX28" i="18"/>
  <c r="BY28" i="18"/>
  <c r="BZ28" i="18"/>
  <c r="CA28" i="18"/>
  <c r="CB28" i="18"/>
  <c r="CC28" i="18"/>
  <c r="CD28" i="18"/>
  <c r="CE28" i="18"/>
  <c r="BX29" i="18"/>
  <c r="BY29" i="18"/>
  <c r="BZ29" i="18"/>
  <c r="CA29" i="18"/>
  <c r="CB29" i="18"/>
  <c r="CC29" i="18"/>
  <c r="CD29" i="18"/>
  <c r="CE29" i="18"/>
  <c r="BX30" i="18"/>
  <c r="BY30" i="18"/>
  <c r="BZ30" i="18"/>
  <c r="CA30" i="18"/>
  <c r="CB30" i="18"/>
  <c r="CC30" i="18"/>
  <c r="CD30" i="18"/>
  <c r="CE30" i="18"/>
  <c r="BX31" i="18"/>
  <c r="BY31" i="18"/>
  <c r="BZ31" i="18"/>
  <c r="CA31" i="18"/>
  <c r="CB31" i="18"/>
  <c r="CC31" i="18"/>
  <c r="CD31" i="18"/>
  <c r="CE31" i="18"/>
  <c r="BX32" i="18"/>
  <c r="BY32" i="18"/>
  <c r="BZ32" i="18"/>
  <c r="CA32" i="18"/>
  <c r="CB32" i="18"/>
  <c r="CC32" i="18"/>
  <c r="CD32" i="18"/>
  <c r="CE32" i="18"/>
  <c r="BX33" i="18"/>
  <c r="BY33" i="18"/>
  <c r="BZ33" i="18"/>
  <c r="CA33" i="18"/>
  <c r="CB33" i="18"/>
  <c r="CC33" i="18"/>
  <c r="CD33" i="18"/>
  <c r="CE33" i="18"/>
  <c r="BX34" i="18"/>
  <c r="BY34" i="18"/>
  <c r="BZ34" i="18"/>
  <c r="CA34" i="18"/>
  <c r="CB34" i="18"/>
  <c r="CC34" i="18"/>
  <c r="CD34" i="18"/>
  <c r="CE34" i="18"/>
  <c r="BX35" i="18"/>
  <c r="BY35" i="18"/>
  <c r="BZ35" i="18"/>
  <c r="CA35" i="18"/>
  <c r="CB35" i="18"/>
  <c r="CC35" i="18"/>
  <c r="CD35" i="18"/>
  <c r="CE35" i="18"/>
  <c r="BX36" i="18"/>
  <c r="BY36" i="18"/>
  <c r="BZ36" i="18"/>
  <c r="CA36" i="18"/>
  <c r="CB36" i="18"/>
  <c r="CC36" i="18"/>
  <c r="CD36" i="18"/>
  <c r="CE36" i="18"/>
  <c r="BX37" i="18"/>
  <c r="BY37" i="18"/>
  <c r="BZ37" i="18"/>
  <c r="CA37" i="18"/>
  <c r="CB37" i="18"/>
  <c r="CC37" i="18"/>
  <c r="CD37" i="18"/>
  <c r="CE37" i="18"/>
  <c r="BX38" i="18"/>
  <c r="BY38" i="18"/>
  <c r="BZ38" i="18"/>
  <c r="CA38" i="18"/>
  <c r="CB38" i="18"/>
  <c r="CC38" i="18"/>
  <c r="CD38" i="18"/>
  <c r="CE38" i="18"/>
  <c r="BX39" i="18"/>
  <c r="BY39" i="18"/>
  <c r="BZ39" i="18"/>
  <c r="CA39" i="18"/>
  <c r="CB39" i="18"/>
  <c r="CC39" i="18"/>
  <c r="CD39" i="18"/>
  <c r="CE39" i="18"/>
  <c r="BX40" i="18"/>
  <c r="BY40" i="18"/>
  <c r="BZ40" i="18"/>
  <c r="CA40" i="18"/>
  <c r="CB40" i="18"/>
  <c r="CC40" i="18"/>
  <c r="CD40" i="18"/>
  <c r="CE40" i="18"/>
  <c r="BX41" i="18"/>
  <c r="BY41" i="18"/>
  <c r="BZ41" i="18"/>
  <c r="CA41" i="18"/>
  <c r="CB41" i="18"/>
  <c r="CC41" i="18"/>
  <c r="CD41" i="18"/>
  <c r="CE41" i="18"/>
  <c r="BX42" i="18"/>
  <c r="BY42" i="18"/>
  <c r="BZ42" i="18"/>
  <c r="CA42" i="18"/>
  <c r="CB42" i="18"/>
  <c r="CC42" i="18"/>
  <c r="CD42" i="18"/>
  <c r="CE42" i="18"/>
  <c r="BX43" i="18"/>
  <c r="BY43" i="18"/>
  <c r="BZ43" i="18"/>
  <c r="CA43" i="18"/>
  <c r="CB43" i="18"/>
  <c r="CC43" i="18"/>
  <c r="CD43" i="18"/>
  <c r="CE43" i="18"/>
  <c r="BX44" i="18"/>
  <c r="BY44" i="18"/>
  <c r="BZ44" i="18"/>
  <c r="CA44" i="18"/>
  <c r="CB44" i="18"/>
  <c r="CC44" i="18"/>
  <c r="CD44" i="18"/>
  <c r="CE44" i="18"/>
  <c r="BT46" i="18"/>
  <c r="BU46" i="18"/>
  <c r="BV46" i="18"/>
  <c r="BT47" i="18"/>
  <c r="BU47" i="18"/>
  <c r="BV47" i="18"/>
  <c r="BT48" i="18"/>
  <c r="BU48" i="18"/>
  <c r="BV48" i="18"/>
  <c r="BT49" i="18"/>
  <c r="BU49" i="18"/>
  <c r="BV49" i="18"/>
  <c r="BT50" i="18"/>
  <c r="BU50" i="18"/>
  <c r="BV50" i="18"/>
  <c r="BT51" i="18"/>
  <c r="BU51" i="18"/>
  <c r="BV51" i="18"/>
  <c r="BT52" i="18"/>
  <c r="BU52" i="18"/>
  <c r="BV52" i="18"/>
  <c r="BT53" i="18"/>
  <c r="BU53" i="18"/>
  <c r="BV53" i="18"/>
  <c r="BT54" i="18"/>
  <c r="BU54" i="18"/>
  <c r="BV54" i="18"/>
  <c r="BT55" i="18"/>
  <c r="BU55" i="18"/>
  <c r="BV55" i="18"/>
  <c r="BT56" i="18"/>
  <c r="BU56" i="18"/>
  <c r="BV56" i="18"/>
  <c r="BT57" i="18"/>
  <c r="BU57" i="18"/>
  <c r="BV57" i="18"/>
  <c r="BT58" i="18"/>
  <c r="BU58" i="18"/>
  <c r="BV58" i="18"/>
  <c r="BT59" i="18"/>
  <c r="BU59" i="18"/>
  <c r="BV59" i="18"/>
  <c r="BT60" i="18"/>
  <c r="BU60" i="18"/>
  <c r="BV60" i="18"/>
  <c r="BT61" i="18"/>
  <c r="BU61" i="18"/>
  <c r="BV61" i="18"/>
  <c r="BT62" i="18"/>
  <c r="BU62" i="18"/>
  <c r="BV62" i="18"/>
  <c r="BT63" i="18"/>
  <c r="BU63" i="18"/>
  <c r="BV63" i="18"/>
  <c r="BT64" i="18"/>
  <c r="BU64" i="18"/>
  <c r="BV64" i="18"/>
  <c r="BU26" i="18"/>
  <c r="BV26" i="18"/>
  <c r="BU27" i="18"/>
  <c r="BV27" i="18"/>
  <c r="BU28" i="18"/>
  <c r="BV28" i="18"/>
  <c r="BU29" i="18"/>
  <c r="BV29" i="18"/>
  <c r="BT30" i="18"/>
  <c r="BU30" i="18"/>
  <c r="BV30" i="18"/>
  <c r="BW30" i="18"/>
  <c r="BT31" i="18"/>
  <c r="BU31" i="18"/>
  <c r="BV31" i="18"/>
  <c r="BW31" i="18"/>
  <c r="BT32" i="18"/>
  <c r="BU32" i="18"/>
  <c r="BV32" i="18"/>
  <c r="BW32" i="18"/>
  <c r="BT33" i="18"/>
  <c r="BU33" i="18"/>
  <c r="BV33" i="18"/>
  <c r="BW33" i="18"/>
  <c r="BT34" i="18"/>
  <c r="BU34" i="18"/>
  <c r="BV34" i="18"/>
  <c r="BW34" i="18"/>
  <c r="BT35" i="18"/>
  <c r="BU35" i="18"/>
  <c r="BV35" i="18"/>
  <c r="BW35" i="18"/>
  <c r="BT36" i="18"/>
  <c r="BU36" i="18"/>
  <c r="BV36" i="18"/>
  <c r="BW36" i="18"/>
  <c r="BT37" i="18"/>
  <c r="BU37" i="18"/>
  <c r="BV37" i="18"/>
  <c r="BW37" i="18"/>
  <c r="BT38" i="18"/>
  <c r="BU38" i="18"/>
  <c r="BV38" i="18"/>
  <c r="BW38" i="18"/>
  <c r="BT39" i="18"/>
  <c r="BU39" i="18"/>
  <c r="BV39" i="18"/>
  <c r="BW39" i="18"/>
  <c r="BT40" i="18"/>
  <c r="BU40" i="18"/>
  <c r="BV40" i="18"/>
  <c r="BW40" i="18"/>
  <c r="BT41" i="18"/>
  <c r="BU41" i="18"/>
  <c r="BV41" i="18"/>
  <c r="BW41" i="18"/>
  <c r="BT42" i="18"/>
  <c r="BU42" i="18"/>
  <c r="BV42" i="18"/>
  <c r="BW42" i="18"/>
  <c r="BT43" i="18"/>
  <c r="BU43" i="18"/>
  <c r="BV43" i="18"/>
  <c r="BW43" i="18"/>
  <c r="BT44" i="18"/>
  <c r="BU44" i="18"/>
  <c r="BV44" i="18"/>
  <c r="BW44" i="18"/>
  <c r="BP50" i="18"/>
  <c r="BQ50" i="18"/>
  <c r="BR50" i="18"/>
  <c r="BP51" i="18"/>
  <c r="BQ51" i="18"/>
  <c r="BR51" i="18"/>
  <c r="BP52" i="18"/>
  <c r="BQ52" i="18"/>
  <c r="BR52" i="18"/>
  <c r="BP53" i="18"/>
  <c r="BQ53" i="18"/>
  <c r="BR53" i="18"/>
  <c r="BP54" i="18"/>
  <c r="BQ54" i="18"/>
  <c r="BR54" i="18"/>
  <c r="BP55" i="18"/>
  <c r="BQ55" i="18"/>
  <c r="BR55" i="18"/>
  <c r="BP56" i="18"/>
  <c r="BQ56" i="18"/>
  <c r="BR56" i="18"/>
  <c r="BP57" i="18"/>
  <c r="BQ57" i="18"/>
  <c r="BR57" i="18"/>
  <c r="BP58" i="18"/>
  <c r="BQ58" i="18"/>
  <c r="BR58" i="18"/>
  <c r="BP59" i="18"/>
  <c r="BQ59" i="18"/>
  <c r="BR59" i="18"/>
  <c r="BP60" i="18"/>
  <c r="BQ60" i="18"/>
  <c r="BR60" i="18"/>
  <c r="BP61" i="18"/>
  <c r="BQ61" i="18"/>
  <c r="BR61" i="18"/>
  <c r="BP62" i="18"/>
  <c r="BQ62" i="18"/>
  <c r="BR62" i="18"/>
  <c r="BP63" i="18"/>
  <c r="BQ63" i="18"/>
  <c r="BR63" i="18"/>
  <c r="BP64" i="18"/>
  <c r="BQ64" i="18"/>
  <c r="BR64" i="18"/>
  <c r="BL46" i="18"/>
  <c r="BM46" i="18"/>
  <c r="BN46" i="18"/>
  <c r="BL47" i="18"/>
  <c r="BM47" i="18"/>
  <c r="BN47" i="18"/>
  <c r="BL48" i="18"/>
  <c r="BM48" i="18"/>
  <c r="BN48" i="18"/>
  <c r="BL49" i="18"/>
  <c r="BM49" i="18"/>
  <c r="BN49" i="18"/>
  <c r="BL50" i="18"/>
  <c r="BM50" i="18"/>
  <c r="BN50" i="18"/>
  <c r="BL51" i="18"/>
  <c r="BM51" i="18"/>
  <c r="BN51" i="18"/>
  <c r="BL52" i="18"/>
  <c r="BM52" i="18"/>
  <c r="BN52" i="18"/>
  <c r="BL53" i="18"/>
  <c r="BM53" i="18"/>
  <c r="BN53" i="18"/>
  <c r="BL54" i="18"/>
  <c r="BM54" i="18"/>
  <c r="BN54" i="18"/>
  <c r="BL55" i="18"/>
  <c r="BM55" i="18"/>
  <c r="BN55" i="18"/>
  <c r="BL56" i="18"/>
  <c r="BM56" i="18"/>
  <c r="BN56" i="18"/>
  <c r="BL57" i="18"/>
  <c r="BM57" i="18"/>
  <c r="BN57" i="18"/>
  <c r="BL58" i="18"/>
  <c r="BM58" i="18"/>
  <c r="BN58" i="18"/>
  <c r="BL59" i="18"/>
  <c r="BM59" i="18"/>
  <c r="BN59" i="18"/>
  <c r="BL60" i="18"/>
  <c r="BM60" i="18"/>
  <c r="BN60" i="18"/>
  <c r="BL61" i="18"/>
  <c r="BM61" i="18"/>
  <c r="BN61" i="18"/>
  <c r="BL62" i="18"/>
  <c r="BM62" i="18"/>
  <c r="BN62" i="18"/>
  <c r="BL63" i="18"/>
  <c r="BM63" i="18"/>
  <c r="BN63" i="18"/>
  <c r="BL64" i="18"/>
  <c r="BM64" i="18"/>
  <c r="BN64" i="18"/>
  <c r="BH70" i="18"/>
  <c r="BI70" i="18"/>
  <c r="BJ70" i="18"/>
  <c r="BK70" i="18"/>
  <c r="BL70" i="18"/>
  <c r="BM70" i="18"/>
  <c r="BN70" i="18"/>
  <c r="BO70" i="18"/>
  <c r="BP70" i="18"/>
  <c r="BQ70" i="18"/>
  <c r="BR70" i="18"/>
  <c r="BS70" i="18"/>
  <c r="BT70" i="18"/>
  <c r="BU70" i="18"/>
  <c r="BV70" i="18"/>
  <c r="BW70" i="18"/>
  <c r="BH71" i="18"/>
  <c r="BI71" i="18"/>
  <c r="BJ71" i="18"/>
  <c r="BK71" i="18"/>
  <c r="BL71" i="18"/>
  <c r="BM71" i="18"/>
  <c r="BN71" i="18"/>
  <c r="BO71" i="18"/>
  <c r="BP71" i="18"/>
  <c r="BQ71" i="18"/>
  <c r="BR71" i="18"/>
  <c r="BS71" i="18"/>
  <c r="BT71" i="18"/>
  <c r="BU71" i="18"/>
  <c r="BV71" i="18"/>
  <c r="BW71" i="18"/>
  <c r="BH72" i="18"/>
  <c r="BI72" i="18"/>
  <c r="BJ72" i="18"/>
  <c r="BK72" i="18"/>
  <c r="BL72" i="18"/>
  <c r="BM72" i="18"/>
  <c r="BN72" i="18"/>
  <c r="BO72" i="18"/>
  <c r="BP72" i="18"/>
  <c r="BQ72" i="18"/>
  <c r="BR72" i="18"/>
  <c r="BS72" i="18"/>
  <c r="BT72" i="18"/>
  <c r="BU72" i="18"/>
  <c r="BV72" i="18"/>
  <c r="BW72" i="18"/>
  <c r="BH73" i="18"/>
  <c r="BI73" i="18"/>
  <c r="BJ73" i="18"/>
  <c r="BK73" i="18"/>
  <c r="BL73" i="18"/>
  <c r="BM73" i="18"/>
  <c r="BN73" i="18"/>
  <c r="BO73" i="18"/>
  <c r="BP73" i="18"/>
  <c r="BQ73" i="18"/>
  <c r="BR73" i="18"/>
  <c r="BS73" i="18"/>
  <c r="BT73" i="18"/>
  <c r="BU73" i="18"/>
  <c r="BV73" i="18"/>
  <c r="BW73" i="18"/>
  <c r="BH74" i="18"/>
  <c r="BI74" i="18"/>
  <c r="BJ74" i="18"/>
  <c r="BK74" i="18"/>
  <c r="BL74" i="18"/>
  <c r="BM74" i="18"/>
  <c r="BN74" i="18"/>
  <c r="BO74" i="18"/>
  <c r="BP74" i="18"/>
  <c r="BQ74" i="18"/>
  <c r="BR74" i="18"/>
  <c r="BS74" i="18"/>
  <c r="BT74" i="18"/>
  <c r="BU74" i="18"/>
  <c r="BV74" i="18"/>
  <c r="BW74" i="18"/>
  <c r="BH75" i="18"/>
  <c r="BI75" i="18"/>
  <c r="BJ75" i="18"/>
  <c r="BK75" i="18"/>
  <c r="BL75" i="18"/>
  <c r="BM75" i="18"/>
  <c r="BN75" i="18"/>
  <c r="BO75" i="18"/>
  <c r="BP75" i="18"/>
  <c r="BQ75" i="18"/>
  <c r="BR75" i="18"/>
  <c r="BS75" i="18"/>
  <c r="BT75" i="18"/>
  <c r="BU75" i="18"/>
  <c r="BV75" i="18"/>
  <c r="BW75" i="18"/>
  <c r="BH76" i="18"/>
  <c r="BI76" i="18"/>
  <c r="BJ76" i="18"/>
  <c r="BK76" i="18"/>
  <c r="BL76" i="18"/>
  <c r="BM76" i="18"/>
  <c r="BN76" i="18"/>
  <c r="BO76" i="18"/>
  <c r="BP76" i="18"/>
  <c r="BQ76" i="18"/>
  <c r="BR76" i="18"/>
  <c r="BS76" i="18"/>
  <c r="BT76" i="18"/>
  <c r="BU76" i="18"/>
  <c r="BV76" i="18"/>
  <c r="BW76" i="18"/>
  <c r="BH77" i="18"/>
  <c r="BI77" i="18"/>
  <c r="BJ77" i="18"/>
  <c r="BK77" i="18"/>
  <c r="BL77" i="18"/>
  <c r="BM77" i="18"/>
  <c r="BN77" i="18"/>
  <c r="BO77" i="18"/>
  <c r="BP77" i="18"/>
  <c r="BQ77" i="18"/>
  <c r="BR77" i="18"/>
  <c r="BS77" i="18"/>
  <c r="BT77" i="18"/>
  <c r="BU77" i="18"/>
  <c r="BV77" i="18"/>
  <c r="BW77" i="18"/>
  <c r="BH78" i="18"/>
  <c r="BI78" i="18"/>
  <c r="BJ78" i="18"/>
  <c r="BK78" i="18"/>
  <c r="BL78" i="18"/>
  <c r="BM78" i="18"/>
  <c r="BN78" i="18"/>
  <c r="BO78" i="18"/>
  <c r="BP78" i="18"/>
  <c r="BQ78" i="18"/>
  <c r="BR78" i="18"/>
  <c r="BS78" i="18"/>
  <c r="BT78" i="18"/>
  <c r="BU78" i="18"/>
  <c r="BV78" i="18"/>
  <c r="BW78" i="18"/>
  <c r="BH79" i="18"/>
  <c r="BI79" i="18"/>
  <c r="BJ79" i="18"/>
  <c r="BK79" i="18"/>
  <c r="BL79" i="18"/>
  <c r="BM79" i="18"/>
  <c r="BN79" i="18"/>
  <c r="BO79" i="18"/>
  <c r="BP79" i="18"/>
  <c r="BQ79" i="18"/>
  <c r="BR79" i="18"/>
  <c r="BS79" i="18"/>
  <c r="BT79" i="18"/>
  <c r="BU79" i="18"/>
  <c r="BV79" i="18"/>
  <c r="BW79" i="18"/>
  <c r="BH80" i="18"/>
  <c r="BI80" i="18"/>
  <c r="BJ80" i="18"/>
  <c r="BK80" i="18"/>
  <c r="BL80" i="18"/>
  <c r="BM80" i="18"/>
  <c r="BN80" i="18"/>
  <c r="BO80" i="18"/>
  <c r="BP80" i="18"/>
  <c r="BQ80" i="18"/>
  <c r="BR80" i="18"/>
  <c r="BS80" i="18"/>
  <c r="BT80" i="18"/>
  <c r="BU80" i="18"/>
  <c r="BV80" i="18"/>
  <c r="BW80" i="18"/>
  <c r="BH81" i="18"/>
  <c r="BI81" i="18"/>
  <c r="BJ81" i="18"/>
  <c r="BK81" i="18"/>
  <c r="BL81" i="18"/>
  <c r="BM81" i="18"/>
  <c r="BN81" i="18"/>
  <c r="BO81" i="18"/>
  <c r="BP81" i="18"/>
  <c r="BQ81" i="18"/>
  <c r="BR81" i="18"/>
  <c r="BS81" i="18"/>
  <c r="BT81" i="18"/>
  <c r="BU81" i="18"/>
  <c r="BV81" i="18"/>
  <c r="BW81" i="18"/>
  <c r="BH82" i="18"/>
  <c r="BI82" i="18"/>
  <c r="BJ82" i="18"/>
  <c r="BK82" i="18"/>
  <c r="BL82" i="18"/>
  <c r="BM82" i="18"/>
  <c r="BN82" i="18"/>
  <c r="BO82" i="18"/>
  <c r="BP82" i="18"/>
  <c r="BQ82" i="18"/>
  <c r="BR82" i="18"/>
  <c r="BS82" i="18"/>
  <c r="BT82" i="18"/>
  <c r="BU82" i="18"/>
  <c r="BV82" i="18"/>
  <c r="BW82" i="18"/>
  <c r="BH83" i="18"/>
  <c r="BI83" i="18"/>
  <c r="BJ83" i="18"/>
  <c r="BK83" i="18"/>
  <c r="BL83" i="18"/>
  <c r="BM83" i="18"/>
  <c r="BN83" i="18"/>
  <c r="BO83" i="18"/>
  <c r="BP83" i="18"/>
  <c r="BQ83" i="18"/>
  <c r="BR83" i="18"/>
  <c r="BS83" i="18"/>
  <c r="BT83" i="18"/>
  <c r="BU83" i="18"/>
  <c r="BV83" i="18"/>
  <c r="BW83" i="18"/>
  <c r="BH84" i="18"/>
  <c r="BI84" i="18"/>
  <c r="BJ84" i="18"/>
  <c r="BK84" i="18"/>
  <c r="BL84" i="18"/>
  <c r="BM84" i="18"/>
  <c r="BN84" i="18"/>
  <c r="BO84" i="18"/>
  <c r="BP84" i="18"/>
  <c r="BQ84" i="18"/>
  <c r="BR84" i="18"/>
  <c r="BS84" i="18"/>
  <c r="BT84" i="18"/>
  <c r="BU84" i="18"/>
  <c r="BV84" i="18"/>
  <c r="BW84" i="18"/>
  <c r="BH46" i="18"/>
  <c r="BI46" i="18"/>
  <c r="BJ46" i="18"/>
  <c r="BH47" i="18"/>
  <c r="BI47" i="18"/>
  <c r="BJ47" i="18"/>
  <c r="BH48" i="18"/>
  <c r="BI48" i="18"/>
  <c r="BJ48" i="18"/>
  <c r="BH49" i="18"/>
  <c r="BI49" i="18"/>
  <c r="BJ49" i="18"/>
  <c r="BH50" i="18"/>
  <c r="BI50" i="18"/>
  <c r="BJ50" i="18"/>
  <c r="BH51" i="18"/>
  <c r="BI51" i="18"/>
  <c r="BJ51" i="18"/>
  <c r="BH52" i="18"/>
  <c r="BI52" i="18"/>
  <c r="BJ52" i="18"/>
  <c r="BH53" i="18"/>
  <c r="BI53" i="18"/>
  <c r="BJ53" i="18"/>
  <c r="BH54" i="18"/>
  <c r="BI54" i="18"/>
  <c r="BJ54" i="18"/>
  <c r="BH55" i="18"/>
  <c r="BI55" i="18"/>
  <c r="BJ55" i="18"/>
  <c r="BH56" i="18"/>
  <c r="BI56" i="18"/>
  <c r="BJ56" i="18"/>
  <c r="BH57" i="18"/>
  <c r="BI57" i="18"/>
  <c r="BJ57" i="18"/>
  <c r="BH58" i="18"/>
  <c r="BI58" i="18"/>
  <c r="BJ58" i="18"/>
  <c r="BH59" i="18"/>
  <c r="BI59" i="18"/>
  <c r="BJ59" i="18"/>
  <c r="BH60" i="18"/>
  <c r="BI60" i="18"/>
  <c r="BJ60" i="18"/>
  <c r="BH61" i="18"/>
  <c r="BI61" i="18"/>
  <c r="BJ61" i="18"/>
  <c r="BH62" i="18"/>
  <c r="BI62" i="18"/>
  <c r="BJ62" i="18"/>
  <c r="BH63" i="18"/>
  <c r="BI63" i="18"/>
  <c r="BJ63" i="18"/>
  <c r="BH64" i="18"/>
  <c r="BI64" i="18"/>
  <c r="BJ64" i="18"/>
  <c r="BI26" i="18"/>
  <c r="BJ26" i="18"/>
  <c r="BM26" i="18"/>
  <c r="BN26" i="18"/>
  <c r="BI27" i="18"/>
  <c r="BJ27" i="18"/>
  <c r="BM27" i="18"/>
  <c r="BN27" i="18"/>
  <c r="BI28" i="18"/>
  <c r="BJ28" i="18"/>
  <c r="BM28" i="18"/>
  <c r="BN28" i="18"/>
  <c r="BI29" i="18"/>
  <c r="BJ29" i="18"/>
  <c r="BM29" i="18"/>
  <c r="BN29" i="18"/>
  <c r="BH30" i="18"/>
  <c r="BI30" i="18"/>
  <c r="BJ30" i="18"/>
  <c r="BK30" i="18"/>
  <c r="BL30" i="18"/>
  <c r="BM30" i="18"/>
  <c r="BN30" i="18"/>
  <c r="BO30" i="18"/>
  <c r="BH31" i="18"/>
  <c r="BI31" i="18"/>
  <c r="BJ31" i="18"/>
  <c r="BK31" i="18"/>
  <c r="BL31" i="18"/>
  <c r="BM31" i="18"/>
  <c r="BN31" i="18"/>
  <c r="BO31" i="18"/>
  <c r="BH32" i="18"/>
  <c r="BI32" i="18"/>
  <c r="BJ32" i="18"/>
  <c r="BK32" i="18"/>
  <c r="BL32" i="18"/>
  <c r="BM32" i="18"/>
  <c r="BN32" i="18"/>
  <c r="BO32" i="18"/>
  <c r="BH33" i="18"/>
  <c r="BI33" i="18"/>
  <c r="BJ33" i="18"/>
  <c r="BK33" i="18"/>
  <c r="BL33" i="18"/>
  <c r="BM33" i="18"/>
  <c r="BN33" i="18"/>
  <c r="BO33" i="18"/>
  <c r="BH34" i="18"/>
  <c r="BI34" i="18"/>
  <c r="BJ34" i="18"/>
  <c r="BK34" i="18"/>
  <c r="BL34" i="18"/>
  <c r="BM34" i="18"/>
  <c r="BN34" i="18"/>
  <c r="BO34" i="18"/>
  <c r="BH35" i="18"/>
  <c r="BI35" i="18"/>
  <c r="BJ35" i="18"/>
  <c r="BK35" i="18"/>
  <c r="BL35" i="18"/>
  <c r="BM35" i="18"/>
  <c r="BN35" i="18"/>
  <c r="BO35" i="18"/>
  <c r="BH36" i="18"/>
  <c r="BI36" i="18"/>
  <c r="BJ36" i="18"/>
  <c r="BK36" i="18"/>
  <c r="BL36" i="18"/>
  <c r="BM36" i="18"/>
  <c r="BN36" i="18"/>
  <c r="BO36" i="18"/>
  <c r="BH37" i="18"/>
  <c r="BI37" i="18"/>
  <c r="BJ37" i="18"/>
  <c r="BK37" i="18"/>
  <c r="BL37" i="18"/>
  <c r="BM37" i="18"/>
  <c r="BN37" i="18"/>
  <c r="BO37" i="18"/>
  <c r="BH38" i="18"/>
  <c r="BI38" i="18"/>
  <c r="BJ38" i="18"/>
  <c r="BK38" i="18"/>
  <c r="BL38" i="18"/>
  <c r="BM38" i="18"/>
  <c r="BN38" i="18"/>
  <c r="BO38" i="18"/>
  <c r="BH39" i="18"/>
  <c r="BI39" i="18"/>
  <c r="BJ39" i="18"/>
  <c r="BK39" i="18"/>
  <c r="BL39" i="18"/>
  <c r="BM39" i="18"/>
  <c r="BN39" i="18"/>
  <c r="BO39" i="18"/>
  <c r="BH40" i="18"/>
  <c r="BI40" i="18"/>
  <c r="BJ40" i="18"/>
  <c r="BK40" i="18"/>
  <c r="BL40" i="18"/>
  <c r="BM40" i="18"/>
  <c r="BN40" i="18"/>
  <c r="BO40" i="18"/>
  <c r="BH41" i="18"/>
  <c r="BI41" i="18"/>
  <c r="BJ41" i="18"/>
  <c r="BK41" i="18"/>
  <c r="BL41" i="18"/>
  <c r="BM41" i="18"/>
  <c r="BN41" i="18"/>
  <c r="BO41" i="18"/>
  <c r="BH42" i="18"/>
  <c r="BI42" i="18"/>
  <c r="BJ42" i="18"/>
  <c r="BK42" i="18"/>
  <c r="BL42" i="18"/>
  <c r="BM42" i="18"/>
  <c r="BN42" i="18"/>
  <c r="BO42" i="18"/>
  <c r="BH43" i="18"/>
  <c r="BI43" i="18"/>
  <c r="BJ43" i="18"/>
  <c r="BK43" i="18"/>
  <c r="BL43" i="18"/>
  <c r="BM43" i="18"/>
  <c r="BN43" i="18"/>
  <c r="BO43" i="18"/>
  <c r="BH44" i="18"/>
  <c r="BI44" i="18"/>
  <c r="BJ44" i="18"/>
  <c r="BK44" i="18"/>
  <c r="BL44" i="18"/>
  <c r="BM44" i="18"/>
  <c r="BN44" i="18"/>
  <c r="BO44" i="18"/>
  <c r="BD46" i="18"/>
  <c r="BE46" i="18"/>
  <c r="BF46" i="18"/>
  <c r="BD47" i="18"/>
  <c r="BE47" i="18"/>
  <c r="BF47" i="18"/>
  <c r="BD48" i="18"/>
  <c r="BE48" i="18"/>
  <c r="BF48" i="18"/>
  <c r="BD49" i="18"/>
  <c r="BE49" i="18"/>
  <c r="BF49" i="18"/>
  <c r="BD50" i="18"/>
  <c r="BE50" i="18"/>
  <c r="BF50" i="18"/>
  <c r="BD51" i="18"/>
  <c r="BE51" i="18"/>
  <c r="BF51" i="18"/>
  <c r="BD52" i="18"/>
  <c r="BE52" i="18"/>
  <c r="BF52" i="18"/>
  <c r="BD53" i="18"/>
  <c r="BE53" i="18"/>
  <c r="BF53" i="18"/>
  <c r="BD54" i="18"/>
  <c r="BE54" i="18"/>
  <c r="BF54" i="18"/>
  <c r="BD55" i="18"/>
  <c r="BE55" i="18"/>
  <c r="BF55" i="18"/>
  <c r="BD56" i="18"/>
  <c r="BE56" i="18"/>
  <c r="BF56" i="18"/>
  <c r="BD57" i="18"/>
  <c r="BE57" i="18"/>
  <c r="BF57" i="18"/>
  <c r="BD58" i="18"/>
  <c r="BE58" i="18"/>
  <c r="BF58" i="18"/>
  <c r="BD59" i="18"/>
  <c r="BE59" i="18"/>
  <c r="BF59" i="18"/>
  <c r="BD60" i="18"/>
  <c r="BE60" i="18"/>
  <c r="BF60" i="18"/>
  <c r="BD61" i="18"/>
  <c r="BE61" i="18"/>
  <c r="BF61" i="18"/>
  <c r="BD62" i="18"/>
  <c r="BE62" i="18"/>
  <c r="BF62" i="18"/>
  <c r="BD63" i="18"/>
  <c r="BE63" i="18"/>
  <c r="BF63" i="18"/>
  <c r="BD64" i="18"/>
  <c r="BE64" i="18"/>
  <c r="BF64" i="18"/>
  <c r="BD26" i="18"/>
  <c r="BE26" i="18"/>
  <c r="BF26" i="18"/>
  <c r="BG26" i="18"/>
  <c r="BD27" i="18"/>
  <c r="BE27" i="18"/>
  <c r="BF27" i="18"/>
  <c r="BG27" i="18"/>
  <c r="BD28" i="18"/>
  <c r="BE28" i="18"/>
  <c r="BF28" i="18"/>
  <c r="BG28" i="18"/>
  <c r="BD29" i="18"/>
  <c r="BE29" i="18"/>
  <c r="BF29" i="18"/>
  <c r="BG29" i="18"/>
  <c r="BD30" i="18"/>
  <c r="BE30" i="18"/>
  <c r="BF30" i="18"/>
  <c r="BG30" i="18"/>
  <c r="BD31" i="18"/>
  <c r="BE31" i="18"/>
  <c r="BF31" i="18"/>
  <c r="BG31" i="18"/>
  <c r="BD32" i="18"/>
  <c r="BE32" i="18"/>
  <c r="BF32" i="18"/>
  <c r="BG32" i="18"/>
  <c r="BD33" i="18"/>
  <c r="BE33" i="18"/>
  <c r="BF33" i="18"/>
  <c r="BG33" i="18"/>
  <c r="BD34" i="18"/>
  <c r="BE34" i="18"/>
  <c r="BF34" i="18"/>
  <c r="BG34" i="18"/>
  <c r="BD35" i="18"/>
  <c r="BE35" i="18"/>
  <c r="BF35" i="18"/>
  <c r="BG35" i="18"/>
  <c r="BD36" i="18"/>
  <c r="BE36" i="18"/>
  <c r="BF36" i="18"/>
  <c r="BG36" i="18"/>
  <c r="BD37" i="18"/>
  <c r="BE37" i="18"/>
  <c r="BF37" i="18"/>
  <c r="BG37" i="18"/>
  <c r="BD38" i="18"/>
  <c r="BE38" i="18"/>
  <c r="BF38" i="18"/>
  <c r="BG38" i="18"/>
  <c r="BD39" i="18"/>
  <c r="BE39" i="18"/>
  <c r="BF39" i="18"/>
  <c r="BG39" i="18"/>
  <c r="BD40" i="18"/>
  <c r="BE40" i="18"/>
  <c r="BF40" i="18"/>
  <c r="BG40" i="18"/>
  <c r="BD41" i="18"/>
  <c r="BE41" i="18"/>
  <c r="BF41" i="18"/>
  <c r="BG41" i="18"/>
  <c r="BD42" i="18"/>
  <c r="BE42" i="18"/>
  <c r="BF42" i="18"/>
  <c r="BG42" i="18"/>
  <c r="BD43" i="18"/>
  <c r="BE43" i="18"/>
  <c r="BF43" i="18"/>
  <c r="BG43" i="18"/>
  <c r="BD44" i="18"/>
  <c r="BE44" i="18"/>
  <c r="BF44" i="18"/>
  <c r="BG44" i="18"/>
  <c r="AZ46" i="18"/>
  <c r="BA46" i="18"/>
  <c r="BB46" i="18"/>
  <c r="AZ47" i="18"/>
  <c r="BA47" i="18"/>
  <c r="BB47" i="18"/>
  <c r="AZ48" i="18"/>
  <c r="BA48" i="18"/>
  <c r="BB48" i="18"/>
  <c r="AZ49" i="18"/>
  <c r="BA49" i="18"/>
  <c r="BB49" i="18"/>
  <c r="AZ50" i="18"/>
  <c r="BA50" i="18"/>
  <c r="BB50" i="18"/>
  <c r="AZ51" i="18"/>
  <c r="BA51" i="18"/>
  <c r="BB51" i="18"/>
  <c r="AZ52" i="18"/>
  <c r="BA52" i="18"/>
  <c r="BB52" i="18"/>
  <c r="AZ53" i="18"/>
  <c r="BA53" i="18"/>
  <c r="BB53" i="18"/>
  <c r="AZ54" i="18"/>
  <c r="BA54" i="18"/>
  <c r="BB54" i="18"/>
  <c r="AZ55" i="18"/>
  <c r="BA55" i="18"/>
  <c r="BB55" i="18"/>
  <c r="AZ56" i="18"/>
  <c r="BA56" i="18"/>
  <c r="BB56" i="18"/>
  <c r="AZ57" i="18"/>
  <c r="BA57" i="18"/>
  <c r="BB57" i="18"/>
  <c r="AZ58" i="18"/>
  <c r="BA58" i="18"/>
  <c r="BB58" i="18"/>
  <c r="AZ59" i="18"/>
  <c r="BA59" i="18"/>
  <c r="BB59" i="18"/>
  <c r="AZ60" i="18"/>
  <c r="BA60" i="18"/>
  <c r="BB60" i="18"/>
  <c r="AZ61" i="18"/>
  <c r="BA61" i="18"/>
  <c r="BB61" i="18"/>
  <c r="AZ62" i="18"/>
  <c r="BA62" i="18"/>
  <c r="BB62" i="18"/>
  <c r="AZ63" i="18"/>
  <c r="BA63" i="18"/>
  <c r="BB63" i="18"/>
  <c r="AZ64" i="18"/>
  <c r="BA64" i="18"/>
  <c r="BB64" i="18"/>
  <c r="AV48" i="18"/>
  <c r="AW48" i="18"/>
  <c r="AX48" i="18"/>
  <c r="AV49" i="18"/>
  <c r="AW49" i="18"/>
  <c r="AX49" i="18"/>
  <c r="AV50" i="18"/>
  <c r="AW50" i="18"/>
  <c r="AX50" i="18"/>
  <c r="AV51" i="18"/>
  <c r="AW51" i="18"/>
  <c r="AX51" i="18"/>
  <c r="AV52" i="18"/>
  <c r="AW52" i="18"/>
  <c r="AX52" i="18"/>
  <c r="AV53" i="18"/>
  <c r="AW53" i="18"/>
  <c r="AX53" i="18"/>
  <c r="AV54" i="18"/>
  <c r="AW54" i="18"/>
  <c r="AX54" i="18"/>
  <c r="AV55" i="18"/>
  <c r="AW55" i="18"/>
  <c r="AX55" i="18"/>
  <c r="AV56" i="18"/>
  <c r="AW56" i="18"/>
  <c r="AX56" i="18"/>
  <c r="AV57" i="18"/>
  <c r="AW57" i="18"/>
  <c r="AX57" i="18"/>
  <c r="AV58" i="18"/>
  <c r="AW58" i="18"/>
  <c r="AX58" i="18"/>
  <c r="AV59" i="18"/>
  <c r="AW59" i="18"/>
  <c r="AX59" i="18"/>
  <c r="AV60" i="18"/>
  <c r="AW60" i="18"/>
  <c r="AX60" i="18"/>
  <c r="AV61" i="18"/>
  <c r="AW61" i="18"/>
  <c r="AX61" i="18"/>
  <c r="AV62" i="18"/>
  <c r="AW62" i="18"/>
  <c r="AX62" i="18"/>
  <c r="AV63" i="18"/>
  <c r="AW63" i="18"/>
  <c r="AX63" i="18"/>
  <c r="AV64" i="18"/>
  <c r="AW64" i="18"/>
  <c r="AX64" i="18"/>
  <c r="AR66" i="18"/>
  <c r="AS66" i="18"/>
  <c r="AT66" i="18"/>
  <c r="AU66" i="18"/>
  <c r="AV66" i="18"/>
  <c r="AW66" i="18"/>
  <c r="AX66" i="18"/>
  <c r="AY66" i="18"/>
  <c r="AZ66" i="18"/>
  <c r="BA66" i="18"/>
  <c r="BB66" i="18"/>
  <c r="BC66" i="18"/>
  <c r="BD66" i="18"/>
  <c r="BE66" i="18"/>
  <c r="BF66" i="18"/>
  <c r="BG66" i="18"/>
  <c r="AR67" i="18"/>
  <c r="AS67" i="18"/>
  <c r="AT67" i="18"/>
  <c r="AU67" i="18"/>
  <c r="AV67" i="18"/>
  <c r="AW67" i="18"/>
  <c r="AX67" i="18"/>
  <c r="AY67" i="18"/>
  <c r="AZ67" i="18"/>
  <c r="BA67" i="18"/>
  <c r="BB67" i="18"/>
  <c r="BC67" i="18"/>
  <c r="BD67" i="18"/>
  <c r="BE67" i="18"/>
  <c r="BF67" i="18"/>
  <c r="BG67" i="18"/>
  <c r="AR68" i="18"/>
  <c r="AS68" i="18"/>
  <c r="AT68" i="18"/>
  <c r="AU68" i="18"/>
  <c r="AV68" i="18"/>
  <c r="AW68" i="18"/>
  <c r="AX68" i="18"/>
  <c r="AY68" i="18"/>
  <c r="AZ68" i="18"/>
  <c r="BA68" i="18"/>
  <c r="BB68" i="18"/>
  <c r="BC68" i="18"/>
  <c r="BD68" i="18"/>
  <c r="BE68" i="18"/>
  <c r="BF68" i="18"/>
  <c r="BG68" i="18"/>
  <c r="AR69" i="18"/>
  <c r="AS69" i="18"/>
  <c r="AT69" i="18"/>
  <c r="AU69" i="18"/>
  <c r="AV69" i="18"/>
  <c r="AW69" i="18"/>
  <c r="AX69" i="18"/>
  <c r="AY69" i="18"/>
  <c r="AZ69" i="18"/>
  <c r="BA69" i="18"/>
  <c r="BB69" i="18"/>
  <c r="BC69" i="18"/>
  <c r="BD69" i="18"/>
  <c r="BE69" i="18"/>
  <c r="BF69" i="18"/>
  <c r="BG69" i="18"/>
  <c r="AR70" i="18"/>
  <c r="AS70" i="18"/>
  <c r="AT70" i="18"/>
  <c r="AU70" i="18"/>
  <c r="AV70" i="18"/>
  <c r="AW70" i="18"/>
  <c r="AX70" i="18"/>
  <c r="AY70" i="18"/>
  <c r="AZ70" i="18"/>
  <c r="BA70" i="18"/>
  <c r="BB70" i="18"/>
  <c r="BC70" i="18"/>
  <c r="BD70" i="18"/>
  <c r="BE70" i="18"/>
  <c r="BF70" i="18"/>
  <c r="BG70" i="18"/>
  <c r="AR71" i="18"/>
  <c r="AS71" i="18"/>
  <c r="AT71" i="18"/>
  <c r="AU71" i="18"/>
  <c r="AV71" i="18"/>
  <c r="AW71" i="18"/>
  <c r="AX71" i="18"/>
  <c r="AY71" i="18"/>
  <c r="AZ71" i="18"/>
  <c r="BA71" i="18"/>
  <c r="BB71" i="18"/>
  <c r="BC71" i="18"/>
  <c r="BD71" i="18"/>
  <c r="BE71" i="18"/>
  <c r="BF71" i="18"/>
  <c r="BG71" i="18"/>
  <c r="AR72" i="18"/>
  <c r="AS72" i="18"/>
  <c r="AT72" i="18"/>
  <c r="AU72" i="18"/>
  <c r="AV72" i="18"/>
  <c r="AW72" i="18"/>
  <c r="AX72" i="18"/>
  <c r="AY72" i="18"/>
  <c r="AZ72" i="18"/>
  <c r="BA72" i="18"/>
  <c r="BB72" i="18"/>
  <c r="BC72" i="18"/>
  <c r="BD72" i="18"/>
  <c r="BE72" i="18"/>
  <c r="BF72" i="18"/>
  <c r="BG72" i="18"/>
  <c r="AR73" i="18"/>
  <c r="AS73" i="18"/>
  <c r="AT73" i="18"/>
  <c r="AU73" i="18"/>
  <c r="AV73" i="18"/>
  <c r="AW73" i="18"/>
  <c r="AX73" i="18"/>
  <c r="AY73" i="18"/>
  <c r="AZ73" i="18"/>
  <c r="BA73" i="18"/>
  <c r="BB73" i="18"/>
  <c r="BC73" i="18"/>
  <c r="BD73" i="18"/>
  <c r="BE73" i="18"/>
  <c r="BF73" i="18"/>
  <c r="BG73" i="18"/>
  <c r="AR74" i="18"/>
  <c r="AS74" i="18"/>
  <c r="AT74" i="18"/>
  <c r="AU74" i="18"/>
  <c r="AV74" i="18"/>
  <c r="AW74" i="18"/>
  <c r="AX74" i="18"/>
  <c r="AY74" i="18"/>
  <c r="AZ74" i="18"/>
  <c r="BA74" i="18"/>
  <c r="BB74" i="18"/>
  <c r="BC74" i="18"/>
  <c r="BD74" i="18"/>
  <c r="BE74" i="18"/>
  <c r="BF74" i="18"/>
  <c r="BG74" i="18"/>
  <c r="AR75" i="18"/>
  <c r="AS75" i="18"/>
  <c r="AT75" i="18"/>
  <c r="AU75" i="18"/>
  <c r="AV75" i="18"/>
  <c r="AW75" i="18"/>
  <c r="AX75" i="18"/>
  <c r="AY75" i="18"/>
  <c r="AZ75" i="18"/>
  <c r="BA75" i="18"/>
  <c r="BB75" i="18"/>
  <c r="BC75" i="18"/>
  <c r="BD75" i="18"/>
  <c r="BE75" i="18"/>
  <c r="BF75" i="18"/>
  <c r="BG75" i="18"/>
  <c r="AR76" i="18"/>
  <c r="AS76" i="18"/>
  <c r="AT76" i="18"/>
  <c r="AU76" i="18"/>
  <c r="AV76" i="18"/>
  <c r="AW76" i="18"/>
  <c r="AX76" i="18"/>
  <c r="AY76" i="18"/>
  <c r="AZ76" i="18"/>
  <c r="BA76" i="18"/>
  <c r="BB76" i="18"/>
  <c r="BC76" i="18"/>
  <c r="BD76" i="18"/>
  <c r="BE76" i="18"/>
  <c r="BF76" i="18"/>
  <c r="BG76" i="18"/>
  <c r="AR77" i="18"/>
  <c r="AS77" i="18"/>
  <c r="AT77" i="18"/>
  <c r="AU77" i="18"/>
  <c r="AV77" i="18"/>
  <c r="AW77" i="18"/>
  <c r="AX77" i="18"/>
  <c r="AY77" i="18"/>
  <c r="AZ77" i="18"/>
  <c r="BA77" i="18"/>
  <c r="BB77" i="18"/>
  <c r="BC77" i="18"/>
  <c r="BD77" i="18"/>
  <c r="BE77" i="18"/>
  <c r="BF77" i="18"/>
  <c r="BG77" i="18"/>
  <c r="AR78" i="18"/>
  <c r="AS78" i="18"/>
  <c r="AT78" i="18"/>
  <c r="AU78" i="18"/>
  <c r="AV78" i="18"/>
  <c r="AW78" i="18"/>
  <c r="AX78" i="18"/>
  <c r="AY78" i="18"/>
  <c r="AZ78" i="18"/>
  <c r="BA78" i="18"/>
  <c r="BB78" i="18"/>
  <c r="BC78" i="18"/>
  <c r="BD78" i="18"/>
  <c r="BE78" i="18"/>
  <c r="BF78" i="18"/>
  <c r="BG78" i="18"/>
  <c r="AR79" i="18"/>
  <c r="AS79" i="18"/>
  <c r="AT79" i="18"/>
  <c r="AU79" i="18"/>
  <c r="AV79" i="18"/>
  <c r="AW79" i="18"/>
  <c r="AX79" i="18"/>
  <c r="AY79" i="18"/>
  <c r="AZ79" i="18"/>
  <c r="BA79" i="18"/>
  <c r="BB79" i="18"/>
  <c r="BC79" i="18"/>
  <c r="BD79" i="18"/>
  <c r="BE79" i="18"/>
  <c r="BF79" i="18"/>
  <c r="BG79" i="18"/>
  <c r="AR80" i="18"/>
  <c r="AS80" i="18"/>
  <c r="AT80" i="18"/>
  <c r="AU80" i="18"/>
  <c r="AV80" i="18"/>
  <c r="AW80" i="18"/>
  <c r="AX80" i="18"/>
  <c r="AY80" i="18"/>
  <c r="AZ80" i="18"/>
  <c r="BA80" i="18"/>
  <c r="BB80" i="18"/>
  <c r="BC80" i="18"/>
  <c r="BD80" i="18"/>
  <c r="BE80" i="18"/>
  <c r="BF80" i="18"/>
  <c r="BG80" i="18"/>
  <c r="AR81" i="18"/>
  <c r="AS81" i="18"/>
  <c r="AT81" i="18"/>
  <c r="AU81" i="18"/>
  <c r="AV81" i="18"/>
  <c r="AW81" i="18"/>
  <c r="AX81" i="18"/>
  <c r="AY81" i="18"/>
  <c r="AZ81" i="18"/>
  <c r="BA81" i="18"/>
  <c r="BB81" i="18"/>
  <c r="BC81" i="18"/>
  <c r="BD81" i="18"/>
  <c r="BE81" i="18"/>
  <c r="BF81" i="18"/>
  <c r="BG81" i="18"/>
  <c r="AR82" i="18"/>
  <c r="AS82" i="18"/>
  <c r="AT82" i="18"/>
  <c r="AU82" i="18"/>
  <c r="AV82" i="18"/>
  <c r="AW82" i="18"/>
  <c r="AX82" i="18"/>
  <c r="AY82" i="18"/>
  <c r="AZ82" i="18"/>
  <c r="BA82" i="18"/>
  <c r="BB82" i="18"/>
  <c r="BC82" i="18"/>
  <c r="BD82" i="18"/>
  <c r="BE82" i="18"/>
  <c r="BF82" i="18"/>
  <c r="BG82" i="18"/>
  <c r="AR83" i="18"/>
  <c r="AS83" i="18"/>
  <c r="AT83" i="18"/>
  <c r="AU83" i="18"/>
  <c r="AV83" i="18"/>
  <c r="AW83" i="18"/>
  <c r="AX83" i="18"/>
  <c r="AY83" i="18"/>
  <c r="AZ83" i="18"/>
  <c r="BA83" i="18"/>
  <c r="BB83" i="18"/>
  <c r="BC83" i="18"/>
  <c r="BD83" i="18"/>
  <c r="BE83" i="18"/>
  <c r="BF83" i="18"/>
  <c r="BG83" i="18"/>
  <c r="AR84" i="18"/>
  <c r="AS84" i="18"/>
  <c r="AT84" i="18"/>
  <c r="AU84" i="18"/>
  <c r="AV84" i="18"/>
  <c r="AW84" i="18"/>
  <c r="AX84" i="18"/>
  <c r="AY84" i="18"/>
  <c r="AZ84" i="18"/>
  <c r="BA84" i="18"/>
  <c r="BB84" i="18"/>
  <c r="BC84" i="18"/>
  <c r="BD84" i="18"/>
  <c r="BE84" i="18"/>
  <c r="BF84" i="18"/>
  <c r="BG84" i="18"/>
  <c r="AR46" i="18"/>
  <c r="AS46" i="18"/>
  <c r="AT46" i="18"/>
  <c r="AR47" i="18"/>
  <c r="AS47" i="18"/>
  <c r="AT47" i="18"/>
  <c r="AR48" i="18"/>
  <c r="AS48" i="18"/>
  <c r="AT48" i="18"/>
  <c r="AR49" i="18"/>
  <c r="AS49" i="18"/>
  <c r="AT49" i="18"/>
  <c r="AR50" i="18"/>
  <c r="AS50" i="18"/>
  <c r="AT50" i="18"/>
  <c r="AR51" i="18"/>
  <c r="AS51" i="18"/>
  <c r="AT51" i="18"/>
  <c r="AR52" i="18"/>
  <c r="AS52" i="18"/>
  <c r="AT52" i="18"/>
  <c r="AR53" i="18"/>
  <c r="AS53" i="18"/>
  <c r="AT53" i="18"/>
  <c r="AR54" i="18"/>
  <c r="AS54" i="18"/>
  <c r="AT54" i="18"/>
  <c r="AR55" i="18"/>
  <c r="AS55" i="18"/>
  <c r="AT55" i="18"/>
  <c r="AR56" i="18"/>
  <c r="AS56" i="18"/>
  <c r="AT56" i="18"/>
  <c r="AR57" i="18"/>
  <c r="AS57" i="18"/>
  <c r="AT57" i="18"/>
  <c r="AR58" i="18"/>
  <c r="AS58" i="18"/>
  <c r="AT58" i="18"/>
  <c r="AR59" i="18"/>
  <c r="AS59" i="18"/>
  <c r="AT59" i="18"/>
  <c r="AR60" i="18"/>
  <c r="AS60" i="18"/>
  <c r="AT60" i="18"/>
  <c r="AR61" i="18"/>
  <c r="AS61" i="18"/>
  <c r="AT61" i="18"/>
  <c r="AR62" i="18"/>
  <c r="AS62" i="18"/>
  <c r="AT62" i="18"/>
  <c r="AR63" i="18"/>
  <c r="AS63" i="18"/>
  <c r="AT63" i="18"/>
  <c r="AR64" i="18"/>
  <c r="AS64" i="18"/>
  <c r="AT64" i="18"/>
  <c r="AR26" i="18"/>
  <c r="AS26" i="18"/>
  <c r="AT26" i="18"/>
  <c r="AU26" i="18"/>
  <c r="AV26" i="18"/>
  <c r="AW26" i="18"/>
  <c r="AX26" i="18"/>
  <c r="AY26" i="18"/>
  <c r="AR27" i="18"/>
  <c r="AS27" i="18"/>
  <c r="AT27" i="18"/>
  <c r="AU27" i="18"/>
  <c r="AV27" i="18"/>
  <c r="AW27" i="18"/>
  <c r="AX27" i="18"/>
  <c r="AY27" i="18"/>
  <c r="AR28" i="18"/>
  <c r="AS28" i="18"/>
  <c r="AT28" i="18"/>
  <c r="AU28" i="18"/>
  <c r="AV28" i="18"/>
  <c r="AW28" i="18"/>
  <c r="AX28" i="18"/>
  <c r="AY28" i="18"/>
  <c r="AR29" i="18"/>
  <c r="AS29" i="18"/>
  <c r="AT29" i="18"/>
  <c r="AU29" i="18"/>
  <c r="AV29" i="18"/>
  <c r="AW29" i="18"/>
  <c r="AX29" i="18"/>
  <c r="AY29" i="18"/>
  <c r="AR30" i="18"/>
  <c r="AS30" i="18"/>
  <c r="AT30" i="18"/>
  <c r="AU30" i="18"/>
  <c r="AV30" i="18"/>
  <c r="AW30" i="18"/>
  <c r="AX30" i="18"/>
  <c r="AY30" i="18"/>
  <c r="AR31" i="18"/>
  <c r="AS31" i="18"/>
  <c r="AT31" i="18"/>
  <c r="AU31" i="18"/>
  <c r="AV31" i="18"/>
  <c r="AW31" i="18"/>
  <c r="AX31" i="18"/>
  <c r="AY31" i="18"/>
  <c r="AR32" i="18"/>
  <c r="AS32" i="18"/>
  <c r="AT32" i="18"/>
  <c r="AU32" i="18"/>
  <c r="AV32" i="18"/>
  <c r="AW32" i="18"/>
  <c r="AX32" i="18"/>
  <c r="AY32" i="18"/>
  <c r="AR33" i="18"/>
  <c r="AS33" i="18"/>
  <c r="AT33" i="18"/>
  <c r="AU33" i="18"/>
  <c r="AV33" i="18"/>
  <c r="AW33" i="18"/>
  <c r="AX33" i="18"/>
  <c r="AY33" i="18"/>
  <c r="AR34" i="18"/>
  <c r="AS34" i="18"/>
  <c r="AT34" i="18"/>
  <c r="AU34" i="18"/>
  <c r="AV34" i="18"/>
  <c r="AW34" i="18"/>
  <c r="AX34" i="18"/>
  <c r="AY34" i="18"/>
  <c r="AR35" i="18"/>
  <c r="AS35" i="18"/>
  <c r="AT35" i="18"/>
  <c r="AU35" i="18"/>
  <c r="AV35" i="18"/>
  <c r="AW35" i="18"/>
  <c r="AX35" i="18"/>
  <c r="AY35" i="18"/>
  <c r="AR36" i="18"/>
  <c r="AS36" i="18"/>
  <c r="AT36" i="18"/>
  <c r="AU36" i="18"/>
  <c r="AV36" i="18"/>
  <c r="AW36" i="18"/>
  <c r="AX36" i="18"/>
  <c r="AY36" i="18"/>
  <c r="AR37" i="18"/>
  <c r="AS37" i="18"/>
  <c r="AT37" i="18"/>
  <c r="AU37" i="18"/>
  <c r="AV37" i="18"/>
  <c r="AW37" i="18"/>
  <c r="AX37" i="18"/>
  <c r="AY37" i="18"/>
  <c r="AR38" i="18"/>
  <c r="AS38" i="18"/>
  <c r="AT38" i="18"/>
  <c r="AU38" i="18"/>
  <c r="AV38" i="18"/>
  <c r="AW38" i="18"/>
  <c r="AX38" i="18"/>
  <c r="AY38" i="18"/>
  <c r="AR39" i="18"/>
  <c r="AS39" i="18"/>
  <c r="AT39" i="18"/>
  <c r="AU39" i="18"/>
  <c r="AV39" i="18"/>
  <c r="AW39" i="18"/>
  <c r="AX39" i="18"/>
  <c r="AY39" i="18"/>
  <c r="AR40" i="18"/>
  <c r="AS40" i="18"/>
  <c r="AT40" i="18"/>
  <c r="AU40" i="18"/>
  <c r="AV40" i="18"/>
  <c r="AW40" i="18"/>
  <c r="AX40" i="18"/>
  <c r="AY40" i="18"/>
  <c r="AR41" i="18"/>
  <c r="AS41" i="18"/>
  <c r="AT41" i="18"/>
  <c r="AU41" i="18"/>
  <c r="AV41" i="18"/>
  <c r="AW41" i="18"/>
  <c r="AX41" i="18"/>
  <c r="AY41" i="18"/>
  <c r="AR42" i="18"/>
  <c r="AS42" i="18"/>
  <c r="AT42" i="18"/>
  <c r="AU42" i="18"/>
  <c r="AV42" i="18"/>
  <c r="AW42" i="18"/>
  <c r="AX42" i="18"/>
  <c r="AY42" i="18"/>
  <c r="AR43" i="18"/>
  <c r="AS43" i="18"/>
  <c r="AT43" i="18"/>
  <c r="AU43" i="18"/>
  <c r="AV43" i="18"/>
  <c r="AW43" i="18"/>
  <c r="AX43" i="18"/>
  <c r="AY43" i="18"/>
  <c r="AR44" i="18"/>
  <c r="AS44" i="18"/>
  <c r="AT44" i="18"/>
  <c r="AU44" i="18"/>
  <c r="AV44" i="18"/>
  <c r="AW44" i="18"/>
  <c r="AX44" i="18"/>
  <c r="AY44" i="18"/>
  <c r="AN46" i="18"/>
  <c r="AO46" i="18"/>
  <c r="AP46" i="18"/>
  <c r="AN47" i="18"/>
  <c r="AO47" i="18"/>
  <c r="AP47" i="18"/>
  <c r="AN48" i="18"/>
  <c r="AO48" i="18"/>
  <c r="AP48" i="18"/>
  <c r="AN49" i="18"/>
  <c r="AO49" i="18"/>
  <c r="AP49" i="18"/>
  <c r="AN50" i="18"/>
  <c r="AO50" i="18"/>
  <c r="AP50" i="18"/>
  <c r="AN51" i="18"/>
  <c r="AO51" i="18"/>
  <c r="AP51" i="18"/>
  <c r="AN52" i="18"/>
  <c r="AO52" i="18"/>
  <c r="AP52" i="18"/>
  <c r="AN53" i="18"/>
  <c r="AO53" i="18"/>
  <c r="AP53" i="18"/>
  <c r="AN54" i="18"/>
  <c r="AO54" i="18"/>
  <c r="AP54" i="18"/>
  <c r="AN55" i="18"/>
  <c r="AO55" i="18"/>
  <c r="AP55" i="18"/>
  <c r="AN56" i="18"/>
  <c r="AO56" i="18"/>
  <c r="AP56" i="18"/>
  <c r="AN57" i="18"/>
  <c r="AO57" i="18"/>
  <c r="AP57" i="18"/>
  <c r="AN58" i="18"/>
  <c r="AO58" i="18"/>
  <c r="AP58" i="18"/>
  <c r="AN59" i="18"/>
  <c r="AO59" i="18"/>
  <c r="AP59" i="18"/>
  <c r="AN60" i="18"/>
  <c r="AO60" i="18"/>
  <c r="AP60" i="18"/>
  <c r="AN61" i="18"/>
  <c r="AO61" i="18"/>
  <c r="AP61" i="18"/>
  <c r="AN62" i="18"/>
  <c r="AO62" i="18"/>
  <c r="AP62" i="18"/>
  <c r="AN63" i="18"/>
  <c r="AO63" i="18"/>
  <c r="AP63" i="18"/>
  <c r="AN64" i="18"/>
  <c r="AO64" i="18"/>
  <c r="AP64" i="18"/>
  <c r="AO26" i="18"/>
  <c r="AP26" i="18"/>
  <c r="AN27" i="18"/>
  <c r="AO27" i="18"/>
  <c r="AP27" i="18"/>
  <c r="AQ27" i="18"/>
  <c r="AN28" i="18"/>
  <c r="AO28" i="18"/>
  <c r="AP28" i="18"/>
  <c r="AQ28" i="18"/>
  <c r="AN29" i="18"/>
  <c r="AO29" i="18"/>
  <c r="AP29" i="18"/>
  <c r="AQ29" i="18"/>
  <c r="AN30" i="18"/>
  <c r="AO30" i="18"/>
  <c r="AP30" i="18"/>
  <c r="AQ30" i="18"/>
  <c r="AN31" i="18"/>
  <c r="AO31" i="18"/>
  <c r="AP31" i="18"/>
  <c r="AQ31" i="18"/>
  <c r="AN32" i="18"/>
  <c r="AO32" i="18"/>
  <c r="AP32" i="18"/>
  <c r="AQ32" i="18"/>
  <c r="AN33" i="18"/>
  <c r="AO33" i="18"/>
  <c r="AP33" i="18"/>
  <c r="AQ33" i="18"/>
  <c r="AN34" i="18"/>
  <c r="AO34" i="18"/>
  <c r="AP34" i="18"/>
  <c r="AQ34" i="18"/>
  <c r="AN35" i="18"/>
  <c r="AO35" i="18"/>
  <c r="AP35" i="18"/>
  <c r="AQ35" i="18"/>
  <c r="AN36" i="18"/>
  <c r="AO36" i="18"/>
  <c r="AP36" i="18"/>
  <c r="AQ36" i="18"/>
  <c r="AN37" i="18"/>
  <c r="AO37" i="18"/>
  <c r="AP37" i="18"/>
  <c r="AQ37" i="18"/>
  <c r="AN38" i="18"/>
  <c r="AO38" i="18"/>
  <c r="AP38" i="18"/>
  <c r="AQ38" i="18"/>
  <c r="AN39" i="18"/>
  <c r="AO39" i="18"/>
  <c r="AP39" i="18"/>
  <c r="AQ39" i="18"/>
  <c r="AN40" i="18"/>
  <c r="AO40" i="18"/>
  <c r="AP40" i="18"/>
  <c r="AQ40" i="18"/>
  <c r="AN41" i="18"/>
  <c r="AO41" i="18"/>
  <c r="AP41" i="18"/>
  <c r="AQ41" i="18"/>
  <c r="AN42" i="18"/>
  <c r="AO42" i="18"/>
  <c r="AP42" i="18"/>
  <c r="AQ42" i="18"/>
  <c r="AN43" i="18"/>
  <c r="AO43" i="18"/>
  <c r="AP43" i="18"/>
  <c r="AQ43" i="18"/>
  <c r="AN44" i="18"/>
  <c r="AO44" i="18"/>
  <c r="AP44" i="18"/>
  <c r="AQ44" i="18"/>
  <c r="AJ47" i="18"/>
  <c r="AK47" i="18"/>
  <c r="AL47" i="18"/>
  <c r="AJ48" i="18"/>
  <c r="AK48" i="18"/>
  <c r="AL48" i="18"/>
  <c r="AJ49" i="18"/>
  <c r="AK49" i="18"/>
  <c r="AL49" i="18"/>
  <c r="AJ50" i="18"/>
  <c r="AK50" i="18"/>
  <c r="AL50" i="18"/>
  <c r="AJ51" i="18"/>
  <c r="AK51" i="18"/>
  <c r="AL51" i="18"/>
  <c r="AJ52" i="18"/>
  <c r="AK52" i="18"/>
  <c r="AL52" i="18"/>
  <c r="AJ53" i="18"/>
  <c r="AK53" i="18"/>
  <c r="AL53" i="18"/>
  <c r="AJ54" i="18"/>
  <c r="AK54" i="18"/>
  <c r="AL54" i="18"/>
  <c r="AJ55" i="18"/>
  <c r="AK55" i="18"/>
  <c r="AL55" i="18"/>
  <c r="AJ56" i="18"/>
  <c r="AK56" i="18"/>
  <c r="AL56" i="18"/>
  <c r="AJ57" i="18"/>
  <c r="AK57" i="18"/>
  <c r="AL57" i="18"/>
  <c r="AJ58" i="18"/>
  <c r="AK58" i="18"/>
  <c r="AL58" i="18"/>
  <c r="AJ59" i="18"/>
  <c r="AK59" i="18"/>
  <c r="AL59" i="18"/>
  <c r="AJ60" i="18"/>
  <c r="AK60" i="18"/>
  <c r="AL60" i="18"/>
  <c r="AJ61" i="18"/>
  <c r="AK61" i="18"/>
  <c r="AL61" i="18"/>
  <c r="AJ62" i="18"/>
  <c r="AK62" i="18"/>
  <c r="AL62" i="18"/>
  <c r="AJ63" i="18"/>
  <c r="AK63" i="18"/>
  <c r="AL63" i="18"/>
  <c r="AJ64" i="18"/>
  <c r="AK64" i="18"/>
  <c r="AL64" i="18"/>
  <c r="AF48" i="18"/>
  <c r="AG48" i="18"/>
  <c r="AH48" i="18"/>
  <c r="AF49" i="18"/>
  <c r="AG49" i="18"/>
  <c r="AH49" i="18"/>
  <c r="AF50" i="18"/>
  <c r="AG50" i="18"/>
  <c r="AH50" i="18"/>
  <c r="AF51" i="18"/>
  <c r="AG51" i="18"/>
  <c r="AH51" i="18"/>
  <c r="AF52" i="18"/>
  <c r="AG52" i="18"/>
  <c r="AH52" i="18"/>
  <c r="AF53" i="18"/>
  <c r="AG53" i="18"/>
  <c r="AH53" i="18"/>
  <c r="AF54" i="18"/>
  <c r="AG54" i="18"/>
  <c r="AH54" i="18"/>
  <c r="AF55" i="18"/>
  <c r="AG55" i="18"/>
  <c r="AH55" i="18"/>
  <c r="AF56" i="18"/>
  <c r="AG56" i="18"/>
  <c r="AH56" i="18"/>
  <c r="AF57" i="18"/>
  <c r="AG57" i="18"/>
  <c r="AH57" i="18"/>
  <c r="AF58" i="18"/>
  <c r="AG58" i="18"/>
  <c r="AH58" i="18"/>
  <c r="AF59" i="18"/>
  <c r="AG59" i="18"/>
  <c r="AH59" i="18"/>
  <c r="AF60" i="18"/>
  <c r="AG60" i="18"/>
  <c r="AH60" i="18"/>
  <c r="AF61" i="18"/>
  <c r="AG61" i="18"/>
  <c r="AH61" i="18"/>
  <c r="AF62" i="18"/>
  <c r="AG62" i="18"/>
  <c r="AH62" i="18"/>
  <c r="AF63" i="18"/>
  <c r="AG63" i="18"/>
  <c r="AH63" i="18"/>
  <c r="AF64" i="18"/>
  <c r="AG64" i="18"/>
  <c r="AH64" i="18"/>
  <c r="AB67" i="18"/>
  <c r="AC67" i="18"/>
  <c r="AD67" i="18"/>
  <c r="AE67" i="18"/>
  <c r="AF67" i="18"/>
  <c r="AG67" i="18"/>
  <c r="AH67" i="18"/>
  <c r="AI67" i="18"/>
  <c r="AJ67" i="18"/>
  <c r="AK67" i="18"/>
  <c r="AL67" i="18"/>
  <c r="AM67" i="18"/>
  <c r="AN67" i="18"/>
  <c r="AO67" i="18"/>
  <c r="AP67" i="18"/>
  <c r="AQ67" i="18"/>
  <c r="AB68" i="18"/>
  <c r="AC68" i="18"/>
  <c r="AD68" i="18"/>
  <c r="AE68" i="18"/>
  <c r="AF68" i="18"/>
  <c r="AG68" i="18"/>
  <c r="AH68" i="18"/>
  <c r="AI68" i="18"/>
  <c r="AJ68" i="18"/>
  <c r="AK68" i="18"/>
  <c r="AL68" i="18"/>
  <c r="AM68" i="18"/>
  <c r="AN68" i="18"/>
  <c r="AO68" i="18"/>
  <c r="AP68" i="18"/>
  <c r="AQ68" i="18"/>
  <c r="AB69" i="18"/>
  <c r="AC69" i="18"/>
  <c r="AD69" i="18"/>
  <c r="AE69" i="18"/>
  <c r="AF69" i="18"/>
  <c r="AG69" i="18"/>
  <c r="AH69" i="18"/>
  <c r="AI69" i="18"/>
  <c r="AJ69" i="18"/>
  <c r="AK69" i="18"/>
  <c r="AL69" i="18"/>
  <c r="AM69" i="18"/>
  <c r="AN69" i="18"/>
  <c r="AO69" i="18"/>
  <c r="AP69" i="18"/>
  <c r="AQ69" i="18"/>
  <c r="AB70" i="18"/>
  <c r="AC70" i="18"/>
  <c r="AD70" i="18"/>
  <c r="AE70" i="18"/>
  <c r="AF70" i="18"/>
  <c r="AG70" i="18"/>
  <c r="AH70" i="18"/>
  <c r="AI70" i="18"/>
  <c r="AJ70" i="18"/>
  <c r="AK70" i="18"/>
  <c r="AL70" i="18"/>
  <c r="AM70" i="18"/>
  <c r="AN70" i="18"/>
  <c r="AO70" i="18"/>
  <c r="AP70" i="18"/>
  <c r="AQ70" i="18"/>
  <c r="AB71" i="18"/>
  <c r="AC71" i="18"/>
  <c r="AD71" i="18"/>
  <c r="AE71" i="18"/>
  <c r="AF71" i="18"/>
  <c r="AG71" i="18"/>
  <c r="AH71" i="18"/>
  <c r="AI71" i="18"/>
  <c r="AJ71" i="18"/>
  <c r="AK71" i="18"/>
  <c r="AL71" i="18"/>
  <c r="AM71" i="18"/>
  <c r="AN71" i="18"/>
  <c r="AO71" i="18"/>
  <c r="AP71" i="18"/>
  <c r="AQ71" i="18"/>
  <c r="AB72" i="18"/>
  <c r="AC72" i="18"/>
  <c r="AD72" i="18"/>
  <c r="AE72" i="18"/>
  <c r="AF72" i="18"/>
  <c r="AG72" i="18"/>
  <c r="AH72" i="18"/>
  <c r="AI72" i="18"/>
  <c r="AJ72" i="18"/>
  <c r="AK72" i="18"/>
  <c r="AL72" i="18"/>
  <c r="AM72" i="18"/>
  <c r="AN72" i="18"/>
  <c r="AO72" i="18"/>
  <c r="AP72" i="18"/>
  <c r="AQ72" i="18"/>
  <c r="AB73" i="18"/>
  <c r="AC73" i="18"/>
  <c r="AD73" i="18"/>
  <c r="AE73" i="18"/>
  <c r="AF73" i="18"/>
  <c r="AG73" i="18"/>
  <c r="AH73" i="18"/>
  <c r="AI73" i="18"/>
  <c r="AJ73" i="18"/>
  <c r="AK73" i="18"/>
  <c r="AL73" i="18"/>
  <c r="AM73" i="18"/>
  <c r="AN73" i="18"/>
  <c r="AO73" i="18"/>
  <c r="AP73" i="18"/>
  <c r="AQ73" i="18"/>
  <c r="AB74" i="18"/>
  <c r="AC74" i="18"/>
  <c r="AD74" i="18"/>
  <c r="AE74" i="18"/>
  <c r="AF74" i="18"/>
  <c r="AG74" i="18"/>
  <c r="AH74" i="18"/>
  <c r="AI74" i="18"/>
  <c r="AJ74" i="18"/>
  <c r="AK74" i="18"/>
  <c r="AL74" i="18"/>
  <c r="AM74" i="18"/>
  <c r="AN74" i="18"/>
  <c r="AO74" i="18"/>
  <c r="AP74" i="18"/>
  <c r="AQ74" i="18"/>
  <c r="AB75" i="18"/>
  <c r="AC75" i="18"/>
  <c r="AD75" i="18"/>
  <c r="AE75" i="18"/>
  <c r="AF75" i="18"/>
  <c r="AG75" i="18"/>
  <c r="AH75" i="18"/>
  <c r="AI75" i="18"/>
  <c r="AJ75" i="18"/>
  <c r="AK75" i="18"/>
  <c r="AL75" i="18"/>
  <c r="AM75" i="18"/>
  <c r="AN75" i="18"/>
  <c r="AO75" i="18"/>
  <c r="AP75" i="18"/>
  <c r="AQ75" i="18"/>
  <c r="AB76" i="18"/>
  <c r="AC76" i="18"/>
  <c r="AD76" i="18"/>
  <c r="AE76" i="18"/>
  <c r="AF76" i="18"/>
  <c r="AG76" i="18"/>
  <c r="AH76" i="18"/>
  <c r="AI76" i="18"/>
  <c r="AJ76" i="18"/>
  <c r="AK76" i="18"/>
  <c r="AL76" i="18"/>
  <c r="AM76" i="18"/>
  <c r="AN76" i="18"/>
  <c r="AO76" i="18"/>
  <c r="AP76" i="18"/>
  <c r="AQ76" i="18"/>
  <c r="AB77" i="18"/>
  <c r="AC77" i="18"/>
  <c r="AD77" i="18"/>
  <c r="AE77" i="18"/>
  <c r="AF77" i="18"/>
  <c r="AG77" i="18"/>
  <c r="AH77" i="18"/>
  <c r="AI77" i="18"/>
  <c r="AJ77" i="18"/>
  <c r="AK77" i="18"/>
  <c r="AL77" i="18"/>
  <c r="AM77" i="18"/>
  <c r="AN77" i="18"/>
  <c r="AO77" i="18"/>
  <c r="AP77" i="18"/>
  <c r="AQ77" i="18"/>
  <c r="AB78" i="18"/>
  <c r="AC78" i="18"/>
  <c r="AD78" i="18"/>
  <c r="AE78" i="18"/>
  <c r="AF78" i="18"/>
  <c r="AG78" i="18"/>
  <c r="AH78" i="18"/>
  <c r="AI78" i="18"/>
  <c r="AJ78" i="18"/>
  <c r="AK78" i="18"/>
  <c r="AL78" i="18"/>
  <c r="AM78" i="18"/>
  <c r="AN78" i="18"/>
  <c r="AO78" i="18"/>
  <c r="AP78" i="18"/>
  <c r="AQ78" i="18"/>
  <c r="AB79" i="18"/>
  <c r="AC79" i="18"/>
  <c r="AD79" i="18"/>
  <c r="AE79" i="18"/>
  <c r="AF79" i="18"/>
  <c r="AG79" i="18"/>
  <c r="AH79" i="18"/>
  <c r="AI79" i="18"/>
  <c r="AJ79" i="18"/>
  <c r="AK79" i="18"/>
  <c r="AL79" i="18"/>
  <c r="AM79" i="18"/>
  <c r="AN79" i="18"/>
  <c r="AO79" i="18"/>
  <c r="AP79" i="18"/>
  <c r="AQ79" i="18"/>
  <c r="AB80" i="18"/>
  <c r="AC80" i="18"/>
  <c r="AD80" i="18"/>
  <c r="AE80" i="18"/>
  <c r="AF80" i="18"/>
  <c r="AG80" i="18"/>
  <c r="AH80" i="18"/>
  <c r="AI80" i="18"/>
  <c r="AJ80" i="18"/>
  <c r="AK80" i="18"/>
  <c r="AL80" i="18"/>
  <c r="AM80" i="18"/>
  <c r="AN80" i="18"/>
  <c r="AO80" i="18"/>
  <c r="AP80" i="18"/>
  <c r="AQ80" i="18"/>
  <c r="AB81" i="18"/>
  <c r="AC81" i="18"/>
  <c r="AD81" i="18"/>
  <c r="AE81" i="18"/>
  <c r="AF81" i="18"/>
  <c r="AG81" i="18"/>
  <c r="AH81" i="18"/>
  <c r="AI81" i="18"/>
  <c r="AJ81" i="18"/>
  <c r="AK81" i="18"/>
  <c r="AL81" i="18"/>
  <c r="AM81" i="18"/>
  <c r="AN81" i="18"/>
  <c r="AO81" i="18"/>
  <c r="AP81" i="18"/>
  <c r="AQ81" i="18"/>
  <c r="AB82" i="18"/>
  <c r="AC82" i="18"/>
  <c r="AD82" i="18"/>
  <c r="AE82" i="18"/>
  <c r="AF82" i="18"/>
  <c r="AG82" i="18"/>
  <c r="AH82" i="18"/>
  <c r="AI82" i="18"/>
  <c r="AJ82" i="18"/>
  <c r="AK82" i="18"/>
  <c r="AL82" i="18"/>
  <c r="AM82" i="18"/>
  <c r="AN82" i="18"/>
  <c r="AO82" i="18"/>
  <c r="AP82" i="18"/>
  <c r="AQ82" i="18"/>
  <c r="AB83" i="18"/>
  <c r="AC83" i="18"/>
  <c r="AD83" i="18"/>
  <c r="AE83" i="18"/>
  <c r="AF83" i="18"/>
  <c r="AG83" i="18"/>
  <c r="AH83" i="18"/>
  <c r="AI83" i="18"/>
  <c r="AJ83" i="18"/>
  <c r="AK83" i="18"/>
  <c r="AL83" i="18"/>
  <c r="AM83" i="18"/>
  <c r="AN83" i="18"/>
  <c r="AO83" i="18"/>
  <c r="AP83" i="18"/>
  <c r="AQ83" i="18"/>
  <c r="AB84" i="18"/>
  <c r="AC84" i="18"/>
  <c r="AD84" i="18"/>
  <c r="AE84" i="18"/>
  <c r="AF84" i="18"/>
  <c r="AG84" i="18"/>
  <c r="AH84" i="18"/>
  <c r="AI84" i="18"/>
  <c r="AJ84" i="18"/>
  <c r="AK84" i="18"/>
  <c r="AL84" i="18"/>
  <c r="AM84" i="18"/>
  <c r="AN84" i="18"/>
  <c r="AO84" i="18"/>
  <c r="AP84" i="18"/>
  <c r="AQ84" i="18"/>
  <c r="AB46" i="18"/>
  <c r="AC46" i="18"/>
  <c r="AD46" i="18"/>
  <c r="AB47" i="18"/>
  <c r="AC47" i="18"/>
  <c r="AD47" i="18"/>
  <c r="AB48" i="18"/>
  <c r="AC48" i="18"/>
  <c r="AD48" i="18"/>
  <c r="AB49" i="18"/>
  <c r="AC49" i="18"/>
  <c r="AD49" i="18"/>
  <c r="AB50" i="18"/>
  <c r="AC50" i="18"/>
  <c r="AD50" i="18"/>
  <c r="AB51" i="18"/>
  <c r="AC51" i="18"/>
  <c r="AD51" i="18"/>
  <c r="AB52" i="18"/>
  <c r="AC52" i="18"/>
  <c r="AD52" i="18"/>
  <c r="AB53" i="18"/>
  <c r="AC53" i="18"/>
  <c r="AD53" i="18"/>
  <c r="AB54" i="18"/>
  <c r="AC54" i="18"/>
  <c r="AD54" i="18"/>
  <c r="AB55" i="18"/>
  <c r="AC55" i="18"/>
  <c r="AD55" i="18"/>
  <c r="AB56" i="18"/>
  <c r="AC56" i="18"/>
  <c r="AD56" i="18"/>
  <c r="AB57" i="18"/>
  <c r="AC57" i="18"/>
  <c r="AD57" i="18"/>
  <c r="AB58" i="18"/>
  <c r="AC58" i="18"/>
  <c r="AD58" i="18"/>
  <c r="AB59" i="18"/>
  <c r="AC59" i="18"/>
  <c r="AD59" i="18"/>
  <c r="AB60" i="18"/>
  <c r="AC60" i="18"/>
  <c r="AD60" i="18"/>
  <c r="AB61" i="18"/>
  <c r="AC61" i="18"/>
  <c r="AD61" i="18"/>
  <c r="AB62" i="18"/>
  <c r="AC62" i="18"/>
  <c r="AD62" i="18"/>
  <c r="AB63" i="18"/>
  <c r="AC63" i="18"/>
  <c r="AD63" i="18"/>
  <c r="AB64" i="18"/>
  <c r="AC64" i="18"/>
  <c r="AD64" i="18"/>
  <c r="AG26" i="18"/>
  <c r="AH26" i="18"/>
  <c r="AF27" i="18"/>
  <c r="AG27" i="18"/>
  <c r="AH27" i="18"/>
  <c r="AI27" i="18"/>
  <c r="AF28" i="18"/>
  <c r="AG28" i="18"/>
  <c r="AH28" i="18"/>
  <c r="AI28" i="18"/>
  <c r="AF29" i="18"/>
  <c r="AG29" i="18"/>
  <c r="AH29" i="18"/>
  <c r="AI29" i="18"/>
  <c r="AF30" i="18"/>
  <c r="AG30" i="18"/>
  <c r="AH30" i="18"/>
  <c r="AI30" i="18"/>
  <c r="AF31" i="18"/>
  <c r="AG31" i="18"/>
  <c r="AH31" i="18"/>
  <c r="AI31" i="18"/>
  <c r="AF32" i="18"/>
  <c r="AG32" i="18"/>
  <c r="AH32" i="18"/>
  <c r="AI32" i="18"/>
  <c r="AF33" i="18"/>
  <c r="AG33" i="18"/>
  <c r="AH33" i="18"/>
  <c r="AI33" i="18"/>
  <c r="AF34" i="18"/>
  <c r="AG34" i="18"/>
  <c r="AH34" i="18"/>
  <c r="AI34" i="18"/>
  <c r="AF35" i="18"/>
  <c r="AG35" i="18"/>
  <c r="AH35" i="18"/>
  <c r="AI35" i="18"/>
  <c r="AF36" i="18"/>
  <c r="AG36" i="18"/>
  <c r="AH36" i="18"/>
  <c r="AI36" i="18"/>
  <c r="AF37" i="18"/>
  <c r="AG37" i="18"/>
  <c r="AH37" i="18"/>
  <c r="AI37" i="18"/>
  <c r="AF38" i="18"/>
  <c r="AG38" i="18"/>
  <c r="AH38" i="18"/>
  <c r="AI38" i="18"/>
  <c r="AF39" i="18"/>
  <c r="AG39" i="18"/>
  <c r="AH39" i="18"/>
  <c r="AI39" i="18"/>
  <c r="AF40" i="18"/>
  <c r="AG40" i="18"/>
  <c r="AH40" i="18"/>
  <c r="AI40" i="18"/>
  <c r="AF41" i="18"/>
  <c r="AG41" i="18"/>
  <c r="AH41" i="18"/>
  <c r="AI41" i="18"/>
  <c r="AF42" i="18"/>
  <c r="AG42" i="18"/>
  <c r="AH42" i="18"/>
  <c r="AI42" i="18"/>
  <c r="AF43" i="18"/>
  <c r="AG43" i="18"/>
  <c r="AH43" i="18"/>
  <c r="AI43" i="18"/>
  <c r="AF44" i="18"/>
  <c r="AG44" i="18"/>
  <c r="AH44" i="18"/>
  <c r="AI44" i="18"/>
  <c r="AC26" i="18"/>
  <c r="AD26" i="18"/>
  <c r="AB27" i="18"/>
  <c r="AC27" i="18"/>
  <c r="AD27" i="18"/>
  <c r="AE27" i="18"/>
  <c r="AB28" i="18"/>
  <c r="AC28" i="18"/>
  <c r="AD28" i="18"/>
  <c r="AE28" i="18"/>
  <c r="AB29" i="18"/>
  <c r="AC29" i="18"/>
  <c r="AD29" i="18"/>
  <c r="AE29" i="18"/>
  <c r="AB30" i="18"/>
  <c r="AC30" i="18"/>
  <c r="AD30" i="18"/>
  <c r="AE30" i="18"/>
  <c r="AB31" i="18"/>
  <c r="AC31" i="18"/>
  <c r="AD31" i="18"/>
  <c r="AE31" i="18"/>
  <c r="AB32" i="18"/>
  <c r="AC32" i="18"/>
  <c r="AD32" i="18"/>
  <c r="AE32" i="18"/>
  <c r="AB33" i="18"/>
  <c r="AC33" i="18"/>
  <c r="AD33" i="18"/>
  <c r="AE33" i="18"/>
  <c r="AB34" i="18"/>
  <c r="AC34" i="18"/>
  <c r="AD34" i="18"/>
  <c r="AE34" i="18"/>
  <c r="AB35" i="18"/>
  <c r="AC35" i="18"/>
  <c r="AD35" i="18"/>
  <c r="AE35" i="18"/>
  <c r="AB36" i="18"/>
  <c r="AC36" i="18"/>
  <c r="AD36" i="18"/>
  <c r="AE36" i="18"/>
  <c r="AB37" i="18"/>
  <c r="AC37" i="18"/>
  <c r="AD37" i="18"/>
  <c r="AE37" i="18"/>
  <c r="AB38" i="18"/>
  <c r="AC38" i="18"/>
  <c r="AD38" i="18"/>
  <c r="AE38" i="18"/>
  <c r="AB39" i="18"/>
  <c r="AC39" i="18"/>
  <c r="AD39" i="18"/>
  <c r="AE39" i="18"/>
  <c r="AB40" i="18"/>
  <c r="AC40" i="18"/>
  <c r="AD40" i="18"/>
  <c r="AE40" i="18"/>
  <c r="AB41" i="18"/>
  <c r="AC41" i="18"/>
  <c r="AD41" i="18"/>
  <c r="AE41" i="18"/>
  <c r="AB42" i="18"/>
  <c r="AC42" i="18"/>
  <c r="AD42" i="18"/>
  <c r="AE42" i="18"/>
  <c r="AB43" i="18"/>
  <c r="AC43" i="18"/>
  <c r="AD43" i="18"/>
  <c r="AE43" i="18"/>
  <c r="AB44" i="18"/>
  <c r="AC44" i="18"/>
  <c r="AD44" i="18"/>
  <c r="AE44" i="18"/>
  <c r="X46" i="18"/>
  <c r="Y46" i="18"/>
  <c r="Z46" i="18"/>
  <c r="X47" i="18"/>
  <c r="Y47" i="18"/>
  <c r="Z47" i="18"/>
  <c r="X48" i="18"/>
  <c r="Y48" i="18"/>
  <c r="Z48" i="18"/>
  <c r="X49" i="18"/>
  <c r="Y49" i="18"/>
  <c r="Z49" i="18"/>
  <c r="X50" i="18"/>
  <c r="Y50" i="18"/>
  <c r="Z50" i="18"/>
  <c r="X51" i="18"/>
  <c r="Y51" i="18"/>
  <c r="Z51" i="18"/>
  <c r="X52" i="18"/>
  <c r="Y52" i="18"/>
  <c r="Z52" i="18"/>
  <c r="X53" i="18"/>
  <c r="Y53" i="18"/>
  <c r="Z53" i="18"/>
  <c r="X54" i="18"/>
  <c r="Y54" i="18"/>
  <c r="Z54" i="18"/>
  <c r="X55" i="18"/>
  <c r="Y55" i="18"/>
  <c r="Z55" i="18"/>
  <c r="X56" i="18"/>
  <c r="Y56" i="18"/>
  <c r="Z56" i="18"/>
  <c r="X57" i="18"/>
  <c r="Y57" i="18"/>
  <c r="Z57" i="18"/>
  <c r="X58" i="18"/>
  <c r="Y58" i="18"/>
  <c r="Z58" i="18"/>
  <c r="X59" i="18"/>
  <c r="Y59" i="18"/>
  <c r="Z59" i="18"/>
  <c r="X60" i="18"/>
  <c r="Y60" i="18"/>
  <c r="Z60" i="18"/>
  <c r="X61" i="18"/>
  <c r="Y61" i="18"/>
  <c r="Z61" i="18"/>
  <c r="X62" i="18"/>
  <c r="Y62" i="18"/>
  <c r="Z62" i="18"/>
  <c r="X63" i="18"/>
  <c r="Y63" i="18"/>
  <c r="Z63" i="18"/>
  <c r="X64" i="18"/>
  <c r="Y64" i="18"/>
  <c r="Z64" i="18"/>
  <c r="X26" i="18"/>
  <c r="Y26" i="18"/>
  <c r="Z26" i="18"/>
  <c r="AA26" i="18"/>
  <c r="X27" i="18"/>
  <c r="Y27" i="18"/>
  <c r="Z27" i="18"/>
  <c r="AA27" i="18"/>
  <c r="X28" i="18"/>
  <c r="Y28" i="18"/>
  <c r="Z28" i="18"/>
  <c r="AA28" i="18"/>
  <c r="X29" i="18"/>
  <c r="Y29" i="18"/>
  <c r="Z29" i="18"/>
  <c r="AA29" i="18"/>
  <c r="X30" i="18"/>
  <c r="Y30" i="18"/>
  <c r="Z30" i="18"/>
  <c r="AA30" i="18"/>
  <c r="X31" i="18"/>
  <c r="Y31" i="18"/>
  <c r="Z31" i="18"/>
  <c r="AA31" i="18"/>
  <c r="X32" i="18"/>
  <c r="Y32" i="18"/>
  <c r="Z32" i="18"/>
  <c r="AA32" i="18"/>
  <c r="X33" i="18"/>
  <c r="Y33" i="18"/>
  <c r="Z33" i="18"/>
  <c r="AA33" i="18"/>
  <c r="X34" i="18"/>
  <c r="Y34" i="18"/>
  <c r="Z34" i="18"/>
  <c r="AA34" i="18"/>
  <c r="X35" i="18"/>
  <c r="Y35" i="18"/>
  <c r="Z35" i="18"/>
  <c r="AA35" i="18"/>
  <c r="X36" i="18"/>
  <c r="Y36" i="18"/>
  <c r="Z36" i="18"/>
  <c r="AA36" i="18"/>
  <c r="X37" i="18"/>
  <c r="Y37" i="18"/>
  <c r="Z37" i="18"/>
  <c r="AA37" i="18"/>
  <c r="X38" i="18"/>
  <c r="Y38" i="18"/>
  <c r="Z38" i="18"/>
  <c r="AA38" i="18"/>
  <c r="X39" i="18"/>
  <c r="Y39" i="18"/>
  <c r="Z39" i="18"/>
  <c r="AA39" i="18"/>
  <c r="X40" i="18"/>
  <c r="Y40" i="18"/>
  <c r="Z40" i="18"/>
  <c r="AA40" i="18"/>
  <c r="X41" i="18"/>
  <c r="Y41" i="18"/>
  <c r="Z41" i="18"/>
  <c r="AA41" i="18"/>
  <c r="X42" i="18"/>
  <c r="Y42" i="18"/>
  <c r="Z42" i="18"/>
  <c r="AA42" i="18"/>
  <c r="X43" i="18"/>
  <c r="Y43" i="18"/>
  <c r="Z43" i="18"/>
  <c r="AA43" i="18"/>
  <c r="X44" i="18"/>
  <c r="Y44" i="18"/>
  <c r="Z44" i="18"/>
  <c r="AA44" i="18"/>
  <c r="T46" i="18"/>
  <c r="U46" i="18"/>
  <c r="V46" i="18"/>
  <c r="T47" i="18"/>
  <c r="U47" i="18"/>
  <c r="V47" i="18"/>
  <c r="T48" i="18"/>
  <c r="U48" i="18"/>
  <c r="V48" i="18"/>
  <c r="T49" i="18"/>
  <c r="U49" i="18"/>
  <c r="V49" i="18"/>
  <c r="T50" i="18"/>
  <c r="U50" i="18"/>
  <c r="V50" i="18"/>
  <c r="T51" i="18"/>
  <c r="U51" i="18"/>
  <c r="V51" i="18"/>
  <c r="T52" i="18"/>
  <c r="U52" i="18"/>
  <c r="V52" i="18"/>
  <c r="T53" i="18"/>
  <c r="U53" i="18"/>
  <c r="V53" i="18"/>
  <c r="T54" i="18"/>
  <c r="U54" i="18"/>
  <c r="V54" i="18"/>
  <c r="T55" i="18"/>
  <c r="U55" i="18"/>
  <c r="V55" i="18"/>
  <c r="T56" i="18"/>
  <c r="U56" i="18"/>
  <c r="V56" i="18"/>
  <c r="T57" i="18"/>
  <c r="U57" i="18"/>
  <c r="V57" i="18"/>
  <c r="T58" i="18"/>
  <c r="U58" i="18"/>
  <c r="V58" i="18"/>
  <c r="T59" i="18"/>
  <c r="U59" i="18"/>
  <c r="V59" i="18"/>
  <c r="T60" i="18"/>
  <c r="U60" i="18"/>
  <c r="V60" i="18"/>
  <c r="T61" i="18"/>
  <c r="U61" i="18"/>
  <c r="V61" i="18"/>
  <c r="T62" i="18"/>
  <c r="U62" i="18"/>
  <c r="V62" i="18"/>
  <c r="T63" i="18"/>
  <c r="U63" i="18"/>
  <c r="V63" i="18"/>
  <c r="T64" i="18"/>
  <c r="U64" i="18"/>
  <c r="V64" i="18"/>
  <c r="P46" i="18"/>
  <c r="Q46" i="18"/>
  <c r="R46" i="18"/>
  <c r="P47" i="18"/>
  <c r="Q47" i="18"/>
  <c r="R47" i="18"/>
  <c r="P48" i="18"/>
  <c r="Q48" i="18"/>
  <c r="R48" i="18"/>
  <c r="P49" i="18"/>
  <c r="Q49" i="18"/>
  <c r="R49" i="18"/>
  <c r="P50" i="18"/>
  <c r="Q50" i="18"/>
  <c r="R50" i="18"/>
  <c r="P51" i="18"/>
  <c r="Q51" i="18"/>
  <c r="R51" i="18"/>
  <c r="P52" i="18"/>
  <c r="Q52" i="18"/>
  <c r="R52" i="18"/>
  <c r="P53" i="18"/>
  <c r="Q53" i="18"/>
  <c r="R53" i="18"/>
  <c r="P54" i="18"/>
  <c r="Q54" i="18"/>
  <c r="R54" i="18"/>
  <c r="P55" i="18"/>
  <c r="Q55" i="18"/>
  <c r="R55" i="18"/>
  <c r="P56" i="18"/>
  <c r="Q56" i="18"/>
  <c r="R56" i="18"/>
  <c r="P57" i="18"/>
  <c r="Q57" i="18"/>
  <c r="R57" i="18"/>
  <c r="P58" i="18"/>
  <c r="Q58" i="18"/>
  <c r="R58" i="18"/>
  <c r="P59" i="18"/>
  <c r="Q59" i="18"/>
  <c r="R59" i="18"/>
  <c r="P60" i="18"/>
  <c r="Q60" i="18"/>
  <c r="R60" i="18"/>
  <c r="P61" i="18"/>
  <c r="Q61" i="18"/>
  <c r="R61" i="18"/>
  <c r="P62" i="18"/>
  <c r="Q62" i="18"/>
  <c r="R62" i="18"/>
  <c r="P63" i="18"/>
  <c r="Q63" i="18"/>
  <c r="R63" i="18"/>
  <c r="P64" i="18"/>
  <c r="Q64" i="18"/>
  <c r="R64" i="18"/>
  <c r="P26" i="18"/>
  <c r="Q26" i="18"/>
  <c r="R26" i="18"/>
  <c r="S26" i="18"/>
  <c r="P27" i="18"/>
  <c r="Q27" i="18"/>
  <c r="R27" i="18"/>
  <c r="S27" i="18"/>
  <c r="P28" i="18"/>
  <c r="Q28" i="18"/>
  <c r="R28" i="18"/>
  <c r="S28" i="18"/>
  <c r="P29" i="18"/>
  <c r="Q29" i="18"/>
  <c r="R29" i="18"/>
  <c r="S29" i="18"/>
  <c r="P30" i="18"/>
  <c r="Q30" i="18"/>
  <c r="R30" i="18"/>
  <c r="S30" i="18"/>
  <c r="P31" i="18"/>
  <c r="Q31" i="18"/>
  <c r="R31" i="18"/>
  <c r="S31" i="18"/>
  <c r="P32" i="18"/>
  <c r="Q32" i="18"/>
  <c r="R32" i="18"/>
  <c r="S32" i="18"/>
  <c r="P33" i="18"/>
  <c r="Q33" i="18"/>
  <c r="R33" i="18"/>
  <c r="S33" i="18"/>
  <c r="P34" i="18"/>
  <c r="Q34" i="18"/>
  <c r="R34" i="18"/>
  <c r="S34" i="18"/>
  <c r="P35" i="18"/>
  <c r="Q35" i="18"/>
  <c r="R35" i="18"/>
  <c r="S35" i="18"/>
  <c r="P36" i="18"/>
  <c r="Q36" i="18"/>
  <c r="R36" i="18"/>
  <c r="S36" i="18"/>
  <c r="P37" i="18"/>
  <c r="Q37" i="18"/>
  <c r="R37" i="18"/>
  <c r="S37" i="18"/>
  <c r="P38" i="18"/>
  <c r="Q38" i="18"/>
  <c r="R38" i="18"/>
  <c r="S38" i="18"/>
  <c r="P39" i="18"/>
  <c r="Q39" i="18"/>
  <c r="R39" i="18"/>
  <c r="S39" i="18"/>
  <c r="P40" i="18"/>
  <c r="Q40" i="18"/>
  <c r="R40" i="18"/>
  <c r="S40" i="18"/>
  <c r="P41" i="18"/>
  <c r="Q41" i="18"/>
  <c r="R41" i="18"/>
  <c r="S41" i="18"/>
  <c r="P42" i="18"/>
  <c r="Q42" i="18"/>
  <c r="R42" i="18"/>
  <c r="S42" i="18"/>
  <c r="P43" i="18"/>
  <c r="Q43" i="18"/>
  <c r="R43" i="18"/>
  <c r="S43" i="18"/>
  <c r="P44" i="18"/>
  <c r="Q44" i="18"/>
  <c r="R44" i="18"/>
  <c r="S44" i="18"/>
  <c r="AA84" i="18"/>
  <c r="AA83" i="18"/>
  <c r="AA82" i="18"/>
  <c r="AA81" i="18"/>
  <c r="AA80" i="18"/>
  <c r="AA79" i="18"/>
  <c r="AA78" i="18"/>
  <c r="AA77" i="18"/>
  <c r="AA76" i="18"/>
  <c r="AA75" i="18"/>
  <c r="AA74" i="18"/>
  <c r="AA73" i="18"/>
  <c r="AA72" i="18"/>
  <c r="AA71" i="18"/>
  <c r="AA70" i="18"/>
  <c r="AA69" i="18"/>
  <c r="AA68" i="18"/>
  <c r="AA67" i="18"/>
  <c r="AA66" i="18"/>
  <c r="Z84" i="18"/>
  <c r="Z83" i="18"/>
  <c r="Z82" i="18"/>
  <c r="Z81" i="18"/>
  <c r="Z80" i="18"/>
  <c r="Z79" i="18"/>
  <c r="Z78" i="18"/>
  <c r="Z77" i="18"/>
  <c r="Z76" i="18"/>
  <c r="Z75" i="18"/>
  <c r="Z74" i="18"/>
  <c r="Z73" i="18"/>
  <c r="Z72" i="18"/>
  <c r="Z71" i="18"/>
  <c r="Z70" i="18"/>
  <c r="Z69" i="18"/>
  <c r="Z68" i="18"/>
  <c r="Z67" i="18"/>
  <c r="Z66" i="18"/>
  <c r="Y84" i="18"/>
  <c r="Y83" i="18"/>
  <c r="Y82" i="18"/>
  <c r="Y81" i="18"/>
  <c r="Y80" i="18"/>
  <c r="Y79" i="18"/>
  <c r="Y78" i="18"/>
  <c r="Y77" i="18"/>
  <c r="Y76" i="18"/>
  <c r="Y75" i="18"/>
  <c r="Y74" i="18"/>
  <c r="Y73" i="18"/>
  <c r="Y72" i="18"/>
  <c r="Y71" i="18"/>
  <c r="Y70" i="18"/>
  <c r="Y69" i="18"/>
  <c r="Y68" i="18"/>
  <c r="Y67" i="18"/>
  <c r="Y66" i="18"/>
  <c r="X84" i="18"/>
  <c r="X83" i="18"/>
  <c r="X82" i="18"/>
  <c r="X81" i="18"/>
  <c r="X80" i="18"/>
  <c r="X79" i="18"/>
  <c r="X78" i="18"/>
  <c r="X77" i="18"/>
  <c r="X76" i="18"/>
  <c r="X75" i="18"/>
  <c r="X74" i="18"/>
  <c r="X73" i="18"/>
  <c r="X72" i="18"/>
  <c r="X71" i="18"/>
  <c r="X70" i="18"/>
  <c r="X69" i="18"/>
  <c r="X68" i="18"/>
  <c r="X67" i="18"/>
  <c r="X66" i="18"/>
  <c r="W84" i="18"/>
  <c r="W83" i="18"/>
  <c r="W82" i="18"/>
  <c r="W81" i="18"/>
  <c r="W80" i="18"/>
  <c r="W79" i="18"/>
  <c r="W78" i="18"/>
  <c r="W77" i="18"/>
  <c r="W76" i="18"/>
  <c r="W75" i="18"/>
  <c r="W74" i="18"/>
  <c r="W73" i="18"/>
  <c r="W72" i="18"/>
  <c r="W71" i="18"/>
  <c r="W70" i="18"/>
  <c r="W69" i="18"/>
  <c r="W68" i="18"/>
  <c r="W67" i="18"/>
  <c r="W66" i="18"/>
  <c r="V84" i="18"/>
  <c r="V83" i="18"/>
  <c r="V82" i="18"/>
  <c r="V81" i="18"/>
  <c r="V80" i="18"/>
  <c r="V79" i="18"/>
  <c r="V78" i="18"/>
  <c r="V77" i="18"/>
  <c r="V76" i="18"/>
  <c r="V75" i="18"/>
  <c r="V74" i="18"/>
  <c r="V73" i="18"/>
  <c r="V72" i="18"/>
  <c r="V71" i="18"/>
  <c r="V70" i="18"/>
  <c r="V69" i="18"/>
  <c r="V68" i="18"/>
  <c r="V67" i="18"/>
  <c r="V66" i="18"/>
  <c r="U84" i="18"/>
  <c r="U83" i="18"/>
  <c r="U82" i="18"/>
  <c r="U81" i="18"/>
  <c r="U80" i="18"/>
  <c r="U79" i="18"/>
  <c r="U78" i="18"/>
  <c r="U77" i="18"/>
  <c r="U76" i="18"/>
  <c r="U75" i="18"/>
  <c r="U74" i="18"/>
  <c r="U73" i="18"/>
  <c r="U72" i="18"/>
  <c r="U71" i="18"/>
  <c r="U70" i="18"/>
  <c r="U69" i="18"/>
  <c r="U68" i="18"/>
  <c r="U67" i="18"/>
  <c r="U66" i="18"/>
  <c r="T84" i="18"/>
  <c r="T83" i="18"/>
  <c r="T82" i="18"/>
  <c r="T81" i="18"/>
  <c r="T80" i="18"/>
  <c r="T79" i="18"/>
  <c r="T78" i="18"/>
  <c r="T77" i="18"/>
  <c r="T76" i="18"/>
  <c r="T75" i="18"/>
  <c r="T74" i="18"/>
  <c r="T73" i="18"/>
  <c r="T72" i="18"/>
  <c r="T71" i="18"/>
  <c r="T70" i="18"/>
  <c r="T69" i="18"/>
  <c r="T68" i="18"/>
  <c r="T67" i="18"/>
  <c r="T66" i="18"/>
  <c r="S84" i="18"/>
  <c r="S83" i="18"/>
  <c r="S82" i="18"/>
  <c r="S81" i="18"/>
  <c r="S80" i="18"/>
  <c r="S79" i="18"/>
  <c r="S78" i="18"/>
  <c r="S77" i="18"/>
  <c r="S76" i="18"/>
  <c r="S75" i="18"/>
  <c r="S74" i="18"/>
  <c r="S73" i="18"/>
  <c r="S72" i="18"/>
  <c r="S71" i="18"/>
  <c r="S70" i="18"/>
  <c r="S69" i="18"/>
  <c r="S68" i="18"/>
  <c r="S67" i="18"/>
  <c r="S66" i="18"/>
  <c r="R84" i="18"/>
  <c r="R83" i="18"/>
  <c r="R82" i="18"/>
  <c r="R81" i="18"/>
  <c r="R80" i="18"/>
  <c r="R79" i="18"/>
  <c r="R78" i="18"/>
  <c r="R77" i="18"/>
  <c r="R76" i="18"/>
  <c r="R75" i="18"/>
  <c r="R74" i="18"/>
  <c r="R73" i="18"/>
  <c r="R72" i="18"/>
  <c r="R71" i="18"/>
  <c r="R70" i="18"/>
  <c r="R69" i="18"/>
  <c r="R68" i="18"/>
  <c r="R67" i="18"/>
  <c r="R66" i="18"/>
  <c r="Q84" i="18"/>
  <c r="Q83" i="18"/>
  <c r="Q82" i="18"/>
  <c r="Q81" i="18"/>
  <c r="Q80" i="18"/>
  <c r="Q79" i="18"/>
  <c r="Q78" i="18"/>
  <c r="Q77" i="18"/>
  <c r="Q76" i="18"/>
  <c r="Q75" i="18"/>
  <c r="Q74" i="18"/>
  <c r="Q73" i="18"/>
  <c r="Q72" i="18"/>
  <c r="Q71" i="18"/>
  <c r="Q70" i="18"/>
  <c r="Q69" i="18"/>
  <c r="Q68" i="18"/>
  <c r="Q67" i="18"/>
  <c r="Q66" i="18"/>
  <c r="P84" i="18"/>
  <c r="P83" i="18"/>
  <c r="P82" i="18"/>
  <c r="P81" i="18"/>
  <c r="P80" i="18"/>
  <c r="P79" i="18"/>
  <c r="P78" i="18"/>
  <c r="P77" i="18"/>
  <c r="P76" i="18"/>
  <c r="P75" i="18"/>
  <c r="P74" i="18"/>
  <c r="P73" i="18"/>
  <c r="P72" i="18"/>
  <c r="P71" i="18"/>
  <c r="P70" i="18"/>
  <c r="P69" i="18"/>
  <c r="P68" i="18"/>
  <c r="P67" i="18"/>
  <c r="P66" i="18"/>
  <c r="O84" i="18"/>
  <c r="O83" i="18"/>
  <c r="O82" i="18"/>
  <c r="O81" i="18"/>
  <c r="O80" i="18"/>
  <c r="O79" i="18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N84" i="18"/>
  <c r="N83" i="18"/>
  <c r="N82" i="18"/>
  <c r="N81" i="18"/>
  <c r="N80" i="18"/>
  <c r="N79" i="18"/>
  <c r="N78" i="18"/>
  <c r="N77" i="18"/>
  <c r="N76" i="18"/>
  <c r="N75" i="18"/>
  <c r="N74" i="18"/>
  <c r="N73" i="18"/>
  <c r="N72" i="18"/>
  <c r="N71" i="18"/>
  <c r="N70" i="18"/>
  <c r="N69" i="18"/>
  <c r="N68" i="18"/>
  <c r="N67" i="18"/>
  <c r="N66" i="18"/>
  <c r="M84" i="18"/>
  <c r="M83" i="18"/>
  <c r="M82" i="18"/>
  <c r="M81" i="18"/>
  <c r="M80" i="18"/>
  <c r="M79" i="18"/>
  <c r="M78" i="18"/>
  <c r="M77" i="18"/>
  <c r="M76" i="18"/>
  <c r="M75" i="18"/>
  <c r="M74" i="18"/>
  <c r="M73" i="18"/>
  <c r="M72" i="18"/>
  <c r="M71" i="18"/>
  <c r="M70" i="18"/>
  <c r="M69" i="18"/>
  <c r="M68" i="18"/>
  <c r="M67" i="18"/>
  <c r="M66" i="18"/>
  <c r="M46" i="18"/>
  <c r="N46" i="18"/>
  <c r="M47" i="18"/>
  <c r="N47" i="18"/>
  <c r="M48" i="18"/>
  <c r="N48" i="18"/>
  <c r="M49" i="18"/>
  <c r="N49" i="18"/>
  <c r="M50" i="18"/>
  <c r="N50" i="18"/>
  <c r="M51" i="18"/>
  <c r="N51" i="18"/>
  <c r="M52" i="18"/>
  <c r="N52" i="18"/>
  <c r="M53" i="18"/>
  <c r="N53" i="18"/>
  <c r="M54" i="18"/>
  <c r="N54" i="18"/>
  <c r="M55" i="18"/>
  <c r="N55" i="18"/>
  <c r="M56" i="18"/>
  <c r="N56" i="18"/>
  <c r="M57" i="18"/>
  <c r="N57" i="18"/>
  <c r="M58" i="18"/>
  <c r="N58" i="18"/>
  <c r="M59" i="18"/>
  <c r="N59" i="18"/>
  <c r="M60" i="18"/>
  <c r="N60" i="18"/>
  <c r="M61" i="18"/>
  <c r="N61" i="18"/>
  <c r="M62" i="18"/>
  <c r="N62" i="18"/>
  <c r="M63" i="18"/>
  <c r="N63" i="18"/>
  <c r="M64" i="18"/>
  <c r="N64" i="18"/>
  <c r="L26" i="18"/>
  <c r="M26" i="18"/>
  <c r="N26" i="18"/>
  <c r="O26" i="18"/>
  <c r="L27" i="18"/>
  <c r="M27" i="18"/>
  <c r="N27" i="18"/>
  <c r="O27" i="18"/>
  <c r="L28" i="18"/>
  <c r="M28" i="18"/>
  <c r="N28" i="18"/>
  <c r="O28" i="18"/>
  <c r="L29" i="18"/>
  <c r="M29" i="18"/>
  <c r="N29" i="18"/>
  <c r="O29" i="18"/>
  <c r="L30" i="18"/>
  <c r="M30" i="18"/>
  <c r="N30" i="18"/>
  <c r="O30" i="18"/>
  <c r="L31" i="18"/>
  <c r="M31" i="18"/>
  <c r="N31" i="18"/>
  <c r="O31" i="18"/>
  <c r="L32" i="18"/>
  <c r="M32" i="18"/>
  <c r="N32" i="18"/>
  <c r="O32" i="18"/>
  <c r="L33" i="18"/>
  <c r="M33" i="18"/>
  <c r="N33" i="18"/>
  <c r="O33" i="18"/>
  <c r="L34" i="18"/>
  <c r="M34" i="18"/>
  <c r="N34" i="18"/>
  <c r="O34" i="18"/>
  <c r="L35" i="18"/>
  <c r="M35" i="18"/>
  <c r="N35" i="18"/>
  <c r="O35" i="18"/>
  <c r="L36" i="18"/>
  <c r="M36" i="18"/>
  <c r="N36" i="18"/>
  <c r="O36" i="18"/>
  <c r="L37" i="18"/>
  <c r="M37" i="18"/>
  <c r="N37" i="18"/>
  <c r="O37" i="18"/>
  <c r="L38" i="18"/>
  <c r="M38" i="18"/>
  <c r="N38" i="18"/>
  <c r="O38" i="18"/>
  <c r="L39" i="18"/>
  <c r="M39" i="18"/>
  <c r="N39" i="18"/>
  <c r="O39" i="18"/>
  <c r="L40" i="18"/>
  <c r="M40" i="18"/>
  <c r="N40" i="18"/>
  <c r="O40" i="18"/>
  <c r="L41" i="18"/>
  <c r="M41" i="18"/>
  <c r="N41" i="18"/>
  <c r="O41" i="18"/>
  <c r="L42" i="18"/>
  <c r="M42" i="18"/>
  <c r="N42" i="18"/>
  <c r="O42" i="18"/>
  <c r="L43" i="18"/>
  <c r="M43" i="18"/>
  <c r="N43" i="18"/>
  <c r="O43" i="18"/>
  <c r="L44" i="18"/>
  <c r="M44" i="18"/>
  <c r="N44" i="18"/>
  <c r="O44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6" i="18"/>
  <c r="L67" i="18"/>
  <c r="L68" i="18"/>
  <c r="L69" i="18"/>
  <c r="L70" i="18"/>
  <c r="L71" i="18"/>
  <c r="L72" i="18"/>
  <c r="L73" i="18"/>
  <c r="L74" i="18"/>
  <c r="L75" i="18"/>
  <c r="L76" i="18"/>
  <c r="L77" i="18"/>
  <c r="L78" i="18"/>
  <c r="L79" i="18"/>
  <c r="L80" i="18"/>
  <c r="L81" i="18"/>
  <c r="L82" i="18"/>
  <c r="L83" i="18"/>
  <c r="L84" i="18"/>
  <c r="N3" i="2"/>
  <c r="N4" i="2"/>
  <c r="N5" i="2"/>
  <c r="N6" i="2"/>
  <c r="N7" i="2"/>
  <c r="N8" i="2"/>
  <c r="N9" i="2"/>
  <c r="N10" i="2"/>
  <c r="N11" i="2"/>
  <c r="N12" i="2"/>
  <c r="N13" i="2"/>
  <c r="N14" i="2"/>
  <c r="N16" i="2"/>
  <c r="N17" i="2"/>
  <c r="N18" i="2"/>
  <c r="N19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9" i="2"/>
  <c r="M3" i="2"/>
  <c r="M4" i="2"/>
  <c r="M5" i="2"/>
  <c r="M6" i="2"/>
  <c r="M7" i="2"/>
  <c r="M8" i="2"/>
  <c r="M9" i="2"/>
  <c r="M10" i="2"/>
  <c r="M11" i="2"/>
  <c r="M12" i="2"/>
  <c r="M16" i="2"/>
  <c r="M17" i="2"/>
  <c r="M18" i="2"/>
  <c r="M19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9" i="2"/>
  <c r="L6" i="2"/>
  <c r="L7" i="2"/>
  <c r="L8" i="2"/>
  <c r="L9" i="2"/>
  <c r="L10" i="2"/>
  <c r="L11" i="2"/>
  <c r="L12" i="2"/>
  <c r="L15" i="2"/>
  <c r="L18" i="2"/>
  <c r="L19" i="2"/>
  <c r="L20" i="2"/>
  <c r="L21" i="2"/>
  <c r="L22" i="2"/>
  <c r="L23" i="2"/>
  <c r="L24" i="2"/>
  <c r="L26" i="2"/>
  <c r="L27" i="2"/>
  <c r="L28" i="2"/>
  <c r="L29" i="2"/>
  <c r="L30" i="2"/>
  <c r="L31" i="2"/>
  <c r="L32" i="2"/>
  <c r="L33" i="2"/>
  <c r="L35" i="2"/>
  <c r="L36" i="2"/>
  <c r="L37" i="2"/>
  <c r="L38" i="2"/>
  <c r="I39" i="2"/>
  <c r="I38" i="2"/>
  <c r="I37" i="2"/>
  <c r="K37" i="2" s="1"/>
  <c r="I36" i="2"/>
  <c r="K36" i="2" s="1"/>
  <c r="I35" i="2"/>
  <c r="K35" i="2" s="1"/>
  <c r="I34" i="2"/>
  <c r="I33" i="2"/>
  <c r="K33" i="2" s="1"/>
  <c r="I32" i="2"/>
  <c r="K32" i="2" s="1"/>
  <c r="I31" i="2"/>
  <c r="K31" i="2" s="1"/>
  <c r="I30" i="2"/>
  <c r="K30" i="2" s="1"/>
  <c r="I29" i="2"/>
  <c r="K29" i="2" s="1"/>
  <c r="I28" i="2"/>
  <c r="K28" i="2" s="1"/>
  <c r="I27" i="2"/>
  <c r="K27" i="2" s="1"/>
  <c r="I26" i="2"/>
  <c r="I25" i="2"/>
  <c r="I24" i="2"/>
  <c r="K24" i="2" s="1"/>
  <c r="I23" i="2"/>
  <c r="K23" i="2" s="1"/>
  <c r="I22" i="2"/>
  <c r="K22" i="2" s="1"/>
  <c r="I21" i="2"/>
  <c r="K21" i="2" s="1"/>
  <c r="I20" i="2"/>
  <c r="I19" i="2"/>
  <c r="I18" i="2"/>
  <c r="K18" i="2" s="1"/>
  <c r="I17" i="2"/>
  <c r="I16" i="2"/>
  <c r="I15" i="2"/>
  <c r="I14" i="2"/>
  <c r="I13" i="2"/>
  <c r="I12" i="2"/>
  <c r="I11" i="2"/>
  <c r="K11" i="2" s="1"/>
  <c r="I10" i="2"/>
  <c r="K10" i="2" s="1"/>
  <c r="I9" i="2"/>
  <c r="K9" i="2" s="1"/>
  <c r="I8" i="2"/>
  <c r="K8" i="2" s="1"/>
  <c r="I7" i="2"/>
  <c r="K7" i="2" s="1"/>
  <c r="I6" i="2"/>
  <c r="I5" i="2"/>
  <c r="I4" i="2"/>
  <c r="I3" i="2"/>
  <c r="BK612" i="30" a="1"/>
  <c r="BK612" i="30" s="1"/>
  <c r="BL612" i="30" a="1"/>
  <c r="BL612" i="30" s="1"/>
  <c r="BM612" i="30" a="1"/>
  <c r="BM612" i="30" s="1"/>
  <c r="BN612" i="30" a="1"/>
  <c r="BN612" i="30" s="1"/>
  <c r="BO612" i="30" a="1"/>
  <c r="BO612" i="30" s="1"/>
  <c r="BP612" i="30" a="1"/>
  <c r="BP612" i="30" s="1"/>
  <c r="BQ612" i="30" a="1"/>
  <c r="BQ612" i="30" s="1"/>
  <c r="BR612" i="30" a="1"/>
  <c r="BR612" i="30" s="1"/>
  <c r="BS612" i="30" a="1"/>
  <c r="BS612" i="30" s="1"/>
  <c r="BT612" i="30" a="1"/>
  <c r="BT612" i="30" s="1"/>
  <c r="BU612" i="30" a="1"/>
  <c r="BU612" i="30" s="1"/>
  <c r="BV612" i="30" a="1"/>
  <c r="BV612" i="30" s="1"/>
  <c r="BW612" i="30" a="1"/>
  <c r="BW612" i="30" s="1"/>
  <c r="BX612" i="30" a="1"/>
  <c r="BX612" i="30" s="1"/>
  <c r="BY612" i="30" a="1"/>
  <c r="BY612" i="30" s="1"/>
  <c r="BJ612" i="30" a="1"/>
  <c r="BJ612" i="30" s="1"/>
  <c r="BK570" i="30" a="1"/>
  <c r="BK570" i="30" s="1"/>
  <c r="BL570" i="30" a="1"/>
  <c r="BL570" i="30" s="1"/>
  <c r="BM570" i="30" a="1"/>
  <c r="BM570" i="30" s="1"/>
  <c r="BN570" i="30" a="1"/>
  <c r="BN570" i="30" s="1"/>
  <c r="BO570" i="30" a="1"/>
  <c r="BO570" i="30" s="1"/>
  <c r="BP570" i="30" a="1"/>
  <c r="BP570" i="30" s="1"/>
  <c r="BQ570" i="30" a="1"/>
  <c r="BQ570" i="30" s="1"/>
  <c r="BR570" i="30" a="1"/>
  <c r="BR570" i="30" s="1"/>
  <c r="BS570" i="30" a="1"/>
  <c r="BS570" i="30" s="1"/>
  <c r="BT570" i="30" a="1"/>
  <c r="BT570" i="30" s="1"/>
  <c r="BU570" i="30" a="1"/>
  <c r="BU570" i="30" s="1"/>
  <c r="BV570" i="30" a="1"/>
  <c r="BV570" i="30" s="1"/>
  <c r="BW570" i="30" a="1"/>
  <c r="BW570" i="30" s="1"/>
  <c r="BX570" i="30" a="1"/>
  <c r="BX570" i="30" s="1"/>
  <c r="BY570" i="30" a="1"/>
  <c r="BY570" i="30" s="1"/>
  <c r="BJ570" i="30" a="1"/>
  <c r="BJ570" i="30" s="1"/>
  <c r="BK528" i="30" a="1"/>
  <c r="BK528" i="30" s="1"/>
  <c r="BL528" i="30" a="1"/>
  <c r="BL528" i="30" s="1"/>
  <c r="BM528" i="30" a="1"/>
  <c r="BM528" i="30" s="1"/>
  <c r="BN528" i="30" a="1"/>
  <c r="BN528" i="30" s="1"/>
  <c r="BO528" i="30" a="1"/>
  <c r="BO528" i="30" s="1"/>
  <c r="BP528" i="30" a="1"/>
  <c r="BP528" i="30" s="1"/>
  <c r="BQ528" i="30" a="1"/>
  <c r="BQ528" i="30" s="1"/>
  <c r="BR528" i="30" a="1"/>
  <c r="BR528" i="30" s="1"/>
  <c r="BS528" i="30" a="1"/>
  <c r="BS528" i="30" s="1"/>
  <c r="BT528" i="30" a="1"/>
  <c r="BT528" i="30" s="1"/>
  <c r="BU528" i="30" a="1"/>
  <c r="BU528" i="30" s="1"/>
  <c r="BV528" i="30" a="1"/>
  <c r="BV528" i="30" s="1"/>
  <c r="BW528" i="30" a="1"/>
  <c r="BW528" i="30" s="1"/>
  <c r="BX528" i="30" a="1"/>
  <c r="BX528" i="30" s="1"/>
  <c r="BY528" i="30" a="1"/>
  <c r="BY528" i="30" s="1"/>
  <c r="BJ528" i="30" a="1"/>
  <c r="BJ528" i="30" s="1"/>
  <c r="BK486" i="30" a="1"/>
  <c r="BK486" i="30" s="1"/>
  <c r="BL486" i="30" a="1"/>
  <c r="BL486" i="30" s="1"/>
  <c r="BM486" i="30" a="1"/>
  <c r="BM486" i="30" s="1"/>
  <c r="BN486" i="30" a="1"/>
  <c r="BN486" i="30" s="1"/>
  <c r="BO486" i="30" a="1"/>
  <c r="BO486" i="30" s="1"/>
  <c r="BP486" i="30" a="1"/>
  <c r="BP486" i="30" s="1"/>
  <c r="BQ486" i="30" a="1"/>
  <c r="BQ486" i="30" s="1"/>
  <c r="BR486" i="30" a="1"/>
  <c r="BR486" i="30" s="1"/>
  <c r="BS486" i="30" a="1"/>
  <c r="BS486" i="30" s="1"/>
  <c r="BT486" i="30" a="1"/>
  <c r="BT486" i="30" s="1"/>
  <c r="BU486" i="30" a="1"/>
  <c r="BU486" i="30" s="1"/>
  <c r="BW486" i="30" a="1"/>
  <c r="BW486" i="30" s="1"/>
  <c r="BX486" i="30" a="1"/>
  <c r="BX486" i="30" s="1"/>
  <c r="BY486" i="30" a="1"/>
  <c r="BY486" i="30" s="1"/>
  <c r="BJ486" i="30" a="1"/>
  <c r="BJ486" i="30" s="1"/>
  <c r="BK444" i="30" a="1"/>
  <c r="BK444" i="30" s="1"/>
  <c r="BL444" i="30" a="1"/>
  <c r="BL444" i="30" s="1"/>
  <c r="BM444" i="30" a="1"/>
  <c r="BM444" i="30" s="1"/>
  <c r="BN444" i="30" a="1"/>
  <c r="BN444" i="30" s="1"/>
  <c r="BO444" i="30" a="1"/>
  <c r="BO444" i="30" s="1"/>
  <c r="BP444" i="30" a="1"/>
  <c r="BP444" i="30" s="1"/>
  <c r="BQ444" i="30" a="1"/>
  <c r="BQ444" i="30" s="1"/>
  <c r="BR444" i="30" a="1"/>
  <c r="BR444" i="30" s="1"/>
  <c r="BS444" i="30" a="1"/>
  <c r="BS444" i="30" s="1"/>
  <c r="BT444" i="30" a="1"/>
  <c r="BT444" i="30" s="1"/>
  <c r="BU444" i="30" a="1"/>
  <c r="BU444" i="30" s="1"/>
  <c r="BW444" i="30" a="1"/>
  <c r="BW444" i="30" s="1"/>
  <c r="BX444" i="30" a="1"/>
  <c r="BX444" i="30" s="1"/>
  <c r="BY444" i="30" a="1"/>
  <c r="BY444" i="30" s="1"/>
  <c r="BJ444" i="30" a="1"/>
  <c r="BJ444" i="30" s="1"/>
  <c r="BK402" i="30" a="1"/>
  <c r="BK402" i="30" s="1"/>
  <c r="BL402" i="30" a="1"/>
  <c r="BL402" i="30" s="1"/>
  <c r="BM402" i="30" a="1"/>
  <c r="BM402" i="30" s="1"/>
  <c r="BN402" i="30" a="1"/>
  <c r="BN402" i="30" s="1"/>
  <c r="BO402" i="30" a="1"/>
  <c r="BO402" i="30" s="1"/>
  <c r="BP402" i="30" a="1"/>
  <c r="BP402" i="30" s="1"/>
  <c r="BQ402" i="30" a="1"/>
  <c r="BQ402" i="30" s="1"/>
  <c r="BR402" i="30" a="1"/>
  <c r="BR402" i="30" s="1"/>
  <c r="BS402" i="30" a="1"/>
  <c r="BS402" i="30" s="1"/>
  <c r="BT402" i="30" a="1"/>
  <c r="BT402" i="30" s="1"/>
  <c r="BU402" i="30" a="1"/>
  <c r="BU402" i="30" s="1"/>
  <c r="BW402" i="30" a="1"/>
  <c r="BW402" i="30" s="1"/>
  <c r="BX402" i="30" a="1"/>
  <c r="BX402" i="30" s="1"/>
  <c r="BY402" i="30" a="1"/>
  <c r="BY402" i="30" s="1"/>
  <c r="BJ402" i="30" a="1"/>
  <c r="BJ402" i="30" s="1"/>
  <c r="BK360" i="30" a="1"/>
  <c r="BK360" i="30" s="1"/>
  <c r="BL360" i="30" a="1"/>
  <c r="BL360" i="30" s="1"/>
  <c r="BN360" i="30" a="1"/>
  <c r="BN360" i="30" s="1"/>
  <c r="BO360" i="30" a="1"/>
  <c r="BO360" i="30" s="1"/>
  <c r="BP360" i="30" a="1"/>
  <c r="BP360" i="30" s="1"/>
  <c r="BQ360" i="30" a="1"/>
  <c r="BQ360" i="30" s="1"/>
  <c r="BR360" i="30" a="1"/>
  <c r="BR360" i="30" s="1"/>
  <c r="BS360" i="30" a="1"/>
  <c r="BS360" i="30" s="1"/>
  <c r="BT360" i="30" a="1"/>
  <c r="BT360" i="30" s="1"/>
  <c r="BU360" i="30" a="1"/>
  <c r="BU360" i="30" s="1"/>
  <c r="BW360" i="30" a="1"/>
  <c r="BW360" i="30" s="1"/>
  <c r="BX360" i="30" a="1"/>
  <c r="BX360" i="30" s="1"/>
  <c r="BY360" i="30" a="1"/>
  <c r="BY360" i="30" s="1"/>
  <c r="BJ360" i="30" a="1"/>
  <c r="BJ360" i="30" s="1"/>
  <c r="BK318" i="30" a="1"/>
  <c r="BK318" i="30" s="1"/>
  <c r="BL318" i="30" a="1"/>
  <c r="BL318" i="30" s="1"/>
  <c r="BN318" i="30" a="1"/>
  <c r="BN318" i="30" s="1"/>
  <c r="BO318" i="30" a="1"/>
  <c r="BO318" i="30" s="1"/>
  <c r="BP318" i="30" a="1"/>
  <c r="BP318" i="30" s="1"/>
  <c r="BQ318" i="30" a="1"/>
  <c r="BQ318" i="30" s="1"/>
  <c r="BR318" i="30" a="1"/>
  <c r="BR318" i="30" s="1"/>
  <c r="BS318" i="30" a="1"/>
  <c r="BS318" i="30" s="1"/>
  <c r="BT318" i="30" a="1"/>
  <c r="BT318" i="30" s="1"/>
  <c r="BU318" i="30" a="1"/>
  <c r="BU318" i="30" s="1"/>
  <c r="BW318" i="30" a="1"/>
  <c r="BW318" i="30" s="1"/>
  <c r="BX318" i="30" a="1"/>
  <c r="BX318" i="30" s="1"/>
  <c r="BY318" i="30" a="1"/>
  <c r="BY318" i="30" s="1"/>
  <c r="BJ318" i="30" a="1"/>
  <c r="BJ318" i="30" s="1"/>
  <c r="BK276" i="30" a="1"/>
  <c r="BK276" i="30" s="1"/>
  <c r="BL276" i="30" a="1"/>
  <c r="BL276" i="30" s="1"/>
  <c r="BN276" i="30" a="1"/>
  <c r="BN276" i="30" s="1"/>
  <c r="BO276" i="30" a="1"/>
  <c r="BO276" i="30" s="1"/>
  <c r="BP276" i="30" a="1"/>
  <c r="BP276" i="30" s="1"/>
  <c r="BQ276" i="30" a="1"/>
  <c r="BQ276" i="30" s="1"/>
  <c r="BR276" i="30" a="1"/>
  <c r="BR276" i="30" s="1"/>
  <c r="BS276" i="30" a="1"/>
  <c r="BS276" i="30" s="1"/>
  <c r="BT276" i="30" a="1"/>
  <c r="BT276" i="30" s="1"/>
  <c r="BU276" i="30" a="1"/>
  <c r="BU276" i="30" s="1"/>
  <c r="BW276" i="30" a="1"/>
  <c r="BW276" i="30" s="1"/>
  <c r="BX276" i="30" a="1"/>
  <c r="BX276" i="30" s="1"/>
  <c r="BY276" i="30" a="1"/>
  <c r="BY276" i="30" s="1"/>
  <c r="BJ276" i="30" a="1"/>
  <c r="BJ276" i="30" s="1"/>
  <c r="BK234" i="30" a="1"/>
  <c r="BK234" i="30" s="1"/>
  <c r="BL234" i="30" a="1"/>
  <c r="BL234" i="30" s="1"/>
  <c r="BN234" i="30" a="1"/>
  <c r="BN234" i="30" s="1"/>
  <c r="BO234" i="30" a="1"/>
  <c r="BO234" i="30" s="1"/>
  <c r="BP234" i="30" a="1"/>
  <c r="BP234" i="30" s="1"/>
  <c r="BQ234" i="30" a="1"/>
  <c r="BQ234" i="30" s="1"/>
  <c r="BR234" i="30" a="1"/>
  <c r="BR234" i="30" s="1"/>
  <c r="BS234" i="30" a="1"/>
  <c r="BS234" i="30" s="1"/>
  <c r="BT234" i="30" a="1"/>
  <c r="BT234" i="30" s="1"/>
  <c r="BU234" i="30" a="1"/>
  <c r="BU234" i="30" s="1"/>
  <c r="BW234" i="30" a="1"/>
  <c r="BW234" i="30" s="1"/>
  <c r="BX234" i="30" a="1"/>
  <c r="BX234" i="30" s="1"/>
  <c r="BJ234" i="30" a="1"/>
  <c r="BJ234" i="30" s="1"/>
  <c r="BK192" i="30" a="1"/>
  <c r="BK192" i="30" s="1"/>
  <c r="BL192" i="30" a="1"/>
  <c r="BL192" i="30" s="1"/>
  <c r="BN192" i="30" a="1"/>
  <c r="BN192" i="30" s="1"/>
  <c r="BO192" i="30" a="1"/>
  <c r="BO192" i="30" s="1"/>
  <c r="BP192" i="30" a="1"/>
  <c r="BP192" i="30" s="1"/>
  <c r="BQ192" i="30" a="1"/>
  <c r="BQ192" i="30" s="1"/>
  <c r="BS192" i="30" a="1"/>
  <c r="BS192" i="30" s="1"/>
  <c r="BT192" i="30" a="1"/>
  <c r="BT192" i="30" s="1"/>
  <c r="BU192" i="30" a="1"/>
  <c r="BU192" i="30" s="1"/>
  <c r="BW192" i="30" a="1"/>
  <c r="BW192" i="30" s="1"/>
  <c r="BX192" i="30" a="1"/>
  <c r="BX192" i="30" s="1"/>
  <c r="BJ192" i="30" a="1"/>
  <c r="BJ192" i="30" s="1"/>
  <c r="BK150" i="30" a="1"/>
  <c r="BK150" i="30" s="1"/>
  <c r="BL150" i="30" a="1"/>
  <c r="BL150" i="30" s="1"/>
  <c r="BN150" i="30" a="1"/>
  <c r="BN150" i="30" s="1"/>
  <c r="BO150" i="30" a="1"/>
  <c r="BO150" i="30" s="1"/>
  <c r="BP150" i="30" a="1"/>
  <c r="BP150" i="30" s="1"/>
  <c r="BQ150" i="30" a="1"/>
  <c r="BQ150" i="30" s="1"/>
  <c r="BS150" i="30" a="1"/>
  <c r="BS150" i="30" s="1"/>
  <c r="BT150" i="30" a="1"/>
  <c r="BT150" i="30" s="1"/>
  <c r="BU150" i="30" a="1"/>
  <c r="BU150" i="30" s="1"/>
  <c r="BW150" i="30" a="1"/>
  <c r="BW150" i="30" s="1"/>
  <c r="BX150" i="30" a="1"/>
  <c r="BX150" i="30" s="1"/>
  <c r="BJ150" i="30" a="1"/>
  <c r="BJ150" i="30" s="1"/>
  <c r="BK108" i="30" a="1"/>
  <c r="BK108" i="30" s="1"/>
  <c r="BL108" i="30" a="1"/>
  <c r="BL108" i="30" s="1"/>
  <c r="BO108" i="30" a="1"/>
  <c r="BO108" i="30" s="1"/>
  <c r="BP108" i="30" a="1"/>
  <c r="BP108" i="30" s="1"/>
  <c r="BS108" i="30" a="1"/>
  <c r="BS108" i="30" s="1"/>
  <c r="BT108" i="30" a="1"/>
  <c r="BT108" i="30" s="1"/>
  <c r="BU108" i="30" a="1"/>
  <c r="BU108" i="30" s="1"/>
  <c r="BW108" i="30" a="1"/>
  <c r="BW108" i="30" s="1"/>
  <c r="BJ108" i="30" a="1"/>
  <c r="BJ108" i="30" s="1"/>
  <c r="BK66" i="30" a="1"/>
  <c r="BK66" i="30" s="1"/>
  <c r="BL66" i="30" a="1"/>
  <c r="BL66" i="30" s="1"/>
  <c r="BO66" i="30" a="1"/>
  <c r="BO66" i="30" s="1"/>
  <c r="BP66" i="30" a="1"/>
  <c r="BP66" i="30" s="1"/>
  <c r="AJ5" i="30"/>
  <c r="AK5" i="30"/>
  <c r="AL5" i="30"/>
  <c r="AM5" i="30"/>
  <c r="AN5" i="30"/>
  <c r="AO5" i="30"/>
  <c r="AP5" i="30"/>
  <c r="AQ5" i="30"/>
  <c r="AR5" i="30"/>
  <c r="AS5" i="30"/>
  <c r="AT5" i="30"/>
  <c r="AU5" i="30"/>
  <c r="AV5" i="30"/>
  <c r="AW5" i="30"/>
  <c r="AX5" i="30"/>
  <c r="AI5" i="30"/>
  <c r="N3" i="30"/>
  <c r="L40" i="14"/>
  <c r="E11" i="31"/>
  <c r="G11" i="31"/>
  <c r="I11" i="31"/>
  <c r="K11" i="31"/>
  <c r="M11" i="31"/>
  <c r="O11" i="31"/>
  <c r="Q11" i="31"/>
  <c r="C11" i="31"/>
  <c r="LW6" i="29"/>
  <c r="KI26" i="29"/>
  <c r="KI89" i="29"/>
  <c r="KI110" i="29"/>
  <c r="KI131" i="29"/>
  <c r="KI152" i="29"/>
  <c r="KF26" i="29"/>
  <c r="KG26" i="29"/>
  <c r="KH26" i="29"/>
  <c r="KF89" i="29"/>
  <c r="KG89" i="29"/>
  <c r="KH89" i="29"/>
  <c r="KF110" i="29"/>
  <c r="KG110" i="29"/>
  <c r="KH110" i="29"/>
  <c r="KF131" i="29"/>
  <c r="KG131" i="29"/>
  <c r="KH131" i="29"/>
  <c r="KF152" i="29"/>
  <c r="KG152" i="29"/>
  <c r="KH152" i="29"/>
  <c r="KE2" i="29"/>
  <c r="KI2" i="29" s="1"/>
  <c r="KP152" i="29"/>
  <c r="KQ152" i="29" s="1"/>
  <c r="KX152" i="29" s="1"/>
  <c r="KY152" i="29" s="1"/>
  <c r="KL152" i="29"/>
  <c r="KK152" i="29"/>
  <c r="KJ152" i="29"/>
  <c r="KP131" i="29"/>
  <c r="KQ131" i="29" s="1"/>
  <c r="KX131" i="29" s="1"/>
  <c r="KY131" i="29" s="1"/>
  <c r="KL131" i="29"/>
  <c r="KK131" i="29"/>
  <c r="KJ131" i="29"/>
  <c r="KP110" i="29"/>
  <c r="KQ110" i="29" s="1"/>
  <c r="KX110" i="29" s="1"/>
  <c r="KY110" i="29" s="1"/>
  <c r="KL110" i="29"/>
  <c r="KK110" i="29"/>
  <c r="KJ110" i="29"/>
  <c r="KP89" i="29"/>
  <c r="KQ89" i="29" s="1"/>
  <c r="KX89" i="29" s="1"/>
  <c r="KL89" i="29"/>
  <c r="KK89" i="29"/>
  <c r="KJ89" i="29"/>
  <c r="KP26" i="29"/>
  <c r="KQ26" i="29" s="1"/>
  <c r="KX26" i="29" s="1"/>
  <c r="KY26" i="29" s="1"/>
  <c r="KL26" i="29"/>
  <c r="KK26" i="29"/>
  <c r="KJ26" i="29"/>
  <c r="IP26" i="29"/>
  <c r="IQ26" i="29"/>
  <c r="IR26" i="29"/>
  <c r="IP89" i="29"/>
  <c r="IQ89" i="29"/>
  <c r="IR89" i="29"/>
  <c r="IP110" i="29"/>
  <c r="IQ110" i="29"/>
  <c r="IR110" i="29"/>
  <c r="IP131" i="29"/>
  <c r="IQ131" i="29"/>
  <c r="IR131" i="29"/>
  <c r="IP152" i="29"/>
  <c r="IQ152" i="29"/>
  <c r="IR152" i="29"/>
  <c r="IO26" i="29"/>
  <c r="IO89" i="29"/>
  <c r="IO110" i="29"/>
  <c r="IO131" i="29"/>
  <c r="IO152" i="29"/>
  <c r="IL26" i="29"/>
  <c r="IM26" i="29"/>
  <c r="IN26" i="29"/>
  <c r="IL89" i="29"/>
  <c r="IM89" i="29"/>
  <c r="IN89" i="29"/>
  <c r="IL110" i="29"/>
  <c r="IM110" i="29"/>
  <c r="IN110" i="29"/>
  <c r="IL131" i="29"/>
  <c r="IM131" i="29"/>
  <c r="IN131" i="29"/>
  <c r="IL152" i="29"/>
  <c r="IM152" i="29"/>
  <c r="IN152" i="29"/>
  <c r="IK2" i="29"/>
  <c r="IM2" i="29" s="1"/>
  <c r="IV152" i="29"/>
  <c r="IW152" i="29" s="1"/>
  <c r="JD152" i="29" s="1"/>
  <c r="IV131" i="29"/>
  <c r="IW131" i="29" s="1"/>
  <c r="JD131" i="29" s="1"/>
  <c r="IV110" i="29"/>
  <c r="IW110" i="29" s="1"/>
  <c r="JD110" i="29" s="1"/>
  <c r="JE110" i="29" s="1"/>
  <c r="IV89" i="29"/>
  <c r="IW89" i="29" s="1"/>
  <c r="JD89" i="29" s="1"/>
  <c r="JE89" i="29" s="1"/>
  <c r="IV26" i="29"/>
  <c r="IW26" i="29" s="1"/>
  <c r="JD26" i="29" s="1"/>
  <c r="KC6" i="29"/>
  <c r="GV26" i="29"/>
  <c r="GW26" i="29"/>
  <c r="GX26" i="29"/>
  <c r="GV89" i="29"/>
  <c r="GW89" i="29"/>
  <c r="GX89" i="29"/>
  <c r="GV110" i="29"/>
  <c r="GW110" i="29"/>
  <c r="GX110" i="29"/>
  <c r="GV131" i="29"/>
  <c r="GW131" i="29"/>
  <c r="GX131" i="29"/>
  <c r="GV152" i="29"/>
  <c r="GW152" i="29"/>
  <c r="GX152" i="29"/>
  <c r="GU26" i="29"/>
  <c r="GU89" i="29"/>
  <c r="GU110" i="29"/>
  <c r="GU131" i="29"/>
  <c r="GU152" i="29"/>
  <c r="GR26" i="29"/>
  <c r="GS26" i="29"/>
  <c r="GT26" i="29"/>
  <c r="GR89" i="29"/>
  <c r="GS89" i="29"/>
  <c r="GT89" i="29"/>
  <c r="GR110" i="29"/>
  <c r="GS110" i="29"/>
  <c r="GT110" i="29"/>
  <c r="GR131" i="29"/>
  <c r="GS131" i="29"/>
  <c r="GT131" i="29"/>
  <c r="GR152" i="29"/>
  <c r="GS152" i="29"/>
  <c r="GT152" i="29"/>
  <c r="GQ2" i="29"/>
  <c r="GU2" i="29" s="1"/>
  <c r="HB152" i="29"/>
  <c r="HC152" i="29" s="1"/>
  <c r="HJ152" i="29" s="1"/>
  <c r="HB131" i="29"/>
  <c r="HC131" i="29" s="1"/>
  <c r="HJ131" i="29" s="1"/>
  <c r="HB110" i="29"/>
  <c r="HC110" i="29" s="1"/>
  <c r="HJ110" i="29" s="1"/>
  <c r="HK110" i="29" s="1"/>
  <c r="HB89" i="29"/>
  <c r="HC89" i="29" s="1"/>
  <c r="HJ89" i="29" s="1"/>
  <c r="HB26" i="29"/>
  <c r="HC26" i="29" s="1"/>
  <c r="HJ26" i="29" s="1"/>
  <c r="II6" i="29"/>
  <c r="EW2" i="29"/>
  <c r="FB26" i="29"/>
  <c r="FC26" i="29"/>
  <c r="FD26" i="29"/>
  <c r="FB89" i="29"/>
  <c r="FC89" i="29"/>
  <c r="FD89" i="29"/>
  <c r="FB110" i="29"/>
  <c r="FC110" i="29"/>
  <c r="FD110" i="29"/>
  <c r="FB131" i="29"/>
  <c r="FC131" i="29"/>
  <c r="FD131" i="29"/>
  <c r="FB152" i="29"/>
  <c r="FC152" i="29"/>
  <c r="FD152" i="29"/>
  <c r="FA26" i="29"/>
  <c r="FA89" i="29"/>
  <c r="FA110" i="29"/>
  <c r="FA131" i="29"/>
  <c r="FA152" i="29"/>
  <c r="EX26" i="29"/>
  <c r="EY26" i="29"/>
  <c r="EZ26" i="29"/>
  <c r="EX89" i="29"/>
  <c r="EY89" i="29"/>
  <c r="EZ89" i="29"/>
  <c r="EX110" i="29"/>
  <c r="EY110" i="29"/>
  <c r="EZ110" i="29"/>
  <c r="EX131" i="29"/>
  <c r="EY131" i="29"/>
  <c r="EZ131" i="29"/>
  <c r="EX152" i="29"/>
  <c r="EY152" i="29"/>
  <c r="EZ152" i="29"/>
  <c r="FA2" i="29"/>
  <c r="FH152" i="29"/>
  <c r="FH131" i="29"/>
  <c r="FH110" i="29"/>
  <c r="FI110" i="29" s="1"/>
  <c r="FH89" i="29"/>
  <c r="FI89" i="29" s="1"/>
  <c r="FH26" i="29"/>
  <c r="FI26" i="29" s="1"/>
  <c r="GO6" i="29"/>
  <c r="EU6" i="29"/>
  <c r="DH26" i="29"/>
  <c r="DI26" i="29"/>
  <c r="DJ26" i="29"/>
  <c r="DH89" i="29"/>
  <c r="DI89" i="29"/>
  <c r="DJ89" i="29"/>
  <c r="DH110" i="29"/>
  <c r="DI110" i="29"/>
  <c r="DJ110" i="29"/>
  <c r="DH131" i="29"/>
  <c r="DI131" i="29"/>
  <c r="DJ131" i="29"/>
  <c r="DH152" i="29"/>
  <c r="DI152" i="29"/>
  <c r="DJ152" i="29"/>
  <c r="DG26" i="29"/>
  <c r="DG89" i="29"/>
  <c r="DG110" i="29"/>
  <c r="DG131" i="29"/>
  <c r="DG152" i="29"/>
  <c r="DC2" i="29"/>
  <c r="DG2" i="29" s="1"/>
  <c r="DD26" i="29"/>
  <c r="DE26" i="29"/>
  <c r="DF26" i="29"/>
  <c r="DD89" i="29"/>
  <c r="DE89" i="29"/>
  <c r="DF89" i="29"/>
  <c r="DD110" i="29"/>
  <c r="DE110" i="29"/>
  <c r="DF110" i="29"/>
  <c r="DD131" i="29"/>
  <c r="DE131" i="29"/>
  <c r="DF131" i="29"/>
  <c r="DD152" i="29"/>
  <c r="DE152" i="29"/>
  <c r="DF152" i="29"/>
  <c r="DN152" i="29"/>
  <c r="DO152" i="29" s="1"/>
  <c r="DV152" i="29" s="1"/>
  <c r="DW152" i="29" s="1"/>
  <c r="DN131" i="29"/>
  <c r="DO131" i="29" s="1"/>
  <c r="DV131" i="29" s="1"/>
  <c r="DW131" i="29" s="1"/>
  <c r="DN110" i="29"/>
  <c r="DO110" i="29" s="1"/>
  <c r="DV110" i="29" s="1"/>
  <c r="DW110" i="29" s="1"/>
  <c r="DN89" i="29"/>
  <c r="DO89" i="29" s="1"/>
  <c r="DV89" i="29" s="1"/>
  <c r="DW89" i="29" s="1"/>
  <c r="DN26" i="29"/>
  <c r="DO26" i="29" s="1"/>
  <c r="DV26" i="29" s="1"/>
  <c r="DW26" i="29" s="1"/>
  <c r="BT26" i="29"/>
  <c r="BU26" i="29" s="1"/>
  <c r="CB26" i="29" s="1"/>
  <c r="CC26" i="29" s="1"/>
  <c r="CD26" i="29" s="1"/>
  <c r="BT89" i="29"/>
  <c r="BU89" i="29" s="1"/>
  <c r="BT110" i="29"/>
  <c r="BU110" i="29" s="1"/>
  <c r="CB110" i="29" s="1"/>
  <c r="CC110" i="29" s="1"/>
  <c r="CD110" i="29" s="1"/>
  <c r="BT131" i="29"/>
  <c r="BU131" i="29" s="1"/>
  <c r="CB131" i="29" s="1"/>
  <c r="CC131" i="29" s="1"/>
  <c r="CD131" i="29" s="1"/>
  <c r="BT152" i="29"/>
  <c r="BU152" i="29" s="1"/>
  <c r="BN26" i="29"/>
  <c r="BO26" i="29"/>
  <c r="BP26" i="29"/>
  <c r="BN89" i="29"/>
  <c r="BO89" i="29"/>
  <c r="BP89" i="29"/>
  <c r="BN110" i="29"/>
  <c r="BO110" i="29"/>
  <c r="BP110" i="29"/>
  <c r="BN131" i="29"/>
  <c r="BO131" i="29"/>
  <c r="BP131" i="29"/>
  <c r="BN152" i="29"/>
  <c r="BO152" i="29"/>
  <c r="BP152" i="29"/>
  <c r="BM26" i="29"/>
  <c r="BM89" i="29"/>
  <c r="BM110" i="29"/>
  <c r="BM131" i="29"/>
  <c r="BM152" i="29"/>
  <c r="BL26" i="29"/>
  <c r="BL89" i="29"/>
  <c r="BL110" i="29"/>
  <c r="BL131" i="29"/>
  <c r="BL152" i="29"/>
  <c r="BK26" i="29"/>
  <c r="BK89" i="29"/>
  <c r="BK110" i="29"/>
  <c r="BK131" i="29"/>
  <c r="BK152" i="29"/>
  <c r="BJ26" i="29"/>
  <c r="BJ89" i="29"/>
  <c r="BJ110" i="29"/>
  <c r="BJ131" i="29"/>
  <c r="BJ152" i="29"/>
  <c r="BI2" i="29"/>
  <c r="BL2" i="29" s="1"/>
  <c r="B33" i="31" a="1"/>
  <c r="B33" i="31" s="1"/>
  <c r="C33" i="31" s="1" a="1"/>
  <c r="C33" i="31" s="1"/>
  <c r="D33" i="31" s="1" a="1"/>
  <c r="BE6" i="29"/>
  <c r="BD6" i="29"/>
  <c r="BC6" i="29"/>
  <c r="BB6" i="29"/>
  <c r="BA6" i="29"/>
  <c r="AZ6" i="29"/>
  <c r="AY6" i="29"/>
  <c r="AX6" i="29"/>
  <c r="M4" i="29"/>
  <c r="Q2" i="29" s="1"/>
  <c r="M3" i="29"/>
  <c r="M2" i="29"/>
  <c r="N43" i="30"/>
  <c r="N42" i="30"/>
  <c r="N6" i="30"/>
  <c r="N15" i="30"/>
  <c r="N41" i="30"/>
  <c r="N21" i="30"/>
  <c r="N40" i="30"/>
  <c r="N11" i="30"/>
  <c r="N39" i="30"/>
  <c r="N38" i="30"/>
  <c r="N37" i="30"/>
  <c r="N36" i="30"/>
  <c r="N20" i="30"/>
  <c r="N35" i="30"/>
  <c r="N34" i="30"/>
  <c r="N33" i="30"/>
  <c r="N19" i="30"/>
  <c r="N32" i="30"/>
  <c r="N8" i="30"/>
  <c r="N31" i="30"/>
  <c r="N14" i="30"/>
  <c r="N30" i="30"/>
  <c r="N18" i="30"/>
  <c r="N5" i="30"/>
  <c r="N29" i="30"/>
  <c r="N28" i="30"/>
  <c r="N17" i="30"/>
  <c r="N27" i="30"/>
  <c r="N7" i="30"/>
  <c r="N26" i="30"/>
  <c r="N10" i="30"/>
  <c r="N25" i="30"/>
  <c r="N24" i="30"/>
  <c r="N16" i="30"/>
  <c r="N13" i="30"/>
  <c r="N23" i="30"/>
  <c r="N9" i="30"/>
  <c r="N12" i="30"/>
  <c r="N22" i="30"/>
  <c r="N4" i="30"/>
  <c r="E2" i="21" a="1"/>
  <c r="F3" i="21" a="1"/>
  <c r="F2" i="21" a="1"/>
  <c r="F5" i="21" a="1"/>
  <c r="AX4" i="30" l="1" a="1"/>
  <c r="AX4" i="30" s="1"/>
  <c r="AO4" i="30" a="1"/>
  <c r="AO4" i="30" s="1"/>
  <c r="AO48" i="30" s="1"/>
  <c r="AN4" i="30" a="1"/>
  <c r="AN4" i="30" s="1"/>
  <c r="AN10" i="30" s="1"/>
  <c r="AQ4" i="30" a="1"/>
  <c r="AQ4" i="30" s="1"/>
  <c r="AI4" i="30" a="1"/>
  <c r="AI4" i="30" s="1"/>
  <c r="AI6" i="30" s="1"/>
  <c r="AW4" i="30" a="1"/>
  <c r="AW4" i="30" s="1"/>
  <c r="AW6" i="30" s="1"/>
  <c r="AV4" i="30" a="1"/>
  <c r="AV4" i="30" s="1"/>
  <c r="AV7" i="30" s="1"/>
  <c r="AL4" i="30" a="1"/>
  <c r="AL4" i="30" s="1"/>
  <c r="AU4" i="30" a="1"/>
  <c r="AU4" i="30" s="1"/>
  <c r="AU31" i="30" s="1"/>
  <c r="AK4" i="30" a="1"/>
  <c r="AK4" i="30" s="1"/>
  <c r="AK25" i="30" s="1"/>
  <c r="AT4" i="30" a="1"/>
  <c r="AT4" i="30" s="1"/>
  <c r="AJ4" i="30" a="1"/>
  <c r="AJ4" i="30" s="1"/>
  <c r="AJ7" i="30" s="1"/>
  <c r="AS4" i="30" a="1"/>
  <c r="AS4" i="30" s="1"/>
  <c r="AS54" i="30" s="1"/>
  <c r="AR4" i="30" a="1"/>
  <c r="AR4" i="30" s="1"/>
  <c r="AR44" i="30" s="1"/>
  <c r="F5" i="21"/>
  <c r="E2" i="21"/>
  <c r="F3" i="21"/>
  <c r="K19" i="2"/>
  <c r="E31" i="25" a="1"/>
  <c r="E31" i="25" s="1"/>
  <c r="F2" i="21"/>
  <c r="K26" i="2"/>
  <c r="K12" i="2"/>
  <c r="K6" i="2"/>
  <c r="AM9" i="30"/>
  <c r="AN6" i="30"/>
  <c r="AO46" i="30"/>
  <c r="AP6" i="30"/>
  <c r="AQ8" i="30"/>
  <c r="AT8" i="30"/>
  <c r="AI7" i="30"/>
  <c r="AX54" i="30"/>
  <c r="AL54" i="30"/>
  <c r="AP50" i="30"/>
  <c r="AP44" i="30"/>
  <c r="AM44" i="30"/>
  <c r="AM41" i="30"/>
  <c r="AU36" i="30"/>
  <c r="AM35" i="30"/>
  <c r="AM14" i="30"/>
  <c r="AP40" i="30"/>
  <c r="AX38" i="30"/>
  <c r="AO49" i="30"/>
  <c r="AN25" i="30"/>
  <c r="AM55" i="30"/>
  <c r="AM52" i="30"/>
  <c r="AM49" i="30"/>
  <c r="AM46" i="30"/>
  <c r="AM43" i="30"/>
  <c r="AQ42" i="30"/>
  <c r="AM40" i="30"/>
  <c r="AM37" i="30"/>
  <c r="AM34" i="30"/>
  <c r="AM31" i="30"/>
  <c r="AU29" i="30"/>
  <c r="AM28" i="30"/>
  <c r="AU26" i="30"/>
  <c r="AM25" i="30"/>
  <c r="AM22" i="30"/>
  <c r="AM19" i="30"/>
  <c r="AM16" i="30"/>
  <c r="AQ15" i="30"/>
  <c r="AU14" i="30"/>
  <c r="AM13" i="30"/>
  <c r="AM10" i="30"/>
  <c r="AM7" i="30"/>
  <c r="AX46" i="30"/>
  <c r="AP45" i="30"/>
  <c r="AP21" i="30"/>
  <c r="AK52" i="30"/>
  <c r="AO36" i="30"/>
  <c r="AO30" i="30"/>
  <c r="AS23" i="30"/>
  <c r="AK19" i="30"/>
  <c r="AK16" i="30"/>
  <c r="AO9" i="30"/>
  <c r="AN48" i="30"/>
  <c r="AR29" i="30"/>
  <c r="AN12" i="30"/>
  <c r="AN9" i="30"/>
  <c r="AQ56" i="30"/>
  <c r="AM54" i="30"/>
  <c r="AM51" i="30"/>
  <c r="AM48" i="30"/>
  <c r="AM45" i="30"/>
  <c r="AQ44" i="30"/>
  <c r="AM42" i="30"/>
  <c r="AM39" i="30"/>
  <c r="AM36" i="30"/>
  <c r="AM33" i="30"/>
  <c r="AM30" i="30"/>
  <c r="AU28" i="30"/>
  <c r="AM27" i="30"/>
  <c r="AM24" i="30"/>
  <c r="AM21" i="30"/>
  <c r="AM18" i="30"/>
  <c r="AM15" i="30"/>
  <c r="AU13" i="30"/>
  <c r="AM12" i="30"/>
  <c r="N2" i="29"/>
  <c r="B19" i="31"/>
  <c r="D33" i="31"/>
  <c r="D14" i="31"/>
  <c r="D15" i="31"/>
  <c r="D16" i="31"/>
  <c r="D17" i="31"/>
  <c r="D18" i="31"/>
  <c r="B18" i="31"/>
  <c r="B17" i="31"/>
  <c r="B16" i="31"/>
  <c r="B15" i="31"/>
  <c r="B14" i="31"/>
  <c r="B13" i="31"/>
  <c r="IY152" i="29"/>
  <c r="IN2" i="29"/>
  <c r="IY89" i="29"/>
  <c r="IZ89" i="29"/>
  <c r="IO2" i="29"/>
  <c r="KS152" i="29"/>
  <c r="IX110" i="29"/>
  <c r="IZ26" i="29"/>
  <c r="KG2" i="29"/>
  <c r="KR152" i="29"/>
  <c r="IY26" i="29"/>
  <c r="KH2" i="29"/>
  <c r="KT89" i="29"/>
  <c r="KF2" i="29"/>
  <c r="IL2" i="29"/>
  <c r="KS26" i="29"/>
  <c r="KR26" i="29"/>
  <c r="IZ152" i="29"/>
  <c r="IZ131" i="29"/>
  <c r="HE152" i="29"/>
  <c r="IX89" i="29"/>
  <c r="KT152" i="29"/>
  <c r="KT26" i="29"/>
  <c r="IX152" i="29"/>
  <c r="IX26" i="29"/>
  <c r="KT131" i="29"/>
  <c r="JE152" i="29"/>
  <c r="JF152" i="29" s="1"/>
  <c r="KS131" i="29"/>
  <c r="IY131" i="29"/>
  <c r="JE131" i="29"/>
  <c r="JF131" i="29" s="1"/>
  <c r="KR131" i="29"/>
  <c r="IX131" i="29"/>
  <c r="KT110" i="29"/>
  <c r="KY89" i="29"/>
  <c r="KZ89" i="29" s="1"/>
  <c r="IZ110" i="29"/>
  <c r="KS110" i="29"/>
  <c r="JF89" i="29"/>
  <c r="IY110" i="29"/>
  <c r="JE26" i="29"/>
  <c r="JF26" i="29" s="1"/>
  <c r="KR110" i="29"/>
  <c r="KS89" i="29"/>
  <c r="JF110" i="29"/>
  <c r="KR89" i="29"/>
  <c r="KZ131" i="29"/>
  <c r="KZ152" i="29"/>
  <c r="KZ110" i="29"/>
  <c r="KZ26" i="29"/>
  <c r="HF131" i="29"/>
  <c r="HE131" i="29"/>
  <c r="HD131" i="29"/>
  <c r="HE26" i="29"/>
  <c r="HD152" i="29"/>
  <c r="HD26" i="29"/>
  <c r="GR2" i="29"/>
  <c r="HF110" i="29"/>
  <c r="GS2" i="29"/>
  <c r="HE110" i="29"/>
  <c r="GT2" i="29"/>
  <c r="HD110" i="29"/>
  <c r="HK152" i="29"/>
  <c r="HL152" i="29" s="1"/>
  <c r="HF89" i="29"/>
  <c r="HK131" i="29"/>
  <c r="HL131" i="29" s="1"/>
  <c r="HE89" i="29"/>
  <c r="HD89" i="29"/>
  <c r="HK89" i="29"/>
  <c r="HL89" i="29" s="1"/>
  <c r="HF152" i="29"/>
  <c r="HF26" i="29"/>
  <c r="HK26" i="29"/>
  <c r="HL26" i="29" s="1"/>
  <c r="HL110" i="29"/>
  <c r="FJ26" i="29"/>
  <c r="FK26" i="29"/>
  <c r="FL26" i="29"/>
  <c r="FJ89" i="29"/>
  <c r="FK89" i="29"/>
  <c r="FL89" i="29"/>
  <c r="FJ110" i="29"/>
  <c r="FK110" i="29"/>
  <c r="FL110" i="29"/>
  <c r="FP89" i="29"/>
  <c r="FQ89" i="29" s="1"/>
  <c r="FI152" i="29"/>
  <c r="FP152" i="29" s="1"/>
  <c r="FQ152" i="29" s="1"/>
  <c r="FI131" i="29"/>
  <c r="FP131" i="29" s="1"/>
  <c r="FQ131" i="29" s="1"/>
  <c r="FP26" i="29"/>
  <c r="FQ26" i="29" s="1"/>
  <c r="FP110" i="29"/>
  <c r="FQ110" i="29" s="1"/>
  <c r="DD2" i="29"/>
  <c r="DE2" i="29"/>
  <c r="DF2" i="29"/>
  <c r="DQ131" i="29"/>
  <c r="DR110" i="29"/>
  <c r="DP110" i="29"/>
  <c r="DR26" i="29"/>
  <c r="DP131" i="29"/>
  <c r="DQ110" i="29"/>
  <c r="DX26" i="29"/>
  <c r="DR89" i="29"/>
  <c r="DQ89" i="29"/>
  <c r="DP89" i="29"/>
  <c r="DR152" i="29"/>
  <c r="DX110" i="29"/>
  <c r="DQ152" i="29"/>
  <c r="DQ26" i="29"/>
  <c r="DX131" i="29"/>
  <c r="DP152" i="29"/>
  <c r="DP26" i="29"/>
  <c r="DR131" i="29"/>
  <c r="EX2" i="29"/>
  <c r="EY2" i="29"/>
  <c r="EZ2" i="29"/>
  <c r="DX152" i="29"/>
  <c r="DX89" i="29"/>
  <c r="BW89" i="29"/>
  <c r="CB89" i="29"/>
  <c r="CC89" i="29" s="1"/>
  <c r="CD89" i="29" s="1"/>
  <c r="CB152" i="29"/>
  <c r="CC152" i="29" s="1"/>
  <c r="CD152" i="29" s="1"/>
  <c r="BV152" i="29"/>
  <c r="BW131" i="29"/>
  <c r="BX152" i="29"/>
  <c r="BW152" i="29"/>
  <c r="BV131" i="29"/>
  <c r="BV89" i="29"/>
  <c r="BM2" i="29"/>
  <c r="BX110" i="29"/>
  <c r="BW110" i="29"/>
  <c r="BV110" i="29"/>
  <c r="BX26" i="29"/>
  <c r="BW26" i="29"/>
  <c r="BV26" i="29"/>
  <c r="BX131" i="29"/>
  <c r="BX89" i="29"/>
  <c r="BJ2" i="29"/>
  <c r="BK2" i="29"/>
  <c r="X16" i="29"/>
  <c r="Y16" i="29" s="1"/>
  <c r="X17" i="29"/>
  <c r="Y17" i="29" s="1"/>
  <c r="X18" i="29"/>
  <c r="Y18" i="29" s="1"/>
  <c r="X19" i="29"/>
  <c r="Y19" i="29" s="1"/>
  <c r="X20" i="29"/>
  <c r="Y20" i="29" s="1"/>
  <c r="X21" i="29"/>
  <c r="Y21" i="29" s="1"/>
  <c r="X22" i="29"/>
  <c r="Y22" i="29" s="1"/>
  <c r="X23" i="29"/>
  <c r="Y23" i="29" s="1"/>
  <c r="X24" i="29"/>
  <c r="Y24" i="29" s="1"/>
  <c r="X25" i="29"/>
  <c r="Y25" i="29" s="1"/>
  <c r="X26" i="29"/>
  <c r="Y26" i="29" s="1"/>
  <c r="X27" i="29"/>
  <c r="Y27" i="29" s="1"/>
  <c r="X28" i="29"/>
  <c r="Y28" i="29" s="1"/>
  <c r="X34" i="29"/>
  <c r="Y34" i="29" s="1"/>
  <c r="X35" i="29"/>
  <c r="Y35" i="29" s="1"/>
  <c r="X36" i="29"/>
  <c r="Y36" i="29" s="1"/>
  <c r="X37" i="29"/>
  <c r="Y37" i="29" s="1"/>
  <c r="X38" i="29"/>
  <c r="Y38" i="29" s="1"/>
  <c r="X39" i="29"/>
  <c r="Y39" i="29" s="1"/>
  <c r="X40" i="29"/>
  <c r="Y40" i="29" s="1"/>
  <c r="X41" i="29"/>
  <c r="Y41" i="29" s="1"/>
  <c r="X42" i="29"/>
  <c r="Y42" i="29" s="1"/>
  <c r="X43" i="29"/>
  <c r="Y43" i="29" s="1"/>
  <c r="X44" i="29"/>
  <c r="Y44" i="29" s="1"/>
  <c r="X45" i="29"/>
  <c r="Y45" i="29" s="1"/>
  <c r="X46" i="29"/>
  <c r="Y46" i="29" s="1"/>
  <c r="X47" i="29"/>
  <c r="Y47" i="29" s="1"/>
  <c r="X48" i="29"/>
  <c r="Y48" i="29" s="1"/>
  <c r="X49" i="29"/>
  <c r="Y49" i="29" s="1"/>
  <c r="X69" i="29"/>
  <c r="Y69" i="29" s="1"/>
  <c r="X70" i="29"/>
  <c r="Y70" i="29" s="1"/>
  <c r="X81" i="29"/>
  <c r="Y81" i="29" s="1"/>
  <c r="X82" i="29"/>
  <c r="Y82" i="29" s="1"/>
  <c r="X83" i="29"/>
  <c r="Y83" i="29" s="1"/>
  <c r="X84" i="29"/>
  <c r="Y84" i="29" s="1"/>
  <c r="X85" i="29"/>
  <c r="Y85" i="29" s="1"/>
  <c r="X86" i="29"/>
  <c r="Y86" i="29" s="1"/>
  <c r="X87" i="29"/>
  <c r="Y87" i="29" s="1"/>
  <c r="X88" i="29"/>
  <c r="Y88" i="29" s="1"/>
  <c r="X89" i="29"/>
  <c r="Y89" i="29" s="1"/>
  <c r="X90" i="29"/>
  <c r="Y90" i="29" s="1"/>
  <c r="X91" i="29"/>
  <c r="Y91" i="29" s="1"/>
  <c r="X111" i="29"/>
  <c r="Y111" i="29" s="1"/>
  <c r="X112" i="29"/>
  <c r="Y112" i="29" s="1"/>
  <c r="X132" i="29"/>
  <c r="Y132" i="29" s="1"/>
  <c r="X133" i="29"/>
  <c r="Y133" i="29" s="1"/>
  <c r="X153" i="29"/>
  <c r="Y153" i="29" s="1"/>
  <c r="X154" i="29"/>
  <c r="Y154" i="29" s="1"/>
  <c r="AK171" i="29"/>
  <c r="AL171" i="29" s="1"/>
  <c r="AK172" i="29"/>
  <c r="AL172" i="29" s="1"/>
  <c r="AT169" i="29" s="1"/>
  <c r="AK173" i="29"/>
  <c r="AL173" i="29" s="1"/>
  <c r="AK174" i="29"/>
  <c r="AL174" i="29" s="1"/>
  <c r="R16" i="29"/>
  <c r="S16" i="29"/>
  <c r="T16" i="29"/>
  <c r="R17" i="29"/>
  <c r="S17" i="29"/>
  <c r="T17" i="29"/>
  <c r="R18" i="29"/>
  <c r="S18" i="29"/>
  <c r="T18" i="29"/>
  <c r="R19" i="29"/>
  <c r="S19" i="29"/>
  <c r="T19" i="29"/>
  <c r="R20" i="29"/>
  <c r="S20" i="29"/>
  <c r="T20" i="29"/>
  <c r="R21" i="29"/>
  <c r="S21" i="29"/>
  <c r="T21" i="29"/>
  <c r="R22" i="29"/>
  <c r="S22" i="29"/>
  <c r="T22" i="29"/>
  <c r="R23" i="29"/>
  <c r="S23" i="29"/>
  <c r="T23" i="29"/>
  <c r="R24" i="29"/>
  <c r="S24" i="29"/>
  <c r="T24" i="29"/>
  <c r="R25" i="29"/>
  <c r="S25" i="29"/>
  <c r="T25" i="29"/>
  <c r="R26" i="29"/>
  <c r="S26" i="29"/>
  <c r="T26" i="29"/>
  <c r="R27" i="29"/>
  <c r="S27" i="29"/>
  <c r="T27" i="29"/>
  <c r="R28" i="29"/>
  <c r="S28" i="29"/>
  <c r="T28" i="29"/>
  <c r="R34" i="29"/>
  <c r="S34" i="29"/>
  <c r="T34" i="29"/>
  <c r="R35" i="29"/>
  <c r="S35" i="29"/>
  <c r="T35" i="29"/>
  <c r="R36" i="29"/>
  <c r="S36" i="29"/>
  <c r="T36" i="29"/>
  <c r="R37" i="29"/>
  <c r="S37" i="29"/>
  <c r="T37" i="29"/>
  <c r="R38" i="29"/>
  <c r="S38" i="29"/>
  <c r="T38" i="29"/>
  <c r="R39" i="29"/>
  <c r="S39" i="29"/>
  <c r="T39" i="29"/>
  <c r="R40" i="29"/>
  <c r="S40" i="29"/>
  <c r="T40" i="29"/>
  <c r="R41" i="29"/>
  <c r="S41" i="29"/>
  <c r="T41" i="29"/>
  <c r="R42" i="29"/>
  <c r="S42" i="29"/>
  <c r="T42" i="29"/>
  <c r="R43" i="29"/>
  <c r="S43" i="29"/>
  <c r="T43" i="29"/>
  <c r="R44" i="29"/>
  <c r="S44" i="29"/>
  <c r="T44" i="29"/>
  <c r="R45" i="29"/>
  <c r="S45" i="29"/>
  <c r="T45" i="29"/>
  <c r="R46" i="29"/>
  <c r="S46" i="29"/>
  <c r="T46" i="29"/>
  <c r="R47" i="29"/>
  <c r="S47" i="29"/>
  <c r="T47" i="29"/>
  <c r="R48" i="29"/>
  <c r="S48" i="29"/>
  <c r="T48" i="29"/>
  <c r="R49" i="29"/>
  <c r="S49" i="29"/>
  <c r="T49" i="29"/>
  <c r="R69" i="29"/>
  <c r="S69" i="29"/>
  <c r="T69" i="29"/>
  <c r="R70" i="29"/>
  <c r="S70" i="29"/>
  <c r="T70" i="29"/>
  <c r="R81" i="29"/>
  <c r="S81" i="29"/>
  <c r="T81" i="29"/>
  <c r="R82" i="29"/>
  <c r="S82" i="29"/>
  <c r="T82" i="29"/>
  <c r="R83" i="29"/>
  <c r="S83" i="29"/>
  <c r="T83" i="29"/>
  <c r="R84" i="29"/>
  <c r="S84" i="29"/>
  <c r="T84" i="29"/>
  <c r="R85" i="29"/>
  <c r="S85" i="29"/>
  <c r="T85" i="29"/>
  <c r="R86" i="29"/>
  <c r="S86" i="29"/>
  <c r="T86" i="29"/>
  <c r="R87" i="29"/>
  <c r="S87" i="29"/>
  <c r="T87" i="29"/>
  <c r="R88" i="29"/>
  <c r="S88" i="29"/>
  <c r="T88" i="29"/>
  <c r="R89" i="29"/>
  <c r="S89" i="29"/>
  <c r="T89" i="29"/>
  <c r="R90" i="29"/>
  <c r="S90" i="29"/>
  <c r="T90" i="29"/>
  <c r="R91" i="29"/>
  <c r="S91" i="29"/>
  <c r="T91" i="29"/>
  <c r="R111" i="29"/>
  <c r="S111" i="29"/>
  <c r="T111" i="29"/>
  <c r="R112" i="29"/>
  <c r="S112" i="29"/>
  <c r="T112" i="29"/>
  <c r="R132" i="29"/>
  <c r="S132" i="29"/>
  <c r="T132" i="29"/>
  <c r="R133" i="29"/>
  <c r="S133" i="29"/>
  <c r="T133" i="29"/>
  <c r="R153" i="29"/>
  <c r="S153" i="29"/>
  <c r="T153" i="29"/>
  <c r="R154" i="29"/>
  <c r="S154" i="29"/>
  <c r="T154" i="29"/>
  <c r="AE171" i="29"/>
  <c r="AF171" i="29"/>
  <c r="AG171" i="29" s="1"/>
  <c r="AE172" i="29"/>
  <c r="AF172" i="29"/>
  <c r="AG172" i="29" s="1"/>
  <c r="AE173" i="29"/>
  <c r="AF173" i="29"/>
  <c r="AG173" i="29" s="1"/>
  <c r="AE174" i="29"/>
  <c r="AF174" i="29"/>
  <c r="AG174" i="29" s="1"/>
  <c r="AD171" i="29"/>
  <c r="AD172" i="29"/>
  <c r="AD173" i="29"/>
  <c r="AD174" i="29"/>
  <c r="AC171" i="29"/>
  <c r="AC172" i="29"/>
  <c r="AC173" i="29"/>
  <c r="AC174" i="29"/>
  <c r="AB171" i="29"/>
  <c r="AB172" i="29"/>
  <c r="AB173" i="29"/>
  <c r="AB174" i="29"/>
  <c r="AA171" i="29"/>
  <c r="AA172" i="29"/>
  <c r="AA173" i="29"/>
  <c r="AA174" i="29"/>
  <c r="Z171" i="29"/>
  <c r="Z172" i="29"/>
  <c r="Z173" i="29"/>
  <c r="Z174" i="29"/>
  <c r="Q3" i="29"/>
  <c r="Q6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69" i="29"/>
  <c r="Q70" i="29"/>
  <c r="Q81" i="29"/>
  <c r="Q82" i="29"/>
  <c r="Q83" i="29"/>
  <c r="Q84" i="29"/>
  <c r="Q85" i="29"/>
  <c r="Q86" i="29"/>
  <c r="Q87" i="29"/>
  <c r="Q88" i="29"/>
  <c r="Q89" i="29"/>
  <c r="Q90" i="29"/>
  <c r="Q91" i="29"/>
  <c r="Q111" i="29"/>
  <c r="Q112" i="29"/>
  <c r="Q132" i="29"/>
  <c r="Q133" i="29"/>
  <c r="Q153" i="29"/>
  <c r="Q154" i="29"/>
  <c r="V171" i="29"/>
  <c r="V172" i="29"/>
  <c r="V173" i="29"/>
  <c r="V174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69" i="29"/>
  <c r="P70" i="29"/>
  <c r="P81" i="29"/>
  <c r="P82" i="29"/>
  <c r="P83" i="29"/>
  <c r="P84" i="29"/>
  <c r="P85" i="29"/>
  <c r="P86" i="29"/>
  <c r="P87" i="29"/>
  <c r="P88" i="29"/>
  <c r="P89" i="29"/>
  <c r="P90" i="29"/>
  <c r="P91" i="29"/>
  <c r="P111" i="29"/>
  <c r="P112" i="29"/>
  <c r="P132" i="29"/>
  <c r="P133" i="29"/>
  <c r="P153" i="29"/>
  <c r="P154" i="29"/>
  <c r="U171" i="29"/>
  <c r="U172" i="29"/>
  <c r="U173" i="29"/>
  <c r="U174" i="29"/>
  <c r="P2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69" i="29"/>
  <c r="O70" i="29"/>
  <c r="O81" i="29"/>
  <c r="O82" i="29"/>
  <c r="O83" i="29"/>
  <c r="O84" i="29"/>
  <c r="O85" i="29"/>
  <c r="O86" i="29"/>
  <c r="O87" i="29"/>
  <c r="O88" i="29"/>
  <c r="O89" i="29"/>
  <c r="O90" i="29"/>
  <c r="O91" i="29"/>
  <c r="O111" i="29"/>
  <c r="O112" i="29"/>
  <c r="O132" i="29"/>
  <c r="O133" i="29"/>
  <c r="O153" i="29"/>
  <c r="O154" i="29"/>
  <c r="T171" i="29"/>
  <c r="T172" i="29"/>
  <c r="T173" i="29"/>
  <c r="T174" i="29"/>
  <c r="O2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69" i="29"/>
  <c r="N70" i="29"/>
  <c r="N81" i="29"/>
  <c r="N82" i="29"/>
  <c r="N83" i="29"/>
  <c r="N84" i="29"/>
  <c r="N85" i="29"/>
  <c r="N86" i="29"/>
  <c r="N87" i="29"/>
  <c r="N88" i="29"/>
  <c r="N89" i="29"/>
  <c r="N90" i="29"/>
  <c r="N91" i="29"/>
  <c r="N111" i="29"/>
  <c r="N112" i="29"/>
  <c r="N132" i="29"/>
  <c r="N133" i="29"/>
  <c r="N153" i="29"/>
  <c r="N154" i="29"/>
  <c r="S171" i="29"/>
  <c r="W171" i="29" s="1"/>
  <c r="S172" i="29"/>
  <c r="W172" i="29" s="1"/>
  <c r="S173" i="29"/>
  <c r="W173" i="29" s="1"/>
  <c r="S174" i="29"/>
  <c r="W174" i="29" s="1"/>
  <c r="I8" i="25"/>
  <c r="Q8" i="25"/>
  <c r="O8" i="25"/>
  <c r="M8" i="25"/>
  <c r="K8" i="25"/>
  <c r="G8" i="25"/>
  <c r="E8" i="25"/>
  <c r="C8" i="25"/>
  <c r="Q30" i="25"/>
  <c r="Q29" i="25"/>
  <c r="Q28" i="25"/>
  <c r="O30" i="25"/>
  <c r="O29" i="25"/>
  <c r="O28" i="25"/>
  <c r="M30" i="25"/>
  <c r="M29" i="25"/>
  <c r="M28" i="25"/>
  <c r="K30" i="25"/>
  <c r="K29" i="25"/>
  <c r="K28" i="25"/>
  <c r="I30" i="25"/>
  <c r="I29" i="25"/>
  <c r="G30" i="25"/>
  <c r="G29" i="25"/>
  <c r="L4" i="18"/>
  <c r="L5" i="18" s="1" a="1"/>
  <c r="L5" i="18" s="1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1" i="14"/>
  <c r="L42" i="14"/>
  <c r="L43" i="14"/>
  <c r="L3" i="14"/>
  <c r="A50" i="25" a="1"/>
  <c r="A50" i="25" s="1"/>
  <c r="B50" i="25" s="1" a="1"/>
  <c r="B50" i="25" s="1"/>
  <c r="C50" i="25" s="1" a="1"/>
  <c r="C50" i="25" s="1"/>
  <c r="D50" i="25" s="1" a="1"/>
  <c r="D50" i="25" s="1"/>
  <c r="E50" i="25" s="1" a="1"/>
  <c r="E50" i="25" s="1"/>
  <c r="F50" i="25" s="1" a="1"/>
  <c r="F50" i="25" s="1"/>
  <c r="G50" i="25" s="1" a="1"/>
  <c r="G50" i="25" s="1"/>
  <c r="H50" i="25" s="1" a="1"/>
  <c r="H50" i="25" s="1"/>
  <c r="AK10" i="30" l="1"/>
  <c r="AO31" i="30"/>
  <c r="AO27" i="30"/>
  <c r="AR8" i="30"/>
  <c r="AR26" i="30"/>
  <c r="AN51" i="30"/>
  <c r="AK6" i="30"/>
  <c r="AK37" i="30"/>
  <c r="AU7" i="30"/>
  <c r="AU16" i="30"/>
  <c r="AU43" i="30"/>
  <c r="AK43" i="30"/>
  <c r="AK46" i="30"/>
  <c r="AU44" i="30"/>
  <c r="AU27" i="30"/>
  <c r="E17" i="25"/>
  <c r="I17" i="25"/>
  <c r="G17" i="25"/>
  <c r="AR47" i="30"/>
  <c r="AK34" i="30"/>
  <c r="AO25" i="30"/>
  <c r="AR11" i="30"/>
  <c r="AO21" i="30"/>
  <c r="AS56" i="30"/>
  <c r="AK22" i="30"/>
  <c r="AK40" i="30"/>
  <c r="AL22" i="30"/>
  <c r="AO37" i="30"/>
  <c r="AO42" i="30"/>
  <c r="AS48" i="30"/>
  <c r="AW25" i="30"/>
  <c r="AO45" i="30"/>
  <c r="AL49" i="30"/>
  <c r="AW56" i="30"/>
  <c r="AO12" i="30"/>
  <c r="AK31" i="30"/>
  <c r="AK49" i="30"/>
  <c r="AO7" i="30"/>
  <c r="AO15" i="30"/>
  <c r="AO33" i="30"/>
  <c r="AO51" i="30"/>
  <c r="AI14" i="30"/>
  <c r="AO13" i="30"/>
  <c r="AO16" i="30"/>
  <c r="AO18" i="30"/>
  <c r="AW34" i="30"/>
  <c r="AW52" i="30"/>
  <c r="AO22" i="30"/>
  <c r="AR51" i="30"/>
  <c r="AK13" i="30"/>
  <c r="AK28" i="30"/>
  <c r="AS44" i="30"/>
  <c r="AX22" i="30"/>
  <c r="AO10" i="30"/>
  <c r="AO52" i="30"/>
  <c r="AL25" i="30"/>
  <c r="AW11" i="30"/>
  <c r="AO55" i="30"/>
  <c r="AL46" i="30"/>
  <c r="AL38" i="30"/>
  <c r="AO28" i="30"/>
  <c r="AR24" i="30"/>
  <c r="AO24" i="30"/>
  <c r="AO39" i="30"/>
  <c r="AK55" i="30"/>
  <c r="AO34" i="30"/>
  <c r="AR27" i="30"/>
  <c r="AP43" i="30"/>
  <c r="AU19" i="30"/>
  <c r="AQ47" i="30"/>
  <c r="AP19" i="30"/>
  <c r="AX56" i="30"/>
  <c r="AU48" i="30"/>
  <c r="AP9" i="30"/>
  <c r="AP33" i="30"/>
  <c r="AQ6" i="30"/>
  <c r="AU50" i="30"/>
  <c r="AN34" i="30"/>
  <c r="AW43" i="30"/>
  <c r="AL10" i="30"/>
  <c r="AL34" i="30"/>
  <c r="AU20" i="30"/>
  <c r="AU35" i="30"/>
  <c r="AN37" i="30"/>
  <c r="AW29" i="30"/>
  <c r="AP22" i="30"/>
  <c r="AU9" i="30"/>
  <c r="AN23" i="30"/>
  <c r="AU22" i="30"/>
  <c r="AN30" i="30"/>
  <c r="AL13" i="30"/>
  <c r="AL37" i="30"/>
  <c r="AI23" i="30"/>
  <c r="AU38" i="30"/>
  <c r="AN52" i="30"/>
  <c r="AU10" i="30"/>
  <c r="AL19" i="30"/>
  <c r="AL43" i="30"/>
  <c r="AU11" i="30"/>
  <c r="AU23" i="30"/>
  <c r="AU56" i="30"/>
  <c r="AN55" i="30"/>
  <c r="AL29" i="30"/>
  <c r="AU21" i="30"/>
  <c r="AP38" i="30"/>
  <c r="AX31" i="30"/>
  <c r="AX55" i="30"/>
  <c r="AQ18" i="30"/>
  <c r="AU32" i="30"/>
  <c r="AN31" i="30"/>
  <c r="AQ20" i="30"/>
  <c r="AU34" i="30"/>
  <c r="AN27" i="30"/>
  <c r="AX20" i="30"/>
  <c r="AU6" i="30"/>
  <c r="AN14" i="30"/>
  <c r="AQ35" i="30"/>
  <c r="AU49" i="30"/>
  <c r="AX10" i="30"/>
  <c r="AX34" i="30"/>
  <c r="AU8" i="30"/>
  <c r="AU53" i="30"/>
  <c r="AP25" i="30"/>
  <c r="AN26" i="30"/>
  <c r="AQ23" i="30"/>
  <c r="AU37" i="30"/>
  <c r="AU52" i="30"/>
  <c r="AN33" i="30"/>
  <c r="AW16" i="30"/>
  <c r="AX26" i="30"/>
  <c r="AU15" i="30"/>
  <c r="AN41" i="30"/>
  <c r="AQ11" i="30"/>
  <c r="AU25" i="30"/>
  <c r="AU40" i="30"/>
  <c r="AU55" i="30"/>
  <c r="AN45" i="30"/>
  <c r="AX19" i="30"/>
  <c r="AX43" i="30"/>
  <c r="AU41" i="30"/>
  <c r="AN7" i="30"/>
  <c r="AP37" i="30"/>
  <c r="AU24" i="30"/>
  <c r="AP41" i="30"/>
  <c r="AQ30" i="30"/>
  <c r="AQ32" i="30"/>
  <c r="AU46" i="30"/>
  <c r="AN15" i="30"/>
  <c r="AL31" i="30"/>
  <c r="AL55" i="30"/>
  <c r="AU17" i="30"/>
  <c r="AU47" i="30"/>
  <c r="AN28" i="30"/>
  <c r="AX8" i="30"/>
  <c r="AL47" i="30"/>
  <c r="AR6" i="30"/>
  <c r="AR32" i="30"/>
  <c r="AS38" i="30"/>
  <c r="AP36" i="30"/>
  <c r="AP48" i="30"/>
  <c r="AP7" i="30"/>
  <c r="AP28" i="30"/>
  <c r="AP46" i="30"/>
  <c r="AN50" i="30"/>
  <c r="AQ26" i="30"/>
  <c r="AQ38" i="30"/>
  <c r="AQ50" i="30"/>
  <c r="AR17" i="30"/>
  <c r="AR53" i="30"/>
  <c r="AS17" i="30"/>
  <c r="AX13" i="30"/>
  <c r="AX25" i="30"/>
  <c r="AX37" i="30"/>
  <c r="AX49" i="30"/>
  <c r="AQ48" i="30"/>
  <c r="AN13" i="30"/>
  <c r="AN40" i="30"/>
  <c r="AP10" i="30"/>
  <c r="AX29" i="30"/>
  <c r="AX47" i="30"/>
  <c r="AP14" i="30"/>
  <c r="AR14" i="30"/>
  <c r="AR50" i="30"/>
  <c r="AS30" i="30"/>
  <c r="AP56" i="30"/>
  <c r="AQ21" i="30"/>
  <c r="AS41" i="30"/>
  <c r="AP15" i="30"/>
  <c r="AP27" i="30"/>
  <c r="AP39" i="30"/>
  <c r="AP51" i="30"/>
  <c r="AQ12" i="30"/>
  <c r="AN16" i="30"/>
  <c r="AN43" i="30"/>
  <c r="AS39" i="30"/>
  <c r="AX11" i="30"/>
  <c r="AP31" i="30"/>
  <c r="AP49" i="30"/>
  <c r="AP20" i="30"/>
  <c r="AR9" i="30"/>
  <c r="AQ14" i="30"/>
  <c r="AR35" i="30"/>
  <c r="AS12" i="30"/>
  <c r="AN18" i="30"/>
  <c r="AN36" i="30"/>
  <c r="AN54" i="30"/>
  <c r="AS29" i="30"/>
  <c r="AR38" i="30"/>
  <c r="AQ17" i="30"/>
  <c r="AQ29" i="30"/>
  <c r="AQ41" i="30"/>
  <c r="AQ53" i="30"/>
  <c r="AN21" i="30"/>
  <c r="AN39" i="30"/>
  <c r="AS20" i="30"/>
  <c r="AL16" i="30"/>
  <c r="AL28" i="30"/>
  <c r="AL40" i="30"/>
  <c r="AL52" i="30"/>
  <c r="AR18" i="30"/>
  <c r="AR45" i="30"/>
  <c r="AO19" i="30"/>
  <c r="AO40" i="30"/>
  <c r="AP13" i="30"/>
  <c r="AL32" i="30"/>
  <c r="AP52" i="30"/>
  <c r="AP26" i="30"/>
  <c r="AS14" i="30"/>
  <c r="AS35" i="30"/>
  <c r="AS47" i="30"/>
  <c r="AS50" i="30"/>
  <c r="AQ33" i="30"/>
  <c r="AR56" i="30"/>
  <c r="AR23" i="30"/>
  <c r="AR41" i="30"/>
  <c r="AS32" i="30"/>
  <c r="AS53" i="30"/>
  <c r="AX16" i="30"/>
  <c r="AX28" i="30"/>
  <c r="AX40" i="30"/>
  <c r="AX52" i="30"/>
  <c r="AQ24" i="30"/>
  <c r="AQ51" i="30"/>
  <c r="AN19" i="30"/>
  <c r="AN46" i="30"/>
  <c r="AW20" i="30"/>
  <c r="AO43" i="30"/>
  <c r="AP16" i="30"/>
  <c r="AP34" i="30"/>
  <c r="AX53" i="30"/>
  <c r="AP29" i="30"/>
  <c r="AS26" i="30"/>
  <c r="AP12" i="30"/>
  <c r="AP24" i="30"/>
  <c r="AQ9" i="30"/>
  <c r="AP8" i="30"/>
  <c r="AR20" i="30"/>
  <c r="AN24" i="30"/>
  <c r="AN42" i="30"/>
  <c r="AS11" i="30"/>
  <c r="AO54" i="30"/>
  <c r="AP18" i="30"/>
  <c r="AP30" i="30"/>
  <c r="AP42" i="30"/>
  <c r="AP54" i="30"/>
  <c r="AQ39" i="30"/>
  <c r="AN22" i="30"/>
  <c r="AN49" i="30"/>
  <c r="AS21" i="30"/>
  <c r="AX17" i="30"/>
  <c r="AX35" i="30"/>
  <c r="AP55" i="30"/>
  <c r="AP32" i="30"/>
  <c r="AW38" i="30"/>
  <c r="AW47" i="30"/>
  <c r="AL20" i="30"/>
  <c r="AL56" i="30"/>
  <c r="AL53" i="30"/>
  <c r="AM23" i="30"/>
  <c r="AM56" i="30"/>
  <c r="AM26" i="30"/>
  <c r="AK17" i="30"/>
  <c r="AK35" i="30"/>
  <c r="AK53" i="30"/>
  <c r="AM32" i="30"/>
  <c r="AM8" i="30"/>
  <c r="AK8" i="30"/>
  <c r="AK26" i="30"/>
  <c r="AK44" i="30"/>
  <c r="AM47" i="30"/>
  <c r="AM17" i="30"/>
  <c r="AM50" i="30"/>
  <c r="AT32" i="30"/>
  <c r="AT23" i="30"/>
  <c r="AL8" i="30"/>
  <c r="AL26" i="30"/>
  <c r="AT14" i="30"/>
  <c r="AT50" i="30"/>
  <c r="AT41" i="30"/>
  <c r="AT33" i="30"/>
  <c r="AR15" i="30"/>
  <c r="AR36" i="30"/>
  <c r="AS6" i="30"/>
  <c r="AS15" i="30"/>
  <c r="AS24" i="30"/>
  <c r="AS33" i="30"/>
  <c r="AS42" i="30"/>
  <c r="AS51" i="30"/>
  <c r="AL11" i="30"/>
  <c r="AL23" i="30"/>
  <c r="AW13" i="30"/>
  <c r="AW22" i="30"/>
  <c r="AW31" i="30"/>
  <c r="AW40" i="30"/>
  <c r="AW49" i="30"/>
  <c r="AR42" i="30"/>
  <c r="AW8" i="30"/>
  <c r="AW17" i="30"/>
  <c r="AW26" i="30"/>
  <c r="AW35" i="30"/>
  <c r="AW44" i="30"/>
  <c r="AW53" i="30"/>
  <c r="AL14" i="30"/>
  <c r="AT54" i="30"/>
  <c r="AU18" i="30"/>
  <c r="AM38" i="30"/>
  <c r="AS9" i="30"/>
  <c r="AS18" i="30"/>
  <c r="AS27" i="30"/>
  <c r="AS36" i="30"/>
  <c r="AS45" i="30"/>
  <c r="AT15" i="30"/>
  <c r="AL41" i="30"/>
  <c r="AM20" i="30"/>
  <c r="AU39" i="30"/>
  <c r="AK11" i="30"/>
  <c r="AK20" i="30"/>
  <c r="AK29" i="30"/>
  <c r="AK38" i="30"/>
  <c r="AK47" i="30"/>
  <c r="AK56" i="30"/>
  <c r="AL17" i="30"/>
  <c r="AL44" i="30"/>
  <c r="AR33" i="30"/>
  <c r="AR54" i="30"/>
  <c r="AK14" i="30"/>
  <c r="AK23" i="30"/>
  <c r="AK32" i="30"/>
  <c r="AK41" i="30"/>
  <c r="AK50" i="30"/>
  <c r="AM11" i="30"/>
  <c r="AM29" i="30"/>
  <c r="AM53" i="30"/>
  <c r="AW10" i="30"/>
  <c r="AW19" i="30"/>
  <c r="AW28" i="30"/>
  <c r="AW37" i="30"/>
  <c r="AW46" i="30"/>
  <c r="AW55" i="30"/>
  <c r="AW14" i="30"/>
  <c r="AW23" i="30"/>
  <c r="AW32" i="30"/>
  <c r="AW41" i="30"/>
  <c r="AW50" i="30"/>
  <c r="AL50" i="30"/>
  <c r="AU12" i="30"/>
  <c r="AU30" i="30"/>
  <c r="AU54" i="30"/>
  <c r="AI32" i="30"/>
  <c r="AI42" i="30"/>
  <c r="AN32" i="30"/>
  <c r="AP35" i="30"/>
  <c r="AI16" i="30"/>
  <c r="AI25" i="30"/>
  <c r="AI34" i="30"/>
  <c r="AI43" i="30"/>
  <c r="AI52" i="30"/>
  <c r="AI44" i="30"/>
  <c r="AI48" i="30"/>
  <c r="AI53" i="30"/>
  <c r="AI35" i="30"/>
  <c r="AP11" i="30"/>
  <c r="AP47" i="30"/>
  <c r="AI8" i="30"/>
  <c r="AI17" i="30"/>
  <c r="AI26" i="30"/>
  <c r="AI56" i="30"/>
  <c r="AI33" i="30"/>
  <c r="AI47" i="30"/>
  <c r="AP17" i="30"/>
  <c r="AP53" i="30"/>
  <c r="AI10" i="30"/>
  <c r="AI19" i="30"/>
  <c r="AI28" i="30"/>
  <c r="AI37" i="30"/>
  <c r="AI46" i="30"/>
  <c r="AI55" i="30"/>
  <c r="AI38" i="30"/>
  <c r="AI21" i="30"/>
  <c r="AI29" i="30"/>
  <c r="AP23" i="30"/>
  <c r="AI11" i="30"/>
  <c r="AI20" i="30"/>
  <c r="AI39" i="30"/>
  <c r="AI15" i="30"/>
  <c r="AI50" i="30"/>
  <c r="AI24" i="30"/>
  <c r="AI13" i="30"/>
  <c r="AI22" i="30"/>
  <c r="AI31" i="30"/>
  <c r="AI40" i="30"/>
  <c r="AI49" i="30"/>
  <c r="AI41" i="30"/>
  <c r="AI12" i="30"/>
  <c r="AJ54" i="30"/>
  <c r="AJ26" i="30"/>
  <c r="AT12" i="30"/>
  <c r="AT24" i="30"/>
  <c r="AT45" i="30"/>
  <c r="AT6" i="30"/>
  <c r="AT36" i="30"/>
  <c r="AT17" i="30"/>
  <c r="AT26" i="30"/>
  <c r="AT35" i="30"/>
  <c r="AT44" i="30"/>
  <c r="AT53" i="30"/>
  <c r="AT27" i="30"/>
  <c r="AT48" i="30"/>
  <c r="AT18" i="30"/>
  <c r="AT9" i="30"/>
  <c r="AT39" i="30"/>
  <c r="AT11" i="30"/>
  <c r="AT20" i="30"/>
  <c r="AT29" i="30"/>
  <c r="AT38" i="30"/>
  <c r="AT47" i="30"/>
  <c r="AT56" i="30"/>
  <c r="AT51" i="30"/>
  <c r="AT30" i="30"/>
  <c r="AT21" i="30"/>
  <c r="AT42" i="30"/>
  <c r="AT34" i="30"/>
  <c r="AV25" i="30"/>
  <c r="AV50" i="30"/>
  <c r="AV13" i="30"/>
  <c r="AT16" i="30"/>
  <c r="AV49" i="30"/>
  <c r="AV37" i="30"/>
  <c r="AV23" i="30"/>
  <c r="AV35" i="30"/>
  <c r="AU42" i="30"/>
  <c r="AV12" i="30"/>
  <c r="AV11" i="30"/>
  <c r="AU45" i="30"/>
  <c r="AV38" i="30"/>
  <c r="AV16" i="30"/>
  <c r="AV28" i="30"/>
  <c r="AV40" i="30"/>
  <c r="AV52" i="30"/>
  <c r="AV14" i="30"/>
  <c r="AV26" i="30"/>
  <c r="AV53" i="30"/>
  <c r="AU33" i="30"/>
  <c r="AV27" i="30"/>
  <c r="AV41" i="30"/>
  <c r="AV36" i="30"/>
  <c r="AV19" i="30"/>
  <c r="AV31" i="30"/>
  <c r="AV43" i="30"/>
  <c r="AV55" i="30"/>
  <c r="AV17" i="30"/>
  <c r="AV29" i="30"/>
  <c r="AV56" i="30"/>
  <c r="AU51" i="30"/>
  <c r="AV39" i="30"/>
  <c r="AV44" i="30"/>
  <c r="AV32" i="30"/>
  <c r="AV45" i="30"/>
  <c r="AV10" i="30"/>
  <c r="AV22" i="30"/>
  <c r="AV34" i="30"/>
  <c r="AV46" i="30"/>
  <c r="AV20" i="30"/>
  <c r="AV48" i="30"/>
  <c r="AV8" i="30"/>
  <c r="AV47" i="30"/>
  <c r="AV9" i="30"/>
  <c r="AJ13" i="30"/>
  <c r="AJ22" i="30"/>
  <c r="AJ31" i="30"/>
  <c r="AJ40" i="30"/>
  <c r="AJ49" i="30"/>
  <c r="AJ17" i="30"/>
  <c r="AJ56" i="30"/>
  <c r="AJ27" i="30"/>
  <c r="AJ8" i="30"/>
  <c r="AJ47" i="30"/>
  <c r="AJ38" i="30"/>
  <c r="AJ29" i="30"/>
  <c r="AJ36" i="30"/>
  <c r="AJ16" i="30"/>
  <c r="AJ25" i="30"/>
  <c r="AJ34" i="30"/>
  <c r="AJ43" i="30"/>
  <c r="AJ52" i="30"/>
  <c r="AJ20" i="30"/>
  <c r="AJ50" i="30"/>
  <c r="AJ11" i="30"/>
  <c r="AJ41" i="30"/>
  <c r="AJ9" i="30"/>
  <c r="AJ32" i="30"/>
  <c r="AJ23" i="30"/>
  <c r="AJ45" i="30"/>
  <c r="AJ10" i="30"/>
  <c r="AJ19" i="30"/>
  <c r="AJ28" i="30"/>
  <c r="AJ37" i="30"/>
  <c r="AJ46" i="30"/>
  <c r="AJ55" i="30"/>
  <c r="AJ14" i="30"/>
  <c r="AJ53" i="30"/>
  <c r="AJ44" i="30"/>
  <c r="AJ18" i="30"/>
  <c r="AJ35" i="30"/>
  <c r="AL35" i="30"/>
  <c r="AX44" i="30"/>
  <c r="AI30" i="30"/>
  <c r="AN8" i="30"/>
  <c r="AV30" i="30"/>
  <c r="AV18" i="30"/>
  <c r="AN44" i="30"/>
  <c r="AI51" i="30"/>
  <c r="AV21" i="30"/>
  <c r="AT25" i="30"/>
  <c r="AL21" i="30"/>
  <c r="AT43" i="30"/>
  <c r="AV54" i="30"/>
  <c r="AT7" i="30"/>
  <c r="AT31" i="30"/>
  <c r="AL12" i="30"/>
  <c r="AM6" i="30"/>
  <c r="AT19" i="30"/>
  <c r="AL39" i="30"/>
  <c r="AT46" i="30"/>
  <c r="AL30" i="30"/>
  <c r="AL48" i="30"/>
  <c r="AT52" i="30"/>
  <c r="AT10" i="30"/>
  <c r="AT22" i="30"/>
  <c r="AT37" i="30"/>
  <c r="AT49" i="30"/>
  <c r="AN11" i="30"/>
  <c r="AN29" i="30"/>
  <c r="AN47" i="30"/>
  <c r="AX12" i="30"/>
  <c r="AX39" i="30"/>
  <c r="AN17" i="30"/>
  <c r="AN35" i="30"/>
  <c r="AN53" i="30"/>
  <c r="AT13" i="30"/>
  <c r="AT28" i="30"/>
  <c r="AT40" i="30"/>
  <c r="AT55" i="30"/>
  <c r="AN20" i="30"/>
  <c r="AN38" i="30"/>
  <c r="AN56" i="30"/>
  <c r="AX30" i="30"/>
  <c r="AX21" i="30"/>
  <c r="AX48" i="30"/>
  <c r="AX15" i="30"/>
  <c r="AX24" i="30"/>
  <c r="AX33" i="30"/>
  <c r="AX42" i="30"/>
  <c r="AX51" i="30"/>
  <c r="AW7" i="30"/>
  <c r="AW15" i="30"/>
  <c r="AW24" i="30"/>
  <c r="AW33" i="30"/>
  <c r="AW42" i="30"/>
  <c r="AW51" i="30"/>
  <c r="AW9" i="30"/>
  <c r="AW18" i="30"/>
  <c r="AW27" i="30"/>
  <c r="AW36" i="30"/>
  <c r="AW45" i="30"/>
  <c r="AW54" i="30"/>
  <c r="AW12" i="30"/>
  <c r="AW21" i="30"/>
  <c r="AW30" i="30"/>
  <c r="AW39" i="30"/>
  <c r="AW48" i="30"/>
  <c r="AQ10" i="30"/>
  <c r="AQ19" i="30"/>
  <c r="AQ28" i="30"/>
  <c r="AQ37" i="30"/>
  <c r="AQ46" i="30"/>
  <c r="AQ55" i="30"/>
  <c r="AR13" i="30"/>
  <c r="AR22" i="30"/>
  <c r="AR31" i="30"/>
  <c r="AR40" i="30"/>
  <c r="AR49" i="30"/>
  <c r="AJ6" i="30"/>
  <c r="AJ15" i="30"/>
  <c r="AJ24" i="30"/>
  <c r="AJ33" i="30"/>
  <c r="AJ42" i="30"/>
  <c r="AJ51" i="30"/>
  <c r="AL9" i="30"/>
  <c r="AL18" i="30"/>
  <c r="AL27" i="30"/>
  <c r="AL36" i="30"/>
  <c r="AL45" i="30"/>
  <c r="AQ27" i="30"/>
  <c r="AQ36" i="30"/>
  <c r="AQ45" i="30"/>
  <c r="AQ54" i="30"/>
  <c r="AR12" i="30"/>
  <c r="AR21" i="30"/>
  <c r="AR30" i="30"/>
  <c r="AR39" i="30"/>
  <c r="AR48" i="30"/>
  <c r="AV6" i="30"/>
  <c r="AV15" i="30"/>
  <c r="AV24" i="30"/>
  <c r="AV33" i="30"/>
  <c r="AV42" i="30"/>
  <c r="AV51" i="30"/>
  <c r="AX9" i="30"/>
  <c r="AX18" i="30"/>
  <c r="AX27" i="30"/>
  <c r="AX36" i="30"/>
  <c r="AX45" i="30"/>
  <c r="AQ13" i="30"/>
  <c r="AQ22" i="30"/>
  <c r="AQ31" i="30"/>
  <c r="AQ40" i="30"/>
  <c r="AQ49" i="30"/>
  <c r="AR7" i="30"/>
  <c r="AR16" i="30"/>
  <c r="AR25" i="30"/>
  <c r="AR34" i="30"/>
  <c r="AR43" i="30"/>
  <c r="AR52" i="30"/>
  <c r="AS8" i="30"/>
  <c r="AS13" i="30"/>
  <c r="AS22" i="30"/>
  <c r="AS31" i="30"/>
  <c r="AS40" i="30"/>
  <c r="AS49" i="30"/>
  <c r="AS7" i="30"/>
  <c r="AS16" i="30"/>
  <c r="AS25" i="30"/>
  <c r="AS34" i="30"/>
  <c r="AS43" i="30"/>
  <c r="AS52" i="30"/>
  <c r="AS10" i="30"/>
  <c r="AS19" i="30"/>
  <c r="AS28" i="30"/>
  <c r="AS37" i="30"/>
  <c r="AS46" i="30"/>
  <c r="AS55" i="30"/>
  <c r="AQ7" i="30"/>
  <c r="AQ16" i="30"/>
  <c r="AQ25" i="30"/>
  <c r="AQ34" i="30"/>
  <c r="AQ43" i="30"/>
  <c r="AQ52" i="30"/>
  <c r="AR10" i="30"/>
  <c r="AR19" i="30"/>
  <c r="AR28" i="30"/>
  <c r="AR37" i="30"/>
  <c r="AR46" i="30"/>
  <c r="AR55" i="30"/>
  <c r="AL7" i="30"/>
  <c r="AL6" i="30"/>
  <c r="AO6" i="30"/>
  <c r="AO14" i="30"/>
  <c r="AO23" i="30"/>
  <c r="AO32" i="30"/>
  <c r="AO41" i="30"/>
  <c r="AO50" i="30"/>
  <c r="AO8" i="30"/>
  <c r="AO17" i="30"/>
  <c r="AO26" i="30"/>
  <c r="AO35" i="30"/>
  <c r="AO44" i="30"/>
  <c r="AO53" i="30"/>
  <c r="AO11" i="30"/>
  <c r="AO20" i="30"/>
  <c r="AO29" i="30"/>
  <c r="AO38" i="30"/>
  <c r="AO47" i="30"/>
  <c r="AO56" i="30"/>
  <c r="AX7" i="30"/>
  <c r="AX6" i="30"/>
  <c r="AX14" i="30"/>
  <c r="AX23" i="30"/>
  <c r="AX32" i="30"/>
  <c r="AX41" i="30"/>
  <c r="AX50" i="30"/>
  <c r="AI9" i="30"/>
  <c r="AI18" i="30"/>
  <c r="AI27" i="30"/>
  <c r="AI36" i="30"/>
  <c r="AI45" i="30"/>
  <c r="AI54" i="30"/>
  <c r="AJ12" i="30"/>
  <c r="AJ21" i="30"/>
  <c r="AJ30" i="30"/>
  <c r="AJ39" i="30"/>
  <c r="AJ48" i="30"/>
  <c r="AL15" i="30"/>
  <c r="AL24" i="30"/>
  <c r="AL33" i="30"/>
  <c r="AL42" i="30"/>
  <c r="AL51" i="30"/>
  <c r="AK7" i="30"/>
  <c r="AK15" i="30"/>
  <c r="AK24" i="30"/>
  <c r="AK33" i="30"/>
  <c r="AK42" i="30"/>
  <c r="AK51" i="30"/>
  <c r="AK9" i="30"/>
  <c r="AK18" i="30"/>
  <c r="AK27" i="30"/>
  <c r="AK36" i="30"/>
  <c r="AK45" i="30"/>
  <c r="AK54" i="30"/>
  <c r="AK12" i="30"/>
  <c r="AK21" i="30"/>
  <c r="AK30" i="30"/>
  <c r="AK39" i="30"/>
  <c r="AK48" i="30"/>
  <c r="KW152" i="29"/>
  <c r="KU152" i="29"/>
  <c r="JB26" i="29"/>
  <c r="JC131" i="29"/>
  <c r="HI152" i="29"/>
  <c r="HG152" i="29"/>
  <c r="E33" i="31" a="1"/>
  <c r="D13" i="31"/>
  <c r="IT131" i="29"/>
  <c r="JA152" i="29"/>
  <c r="KV89" i="29"/>
  <c r="JC152" i="29"/>
  <c r="KW89" i="29"/>
  <c r="JB89" i="29"/>
  <c r="KV131" i="29"/>
  <c r="KV152" i="29"/>
  <c r="KU131" i="29"/>
  <c r="JA89" i="29"/>
  <c r="JC26" i="29"/>
  <c r="IU26" i="29"/>
  <c r="KW26" i="29"/>
  <c r="JC89" i="29"/>
  <c r="KO26" i="29"/>
  <c r="KN152" i="29"/>
  <c r="KO89" i="29"/>
  <c r="HI110" i="29"/>
  <c r="IU152" i="29"/>
  <c r="KO152" i="29"/>
  <c r="DS131" i="29"/>
  <c r="HH26" i="29"/>
  <c r="IT110" i="29"/>
  <c r="KN110" i="29"/>
  <c r="KM152" i="29"/>
  <c r="KN89" i="29"/>
  <c r="FN110" i="29"/>
  <c r="KM131" i="29"/>
  <c r="HH131" i="29"/>
  <c r="KM110" i="29"/>
  <c r="JA26" i="29"/>
  <c r="JB110" i="29"/>
  <c r="KN26" i="29"/>
  <c r="IT26" i="29"/>
  <c r="KU26" i="29"/>
  <c r="FO26" i="29"/>
  <c r="HI131" i="29"/>
  <c r="IU89" i="29"/>
  <c r="KV26" i="29"/>
  <c r="IT89" i="29"/>
  <c r="IU131" i="29"/>
  <c r="JA110" i="29"/>
  <c r="KM26" i="29"/>
  <c r="KN131" i="29"/>
  <c r="IS89" i="29"/>
  <c r="KW110" i="29"/>
  <c r="IU110" i="29"/>
  <c r="KO131" i="29"/>
  <c r="DT152" i="29"/>
  <c r="IT152" i="29"/>
  <c r="KM89" i="29"/>
  <c r="KO110" i="29"/>
  <c r="IS26" i="29"/>
  <c r="DT110" i="29"/>
  <c r="JB152" i="29"/>
  <c r="IS110" i="29"/>
  <c r="IS152" i="29"/>
  <c r="IS131" i="29"/>
  <c r="HG26" i="29"/>
  <c r="KW131" i="29"/>
  <c r="FO110" i="29"/>
  <c r="KV110" i="29"/>
  <c r="KU110" i="29"/>
  <c r="JB131" i="29"/>
  <c r="JA131" i="29"/>
  <c r="DK110" i="29"/>
  <c r="HH89" i="29"/>
  <c r="HI89" i="29"/>
  <c r="KU89" i="29"/>
  <c r="DS110" i="29"/>
  <c r="HG131" i="29"/>
  <c r="JC110" i="29"/>
  <c r="HG110" i="29"/>
  <c r="HI26" i="29"/>
  <c r="HH110" i="29"/>
  <c r="HA131" i="29"/>
  <c r="GY26" i="29"/>
  <c r="GY152" i="29"/>
  <c r="GZ26" i="29"/>
  <c r="GZ152" i="29"/>
  <c r="HA26" i="29"/>
  <c r="HA152" i="29"/>
  <c r="GY89" i="29"/>
  <c r="GZ89" i="29"/>
  <c r="HA89" i="29"/>
  <c r="GY110" i="29"/>
  <c r="GZ110" i="29"/>
  <c r="HA110" i="29"/>
  <c r="GY131" i="29"/>
  <c r="GZ131" i="29"/>
  <c r="HG89" i="29"/>
  <c r="HH152" i="29"/>
  <c r="FM26" i="29"/>
  <c r="FR131" i="29"/>
  <c r="FR152" i="29"/>
  <c r="FR89" i="29"/>
  <c r="FF131" i="29"/>
  <c r="FG131" i="29"/>
  <c r="FE26" i="29"/>
  <c r="FE152" i="29"/>
  <c r="FF26" i="29"/>
  <c r="FF152" i="29"/>
  <c r="FG26" i="29"/>
  <c r="FG152" i="29"/>
  <c r="FE89" i="29"/>
  <c r="FF89" i="29"/>
  <c r="FG89" i="29"/>
  <c r="FE110" i="29"/>
  <c r="FF110" i="29"/>
  <c r="FG110" i="29"/>
  <c r="FE131" i="29"/>
  <c r="FR110" i="29"/>
  <c r="FR26" i="29"/>
  <c r="FJ131" i="29"/>
  <c r="FK131" i="29"/>
  <c r="FL131" i="29"/>
  <c r="FJ152" i="29"/>
  <c r="FK152" i="29"/>
  <c r="FL152" i="29"/>
  <c r="FM89" i="29"/>
  <c r="DK89" i="29"/>
  <c r="DL152" i="29"/>
  <c r="DM26" i="29"/>
  <c r="DT26" i="29"/>
  <c r="DL89" i="29"/>
  <c r="DM152" i="29"/>
  <c r="DM110" i="29"/>
  <c r="DS89" i="29"/>
  <c r="DM89" i="29"/>
  <c r="DK131" i="29"/>
  <c r="DK152" i="29"/>
  <c r="DM131" i="29"/>
  <c r="DK26" i="29"/>
  <c r="DL131" i="29"/>
  <c r="DL26" i="29"/>
  <c r="DL110" i="29"/>
  <c r="CA110" i="29"/>
  <c r="DS152" i="29"/>
  <c r="DU26" i="29"/>
  <c r="DU89" i="29"/>
  <c r="DT131" i="29"/>
  <c r="DU152" i="29"/>
  <c r="CA26" i="29"/>
  <c r="DT89" i="29"/>
  <c r="DU110" i="29"/>
  <c r="FN89" i="29"/>
  <c r="DS26" i="29"/>
  <c r="FM110" i="29"/>
  <c r="FN26" i="29"/>
  <c r="FO89" i="29"/>
  <c r="DU131" i="29"/>
  <c r="CA152" i="29"/>
  <c r="CA131" i="29"/>
  <c r="BY89" i="29"/>
  <c r="BZ89" i="29"/>
  <c r="BY131" i="29"/>
  <c r="BZ131" i="29"/>
  <c r="BY26" i="29"/>
  <c r="BZ26" i="29"/>
  <c r="BY152" i="29"/>
  <c r="BZ152" i="29"/>
  <c r="BY110" i="29"/>
  <c r="BZ110" i="29"/>
  <c r="CA89" i="29"/>
  <c r="BQ110" i="29"/>
  <c r="BQ26" i="29"/>
  <c r="BQ89" i="29"/>
  <c r="BS89" i="29"/>
  <c r="BQ131" i="29"/>
  <c r="BQ152" i="29"/>
  <c r="BS26" i="29"/>
  <c r="BS152" i="29"/>
  <c r="BR26" i="29"/>
  <c r="BR89" i="29"/>
  <c r="BR110" i="29"/>
  <c r="BR131" i="29"/>
  <c r="Y174" i="29"/>
  <c r="BR152" i="29"/>
  <c r="Y173" i="29"/>
  <c r="BS131" i="29"/>
  <c r="BS110" i="29"/>
  <c r="Y172" i="29"/>
  <c r="Y171" i="29"/>
  <c r="AF36" i="29"/>
  <c r="AG36" i="29" s="1"/>
  <c r="AH36" i="29" s="1"/>
  <c r="AF34" i="29"/>
  <c r="AG34" i="29" s="1"/>
  <c r="AH34" i="29" s="1"/>
  <c r="AF133" i="29"/>
  <c r="AG133" i="29" s="1"/>
  <c r="AH133" i="29" s="1"/>
  <c r="AF86" i="29"/>
  <c r="AG86" i="29" s="1"/>
  <c r="AH86" i="29" s="1"/>
  <c r="AF26" i="29"/>
  <c r="AG26" i="29" s="1"/>
  <c r="AH26" i="29" s="1"/>
  <c r="AF85" i="29"/>
  <c r="AG85" i="29" s="1"/>
  <c r="AH85" i="29" s="1"/>
  <c r="AF41" i="29"/>
  <c r="AG41" i="29" s="1"/>
  <c r="AH41" i="29" s="1"/>
  <c r="AS168" i="29"/>
  <c r="AT168" i="29"/>
  <c r="AF39" i="29"/>
  <c r="AG39" i="29" s="1"/>
  <c r="AH39" i="29" s="1"/>
  <c r="AF20" i="29"/>
  <c r="AG20" i="29" s="1"/>
  <c r="AH20" i="29" s="1"/>
  <c r="AF47" i="29"/>
  <c r="AG47" i="29" s="1"/>
  <c r="AH47" i="29" s="1"/>
  <c r="AF18" i="29"/>
  <c r="AG18" i="29" s="1"/>
  <c r="AH18" i="29" s="1"/>
  <c r="AF45" i="29"/>
  <c r="AG45" i="29" s="1"/>
  <c r="AH45" i="29" s="1"/>
  <c r="AF44" i="29"/>
  <c r="AG44" i="29" s="1"/>
  <c r="AH44" i="29" s="1"/>
  <c r="AF154" i="29"/>
  <c r="AG154" i="29" s="1"/>
  <c r="AH154" i="29" s="1"/>
  <c r="AS170" i="29"/>
  <c r="AT170" i="29"/>
  <c r="AF25" i="29"/>
  <c r="AG25" i="29" s="1"/>
  <c r="AH25" i="29" s="1"/>
  <c r="AF38" i="29"/>
  <c r="AG38" i="29" s="1"/>
  <c r="AH38" i="29" s="1"/>
  <c r="AF48" i="29"/>
  <c r="AG48" i="29" s="1"/>
  <c r="AH48" i="29" s="1"/>
  <c r="AF35" i="29"/>
  <c r="AG35" i="29" s="1"/>
  <c r="AH35" i="29" s="1"/>
  <c r="AF46" i="29"/>
  <c r="AG46" i="29" s="1"/>
  <c r="AH46" i="29" s="1"/>
  <c r="AF89" i="29"/>
  <c r="AG89" i="29" s="1"/>
  <c r="AH89" i="29" s="1"/>
  <c r="AF17" i="29"/>
  <c r="AG17" i="29" s="1"/>
  <c r="AH17" i="29" s="1"/>
  <c r="AF88" i="29"/>
  <c r="AG88" i="29" s="1"/>
  <c r="AH88" i="29" s="1"/>
  <c r="AF87" i="29"/>
  <c r="AG87" i="29" s="1"/>
  <c r="AH87" i="29" s="1"/>
  <c r="AF27" i="29"/>
  <c r="AG27" i="29" s="1"/>
  <c r="AH27" i="29" s="1"/>
  <c r="AS171" i="29"/>
  <c r="AT171" i="29"/>
  <c r="AF70" i="29"/>
  <c r="AG70" i="29" s="1"/>
  <c r="AH70" i="29" s="1"/>
  <c r="AF69" i="29"/>
  <c r="AG69" i="29" s="1"/>
  <c r="AH69" i="29" s="1"/>
  <c r="AF153" i="29"/>
  <c r="AG153" i="29" s="1"/>
  <c r="AH153" i="29" s="1"/>
  <c r="AF40" i="29"/>
  <c r="AG40" i="29" s="1"/>
  <c r="AH40" i="29" s="1"/>
  <c r="AF81" i="29"/>
  <c r="AG81" i="29" s="1"/>
  <c r="AH81" i="29" s="1"/>
  <c r="AF49" i="29"/>
  <c r="AG49" i="29" s="1"/>
  <c r="AH49" i="29" s="1"/>
  <c r="AF37" i="29"/>
  <c r="AG37" i="29" s="1"/>
  <c r="AH37" i="29" s="1"/>
  <c r="AF21" i="29"/>
  <c r="AG21" i="29" s="1"/>
  <c r="AH21" i="29" s="1"/>
  <c r="AM172" i="29"/>
  <c r="AS169" i="29"/>
  <c r="Z112" i="29"/>
  <c r="AF112" i="29"/>
  <c r="AG112" i="29" s="1"/>
  <c r="AH112" i="29" s="1"/>
  <c r="Z84" i="29"/>
  <c r="AF84" i="29"/>
  <c r="AG84" i="29" s="1"/>
  <c r="AH84" i="29" s="1"/>
  <c r="Z24" i="29"/>
  <c r="AF24" i="29"/>
  <c r="AG24" i="29" s="1"/>
  <c r="AH24" i="29" s="1"/>
  <c r="AB111" i="29"/>
  <c r="AF111" i="29"/>
  <c r="AG111" i="29" s="1"/>
  <c r="AH111" i="29" s="1"/>
  <c r="Z83" i="29"/>
  <c r="AF83" i="29"/>
  <c r="AG83" i="29" s="1"/>
  <c r="AH83" i="29" s="1"/>
  <c r="Z23" i="29"/>
  <c r="AF23" i="29"/>
  <c r="AG23" i="29" s="1"/>
  <c r="AH23" i="29" s="1"/>
  <c r="Z43" i="29"/>
  <c r="AF43" i="29"/>
  <c r="AG43" i="29" s="1"/>
  <c r="AH43" i="29" s="1"/>
  <c r="Z91" i="29"/>
  <c r="AF91" i="29"/>
  <c r="AG91" i="29" s="1"/>
  <c r="AH91" i="29" s="1"/>
  <c r="AA19" i="29"/>
  <c r="AF19" i="29"/>
  <c r="AG19" i="29" s="1"/>
  <c r="AH19" i="29" s="1"/>
  <c r="Z90" i="29"/>
  <c r="AF90" i="29"/>
  <c r="AG90" i="29" s="1"/>
  <c r="AH90" i="29" s="1"/>
  <c r="AA82" i="29"/>
  <c r="AF82" i="29"/>
  <c r="AG82" i="29" s="1"/>
  <c r="AH82" i="29" s="1"/>
  <c r="AB22" i="29"/>
  <c r="AF22" i="29"/>
  <c r="AG22" i="29" s="1"/>
  <c r="AH22" i="29" s="1"/>
  <c r="Z42" i="29"/>
  <c r="AF42" i="29"/>
  <c r="AG42" i="29" s="1"/>
  <c r="AH42" i="29" s="1"/>
  <c r="AO168" i="29"/>
  <c r="AN171" i="29"/>
  <c r="Z27" i="29"/>
  <c r="AA27" i="29"/>
  <c r="AB27" i="29"/>
  <c r="Z70" i="29"/>
  <c r="AB70" i="29"/>
  <c r="Z47" i="29"/>
  <c r="AA47" i="29"/>
  <c r="AB47" i="29"/>
  <c r="AA35" i="29"/>
  <c r="Z35" i="29"/>
  <c r="AB46" i="29"/>
  <c r="AA46" i="29"/>
  <c r="Z46" i="29"/>
  <c r="AA34" i="29"/>
  <c r="Z34" i="29"/>
  <c r="AB34" i="29"/>
  <c r="AB18" i="29"/>
  <c r="Z18" i="29"/>
  <c r="AA18" i="29"/>
  <c r="Z87" i="29"/>
  <c r="AA87" i="29"/>
  <c r="AB87" i="29"/>
  <c r="Z153" i="29"/>
  <c r="Z81" i="29"/>
  <c r="Z21" i="29"/>
  <c r="AA111" i="29"/>
  <c r="AB23" i="29"/>
  <c r="AB83" i="29"/>
  <c r="Z88" i="29"/>
  <c r="Z133" i="29"/>
  <c r="Z89" i="29"/>
  <c r="Z45" i="29"/>
  <c r="Z17" i="29"/>
  <c r="AB90" i="29"/>
  <c r="Z49" i="29"/>
  <c r="Z37" i="29"/>
  <c r="AA90" i="29"/>
  <c r="AB35" i="29"/>
  <c r="Z19" i="29"/>
  <c r="Z44" i="29"/>
  <c r="AB91" i="29"/>
  <c r="AB43" i="29"/>
  <c r="AA91" i="29"/>
  <c r="AA43" i="29"/>
  <c r="AB19" i="29"/>
  <c r="AB42" i="29"/>
  <c r="Z48" i="29"/>
  <c r="Z36" i="29"/>
  <c r="Z20" i="29"/>
  <c r="AM173" i="29"/>
  <c r="AN173" i="29"/>
  <c r="AO170" i="29"/>
  <c r="Z85" i="29"/>
  <c r="AA85" i="29"/>
  <c r="AB85" i="29"/>
  <c r="Z25" i="29"/>
  <c r="AA25" i="29"/>
  <c r="AB25" i="29"/>
  <c r="Z40" i="29"/>
  <c r="AA40" i="29"/>
  <c r="AB40" i="29"/>
  <c r="AM174" i="29"/>
  <c r="AN174" i="29"/>
  <c r="AO171" i="29"/>
  <c r="Z41" i="29"/>
  <c r="AA41" i="29"/>
  <c r="AB41" i="29"/>
  <c r="Z39" i="29"/>
  <c r="AB39" i="29"/>
  <c r="AA39" i="29"/>
  <c r="AB26" i="29"/>
  <c r="Z26" i="29"/>
  <c r="AA26" i="29"/>
  <c r="Z69" i="29"/>
  <c r="AA69" i="29"/>
  <c r="AB69" i="29"/>
  <c r="Z154" i="29"/>
  <c r="AB154" i="29"/>
  <c r="AA154" i="29"/>
  <c r="Z38" i="29"/>
  <c r="AA38" i="29"/>
  <c r="AB38" i="29"/>
  <c r="AA86" i="29"/>
  <c r="AB86" i="29"/>
  <c r="Z86" i="29"/>
  <c r="AB153" i="29"/>
  <c r="AB133" i="29"/>
  <c r="AB89" i="29"/>
  <c r="AB81" i="29"/>
  <c r="AB49" i="29"/>
  <c r="AB45" i="29"/>
  <c r="AB37" i="29"/>
  <c r="AB21" i="29"/>
  <c r="AB17" i="29"/>
  <c r="Z111" i="29"/>
  <c r="Z22" i="29"/>
  <c r="AA153" i="29"/>
  <c r="AA133" i="29"/>
  <c r="AA89" i="29"/>
  <c r="AA81" i="29"/>
  <c r="AA49" i="29"/>
  <c r="AA45" i="29"/>
  <c r="AA37" i="29"/>
  <c r="AA21" i="29"/>
  <c r="AA17" i="29"/>
  <c r="AA23" i="29"/>
  <c r="AA70" i="29"/>
  <c r="AA22" i="29"/>
  <c r="AM171" i="29"/>
  <c r="AA42" i="29"/>
  <c r="Z82" i="29"/>
  <c r="AO169" i="29"/>
  <c r="AB112" i="29"/>
  <c r="AB88" i="29"/>
  <c r="AB84" i="29"/>
  <c r="AB48" i="29"/>
  <c r="AB44" i="29"/>
  <c r="AB36" i="29"/>
  <c r="AB28" i="29"/>
  <c r="AB24" i="29"/>
  <c r="AB20" i="29"/>
  <c r="AA83" i="29"/>
  <c r="AB82" i="29"/>
  <c r="AN172" i="29"/>
  <c r="AA112" i="29"/>
  <c r="AA88" i="29"/>
  <c r="AA84" i="29"/>
  <c r="AA48" i="29"/>
  <c r="AA44" i="29"/>
  <c r="AA36" i="29"/>
  <c r="AA24" i="29"/>
  <c r="AA20" i="29"/>
  <c r="U17" i="29"/>
  <c r="AJ172" i="29"/>
  <c r="W132" i="29"/>
  <c r="W112" i="29"/>
  <c r="W88" i="29"/>
  <c r="W84" i="29"/>
  <c r="W48" i="29"/>
  <c r="W44" i="29"/>
  <c r="W40" i="29"/>
  <c r="W36" i="29"/>
  <c r="W28" i="29"/>
  <c r="W24" i="29"/>
  <c r="W20" i="29"/>
  <c r="W16" i="29"/>
  <c r="AI172" i="29"/>
  <c r="V132" i="29"/>
  <c r="V112" i="29"/>
  <c r="V88" i="29"/>
  <c r="V84" i="29"/>
  <c r="V48" i="29"/>
  <c r="V44" i="29"/>
  <c r="V40" i="29"/>
  <c r="V36" i="29"/>
  <c r="V28" i="29"/>
  <c r="V24" i="29"/>
  <c r="V20" i="29"/>
  <c r="V16" i="29"/>
  <c r="AH172" i="29"/>
  <c r="U132" i="29"/>
  <c r="U112" i="29"/>
  <c r="U88" i="29"/>
  <c r="U84" i="29"/>
  <c r="U48" i="29"/>
  <c r="U44" i="29"/>
  <c r="U40" i="29"/>
  <c r="U36" i="29"/>
  <c r="U28" i="29"/>
  <c r="U24" i="29"/>
  <c r="U20" i="29"/>
  <c r="U16" i="29"/>
  <c r="AJ171" i="29"/>
  <c r="W111" i="29"/>
  <c r="W91" i="29"/>
  <c r="W87" i="29"/>
  <c r="W83" i="29"/>
  <c r="W47" i="29"/>
  <c r="W43" i="29"/>
  <c r="W39" i="29"/>
  <c r="W35" i="29"/>
  <c r="W27" i="29"/>
  <c r="W23" i="29"/>
  <c r="W19" i="29"/>
  <c r="AI171" i="29"/>
  <c r="V111" i="29"/>
  <c r="V91" i="29"/>
  <c r="V87" i="29"/>
  <c r="V83" i="29"/>
  <c r="V47" i="29"/>
  <c r="V43" i="29"/>
  <c r="V39" i="29"/>
  <c r="V35" i="29"/>
  <c r="V27" i="29"/>
  <c r="V23" i="29"/>
  <c r="V19" i="29"/>
  <c r="AH171" i="29"/>
  <c r="U111" i="29"/>
  <c r="U91" i="29"/>
  <c r="U87" i="29"/>
  <c r="U83" i="29"/>
  <c r="U47" i="29"/>
  <c r="U43" i="29"/>
  <c r="U39" i="29"/>
  <c r="U35" i="29"/>
  <c r="U27" i="29"/>
  <c r="U23" i="29"/>
  <c r="U19" i="29"/>
  <c r="AJ174" i="29"/>
  <c r="W154" i="29"/>
  <c r="W90" i="29"/>
  <c r="W86" i="29"/>
  <c r="W82" i="29"/>
  <c r="W70" i="29"/>
  <c r="W46" i="29"/>
  <c r="W42" i="29"/>
  <c r="W38" i="29"/>
  <c r="W34" i="29"/>
  <c r="W26" i="29"/>
  <c r="W22" i="29"/>
  <c r="W18" i="29"/>
  <c r="AI174" i="29"/>
  <c r="V154" i="29"/>
  <c r="V90" i="29"/>
  <c r="V86" i="29"/>
  <c r="V82" i="29"/>
  <c r="V70" i="29"/>
  <c r="V46" i="29"/>
  <c r="V42" i="29"/>
  <c r="V38" i="29"/>
  <c r="V34" i="29"/>
  <c r="V26" i="29"/>
  <c r="V22" i="29"/>
  <c r="V18" i="29"/>
  <c r="AH174" i="29"/>
  <c r="U154" i="29"/>
  <c r="U90" i="29"/>
  <c r="U86" i="29"/>
  <c r="U82" i="29"/>
  <c r="U70" i="29"/>
  <c r="U46" i="29"/>
  <c r="U42" i="29"/>
  <c r="U38" i="29"/>
  <c r="U34" i="29"/>
  <c r="U26" i="29"/>
  <c r="U22" i="29"/>
  <c r="U18" i="29"/>
  <c r="AJ173" i="29"/>
  <c r="W153" i="29"/>
  <c r="W133" i="29"/>
  <c r="W89" i="29"/>
  <c r="W85" i="29"/>
  <c r="W81" i="29"/>
  <c r="W69" i="29"/>
  <c r="W49" i="29"/>
  <c r="W45" i="29"/>
  <c r="W41" i="29"/>
  <c r="W37" i="29"/>
  <c r="W25" i="29"/>
  <c r="W21" i="29"/>
  <c r="W17" i="29"/>
  <c r="AI173" i="29"/>
  <c r="V153" i="29"/>
  <c r="V133" i="29"/>
  <c r="V89" i="29"/>
  <c r="V85" i="29"/>
  <c r="V81" i="29"/>
  <c r="V69" i="29"/>
  <c r="V49" i="29"/>
  <c r="V45" i="29"/>
  <c r="V41" i="29"/>
  <c r="V37" i="29"/>
  <c r="V25" i="29"/>
  <c r="V21" i="29"/>
  <c r="V17" i="29"/>
  <c r="AH173" i="29"/>
  <c r="U153" i="29"/>
  <c r="U133" i="29"/>
  <c r="U89" i="29"/>
  <c r="U85" i="29"/>
  <c r="U81" i="29"/>
  <c r="U69" i="29"/>
  <c r="U49" i="29"/>
  <c r="U45" i="29"/>
  <c r="U41" i="29"/>
  <c r="U37" i="29"/>
  <c r="U25" i="29"/>
  <c r="U21" i="29"/>
  <c r="EI4" i="18"/>
  <c r="EH4" i="18"/>
  <c r="EG4" i="18"/>
  <c r="EF4" i="18"/>
  <c r="EE4" i="18"/>
  <c r="ED4" i="18"/>
  <c r="EC4" i="18"/>
  <c r="EB4" i="18"/>
  <c r="EA4" i="18"/>
  <c r="DZ4" i="18"/>
  <c r="DY4" i="18"/>
  <c r="DX4" i="18"/>
  <c r="DW4" i="18"/>
  <c r="DV4" i="18"/>
  <c r="DU4" i="18"/>
  <c r="DT4" i="18"/>
  <c r="DS4" i="18"/>
  <c r="DR4" i="18"/>
  <c r="DQ4" i="18"/>
  <c r="DP4" i="18"/>
  <c r="DO4" i="18"/>
  <c r="DN4" i="18"/>
  <c r="DM4" i="18"/>
  <c r="DL4" i="18"/>
  <c r="DK4" i="18"/>
  <c r="DJ4" i="18"/>
  <c r="DI4" i="18"/>
  <c r="DH4" i="18"/>
  <c r="DG4" i="18"/>
  <c r="DF4" i="18"/>
  <c r="DE4" i="18"/>
  <c r="DD4" i="18"/>
  <c r="DC4" i="18"/>
  <c r="DB4" i="18"/>
  <c r="DA4" i="18"/>
  <c r="CZ4" i="18"/>
  <c r="CY4" i="18"/>
  <c r="CX4" i="18"/>
  <c r="CW4" i="18"/>
  <c r="CV4" i="18"/>
  <c r="CU4" i="18"/>
  <c r="CT4" i="18"/>
  <c r="CS4" i="18"/>
  <c r="CR4" i="18"/>
  <c r="CQ4" i="18"/>
  <c r="CP4" i="18"/>
  <c r="CO4" i="18"/>
  <c r="CN4" i="18"/>
  <c r="CM4" i="18"/>
  <c r="CL4" i="18"/>
  <c r="CK4" i="18"/>
  <c r="CJ4" i="18"/>
  <c r="CI4" i="18"/>
  <c r="CH4" i="18"/>
  <c r="CG4" i="18"/>
  <c r="CF4" i="18"/>
  <c r="CE4" i="18"/>
  <c r="CD4" i="18"/>
  <c r="CC4" i="18"/>
  <c r="CB4" i="18"/>
  <c r="CA4" i="18"/>
  <c r="BZ4" i="18"/>
  <c r="BY4" i="18"/>
  <c r="BX4" i="18"/>
  <c r="BW4" i="18"/>
  <c r="BV4" i="18"/>
  <c r="BU4" i="18"/>
  <c r="BT4" i="18"/>
  <c r="BS4" i="18"/>
  <c r="BR4" i="18"/>
  <c r="BQ4" i="18"/>
  <c r="BP4" i="18"/>
  <c r="BO4" i="18"/>
  <c r="BN4" i="18"/>
  <c r="BM4" i="18"/>
  <c r="BL4" i="18"/>
  <c r="BK4" i="18"/>
  <c r="BJ4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86" i="18"/>
  <c r="E16" i="25" l="1"/>
  <c r="G27" i="25"/>
  <c r="G26" i="25"/>
  <c r="BR86" i="18"/>
  <c r="BR5" i="18" a="1"/>
  <c r="BR5" i="18" s="1"/>
  <c r="W86" i="18"/>
  <c r="W5" i="18" a="1"/>
  <c r="W5" i="18" s="1"/>
  <c r="AI86" i="18"/>
  <c r="AI5" i="18" a="1"/>
  <c r="AU86" i="18"/>
  <c r="AU5" i="18" a="1"/>
  <c r="AU5" i="18" s="1"/>
  <c r="BG86" i="18"/>
  <c r="BG5" i="18" a="1"/>
  <c r="BG5" i="18" s="1"/>
  <c r="E34" i="30" s="1"/>
  <c r="BS86" i="18"/>
  <c r="BS5" i="18" a="1"/>
  <c r="CE86" i="18"/>
  <c r="CE5" i="18" a="1"/>
  <c r="CQ86" i="18"/>
  <c r="CQ5" i="18" a="1"/>
  <c r="CQ5" i="18" s="1"/>
  <c r="DC86" i="18"/>
  <c r="DC5" i="18" a="1"/>
  <c r="DC5" i="18" s="1"/>
  <c r="H34" i="30" s="1"/>
  <c r="DK86" i="18"/>
  <c r="DK5" i="18" a="1"/>
  <c r="DK5" i="18" s="1"/>
  <c r="DW86" i="18"/>
  <c r="DW5" i="18" a="1"/>
  <c r="DW5" i="18" s="1"/>
  <c r="EI86" i="18"/>
  <c r="EI5" i="18" a="1"/>
  <c r="EI5" i="18" s="1"/>
  <c r="AH86" i="18"/>
  <c r="AH5" i="18" a="1"/>
  <c r="AH5" i="18" s="1"/>
  <c r="X86" i="18"/>
  <c r="X5" i="18" a="1"/>
  <c r="X5" i="18" s="1"/>
  <c r="AJ86" i="18"/>
  <c r="AJ5" i="18" a="1"/>
  <c r="AV86" i="18"/>
  <c r="AV5" i="18" a="1"/>
  <c r="AV5" i="18" s="1"/>
  <c r="BH86" i="18"/>
  <c r="BH5" i="18" a="1"/>
  <c r="BH5" i="18" s="1"/>
  <c r="BT86" i="18"/>
  <c r="BT5" i="18" a="1"/>
  <c r="BT5" i="18" s="1"/>
  <c r="CF86" i="18"/>
  <c r="CF5" i="18" a="1"/>
  <c r="CF5" i="18" s="1"/>
  <c r="CR86" i="18"/>
  <c r="CR5" i="18" a="1"/>
  <c r="CR5" i="18" s="1"/>
  <c r="DL86" i="18"/>
  <c r="DL5" i="18" a="1"/>
  <c r="DL5" i="18" s="1"/>
  <c r="I35" i="30" s="1"/>
  <c r="DX86" i="18"/>
  <c r="DX5" i="18" a="1"/>
  <c r="DX5" i="18" s="1"/>
  <c r="BF86" i="18"/>
  <c r="BF5" i="18" a="1"/>
  <c r="BF5" i="18" s="1"/>
  <c r="M86" i="18"/>
  <c r="M5" i="18" a="1"/>
  <c r="M5" i="18" s="1"/>
  <c r="Y86" i="18"/>
  <c r="Y5" i="18" a="1"/>
  <c r="Y5" i="18" s="1"/>
  <c r="AK86" i="18"/>
  <c r="AK5" i="18" a="1"/>
  <c r="AK5" i="18" s="1"/>
  <c r="D36" i="30" s="1"/>
  <c r="AW86" i="18"/>
  <c r="AW5" i="18" a="1"/>
  <c r="AW5" i="18" s="1"/>
  <c r="E24" i="30" s="1"/>
  <c r="BI86" i="18"/>
  <c r="BI5" i="18" a="1"/>
  <c r="BI5" i="18" s="1"/>
  <c r="BU86" i="18"/>
  <c r="BU5" i="18" a="1"/>
  <c r="BU5" i="18" s="1"/>
  <c r="CG86" i="18"/>
  <c r="CG5" i="18" a="1"/>
  <c r="CG5" i="18" s="1"/>
  <c r="CS86" i="18"/>
  <c r="CS5" i="18" a="1"/>
  <c r="CS5" i="18" s="1"/>
  <c r="DM86" i="18"/>
  <c r="DM5" i="18" a="1"/>
  <c r="DM5" i="18" s="1"/>
  <c r="DY86" i="18"/>
  <c r="DY5" i="18" a="1"/>
  <c r="DY5" i="18" s="1"/>
  <c r="J24" i="30" s="1"/>
  <c r="CD86" i="18"/>
  <c r="CD5" i="18" a="1"/>
  <c r="CD5" i="18" s="1"/>
  <c r="N86" i="18"/>
  <c r="N5" i="18" a="1"/>
  <c r="N5" i="18" s="1"/>
  <c r="Z86" i="18"/>
  <c r="Z5" i="18" a="1"/>
  <c r="Z5" i="18" s="1"/>
  <c r="AL86" i="18"/>
  <c r="AL5" i="18" a="1"/>
  <c r="AL5" i="18" s="1"/>
  <c r="AX86" i="18"/>
  <c r="AX5" i="18" a="1"/>
  <c r="AX5" i="18" s="1"/>
  <c r="BJ86" i="18"/>
  <c r="BJ5" i="18" a="1"/>
  <c r="BJ5" i="18" s="1"/>
  <c r="BV86" i="18"/>
  <c r="BV5" i="18" a="1"/>
  <c r="BV5" i="18" s="1"/>
  <c r="CH86" i="18"/>
  <c r="CH5" i="18" a="1"/>
  <c r="CH5" i="18" s="1"/>
  <c r="CT86" i="18"/>
  <c r="CT5" i="18" a="1"/>
  <c r="CT5" i="18" s="1"/>
  <c r="DN86" i="18"/>
  <c r="DN5" i="18" a="1"/>
  <c r="DN5" i="18" s="1"/>
  <c r="DZ86" i="18"/>
  <c r="DZ5" i="18" a="1"/>
  <c r="DZ5" i="18" s="1"/>
  <c r="EH86" i="18"/>
  <c r="EH5" i="18" a="1"/>
  <c r="EH5" i="18" s="1"/>
  <c r="AY86" i="18"/>
  <c r="AY5" i="18" a="1"/>
  <c r="CI86" i="18"/>
  <c r="CI5" i="18" a="1"/>
  <c r="CI5" i="18" s="1"/>
  <c r="G38" i="30" s="1"/>
  <c r="DO86" i="18"/>
  <c r="DO5" i="18" a="1"/>
  <c r="DO5" i="18" s="1"/>
  <c r="EA86" i="18"/>
  <c r="EA5" i="18" a="1"/>
  <c r="EA5" i="18" s="1"/>
  <c r="DJ86" i="18"/>
  <c r="DJ5" i="18" a="1"/>
  <c r="DJ5" i="18" s="1"/>
  <c r="I25" i="30" s="1"/>
  <c r="AM86" i="18"/>
  <c r="AM5" i="18" a="1"/>
  <c r="CU86" i="18"/>
  <c r="CU5" i="18" a="1"/>
  <c r="CU5" i="18" s="1"/>
  <c r="P86" i="18"/>
  <c r="P5" i="18" a="1"/>
  <c r="P5" i="18" s="1"/>
  <c r="AB86" i="18"/>
  <c r="AB5" i="18" a="1"/>
  <c r="AB5" i="18" s="1"/>
  <c r="AN86" i="18"/>
  <c r="AN5" i="18" a="1"/>
  <c r="AN5" i="18" s="1"/>
  <c r="AZ86" i="18"/>
  <c r="AZ5" i="18" a="1"/>
  <c r="AZ5" i="18" s="1"/>
  <c r="BL86" i="18"/>
  <c r="BL5" i="18" a="1"/>
  <c r="BL5" i="18" s="1"/>
  <c r="BX86" i="18"/>
  <c r="BX5" i="18" a="1"/>
  <c r="BX5" i="18" s="1"/>
  <c r="CJ86" i="18"/>
  <c r="CJ5" i="18" a="1"/>
  <c r="CJ5" i="18" s="1"/>
  <c r="CV86" i="18"/>
  <c r="CV5" i="18" a="1"/>
  <c r="CZ26" i="18" s="1"/>
  <c r="DD86" i="18"/>
  <c r="DD5" i="18" a="1"/>
  <c r="DD5" i="18" s="1"/>
  <c r="DP86" i="18"/>
  <c r="DP5" i="18" a="1"/>
  <c r="DP5" i="18" s="1"/>
  <c r="I31" i="30" s="1"/>
  <c r="EB86" i="18"/>
  <c r="EB5" i="18" a="1"/>
  <c r="EB5" i="18" s="1"/>
  <c r="DB86" i="18"/>
  <c r="DB5" i="18" a="1"/>
  <c r="DB5" i="18" s="1"/>
  <c r="BK86" i="18"/>
  <c r="BK5" i="18" a="1"/>
  <c r="BK5" i="18" s="1"/>
  <c r="AC86" i="18"/>
  <c r="AC5" i="18" a="1"/>
  <c r="AC5" i="18" s="1"/>
  <c r="AO86" i="18"/>
  <c r="AO5" i="18" a="1"/>
  <c r="AO5" i="18" s="1"/>
  <c r="BA86" i="18"/>
  <c r="BA5" i="18" a="1"/>
  <c r="BA5" i="18" s="1"/>
  <c r="BM86" i="18"/>
  <c r="BM5" i="18" a="1"/>
  <c r="BM5" i="18" s="1"/>
  <c r="BY86" i="18"/>
  <c r="BY5" i="18" a="1"/>
  <c r="BY5" i="18" s="1"/>
  <c r="CK86" i="18"/>
  <c r="CK5" i="18" a="1"/>
  <c r="CK5" i="18" s="1"/>
  <c r="CW86" i="18"/>
  <c r="CW5" i="18" a="1"/>
  <c r="CW5" i="18" s="1"/>
  <c r="H36" i="30" s="1"/>
  <c r="DE86" i="18"/>
  <c r="DE5" i="18" a="1"/>
  <c r="DE5" i="18" s="1"/>
  <c r="DQ86" i="18"/>
  <c r="DQ5" i="18" a="1"/>
  <c r="DQ5" i="18" s="1"/>
  <c r="I33" i="30" s="1"/>
  <c r="EC86" i="18"/>
  <c r="EC5" i="18" a="1"/>
  <c r="EC5" i="18" s="1"/>
  <c r="J36" i="30" s="1"/>
  <c r="CP86" i="18"/>
  <c r="CP5" i="18" a="1"/>
  <c r="CP5" i="18" s="1"/>
  <c r="O86" i="18"/>
  <c r="O5" i="18" a="1"/>
  <c r="O5" i="18" s="1"/>
  <c r="Q86" i="18"/>
  <c r="Q5" i="18" a="1"/>
  <c r="Q5" i="18" s="1"/>
  <c r="R86" i="18"/>
  <c r="R5" i="18" a="1"/>
  <c r="R5" i="18" s="1"/>
  <c r="AD86" i="18"/>
  <c r="AD5" i="18" a="1"/>
  <c r="AD5" i="18" s="1"/>
  <c r="AP86" i="18"/>
  <c r="AP5" i="18" a="1"/>
  <c r="AP5" i="18" s="1"/>
  <c r="BB86" i="18"/>
  <c r="BB5" i="18" a="1"/>
  <c r="BB5" i="18" s="1"/>
  <c r="BN86" i="18"/>
  <c r="BN5" i="18" a="1"/>
  <c r="BN5" i="18" s="1"/>
  <c r="BZ86" i="18"/>
  <c r="BZ5" i="18" a="1"/>
  <c r="BZ5" i="18" s="1"/>
  <c r="CL86" i="18"/>
  <c r="CL5" i="18" a="1"/>
  <c r="CL5" i="18" s="1"/>
  <c r="CX86" i="18"/>
  <c r="CX5" i="18" a="1"/>
  <c r="CX5" i="18" s="1"/>
  <c r="DF86" i="18"/>
  <c r="DF5" i="18" a="1"/>
  <c r="DF5" i="18" s="1"/>
  <c r="DR86" i="18"/>
  <c r="DR5" i="18" a="1"/>
  <c r="DR5" i="18" s="1"/>
  <c r="ED86" i="18"/>
  <c r="ED5" i="18" a="1"/>
  <c r="ED5" i="18" s="1"/>
  <c r="AT86" i="18"/>
  <c r="AT5" i="18" a="1"/>
  <c r="AT5" i="18" s="1"/>
  <c r="BW86" i="18"/>
  <c r="BW5" i="18" a="1"/>
  <c r="BW5" i="18" s="1"/>
  <c r="AQ86" i="18"/>
  <c r="AQ5" i="18" a="1"/>
  <c r="AQ5" i="18" s="1"/>
  <c r="BC86" i="18"/>
  <c r="BC5" i="18" a="1"/>
  <c r="BC5" i="18" s="1"/>
  <c r="E38" i="30" s="1"/>
  <c r="BO86" i="18"/>
  <c r="BO5" i="18" a="1"/>
  <c r="BO5" i="18" s="1"/>
  <c r="CA86" i="18"/>
  <c r="CA5" i="18" a="1"/>
  <c r="CA5" i="18" s="1"/>
  <c r="CM86" i="18"/>
  <c r="CM5" i="18" a="1"/>
  <c r="CM5" i="18" s="1"/>
  <c r="CY86" i="18"/>
  <c r="CY5" i="18" a="1"/>
  <c r="CY5" i="18" s="1"/>
  <c r="DG86" i="18"/>
  <c r="DG5" i="18" a="1"/>
  <c r="DS86" i="18"/>
  <c r="DS5" i="18" a="1"/>
  <c r="DS5" i="18" s="1"/>
  <c r="EE86" i="18"/>
  <c r="EE5" i="18" a="1"/>
  <c r="EE5" i="18" s="1"/>
  <c r="S86" i="18"/>
  <c r="S5" i="18" a="1"/>
  <c r="S5" i="18" s="1"/>
  <c r="AF86" i="18"/>
  <c r="AF5" i="18" a="1"/>
  <c r="AF5" i="18" s="1"/>
  <c r="D23" i="30" s="1"/>
  <c r="BD86" i="18"/>
  <c r="BD5" i="18" a="1"/>
  <c r="BD5" i="18" s="1"/>
  <c r="CB86" i="18"/>
  <c r="CB5" i="18" a="1"/>
  <c r="CB5" i="18" s="1"/>
  <c r="EF86" i="18"/>
  <c r="EF5" i="18" a="1"/>
  <c r="EF5" i="18" s="1"/>
  <c r="V86" i="18"/>
  <c r="V5" i="18" a="1"/>
  <c r="V5" i="18" s="1"/>
  <c r="DV86" i="18"/>
  <c r="DV5" i="18" a="1"/>
  <c r="DV5" i="18" s="1"/>
  <c r="AA86" i="18"/>
  <c r="AA5" i="18" a="1"/>
  <c r="AA5" i="18" s="1"/>
  <c r="AE86" i="18"/>
  <c r="AE5" i="18" a="1"/>
  <c r="AE5" i="18" s="1"/>
  <c r="T86" i="18"/>
  <c r="T5" i="18" a="1"/>
  <c r="T5" i="18" s="1"/>
  <c r="AR86" i="18"/>
  <c r="AR5" i="18" a="1"/>
  <c r="AR5" i="18" s="1"/>
  <c r="E27" i="30" s="1"/>
  <c r="BP86" i="18"/>
  <c r="BP5" i="18" a="1"/>
  <c r="CN86" i="18"/>
  <c r="CN5" i="18" a="1"/>
  <c r="CN5" i="18" s="1"/>
  <c r="CZ86" i="18"/>
  <c r="CZ5" i="18" a="1"/>
  <c r="CZ5" i="18" s="1"/>
  <c r="DH86" i="18"/>
  <c r="DH5" i="18" a="1"/>
  <c r="DH5" i="18" s="1"/>
  <c r="DT86" i="18"/>
  <c r="DT5" i="18" a="1"/>
  <c r="DT5" i="18" s="1"/>
  <c r="J27" i="30" s="1"/>
  <c r="U86" i="18"/>
  <c r="U5" i="18" a="1"/>
  <c r="U5" i="18" s="1"/>
  <c r="AG86" i="18"/>
  <c r="AG5" i="18" a="1"/>
  <c r="AG5" i="18" s="1"/>
  <c r="AS86" i="18"/>
  <c r="AS5" i="18" a="1"/>
  <c r="AS5" i="18" s="1"/>
  <c r="BE86" i="18"/>
  <c r="BE5" i="18" a="1"/>
  <c r="BE5" i="18" s="1"/>
  <c r="BQ86" i="18"/>
  <c r="BQ5" i="18" a="1"/>
  <c r="BQ5" i="18" s="1"/>
  <c r="CC86" i="18"/>
  <c r="CC5" i="18" a="1"/>
  <c r="CC5" i="18" s="1"/>
  <c r="CO86" i="18"/>
  <c r="CO5" i="18" a="1"/>
  <c r="CO5" i="18" s="1"/>
  <c r="DA86" i="18"/>
  <c r="DA5" i="18" a="1"/>
  <c r="DA5" i="18" s="1"/>
  <c r="DI86" i="18"/>
  <c r="DI5" i="18" a="1"/>
  <c r="DI5" i="18" s="1"/>
  <c r="DU86" i="18"/>
  <c r="DU5" i="18" a="1"/>
  <c r="DU5" i="18" s="1"/>
  <c r="EG86" i="18"/>
  <c r="EG5" i="18" a="1"/>
  <c r="EG5" i="18" s="1"/>
  <c r="X18" i="30"/>
  <c r="X36" i="30"/>
  <c r="U30" i="30"/>
  <c r="U39" i="30"/>
  <c r="U22" i="30"/>
  <c r="U23" i="30"/>
  <c r="X10" i="30"/>
  <c r="U25" i="30"/>
  <c r="U15" i="30"/>
  <c r="U19" i="30"/>
  <c r="U13" i="30"/>
  <c r="U18" i="30"/>
  <c r="U10" i="30"/>
  <c r="X12" i="30"/>
  <c r="U11" i="30"/>
  <c r="U37" i="30"/>
  <c r="AC41" i="30"/>
  <c r="X15" i="30"/>
  <c r="U4" i="30"/>
  <c r="X38" i="30"/>
  <c r="X31" i="30"/>
  <c r="X5" i="30"/>
  <c r="U36" i="30"/>
  <c r="U28" i="30"/>
  <c r="X8" i="30"/>
  <c r="X35" i="30"/>
  <c r="X29" i="30"/>
  <c r="X19" i="30"/>
  <c r="X6" i="30"/>
  <c r="U34" i="30"/>
  <c r="X28" i="30"/>
  <c r="X21" i="30"/>
  <c r="U38" i="30"/>
  <c r="X23" i="30"/>
  <c r="X25" i="30"/>
  <c r="X11" i="30"/>
  <c r="X4" i="30"/>
  <c r="U27" i="30"/>
  <c r="X20" i="30"/>
  <c r="X24" i="30"/>
  <c r="X14" i="30"/>
  <c r="X37" i="30"/>
  <c r="X43" i="30"/>
  <c r="U16" i="30"/>
  <c r="U6" i="30"/>
  <c r="X41" i="30"/>
  <c r="X3" i="30"/>
  <c r="X30" i="30"/>
  <c r="X34" i="30"/>
  <c r="X7" i="30"/>
  <c r="X27" i="30"/>
  <c r="X40" i="30"/>
  <c r="X16" i="30"/>
  <c r="U9" i="30"/>
  <c r="U24" i="30"/>
  <c r="X17" i="30"/>
  <c r="U8" i="30"/>
  <c r="X22" i="30"/>
  <c r="U32" i="30"/>
  <c r="U3" i="30"/>
  <c r="X33" i="30"/>
  <c r="U17" i="30"/>
  <c r="X42" i="30"/>
  <c r="X9" i="30"/>
  <c r="X39" i="30"/>
  <c r="X32" i="30"/>
  <c r="X26" i="30"/>
  <c r="U5" i="30"/>
  <c r="U41" i="30"/>
  <c r="X13" i="30"/>
  <c r="U42" i="30"/>
  <c r="U33" i="30"/>
  <c r="U14" i="30"/>
  <c r="U40" i="30"/>
  <c r="U21" i="30"/>
  <c r="AC29" i="30"/>
  <c r="AC43" i="30"/>
  <c r="AC36" i="30"/>
  <c r="AC27" i="30"/>
  <c r="AC17" i="30"/>
  <c r="AC19" i="30"/>
  <c r="AC25" i="30"/>
  <c r="AC33" i="30"/>
  <c r="AC42" i="30"/>
  <c r="AC14" i="30"/>
  <c r="AC6" i="30"/>
  <c r="AC15" i="30"/>
  <c r="AC39" i="30"/>
  <c r="AC3" i="30"/>
  <c r="AC34" i="30"/>
  <c r="AC30" i="30"/>
  <c r="AC37" i="30"/>
  <c r="AC11" i="30"/>
  <c r="AC13" i="30"/>
  <c r="AC40" i="30"/>
  <c r="AC16" i="30"/>
  <c r="AC8" i="30"/>
  <c r="AC28" i="30"/>
  <c r="AC22" i="30"/>
  <c r="AC9" i="30"/>
  <c r="AC35" i="30"/>
  <c r="AC26" i="30"/>
  <c r="AC32" i="30"/>
  <c r="AC10" i="30"/>
  <c r="AC24" i="30"/>
  <c r="AC23" i="30"/>
  <c r="AC18" i="30"/>
  <c r="AC38" i="30"/>
  <c r="AC12" i="30"/>
  <c r="AC20" i="30"/>
  <c r="AC31" i="30"/>
  <c r="AC4" i="30"/>
  <c r="AC5" i="30"/>
  <c r="AC21" i="30"/>
  <c r="AC7" i="30"/>
  <c r="U20" i="30"/>
  <c r="AB30" i="30"/>
  <c r="U26" i="30"/>
  <c r="AB24" i="30"/>
  <c r="U29" i="30"/>
  <c r="AB14" i="30"/>
  <c r="U12" i="30"/>
  <c r="U43" i="30"/>
  <c r="AE37" i="30"/>
  <c r="V18" i="30"/>
  <c r="S15" i="30"/>
  <c r="AB21" i="30"/>
  <c r="AB23" i="30"/>
  <c r="U7" i="30"/>
  <c r="AB3" i="30"/>
  <c r="U31" i="30"/>
  <c r="U35" i="30"/>
  <c r="Y22" i="30"/>
  <c r="AA11" i="30"/>
  <c r="Z26" i="30"/>
  <c r="R3" i="30"/>
  <c r="R37" i="30"/>
  <c r="R6" i="30"/>
  <c r="R34" i="30"/>
  <c r="R11" i="30"/>
  <c r="R24" i="30"/>
  <c r="R28" i="30"/>
  <c r="R23" i="30"/>
  <c r="R29" i="30"/>
  <c r="R43" i="30"/>
  <c r="R12" i="30"/>
  <c r="R26" i="30"/>
  <c r="R31" i="30"/>
  <c r="R4" i="30"/>
  <c r="R25" i="30"/>
  <c r="R14" i="30"/>
  <c r="R30" i="30"/>
  <c r="R40" i="30"/>
  <c r="R42" i="30"/>
  <c r="R39" i="30"/>
  <c r="R13" i="30"/>
  <c r="R8" i="30"/>
  <c r="R16" i="30"/>
  <c r="R22" i="30"/>
  <c r="R9" i="30"/>
  <c r="R32" i="30"/>
  <c r="R18" i="30"/>
  <c r="R35" i="30"/>
  <c r="R10" i="30"/>
  <c r="R38" i="30"/>
  <c r="R21" i="30"/>
  <c r="R5" i="30"/>
  <c r="R36" i="30"/>
  <c r="R15" i="30"/>
  <c r="R19" i="30"/>
  <c r="R20" i="30"/>
  <c r="R41" i="30"/>
  <c r="R27" i="30"/>
  <c r="R17" i="30"/>
  <c r="R33" i="30"/>
  <c r="R7" i="30"/>
  <c r="Q29" i="30"/>
  <c r="Q3" i="30"/>
  <c r="Q12" i="30"/>
  <c r="Q23" i="30"/>
  <c r="Q31" i="30"/>
  <c r="Q26" i="30"/>
  <c r="Q24" i="30"/>
  <c r="Q34" i="30"/>
  <c r="Q43" i="30"/>
  <c r="Q37" i="30"/>
  <c r="Q11" i="30"/>
  <c r="Q28" i="30"/>
  <c r="Q6" i="30"/>
  <c r="Q16" i="30"/>
  <c r="Q22" i="30"/>
  <c r="Q9" i="30"/>
  <c r="Q32" i="30"/>
  <c r="Q18" i="30"/>
  <c r="Q42" i="30"/>
  <c r="Q39" i="30"/>
  <c r="Q13" i="30"/>
  <c r="Q8" i="30"/>
  <c r="Q5" i="30"/>
  <c r="Q36" i="30"/>
  <c r="Q15" i="30"/>
  <c r="Q19" i="30"/>
  <c r="Q35" i="30"/>
  <c r="Q10" i="30"/>
  <c r="Q38" i="30"/>
  <c r="Q21" i="30"/>
  <c r="Q4" i="30"/>
  <c r="Q25" i="30"/>
  <c r="Q14" i="30"/>
  <c r="Q30" i="30"/>
  <c r="Q40" i="30"/>
  <c r="Q7" i="30"/>
  <c r="Q20" i="30"/>
  <c r="Q41" i="30"/>
  <c r="Q27" i="30"/>
  <c r="Q17" i="30"/>
  <c r="Q33" i="30"/>
  <c r="AB25" i="30"/>
  <c r="AA31" i="30"/>
  <c r="AB17" i="30"/>
  <c r="AA4" i="30"/>
  <c r="AE33" i="30"/>
  <c r="Z33" i="30"/>
  <c r="Y25" i="30"/>
  <c r="V5" i="30"/>
  <c r="Y13" i="30"/>
  <c r="AB37" i="30"/>
  <c r="Y16" i="30"/>
  <c r="AA36" i="30"/>
  <c r="Y37" i="30"/>
  <c r="S19" i="30"/>
  <c r="AE34" i="30"/>
  <c r="S42" i="30"/>
  <c r="AA35" i="30"/>
  <c r="Z31" i="30"/>
  <c r="AB5" i="30"/>
  <c r="AA37" i="30"/>
  <c r="AE26" i="30"/>
  <c r="Z7" i="30"/>
  <c r="Z23" i="30"/>
  <c r="AA12" i="30"/>
  <c r="AB33" i="30"/>
  <c r="Y30" i="30"/>
  <c r="V36" i="30"/>
  <c r="Y8" i="30"/>
  <c r="AB34" i="30"/>
  <c r="AA15" i="30"/>
  <c r="Y34" i="30"/>
  <c r="V27" i="30"/>
  <c r="V7" i="30"/>
  <c r="V21" i="30"/>
  <c r="S39" i="30"/>
  <c r="AA10" i="30"/>
  <c r="Z12" i="30"/>
  <c r="AB36" i="30"/>
  <c r="AA34" i="30"/>
  <c r="S4" i="30"/>
  <c r="AE31" i="30"/>
  <c r="AA20" i="30"/>
  <c r="Z24" i="30"/>
  <c r="AE22" i="30"/>
  <c r="AA43" i="30"/>
  <c r="Y36" i="30"/>
  <c r="AE6" i="30"/>
  <c r="V15" i="30"/>
  <c r="Z22" i="30"/>
  <c r="AA19" i="30"/>
  <c r="V6" i="30"/>
  <c r="Y32" i="30"/>
  <c r="V38" i="30"/>
  <c r="S28" i="30"/>
  <c r="S13" i="30"/>
  <c r="AA38" i="30"/>
  <c r="Z43" i="30"/>
  <c r="Z40" i="30"/>
  <c r="AB15" i="30"/>
  <c r="S25" i="30"/>
  <c r="AE12" i="30"/>
  <c r="S35" i="30"/>
  <c r="AA41" i="30"/>
  <c r="AF42" i="30"/>
  <c r="AF39" i="30"/>
  <c r="AF13" i="30"/>
  <c r="AF8" i="30"/>
  <c r="AF26" i="30"/>
  <c r="AF31" i="30"/>
  <c r="AF12" i="30"/>
  <c r="AF43" i="30"/>
  <c r="AF29" i="30"/>
  <c r="AF16" i="30"/>
  <c r="AF22" i="30"/>
  <c r="AF9" i="30"/>
  <c r="AF32" i="30"/>
  <c r="AF18" i="30"/>
  <c r="AF35" i="30"/>
  <c r="AF10" i="30"/>
  <c r="AF38" i="30"/>
  <c r="AF21" i="30"/>
  <c r="AF7" i="30"/>
  <c r="AF6" i="30"/>
  <c r="AF23" i="30"/>
  <c r="AF24" i="30"/>
  <c r="AF3" i="30"/>
  <c r="AF5" i="30"/>
  <c r="AF36" i="30"/>
  <c r="AF15" i="30"/>
  <c r="AF19" i="30"/>
  <c r="AF4" i="30"/>
  <c r="AF20" i="30"/>
  <c r="AF41" i="30"/>
  <c r="AF27" i="30"/>
  <c r="AF17" i="30"/>
  <c r="AF33" i="30"/>
  <c r="AF28" i="30"/>
  <c r="AF11" i="30"/>
  <c r="AF37" i="30"/>
  <c r="AF34" i="30"/>
  <c r="AF25" i="30"/>
  <c r="AF14" i="30"/>
  <c r="AF30" i="30"/>
  <c r="AF40" i="30"/>
  <c r="Z3" i="30"/>
  <c r="AE9" i="30"/>
  <c r="AB40" i="30"/>
  <c r="AA29" i="30"/>
  <c r="S22" i="30"/>
  <c r="AE23" i="30"/>
  <c r="V19" i="30"/>
  <c r="V10" i="30"/>
  <c r="AB42" i="30"/>
  <c r="V23" i="30"/>
  <c r="AE42" i="30"/>
  <c r="Y18" i="30"/>
  <c r="S11" i="30"/>
  <c r="S8" i="30"/>
  <c r="AA21" i="30"/>
  <c r="Y7" i="30"/>
  <c r="Z29" i="30"/>
  <c r="AE25" i="30"/>
  <c r="AB19" i="30"/>
  <c r="Y26" i="30"/>
  <c r="S14" i="30"/>
  <c r="AE43" i="30"/>
  <c r="S26" i="30"/>
  <c r="S10" i="30"/>
  <c r="AA27" i="30"/>
  <c r="AD6" i="30"/>
  <c r="AD28" i="30"/>
  <c r="AD42" i="30"/>
  <c r="AD39" i="30"/>
  <c r="AD13" i="30"/>
  <c r="AD8" i="30"/>
  <c r="AD11" i="30"/>
  <c r="AD12" i="30"/>
  <c r="AD24" i="30"/>
  <c r="AD26" i="30"/>
  <c r="AD16" i="30"/>
  <c r="AD22" i="30"/>
  <c r="AD9" i="30"/>
  <c r="AD32" i="30"/>
  <c r="AD18" i="30"/>
  <c r="AD43" i="30"/>
  <c r="AD31" i="30"/>
  <c r="AD35" i="30"/>
  <c r="AD10" i="30"/>
  <c r="AD38" i="30"/>
  <c r="AD21" i="30"/>
  <c r="AD29" i="30"/>
  <c r="AD37" i="30"/>
  <c r="AD34" i="30"/>
  <c r="AD23" i="30"/>
  <c r="AD5" i="30"/>
  <c r="AD36" i="30"/>
  <c r="AD15" i="30"/>
  <c r="AD19" i="30"/>
  <c r="AD3" i="30"/>
  <c r="AD4" i="30"/>
  <c r="AD20" i="30"/>
  <c r="AD41" i="30"/>
  <c r="AD27" i="30"/>
  <c r="AD17" i="30"/>
  <c r="AD33" i="30"/>
  <c r="AD7" i="30"/>
  <c r="AD25" i="30"/>
  <c r="AD14" i="30"/>
  <c r="AD30" i="30"/>
  <c r="AD40" i="30"/>
  <c r="AE32" i="30"/>
  <c r="S9" i="30"/>
  <c r="AE24" i="30"/>
  <c r="V13" i="30"/>
  <c r="Z28" i="30"/>
  <c r="AB16" i="30"/>
  <c r="AB39" i="30"/>
  <c r="V24" i="30"/>
  <c r="AE39" i="30"/>
  <c r="Z42" i="30"/>
  <c r="S37" i="30"/>
  <c r="V25" i="30"/>
  <c r="Z30" i="30"/>
  <c r="AB26" i="30"/>
  <c r="V4" i="30"/>
  <c r="AE14" i="30"/>
  <c r="AB4" i="30"/>
  <c r="Y31" i="30"/>
  <c r="S30" i="30"/>
  <c r="AE29" i="30"/>
  <c r="AB7" i="30"/>
  <c r="S31" i="30"/>
  <c r="S38" i="30"/>
  <c r="AA17" i="30"/>
  <c r="AE18" i="30"/>
  <c r="Z18" i="30"/>
  <c r="Y6" i="30"/>
  <c r="S32" i="30"/>
  <c r="AE3" i="30"/>
  <c r="V35" i="30"/>
  <c r="Y9" i="30"/>
  <c r="Z11" i="30"/>
  <c r="V41" i="30"/>
  <c r="AB22" i="30"/>
  <c r="AA6" i="30"/>
  <c r="AB13" i="30"/>
  <c r="V3" i="30"/>
  <c r="AE13" i="30"/>
  <c r="Z39" i="30"/>
  <c r="S34" i="30"/>
  <c r="V14" i="30"/>
  <c r="AA7" i="30"/>
  <c r="AB31" i="30"/>
  <c r="AE30" i="30"/>
  <c r="AA25" i="30"/>
  <c r="Y12" i="30"/>
  <c r="S40" i="30"/>
  <c r="AE35" i="30"/>
  <c r="Z35" i="30"/>
  <c r="S12" i="30"/>
  <c r="S21" i="30"/>
  <c r="AA33" i="30"/>
  <c r="S16" i="30"/>
  <c r="AA16" i="30"/>
  <c r="Y23" i="30"/>
  <c r="S18" i="30"/>
  <c r="Z9" i="30"/>
  <c r="Y14" i="30"/>
  <c r="S20" i="30"/>
  <c r="AA39" i="30"/>
  <c r="Z37" i="30"/>
  <c r="AB9" i="30"/>
  <c r="AA23" i="30"/>
  <c r="AB8" i="30"/>
  <c r="AE8" i="30"/>
  <c r="Z13" i="30"/>
  <c r="Y4" i="30"/>
  <c r="V30" i="30"/>
  <c r="Y35" i="30"/>
  <c r="AB12" i="30"/>
  <c r="AE40" i="30"/>
  <c r="AA14" i="30"/>
  <c r="Y43" i="30"/>
  <c r="V33" i="30"/>
  <c r="AE10" i="30"/>
  <c r="Z10" i="30"/>
  <c r="S43" i="30"/>
  <c r="AE4" i="30"/>
  <c r="V20" i="30"/>
  <c r="AA22" i="30"/>
  <c r="Y24" i="30"/>
  <c r="V26" i="30"/>
  <c r="V17" i="30"/>
  <c r="Z16" i="30"/>
  <c r="S41" i="30"/>
  <c r="AA13" i="30"/>
  <c r="Z34" i="30"/>
  <c r="AE5" i="30"/>
  <c r="AB32" i="30"/>
  <c r="AA24" i="30"/>
  <c r="Z36" i="30"/>
  <c r="Z19" i="30"/>
  <c r="Z25" i="30"/>
  <c r="Z8" i="30"/>
  <c r="V40" i="30"/>
  <c r="Y10" i="30"/>
  <c r="AB43" i="30"/>
  <c r="AA30" i="30"/>
  <c r="Y29" i="30"/>
  <c r="V28" i="30"/>
  <c r="AE38" i="30"/>
  <c r="Z38" i="30"/>
  <c r="S29" i="30"/>
  <c r="V16" i="30"/>
  <c r="Y20" i="30"/>
  <c r="AA42" i="30"/>
  <c r="AA9" i="30"/>
  <c r="Y3" i="30"/>
  <c r="V31" i="30"/>
  <c r="AE20" i="30"/>
  <c r="Z20" i="30"/>
  <c r="S6" i="30"/>
  <c r="S27" i="30"/>
  <c r="AA8" i="30"/>
  <c r="V39" i="30"/>
  <c r="AE36" i="30"/>
  <c r="AB18" i="30"/>
  <c r="AA3" i="30"/>
  <c r="Y40" i="30"/>
  <c r="Z15" i="30"/>
  <c r="AE7" i="30"/>
  <c r="Y19" i="30"/>
  <c r="S7" i="30"/>
  <c r="Y38" i="30"/>
  <c r="AB29" i="30"/>
  <c r="AA40" i="30"/>
  <c r="AB35" i="30"/>
  <c r="V11" i="30"/>
  <c r="AE21" i="30"/>
  <c r="Z21" i="30"/>
  <c r="V22" i="30"/>
  <c r="Y41" i="30"/>
  <c r="Z6" i="30"/>
  <c r="AA32" i="30"/>
  <c r="AB20" i="30"/>
  <c r="V12" i="30"/>
  <c r="AE41" i="30"/>
  <c r="Z41" i="30"/>
  <c r="S23" i="30"/>
  <c r="S17" i="30"/>
  <c r="Z5" i="30"/>
  <c r="AE15" i="30"/>
  <c r="V42" i="30"/>
  <c r="S5" i="30"/>
  <c r="AE28" i="30"/>
  <c r="Y21" i="30"/>
  <c r="AB10" i="30"/>
  <c r="V37" i="30"/>
  <c r="Y5" i="30"/>
  <c r="V9" i="30"/>
  <c r="Y27" i="30"/>
  <c r="AE16" i="30"/>
  <c r="W20" i="30"/>
  <c r="W41" i="30"/>
  <c r="W27" i="30"/>
  <c r="W17" i="30"/>
  <c r="W33" i="30"/>
  <c r="W25" i="30"/>
  <c r="W14" i="30"/>
  <c r="W30" i="30"/>
  <c r="W40" i="30"/>
  <c r="W6" i="30"/>
  <c r="W23" i="30"/>
  <c r="W24" i="30"/>
  <c r="W3" i="30"/>
  <c r="W7" i="30"/>
  <c r="W42" i="30"/>
  <c r="W39" i="30"/>
  <c r="W13" i="30"/>
  <c r="W8" i="30"/>
  <c r="W16" i="30"/>
  <c r="W22" i="30"/>
  <c r="W9" i="30"/>
  <c r="W32" i="30"/>
  <c r="W18" i="30"/>
  <c r="W28" i="30"/>
  <c r="W11" i="30"/>
  <c r="W37" i="30"/>
  <c r="W34" i="30"/>
  <c r="W4" i="30"/>
  <c r="W35" i="30"/>
  <c r="W10" i="30"/>
  <c r="W38" i="30"/>
  <c r="W21" i="30"/>
  <c r="W5" i="30"/>
  <c r="W36" i="30"/>
  <c r="W15" i="30"/>
  <c r="W19" i="30"/>
  <c r="W26" i="30"/>
  <c r="W31" i="30"/>
  <c r="W12" i="30"/>
  <c r="W43" i="30"/>
  <c r="W29" i="30"/>
  <c r="AA18" i="30"/>
  <c r="AB41" i="30"/>
  <c r="V43" i="30"/>
  <c r="AE27" i="30"/>
  <c r="Z27" i="30"/>
  <c r="S24" i="30"/>
  <c r="S33" i="30"/>
  <c r="Y42" i="30"/>
  <c r="AB28" i="30"/>
  <c r="AE19" i="30"/>
  <c r="Z14" i="30"/>
  <c r="Y28" i="30"/>
  <c r="S36" i="30"/>
  <c r="AE11" i="30"/>
  <c r="Z32" i="30"/>
  <c r="Z4" i="30"/>
  <c r="V8" i="30"/>
  <c r="AA28" i="30"/>
  <c r="AB38" i="30"/>
  <c r="V34" i="30"/>
  <c r="V32" i="30"/>
  <c r="Y17" i="30"/>
  <c r="AB6" i="30"/>
  <c r="T42" i="30"/>
  <c r="T39" i="30"/>
  <c r="T13" i="30"/>
  <c r="T8" i="30"/>
  <c r="T26" i="30"/>
  <c r="T31" i="30"/>
  <c r="T12" i="30"/>
  <c r="T43" i="30"/>
  <c r="T29" i="30"/>
  <c r="T16" i="30"/>
  <c r="T22" i="30"/>
  <c r="T9" i="30"/>
  <c r="T32" i="30"/>
  <c r="T18" i="30"/>
  <c r="T35" i="30"/>
  <c r="T10" i="30"/>
  <c r="T38" i="30"/>
  <c r="T21" i="30"/>
  <c r="T7" i="30"/>
  <c r="T6" i="30"/>
  <c r="T23" i="30"/>
  <c r="T24" i="30"/>
  <c r="T3" i="30"/>
  <c r="T5" i="30"/>
  <c r="T36" i="30"/>
  <c r="T15" i="30"/>
  <c r="T19" i="30"/>
  <c r="T20" i="30"/>
  <c r="T41" i="30"/>
  <c r="T27" i="30"/>
  <c r="T17" i="30"/>
  <c r="T33" i="30"/>
  <c r="T28" i="30"/>
  <c r="T11" i="30"/>
  <c r="T37" i="30"/>
  <c r="T34" i="30"/>
  <c r="T4" i="30"/>
  <c r="T25" i="30"/>
  <c r="T14" i="30"/>
  <c r="T30" i="30"/>
  <c r="T40" i="30"/>
  <c r="AA26" i="30"/>
  <c r="AB27" i="30"/>
  <c r="V29" i="30"/>
  <c r="AE17" i="30"/>
  <c r="Z17" i="30"/>
  <c r="S3" i="30"/>
  <c r="Y15" i="30"/>
  <c r="Y39" i="30"/>
  <c r="AB11" i="30"/>
  <c r="AA5" i="30"/>
  <c r="Y11" i="30"/>
  <c r="Y33" i="30"/>
  <c r="AE90" i="29"/>
  <c r="E33" i="31"/>
  <c r="F13" i="31" s="1"/>
  <c r="F16" i="31"/>
  <c r="F17" i="31"/>
  <c r="F14" i="31"/>
  <c r="F15" i="31"/>
  <c r="FO152" i="29"/>
  <c r="FO131" i="29"/>
  <c r="FN152" i="29"/>
  <c r="FN131" i="29"/>
  <c r="FM152" i="29"/>
  <c r="FM131" i="29"/>
  <c r="AE23" i="29"/>
  <c r="AC83" i="29"/>
  <c r="AD112" i="29"/>
  <c r="AD83" i="29"/>
  <c r="AE22" i="29"/>
  <c r="AE84" i="29"/>
  <c r="AD42" i="29"/>
  <c r="AE111" i="29"/>
  <c r="AQ169" i="29"/>
  <c r="AE81" i="29"/>
  <c r="AD24" i="29"/>
  <c r="AE70" i="29"/>
  <c r="AE39" i="29"/>
  <c r="AE46" i="29"/>
  <c r="AE88" i="29"/>
  <c r="AD90" i="29"/>
  <c r="AC24" i="29"/>
  <c r="AE82" i="29"/>
  <c r="AE18" i="29"/>
  <c r="AD91" i="29"/>
  <c r="AE89" i="29"/>
  <c r="AD23" i="29"/>
  <c r="AA16" i="29"/>
  <c r="AF16" i="29"/>
  <c r="AG16" i="29" s="1"/>
  <c r="AH16" i="29" s="1"/>
  <c r="AD84" i="29"/>
  <c r="AD43" i="29"/>
  <c r="AE19" i="29"/>
  <c r="Z28" i="29"/>
  <c r="AD28" i="29" s="1"/>
  <c r="AF28" i="29"/>
  <c r="AG28" i="29" s="1"/>
  <c r="AH28" i="29" s="1"/>
  <c r="AB132" i="29"/>
  <c r="AF132" i="29"/>
  <c r="AG132" i="29" s="1"/>
  <c r="AH132" i="29" s="1"/>
  <c r="AE45" i="29"/>
  <c r="AE133" i="29"/>
  <c r="AE40" i="29"/>
  <c r="AE37" i="29"/>
  <c r="AA132" i="29"/>
  <c r="AE69" i="29"/>
  <c r="AE42" i="29"/>
  <c r="AE49" i="29"/>
  <c r="AE43" i="29"/>
  <c r="AE154" i="29"/>
  <c r="AE153" i="29"/>
  <c r="AE91" i="29"/>
  <c r="Z132" i="29"/>
  <c r="AC23" i="29"/>
  <c r="AE41" i="29"/>
  <c r="AC91" i="29"/>
  <c r="AC86" i="29"/>
  <c r="AD86" i="29"/>
  <c r="AE25" i="29"/>
  <c r="AC19" i="29"/>
  <c r="AD19" i="29"/>
  <c r="AC43" i="29"/>
  <c r="AR170" i="29"/>
  <c r="AA28" i="29"/>
  <c r="AE28" i="29" s="1"/>
  <c r="AE112" i="29"/>
  <c r="AC39" i="29"/>
  <c r="AD39" i="29"/>
  <c r="AP171" i="29"/>
  <c r="AQ171" i="29"/>
  <c r="AP170" i="29"/>
  <c r="AQ170" i="29"/>
  <c r="AC37" i="29"/>
  <c r="AD37" i="29"/>
  <c r="AE87" i="29"/>
  <c r="AR169" i="29"/>
  <c r="AC154" i="29"/>
  <c r="AD154" i="29"/>
  <c r="AD85" i="29"/>
  <c r="AC85" i="29"/>
  <c r="AE20" i="29"/>
  <c r="AE36" i="29"/>
  <c r="AE17" i="29"/>
  <c r="AE26" i="29"/>
  <c r="AC49" i="29"/>
  <c r="AD49" i="29"/>
  <c r="AC87" i="29"/>
  <c r="AD87" i="29"/>
  <c r="AC112" i="29"/>
  <c r="AC20" i="29"/>
  <c r="AD20" i="29"/>
  <c r="AD21" i="29"/>
  <c r="AC21" i="29"/>
  <c r="AC82" i="29"/>
  <c r="AD82" i="29"/>
  <c r="AC36" i="29"/>
  <c r="AD36" i="29"/>
  <c r="AC88" i="29"/>
  <c r="AD88" i="29"/>
  <c r="AC81" i="29"/>
  <c r="AD81" i="29"/>
  <c r="AE47" i="29"/>
  <c r="AC25" i="29"/>
  <c r="AD25" i="29"/>
  <c r="AC48" i="29"/>
  <c r="AD48" i="29"/>
  <c r="AC17" i="29"/>
  <c r="AD17" i="29"/>
  <c r="AC18" i="29"/>
  <c r="AD18" i="29"/>
  <c r="AC47" i="29"/>
  <c r="AD47" i="29"/>
  <c r="AP168" i="29"/>
  <c r="AQ168" i="29"/>
  <c r="AD153" i="29"/>
  <c r="AC153" i="29"/>
  <c r="AC27" i="29"/>
  <c r="AD27" i="29"/>
  <c r="AE38" i="29"/>
  <c r="AE85" i="29"/>
  <c r="AE34" i="29"/>
  <c r="AE24" i="29"/>
  <c r="AR171" i="29"/>
  <c r="AD89" i="29"/>
  <c r="AC89" i="29"/>
  <c r="AC90" i="29"/>
  <c r="AE44" i="29"/>
  <c r="AE83" i="29"/>
  <c r="AE21" i="29"/>
  <c r="AC26" i="29"/>
  <c r="AD26" i="29"/>
  <c r="AC133" i="29"/>
  <c r="AD133" i="29"/>
  <c r="AC35" i="29"/>
  <c r="AD35" i="29"/>
  <c r="AC70" i="29"/>
  <c r="AD70" i="29"/>
  <c r="AE86" i="29"/>
  <c r="AE27" i="29"/>
  <c r="AC45" i="29"/>
  <c r="AD45" i="29"/>
  <c r="AC84" i="29"/>
  <c r="AC38" i="29"/>
  <c r="AD38" i="29"/>
  <c r="AC34" i="29"/>
  <c r="AD34" i="29"/>
  <c r="Z16" i="29"/>
  <c r="AC22" i="29"/>
  <c r="AD22" i="29"/>
  <c r="AC46" i="29"/>
  <c r="AD46" i="29"/>
  <c r="AC42" i="29"/>
  <c r="AE48" i="29"/>
  <c r="AB16" i="29"/>
  <c r="AC111" i="29"/>
  <c r="AD111" i="29"/>
  <c r="AC69" i="29"/>
  <c r="AD69" i="29"/>
  <c r="AC41" i="29"/>
  <c r="AD41" i="29"/>
  <c r="AC40" i="29"/>
  <c r="AD40" i="29"/>
  <c r="AC44" i="29"/>
  <c r="AD44" i="29"/>
  <c r="AE35" i="29"/>
  <c r="AR168" i="29"/>
  <c r="AP169" i="29"/>
  <c r="D23" i="25"/>
  <c r="F2" i="27"/>
  <c r="E2" i="27"/>
  <c r="D2" i="27"/>
  <c r="C2" i="27"/>
  <c r="H30" i="30"/>
  <c r="D25" i="30"/>
  <c r="G24" i="30"/>
  <c r="F37" i="30"/>
  <c r="J32" i="30"/>
  <c r="H28" i="30"/>
  <c r="G23" i="30"/>
  <c r="E31" i="30"/>
  <c r="I23" i="30"/>
  <c r="D34" i="30"/>
  <c r="D30" i="30"/>
  <c r="J38" i="30"/>
  <c r="I34" i="30"/>
  <c r="H38" i="30"/>
  <c r="E36" i="30"/>
  <c r="D33" i="30"/>
  <c r="I28" i="30"/>
  <c r="E35" i="30"/>
  <c r="D31" i="30"/>
  <c r="J35" i="30"/>
  <c r="I27" i="30"/>
  <c r="F34" i="30"/>
  <c r="J26" i="30"/>
  <c r="E25" i="30"/>
  <c r="J25" i="30"/>
  <c r="I36" i="30"/>
  <c r="H24" i="30"/>
  <c r="G35" i="30"/>
  <c r="H23" i="30"/>
  <c r="CE5" i="18" l="1"/>
  <c r="G26" i="30" s="1"/>
  <c r="CC46" i="18"/>
  <c r="CD46" i="18"/>
  <c r="CB46" i="18"/>
  <c r="BJ4" i="30" a="1"/>
  <c r="BJ4" i="30" s="1"/>
  <c r="BY4" i="30" a="1"/>
  <c r="BY4" i="30" s="1"/>
  <c r="BX4" i="30" a="1"/>
  <c r="BX4" i="30" s="1"/>
  <c r="BW4" i="30" a="1"/>
  <c r="BW4" i="30" s="1"/>
  <c r="BV4" i="30" a="1"/>
  <c r="BV4" i="30" s="1"/>
  <c r="BU4" i="30" a="1"/>
  <c r="BU4" i="30" s="1"/>
  <c r="BT4" i="30" a="1"/>
  <c r="BT4" i="30" s="1"/>
  <c r="BS4" i="30" a="1"/>
  <c r="BS4" i="30" s="1"/>
  <c r="BR4" i="30" a="1"/>
  <c r="BR4" i="30" s="1"/>
  <c r="BQ4" i="30" a="1"/>
  <c r="BQ4" i="30" s="1"/>
  <c r="BP4" i="30" a="1"/>
  <c r="BP4" i="30" s="1"/>
  <c r="BO4" i="30" a="1"/>
  <c r="BO4" i="30" s="1"/>
  <c r="BO19" i="30" s="1"/>
  <c r="BN4" i="30" a="1"/>
  <c r="BN4" i="30" s="1"/>
  <c r="BM4" i="30" a="1"/>
  <c r="BL4" i="30" a="1"/>
  <c r="BL4" i="30" s="1"/>
  <c r="BL19" i="30" s="1"/>
  <c r="BK4" i="30" a="1"/>
  <c r="BK4" i="30" s="1"/>
  <c r="G25" i="25"/>
  <c r="G31" i="25" s="1" a="1"/>
  <c r="J29" i="30"/>
  <c r="CJ45" i="18"/>
  <c r="D28" i="30"/>
  <c r="I38" i="30"/>
  <c r="DS65" i="18"/>
  <c r="DG65" i="18"/>
  <c r="DG25" i="18"/>
  <c r="DO65" i="18"/>
  <c r="DO87" i="18" s="1" a="1"/>
  <c r="DO87" i="18" s="1"/>
  <c r="DN65" i="18"/>
  <c r="DL45" i="18"/>
  <c r="DI65" i="18"/>
  <c r="DR65" i="18"/>
  <c r="DF65" i="18"/>
  <c r="DK25" i="18"/>
  <c r="DN45" i="18"/>
  <c r="DK65" i="18"/>
  <c r="DM45" i="18"/>
  <c r="DJ65" i="18"/>
  <c r="DH65" i="18"/>
  <c r="DQ65" i="18"/>
  <c r="DE65" i="18"/>
  <c r="DP65" i="18"/>
  <c r="DD65" i="18"/>
  <c r="DM65" i="18"/>
  <c r="DS25" i="18"/>
  <c r="DL65" i="18"/>
  <c r="G36" i="30"/>
  <c r="CH45" i="18"/>
  <c r="CG45" i="18"/>
  <c r="CF45" i="18"/>
  <c r="J30" i="30"/>
  <c r="DU45" i="18"/>
  <c r="DT45" i="18"/>
  <c r="DV45" i="18"/>
  <c r="H32" i="30"/>
  <c r="J23" i="30"/>
  <c r="I26" i="30"/>
  <c r="DH45" i="18"/>
  <c r="DI45" i="18"/>
  <c r="DJ45" i="18"/>
  <c r="D27" i="30"/>
  <c r="F33" i="30"/>
  <c r="F27" i="30"/>
  <c r="F28" i="30"/>
  <c r="G25" i="30"/>
  <c r="J31" i="30"/>
  <c r="DR45" i="18"/>
  <c r="DQ45" i="18"/>
  <c r="DP45" i="18"/>
  <c r="DU25" i="18"/>
  <c r="EG25" i="18"/>
  <c r="DY25" i="18"/>
  <c r="F24" i="30"/>
  <c r="EF25" i="18"/>
  <c r="DX25" i="18"/>
  <c r="DT25" i="18"/>
  <c r="F23" i="30"/>
  <c r="DP25" i="18"/>
  <c r="DH25" i="18"/>
  <c r="DD25" i="18"/>
  <c r="DB45" i="18"/>
  <c r="DA45" i="18"/>
  <c r="CZ45" i="18"/>
  <c r="DZ25" i="18"/>
  <c r="DV25" i="18"/>
  <c r="EH25" i="18"/>
  <c r="E23" i="30"/>
  <c r="E32" i="30"/>
  <c r="I24" i="30"/>
  <c r="F25" i="30"/>
  <c r="F26" i="30"/>
  <c r="G28" i="30"/>
  <c r="DG5" i="18"/>
  <c r="DF48" i="18"/>
  <c r="DF47" i="18"/>
  <c r="DE48" i="18"/>
  <c r="DE47" i="18"/>
  <c r="DD48" i="18"/>
  <c r="DE46" i="18"/>
  <c r="DD46" i="18"/>
  <c r="DF46" i="18"/>
  <c r="DD47" i="18"/>
  <c r="DB25" i="18"/>
  <c r="DQ25" i="18"/>
  <c r="DI25" i="18"/>
  <c r="DE25" i="18"/>
  <c r="H25" i="30"/>
  <c r="EH45" i="18"/>
  <c r="EG45" i="18"/>
  <c r="EF45" i="18"/>
  <c r="E28" i="30"/>
  <c r="G33" i="30"/>
  <c r="G27" i="30"/>
  <c r="DA25" i="18"/>
  <c r="F31" i="30"/>
  <c r="H27" i="30"/>
  <c r="D24" i="30"/>
  <c r="E30" i="30"/>
  <c r="CX45" i="18"/>
  <c r="DC25" i="18"/>
  <c r="CU25" i="18"/>
  <c r="DY45" i="18"/>
  <c r="DZ45" i="18"/>
  <c r="DX45" i="18"/>
  <c r="DR25" i="18"/>
  <c r="DJ25" i="18"/>
  <c r="DF25" i="18"/>
  <c r="CD45" i="18"/>
  <c r="CC45" i="18"/>
  <c r="CB45" i="18"/>
  <c r="H31" i="30"/>
  <c r="G31" i="30"/>
  <c r="EE65" i="18"/>
  <c r="EE87" i="18" s="1" a="1"/>
  <c r="EE87" i="18" s="1"/>
  <c r="EC45" i="18"/>
  <c r="DV65" i="18"/>
  <c r="EG65" i="18"/>
  <c r="EF65" i="18"/>
  <c r="ED65" i="18"/>
  <c r="ED45" i="18"/>
  <c r="EA25" i="18"/>
  <c r="EI65" i="18"/>
  <c r="EH65" i="18"/>
  <c r="EB45" i="18"/>
  <c r="DU65" i="18"/>
  <c r="EC65" i="18"/>
  <c r="EA65" i="18"/>
  <c r="DZ65" i="18"/>
  <c r="DW65" i="18"/>
  <c r="DT65" i="18"/>
  <c r="EB65" i="18"/>
  <c r="DY65" i="18"/>
  <c r="EI25" i="18"/>
  <c r="DW25" i="18"/>
  <c r="DX65" i="18"/>
  <c r="F30" i="30"/>
  <c r="CM65" i="18"/>
  <c r="CA65" i="18"/>
  <c r="CA25" i="18"/>
  <c r="BX65" i="18"/>
  <c r="CD65" i="18"/>
  <c r="CL65" i="18"/>
  <c r="BZ65" i="18"/>
  <c r="CE25" i="18"/>
  <c r="CM25" i="18"/>
  <c r="CK65" i="18"/>
  <c r="BY65" i="18"/>
  <c r="CJ65" i="18"/>
  <c r="CI65" i="18"/>
  <c r="CI87" i="18" s="1" a="1"/>
  <c r="CI87" i="18" s="1"/>
  <c r="CH65" i="18"/>
  <c r="CG65" i="18"/>
  <c r="CF65" i="18"/>
  <c r="CE65" i="18"/>
  <c r="CC65" i="18"/>
  <c r="CB65" i="18"/>
  <c r="CV5" i="18"/>
  <c r="H35" i="30" s="1"/>
  <c r="CR26" i="18"/>
  <c r="CN26" i="18"/>
  <c r="BX45" i="18"/>
  <c r="BZ45" i="18"/>
  <c r="BY45" i="18"/>
  <c r="CO25" i="18"/>
  <c r="CS25" i="18"/>
  <c r="CT25" i="18"/>
  <c r="CP25" i="18"/>
  <c r="CP45" i="18"/>
  <c r="CO45" i="18"/>
  <c r="CN45" i="18"/>
  <c r="CL45" i="18"/>
  <c r="CK45" i="18"/>
  <c r="BY25" i="18"/>
  <c r="CC25" i="18"/>
  <c r="CK25" i="18"/>
  <c r="BZ25" i="18"/>
  <c r="CL25" i="18"/>
  <c r="CD25" i="18"/>
  <c r="CT45" i="18"/>
  <c r="CS45" i="18"/>
  <c r="CR45" i="18"/>
  <c r="H26" i="30"/>
  <c r="G30" i="30"/>
  <c r="CU65" i="18"/>
  <c r="CR65" i="18"/>
  <c r="DB65" i="18"/>
  <c r="CX65" i="18"/>
  <c r="CW65" i="18"/>
  <c r="CT65" i="18"/>
  <c r="DC65" i="18"/>
  <c r="CQ25" i="18"/>
  <c r="CP65" i="18"/>
  <c r="CS65" i="18"/>
  <c r="CQ65" i="18"/>
  <c r="CV45" i="18"/>
  <c r="CW45" i="18"/>
  <c r="DA65" i="18"/>
  <c r="CO65" i="18"/>
  <c r="CZ65" i="18"/>
  <c r="CN65" i="18"/>
  <c r="CY65" i="18"/>
  <c r="CY87" i="18" s="1" a="1"/>
  <c r="CY87" i="18" s="1"/>
  <c r="CV65" i="18"/>
  <c r="CB25" i="18"/>
  <c r="CJ25" i="18"/>
  <c r="BX25" i="18"/>
  <c r="G34" i="30"/>
  <c r="M25" i="18"/>
  <c r="Y25" i="18"/>
  <c r="Q25" i="18"/>
  <c r="AW25" i="18"/>
  <c r="BE25" i="18"/>
  <c r="AS25" i="18"/>
  <c r="AM5" i="18"/>
  <c r="AL66" i="18"/>
  <c r="AM66" i="18"/>
  <c r="AI26" i="18"/>
  <c r="AE26" i="18"/>
  <c r="AJ46" i="18"/>
  <c r="AB66" i="18"/>
  <c r="AN66" i="18"/>
  <c r="AK46" i="18"/>
  <c r="AC66" i="18"/>
  <c r="AO66" i="18"/>
  <c r="AL46" i="18"/>
  <c r="AD66" i="18"/>
  <c r="AP66" i="18"/>
  <c r="AE66" i="18"/>
  <c r="AQ66" i="18"/>
  <c r="AF66" i="18"/>
  <c r="AG66" i="18"/>
  <c r="AH66" i="18"/>
  <c r="AQ26" i="18"/>
  <c r="AI66" i="18"/>
  <c r="AJ66" i="18"/>
  <c r="AK66" i="18"/>
  <c r="AH25" i="18"/>
  <c r="AD25" i="18"/>
  <c r="AP25" i="18"/>
  <c r="BS5" i="18"/>
  <c r="BQ47" i="18"/>
  <c r="BL66" i="18"/>
  <c r="BH67" i="18"/>
  <c r="BT67" i="18"/>
  <c r="BP68" i="18"/>
  <c r="BL69" i="18"/>
  <c r="BO26" i="18"/>
  <c r="BK28" i="18"/>
  <c r="BO29" i="18"/>
  <c r="BR47" i="18"/>
  <c r="BM66" i="18"/>
  <c r="BI67" i="18"/>
  <c r="BU67" i="18"/>
  <c r="BQ68" i="18"/>
  <c r="BM69" i="18"/>
  <c r="BP48" i="18"/>
  <c r="BN66" i="18"/>
  <c r="BJ67" i="18"/>
  <c r="BV67" i="18"/>
  <c r="BR68" i="18"/>
  <c r="BN69" i="18"/>
  <c r="BW26" i="18"/>
  <c r="BW29" i="18"/>
  <c r="BQ48" i="18"/>
  <c r="BO66" i="18"/>
  <c r="BK67" i="18"/>
  <c r="BW67" i="18"/>
  <c r="BS68" i="18"/>
  <c r="BO69" i="18"/>
  <c r="BR48" i="18"/>
  <c r="BP66" i="18"/>
  <c r="BL67" i="18"/>
  <c r="BH68" i="18"/>
  <c r="BT68" i="18"/>
  <c r="BP69" i="18"/>
  <c r="BK27" i="18"/>
  <c r="BO28" i="18"/>
  <c r="BP49" i="18"/>
  <c r="BQ66" i="18"/>
  <c r="BM67" i="18"/>
  <c r="BI68" i="18"/>
  <c r="BU68" i="18"/>
  <c r="BQ69" i="18"/>
  <c r="BQ49" i="18"/>
  <c r="BR66" i="18"/>
  <c r="BN67" i="18"/>
  <c r="BJ68" i="18"/>
  <c r="BV68" i="18"/>
  <c r="BR69" i="18"/>
  <c r="BW27" i="18"/>
  <c r="BR49" i="18"/>
  <c r="BS66" i="18"/>
  <c r="BO67" i="18"/>
  <c r="BK68" i="18"/>
  <c r="BW68" i="18"/>
  <c r="BS69" i="18"/>
  <c r="BP46" i="18"/>
  <c r="BH66" i="18"/>
  <c r="BT66" i="18"/>
  <c r="BP67" i="18"/>
  <c r="BL68" i="18"/>
  <c r="BH69" i="18"/>
  <c r="BT69" i="18"/>
  <c r="BK26" i="18"/>
  <c r="BO27" i="18"/>
  <c r="BK29" i="18"/>
  <c r="BQ46" i="18"/>
  <c r="BI66" i="18"/>
  <c r="BU66" i="18"/>
  <c r="BQ67" i="18"/>
  <c r="BM68" i="18"/>
  <c r="BI69" i="18"/>
  <c r="BU69" i="18"/>
  <c r="BR46" i="18"/>
  <c r="BJ66" i="18"/>
  <c r="BV66" i="18"/>
  <c r="BR67" i="18"/>
  <c r="BN68" i="18"/>
  <c r="BJ69" i="18"/>
  <c r="BV69" i="18"/>
  <c r="BW28" i="18"/>
  <c r="BP47" i="18"/>
  <c r="BK66" i="18"/>
  <c r="BW66" i="18"/>
  <c r="BS67" i="18"/>
  <c r="BO68" i="18"/>
  <c r="BK69" i="18"/>
  <c r="BW69" i="18"/>
  <c r="X25" i="18"/>
  <c r="P25" i="18"/>
  <c r="L25" i="18"/>
  <c r="BD25" i="18"/>
  <c r="AV25" i="18"/>
  <c r="AR25" i="18"/>
  <c r="AY5" i="18"/>
  <c r="AV46" i="18"/>
  <c r="AW46" i="18"/>
  <c r="AX46" i="18"/>
  <c r="AV47" i="18"/>
  <c r="AW47" i="18"/>
  <c r="AX47" i="18"/>
  <c r="AO25" i="18"/>
  <c r="AG25" i="18"/>
  <c r="AC25" i="18"/>
  <c r="BF45" i="18"/>
  <c r="BE45" i="18"/>
  <c r="BD45" i="18"/>
  <c r="BM25" i="18"/>
  <c r="BU25" i="18"/>
  <c r="BI25" i="18"/>
  <c r="AD45" i="18"/>
  <c r="AC45" i="18"/>
  <c r="AB45" i="18"/>
  <c r="BN45" i="18"/>
  <c r="BM45" i="18"/>
  <c r="BL45" i="18"/>
  <c r="M45" i="18"/>
  <c r="L45" i="18"/>
  <c r="N45" i="18"/>
  <c r="AJ5" i="18"/>
  <c r="D35" i="30" s="1"/>
  <c r="AN26" i="18"/>
  <c r="AF26" i="18"/>
  <c r="AB26" i="18"/>
  <c r="AS45" i="18"/>
  <c r="AR45" i="18"/>
  <c r="AT45" i="18"/>
  <c r="Y45" i="18"/>
  <c r="X45" i="18"/>
  <c r="Z45" i="18"/>
  <c r="BE65" i="18"/>
  <c r="AS65" i="18"/>
  <c r="BG25" i="18"/>
  <c r="BD65" i="18"/>
  <c r="AR65" i="18"/>
  <c r="BC65" i="18"/>
  <c r="BC87" i="18" s="1" a="1"/>
  <c r="BC87" i="18" s="1"/>
  <c r="BB45" i="18"/>
  <c r="BB65" i="18"/>
  <c r="BA45" i="18"/>
  <c r="BA65" i="18"/>
  <c r="AZ45" i="18"/>
  <c r="AZ65" i="18"/>
  <c r="AY65" i="18"/>
  <c r="AX65" i="18"/>
  <c r="AW65" i="18"/>
  <c r="AV65" i="18"/>
  <c r="BG65" i="18"/>
  <c r="AU65" i="18"/>
  <c r="AY25" i="18"/>
  <c r="BF65" i="18"/>
  <c r="AT65" i="18"/>
  <c r="AU25" i="18"/>
  <c r="AX25" i="18"/>
  <c r="AT25" i="18"/>
  <c r="AT87" i="18" s="1" a="1"/>
  <c r="AT87" i="18" s="1"/>
  <c r="BF25" i="18"/>
  <c r="BJ45" i="18"/>
  <c r="BI45" i="18"/>
  <c r="BH45" i="18"/>
  <c r="AI5" i="18"/>
  <c r="AF46" i="18"/>
  <c r="AG46" i="18"/>
  <c r="AH46" i="18"/>
  <c r="AF47" i="18"/>
  <c r="AG47" i="18"/>
  <c r="AH47" i="18"/>
  <c r="AP45" i="18"/>
  <c r="AO45" i="18"/>
  <c r="AN45" i="18"/>
  <c r="C23" i="30"/>
  <c r="U45" i="18"/>
  <c r="Z65" i="18"/>
  <c r="W65" i="18"/>
  <c r="W87" i="18" s="1" a="1"/>
  <c r="W87" i="18" s="1"/>
  <c r="T65" i="18"/>
  <c r="Q65" i="18"/>
  <c r="N65" i="18"/>
  <c r="T45" i="18"/>
  <c r="AA65" i="18"/>
  <c r="X65" i="18"/>
  <c r="U65" i="18"/>
  <c r="R65" i="18"/>
  <c r="O65" i="18"/>
  <c r="O25" i="18"/>
  <c r="AA25" i="18"/>
  <c r="S25" i="18"/>
  <c r="Y65" i="18"/>
  <c r="V65" i="18"/>
  <c r="S65" i="18"/>
  <c r="P65" i="18"/>
  <c r="M65" i="18"/>
  <c r="L65" i="18"/>
  <c r="V45" i="18"/>
  <c r="BP5" i="18"/>
  <c r="BT26" i="18"/>
  <c r="BT29" i="18"/>
  <c r="BH27" i="18"/>
  <c r="BL28" i="18"/>
  <c r="BT27" i="18"/>
  <c r="BH26" i="18"/>
  <c r="BL27" i="18"/>
  <c r="BH29" i="18"/>
  <c r="BT28" i="18"/>
  <c r="BL26" i="18"/>
  <c r="BH28" i="18"/>
  <c r="BL29" i="18"/>
  <c r="N25" i="18"/>
  <c r="Z25" i="18"/>
  <c r="R25" i="18"/>
  <c r="P45" i="18"/>
  <c r="R45" i="18"/>
  <c r="Q45" i="18"/>
  <c r="BV45" i="18"/>
  <c r="BU45" i="18"/>
  <c r="BT45" i="18"/>
  <c r="BN25" i="18"/>
  <c r="BJ25" i="18"/>
  <c r="BV25" i="18"/>
  <c r="F35" i="30"/>
  <c r="I30" i="30"/>
  <c r="I37" i="30"/>
  <c r="J37" i="30"/>
  <c r="D37" i="30"/>
  <c r="E37" i="30"/>
  <c r="D32" i="30"/>
  <c r="F36" i="30"/>
  <c r="J33" i="30"/>
  <c r="G37" i="30"/>
  <c r="F29" i="30"/>
  <c r="H37" i="30"/>
  <c r="H33" i="30"/>
  <c r="I32" i="30"/>
  <c r="E33" i="30"/>
  <c r="J28" i="30"/>
  <c r="E29" i="30"/>
  <c r="D29" i="30"/>
  <c r="G32" i="30"/>
  <c r="H29" i="30"/>
  <c r="I29" i="30"/>
  <c r="G29" i="30"/>
  <c r="F32" i="30"/>
  <c r="AE132" i="29"/>
  <c r="F33" i="31" a="1"/>
  <c r="AC132" i="29"/>
  <c r="AE16" i="29"/>
  <c r="AD132" i="29"/>
  <c r="AC28" i="29"/>
  <c r="AC16" i="29"/>
  <c r="AD16" i="29"/>
  <c r="J34" i="30"/>
  <c r="D22" i="25"/>
  <c r="D21" i="25"/>
  <c r="B2" i="27"/>
  <c r="C27" i="30"/>
  <c r="C30" i="30"/>
  <c r="C24" i="30"/>
  <c r="C25" i="30"/>
  <c r="C26" i="30"/>
  <c r="C35" i="30"/>
  <c r="C38" i="30"/>
  <c r="C34" i="30"/>
  <c r="C31" i="30"/>
  <c r="B86" i="21"/>
  <c r="C86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B84" i="21"/>
  <c r="C84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B85" i="21"/>
  <c r="C85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B83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B47" i="21"/>
  <c r="C47" i="21"/>
  <c r="B48" i="21"/>
  <c r="C48" i="21"/>
  <c r="D48" i="21"/>
  <c r="B49" i="21"/>
  <c r="B91" i="21" s="1" a="1"/>
  <c r="B91" i="21" s="1"/>
  <c r="C49" i="21"/>
  <c r="D49" i="21"/>
  <c r="E49" i="21"/>
  <c r="B50" i="21"/>
  <c r="C50" i="21"/>
  <c r="D50" i="21"/>
  <c r="E50" i="21"/>
  <c r="F50" i="21"/>
  <c r="B51" i="21"/>
  <c r="C51" i="21"/>
  <c r="D51" i="21"/>
  <c r="E51" i="21"/>
  <c r="F51" i="21"/>
  <c r="G51" i="21"/>
  <c r="B52" i="21"/>
  <c r="C52" i="21"/>
  <c r="D52" i="21"/>
  <c r="E52" i="21"/>
  <c r="F52" i="21"/>
  <c r="G52" i="21"/>
  <c r="H52" i="21"/>
  <c r="B53" i="21"/>
  <c r="C53" i="21"/>
  <c r="D53" i="21"/>
  <c r="E53" i="21"/>
  <c r="F53" i="21"/>
  <c r="G53" i="21"/>
  <c r="H53" i="21"/>
  <c r="I53" i="21"/>
  <c r="B54" i="21"/>
  <c r="C54" i="21"/>
  <c r="D54" i="21"/>
  <c r="E54" i="21"/>
  <c r="F54" i="21"/>
  <c r="G54" i="21"/>
  <c r="H54" i="21"/>
  <c r="I54" i="21"/>
  <c r="J54" i="21"/>
  <c r="B55" i="21"/>
  <c r="C55" i="21"/>
  <c r="D55" i="21"/>
  <c r="E55" i="21"/>
  <c r="F55" i="21"/>
  <c r="G55" i="21"/>
  <c r="H55" i="21"/>
  <c r="I55" i="21"/>
  <c r="J55" i="21"/>
  <c r="K55" i="21"/>
  <c r="B56" i="21"/>
  <c r="C56" i="21"/>
  <c r="D56" i="21"/>
  <c r="E56" i="21"/>
  <c r="F56" i="21"/>
  <c r="G56" i="21"/>
  <c r="H56" i="21"/>
  <c r="I56" i="21"/>
  <c r="J56" i="21"/>
  <c r="K56" i="21"/>
  <c r="L56" i="21"/>
  <c r="B57" i="21"/>
  <c r="C57" i="21"/>
  <c r="D57" i="21"/>
  <c r="E57" i="21"/>
  <c r="F57" i="21"/>
  <c r="G57" i="21"/>
  <c r="H57" i="21"/>
  <c r="I57" i="21"/>
  <c r="J57" i="21"/>
  <c r="K57" i="21"/>
  <c r="L57" i="21"/>
  <c r="M57" i="21"/>
  <c r="B58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B59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B60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B61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B62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P62" i="21"/>
  <c r="Q62" i="21"/>
  <c r="R62" i="21"/>
  <c r="B63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B64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B65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B66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B67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B68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B69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B70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B71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B72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B73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B74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B75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B76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B77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B78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B79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B80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B81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B82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B46" i="21"/>
  <c r="V87" i="18" l="1" a="1"/>
  <c r="V87" i="18" s="1"/>
  <c r="BM4" i="30"/>
  <c r="BM19" i="30" s="1"/>
  <c r="E23" i="25"/>
  <c r="G31" i="25"/>
  <c r="F21" i="25" s="1"/>
  <c r="EI87" i="18" a="1"/>
  <c r="EI87" i="18" s="1"/>
  <c r="DM87" i="18" a="1"/>
  <c r="DM87" i="18" s="1"/>
  <c r="DP87" i="18" a="1"/>
  <c r="DP87" i="18" s="1"/>
  <c r="BF87" i="18" a="1"/>
  <c r="BF87" i="18" s="1"/>
  <c r="AR87" i="18" a="1"/>
  <c r="AR87" i="18" s="1"/>
  <c r="CA87" i="18" a="1"/>
  <c r="CA87" i="18" s="1"/>
  <c r="BZ87" i="18" a="1"/>
  <c r="BZ87" i="18" s="1"/>
  <c r="CK87" i="18" a="1"/>
  <c r="CK87" i="18" s="1"/>
  <c r="EC87" i="18" a="1"/>
  <c r="EC87" i="18" s="1"/>
  <c r="CO87" i="18" a="1"/>
  <c r="CO87" i="18" s="1"/>
  <c r="CP87" i="18" a="1"/>
  <c r="CP87" i="18" s="1"/>
  <c r="DN87" i="18" a="1"/>
  <c r="DN87" i="18" s="1"/>
  <c r="EH87" i="18" a="1"/>
  <c r="EH87" i="18" s="1"/>
  <c r="DC87" i="18" a="1"/>
  <c r="DC87" i="18" s="1"/>
  <c r="DW87" i="18" a="1"/>
  <c r="DW87" i="18" s="1"/>
  <c r="AZ87" i="18" a="1"/>
  <c r="AZ87" i="18" s="1"/>
  <c r="CU87" i="18" a="1"/>
  <c r="CU87" i="18" s="1"/>
  <c r="CX87" i="18" a="1"/>
  <c r="CX87" i="18" s="1"/>
  <c r="R87" i="18" a="1"/>
  <c r="R87" i="18" s="1"/>
  <c r="T87" i="18" a="1"/>
  <c r="T87" i="18" s="1"/>
  <c r="BB87" i="18" a="1"/>
  <c r="BB87" i="18" s="1"/>
  <c r="M87" i="18" a="1"/>
  <c r="M87" i="18" s="1"/>
  <c r="CM87" i="18" a="1"/>
  <c r="CM87" i="18" s="1"/>
  <c r="EF87" i="18" a="1"/>
  <c r="EF87" i="18" s="1"/>
  <c r="DT87" i="18" a="1"/>
  <c r="DT87" i="18" s="1"/>
  <c r="Q87" i="18" a="1"/>
  <c r="Q87" i="18" s="1"/>
  <c r="DV87" i="18" a="1"/>
  <c r="DV87" i="18" s="1"/>
  <c r="S87" i="18" a="1"/>
  <c r="S87" i="18" s="1"/>
  <c r="AU87" i="18" a="1"/>
  <c r="AU87" i="18" s="1"/>
  <c r="BX87" i="18" a="1"/>
  <c r="BX87" i="18" s="1"/>
  <c r="Z87" i="18" a="1"/>
  <c r="Z87" i="18" s="1"/>
  <c r="O87" i="18" a="1"/>
  <c r="O87" i="18" s="1"/>
  <c r="U87" i="18" a="1"/>
  <c r="U87" i="18" s="1"/>
  <c r="CJ87" i="18" a="1"/>
  <c r="CJ87" i="18" s="1"/>
  <c r="CS87" i="18" a="1"/>
  <c r="CS87" i="18" s="1"/>
  <c r="CC87" i="18" a="1"/>
  <c r="CC87" i="18" s="1"/>
  <c r="DJ87" i="18" a="1"/>
  <c r="DJ87" i="18" s="1"/>
  <c r="BA87" i="18" a="1"/>
  <c r="BA87" i="18" s="1"/>
  <c r="BG87" i="18" a="1"/>
  <c r="BG87" i="18" s="1"/>
  <c r="CB87" i="18" a="1"/>
  <c r="CB87" i="18" s="1"/>
  <c r="DA87" i="18" a="1"/>
  <c r="DA87" i="18" s="1"/>
  <c r="DU87" i="18" a="1"/>
  <c r="DU87" i="18" s="1"/>
  <c r="DL87" i="18" a="1"/>
  <c r="DL87" i="18" s="1"/>
  <c r="DK87" i="18" a="1"/>
  <c r="DK87" i="18" s="1"/>
  <c r="BE87" i="18" a="1"/>
  <c r="BE87" i="18" s="1"/>
  <c r="AA87" i="18" a="1"/>
  <c r="AA87" i="18" s="1"/>
  <c r="CT87" i="18" a="1"/>
  <c r="CT87" i="18" s="1"/>
  <c r="DB87" i="18" a="1"/>
  <c r="DB87" i="18" s="1"/>
  <c r="DS87" i="18" a="1"/>
  <c r="DS87" i="18" s="1"/>
  <c r="K27" i="30"/>
  <c r="CQ87" i="18" a="1"/>
  <c r="CQ87" i="18" s="1"/>
  <c r="N87" i="18" a="1"/>
  <c r="N87" i="18" s="1"/>
  <c r="CD87" i="18" a="1"/>
  <c r="CD87" i="18" s="1"/>
  <c r="CF87" i="18" a="1"/>
  <c r="CF87" i="18" s="1"/>
  <c r="DY87" i="18" a="1"/>
  <c r="DY87" i="18" s="1"/>
  <c r="AS87" i="18" a="1"/>
  <c r="AS87" i="18" s="1"/>
  <c r="DR87" i="18" a="1"/>
  <c r="DR87" i="18" s="1"/>
  <c r="DI87" i="18" a="1"/>
  <c r="DI87" i="18" s="1"/>
  <c r="CG87" i="18" a="1"/>
  <c r="CG87" i="18" s="1"/>
  <c r="BD87" i="18" a="1"/>
  <c r="BD87" i="18" s="1"/>
  <c r="DZ87" i="18" a="1"/>
  <c r="DZ87" i="18" s="1"/>
  <c r="DQ87" i="18" a="1"/>
  <c r="DQ87" i="18" s="1"/>
  <c r="DH87" i="18" a="1"/>
  <c r="DH87" i="18" s="1"/>
  <c r="CH87" i="18" a="1"/>
  <c r="CH87" i="18" s="1"/>
  <c r="P87" i="18" a="1"/>
  <c r="P87" i="18" s="1"/>
  <c r="BY87" i="18" a="1"/>
  <c r="BY87" i="18" s="1"/>
  <c r="EB87" i="18" a="1"/>
  <c r="EB87" i="18" s="1"/>
  <c r="X87" i="18" a="1"/>
  <c r="X87" i="18" s="1"/>
  <c r="Y87" i="18" a="1"/>
  <c r="Y87" i="18" s="1"/>
  <c r="CW87" i="18" a="1"/>
  <c r="CW87" i="18" s="1"/>
  <c r="CL87" i="18" a="1"/>
  <c r="CL87" i="18" s="1"/>
  <c r="CE87" i="18" a="1"/>
  <c r="CE87" i="18" s="1"/>
  <c r="EA87" i="18" a="1"/>
  <c r="EA87" i="18" s="1"/>
  <c r="ED87" i="18" a="1"/>
  <c r="ED87" i="18" s="1"/>
  <c r="EG87" i="18" a="1"/>
  <c r="EG87" i="18" s="1"/>
  <c r="DX87" i="18" a="1"/>
  <c r="DX87" i="18" s="1"/>
  <c r="CZ25" i="18"/>
  <c r="CZ87" i="18" s="1" a="1"/>
  <c r="CZ87" i="18" s="1"/>
  <c r="CV87" i="18" a="1"/>
  <c r="CV87" i="18" s="1"/>
  <c r="K31" i="30"/>
  <c r="K23" i="30"/>
  <c r="BW25" i="18"/>
  <c r="D38" i="30"/>
  <c r="E26" i="30"/>
  <c r="AY87" i="18" a="1"/>
  <c r="AY87" i="18" s="1"/>
  <c r="K25" i="30"/>
  <c r="L87" i="18" a="1"/>
  <c r="L87" i="18" s="1"/>
  <c r="D26" i="30"/>
  <c r="K24" i="30"/>
  <c r="DF45" i="18"/>
  <c r="DF87" i="18" s="1" a="1"/>
  <c r="DF87" i="18" s="1"/>
  <c r="DE45" i="18"/>
  <c r="DE87" i="18" s="1" a="1"/>
  <c r="DE87" i="18" s="1"/>
  <c r="DG87" i="18" a="1"/>
  <c r="DG87" i="18" s="1"/>
  <c r="DD45" i="18"/>
  <c r="DD87" i="18" s="1" a="1"/>
  <c r="DD87" i="18" s="1"/>
  <c r="CR25" i="18"/>
  <c r="CR87" i="18" s="1" a="1"/>
  <c r="CR87" i="18" s="1"/>
  <c r="CN25" i="18"/>
  <c r="CN87" i="18" s="1" a="1"/>
  <c r="CN87" i="18" s="1"/>
  <c r="F38" i="30"/>
  <c r="AN25" i="18"/>
  <c r="AF25" i="18"/>
  <c r="AB25" i="18"/>
  <c r="AX45" i="18"/>
  <c r="AX87" i="18" s="1" a="1"/>
  <c r="AX87" i="18" s="1"/>
  <c r="AW45" i="18"/>
  <c r="AW87" i="18" s="1" a="1"/>
  <c r="AW87" i="18" s="1"/>
  <c r="AV45" i="18"/>
  <c r="AV87" i="18" s="1" a="1"/>
  <c r="AV87" i="18" s="1"/>
  <c r="AK45" i="18"/>
  <c r="AK65" i="18"/>
  <c r="AJ45" i="18"/>
  <c r="AJ87" i="18" s="1" a="1"/>
  <c r="AJ87" i="18" s="1"/>
  <c r="AJ65" i="18"/>
  <c r="AI65" i="18"/>
  <c r="AI25" i="18"/>
  <c r="AH65" i="18"/>
  <c r="AE25" i="18"/>
  <c r="AG65" i="18"/>
  <c r="AF65" i="18"/>
  <c r="AQ65" i="18"/>
  <c r="AE65" i="18"/>
  <c r="AP65" i="18"/>
  <c r="AP87" i="18" s="1" a="1"/>
  <c r="AP87" i="18" s="1"/>
  <c r="AD65" i="18"/>
  <c r="AD87" i="18" s="1" a="1"/>
  <c r="AD87" i="18" s="1"/>
  <c r="AO65" i="18"/>
  <c r="AO87" i="18" s="1" a="1"/>
  <c r="AO87" i="18" s="1"/>
  <c r="AC65" i="18"/>
  <c r="AC87" i="18" s="1" a="1"/>
  <c r="AC87" i="18" s="1"/>
  <c r="AN65" i="18"/>
  <c r="AB65" i="18"/>
  <c r="AQ25" i="18"/>
  <c r="AM65" i="18"/>
  <c r="AM87" i="18" s="1" a="1"/>
  <c r="AM87" i="18" s="1"/>
  <c r="AL45" i="18"/>
  <c r="AL65" i="18"/>
  <c r="BL65" i="18"/>
  <c r="BW65" i="18"/>
  <c r="BK65" i="18"/>
  <c r="BO25" i="18"/>
  <c r="BV65" i="18"/>
  <c r="BV87" i="18" s="1" a="1"/>
  <c r="BV87" i="18" s="1"/>
  <c r="BJ65" i="18"/>
  <c r="BJ87" i="18" s="1" a="1"/>
  <c r="BJ87" i="18" s="1"/>
  <c r="BK25" i="18"/>
  <c r="BU65" i="18"/>
  <c r="BU87" i="18" s="1" a="1"/>
  <c r="BU87" i="18" s="1"/>
  <c r="BI65" i="18"/>
  <c r="BI87" i="18" s="1" a="1"/>
  <c r="BI87" i="18" s="1"/>
  <c r="BT65" i="18"/>
  <c r="BH65" i="18"/>
  <c r="BR45" i="18"/>
  <c r="BS65" i="18"/>
  <c r="BS87" i="18" s="1" a="1"/>
  <c r="BS87" i="18" s="1"/>
  <c r="BQ45" i="18"/>
  <c r="BR65" i="18"/>
  <c r="BP45" i="18"/>
  <c r="BQ65" i="18"/>
  <c r="BP65" i="18"/>
  <c r="BO65" i="18"/>
  <c r="BN65" i="18"/>
  <c r="BN87" i="18" s="1" a="1"/>
  <c r="BN87" i="18" s="1"/>
  <c r="BM65" i="18"/>
  <c r="BM87" i="18" s="1" a="1"/>
  <c r="BM87" i="18" s="1"/>
  <c r="L103" i="18"/>
  <c r="AG45" i="18"/>
  <c r="AG87" i="18" s="1" a="1"/>
  <c r="AG87" i="18" s="1"/>
  <c r="AF45" i="18"/>
  <c r="AH45" i="18"/>
  <c r="BT25" i="18"/>
  <c r="BL25" i="18"/>
  <c r="BH25" i="18"/>
  <c r="CK4" i="30"/>
  <c r="CK39" i="30"/>
  <c r="CK6" i="30"/>
  <c r="CK9" i="30"/>
  <c r="CK12" i="30"/>
  <c r="CK15" i="30"/>
  <c r="CK18" i="30"/>
  <c r="CK21" i="30"/>
  <c r="CK24" i="30"/>
  <c r="CK27" i="30"/>
  <c r="CK30" i="30"/>
  <c r="CK33" i="30"/>
  <c r="CK36" i="30"/>
  <c r="CK42" i="30"/>
  <c r="CK7" i="30"/>
  <c r="CK10" i="30"/>
  <c r="CK13" i="30"/>
  <c r="CK16" i="30"/>
  <c r="CK19" i="30"/>
  <c r="CK22" i="30"/>
  <c r="CK25" i="30"/>
  <c r="CK28" i="30"/>
  <c r="CK31" i="30"/>
  <c r="CK34" i="30"/>
  <c r="CK37" i="30"/>
  <c r="CK40" i="30"/>
  <c r="CK43" i="30"/>
  <c r="CK5" i="30"/>
  <c r="CK8" i="30"/>
  <c r="CK11" i="30"/>
  <c r="CK14" i="30"/>
  <c r="CK17" i="30"/>
  <c r="CK20" i="30"/>
  <c r="CK23" i="30"/>
  <c r="CK26" i="30"/>
  <c r="CK29" i="30"/>
  <c r="CK32" i="30"/>
  <c r="CK35" i="30"/>
  <c r="CK38" i="30"/>
  <c r="CK41" i="30"/>
  <c r="CK44" i="30"/>
  <c r="CH7" i="30"/>
  <c r="CH10" i="30"/>
  <c r="CH13" i="30"/>
  <c r="CH16" i="30"/>
  <c r="CH19" i="30"/>
  <c r="CH22" i="30"/>
  <c r="CH25" i="30"/>
  <c r="CH28" i="30"/>
  <c r="CH31" i="30"/>
  <c r="CH34" i="30"/>
  <c r="CH37" i="30"/>
  <c r="CH40" i="30"/>
  <c r="CH43" i="30"/>
  <c r="CH5" i="30"/>
  <c r="CH8" i="30"/>
  <c r="CH11" i="30"/>
  <c r="CH14" i="30"/>
  <c r="CH17" i="30"/>
  <c r="CH20" i="30"/>
  <c r="CH23" i="30"/>
  <c r="CH26" i="30"/>
  <c r="CH29" i="30"/>
  <c r="CH32" i="30"/>
  <c r="CH35" i="30"/>
  <c r="CH38" i="30"/>
  <c r="CH41" i="30"/>
  <c r="CH44" i="30"/>
  <c r="CH6" i="30"/>
  <c r="CH9" i="30"/>
  <c r="CH12" i="30"/>
  <c r="CH15" i="30"/>
  <c r="CH18" i="30"/>
  <c r="CH21" i="30"/>
  <c r="CH24" i="30"/>
  <c r="CH27" i="30"/>
  <c r="CH30" i="30"/>
  <c r="CH33" i="30"/>
  <c r="CH36" i="30"/>
  <c r="CH39" i="30"/>
  <c r="CH42" i="30"/>
  <c r="CP4" i="30"/>
  <c r="CP5" i="30"/>
  <c r="CP8" i="30"/>
  <c r="CP11" i="30"/>
  <c r="CP14" i="30"/>
  <c r="CP17" i="30"/>
  <c r="CP20" i="30"/>
  <c r="CP23" i="30"/>
  <c r="CP26" i="30"/>
  <c r="CP29" i="30"/>
  <c r="CP32" i="30"/>
  <c r="CP35" i="30"/>
  <c r="CP38" i="30"/>
  <c r="CP41" i="30"/>
  <c r="CP44" i="30"/>
  <c r="CP6" i="30"/>
  <c r="CP9" i="30"/>
  <c r="CP12" i="30"/>
  <c r="CP15" i="30"/>
  <c r="CP18" i="30"/>
  <c r="CP21" i="30"/>
  <c r="CP24" i="30"/>
  <c r="CP27" i="30"/>
  <c r="CP30" i="30"/>
  <c r="CP33" i="30"/>
  <c r="CP36" i="30"/>
  <c r="CP39" i="30"/>
  <c r="CP42" i="30"/>
  <c r="CP7" i="30"/>
  <c r="CP10" i="30"/>
  <c r="CP13" i="30"/>
  <c r="CP16" i="30"/>
  <c r="CP19" i="30"/>
  <c r="CP22" i="30"/>
  <c r="CP25" i="30"/>
  <c r="CP28" i="30"/>
  <c r="CP31" i="30"/>
  <c r="CP34" i="30"/>
  <c r="CP37" i="30"/>
  <c r="CP40" i="30"/>
  <c r="CP43" i="30"/>
  <c r="CL4" i="30"/>
  <c r="CL6" i="30"/>
  <c r="CL9" i="30"/>
  <c r="CL12" i="30"/>
  <c r="CL15" i="30"/>
  <c r="CL18" i="30"/>
  <c r="CL21" i="30"/>
  <c r="CL24" i="30"/>
  <c r="CL27" i="30"/>
  <c r="CL30" i="30"/>
  <c r="CL33" i="30"/>
  <c r="CL36" i="30"/>
  <c r="CL39" i="30"/>
  <c r="CL42" i="30"/>
  <c r="CL7" i="30"/>
  <c r="CL10" i="30"/>
  <c r="CL13" i="30"/>
  <c r="CL16" i="30"/>
  <c r="CL19" i="30"/>
  <c r="CL22" i="30"/>
  <c r="CL25" i="30"/>
  <c r="CL28" i="30"/>
  <c r="CL31" i="30"/>
  <c r="CL34" i="30"/>
  <c r="CL37" i="30"/>
  <c r="CL40" i="30"/>
  <c r="CL43" i="30"/>
  <c r="CL5" i="30"/>
  <c r="CL8" i="30"/>
  <c r="CL11" i="30"/>
  <c r="CL14" i="30"/>
  <c r="CL17" i="30"/>
  <c r="CL20" i="30"/>
  <c r="CL23" i="30"/>
  <c r="CL26" i="30"/>
  <c r="CL29" i="30"/>
  <c r="CL32" i="30"/>
  <c r="CL35" i="30"/>
  <c r="CL38" i="30"/>
  <c r="CL41" i="30"/>
  <c r="CL44" i="30"/>
  <c r="BK19" i="30"/>
  <c r="CD4" i="30"/>
  <c r="CD5" i="30"/>
  <c r="CD8" i="30"/>
  <c r="CD11" i="30"/>
  <c r="CD14" i="30"/>
  <c r="CD17" i="30"/>
  <c r="CD20" i="30"/>
  <c r="CD23" i="30"/>
  <c r="CD26" i="30"/>
  <c r="CD29" i="30"/>
  <c r="CD32" i="30"/>
  <c r="CD35" i="30"/>
  <c r="CD38" i="30"/>
  <c r="CD41" i="30"/>
  <c r="CD44" i="30"/>
  <c r="CD6" i="30"/>
  <c r="CD9" i="30"/>
  <c r="CD12" i="30"/>
  <c r="CD15" i="30"/>
  <c r="CD18" i="30"/>
  <c r="CD21" i="30"/>
  <c r="CD24" i="30"/>
  <c r="CD27" i="30"/>
  <c r="CD30" i="30"/>
  <c r="CD33" i="30"/>
  <c r="CD36" i="30"/>
  <c r="CD39" i="30"/>
  <c r="CD42" i="30"/>
  <c r="CD7" i="30"/>
  <c r="CD10" i="30"/>
  <c r="CD13" i="30"/>
  <c r="CD16" i="30"/>
  <c r="CD19" i="30"/>
  <c r="CD22" i="30"/>
  <c r="CD25" i="30"/>
  <c r="CD28" i="30"/>
  <c r="CD31" i="30"/>
  <c r="CD34" i="30"/>
  <c r="CD37" i="30"/>
  <c r="CD40" i="30"/>
  <c r="CD43" i="30"/>
  <c r="BP19" i="30"/>
  <c r="CH4" i="30"/>
  <c r="BW19" i="30"/>
  <c r="BR19" i="30"/>
  <c r="BU19" i="30"/>
  <c r="BY19" i="30"/>
  <c r="BQ19" i="30"/>
  <c r="BV19" i="30"/>
  <c r="BJ19" i="30"/>
  <c r="BJ66" i="30" a="1"/>
  <c r="BJ66" i="30" s="1"/>
  <c r="K35" i="30"/>
  <c r="K30" i="30"/>
  <c r="BX19" i="30"/>
  <c r="BT19" i="30"/>
  <c r="BS19" i="30"/>
  <c r="BN19" i="30"/>
  <c r="C33" i="30"/>
  <c r="K33" i="30" s="1"/>
  <c r="C32" i="30"/>
  <c r="K32" i="30" s="1"/>
  <c r="C28" i="30"/>
  <c r="K28" i="30" s="1"/>
  <c r="C29" i="30"/>
  <c r="K29" i="30" s="1"/>
  <c r="K34" i="30"/>
  <c r="C37" i="30"/>
  <c r="K37" i="30" s="1"/>
  <c r="C36" i="30"/>
  <c r="K36" i="30" s="1"/>
  <c r="F33" i="31"/>
  <c r="H14" i="31"/>
  <c r="H15" i="31"/>
  <c r="H16" i="31"/>
  <c r="F23" i="25"/>
  <c r="M2" i="27"/>
  <c r="L2" i="27"/>
  <c r="K2" i="27"/>
  <c r="J2" i="27"/>
  <c r="B89" i="21"/>
  <c r="I31" i="25" l="1" a="1"/>
  <c r="I31" i="25" s="1"/>
  <c r="G16" i="25"/>
  <c r="BT87" i="18" a="1"/>
  <c r="BT87" i="18" s="1"/>
  <c r="AH87" i="18" a="1"/>
  <c r="AH87" i="18" s="1"/>
  <c r="BH87" i="18" a="1"/>
  <c r="BH87" i="18" s="1"/>
  <c r="AI87" i="18" a="1"/>
  <c r="AI87" i="18" s="1"/>
  <c r="K26" i="30"/>
  <c r="BK87" i="18" a="1"/>
  <c r="BK87" i="18" s="1"/>
  <c r="BP87" i="18" a="1"/>
  <c r="BP87" i="18" s="1"/>
  <c r="BO87" i="18" a="1"/>
  <c r="BO87" i="18" s="1"/>
  <c r="BL87" i="18" a="1"/>
  <c r="BL87" i="18" s="1"/>
  <c r="AK87" i="18" a="1"/>
  <c r="AK87" i="18" s="1"/>
  <c r="BW87" i="18" a="1"/>
  <c r="BW87" i="18" s="1"/>
  <c r="BQ87" i="18" a="1"/>
  <c r="BQ87" i="18" s="1"/>
  <c r="BR87" i="18" a="1"/>
  <c r="BR87" i="18" s="1"/>
  <c r="AL87" i="18" a="1"/>
  <c r="AL87" i="18" s="1"/>
  <c r="AB87" i="18" a="1"/>
  <c r="AB87" i="18" s="1"/>
  <c r="AE87" i="18" a="1"/>
  <c r="AE87" i="18" s="1"/>
  <c r="AF87" i="18" a="1"/>
  <c r="AF87" i="18" s="1"/>
  <c r="AQ87" i="18" a="1"/>
  <c r="AQ87" i="18" s="1"/>
  <c r="AN87" i="18" a="1"/>
  <c r="AN87" i="18" s="1"/>
  <c r="K38" i="30"/>
  <c r="L153" i="18"/>
  <c r="L131" i="18"/>
  <c r="L175" i="18"/>
  <c r="L158" i="18"/>
  <c r="L112" i="18"/>
  <c r="L161" i="18"/>
  <c r="L165" i="18"/>
  <c r="L143" i="18"/>
  <c r="L109" i="18"/>
  <c r="L170" i="18"/>
  <c r="L124" i="18"/>
  <c r="L173" i="18"/>
  <c r="L146" i="18"/>
  <c r="L116" i="18"/>
  <c r="L177" i="18"/>
  <c r="L155" i="18"/>
  <c r="L121" i="18"/>
  <c r="L182" i="18"/>
  <c r="L136" i="18"/>
  <c r="L104" i="18"/>
  <c r="L128" i="18"/>
  <c r="L106" i="18"/>
  <c r="L167" i="18"/>
  <c r="L133" i="18"/>
  <c r="L163" i="18"/>
  <c r="L148" i="18"/>
  <c r="L127" i="18"/>
  <c r="L149" i="18"/>
  <c r="L140" i="18"/>
  <c r="L118" i="18"/>
  <c r="L179" i="18"/>
  <c r="L145" i="18"/>
  <c r="L111" i="18"/>
  <c r="L160" i="18"/>
  <c r="L114" i="18"/>
  <c r="L152" i="18"/>
  <c r="L130" i="18"/>
  <c r="L108" i="18"/>
  <c r="L157" i="18"/>
  <c r="L123" i="18"/>
  <c r="L172" i="18"/>
  <c r="L126" i="18"/>
  <c r="L164" i="18"/>
  <c r="L142" i="18"/>
  <c r="L120" i="18"/>
  <c r="L169" i="18"/>
  <c r="L135" i="18"/>
  <c r="L184" i="18"/>
  <c r="L138" i="18"/>
  <c r="L176" i="18"/>
  <c r="L154" i="18"/>
  <c r="L132" i="18"/>
  <c r="L181" i="18"/>
  <c r="L147" i="18"/>
  <c r="L151" i="18"/>
  <c r="L150" i="18"/>
  <c r="L139" i="18"/>
  <c r="L105" i="18"/>
  <c r="L166" i="18"/>
  <c r="L144" i="18"/>
  <c r="L110" i="18"/>
  <c r="L159" i="18"/>
  <c r="L113" i="18"/>
  <c r="L162" i="18"/>
  <c r="L180" i="18"/>
  <c r="L117" i="18"/>
  <c r="L178" i="18"/>
  <c r="L156" i="18"/>
  <c r="L122" i="18"/>
  <c r="L171" i="18"/>
  <c r="L125" i="18"/>
  <c r="L174" i="18"/>
  <c r="L119" i="18"/>
  <c r="L129" i="18"/>
  <c r="L107" i="18"/>
  <c r="L168" i="18"/>
  <c r="L134" i="18"/>
  <c r="L183" i="18"/>
  <c r="L137" i="18"/>
  <c r="L115" i="18"/>
  <c r="L141" i="18"/>
  <c r="G33" i="31" a="1"/>
  <c r="H13" i="31"/>
  <c r="F22" i="25"/>
  <c r="I2" i="27"/>
  <c r="H21" i="25" l="1"/>
  <c r="I16" i="25"/>
  <c r="G33" i="31"/>
  <c r="J14" i="31"/>
  <c r="J15" i="31"/>
  <c r="M43" i="27"/>
  <c r="F43" i="27"/>
  <c r="H23" i="25"/>
  <c r="T2" i="27"/>
  <c r="S2" i="27"/>
  <c r="R2" i="27"/>
  <c r="Q2" i="27"/>
  <c r="H33" i="31" l="1" a="1"/>
  <c r="J13" i="31"/>
  <c r="H22" i="25"/>
  <c r="T43" i="27"/>
  <c r="P2" i="27"/>
  <c r="E46" i="21" l="1"/>
  <c r="F46" i="21"/>
  <c r="K31" i="25" a="1"/>
  <c r="K31" i="25" s="1"/>
  <c r="BX24" i="30" a="1"/>
  <c r="BT24" i="30" a="1"/>
  <c r="D43" i="27"/>
  <c r="C43" i="27"/>
  <c r="K43" i="27"/>
  <c r="J43" i="27"/>
  <c r="H33" i="31"/>
  <c r="L14" i="31"/>
  <c r="Q43" i="27"/>
  <c r="R43" i="27"/>
  <c r="AL6" i="21" a="1"/>
  <c r="AI31" i="21" a="1"/>
  <c r="AC9" i="21" a="1"/>
  <c r="AI23" i="21" a="1"/>
  <c r="AO12" i="21" a="1"/>
  <c r="AN18" i="21" a="1"/>
  <c r="W21" i="21" a="1"/>
  <c r="AK20" i="21" a="1"/>
  <c r="AC2" i="21" a="1"/>
  <c r="AI5" i="21" a="1"/>
  <c r="AF12" i="21" a="1"/>
  <c r="AD12" i="21" a="1"/>
  <c r="AO6" i="21" a="1"/>
  <c r="V4" i="21" a="1"/>
  <c r="K7" i="21" a="1"/>
  <c r="AD23" i="21" a="1"/>
  <c r="AK28" i="21" a="1"/>
  <c r="V5" i="21" a="1"/>
  <c r="AD5" i="21" a="1"/>
  <c r="AE8" i="21" a="1"/>
  <c r="Y23" i="21" a="1"/>
  <c r="P9" i="21" a="1"/>
  <c r="AL27" i="21" a="1"/>
  <c r="AP32" i="21" a="1"/>
  <c r="AP4" i="21" a="1"/>
  <c r="AK23" i="21" a="1"/>
  <c r="AJ17" i="21" a="1"/>
  <c r="O8" i="21" a="1"/>
  <c r="AD24" i="21" a="1"/>
  <c r="AB24" i="21" a="1"/>
  <c r="AJ6" i="21" a="1"/>
  <c r="AP21" i="21" a="1"/>
  <c r="U2" i="21" a="1"/>
  <c r="AK8" i="21" a="1"/>
  <c r="AL3" i="21" a="1"/>
  <c r="AL8" i="21" a="1"/>
  <c r="AO16" i="21" a="1"/>
  <c r="AN31" i="21" a="1"/>
  <c r="AL29" i="21" a="1"/>
  <c r="AN36" i="21" a="1"/>
  <c r="AF14" i="21" a="1"/>
  <c r="Q7" i="21" a="1"/>
  <c r="S17" i="21" a="1"/>
  <c r="AH26" i="21" a="1"/>
  <c r="P10" i="21" a="1"/>
  <c r="AK25" i="21" a="1"/>
  <c r="P7" i="21" a="1"/>
  <c r="V12" i="21" a="1"/>
  <c r="AP19" i="21" a="1"/>
  <c r="AP17" i="21" a="1"/>
  <c r="O13" i="21" a="1"/>
  <c r="AD7" i="21" a="1"/>
  <c r="V6" i="21" a="1"/>
  <c r="AK33" i="21" a="1"/>
  <c r="AC13" i="21" a="1"/>
  <c r="W13" i="21" a="1"/>
  <c r="Z8" i="21" a="1"/>
  <c r="AM11" i="21" a="1"/>
  <c r="Y8" i="21" a="1"/>
  <c r="R12" i="21" a="1"/>
  <c r="AH22" i="21" a="1"/>
  <c r="N13" i="21" a="1"/>
  <c r="W16" i="21" a="1"/>
  <c r="P3" i="21" a="1"/>
  <c r="O12" i="21" a="1"/>
  <c r="X13" i="21" a="1"/>
  <c r="AB21" i="21" a="1"/>
  <c r="W15" i="21" a="1"/>
  <c r="AB11" i="21" a="1"/>
  <c r="V10" i="21" a="1"/>
  <c r="L11" i="21" a="1"/>
  <c r="AG15" i="21" a="1"/>
  <c r="G6" i="21" a="1"/>
  <c r="AH18" i="21" a="1"/>
  <c r="AF21" i="21" a="1"/>
  <c r="I3" i="21" a="1"/>
  <c r="AH28" i="21" a="1"/>
  <c r="U17" i="21" a="1"/>
  <c r="AH17" i="21" a="1"/>
  <c r="S7" i="21" a="1"/>
  <c r="AK16" i="21" a="1"/>
  <c r="R7" i="21" a="1"/>
  <c r="D3" i="21" a="1"/>
  <c r="U18" i="21" a="1"/>
  <c r="E4" i="21" a="1"/>
  <c r="AE19" i="21" a="1"/>
  <c r="AL17" i="21" a="1"/>
  <c r="AF15" i="21" a="1"/>
  <c r="AB16" i="21" a="1"/>
  <c r="R4" i="21" a="1"/>
  <c r="AB25" i="21" a="1"/>
  <c r="R16" i="21" a="1"/>
  <c r="W14" i="21" a="1"/>
  <c r="AB2" i="21" a="1"/>
  <c r="Y17" i="21" a="1"/>
  <c r="Q4" i="21" a="1"/>
  <c r="AH9" i="21" a="1"/>
  <c r="Y12" i="21" a="1"/>
  <c r="AK31" i="21" a="1"/>
  <c r="U6" i="21" a="1"/>
  <c r="AP7" i="21" a="1"/>
  <c r="O9" i="21" a="1"/>
  <c r="Y13" i="21" a="1"/>
  <c r="AB7" i="21" a="1"/>
  <c r="AG12" i="21" a="1"/>
  <c r="J2" i="21" a="1"/>
  <c r="AN10" i="21" a="1"/>
  <c r="Y14" i="21" a="1"/>
  <c r="AN33" i="21" a="1"/>
  <c r="AL28" i="21" a="1"/>
  <c r="M11" i="21" a="1"/>
  <c r="X17" i="21" a="1"/>
  <c r="Z14" i="21" a="1"/>
  <c r="AN16" i="21" a="1"/>
  <c r="AN39" i="21" a="1"/>
  <c r="Y4" i="21" a="1"/>
  <c r="X12" i="21" a="1"/>
  <c r="AL26" i="21" a="1"/>
  <c r="AD27" i="21" a="1"/>
  <c r="AK12" i="21" a="1"/>
  <c r="AC25" i="21" a="1"/>
  <c r="AM5" i="21" a="1"/>
  <c r="F4" i="21" a="1"/>
  <c r="AN9" i="21" a="1"/>
  <c r="AN38" i="21" a="1"/>
  <c r="Z9" i="21" a="1"/>
  <c r="J8" i="21" a="1"/>
  <c r="AC7" i="21" a="1"/>
  <c r="AO18" i="21" a="1"/>
  <c r="T6" i="21" a="1"/>
  <c r="AE30" i="21" a="1"/>
  <c r="AE4" i="21" a="1"/>
  <c r="R14" i="21" a="1"/>
  <c r="AJ31" i="21" a="1"/>
  <c r="AJ23" i="21" a="1"/>
  <c r="AP31" i="21" a="1"/>
  <c r="AK19" i="21" a="1"/>
  <c r="AO13" i="21" a="1"/>
  <c r="AO37" i="21" a="1"/>
  <c r="AC28" i="21" a="1"/>
  <c r="AE26" i="21" a="1"/>
  <c r="AJ32" i="21" a="1"/>
  <c r="AG29" i="21" a="1"/>
  <c r="S13" i="21" a="1"/>
  <c r="AG19" i="21" a="1"/>
  <c r="AG14" i="21" a="1"/>
  <c r="AK5" i="21" a="1"/>
  <c r="W20" i="21" a="1"/>
  <c r="AC20" i="21" a="1"/>
  <c r="AK24" i="21" a="1"/>
  <c r="L9" i="21" a="1"/>
  <c r="Q11" i="21" a="1"/>
  <c r="Z4" i="21" a="1"/>
  <c r="Y2" i="21" a="1"/>
  <c r="U12" i="21" a="1"/>
  <c r="W2" i="21" a="1"/>
  <c r="N11" i="21" a="1"/>
  <c r="AD17" i="21" a="1"/>
  <c r="AE2" i="21" a="1"/>
  <c r="AC17" i="21" a="1"/>
  <c r="S2" i="21" a="1"/>
  <c r="W10" i="21" a="1"/>
  <c r="AP22" i="21" a="1"/>
  <c r="AL16" i="21" a="1"/>
  <c r="AK11" i="21" a="1"/>
  <c r="AI4" i="21" a="1"/>
  <c r="X11" i="21" a="1"/>
  <c r="AD28" i="21" a="1"/>
  <c r="S9" i="21" a="1"/>
  <c r="AO14" i="21" a="1"/>
  <c r="AL11" i="21" a="1"/>
  <c r="AH10" i="21" a="1"/>
  <c r="Y21" i="21" a="1"/>
  <c r="N7" i="21" a="1"/>
  <c r="W18" i="21" a="1"/>
  <c r="AE3" i="21" a="1"/>
  <c r="AN11" i="21" a="1"/>
  <c r="X18" i="21" a="1"/>
  <c r="M9" i="21" a="1"/>
  <c r="AL19" i="21" a="1"/>
  <c r="Y9" i="21" a="1"/>
  <c r="AM32" i="21" a="1"/>
  <c r="U15" i="21" a="1"/>
  <c r="AJ20" i="21" a="1"/>
  <c r="AF18" i="21" a="1"/>
  <c r="AI2" i="21" a="1"/>
  <c r="AN34" i="21" a="1"/>
  <c r="AO19" i="21" a="1"/>
  <c r="AJ8" i="21" a="1"/>
  <c r="AA22" i="21" a="1"/>
  <c r="AI24" i="21" a="1"/>
  <c r="AP28" i="21" a="1"/>
  <c r="AL34" i="21" a="1"/>
  <c r="AE28" i="21" a="1"/>
  <c r="AN8" i="21" a="1"/>
  <c r="U10" i="21" a="1"/>
  <c r="Z13" i="21" a="1"/>
  <c r="AC4" i="21" a="1"/>
  <c r="R5" i="21" a="1"/>
  <c r="V18" i="21" a="1"/>
  <c r="I6" i="21" a="1"/>
  <c r="O2" i="21" a="1"/>
  <c r="AP39" i="21" a="1"/>
  <c r="X15" i="21" a="1"/>
  <c r="AH32" i="21" a="1"/>
  <c r="AO31" i="21" a="1"/>
  <c r="AA18" i="21" a="1"/>
  <c r="R2" i="21" a="1"/>
  <c r="AA8" i="21" a="1"/>
  <c r="V14" i="21" a="1"/>
  <c r="AN23" i="21" a="1"/>
  <c r="AO28" i="21" a="1"/>
  <c r="AP23" i="21" a="1"/>
  <c r="AA11" i="21" a="1"/>
  <c r="T14" i="21" a="1"/>
  <c r="AN35" i="21" a="1"/>
  <c r="AD15" i="21" a="1"/>
  <c r="AC10" i="21" a="1"/>
  <c r="AM21" i="21" a="1"/>
  <c r="AF17" i="21" a="1"/>
  <c r="AD16" i="21" a="1"/>
  <c r="AK26" i="21" a="1"/>
  <c r="AI3" i="21" a="1"/>
  <c r="AC15" i="21" a="1"/>
  <c r="AL18" i="21" a="1"/>
  <c r="D2" i="21" a="1"/>
  <c r="T3" i="21" a="1"/>
  <c r="AH30" i="21" a="1"/>
  <c r="AG21" i="21" a="1"/>
  <c r="T16" i="21" a="1"/>
  <c r="AN29" i="21" a="1"/>
  <c r="AH5" i="21" a="1"/>
  <c r="S15" i="21" a="1"/>
  <c r="AM19" i="21" a="1"/>
  <c r="AK2" i="21" a="1"/>
  <c r="AH6" i="21" a="1"/>
  <c r="AL35" i="21" a="1"/>
  <c r="AP16" i="21" a="1"/>
  <c r="AH25" i="21" a="1"/>
  <c r="H3" i="21" a="1"/>
  <c r="X6" i="21" a="1"/>
  <c r="AE23" i="21" a="1"/>
  <c r="M10" i="21" a="1"/>
  <c r="AO9" i="21" a="1"/>
  <c r="AJ27" i="21" a="1"/>
  <c r="AG32" i="21" a="1"/>
  <c r="AF3" i="21" a="1"/>
  <c r="AJ22" i="21" a="1"/>
  <c r="AK4" i="21" a="1"/>
  <c r="K5" i="21" a="1"/>
  <c r="N12" i="21" a="1"/>
  <c r="AA21" i="21" a="1"/>
  <c r="AB3" i="21" a="1"/>
  <c r="AM2" i="21" a="1"/>
  <c r="Q5" i="21" a="1"/>
  <c r="C2" i="21" a="1"/>
  <c r="AB27" i="21" a="1"/>
  <c r="AM6" i="21" a="1"/>
  <c r="AH29" i="21" a="1"/>
  <c r="AC26" i="21" a="1"/>
  <c r="E3" i="21" a="1"/>
  <c r="AK32" i="21" a="1"/>
  <c r="AG8" i="21" a="1"/>
  <c r="AF27" i="21" a="1"/>
  <c r="I8" i="21" a="1"/>
  <c r="AP11" i="21" a="1"/>
  <c r="AP36" i="21" a="1"/>
  <c r="P15" i="21" a="1"/>
  <c r="S8" i="21" a="1"/>
  <c r="Z24" i="21" a="1"/>
  <c r="AJ16" i="21" a="1"/>
  <c r="AK3" i="21" a="1"/>
  <c r="V15" i="21" a="1"/>
  <c r="AO26" i="21" a="1"/>
  <c r="AJ30" i="21" a="1"/>
  <c r="AP35" i="21" a="1"/>
  <c r="AB4" i="21" a="1"/>
  <c r="W19" i="21" a="1"/>
  <c r="AH12" i="21" a="1"/>
  <c r="AI6" i="21" a="1"/>
  <c r="AM30" i="21" a="1"/>
  <c r="L4" i="21" a="1"/>
  <c r="AL33" i="21" a="1"/>
  <c r="AN30" i="21" a="1"/>
  <c r="AD20" i="21" a="1"/>
  <c r="W11" i="21" a="1"/>
  <c r="AP33" i="21" a="1"/>
  <c r="Q15" i="21" a="1"/>
  <c r="Q10" i="21" a="1"/>
  <c r="P5" i="21" a="1"/>
  <c r="O14" i="21" a="1"/>
  <c r="AO33" i="21" a="1"/>
  <c r="AC23" i="21" a="1"/>
  <c r="R13" i="21" a="1"/>
  <c r="AH31" i="21" a="1"/>
  <c r="X7" i="21" a="1"/>
  <c r="AL12" i="21" a="1"/>
  <c r="R9" i="21" a="1"/>
  <c r="AL5" i="21" a="1"/>
  <c r="Q8" i="21" a="1"/>
  <c r="Q6" i="21" a="1"/>
  <c r="AD3" i="21" a="1"/>
  <c r="K8" i="21" a="1"/>
  <c r="AF13" i="21" a="1"/>
  <c r="AG25" i="21" a="1"/>
  <c r="AL2" i="21" a="1"/>
  <c r="AL37" i="21" a="1"/>
  <c r="AM35" i="21" a="1"/>
  <c r="AG20" i="21" a="1"/>
  <c r="T19" i="21" a="1"/>
  <c r="AM10" i="21" a="1"/>
  <c r="AO7" i="21" a="1"/>
  <c r="AF10" i="21" a="1"/>
  <c r="T17" i="21" a="1"/>
  <c r="G3" i="21" a="1"/>
  <c r="M8" i="21" a="1"/>
  <c r="AN21" i="21" a="1"/>
  <c r="AA6" i="21" a="1"/>
  <c r="AI11" i="21" a="1"/>
  <c r="AG22" i="21" a="1"/>
  <c r="V19" i="21" a="1"/>
  <c r="M6" i="21" a="1"/>
  <c r="AG27" i="21" a="1"/>
  <c r="N3" i="21" a="1"/>
  <c r="AI12" i="21" a="1"/>
  <c r="AG18" i="21" a="1"/>
  <c r="X10" i="21" a="1"/>
  <c r="Q3" i="21" a="1"/>
  <c r="AF24" i="21" a="1"/>
  <c r="AK27" i="21" a="1"/>
  <c r="X9" i="21" a="1"/>
  <c r="AG16" i="21" a="1"/>
  <c r="S5" i="21" a="1"/>
  <c r="AH27" i="21" a="1"/>
  <c r="H4" i="21" a="1"/>
  <c r="Q9" i="21" a="1"/>
  <c r="AA17" i="21" a="1"/>
  <c r="AF23" i="21" a="1"/>
  <c r="AF20" i="21" a="1"/>
  <c r="AM25" i="21" a="1"/>
  <c r="U20" i="21" a="1"/>
  <c r="N2" i="21" a="1"/>
  <c r="AE29" i="21" a="1"/>
  <c r="AE10" i="21" a="1"/>
  <c r="AE21" i="21" a="1"/>
  <c r="AE27" i="21" a="1"/>
  <c r="AI18" i="21" a="1"/>
  <c r="AI15" i="21" a="1"/>
  <c r="T12" i="21" a="1"/>
  <c r="AC21" i="21" a="1"/>
  <c r="AG17" i="21" a="1"/>
  <c r="AN13" i="21" a="1"/>
  <c r="AD8" i="21" a="1"/>
  <c r="Y6" i="21" a="1"/>
  <c r="AP25" i="21" a="1"/>
  <c r="Q14" i="21" a="1"/>
  <c r="AI29" i="21" a="1"/>
  <c r="AL4" i="21" a="1"/>
  <c r="AE15" i="21" a="1"/>
  <c r="AO5" i="21" a="1"/>
  <c r="AC27" i="21" a="1"/>
  <c r="O5" i="21" a="1"/>
  <c r="AI17" i="21" a="1"/>
  <c r="AB6" i="21" a="1"/>
  <c r="AH21" i="21" a="1"/>
  <c r="AF25" i="21" a="1"/>
  <c r="AP3" i="21" a="1"/>
  <c r="AG13" i="21" a="1"/>
  <c r="M5" i="21" a="1"/>
  <c r="AN27" i="21" a="1"/>
  <c r="AB22" i="21" a="1"/>
  <c r="AH13" i="21" a="1"/>
  <c r="AM28" i="21" a="1"/>
  <c r="AM26" i="21" a="1"/>
  <c r="N5" i="21" a="1"/>
  <c r="AL31" i="21" a="1"/>
  <c r="AK9" i="21" a="1"/>
  <c r="AP34" i="21" a="1"/>
  <c r="AD13" i="21" a="1"/>
  <c r="AN15" i="21" a="1"/>
  <c r="AC19" i="21" a="1"/>
  <c r="Z15" i="21" a="1"/>
  <c r="AO30" i="21" a="1"/>
  <c r="I2" i="21" a="1"/>
  <c r="AD2" i="21" a="1"/>
  <c r="AJ33" i="21" a="1"/>
  <c r="AG4" i="21" a="1"/>
  <c r="T4" i="21" a="1"/>
  <c r="V20" i="21" a="1"/>
  <c r="Z25" i="21" a="1"/>
  <c r="AA14" i="21" a="1"/>
  <c r="AP8" i="21" a="1"/>
  <c r="AM38" i="21" a="1"/>
  <c r="AP14" i="21" a="1"/>
  <c r="AF30" i="21" a="1"/>
  <c r="T2" i="21" a="1"/>
  <c r="P6" i="21" a="1"/>
  <c r="AJ5" i="21" a="1"/>
  <c r="H5" i="21" a="1"/>
  <c r="Z6" i="21" a="1"/>
  <c r="AB5" i="21" a="1"/>
  <c r="U16" i="21" a="1"/>
  <c r="AB13" i="21" a="1"/>
  <c r="O3" i="21" a="1"/>
  <c r="AC6" i="21" a="1"/>
  <c r="AN17" i="21" a="1"/>
  <c r="AP26" i="21" a="1"/>
  <c r="AA2" i="21" a="1"/>
  <c r="AE22" i="21" a="1"/>
  <c r="AJ11" i="21" a="1"/>
  <c r="R11" i="21" a="1"/>
  <c r="AP15" i="21" a="1"/>
  <c r="AN28" i="21" a="1"/>
  <c r="S12" i="21" a="1"/>
  <c r="Z12" i="21" a="1"/>
  <c r="AN32" i="21" a="1"/>
  <c r="AA24" i="21" a="1"/>
  <c r="AB9" i="21" a="1"/>
  <c r="Z2" i="21" a="1"/>
  <c r="AB10" i="21" a="1"/>
  <c r="Y11" i="21" a="1"/>
  <c r="W8" i="21" a="1"/>
  <c r="I5" i="21" a="1"/>
  <c r="H2" i="21" a="1"/>
  <c r="AB12" i="21" a="1"/>
  <c r="AC8" i="21" a="1"/>
  <c r="Z11" i="21" a="1"/>
  <c r="U19" i="21" a="1"/>
  <c r="AD21" i="21" a="1"/>
  <c r="AG23" i="21" a="1"/>
  <c r="U5" i="21" a="1"/>
  <c r="L5" i="21" a="1"/>
  <c r="AB23" i="21" a="1"/>
  <c r="G4" i="21" a="1"/>
  <c r="AA5" i="21" a="1"/>
  <c r="P13" i="21" a="1"/>
  <c r="K3" i="21" a="1"/>
  <c r="V2" i="21" a="1"/>
  <c r="AM4" i="21" a="1"/>
  <c r="AN4" i="21" a="1"/>
  <c r="R8" i="21" a="1"/>
  <c r="AM3" i="21" a="1"/>
  <c r="AB17" i="21" a="1"/>
  <c r="AI21" i="21" a="1"/>
  <c r="AL25" i="21" a="1"/>
  <c r="X4" i="21" a="1"/>
  <c r="AI30" i="21" a="1"/>
  <c r="AM22" i="21" a="1"/>
  <c r="T9" i="21" a="1"/>
  <c r="Q12" i="21" a="1"/>
  <c r="AP6" i="21" a="1"/>
  <c r="AA12" i="21" a="1"/>
  <c r="AO3" i="21" a="1"/>
  <c r="J4" i="21" a="1"/>
  <c r="AB18" i="21" a="1"/>
  <c r="T5" i="21" a="1"/>
  <c r="AO35" i="21" a="1"/>
  <c r="AK15" i="21" a="1"/>
  <c r="AO2" i="21" a="1"/>
  <c r="AL22" i="21" a="1"/>
  <c r="AE13" i="21" a="1"/>
  <c r="AP30" i="21" a="1"/>
  <c r="AI16" i="21" a="1"/>
  <c r="AF22" i="21" a="1"/>
  <c r="Q16" i="21" a="1"/>
  <c r="N6" i="21" a="1"/>
  <c r="AM31" i="21" a="1"/>
  <c r="AJ15" i="21" a="1"/>
  <c r="AH3" i="21" a="1"/>
  <c r="AF8" i="21" a="1"/>
  <c r="AP41" i="21" a="1"/>
  <c r="AG26" i="21" a="1"/>
  <c r="W22" i="21" a="1"/>
  <c r="AL9" i="21" a="1"/>
  <c r="G5" i="21" a="1"/>
  <c r="AO39" i="21" a="1"/>
  <c r="AD4" i="21" a="1"/>
  <c r="AC16" i="21" a="1"/>
  <c r="AA16" i="21" a="1"/>
  <c r="AM34" i="21" a="1"/>
  <c r="AK29" i="21" a="1"/>
  <c r="X16" i="21" a="1"/>
  <c r="Z23" i="21" a="1"/>
  <c r="V11" i="21" a="1"/>
  <c r="AG11" i="21" a="1"/>
  <c r="S10" i="21" a="1"/>
  <c r="AJ19" i="21" a="1"/>
  <c r="L7" i="21" a="1"/>
  <c r="AM24" i="21" a="1"/>
  <c r="AB8" i="21" a="1"/>
  <c r="AC22" i="21" a="1"/>
  <c r="AM23" i="21" a="1"/>
  <c r="AP18" i="21" a="1"/>
  <c r="AO15" i="21" a="1"/>
  <c r="H7" i="21" a="1"/>
  <c r="AH16" i="21" a="1"/>
  <c r="AG2" i="21" a="1"/>
  <c r="AI25" i="21" a="1"/>
  <c r="AA25" i="21" a="1"/>
  <c r="AL24" i="21" a="1"/>
  <c r="AM29" i="21" a="1"/>
  <c r="Y7" i="21" a="1"/>
  <c r="AH11" i="21" a="1"/>
  <c r="L3" i="21" a="1"/>
  <c r="AE6" i="21" a="1"/>
  <c r="AP37" i="21" a="1"/>
  <c r="V13" i="21" a="1"/>
  <c r="AI26" i="21" a="1"/>
  <c r="L6" i="21" a="1"/>
  <c r="Z21" i="21" a="1"/>
  <c r="Z18" i="21" a="1"/>
  <c r="AO17" i="21" a="1"/>
  <c r="J3" i="21" a="1"/>
  <c r="AJ4" i="21" a="1"/>
  <c r="Z17" i="21" a="1"/>
  <c r="AM27" i="21" a="1"/>
  <c r="AG24" i="21" a="1"/>
  <c r="AF2" i="21" a="1"/>
  <c r="AE24" i="21" a="1"/>
  <c r="AD26" i="21" a="1"/>
  <c r="U4" i="21" a="1"/>
  <c r="T11" i="21" a="1"/>
  <c r="AB15" i="21" a="1"/>
  <c r="X3" i="21" a="1"/>
  <c r="AI7" i="21" a="1"/>
  <c r="AF16" i="21" a="1"/>
  <c r="U13" i="21" a="1"/>
  <c r="AC18" i="21" a="1"/>
  <c r="O6" i="21" a="1"/>
  <c r="O10" i="21" a="1"/>
  <c r="T15" i="21" a="1"/>
  <c r="AF28" i="21" a="1"/>
  <c r="AP38" i="21" a="1"/>
  <c r="Z3" i="21" a="1"/>
  <c r="U7" i="21" a="1"/>
  <c r="AD11" i="21" a="1"/>
  <c r="AM13" i="21" a="1"/>
  <c r="AK17" i="21" a="1"/>
  <c r="AC14" i="21" a="1"/>
  <c r="AD19" i="21" a="1"/>
  <c r="AK34" i="21" a="1"/>
  <c r="J9" i="21" a="1"/>
  <c r="AI32" i="21" a="1"/>
  <c r="AE5" i="21" a="1"/>
  <c r="AJ12" i="21" a="1"/>
  <c r="AH20" i="21" a="1"/>
  <c r="Y20" i="21" a="1"/>
  <c r="Q2" i="21" a="1"/>
  <c r="N4" i="21" a="1"/>
  <c r="W3" i="21" a="1"/>
  <c r="AD22" i="21" a="1"/>
  <c r="Z7" i="21" a="1"/>
  <c r="AF29" i="21" a="1"/>
  <c r="T7" i="21" a="1"/>
  <c r="K2" i="21" a="1"/>
  <c r="AM33" i="21" a="1"/>
  <c r="N9" i="21" a="1"/>
  <c r="V16" i="21" a="1"/>
  <c r="AO10" i="21" a="1"/>
  <c r="AO4" i="21" a="1"/>
  <c r="AM37" i="21" a="1"/>
  <c r="AI8" i="21" a="1"/>
  <c r="Y16" i="21" a="1"/>
  <c r="Y22" i="21" a="1"/>
  <c r="AO20" i="21" a="1"/>
  <c r="AM16" i="21" a="1"/>
  <c r="K9" i="21" a="1"/>
  <c r="AL20" i="21" a="1"/>
  <c r="V8" i="21" a="1"/>
  <c r="AG7" i="21" a="1"/>
  <c r="AB26" i="21" a="1"/>
  <c r="AI34" i="21" a="1"/>
  <c r="Z5" i="21" a="1"/>
  <c r="AG6" i="21" a="1"/>
  <c r="Y10" i="21" a="1"/>
  <c r="AK30" i="21" a="1"/>
  <c r="AE16" i="21" a="1"/>
  <c r="J6" i="21" a="1"/>
  <c r="X21" i="21" a="1"/>
  <c r="AK6" i="21" a="1"/>
  <c r="W7" i="21" a="1"/>
  <c r="AP40" i="21" a="1"/>
  <c r="P14" i="21" a="1"/>
  <c r="U3" i="21" a="1"/>
  <c r="AH15" i="21" a="1"/>
  <c r="Z10" i="21" a="1"/>
  <c r="K4" i="21" a="1"/>
  <c r="J7" i="21" a="1"/>
  <c r="Z20" i="21" a="1"/>
  <c r="Z22" i="21" a="1"/>
  <c r="AL7" i="21" a="1"/>
  <c r="AK10" i="21" a="1"/>
  <c r="V21" i="21" a="1"/>
  <c r="AD25" i="21" a="1"/>
  <c r="AH33" i="21" a="1"/>
  <c r="N10" i="21" a="1"/>
  <c r="AN2" i="21" a="1"/>
  <c r="AN25" i="21" a="1"/>
  <c r="AJ24" i="21" a="1"/>
  <c r="AA23" i="21" a="1"/>
  <c r="AO27" i="21" a="1"/>
  <c r="AL10" i="21" a="1"/>
  <c r="T8" i="21" a="1"/>
  <c r="AC12" i="21" a="1"/>
  <c r="AO36" i="21" a="1"/>
  <c r="AJ7" i="21" a="1"/>
  <c r="AK21" i="21" a="1"/>
  <c r="AP13" i="21" a="1"/>
  <c r="AM14" i="21" a="1"/>
  <c r="W5" i="21" a="1"/>
  <c r="W6" i="21" a="1"/>
  <c r="T13" i="21" a="1"/>
  <c r="AA9" i="21" a="1"/>
  <c r="AH2" i="21" a="1"/>
  <c r="P12" i="21" a="1"/>
  <c r="AA19" i="21" a="1"/>
  <c r="AH23" i="21" a="1"/>
  <c r="W12" i="21" a="1"/>
  <c r="AN7" i="21" a="1"/>
  <c r="M12" i="21" a="1"/>
  <c r="X8" i="21" a="1"/>
  <c r="AP20" i="21" a="1"/>
  <c r="AA20" i="21" a="1"/>
  <c r="Y5" i="21" a="1"/>
  <c r="AE11" i="21" a="1"/>
  <c r="P11" i="21" a="1"/>
  <c r="AL21" i="21" a="1"/>
  <c r="Y15" i="21" a="1"/>
  <c r="AP29" i="21" a="1"/>
  <c r="L10" i="21" a="1"/>
  <c r="AE7" i="21" a="1"/>
  <c r="AI10" i="21" a="1"/>
  <c r="AI13" i="21" a="1"/>
  <c r="AE12" i="21" a="1"/>
  <c r="AF6" i="21" a="1"/>
  <c r="U8" i="21" a="1"/>
  <c r="AK22" i="21" a="1"/>
  <c r="AP24" i="21" a="1"/>
  <c r="AJ14" i="21" a="1"/>
  <c r="AM15" i="21" a="1"/>
  <c r="AD14" i="21" a="1"/>
  <c r="S14" i="21" a="1"/>
  <c r="P2" i="21" a="1"/>
  <c r="R15" i="21" a="1"/>
  <c r="AG10" i="21" a="1"/>
  <c r="J5" i="21" a="1"/>
  <c r="AA10" i="21" a="1"/>
  <c r="AJ29" i="21" a="1"/>
  <c r="P8" i="21" a="1"/>
  <c r="AN3" i="21" a="1"/>
  <c r="AO38" i="21" a="1"/>
  <c r="Q13" i="21" a="1"/>
  <c r="AB20" i="21" a="1"/>
  <c r="M3" i="21" a="1"/>
  <c r="AA4" i="21" a="1"/>
  <c r="L2" i="21" a="1"/>
  <c r="AJ25" i="21" a="1"/>
  <c r="W9" i="21" a="1"/>
  <c r="AM17" i="21" a="1"/>
  <c r="O11" i="21" a="1"/>
  <c r="AG5" i="21" a="1"/>
  <c r="AJ13" i="21" a="1"/>
  <c r="AE20" i="21" a="1"/>
  <c r="AG31" i="21" a="1"/>
  <c r="AO40" i="21" a="1"/>
  <c r="AN19" i="21" a="1"/>
  <c r="AA13" i="21" a="1"/>
  <c r="I7" i="21" a="1"/>
  <c r="S18" i="21" a="1"/>
  <c r="AN22" i="21" a="1"/>
  <c r="AH4" i="21" a="1"/>
  <c r="AL14" i="21" a="1"/>
  <c r="K10" i="21" a="1"/>
  <c r="I4" i="21" a="1"/>
  <c r="AI28" i="21" a="1"/>
  <c r="AM12" i="21" a="1"/>
  <c r="AM9" i="21" a="1"/>
  <c r="AC11" i="21" a="1"/>
  <c r="AC3" i="21" a="1"/>
  <c r="AJ10" i="21" a="1"/>
  <c r="S3" i="21" a="1"/>
  <c r="AN5" i="21" a="1"/>
  <c r="AD6" i="21" a="1"/>
  <c r="AL36" i="21" a="1"/>
  <c r="AF9" i="21" a="1"/>
  <c r="AP2" i="21" a="1"/>
  <c r="W4" i="21" a="1"/>
  <c r="AG28" i="21" a="1"/>
  <c r="AJ18" i="21" a="1"/>
  <c r="Y18" i="21" a="1"/>
  <c r="AK13" i="21" a="1"/>
  <c r="AM8" i="21" a="1"/>
  <c r="AL30" i="21" a="1"/>
  <c r="O7" i="21" a="1"/>
  <c r="R10" i="21" a="1"/>
  <c r="AI22" i="21" a="1"/>
  <c r="AJ21" i="21" a="1"/>
  <c r="AC24" i="21" a="1"/>
  <c r="P4" i="21" a="1"/>
  <c r="AK36" i="21" a="1"/>
  <c r="AK14" i="21" a="1"/>
  <c r="AG9" i="21" a="1"/>
  <c r="AE14" i="21" a="1"/>
  <c r="AJ35" i="21" a="1"/>
  <c r="AE17" i="21" a="1"/>
  <c r="AB14" i="21" a="1"/>
  <c r="X14" i="21" a="1"/>
  <c r="AI20" i="21" a="1"/>
  <c r="T18" i="21" a="1"/>
  <c r="AO21" i="21" a="1"/>
  <c r="X20" i="21" a="1"/>
  <c r="AN26" i="21" a="1"/>
  <c r="AI14" i="21" a="1"/>
  <c r="U14" i="21" a="1"/>
  <c r="AI27" i="21" a="1"/>
  <c r="N8" i="21" a="1"/>
  <c r="AO29" i="21" a="1"/>
  <c r="AG3" i="21" a="1"/>
  <c r="AM36" i="21" a="1"/>
  <c r="S6" i="21" a="1"/>
  <c r="AE25" i="21" a="1"/>
  <c r="X22" i="21" a="1"/>
  <c r="AJ34" i="21" a="1"/>
  <c r="AG30" i="21" a="1"/>
  <c r="AJ9" i="21" a="1"/>
  <c r="Z19" i="21" a="1"/>
  <c r="AN12" i="21" a="1"/>
  <c r="AD18" i="21" a="1"/>
  <c r="AP5" i="21" a="1"/>
  <c r="H6" i="21" a="1"/>
  <c r="AP27" i="21" a="1"/>
  <c r="AH14" i="21" a="1"/>
  <c r="U9" i="21" a="1"/>
  <c r="AP12" i="21" a="1"/>
  <c r="AI19" i="21" a="1"/>
  <c r="AA15" i="21" a="1"/>
  <c r="AJ28" i="21" a="1"/>
  <c r="V7" i="21" a="1"/>
  <c r="AD10" i="21" a="1"/>
  <c r="AJ3" i="21" a="1"/>
  <c r="AF19" i="21" a="1"/>
  <c r="R6" i="21" a="1"/>
  <c r="M2" i="21" a="1"/>
  <c r="AF11" i="21" a="1"/>
  <c r="M7" i="21" a="1"/>
  <c r="AO8" i="21" a="1"/>
  <c r="T10" i="21" a="1"/>
  <c r="AH7" i="21" a="1"/>
  <c r="AJ26" i="21" a="1"/>
  <c r="AC5" i="21" a="1"/>
  <c r="AI9" i="21" a="1"/>
  <c r="X2" i="21" a="1"/>
  <c r="S4" i="21" a="1"/>
  <c r="AN14" i="21" a="1"/>
  <c r="X5" i="21" a="1"/>
  <c r="AP10" i="21" a="1"/>
  <c r="S16" i="21" a="1"/>
  <c r="AL13" i="21" a="1"/>
  <c r="AO24" i="21" a="1"/>
  <c r="AL32" i="21" a="1"/>
  <c r="AE9" i="21" a="1"/>
  <c r="AN20" i="21" a="1"/>
  <c r="L8" i="21" a="1"/>
  <c r="AI33" i="21" a="1"/>
  <c r="U11" i="21" a="1"/>
  <c r="AD9" i="21" a="1"/>
  <c r="AO32" i="21" a="1"/>
  <c r="AK18" i="21" a="1"/>
  <c r="V17" i="21" a="1"/>
  <c r="AH19" i="21" a="1"/>
  <c r="AF31" i="21" a="1"/>
  <c r="R17" i="21" a="1"/>
  <c r="AL23" i="21" a="1"/>
  <c r="G2" i="21" a="1"/>
  <c r="O4" i="21" a="1"/>
  <c r="M4" i="21" a="1"/>
  <c r="AF4" i="21" a="1"/>
  <c r="AA7" i="21" a="1"/>
  <c r="W17" i="21" a="1"/>
  <c r="AH8" i="21" a="1"/>
  <c r="AK7" i="21" a="1"/>
  <c r="AN6" i="21" a="1"/>
  <c r="X19" i="21" a="1"/>
  <c r="AM18" i="21" a="1"/>
  <c r="AO34" i="21" a="1"/>
  <c r="AA3" i="21" a="1"/>
  <c r="AO11" i="21" a="1"/>
  <c r="AJ2" i="21" a="1"/>
  <c r="AF5" i="21" a="1"/>
  <c r="Y24" i="21" a="1"/>
  <c r="V9" i="21" a="1"/>
  <c r="R3" i="21" a="1"/>
  <c r="Z16" i="21" a="1"/>
  <c r="AD29" i="21" a="1"/>
  <c r="Y3" i="21" a="1"/>
  <c r="AF26" i="21" a="1"/>
  <c r="AH24" i="21" a="1"/>
  <c r="AF7" i="21" a="1"/>
  <c r="AA26" i="21" a="1"/>
  <c r="AN37" i="21" a="1"/>
  <c r="AO22" i="21" a="1"/>
  <c r="X23" i="21" a="1"/>
  <c r="AN24" i="21" a="1"/>
  <c r="AE18" i="21" a="1"/>
  <c r="AB19" i="21" a="1"/>
  <c r="AL15" i="21" a="1"/>
  <c r="V3" i="21" a="1"/>
  <c r="AO25" i="21" a="1"/>
  <c r="AM7" i="21" a="1"/>
  <c r="AP9" i="21" a="1"/>
  <c r="S11" i="21" a="1"/>
  <c r="Y19" i="21" a="1"/>
  <c r="AO23" i="21" a="1"/>
  <c r="K6" i="21" a="1"/>
  <c r="AM20" i="21" a="1"/>
  <c r="AK35" i="21" a="1"/>
  <c r="R2" i="21" l="1"/>
  <c r="R46" i="21" s="1"/>
  <c r="S2" i="21"/>
  <c r="S46" i="21" s="1"/>
  <c r="AD8" i="21"/>
  <c r="AD52" i="21" s="1"/>
  <c r="V9" i="21"/>
  <c r="V53" i="21" s="1"/>
  <c r="AO7" i="21"/>
  <c r="AO51" i="21" s="1"/>
  <c r="AC23" i="21"/>
  <c r="AC67" i="21" s="1"/>
  <c r="AK36" i="21"/>
  <c r="AK80" i="21" s="1"/>
  <c r="P4" i="21"/>
  <c r="P48" i="21" s="1"/>
  <c r="AO25" i="21"/>
  <c r="AO69" i="21" s="1"/>
  <c r="AN25" i="21"/>
  <c r="AN69" i="21" s="1"/>
  <c r="AO30" i="21"/>
  <c r="AO74" i="21" s="1"/>
  <c r="AH5" i="21"/>
  <c r="AH49" i="21" s="1"/>
  <c r="AK8" i="21"/>
  <c r="AK52" i="21" s="1"/>
  <c r="AJ14" i="21"/>
  <c r="AJ58" i="21" s="1"/>
  <c r="H7" i="21"/>
  <c r="H51" i="21" s="1"/>
  <c r="AO33" i="21"/>
  <c r="AO77" i="21" s="1"/>
  <c r="AM22" i="21"/>
  <c r="AM66" i="21" s="1"/>
  <c r="R14" i="21"/>
  <c r="R58" i="21" s="1"/>
  <c r="T2" i="21"/>
  <c r="T46" i="21" s="1"/>
  <c r="X5" i="21"/>
  <c r="X49" i="21" s="1"/>
  <c r="AC21" i="21"/>
  <c r="AC65" i="21" s="1"/>
  <c r="AB7" i="21"/>
  <c r="AB51" i="21" s="1"/>
  <c r="M3" i="21"/>
  <c r="M47" i="21" s="1"/>
  <c r="M12" i="21"/>
  <c r="M56" i="21" s="1"/>
  <c r="R8" i="21"/>
  <c r="R52" i="21" s="1"/>
  <c r="AJ6" i="21"/>
  <c r="AJ50" i="21" s="1"/>
  <c r="AL6" i="21"/>
  <c r="AL50" i="21" s="1"/>
  <c r="AJ7" i="21"/>
  <c r="AJ51" i="21" s="1"/>
  <c r="AC13" i="21"/>
  <c r="AC57" i="21" s="1"/>
  <c r="M2" i="21"/>
  <c r="M46" i="21" s="1"/>
  <c r="AN31" i="21"/>
  <c r="AN75" i="21" s="1"/>
  <c r="AB27" i="21"/>
  <c r="AB71" i="21" s="1"/>
  <c r="O14" i="21"/>
  <c r="O58" i="21" s="1"/>
  <c r="AH14" i="21"/>
  <c r="AH58" i="21" s="1"/>
  <c r="P6" i="21"/>
  <c r="P50" i="21" s="1"/>
  <c r="X19" i="21"/>
  <c r="X63" i="21" s="1"/>
  <c r="AN28" i="21"/>
  <c r="AN72" i="21" s="1"/>
  <c r="AL19" i="21"/>
  <c r="AL63" i="21" s="1"/>
  <c r="Y13" i="21"/>
  <c r="Y57" i="21" s="1"/>
  <c r="Z3" i="21"/>
  <c r="Z47" i="21" s="1"/>
  <c r="X7" i="21"/>
  <c r="X51" i="21" s="1"/>
  <c r="AC9" i="21"/>
  <c r="AC53" i="21" s="1"/>
  <c r="M7" i="21"/>
  <c r="M51" i="21" s="1"/>
  <c r="Z16" i="21"/>
  <c r="Z60" i="21" s="1"/>
  <c r="AE17" i="21"/>
  <c r="AE61" i="21" s="1"/>
  <c r="AK33" i="21"/>
  <c r="AK77" i="21" s="1"/>
  <c r="Q11" i="21"/>
  <c r="Q55" i="21" s="1"/>
  <c r="W15" i="21"/>
  <c r="W59" i="21" s="1"/>
  <c r="AK7" i="21"/>
  <c r="AK51" i="21" s="1"/>
  <c r="AD7" i="21"/>
  <c r="AD51" i="21" s="1"/>
  <c r="AN27" i="21"/>
  <c r="AN71" i="21" s="1"/>
  <c r="AG25" i="21"/>
  <c r="AG69" i="21" s="1"/>
  <c r="AJ30" i="21"/>
  <c r="AJ74" i="21" s="1"/>
  <c r="V15" i="21"/>
  <c r="V59" i="21" s="1"/>
  <c r="AO34" i="21"/>
  <c r="AO78" i="21" s="1"/>
  <c r="AN34" i="21"/>
  <c r="AN78" i="21" s="1"/>
  <c r="AH32" i="21"/>
  <c r="AH76" i="21" s="1"/>
  <c r="H2" i="21"/>
  <c r="H46" i="21" s="1"/>
  <c r="AA7" i="21"/>
  <c r="AA51" i="21" s="1"/>
  <c r="AO22" i="21"/>
  <c r="AO66" i="21" s="1"/>
  <c r="AB23" i="21"/>
  <c r="AB67" i="21" s="1"/>
  <c r="AM14" i="21"/>
  <c r="AM58" i="21" s="1"/>
  <c r="AL33" i="21"/>
  <c r="AL77" i="21" s="1"/>
  <c r="V4" i="21"/>
  <c r="V48" i="21" s="1"/>
  <c r="L3" i="21"/>
  <c r="L47" i="21" s="1"/>
  <c r="V11" i="21"/>
  <c r="V55" i="21" s="1"/>
  <c r="AM15" i="21"/>
  <c r="AM59" i="21" s="1"/>
  <c r="AJ5" i="21"/>
  <c r="AJ49" i="21" s="1"/>
  <c r="AN14" i="21"/>
  <c r="AN58" i="21" s="1"/>
  <c r="N10" i="21"/>
  <c r="N54" i="21" s="1"/>
  <c r="AF12" i="21"/>
  <c r="AF56" i="21" s="1"/>
  <c r="J2" i="21"/>
  <c r="J46" i="21" s="1"/>
  <c r="AJ23" i="21"/>
  <c r="AJ67" i="21" s="1"/>
  <c r="AD16" i="21"/>
  <c r="AD60" i="21" s="1"/>
  <c r="Z5" i="21"/>
  <c r="Z49" i="21" s="1"/>
  <c r="AG11" i="21"/>
  <c r="AG55" i="21" s="1"/>
  <c r="N6" i="21"/>
  <c r="N50" i="21" s="1"/>
  <c r="AA11" i="21"/>
  <c r="AA55" i="21" s="1"/>
  <c r="AE3" i="21"/>
  <c r="AE47" i="21" s="1"/>
  <c r="Q2" i="21"/>
  <c r="Q46" i="21" s="1"/>
  <c r="AO11" i="21"/>
  <c r="AO55" i="21" s="1"/>
  <c r="S18" i="21"/>
  <c r="S62" i="21" s="1"/>
  <c r="AI8" i="21"/>
  <c r="AI52" i="21" s="1"/>
  <c r="AC28" i="21"/>
  <c r="AC72" i="21" s="1"/>
  <c r="Y8" i="21"/>
  <c r="Y52" i="21" s="1"/>
  <c r="AP37" i="21"/>
  <c r="L3" i="2" s="1"/>
  <c r="K3" i="2" s="1"/>
  <c r="AG8" i="21"/>
  <c r="AG52" i="21" s="1"/>
  <c r="AJ4" i="21"/>
  <c r="AJ48" i="21" s="1"/>
  <c r="T16" i="21"/>
  <c r="T60" i="21" s="1"/>
  <c r="V6" i="21"/>
  <c r="V50" i="21" s="1"/>
  <c r="W20" i="21"/>
  <c r="W64" i="21" s="1"/>
  <c r="U3" i="21"/>
  <c r="U47" i="21" s="1"/>
  <c r="AO3" i="21"/>
  <c r="AO47" i="21" s="1"/>
  <c r="AI11" i="21"/>
  <c r="AI55" i="21" s="1"/>
  <c r="AC10" i="21"/>
  <c r="AC54" i="21" s="1"/>
  <c r="T13" i="21"/>
  <c r="T57" i="21" s="1"/>
  <c r="H3" i="21"/>
  <c r="H47" i="21" s="1"/>
  <c r="AE18" i="21"/>
  <c r="AE62" i="21" s="1"/>
  <c r="AA16" i="21"/>
  <c r="AA60" i="21" s="1"/>
  <c r="S14" i="21"/>
  <c r="S58" i="21" s="1"/>
  <c r="AN36" i="21"/>
  <c r="AN80" i="21" s="1"/>
  <c r="X23" i="21"/>
  <c r="X67" i="21" s="1"/>
  <c r="AH24" i="21"/>
  <c r="AH68" i="21" s="1"/>
  <c r="AJ13" i="21"/>
  <c r="AJ57" i="21" s="1"/>
  <c r="G6" i="21"/>
  <c r="G50" i="21" s="1"/>
  <c r="AI15" i="21"/>
  <c r="AI59" i="21" s="1"/>
  <c r="T4" i="21"/>
  <c r="T48" i="21" s="1"/>
  <c r="Y6" i="21"/>
  <c r="Y50" i="21" s="1"/>
  <c r="AE10" i="21"/>
  <c r="AE54" i="21" s="1"/>
  <c r="AE7" i="21"/>
  <c r="AE51" i="21" s="1"/>
  <c r="AK22" i="21"/>
  <c r="AK66" i="21" s="1"/>
  <c r="AG14" i="21"/>
  <c r="AG58" i="21" s="1"/>
  <c r="S9" i="21"/>
  <c r="S53" i="21" s="1"/>
  <c r="R12" i="21"/>
  <c r="R56" i="21" s="1"/>
  <c r="AH22" i="21"/>
  <c r="AH66" i="21" s="1"/>
  <c r="AK24" i="21"/>
  <c r="AK68" i="21" s="1"/>
  <c r="AC6" i="21"/>
  <c r="AC50" i="21" s="1"/>
  <c r="X8" i="21"/>
  <c r="X52" i="21" s="1"/>
  <c r="V3" i="21"/>
  <c r="V47" i="21" s="1"/>
  <c r="AK2" i="21"/>
  <c r="M15" i="2" s="1"/>
  <c r="AC19" i="21"/>
  <c r="AC63" i="21" s="1"/>
  <c r="AA17" i="21"/>
  <c r="AA61" i="21" s="1"/>
  <c r="AM9" i="21"/>
  <c r="AM53" i="21" s="1"/>
  <c r="AO32" i="21"/>
  <c r="AO76" i="21" s="1"/>
  <c r="AI10" i="21"/>
  <c r="AI54" i="21" s="1"/>
  <c r="AK20" i="21"/>
  <c r="AK64" i="21" s="1"/>
  <c r="V12" i="21"/>
  <c r="V56" i="21" s="1"/>
  <c r="AL22" i="21"/>
  <c r="AL66" i="21" s="1"/>
  <c r="AE13" i="21"/>
  <c r="AE57" i="21" s="1"/>
  <c r="AL34" i="21"/>
  <c r="L34" i="2" s="1"/>
  <c r="K34" i="2" s="1"/>
  <c r="D2" i="21"/>
  <c r="D46" i="21" s="1"/>
  <c r="AO16" i="21"/>
  <c r="AO60" i="21" s="1"/>
  <c r="Z17" i="21"/>
  <c r="Z61" i="21" s="1"/>
  <c r="AH4" i="21"/>
  <c r="AH48" i="21" s="1"/>
  <c r="AP35" i="21"/>
  <c r="AP79" i="21" s="1"/>
  <c r="AB20" i="21"/>
  <c r="AB64" i="21" s="1"/>
  <c r="AC5" i="21"/>
  <c r="AC49" i="21" s="1"/>
  <c r="AP21" i="21"/>
  <c r="AP65" i="21" s="1"/>
  <c r="AC12" i="21"/>
  <c r="AC56" i="21" s="1"/>
  <c r="AL36" i="21"/>
  <c r="AL80" i="21" s="1"/>
  <c r="AA8" i="21"/>
  <c r="AA52" i="21" s="1"/>
  <c r="N12" i="21"/>
  <c r="N56" i="21" s="1"/>
  <c r="I5" i="21"/>
  <c r="I49" i="21" s="1"/>
  <c r="AP5" i="21"/>
  <c r="N20" i="2" s="1"/>
  <c r="J7" i="21"/>
  <c r="J51" i="21" s="1"/>
  <c r="AJ27" i="21"/>
  <c r="AJ71" i="21" s="1"/>
  <c r="AC7" i="21"/>
  <c r="AC51" i="21" s="1"/>
  <c r="AP27" i="21"/>
  <c r="AP71" i="21" s="1"/>
  <c r="Y14" i="21"/>
  <c r="Y58" i="21" s="1"/>
  <c r="J6" i="21"/>
  <c r="J50" i="21" s="1"/>
  <c r="Z25" i="21"/>
  <c r="Z69" i="21" s="1"/>
  <c r="V17" i="21"/>
  <c r="V61" i="21" s="1"/>
  <c r="AH2" i="21"/>
  <c r="AH46" i="21" s="1"/>
  <c r="W5" i="21"/>
  <c r="W49" i="21" s="1"/>
  <c r="AF30" i="21"/>
  <c r="AF74" i="21" s="1"/>
  <c r="AE8" i="21"/>
  <c r="AE52" i="21" s="1"/>
  <c r="U16" i="21"/>
  <c r="U60" i="21" s="1"/>
  <c r="J9" i="21"/>
  <c r="J53" i="21" s="1"/>
  <c r="AO10" i="21"/>
  <c r="AO54" i="21" s="1"/>
  <c r="W2" i="21"/>
  <c r="W46" i="21" s="1"/>
  <c r="Q4" i="21"/>
  <c r="Q48" i="21" s="1"/>
  <c r="T15" i="21"/>
  <c r="T59" i="21" s="1"/>
  <c r="AI6" i="21"/>
  <c r="AI50" i="21" s="1"/>
  <c r="AD5" i="21"/>
  <c r="AD49" i="21" s="1"/>
  <c r="AN19" i="21"/>
  <c r="AN63" i="21" s="1"/>
  <c r="AE6" i="21"/>
  <c r="AE50" i="21" s="1"/>
  <c r="O10" i="21"/>
  <c r="O54" i="21" s="1"/>
  <c r="AE4" i="21"/>
  <c r="AE48" i="21" s="1"/>
  <c r="AJ10" i="21"/>
  <c r="AJ54" i="21" s="1"/>
  <c r="AG9" i="21"/>
  <c r="AG53" i="21" s="1"/>
  <c r="AB3" i="21"/>
  <c r="AB47" i="21" s="1"/>
  <c r="P15" i="21"/>
  <c r="P59" i="21" s="1"/>
  <c r="K7" i="21"/>
  <c r="K51" i="21" s="1"/>
  <c r="L9" i="21"/>
  <c r="L53" i="21" s="1"/>
  <c r="Y7" i="21"/>
  <c r="Y51" i="21" s="1"/>
  <c r="AJ31" i="21"/>
  <c r="AJ75" i="21" s="1"/>
  <c r="Q8" i="21"/>
  <c r="Q52" i="21" s="1"/>
  <c r="AE28" i="21"/>
  <c r="AE72" i="21" s="1"/>
  <c r="AL25" i="21"/>
  <c r="AL69" i="21" s="1"/>
  <c r="AA22" i="21"/>
  <c r="AA66" i="21" s="1"/>
  <c r="L5" i="21"/>
  <c r="L49" i="21" s="1"/>
  <c r="AN23" i="21"/>
  <c r="AN67" i="21" s="1"/>
  <c r="V10" i="21"/>
  <c r="V54" i="21" s="1"/>
  <c r="AH20" i="21"/>
  <c r="AH64" i="21" s="1"/>
  <c r="AL3" i="21"/>
  <c r="AL47" i="21" s="1"/>
  <c r="AM35" i="21"/>
  <c r="AM79" i="21" s="1"/>
  <c r="AK31" i="21"/>
  <c r="AK75" i="21" s="1"/>
  <c r="AC26" i="21"/>
  <c r="AC70" i="21" s="1"/>
  <c r="Z2" i="21"/>
  <c r="Z46" i="21" s="1"/>
  <c r="Z10" i="21"/>
  <c r="Z54" i="21" s="1"/>
  <c r="G2" i="21"/>
  <c r="G46" i="21" s="1"/>
  <c r="AH11" i="21"/>
  <c r="AH55" i="21" s="1"/>
  <c r="AH9" i="21"/>
  <c r="AH53" i="21" s="1"/>
  <c r="AP28" i="21"/>
  <c r="AP72" i="21" s="1"/>
  <c r="AM4" i="21"/>
  <c r="AM48" i="21" s="1"/>
  <c r="Z18" i="21"/>
  <c r="Z62" i="21" s="1"/>
  <c r="H5" i="21"/>
  <c r="H49" i="21" s="1"/>
  <c r="AA19" i="21"/>
  <c r="AA63" i="21" s="1"/>
  <c r="AI22" i="21"/>
  <c r="AI66" i="21" s="1"/>
  <c r="AL7" i="21"/>
  <c r="AL51" i="21" s="1"/>
  <c r="U12" i="21"/>
  <c r="U56" i="21" s="1"/>
  <c r="AD19" i="21"/>
  <c r="AD63" i="21" s="1"/>
  <c r="AB8" i="21"/>
  <c r="AB52" i="21" s="1"/>
  <c r="AJ12" i="21"/>
  <c r="AJ56" i="21" s="1"/>
  <c r="AB19" i="21"/>
  <c r="AB63" i="21" s="1"/>
  <c r="U5" i="21"/>
  <c r="U49" i="21" s="1"/>
  <c r="R7" i="21"/>
  <c r="R51" i="21" s="1"/>
  <c r="Y15" i="21"/>
  <c r="Y59" i="21" s="1"/>
  <c r="AB24" i="21"/>
  <c r="AB68" i="21" s="1"/>
  <c r="U9" i="21"/>
  <c r="U53" i="21" s="1"/>
  <c r="AC11" i="21"/>
  <c r="AC55" i="21" s="1"/>
  <c r="L7" i="21"/>
  <c r="L51" i="21" s="1"/>
  <c r="AA3" i="21"/>
  <c r="AA47" i="21" s="1"/>
  <c r="AG12" i="21"/>
  <c r="AG56" i="21" s="1"/>
  <c r="AI14" i="21"/>
  <c r="AI58" i="21" s="1"/>
  <c r="Z15" i="21"/>
  <c r="Z59" i="21" s="1"/>
  <c r="W16" i="21"/>
  <c r="W60" i="21" s="1"/>
  <c r="AM29" i="21"/>
  <c r="AM73" i="21" s="1"/>
  <c r="AK11" i="21"/>
  <c r="N38" i="2" s="1"/>
  <c r="AP15" i="21"/>
  <c r="AP59" i="21" s="1"/>
  <c r="AK17" i="21"/>
  <c r="AK61" i="21" s="1"/>
  <c r="AB5" i="21"/>
  <c r="AB49" i="21" s="1"/>
  <c r="I7" i="21"/>
  <c r="I51" i="21" s="1"/>
  <c r="U8" i="21"/>
  <c r="U52" i="21" s="1"/>
  <c r="AO17" i="21"/>
  <c r="AO61" i="21" s="1"/>
  <c r="Y20" i="21"/>
  <c r="Y64" i="21" s="1"/>
  <c r="AI16" i="21"/>
  <c r="AI60" i="21" s="1"/>
  <c r="O11" i="21"/>
  <c r="O55" i="21" s="1"/>
  <c r="AC22" i="21"/>
  <c r="AC66" i="21" s="1"/>
  <c r="V16" i="21"/>
  <c r="V60" i="21" s="1"/>
  <c r="D3" i="21"/>
  <c r="D47" i="21" s="1"/>
  <c r="AF26" i="21"/>
  <c r="AF70" i="21" s="1"/>
  <c r="AL2" i="21"/>
  <c r="L25" i="2" s="1"/>
  <c r="K25" i="2" s="1"/>
  <c r="AI34" i="21"/>
  <c r="AI78" i="21" s="1"/>
  <c r="T14" i="21"/>
  <c r="T58" i="21" s="1"/>
  <c r="AK12" i="21"/>
  <c r="AK56" i="21" s="1"/>
  <c r="AM13" i="21"/>
  <c r="AM57" i="21" s="1"/>
  <c r="O5" i="21"/>
  <c r="O49" i="21" s="1"/>
  <c r="K3" i="21"/>
  <c r="K47" i="21" s="1"/>
  <c r="AD3" i="21"/>
  <c r="AD47" i="21" s="1"/>
  <c r="K2" i="21"/>
  <c r="K46" i="21" s="1"/>
  <c r="V8" i="21"/>
  <c r="V52" i="21" s="1"/>
  <c r="O12" i="21"/>
  <c r="O56" i="21" s="1"/>
  <c r="AP24" i="21"/>
  <c r="AP68" i="21" s="1"/>
  <c r="AP19" i="21"/>
  <c r="L13" i="2" s="1"/>
  <c r="AC15" i="21"/>
  <c r="AC59" i="21" s="1"/>
  <c r="AA15" i="21"/>
  <c r="AA59" i="21" s="1"/>
  <c r="Y21" i="21"/>
  <c r="Y65" i="21" s="1"/>
  <c r="AH26" i="21"/>
  <c r="AH70" i="21" s="1"/>
  <c r="AD22" i="21"/>
  <c r="AD66" i="21" s="1"/>
  <c r="AA6" i="21"/>
  <c r="AA50" i="21" s="1"/>
  <c r="AG19" i="21"/>
  <c r="AG63" i="21" s="1"/>
  <c r="AM28" i="21"/>
  <c r="AM72" i="21" s="1"/>
  <c r="AN39" i="21"/>
  <c r="AN83" i="21" s="1"/>
  <c r="AD24" i="21"/>
  <c r="AD68" i="21" s="1"/>
  <c r="AI17" i="21"/>
  <c r="AI61" i="21" s="1"/>
  <c r="U11" i="21"/>
  <c r="U55" i="21" s="1"/>
  <c r="AJ11" i="21"/>
  <c r="L4" i="2" s="1"/>
  <c r="K4" i="2" s="1"/>
  <c r="E4" i="21"/>
  <c r="E48" i="21" s="1"/>
  <c r="AD6" i="21"/>
  <c r="AD50" i="21" s="1"/>
  <c r="AE25" i="21"/>
  <c r="AE69" i="21" s="1"/>
  <c r="Q9" i="21"/>
  <c r="Q53" i="21" s="1"/>
  <c r="AO18" i="21"/>
  <c r="AO62" i="21" s="1"/>
  <c r="Y12" i="21"/>
  <c r="Y56" i="21" s="1"/>
  <c r="AD21" i="21"/>
  <c r="AD65" i="21" s="1"/>
  <c r="S4" i="21"/>
  <c r="S48" i="21" s="1"/>
  <c r="X4" i="21"/>
  <c r="X48" i="21" s="1"/>
  <c r="AL31" i="21"/>
  <c r="AL75" i="21" s="1"/>
  <c r="AE23" i="21"/>
  <c r="AE67" i="21" s="1"/>
  <c r="AG31" i="21"/>
  <c r="AG75" i="21" s="1"/>
  <c r="AO24" i="21"/>
  <c r="AO68" i="21" s="1"/>
  <c r="X20" i="21"/>
  <c r="X64" i="21" s="1"/>
  <c r="AI26" i="21"/>
  <c r="AI70" i="21" s="1"/>
  <c r="AA9" i="21"/>
  <c r="AA53" i="21" s="1"/>
  <c r="AH17" i="21"/>
  <c r="AH61" i="21" s="1"/>
  <c r="AF11" i="21"/>
  <c r="AF55" i="21" s="1"/>
  <c r="X15" i="21"/>
  <c r="X59" i="21" s="1"/>
  <c r="AG24" i="21"/>
  <c r="AG68" i="21" s="1"/>
  <c r="AC24" i="21"/>
  <c r="AC68" i="21" s="1"/>
  <c r="AL17" i="21"/>
  <c r="AL61" i="21" s="1"/>
  <c r="U19" i="21"/>
  <c r="U63" i="21" s="1"/>
  <c r="AP38" i="21"/>
  <c r="AP82" i="21" s="1"/>
  <c r="AE16" i="21"/>
  <c r="AE60" i="21" s="1"/>
  <c r="N13" i="21"/>
  <c r="N57" i="21" s="1"/>
  <c r="AF4" i="21"/>
  <c r="AF48" i="21" s="1"/>
  <c r="Z21" i="21"/>
  <c r="Z65" i="21" s="1"/>
  <c r="AL30" i="21"/>
  <c r="AL74" i="21" s="1"/>
  <c r="AB17" i="21"/>
  <c r="AB61" i="21" s="1"/>
  <c r="AN22" i="21"/>
  <c r="AN66" i="21" s="1"/>
  <c r="AI29" i="21"/>
  <c r="AI73" i="21" s="1"/>
  <c r="AN16" i="21"/>
  <c r="AN60" i="21" s="1"/>
  <c r="AM33" i="21"/>
  <c r="AM77" i="21" s="1"/>
  <c r="AB22" i="21"/>
  <c r="AB66" i="21" s="1"/>
  <c r="AK15" i="21"/>
  <c r="AK59" i="21" s="1"/>
  <c r="X3" i="21"/>
  <c r="X47" i="21" s="1"/>
  <c r="AF10" i="21"/>
  <c r="AF54" i="21" s="1"/>
  <c r="AH3" i="21"/>
  <c r="AH47" i="21" s="1"/>
  <c r="AP12" i="21"/>
  <c r="AP56" i="21" s="1"/>
  <c r="AM11" i="21"/>
  <c r="AM55" i="21" s="1"/>
  <c r="S10" i="21"/>
  <c r="S54" i="21" s="1"/>
  <c r="AF18" i="21"/>
  <c r="AF62" i="21" s="1"/>
  <c r="J3" i="21"/>
  <c r="J47" i="21" s="1"/>
  <c r="AG30" i="21"/>
  <c r="AG74" i="21" s="1"/>
  <c r="AM38" i="21"/>
  <c r="AM82" i="21" s="1"/>
  <c r="AM17" i="21"/>
  <c r="AM61" i="21" s="1"/>
  <c r="AP11" i="21"/>
  <c r="AP55" i="21" s="1"/>
  <c r="AL24" i="21"/>
  <c r="AL68" i="21" s="1"/>
  <c r="AP39" i="21"/>
  <c r="AP83" i="21" s="1"/>
  <c r="M11" i="21"/>
  <c r="M38" i="2" s="1"/>
  <c r="M9" i="21"/>
  <c r="M53" i="21" s="1"/>
  <c r="AP10" i="21"/>
  <c r="AP54" i="21" s="1"/>
  <c r="R17" i="21"/>
  <c r="R61" i="21" s="1"/>
  <c r="AG26" i="21"/>
  <c r="AG70" i="21" s="1"/>
  <c r="P10" i="21"/>
  <c r="P54" i="21" s="1"/>
  <c r="AB11" i="21"/>
  <c r="AB55" i="21" s="1"/>
  <c r="AN26" i="21"/>
  <c r="AN70" i="21" s="1"/>
  <c r="AB25" i="21"/>
  <c r="AB69" i="21" s="1"/>
  <c r="S15" i="21"/>
  <c r="S59" i="21" s="1"/>
  <c r="AM27" i="21"/>
  <c r="AM71" i="21" s="1"/>
  <c r="AK3" i="21"/>
  <c r="AK47" i="21" s="1"/>
  <c r="AL9" i="21"/>
  <c r="AL53" i="21" s="1"/>
  <c r="AF3" i="21"/>
  <c r="AF47" i="21" s="1"/>
  <c r="F4" i="21"/>
  <c r="F48" i="21" s="1"/>
  <c r="AN3" i="21"/>
  <c r="AN47" i="21" s="1"/>
  <c r="AB12" i="21"/>
  <c r="AB56" i="21" s="1"/>
  <c r="AG22" i="21"/>
  <c r="AG66" i="21" s="1"/>
  <c r="AG32" i="21"/>
  <c r="AG76" i="21" s="1"/>
  <c r="AP29" i="21"/>
  <c r="AP73" i="21" s="1"/>
  <c r="AN29" i="21"/>
  <c r="AN73" i="21" s="1"/>
  <c r="AA14" i="21"/>
  <c r="AA58" i="21" s="1"/>
  <c r="W3" i="21"/>
  <c r="W47" i="21" s="1"/>
  <c r="U10" i="21"/>
  <c r="U54" i="21" s="1"/>
  <c r="AG20" i="21"/>
  <c r="AG64" i="21" s="1"/>
  <c r="AC2" i="21"/>
  <c r="AC46" i="21" s="1"/>
  <c r="AK29" i="21"/>
  <c r="AK73" i="21" s="1"/>
  <c r="S8" i="21"/>
  <c r="S52" i="21" s="1"/>
  <c r="AD14" i="21"/>
  <c r="AD58" i="21" s="1"/>
  <c r="K4" i="21"/>
  <c r="K48" i="21" s="1"/>
  <c r="AK9" i="21"/>
  <c r="AK53" i="21" s="1"/>
  <c r="P3" i="21"/>
  <c r="P47" i="21" s="1"/>
  <c r="S17" i="21"/>
  <c r="S61" i="21" s="1"/>
  <c r="AO35" i="21"/>
  <c r="AO79" i="21" s="1"/>
  <c r="Z22" i="21"/>
  <c r="Z66" i="21" s="1"/>
  <c r="AD15" i="21"/>
  <c r="AD59" i="21" s="1"/>
  <c r="W7" i="21"/>
  <c r="W51" i="21" s="1"/>
  <c r="X12" i="21"/>
  <c r="X56" i="21" s="1"/>
  <c r="AJ8" i="21"/>
  <c r="AJ52" i="21" s="1"/>
  <c r="AF29" i="21"/>
  <c r="AF73" i="21" s="1"/>
  <c r="L8" i="21"/>
  <c r="L52" i="21" s="1"/>
  <c r="AM20" i="21"/>
  <c r="AM64" i="21" s="1"/>
  <c r="M10" i="21"/>
  <c r="M54" i="21" s="1"/>
  <c r="AK27" i="21"/>
  <c r="AK71" i="21" s="1"/>
  <c r="K6" i="21"/>
  <c r="K50" i="21" s="1"/>
  <c r="AI21" i="21"/>
  <c r="AI65" i="21" s="1"/>
  <c r="L4" i="21"/>
  <c r="L48" i="21" s="1"/>
  <c r="R15" i="21"/>
  <c r="R59" i="21" s="1"/>
  <c r="J4" i="21"/>
  <c r="J48" i="21" s="1"/>
  <c r="O13" i="21"/>
  <c r="O57" i="21" s="1"/>
  <c r="U14" i="21"/>
  <c r="U58" i="21" s="1"/>
  <c r="AK6" i="21"/>
  <c r="AK50" i="21" s="1"/>
  <c r="AO40" i="21"/>
  <c r="AO84" i="21" s="1"/>
  <c r="AA23" i="21"/>
  <c r="AA67" i="21" s="1"/>
  <c r="AP33" i="21"/>
  <c r="AP77" i="21" s="1"/>
  <c r="S11" i="21"/>
  <c r="S55" i="21" s="1"/>
  <c r="AF9" i="21"/>
  <c r="AF53" i="21" s="1"/>
  <c r="AM5" i="21"/>
  <c r="M20" i="2" s="1"/>
  <c r="AL16" i="21"/>
  <c r="AL60" i="21" s="1"/>
  <c r="AN4" i="21"/>
  <c r="AN48" i="21" s="1"/>
  <c r="AJ2" i="21"/>
  <c r="AJ46" i="21" s="1"/>
  <c r="M5" i="21"/>
  <c r="M49" i="21" s="1"/>
  <c r="R5" i="21"/>
  <c r="R49" i="21" s="1"/>
  <c r="AN38" i="21"/>
  <c r="AN82" i="21" s="1"/>
  <c r="U15" i="21"/>
  <c r="U59" i="21" s="1"/>
  <c r="AI19" i="21"/>
  <c r="AI63" i="21" s="1"/>
  <c r="AC27" i="21"/>
  <c r="AC71" i="21" s="1"/>
  <c r="Y22" i="21"/>
  <c r="Y66" i="21" s="1"/>
  <c r="Z20" i="21"/>
  <c r="Z64" i="21" s="1"/>
  <c r="AI27" i="21"/>
  <c r="AI71" i="21" s="1"/>
  <c r="W17" i="21"/>
  <c r="W61" i="21" s="1"/>
  <c r="AL14" i="21"/>
  <c r="AL58" i="21" s="1"/>
  <c r="AO37" i="21"/>
  <c r="AO81" i="21" s="1"/>
  <c r="L6" i="21"/>
  <c r="L50" i="21" s="1"/>
  <c r="AH12" i="21"/>
  <c r="AH56" i="21" s="1"/>
  <c r="Y18" i="21"/>
  <c r="Y62" i="21" s="1"/>
  <c r="Y16" i="21"/>
  <c r="Y60" i="21" s="1"/>
  <c r="Z8" i="21"/>
  <c r="Z52" i="21" s="1"/>
  <c r="AP34" i="21"/>
  <c r="AP78" i="21" s="1"/>
  <c r="AI9" i="21"/>
  <c r="AI53" i="21" s="1"/>
  <c r="AE14" i="21"/>
  <c r="AE58" i="21" s="1"/>
  <c r="V5" i="21"/>
  <c r="V49" i="21" s="1"/>
  <c r="AG27" i="21"/>
  <c r="AG71" i="21" s="1"/>
  <c r="W8" i="21"/>
  <c r="W52" i="21" s="1"/>
  <c r="AD18" i="21"/>
  <c r="AD62" i="21" s="1"/>
  <c r="L2" i="21"/>
  <c r="L5" i="2" s="1"/>
  <c r="K5" i="2" s="1"/>
  <c r="Q12" i="21"/>
  <c r="Q56" i="21" s="1"/>
  <c r="AI12" i="21"/>
  <c r="AI56" i="21" s="1"/>
  <c r="AB16" i="21"/>
  <c r="AB60" i="21" s="1"/>
  <c r="AL18" i="21"/>
  <c r="AL62" i="21" s="1"/>
  <c r="AA24" i="21"/>
  <c r="AA68" i="21" s="1"/>
  <c r="AN20" i="21"/>
  <c r="AN64" i="21" s="1"/>
  <c r="AC17" i="21"/>
  <c r="AC61" i="21" s="1"/>
  <c r="I2" i="21"/>
  <c r="I46" i="21" s="1"/>
  <c r="N11" i="21"/>
  <c r="N55" i="21" s="1"/>
  <c r="V21" i="21"/>
  <c r="V65" i="21" s="1"/>
  <c r="AO12" i="21"/>
  <c r="AO56" i="21" s="1"/>
  <c r="J8" i="21"/>
  <c r="J52" i="21" s="1"/>
  <c r="AP41" i="21"/>
  <c r="AP85" i="21" s="1"/>
  <c r="AE22" i="21"/>
  <c r="AE66" i="21" s="1"/>
  <c r="AN9" i="21"/>
  <c r="AN53" i="21" s="1"/>
  <c r="AC4" i="21"/>
  <c r="AC48" i="21" s="1"/>
  <c r="AL20" i="21"/>
  <c r="AL64" i="21" s="1"/>
  <c r="AP16" i="21"/>
  <c r="AP60" i="21" s="1"/>
  <c r="U13" i="21"/>
  <c r="U57" i="21" s="1"/>
  <c r="AE12" i="21"/>
  <c r="AE56" i="21" s="1"/>
  <c r="AE24" i="21"/>
  <c r="AE68" i="21" s="1"/>
  <c r="L11" i="21"/>
  <c r="L55" i="21" s="1"/>
  <c r="X18" i="21"/>
  <c r="X62" i="21" s="1"/>
  <c r="AO4" i="21"/>
  <c r="AO48" i="21" s="1"/>
  <c r="AG3" i="21"/>
  <c r="AG47" i="21" s="1"/>
  <c r="AN2" i="21"/>
  <c r="AN46" i="21" s="1"/>
  <c r="Z6" i="21"/>
  <c r="Z50" i="21" s="1"/>
  <c r="U20" i="21"/>
  <c r="U64" i="21" s="1"/>
  <c r="AK30" i="21"/>
  <c r="AK74" i="21" s="1"/>
  <c r="X9" i="21"/>
  <c r="X53" i="21" s="1"/>
  <c r="AI13" i="21"/>
  <c r="AI57" i="21" s="1"/>
  <c r="AF17" i="21"/>
  <c r="AF61" i="21" s="1"/>
  <c r="AJ22" i="21"/>
  <c r="AJ66" i="21" s="1"/>
  <c r="AD29" i="21"/>
  <c r="AD73" i="21" s="1"/>
  <c r="H6" i="21"/>
  <c r="H50" i="21" s="1"/>
  <c r="AM12" i="21"/>
  <c r="AM56" i="21" s="1"/>
  <c r="G4" i="21"/>
  <c r="G48" i="21" s="1"/>
  <c r="Z23" i="21"/>
  <c r="Z67" i="21" s="1"/>
  <c r="AL35" i="21"/>
  <c r="AL79" i="21" s="1"/>
  <c r="AL13" i="21"/>
  <c r="AL57" i="21" s="1"/>
  <c r="AJ28" i="21"/>
  <c r="AJ72" i="21" s="1"/>
  <c r="AF24" i="21"/>
  <c r="AF68" i="21" s="1"/>
  <c r="X10" i="21"/>
  <c r="X54" i="21" s="1"/>
  <c r="AM34" i="21"/>
  <c r="AM78" i="21" s="1"/>
  <c r="Z4" i="21"/>
  <c r="Z48" i="21" s="1"/>
  <c r="AC14" i="21"/>
  <c r="AC58" i="21" s="1"/>
  <c r="N5" i="21"/>
  <c r="N49" i="21" s="1"/>
  <c r="S6" i="21"/>
  <c r="S50" i="21" s="1"/>
  <c r="AH7" i="21"/>
  <c r="AH51" i="21" s="1"/>
  <c r="AO36" i="21"/>
  <c r="AO80" i="21" s="1"/>
  <c r="N3" i="21"/>
  <c r="N47" i="21" s="1"/>
  <c r="AP9" i="21"/>
  <c r="AP53" i="21" s="1"/>
  <c r="P8" i="21"/>
  <c r="P52" i="21" s="1"/>
  <c r="K9" i="21"/>
  <c r="K53" i="21" s="1"/>
  <c r="AA12" i="21"/>
  <c r="AA56" i="21" s="1"/>
  <c r="AP30" i="21"/>
  <c r="AP74" i="21" s="1"/>
  <c r="AD2" i="21"/>
  <c r="AD46" i="21" s="1"/>
  <c r="AF15" i="21"/>
  <c r="AF59" i="21" s="1"/>
  <c r="AL27" i="21"/>
  <c r="AL71" i="21" s="1"/>
  <c r="T17" i="21"/>
  <c r="T61" i="21" s="1"/>
  <c r="U17" i="21"/>
  <c r="U61" i="21" s="1"/>
  <c r="AI28" i="21"/>
  <c r="AI72" i="21" s="1"/>
  <c r="Z24" i="21"/>
  <c r="Z68" i="21" s="1"/>
  <c r="V18" i="21"/>
  <c r="V62" i="21" s="1"/>
  <c r="F47" i="21"/>
  <c r="W10" i="21"/>
  <c r="W54" i="21" s="1"/>
  <c r="T7" i="21"/>
  <c r="T51" i="21" s="1"/>
  <c r="AA20" i="21"/>
  <c r="AA64" i="21" s="1"/>
  <c r="AI30" i="21"/>
  <c r="AI74" i="21" s="1"/>
  <c r="AE20" i="21"/>
  <c r="AE64" i="21" s="1"/>
  <c r="AE21" i="21"/>
  <c r="AE65" i="21" s="1"/>
  <c r="AE9" i="21"/>
  <c r="AE53" i="21" s="1"/>
  <c r="AD27" i="21"/>
  <c r="AD71" i="21" s="1"/>
  <c r="AG7" i="21"/>
  <c r="AG51" i="21" s="1"/>
  <c r="AN10" i="21"/>
  <c r="AN54" i="21" s="1"/>
  <c r="AP31" i="21"/>
  <c r="AP75" i="21" s="1"/>
  <c r="AL5" i="21"/>
  <c r="AL49" i="21" s="1"/>
  <c r="AO28" i="21"/>
  <c r="AO72" i="21" s="1"/>
  <c r="Q3" i="21"/>
  <c r="L16" i="2" s="1"/>
  <c r="K16" i="2" s="1"/>
  <c r="AA26" i="21"/>
  <c r="AA70" i="21" s="1"/>
  <c r="O9" i="21"/>
  <c r="O53" i="21" s="1"/>
  <c r="AF21" i="21"/>
  <c r="AF65" i="21" s="1"/>
  <c r="AE5" i="21"/>
  <c r="AE49" i="21" s="1"/>
  <c r="K8" i="21"/>
  <c r="K52" i="21" s="1"/>
  <c r="AN15" i="21"/>
  <c r="AN59" i="21" s="1"/>
  <c r="AM6" i="21"/>
  <c r="AM50" i="21" s="1"/>
  <c r="AP20" i="21"/>
  <c r="AP64" i="21" s="1"/>
  <c r="N9" i="21"/>
  <c r="N53" i="21" s="1"/>
  <c r="AG13" i="21"/>
  <c r="AG57" i="21" s="1"/>
  <c r="AP23" i="21"/>
  <c r="AP67" i="21" s="1"/>
  <c r="AD23" i="21"/>
  <c r="AD67" i="21" s="1"/>
  <c r="AH13" i="21"/>
  <c r="AH57" i="21" s="1"/>
  <c r="AM30" i="21"/>
  <c r="AM74" i="21" s="1"/>
  <c r="O6" i="21"/>
  <c r="O50" i="21" s="1"/>
  <c r="Q10" i="21"/>
  <c r="Q54" i="21" s="1"/>
  <c r="Y11" i="21"/>
  <c r="Y55" i="21" s="1"/>
  <c r="AB21" i="21"/>
  <c r="AB65" i="21" s="1"/>
  <c r="AA10" i="21"/>
  <c r="AA54" i="21" s="1"/>
  <c r="AE2" i="21"/>
  <c r="AE46" i="21" s="1"/>
  <c r="AL8" i="21"/>
  <c r="AL52" i="21" s="1"/>
  <c r="AG28" i="21"/>
  <c r="AG72" i="21" s="1"/>
  <c r="AM19" i="21"/>
  <c r="AM63" i="21" s="1"/>
  <c r="O3" i="21"/>
  <c r="O47" i="21" s="1"/>
  <c r="AP26" i="21"/>
  <c r="AP70" i="21" s="1"/>
  <c r="AN8" i="21"/>
  <c r="AN52" i="21" s="1"/>
  <c r="AF8" i="21"/>
  <c r="AF52" i="21" s="1"/>
  <c r="AL4" i="21"/>
  <c r="AL48" i="21" s="1"/>
  <c r="AG10" i="21"/>
  <c r="AG54" i="21" s="1"/>
  <c r="Y10" i="21"/>
  <c r="Y54" i="21" s="1"/>
  <c r="AK32" i="21"/>
  <c r="AK76" i="21" s="1"/>
  <c r="I8" i="21"/>
  <c r="I52" i="21" s="1"/>
  <c r="AG2" i="21"/>
  <c r="AG46" i="21" s="1"/>
  <c r="S5" i="21"/>
  <c r="S49" i="21" s="1"/>
  <c r="X14" i="21"/>
  <c r="X58" i="21" s="1"/>
  <c r="AD10" i="21"/>
  <c r="AD54" i="21" s="1"/>
  <c r="AG6" i="21"/>
  <c r="AG50" i="21" s="1"/>
  <c r="AN17" i="21"/>
  <c r="AN61" i="21" s="1"/>
  <c r="AP40" i="21"/>
  <c r="AP84" i="21" s="1"/>
  <c r="AN5" i="21"/>
  <c r="AN49" i="21" s="1"/>
  <c r="N4" i="21"/>
  <c r="N48" i="21" s="1"/>
  <c r="AM25" i="21"/>
  <c r="AM69" i="21" s="1"/>
  <c r="AO23" i="21"/>
  <c r="AO67" i="21" s="1"/>
  <c r="AP6" i="21"/>
  <c r="AP50" i="21" s="1"/>
  <c r="R13" i="21"/>
  <c r="R57" i="21" s="1"/>
  <c r="AP2" i="21"/>
  <c r="AP46" i="21" s="1"/>
  <c r="G3" i="21"/>
  <c r="G47" i="21" s="1"/>
  <c r="R4" i="21"/>
  <c r="R48" i="21" s="1"/>
  <c r="P14" i="21"/>
  <c r="P58" i="21" s="1"/>
  <c r="AC25" i="21"/>
  <c r="AC69" i="21" s="1"/>
  <c r="I3" i="21"/>
  <c r="I47" i="21" s="1"/>
  <c r="AH19" i="21"/>
  <c r="AH63" i="21" s="1"/>
  <c r="AL15" i="21"/>
  <c r="AL59" i="21" s="1"/>
  <c r="AO21" i="21"/>
  <c r="AO65" i="21" s="1"/>
  <c r="AL12" i="21"/>
  <c r="AL56" i="21" s="1"/>
  <c r="AF14" i="21"/>
  <c r="AF58" i="21" s="1"/>
  <c r="AB15" i="21"/>
  <c r="AB59" i="21" s="1"/>
  <c r="AG29" i="21"/>
  <c r="AG73" i="21" s="1"/>
  <c r="Y4" i="21"/>
  <c r="Y48" i="21" s="1"/>
  <c r="AK34" i="21"/>
  <c r="AK78" i="21" s="1"/>
  <c r="AB4" i="21"/>
  <c r="AB48" i="21" s="1"/>
  <c r="Z12" i="21"/>
  <c r="Z56" i="21" s="1"/>
  <c r="AM26" i="21"/>
  <c r="AM70" i="21" s="1"/>
  <c r="AA5" i="21"/>
  <c r="AA49" i="21" s="1"/>
  <c r="P2" i="21"/>
  <c r="P46" i="21" s="1"/>
  <c r="AL26" i="21"/>
  <c r="AL70" i="21" s="1"/>
  <c r="I6" i="21"/>
  <c r="I50" i="21" s="1"/>
  <c r="AL28" i="21"/>
  <c r="AL72" i="21" s="1"/>
  <c r="AO13" i="21"/>
  <c r="AO57" i="21" s="1"/>
  <c r="Z7" i="21"/>
  <c r="Z51" i="21" s="1"/>
  <c r="AL32" i="21"/>
  <c r="AL76" i="21" s="1"/>
  <c r="AM21" i="21"/>
  <c r="AM65" i="21" s="1"/>
  <c r="AN12" i="21"/>
  <c r="AN56" i="21" s="1"/>
  <c r="AA2" i="21"/>
  <c r="AA46" i="21" s="1"/>
  <c r="AP25" i="21"/>
  <c r="AP69" i="21" s="1"/>
  <c r="W4" i="21"/>
  <c r="W48" i="21" s="1"/>
  <c r="AM7" i="21"/>
  <c r="AM51" i="21" s="1"/>
  <c r="AI7" i="21"/>
  <c r="AI51" i="21" s="1"/>
  <c r="AH30" i="21"/>
  <c r="AH74" i="21" s="1"/>
  <c r="U7" i="21"/>
  <c r="U51" i="21" s="1"/>
  <c r="AI33" i="21"/>
  <c r="AI77" i="21" s="1"/>
  <c r="Y9" i="21"/>
  <c r="Y53" i="21" s="1"/>
  <c r="AP17" i="21"/>
  <c r="AP61" i="21" s="1"/>
  <c r="AJ35" i="21"/>
  <c r="AJ79" i="21" s="1"/>
  <c r="AM8" i="21"/>
  <c r="AM52" i="21" s="1"/>
  <c r="U4" i="21"/>
  <c r="U48" i="21" s="1"/>
  <c r="AM18" i="21"/>
  <c r="AM62" i="21" s="1"/>
  <c r="AJ33" i="21"/>
  <c r="AJ77" i="21" s="1"/>
  <c r="Q14" i="21"/>
  <c r="Q58" i="21" s="1"/>
  <c r="AK13" i="21"/>
  <c r="AK57" i="21" s="1"/>
  <c r="O8" i="21"/>
  <c r="O52" i="21" s="1"/>
  <c r="AK10" i="21"/>
  <c r="AK54" i="21" s="1"/>
  <c r="AJ32" i="21"/>
  <c r="AJ76" i="21" s="1"/>
  <c r="AF28" i="21"/>
  <c r="AF72" i="21" s="1"/>
  <c r="AH15" i="21"/>
  <c r="AH59" i="21" s="1"/>
  <c r="W12" i="21"/>
  <c r="W56" i="21" s="1"/>
  <c r="Z13" i="21"/>
  <c r="Z57" i="21" s="1"/>
  <c r="AK35" i="21"/>
  <c r="AK79" i="21" s="1"/>
  <c r="AF27" i="21"/>
  <c r="AF71" i="21" s="1"/>
  <c r="AI23" i="21"/>
  <c r="AI67" i="21" s="1"/>
  <c r="AM37" i="21"/>
  <c r="L17" i="2" s="1"/>
  <c r="K17" i="2" s="1"/>
  <c r="Q6" i="21"/>
  <c r="Q50" i="21" s="1"/>
  <c r="AL37" i="21"/>
  <c r="M14" i="2" s="1"/>
  <c r="AN30" i="21"/>
  <c r="AN74" i="21" s="1"/>
  <c r="AA13" i="21"/>
  <c r="AA57" i="21" s="1"/>
  <c r="N7" i="21"/>
  <c r="N51" i="21" s="1"/>
  <c r="AP3" i="21"/>
  <c r="AP47" i="21" s="1"/>
  <c r="X11" i="21"/>
  <c r="X55" i="21" s="1"/>
  <c r="AF31" i="21"/>
  <c r="AF75" i="21" s="1"/>
  <c r="T11" i="21"/>
  <c r="T55" i="21" s="1"/>
  <c r="AK28" i="21"/>
  <c r="AK72" i="21" s="1"/>
  <c r="AO29" i="21"/>
  <c r="AO73" i="21" s="1"/>
  <c r="AM36" i="21"/>
  <c r="AM80" i="21" s="1"/>
  <c r="AD12" i="21"/>
  <c r="AD56" i="21" s="1"/>
  <c r="AE19" i="21"/>
  <c r="AE63" i="21" s="1"/>
  <c r="X17" i="21"/>
  <c r="X61" i="21" s="1"/>
  <c r="Z11" i="21"/>
  <c r="Z55" i="21" s="1"/>
  <c r="AJ26" i="21"/>
  <c r="AJ70" i="21" s="1"/>
  <c r="AB6" i="21"/>
  <c r="AB50" i="21" s="1"/>
  <c r="AJ21" i="21"/>
  <c r="AJ65" i="21" s="1"/>
  <c r="V20" i="21"/>
  <c r="V64" i="21" s="1"/>
  <c r="AL29" i="21"/>
  <c r="AL73" i="21" s="1"/>
  <c r="AO38" i="21"/>
  <c r="AO82" i="21" s="1"/>
  <c r="AO5" i="21"/>
  <c r="AO49" i="21" s="1"/>
  <c r="O4" i="21"/>
  <c r="O48" i="21" s="1"/>
  <c r="AN21" i="21"/>
  <c r="AN65" i="21" s="1"/>
  <c r="AO31" i="21"/>
  <c r="AO75" i="21" s="1"/>
  <c r="AG4" i="21"/>
  <c r="AG48" i="21" s="1"/>
  <c r="AK14" i="21"/>
  <c r="AK58" i="21" s="1"/>
  <c r="AH33" i="21"/>
  <c r="AH77" i="21" s="1"/>
  <c r="AO15" i="21"/>
  <c r="AO59" i="21" s="1"/>
  <c r="S7" i="21"/>
  <c r="S51" i="21" s="1"/>
  <c r="AC20" i="21"/>
  <c r="AC64" i="21" s="1"/>
  <c r="AC16" i="21"/>
  <c r="AC60" i="21" s="1"/>
  <c r="AK25" i="21"/>
  <c r="AK69" i="21" s="1"/>
  <c r="AM2" i="21"/>
  <c r="AM46" i="21" s="1"/>
  <c r="AN35" i="21"/>
  <c r="AN79" i="21" s="1"/>
  <c r="AJ29" i="21"/>
  <c r="AJ73" i="21" s="1"/>
  <c r="AK23" i="21"/>
  <c r="AK67" i="21" s="1"/>
  <c r="W21" i="21"/>
  <c r="W65" i="21" s="1"/>
  <c r="AP18" i="21"/>
  <c r="AP62" i="21" s="1"/>
  <c r="AN24" i="21"/>
  <c r="AN68" i="21" s="1"/>
  <c r="AM23" i="21"/>
  <c r="AM67" i="21" s="1"/>
  <c r="AP8" i="21"/>
  <c r="AP52" i="21" s="1"/>
  <c r="AF16" i="21"/>
  <c r="AF60" i="21" s="1"/>
  <c r="AF7" i="21"/>
  <c r="AF51" i="21" s="1"/>
  <c r="AO39" i="21"/>
  <c r="AO83" i="21" s="1"/>
  <c r="Q13" i="21"/>
  <c r="Q57" i="21" s="1"/>
  <c r="AM32" i="21"/>
  <c r="AM76" i="21" s="1"/>
  <c r="AH16" i="21"/>
  <c r="AH60" i="21" s="1"/>
  <c r="W9" i="21"/>
  <c r="W53" i="21" s="1"/>
  <c r="P12" i="21"/>
  <c r="P56" i="21" s="1"/>
  <c r="AH27" i="21"/>
  <c r="AH71" i="21" s="1"/>
  <c r="V14" i="21"/>
  <c r="V58" i="21" s="1"/>
  <c r="AH28" i="21"/>
  <c r="AH72" i="21" s="1"/>
  <c r="AK21" i="21"/>
  <c r="AK65" i="21" s="1"/>
  <c r="AN6" i="21"/>
  <c r="AN50" i="21" s="1"/>
  <c r="AM16" i="21"/>
  <c r="AM60" i="21" s="1"/>
  <c r="AF2" i="21"/>
  <c r="AF46" i="21" s="1"/>
  <c r="P9" i="21"/>
  <c r="P53" i="21" s="1"/>
  <c r="S3" i="21"/>
  <c r="S47" i="21" s="1"/>
  <c r="AO6" i="21"/>
  <c r="AO50" i="21" s="1"/>
  <c r="AI2" i="21"/>
  <c r="AI46" i="21" s="1"/>
  <c r="AE27" i="21"/>
  <c r="AE71" i="21" s="1"/>
  <c r="AE15" i="21"/>
  <c r="AE59" i="21" s="1"/>
  <c r="AD4" i="21"/>
  <c r="AD48" i="21" s="1"/>
  <c r="AO14" i="21"/>
  <c r="AO58" i="21" s="1"/>
  <c r="AJ20" i="21"/>
  <c r="AJ64" i="21" s="1"/>
  <c r="AI31" i="21"/>
  <c r="AI75" i="21" s="1"/>
  <c r="T12" i="21"/>
  <c r="T56" i="21" s="1"/>
  <c r="AI4" i="21"/>
  <c r="AI48" i="21" s="1"/>
  <c r="AN13" i="21"/>
  <c r="AN57" i="21" s="1"/>
  <c r="U18" i="21"/>
  <c r="U62" i="21" s="1"/>
  <c r="AE30" i="21"/>
  <c r="AE74" i="21" s="1"/>
  <c r="AL21" i="21"/>
  <c r="L14" i="2" s="1"/>
  <c r="K14" i="2" s="1"/>
  <c r="U2" i="21"/>
  <c r="U46" i="21" s="1"/>
  <c r="AO8" i="21"/>
  <c r="AO52" i="21" s="1"/>
  <c r="AN32" i="21"/>
  <c r="AN76" i="21" s="1"/>
  <c r="AG21" i="21"/>
  <c r="AG65" i="21" s="1"/>
  <c r="P11" i="21"/>
  <c r="P55" i="21" s="1"/>
  <c r="R10" i="21"/>
  <c r="R54" i="21" s="1"/>
  <c r="Z14" i="21"/>
  <c r="Z58" i="21" s="1"/>
  <c r="K5" i="21"/>
  <c r="K49" i="21" s="1"/>
  <c r="T9" i="21"/>
  <c r="T53" i="21" s="1"/>
  <c r="AH18" i="21"/>
  <c r="AH62" i="21" s="1"/>
  <c r="AB10" i="21"/>
  <c r="AB54" i="21" s="1"/>
  <c r="M4" i="21"/>
  <c r="M48" i="21" s="1"/>
  <c r="AH6" i="21"/>
  <c r="AH50" i="21" s="1"/>
  <c r="L10" i="21"/>
  <c r="L54" i="21" s="1"/>
  <c r="AM24" i="21"/>
  <c r="AM68" i="21" s="1"/>
  <c r="C2" i="21"/>
  <c r="C46" i="21" s="1"/>
  <c r="C91" i="21" s="1" a="1"/>
  <c r="C91" i="21" s="1"/>
  <c r="C89" i="21" s="1"/>
  <c r="R9" i="21"/>
  <c r="R53" i="21" s="1"/>
  <c r="AB9" i="21"/>
  <c r="AB53" i="21" s="1"/>
  <c r="G5" i="21"/>
  <c r="G49" i="21" s="1"/>
  <c r="AD13" i="21"/>
  <c r="AD57" i="21" s="1"/>
  <c r="AD20" i="21"/>
  <c r="AD64" i="21" s="1"/>
  <c r="E3" i="21"/>
  <c r="E47" i="21" s="1"/>
  <c r="I4" i="21"/>
  <c r="I48" i="21" s="1"/>
  <c r="Y3" i="21"/>
  <c r="Y47" i="21" s="1"/>
  <c r="AB18" i="21"/>
  <c r="AB62" i="21" s="1"/>
  <c r="AI3" i="21"/>
  <c r="AI47" i="21" s="1"/>
  <c r="Y17" i="21"/>
  <c r="Y61" i="21" s="1"/>
  <c r="AE29" i="21"/>
  <c r="AE73" i="21" s="1"/>
  <c r="AH31" i="21"/>
  <c r="AH75" i="21" s="1"/>
  <c r="X22" i="21"/>
  <c r="X66" i="21" s="1"/>
  <c r="AF6" i="21"/>
  <c r="AF50" i="21" s="1"/>
  <c r="Y19" i="21"/>
  <c r="Y63" i="21" s="1"/>
  <c r="AJ3" i="21"/>
  <c r="AJ47" i="21" s="1"/>
  <c r="AN18" i="21"/>
  <c r="AN62" i="21" s="1"/>
  <c r="W18" i="21"/>
  <c r="W62" i="21" s="1"/>
  <c r="Q5" i="21"/>
  <c r="Q49" i="21" s="1"/>
  <c r="AI32" i="21"/>
  <c r="AI76" i="21" s="1"/>
  <c r="AK16" i="21"/>
  <c r="AK60" i="21" s="1"/>
  <c r="AN11" i="21"/>
  <c r="AN55" i="21" s="1"/>
  <c r="AF23" i="21"/>
  <c r="AF67" i="21" s="1"/>
  <c r="AP14" i="21"/>
  <c r="AP58" i="21" s="1"/>
  <c r="F49" i="21"/>
  <c r="AJ34" i="21"/>
  <c r="AJ78" i="21" s="1"/>
  <c r="T5" i="21"/>
  <c r="T49" i="21" s="1"/>
  <c r="AA18" i="21"/>
  <c r="AA62" i="21" s="1"/>
  <c r="AJ25" i="21"/>
  <c r="AJ69" i="21" s="1"/>
  <c r="M6" i="21"/>
  <c r="M50" i="21" s="1"/>
  <c r="R11" i="21"/>
  <c r="R55" i="21" s="1"/>
  <c r="AD11" i="21"/>
  <c r="AD55" i="21" s="1"/>
  <c r="W11" i="21"/>
  <c r="W55" i="21" s="1"/>
  <c r="AP22" i="21"/>
  <c r="AP66" i="21" s="1"/>
  <c r="AE26" i="21"/>
  <c r="AE70" i="21" s="1"/>
  <c r="V13" i="21"/>
  <c r="V57" i="21" s="1"/>
  <c r="P13" i="21"/>
  <c r="P57" i="21" s="1"/>
  <c r="W6" i="21"/>
  <c r="W50" i="21" s="1"/>
  <c r="AG17" i="21"/>
  <c r="AG61" i="21" s="1"/>
  <c r="AC8" i="21"/>
  <c r="AC52" i="21" s="1"/>
  <c r="X2" i="21"/>
  <c r="X46" i="21" s="1"/>
  <c r="AH23" i="21"/>
  <c r="AH67" i="21" s="1"/>
  <c r="AA21" i="21"/>
  <c r="AA65" i="21" s="1"/>
  <c r="AJ15" i="21"/>
  <c r="AJ59" i="21" s="1"/>
  <c r="AD25" i="21"/>
  <c r="AD69" i="21" s="1"/>
  <c r="O2" i="21"/>
  <c r="O46" i="21" s="1"/>
  <c r="AK18" i="21"/>
  <c r="AK62" i="21" s="1"/>
  <c r="J5" i="21"/>
  <c r="J49" i="21" s="1"/>
  <c r="T18" i="21"/>
  <c r="T62" i="21" s="1"/>
  <c r="AH29" i="21"/>
  <c r="AH73" i="21" s="1"/>
  <c r="AF13" i="21"/>
  <c r="AF57" i="21" s="1"/>
  <c r="S13" i="21"/>
  <c r="S57" i="21" s="1"/>
  <c r="O7" i="21"/>
  <c r="O51" i="21" s="1"/>
  <c r="S12" i="21"/>
  <c r="S56" i="21" s="1"/>
  <c r="Y2" i="21"/>
  <c r="Y46" i="21" s="1"/>
  <c r="AL11" i="21"/>
  <c r="AL55" i="21" s="1"/>
  <c r="AG16" i="21"/>
  <c r="AG60" i="21" s="1"/>
  <c r="AD26" i="21"/>
  <c r="AD70" i="21" s="1"/>
  <c r="AJ17" i="21"/>
  <c r="AJ61" i="21" s="1"/>
  <c r="AI25" i="21"/>
  <c r="AI69" i="21" s="1"/>
  <c r="AH8" i="21"/>
  <c r="AH52" i="21" s="1"/>
  <c r="AK5" i="21"/>
  <c r="AK49" i="21" s="1"/>
  <c r="AJ24" i="21"/>
  <c r="AJ68" i="21" s="1"/>
  <c r="M8" i="21"/>
  <c r="M52" i="21" s="1"/>
  <c r="W19" i="21"/>
  <c r="W63" i="21" s="1"/>
  <c r="Y24" i="21"/>
  <c r="Y68" i="21" s="1"/>
  <c r="AC3" i="21"/>
  <c r="AC47" i="21" s="1"/>
  <c r="AP7" i="21"/>
  <c r="AP51" i="21" s="1"/>
  <c r="AH10" i="21"/>
  <c r="AH54" i="21" s="1"/>
  <c r="X16" i="21"/>
  <c r="X60" i="21" s="1"/>
  <c r="AM3" i="21"/>
  <c r="AM47" i="21" s="1"/>
  <c r="U6" i="21"/>
  <c r="U50" i="21" s="1"/>
  <c r="AB14" i="21"/>
  <c r="AB58" i="21" s="1"/>
  <c r="AM10" i="21"/>
  <c r="AM54" i="21" s="1"/>
  <c r="AN7" i="21"/>
  <c r="AN51" i="21" s="1"/>
  <c r="AI20" i="21"/>
  <c r="AI64" i="21" s="1"/>
  <c r="AA4" i="21"/>
  <c r="AA48" i="21" s="1"/>
  <c r="R6" i="21"/>
  <c r="R50" i="21" s="1"/>
  <c r="AF19" i="21"/>
  <c r="AF63" i="21" s="1"/>
  <c r="AF20" i="21"/>
  <c r="AF64" i="21" s="1"/>
  <c r="S16" i="21"/>
  <c r="S60" i="21" s="1"/>
  <c r="T6" i="21"/>
  <c r="T50" i="21" s="1"/>
  <c r="AO20" i="21"/>
  <c r="AO64" i="21" s="1"/>
  <c r="AP13" i="21"/>
  <c r="AP57" i="21" s="1"/>
  <c r="W13" i="21"/>
  <c r="W57" i="21" s="1"/>
  <c r="AJ16" i="21"/>
  <c r="AJ60" i="21" s="1"/>
  <c r="T3" i="21"/>
  <c r="T47" i="21" s="1"/>
  <c r="N2" i="21"/>
  <c r="N46" i="21" s="1"/>
  <c r="T8" i="21"/>
  <c r="T52" i="21" s="1"/>
  <c r="Q7" i="21"/>
  <c r="Q51" i="21" s="1"/>
  <c r="P5" i="21"/>
  <c r="P49" i="21" s="1"/>
  <c r="R3" i="21"/>
  <c r="R47" i="21" s="1"/>
  <c r="AC18" i="21"/>
  <c r="AC62" i="21" s="1"/>
  <c r="AP32" i="21"/>
  <c r="L39" i="2" s="1"/>
  <c r="K39" i="2" s="1"/>
  <c r="AG5" i="21"/>
  <c r="AG49" i="21" s="1"/>
  <c r="Q15" i="21"/>
  <c r="Q59" i="21" s="1"/>
  <c r="AE11" i="21"/>
  <c r="AE55" i="21" s="1"/>
  <c r="T19" i="21"/>
  <c r="T63" i="21" s="1"/>
  <c r="AO26" i="21"/>
  <c r="AO70" i="21" s="1"/>
  <c r="H4" i="21"/>
  <c r="H48" i="21" s="1"/>
  <c r="AP4" i="21"/>
  <c r="AP48" i="21" s="1"/>
  <c r="AO2" i="21"/>
  <c r="AO46" i="21" s="1"/>
  <c r="R16" i="21"/>
  <c r="R60" i="21" s="1"/>
  <c r="AB2" i="21"/>
  <c r="AB46" i="21" s="1"/>
  <c r="AD17" i="21"/>
  <c r="AD61" i="21" s="1"/>
  <c r="X21" i="21"/>
  <c r="X65" i="21" s="1"/>
  <c r="AH21" i="21"/>
  <c r="AH65" i="21" s="1"/>
  <c r="AH25" i="21"/>
  <c r="AH69" i="21" s="1"/>
  <c r="AL23" i="21"/>
  <c r="AL67" i="21" s="1"/>
  <c r="AO19" i="21"/>
  <c r="AO63" i="21" s="1"/>
  <c r="AO9" i="21"/>
  <c r="AO53" i="21" s="1"/>
  <c r="W22" i="21"/>
  <c r="W66" i="21" s="1"/>
  <c r="V7" i="21"/>
  <c r="V51" i="21" s="1"/>
  <c r="AD9" i="21"/>
  <c r="AD53" i="21" s="1"/>
  <c r="W14" i="21"/>
  <c r="W58" i="21" s="1"/>
  <c r="N8" i="21"/>
  <c r="N52" i="21" s="1"/>
  <c r="Y23" i="21"/>
  <c r="Y67" i="21" s="1"/>
  <c r="Z9" i="21"/>
  <c r="Z53" i="21" s="1"/>
  <c r="AB13" i="21"/>
  <c r="AB57" i="21" s="1"/>
  <c r="AF22" i="21"/>
  <c r="AF66" i="21" s="1"/>
  <c r="AD28" i="21"/>
  <c r="AD72" i="21" s="1"/>
  <c r="AG15" i="21"/>
  <c r="AG59" i="21" s="1"/>
  <c r="AK4" i="21"/>
  <c r="AK48" i="21" s="1"/>
  <c r="AL10" i="21"/>
  <c r="AL54" i="21" s="1"/>
  <c r="AA25" i="21"/>
  <c r="AA69" i="21" s="1"/>
  <c r="Z19" i="21"/>
  <c r="Z63" i="21" s="1"/>
  <c r="Q16" i="21"/>
  <c r="Q60" i="21" s="1"/>
  <c r="Y5" i="21"/>
  <c r="Y49" i="21" s="1"/>
  <c r="AP36" i="21"/>
  <c r="AP80" i="21" s="1"/>
  <c r="V2" i="21"/>
  <c r="V46" i="21" s="1"/>
  <c r="AI5" i="21"/>
  <c r="AI49" i="21" s="1"/>
  <c r="AI18" i="21"/>
  <c r="AI62" i="21" s="1"/>
  <c r="AI24" i="21"/>
  <c r="AI68" i="21" s="1"/>
  <c r="AB26" i="21"/>
  <c r="AB70" i="21" s="1"/>
  <c r="AN37" i="21"/>
  <c r="AN81" i="21" s="1"/>
  <c r="AN33" i="21"/>
  <c r="AN77" i="21" s="1"/>
  <c r="AJ19" i="21"/>
  <c r="AJ63" i="21" s="1"/>
  <c r="AJ18" i="21"/>
  <c r="AJ62" i="21" s="1"/>
  <c r="AF5" i="21"/>
  <c r="AF49" i="21" s="1"/>
  <c r="AK19" i="21"/>
  <c r="AK63" i="21" s="1"/>
  <c r="X6" i="21"/>
  <c r="X50" i="21" s="1"/>
  <c r="T10" i="21"/>
  <c r="T54" i="21" s="1"/>
  <c r="X13" i="21"/>
  <c r="X57" i="21" s="1"/>
  <c r="AG18" i="21"/>
  <c r="AG62" i="21" s="1"/>
  <c r="AK26" i="21"/>
  <c r="AK70" i="21" s="1"/>
  <c r="V19" i="21"/>
  <c r="V63" i="21" s="1"/>
  <c r="AF25" i="21"/>
  <c r="AF69" i="21" s="1"/>
  <c r="K10" i="21"/>
  <c r="K54" i="21" s="1"/>
  <c r="AO27" i="21"/>
  <c r="AO71" i="21" s="1"/>
  <c r="AJ9" i="21"/>
  <c r="AJ53" i="21" s="1"/>
  <c r="P7" i="21"/>
  <c r="P51" i="21" s="1"/>
  <c r="AM31" i="21"/>
  <c r="AM75" i="21" s="1"/>
  <c r="AG23" i="21"/>
  <c r="AG67" i="21" s="1"/>
  <c r="M26" i="25"/>
  <c r="AA2" i="27"/>
  <c r="M27" i="25"/>
  <c r="Y2" i="27"/>
  <c r="Z2" i="27"/>
  <c r="J23" i="25"/>
  <c r="X2" i="27"/>
  <c r="K23" i="25"/>
  <c r="K22" i="25"/>
  <c r="BX108" i="30" a="1"/>
  <c r="BX108" i="30" s="1"/>
  <c r="BT24" i="30"/>
  <c r="BX24" i="30"/>
  <c r="BS24" i="30" a="1"/>
  <c r="BT66" i="30" a="1"/>
  <c r="BT66" i="30" s="1"/>
  <c r="BS66" i="30" a="1"/>
  <c r="BS66" i="30" s="1"/>
  <c r="BP24" i="30" a="1"/>
  <c r="BX66" i="30" a="1"/>
  <c r="BX66" i="30" s="1"/>
  <c r="I33" i="31" a="1"/>
  <c r="I33" i="31" s="1"/>
  <c r="N13" i="31" s="1"/>
  <c r="L13" i="31"/>
  <c r="J22" i="25"/>
  <c r="J21" i="25"/>
  <c r="W2" i="27"/>
  <c r="M25" i="25"/>
  <c r="M55" i="21" l="1"/>
  <c r="M91" i="21" s="1" a="1"/>
  <c r="M91" i="21" s="1"/>
  <c r="E91" i="21" a="1"/>
  <c r="E91" i="21" s="1"/>
  <c r="E89" i="21" s="1"/>
  <c r="AA43" i="27"/>
  <c r="K20" i="2"/>
  <c r="AC91" i="21" a="1"/>
  <c r="AC91" i="21" s="1"/>
  <c r="AC89" i="21" s="1"/>
  <c r="Y91" i="21" a="1"/>
  <c r="Y91" i="21" s="1"/>
  <c r="Y89" i="21" s="1"/>
  <c r="K38" i="2"/>
  <c r="AI91" i="21" a="1"/>
  <c r="AI91" i="21" s="1"/>
  <c r="AI89" i="21" s="1"/>
  <c r="O91" i="21" a="1"/>
  <c r="O91" i="21" s="1"/>
  <c r="O89" i="21" s="1"/>
  <c r="AN91" i="21" a="1"/>
  <c r="AN91" i="21" s="1"/>
  <c r="AN89" i="21" s="1"/>
  <c r="J91" i="21" a="1"/>
  <c r="J91" i="21" s="1"/>
  <c r="J89" i="21" s="1"/>
  <c r="D91" i="21" a="1"/>
  <c r="D91" i="21" s="1"/>
  <c r="D89" i="21" s="1"/>
  <c r="F91" i="21" a="1"/>
  <c r="F91" i="21" s="1"/>
  <c r="F89" i="21" s="1"/>
  <c r="K91" i="21" a="1"/>
  <c r="K91" i="21" s="1"/>
  <c r="H91" i="21" a="1"/>
  <c r="H91" i="21" s="1"/>
  <c r="H89" i="21" s="1"/>
  <c r="AP76" i="21"/>
  <c r="AK55" i="21"/>
  <c r="AB91" i="21" a="1"/>
  <c r="AB91" i="21" s="1"/>
  <c r="AB89" i="21" s="1"/>
  <c r="V91" i="21" a="1"/>
  <c r="V91" i="21" s="1"/>
  <c r="V89" i="21" s="1"/>
  <c r="N91" i="21" a="1"/>
  <c r="N91" i="21" s="1"/>
  <c r="N89" i="21" s="1"/>
  <c r="AP81" i="21"/>
  <c r="N15" i="2"/>
  <c r="K15" i="2" s="1"/>
  <c r="AF91" i="21" a="1"/>
  <c r="AF91" i="21" s="1"/>
  <c r="AF89" i="21" s="1"/>
  <c r="AA2" i="2"/>
  <c r="AM49" i="21"/>
  <c r="AL46" i="21"/>
  <c r="AH91" i="21" a="1"/>
  <c r="AH91" i="21" s="1"/>
  <c r="AH89" i="21" s="1"/>
  <c r="G91" i="21" a="1"/>
  <c r="G91" i="21" s="1"/>
  <c r="G89" i="21" s="1"/>
  <c r="AE91" i="21" a="1"/>
  <c r="AE91" i="21" s="1"/>
  <c r="AE89" i="21" s="1"/>
  <c r="AO91" i="21" a="1"/>
  <c r="AO91" i="21" s="1"/>
  <c r="AO89" i="21" s="1"/>
  <c r="AG91" i="21" a="1"/>
  <c r="AG91" i="21" s="1"/>
  <c r="AG89" i="21" s="1"/>
  <c r="S91" i="21" a="1"/>
  <c r="S91" i="21" s="1"/>
  <c r="S89" i="21" s="1"/>
  <c r="U91" i="21" a="1"/>
  <c r="U91" i="21" s="1"/>
  <c r="U89" i="21" s="1"/>
  <c r="AD91" i="21" a="1"/>
  <c r="AD91" i="21" s="1"/>
  <c r="AD89" i="21" s="1"/>
  <c r="T91" i="21" a="1"/>
  <c r="T91" i="21" s="1"/>
  <c r="T89" i="21" s="1"/>
  <c r="X91" i="21" a="1"/>
  <c r="X91" i="21" s="1"/>
  <c r="X89" i="21" s="1"/>
  <c r="AA91" i="21" a="1"/>
  <c r="AA91" i="21" s="1"/>
  <c r="AA89" i="21" s="1"/>
  <c r="R91" i="21" a="1"/>
  <c r="R91" i="21" s="1"/>
  <c r="R89" i="21" s="1"/>
  <c r="Q47" i="21"/>
  <c r="Q91" i="21" s="1" a="1"/>
  <c r="Q91" i="21" s="1"/>
  <c r="W91" i="21" a="1"/>
  <c r="W91" i="21" s="1"/>
  <c r="W89" i="21" s="1"/>
  <c r="I91" i="21" a="1"/>
  <c r="I91" i="21" s="1"/>
  <c r="BL24" i="30" s="1" a="1"/>
  <c r="BL24" i="30" s="1"/>
  <c r="P91" i="21" a="1"/>
  <c r="P91" i="21" s="1"/>
  <c r="P89" i="21" s="1"/>
  <c r="Z91" i="21" a="1"/>
  <c r="Z91" i="21" s="1"/>
  <c r="Z89" i="21" s="1"/>
  <c r="AP63" i="21"/>
  <c r="AJ55" i="21"/>
  <c r="AJ91" i="21" s="1" a="1"/>
  <c r="AJ91" i="21" s="1"/>
  <c r="AJ89" i="21" s="1"/>
  <c r="AP49" i="21"/>
  <c r="M13" i="2"/>
  <c r="K13" i="2" s="1"/>
  <c r="AM81" i="21"/>
  <c r="L46" i="21"/>
  <c r="L91" i="21" s="1" a="1"/>
  <c r="L91" i="21" s="1"/>
  <c r="AK46" i="21"/>
  <c r="AL65" i="21"/>
  <c r="AL81" i="21"/>
  <c r="AL78" i="21"/>
  <c r="M31" i="25" a="1"/>
  <c r="M31" i="25" s="1"/>
  <c r="BP24" i="30"/>
  <c r="BS24" i="30"/>
  <c r="Y43" i="27"/>
  <c r="X43" i="27"/>
  <c r="W3" i="27" a="1"/>
  <c r="B3" i="27" a="1"/>
  <c r="S3" i="27" a="1"/>
  <c r="L3" i="27" a="1"/>
  <c r="P3" i="27" a="1"/>
  <c r="I3" i="27" a="1"/>
  <c r="E3" i="27" a="1"/>
  <c r="Z3" i="27" a="1"/>
  <c r="BV318" i="30" l="1" a="1"/>
  <c r="BV318" i="30" s="1"/>
  <c r="L89" i="21"/>
  <c r="BW66" i="30" a="1"/>
  <c r="BW66" i="30" s="1"/>
  <c r="BV234" i="30" a="1"/>
  <c r="BV234" i="30" s="1"/>
  <c r="BK24" i="30" a="1"/>
  <c r="BK24" i="30" s="1"/>
  <c r="CC10" i="30" s="1"/>
  <c r="BN24" i="30" a="1"/>
  <c r="BN24" i="30" s="1"/>
  <c r="M34" i="27"/>
  <c r="M15" i="27"/>
  <c r="M17" i="27"/>
  <c r="M38" i="27"/>
  <c r="M25" i="27"/>
  <c r="M9" i="27"/>
  <c r="M30" i="27"/>
  <c r="M4" i="27"/>
  <c r="M8" i="27"/>
  <c r="M36" i="27"/>
  <c r="M24" i="27"/>
  <c r="M28" i="27"/>
  <c r="M21" i="27"/>
  <c r="M37" i="27"/>
  <c r="M7" i="27"/>
  <c r="M10" i="27"/>
  <c r="M27" i="27"/>
  <c r="M22" i="27"/>
  <c r="M31" i="27"/>
  <c r="M13" i="27"/>
  <c r="M6" i="27"/>
  <c r="M39" i="27"/>
  <c r="M35" i="27"/>
  <c r="M12" i="27"/>
  <c r="M32" i="27"/>
  <c r="M16" i="27"/>
  <c r="M29" i="27"/>
  <c r="M14" i="27"/>
  <c r="M33" i="27"/>
  <c r="M11" i="27"/>
  <c r="M40" i="27"/>
  <c r="M42" i="27"/>
  <c r="M19" i="27"/>
  <c r="M23" i="27"/>
  <c r="M5" i="27"/>
  <c r="M41" i="27"/>
  <c r="M26" i="27"/>
  <c r="M20" i="27"/>
  <c r="M18" i="27"/>
  <c r="T31" i="27"/>
  <c r="T18" i="27"/>
  <c r="T12" i="27"/>
  <c r="T27" i="27"/>
  <c r="T36" i="27"/>
  <c r="T39" i="27"/>
  <c r="T35" i="27"/>
  <c r="T13" i="27"/>
  <c r="T40" i="27"/>
  <c r="T33" i="27"/>
  <c r="T19" i="27"/>
  <c r="T30" i="27"/>
  <c r="T20" i="27"/>
  <c r="T5" i="27"/>
  <c r="T4" i="27"/>
  <c r="T7" i="27"/>
  <c r="T32" i="27"/>
  <c r="T29" i="27"/>
  <c r="T37" i="27"/>
  <c r="T34" i="27"/>
  <c r="T25" i="27"/>
  <c r="T23" i="27"/>
  <c r="T38" i="27"/>
  <c r="T24" i="27"/>
  <c r="T22" i="27"/>
  <c r="T42" i="27"/>
  <c r="T28" i="27"/>
  <c r="T26" i="27"/>
  <c r="T11" i="27"/>
  <c r="T10" i="27"/>
  <c r="T21" i="27"/>
  <c r="T15" i="27"/>
  <c r="T17" i="27"/>
  <c r="T41" i="27"/>
  <c r="T9" i="27"/>
  <c r="T6" i="27"/>
  <c r="T16" i="27"/>
  <c r="T8" i="27"/>
  <c r="T14" i="27"/>
  <c r="AA19" i="27"/>
  <c r="AA30" i="27"/>
  <c r="AA28" i="27"/>
  <c r="AA33" i="27"/>
  <c r="AA42" i="27"/>
  <c r="AA20" i="27"/>
  <c r="AA21" i="27"/>
  <c r="AA17" i="27"/>
  <c r="AA31" i="27"/>
  <c r="AA25" i="27"/>
  <c r="AA13" i="27"/>
  <c r="AA4" i="27"/>
  <c r="AA11" i="27"/>
  <c r="AA36" i="27"/>
  <c r="AA29" i="27"/>
  <c r="AA6" i="27"/>
  <c r="AA18" i="27"/>
  <c r="AA16" i="27"/>
  <c r="AA37" i="27"/>
  <c r="AA9" i="27"/>
  <c r="AA39" i="27"/>
  <c r="AA41" i="27"/>
  <c r="AA12" i="27"/>
  <c r="AA35" i="27"/>
  <c r="AA15" i="27"/>
  <c r="AA38" i="27"/>
  <c r="AA5" i="27"/>
  <c r="AA40" i="27"/>
  <c r="AA8" i="27"/>
  <c r="AA27" i="27"/>
  <c r="AA7" i="27"/>
  <c r="AA24" i="27"/>
  <c r="AA26" i="27"/>
  <c r="AA10" i="27"/>
  <c r="AA34" i="27"/>
  <c r="AA22" i="27"/>
  <c r="AA32" i="27"/>
  <c r="AA14" i="27"/>
  <c r="AA23" i="27"/>
  <c r="Y34" i="27"/>
  <c r="Y35" i="27"/>
  <c r="Y26" i="27"/>
  <c r="X17" i="27"/>
  <c r="X18" i="27"/>
  <c r="X12" i="27"/>
  <c r="Y21" i="27"/>
  <c r="Y10" i="27"/>
  <c r="Y13" i="27"/>
  <c r="X15" i="27"/>
  <c r="Y36" i="27"/>
  <c r="X24" i="27"/>
  <c r="Y33" i="27"/>
  <c r="Y22" i="27"/>
  <c r="X40" i="27"/>
  <c r="X25" i="27"/>
  <c r="Y32" i="27"/>
  <c r="X20" i="27"/>
  <c r="X41" i="27"/>
  <c r="Y18" i="27"/>
  <c r="Y42" i="27"/>
  <c r="X19" i="27"/>
  <c r="Y4" i="27"/>
  <c r="X22" i="27"/>
  <c r="X39" i="27"/>
  <c r="X16" i="27"/>
  <c r="Y20" i="27"/>
  <c r="X23" i="27"/>
  <c r="X14" i="27"/>
  <c r="Y29" i="27"/>
  <c r="X9" i="27"/>
  <c r="Y28" i="27"/>
  <c r="Y17" i="27"/>
  <c r="X34" i="27"/>
  <c r="Y27" i="27"/>
  <c r="Y38" i="27"/>
  <c r="X8" i="27"/>
  <c r="X33" i="27"/>
  <c r="Y14" i="27"/>
  <c r="Y19" i="27"/>
  <c r="Y23" i="27"/>
  <c r="Y24" i="27"/>
  <c r="Y37" i="27"/>
  <c r="X28" i="27"/>
  <c r="X42" i="27"/>
  <c r="Y25" i="27"/>
  <c r="X7" i="27"/>
  <c r="X10" i="27"/>
  <c r="X6" i="27"/>
  <c r="X27" i="27"/>
  <c r="X36" i="27"/>
  <c r="Y15" i="27"/>
  <c r="X38" i="27"/>
  <c r="Y8" i="27"/>
  <c r="Y30" i="27"/>
  <c r="X21" i="27"/>
  <c r="Y5" i="27"/>
  <c r="X29" i="27"/>
  <c r="Y31" i="27"/>
  <c r="X11" i="27"/>
  <c r="Y12" i="27"/>
  <c r="X5" i="27"/>
  <c r="X4" i="27"/>
  <c r="X32" i="27"/>
  <c r="Y11" i="27"/>
  <c r="Y39" i="27"/>
  <c r="Y41" i="27"/>
  <c r="Y6" i="27"/>
  <c r="Y16" i="27"/>
  <c r="Y40" i="27"/>
  <c r="X30" i="27"/>
  <c r="X35" i="27"/>
  <c r="X26" i="27"/>
  <c r="Y9" i="27"/>
  <c r="Y7" i="27"/>
  <c r="X13" i="27"/>
  <c r="X37" i="27"/>
  <c r="X31" i="27"/>
  <c r="J38" i="27"/>
  <c r="J36" i="27"/>
  <c r="K9" i="27"/>
  <c r="K30" i="27"/>
  <c r="K25" i="27"/>
  <c r="J12" i="27"/>
  <c r="J37" i="27"/>
  <c r="J27" i="27"/>
  <c r="K42" i="27"/>
  <c r="J35" i="27"/>
  <c r="K19" i="27"/>
  <c r="K16" i="27"/>
  <c r="K29" i="27"/>
  <c r="J20" i="27"/>
  <c r="K21" i="27"/>
  <c r="J5" i="27"/>
  <c r="K24" i="27"/>
  <c r="K20" i="27"/>
  <c r="K22" i="27"/>
  <c r="J39" i="27"/>
  <c r="J29" i="27"/>
  <c r="J6" i="27"/>
  <c r="J9" i="27"/>
  <c r="J34" i="27"/>
  <c r="J8" i="27"/>
  <c r="K14" i="27"/>
  <c r="K5" i="27"/>
  <c r="K41" i="27"/>
  <c r="K37" i="27"/>
  <c r="K17" i="27"/>
  <c r="J40" i="27"/>
  <c r="K28" i="27"/>
  <c r="J11" i="27"/>
  <c r="J7" i="27"/>
  <c r="K18" i="27"/>
  <c r="J26" i="27"/>
  <c r="K27" i="27"/>
  <c r="K36" i="27"/>
  <c r="J14" i="27"/>
  <c r="J10" i="27"/>
  <c r="J23" i="27"/>
  <c r="K6" i="27"/>
  <c r="J32" i="27"/>
  <c r="J16" i="27"/>
  <c r="K12" i="27"/>
  <c r="K40" i="27"/>
  <c r="J13" i="27"/>
  <c r="K23" i="27"/>
  <c r="K33" i="27"/>
  <c r="J41" i="27"/>
  <c r="K4" i="27"/>
  <c r="J19" i="27"/>
  <c r="K11" i="27"/>
  <c r="J22" i="27"/>
  <c r="J30" i="27"/>
  <c r="K32" i="27"/>
  <c r="K34" i="27"/>
  <c r="K10" i="27"/>
  <c r="K39" i="27"/>
  <c r="J17" i="27"/>
  <c r="J21" i="27"/>
  <c r="J28" i="27"/>
  <c r="J42" i="27"/>
  <c r="J33" i="27"/>
  <c r="K31" i="27"/>
  <c r="K38" i="27"/>
  <c r="K35" i="27"/>
  <c r="K15" i="27"/>
  <c r="K8" i="27"/>
  <c r="K13" i="27"/>
  <c r="J24" i="27"/>
  <c r="J15" i="27"/>
  <c r="K26" i="27"/>
  <c r="J31" i="27"/>
  <c r="J18" i="27"/>
  <c r="J4" i="27"/>
  <c r="K7" i="27"/>
  <c r="J25" i="27"/>
  <c r="R6" i="27"/>
  <c r="R37" i="27"/>
  <c r="R36" i="27"/>
  <c r="Q24" i="27"/>
  <c r="Q37" i="27"/>
  <c r="Q7" i="27"/>
  <c r="Q5" i="27"/>
  <c r="R10" i="27"/>
  <c r="R32" i="27"/>
  <c r="R18" i="27"/>
  <c r="R31" i="27"/>
  <c r="Q13" i="27"/>
  <c r="Q9" i="27"/>
  <c r="Q10" i="27"/>
  <c r="R42" i="27"/>
  <c r="R16" i="27"/>
  <c r="R27" i="27"/>
  <c r="R35" i="27"/>
  <c r="Q15" i="27"/>
  <c r="Q20" i="27"/>
  <c r="Q17" i="27"/>
  <c r="R15" i="27"/>
  <c r="R14" i="27"/>
  <c r="R21" i="27"/>
  <c r="Q32" i="27"/>
  <c r="Q41" i="27"/>
  <c r="Q28" i="27"/>
  <c r="R12" i="27"/>
  <c r="Q34" i="27"/>
  <c r="R17" i="27"/>
  <c r="Q11" i="27"/>
  <c r="R26" i="27"/>
  <c r="R20" i="27"/>
  <c r="R33" i="27"/>
  <c r="Q39" i="27"/>
  <c r="Q21" i="27"/>
  <c r="Q22" i="27"/>
  <c r="Q14" i="27"/>
  <c r="Q26" i="27"/>
  <c r="Q38" i="27"/>
  <c r="Q8" i="27"/>
  <c r="R13" i="27"/>
  <c r="Q12" i="27"/>
  <c r="R4" i="27"/>
  <c r="R11" i="27"/>
  <c r="R39" i="27"/>
  <c r="R34" i="27"/>
  <c r="Q27" i="27"/>
  <c r="Q40" i="27"/>
  <c r="Q42" i="27"/>
  <c r="R9" i="27"/>
  <c r="Q31" i="27"/>
  <c r="Q18" i="27"/>
  <c r="R40" i="27"/>
  <c r="R29" i="27"/>
  <c r="R7" i="27"/>
  <c r="R28" i="27"/>
  <c r="Q19" i="27"/>
  <c r="Q35" i="27"/>
  <c r="R8" i="27"/>
  <c r="Q36" i="27"/>
  <c r="R22" i="27"/>
  <c r="Q6" i="27"/>
  <c r="R25" i="27"/>
  <c r="R23" i="27"/>
  <c r="Q16" i="27"/>
  <c r="R24" i="27"/>
  <c r="R19" i="27"/>
  <c r="R30" i="27"/>
  <c r="Q23" i="27"/>
  <c r="Q29" i="27"/>
  <c r="Q25" i="27"/>
  <c r="R5" i="27"/>
  <c r="R41" i="27"/>
  <c r="R38" i="27"/>
  <c r="Q30" i="27"/>
  <c r="Q4" i="27"/>
  <c r="Q33" i="27"/>
  <c r="L3" i="27"/>
  <c r="M3" i="27" s="1"/>
  <c r="S3" i="27"/>
  <c r="T3" i="27" s="1"/>
  <c r="Z3" i="27"/>
  <c r="AA3" i="27" s="1"/>
  <c r="W3" i="27"/>
  <c r="X3" i="27" s="1"/>
  <c r="I3" i="27"/>
  <c r="K3" i="27" s="1"/>
  <c r="P3" i="27"/>
  <c r="R3" i="27" s="1"/>
  <c r="K89" i="21"/>
  <c r="F16" i="27"/>
  <c r="F29" i="27"/>
  <c r="F20" i="27"/>
  <c r="F35" i="27"/>
  <c r="F22" i="27"/>
  <c r="F42" i="27"/>
  <c r="F4" i="27"/>
  <c r="F7" i="27"/>
  <c r="F19" i="27"/>
  <c r="F28" i="27"/>
  <c r="F33" i="27"/>
  <c r="F8" i="27"/>
  <c r="F32" i="27"/>
  <c r="F9" i="27"/>
  <c r="F39" i="27"/>
  <c r="F11" i="27"/>
  <c r="F38" i="27"/>
  <c r="F24" i="27"/>
  <c r="F34" i="27"/>
  <c r="F21" i="27"/>
  <c r="F27" i="27"/>
  <c r="F36" i="27"/>
  <c r="F13" i="27"/>
  <c r="F10" i="27"/>
  <c r="F37" i="27"/>
  <c r="F40" i="27"/>
  <c r="F23" i="27"/>
  <c r="F25" i="27"/>
  <c r="F15" i="27"/>
  <c r="F6" i="27"/>
  <c r="F41" i="27"/>
  <c r="F17" i="27"/>
  <c r="F5" i="27"/>
  <c r="F26" i="27"/>
  <c r="F30" i="27"/>
  <c r="F18" i="27"/>
  <c r="F31" i="27"/>
  <c r="F14" i="27"/>
  <c r="F12" i="27"/>
  <c r="D35" i="27"/>
  <c r="C39" i="27"/>
  <c r="C25" i="27"/>
  <c r="C28" i="27"/>
  <c r="C20" i="27"/>
  <c r="D7" i="27"/>
  <c r="C6" i="27"/>
  <c r="D40" i="27"/>
  <c r="D17" i="27"/>
  <c r="C29" i="27"/>
  <c r="D28" i="27"/>
  <c r="C41" i="27"/>
  <c r="C4" i="27"/>
  <c r="D13" i="27"/>
  <c r="D37" i="27"/>
  <c r="C12" i="27"/>
  <c r="D34" i="27"/>
  <c r="D8" i="27"/>
  <c r="D32" i="27"/>
  <c r="C33" i="27"/>
  <c r="C22" i="27"/>
  <c r="D31" i="27"/>
  <c r="C21" i="27"/>
  <c r="D6" i="27"/>
  <c r="D5" i="27"/>
  <c r="C19" i="27"/>
  <c r="C38" i="27"/>
  <c r="C18" i="27"/>
  <c r="D24" i="27"/>
  <c r="D22" i="27"/>
  <c r="C15" i="27"/>
  <c r="C8" i="27"/>
  <c r="C24" i="27"/>
  <c r="C30" i="27"/>
  <c r="D38" i="27"/>
  <c r="D42" i="27"/>
  <c r="C23" i="27"/>
  <c r="C16" i="27"/>
  <c r="D4" i="27"/>
  <c r="C10" i="27"/>
  <c r="D41" i="27"/>
  <c r="C5" i="27"/>
  <c r="C36" i="27"/>
  <c r="D39" i="27"/>
  <c r="C14" i="27"/>
  <c r="D29" i="27"/>
  <c r="D14" i="27"/>
  <c r="C17" i="27"/>
  <c r="D33" i="27"/>
  <c r="D18" i="27"/>
  <c r="C26" i="27"/>
  <c r="D15" i="27"/>
  <c r="D11" i="27"/>
  <c r="C35" i="27"/>
  <c r="C42" i="27"/>
  <c r="C32" i="27"/>
  <c r="C27" i="27"/>
  <c r="C11" i="27"/>
  <c r="D26" i="27"/>
  <c r="D20" i="27"/>
  <c r="C31" i="27"/>
  <c r="C7" i="27"/>
  <c r="D19" i="27"/>
  <c r="D10" i="27"/>
  <c r="C37" i="27"/>
  <c r="D23" i="27"/>
  <c r="D16" i="27"/>
  <c r="D30" i="27"/>
  <c r="C40" i="27"/>
  <c r="D25" i="27"/>
  <c r="D36" i="27"/>
  <c r="C13" i="27"/>
  <c r="D9" i="27"/>
  <c r="D27" i="27"/>
  <c r="D12" i="27"/>
  <c r="D21" i="27"/>
  <c r="C34" i="27"/>
  <c r="C9" i="27"/>
  <c r="BW24" i="30" a="1"/>
  <c r="BW24" i="30" s="1"/>
  <c r="E3" i="27"/>
  <c r="F3" i="27" s="1"/>
  <c r="B3" i="27"/>
  <c r="D3" i="27" s="1"/>
  <c r="AK91" i="21" a="1"/>
  <c r="AK91" i="21" s="1"/>
  <c r="AP91" i="21" a="1"/>
  <c r="AP91" i="21" s="1"/>
  <c r="BV444" i="30" s="1" a="1"/>
  <c r="BV444" i="30" s="1"/>
  <c r="BM192" i="30" a="1"/>
  <c r="BM192" i="30" s="1"/>
  <c r="AM91" i="21" a="1"/>
  <c r="AM91" i="21" s="1"/>
  <c r="BM66" i="30" s="1" a="1"/>
  <c r="BM66" i="30" s="1"/>
  <c r="I89" i="21"/>
  <c r="M89" i="21"/>
  <c r="Q89" i="21"/>
  <c r="BY150" i="30" a="1"/>
  <c r="BY150" i="30" s="1"/>
  <c r="AL91" i="21" a="1"/>
  <c r="AL91" i="21" s="1"/>
  <c r="BV276" i="30" s="1" a="1"/>
  <c r="BV276" i="30" s="1"/>
  <c r="BQ66" i="30" a="1"/>
  <c r="BQ66" i="30" s="1"/>
  <c r="BM108" i="30" a="1"/>
  <c r="BM108" i="30" s="1"/>
  <c r="BV150" i="30" a="1"/>
  <c r="BV150" i="30" s="1"/>
  <c r="O26" i="25"/>
  <c r="AE2" i="27"/>
  <c r="AG2" i="27"/>
  <c r="AH2" i="27"/>
  <c r="O27" i="25"/>
  <c r="L23" i="25"/>
  <c r="AF2" i="27"/>
  <c r="BN108" i="30" a="1"/>
  <c r="BN108" i="30" s="1"/>
  <c r="M23" i="25"/>
  <c r="M22" i="25"/>
  <c r="I21" i="25"/>
  <c r="L22" i="25"/>
  <c r="L21" i="25"/>
  <c r="AD2" i="27"/>
  <c r="O25" i="25"/>
  <c r="AD3" i="27" a="1"/>
  <c r="AG3" i="27" a="1"/>
  <c r="BR192" i="30" l="1" a="1"/>
  <c r="BR192" i="30" s="1"/>
  <c r="BM360" i="30" a="1"/>
  <c r="BM360" i="30" s="1"/>
  <c r="CC18" i="30"/>
  <c r="CC12" i="30"/>
  <c r="CC32" i="30"/>
  <c r="CC28" i="30"/>
  <c r="CC36" i="30"/>
  <c r="CC17" i="30"/>
  <c r="CC37" i="30"/>
  <c r="CC40" i="30"/>
  <c r="CO21" i="30"/>
  <c r="BV192" i="30" a="1"/>
  <c r="BV192" i="30" s="1"/>
  <c r="BV66" i="30" a="1"/>
  <c r="BV66" i="30" s="1"/>
  <c r="CC11" i="30"/>
  <c r="AH43" i="27"/>
  <c r="CC42" i="30"/>
  <c r="CC38" i="30"/>
  <c r="BU24" i="30" a="1"/>
  <c r="BU24" i="30" s="1"/>
  <c r="BQ24" i="30" a="1"/>
  <c r="BQ24" i="30" s="1"/>
  <c r="BM150" i="30" a="1"/>
  <c r="BM150" i="30" s="1"/>
  <c r="BM24" i="30" a="1"/>
  <c r="BM24" i="30" s="1"/>
  <c r="BV108" i="30" a="1"/>
  <c r="BV108" i="30" s="1"/>
  <c r="BR66" i="30" a="1"/>
  <c r="BR66" i="30" s="1"/>
  <c r="CC23" i="30"/>
  <c r="CC26" i="30"/>
  <c r="CC21" i="30"/>
  <c r="CC7" i="30"/>
  <c r="CC8" i="30"/>
  <c r="CC30" i="30"/>
  <c r="CC39" i="30"/>
  <c r="CC34" i="30"/>
  <c r="BV24" i="30" a="1"/>
  <c r="BV24" i="30" s="1"/>
  <c r="CC5" i="30"/>
  <c r="CC4" i="30"/>
  <c r="CC27" i="30"/>
  <c r="CC33" i="30"/>
  <c r="CC16" i="30"/>
  <c r="CC13" i="30"/>
  <c r="CC9" i="30"/>
  <c r="CC24" i="30"/>
  <c r="BY24" i="30" a="1"/>
  <c r="BY24" i="30" s="1"/>
  <c r="CC44" i="30"/>
  <c r="CC19" i="30"/>
  <c r="CC35" i="30"/>
  <c r="CC43" i="30"/>
  <c r="CC41" i="30"/>
  <c r="CC31" i="30"/>
  <c r="CC15" i="30"/>
  <c r="CC29" i="30"/>
  <c r="CC20" i="30"/>
  <c r="CC6" i="30"/>
  <c r="BR24" i="30" a="1"/>
  <c r="BR24" i="30" s="1"/>
  <c r="CC14" i="30"/>
  <c r="CC22" i="30"/>
  <c r="BR150" i="30" a="1"/>
  <c r="BR150" i="30" s="1"/>
  <c r="BU66" i="30" a="1"/>
  <c r="BU66" i="30" s="1"/>
  <c r="BM234" i="30" a="1"/>
  <c r="BM234" i="30" s="1"/>
  <c r="BY192" i="30" a="1"/>
  <c r="BY192" i="30" s="1"/>
  <c r="BV402" i="30" a="1"/>
  <c r="BV402" i="30" s="1"/>
  <c r="CC25" i="30"/>
  <c r="T45" i="27"/>
  <c r="I23" i="25" s="1"/>
  <c r="AA45" i="27"/>
  <c r="Q3" i="27"/>
  <c r="Q45" i="27" s="1"/>
  <c r="M45" i="27"/>
  <c r="G23" i="25" s="1"/>
  <c r="Y3" i="27"/>
  <c r="Y45" i="27" s="1"/>
  <c r="R45" i="27"/>
  <c r="I22" i="25" s="1"/>
  <c r="X45" i="27"/>
  <c r="K21" i="25" s="1"/>
  <c r="AH16" i="27"/>
  <c r="AH11" i="27"/>
  <c r="AH23" i="27"/>
  <c r="AH24" i="27"/>
  <c r="AH18" i="27"/>
  <c r="AH36" i="27"/>
  <c r="AH32" i="27"/>
  <c r="AH25" i="27"/>
  <c r="AH35" i="27"/>
  <c r="AH27" i="27"/>
  <c r="AH8" i="27"/>
  <c r="AH33" i="27"/>
  <c r="AH17" i="27"/>
  <c r="AH12" i="27"/>
  <c r="AH39" i="27"/>
  <c r="AH22" i="27"/>
  <c r="AH7" i="27"/>
  <c r="AH28" i="27"/>
  <c r="AH13" i="27"/>
  <c r="AH26" i="27"/>
  <c r="AH30" i="27"/>
  <c r="AH14" i="27"/>
  <c r="AH15" i="27"/>
  <c r="AH37" i="27"/>
  <c r="AH34" i="27"/>
  <c r="AH9" i="27"/>
  <c r="AH38" i="27"/>
  <c r="AH19" i="27"/>
  <c r="AH4" i="27"/>
  <c r="AH40" i="27"/>
  <c r="AH5" i="27"/>
  <c r="AH41" i="27"/>
  <c r="AH42" i="27"/>
  <c r="AH31" i="27"/>
  <c r="AH20" i="27"/>
  <c r="AH21" i="27"/>
  <c r="AH10" i="27"/>
  <c r="AH29" i="27"/>
  <c r="AH6" i="27"/>
  <c r="BN66" i="30" a="1"/>
  <c r="BN66" i="30" s="1"/>
  <c r="CF41" i="30" s="1"/>
  <c r="K45" i="27"/>
  <c r="G22" i="25" s="1"/>
  <c r="AP89" i="21"/>
  <c r="F45" i="27"/>
  <c r="BQ108" i="30" a="1"/>
  <c r="BQ108" i="30" s="1"/>
  <c r="BV486" i="30" a="1"/>
  <c r="BV486" i="30" s="1"/>
  <c r="BM318" i="30" a="1"/>
  <c r="BM318" i="30" s="1"/>
  <c r="BO24" i="30" a="1"/>
  <c r="BO24" i="30" s="1"/>
  <c r="CG40" i="30" s="1"/>
  <c r="J3" i="27"/>
  <c r="J45" i="27" s="1"/>
  <c r="G21" i="25" s="1"/>
  <c r="BY234" i="30" a="1"/>
  <c r="BY234" i="30" s="1"/>
  <c r="CO10" i="30"/>
  <c r="CO16" i="30"/>
  <c r="CO20" i="30"/>
  <c r="CO37" i="30"/>
  <c r="CO39" i="30"/>
  <c r="CO28" i="30"/>
  <c r="CO30" i="30"/>
  <c r="CO43" i="30"/>
  <c r="CO34" i="30"/>
  <c r="CO25" i="30"/>
  <c r="CO12" i="30"/>
  <c r="CO4" i="30"/>
  <c r="CO29" i="30"/>
  <c r="CO27" i="30"/>
  <c r="CO8" i="30"/>
  <c r="CO41" i="30"/>
  <c r="CO22" i="30"/>
  <c r="BV360" i="30" a="1"/>
  <c r="BV360" i="30" s="1"/>
  <c r="CO44" i="30"/>
  <c r="CO36" i="30"/>
  <c r="CO26" i="30"/>
  <c r="CO9" i="30"/>
  <c r="CO23" i="30"/>
  <c r="CO11" i="30"/>
  <c r="CO40" i="30"/>
  <c r="CO31" i="30"/>
  <c r="CO6" i="30"/>
  <c r="CO38" i="30"/>
  <c r="CO18" i="30"/>
  <c r="CO7" i="30"/>
  <c r="CO35" i="30"/>
  <c r="CO17" i="30"/>
  <c r="CO24" i="30"/>
  <c r="CO13" i="30"/>
  <c r="CO42" i="30"/>
  <c r="CO15" i="30"/>
  <c r="CO33" i="30"/>
  <c r="CO19" i="30"/>
  <c r="CO14" i="30"/>
  <c r="CO5" i="30"/>
  <c r="CO32" i="30"/>
  <c r="D45" i="27"/>
  <c r="E22" i="25" s="1"/>
  <c r="C3" i="27"/>
  <c r="C45" i="27" s="1"/>
  <c r="E21" i="25" s="1"/>
  <c r="AM89" i="21"/>
  <c r="AK89" i="21"/>
  <c r="BY108" i="30" a="1"/>
  <c r="BY108" i="30" s="1"/>
  <c r="BM276" i="30" a="1"/>
  <c r="BM276" i="30" s="1"/>
  <c r="BY66" i="30" a="1"/>
  <c r="BY66" i="30" s="1"/>
  <c r="BJ24" i="30" a="1"/>
  <c r="BJ24" i="30" s="1"/>
  <c r="CB4" i="30" s="1"/>
  <c r="BR108" i="30" a="1"/>
  <c r="BR108" i="30" s="1"/>
  <c r="AL89" i="21"/>
  <c r="AG3" i="27"/>
  <c r="AH3" i="27" s="1"/>
  <c r="I19" i="25"/>
  <c r="O31" i="25" a="1"/>
  <c r="AN2" i="27" s="1"/>
  <c r="AD3" i="27"/>
  <c r="AF3" i="27" s="1"/>
  <c r="AF6" i="27"/>
  <c r="AF29" i="27"/>
  <c r="AF41" i="27"/>
  <c r="AE14" i="27"/>
  <c r="AE26" i="27"/>
  <c r="AE38" i="27"/>
  <c r="AF7" i="27"/>
  <c r="AF17" i="27"/>
  <c r="AF5" i="27"/>
  <c r="AE37" i="27"/>
  <c r="AF38" i="27"/>
  <c r="AF13" i="27"/>
  <c r="AE21" i="27"/>
  <c r="AE20" i="27"/>
  <c r="AE6" i="27"/>
  <c r="AE5" i="27"/>
  <c r="AF32" i="27"/>
  <c r="AE25" i="27"/>
  <c r="AF26" i="27"/>
  <c r="AE9" i="27"/>
  <c r="AE7" i="27"/>
  <c r="AF34" i="27"/>
  <c r="AF33" i="27"/>
  <c r="AF20" i="27"/>
  <c r="AE13" i="27"/>
  <c r="AF14" i="27"/>
  <c r="AF36" i="27"/>
  <c r="AF35" i="27"/>
  <c r="AF22" i="27"/>
  <c r="AF21" i="27"/>
  <c r="AF8" i="27"/>
  <c r="AF40" i="27"/>
  <c r="AE36" i="27"/>
  <c r="AF24" i="27"/>
  <c r="AF23" i="27"/>
  <c r="AF10" i="27"/>
  <c r="AF9" i="27"/>
  <c r="AE30" i="27"/>
  <c r="AF28" i="27"/>
  <c r="AF39" i="27"/>
  <c r="AF12" i="27"/>
  <c r="AF11" i="27"/>
  <c r="AE40" i="27"/>
  <c r="AF16" i="27"/>
  <c r="AF27" i="27"/>
  <c r="AE28" i="27"/>
  <c r="AE39" i="27"/>
  <c r="AF15" i="27"/>
  <c r="AE24" i="27"/>
  <c r="AE16" i="27"/>
  <c r="AE27" i="27"/>
  <c r="AE34" i="27"/>
  <c r="AE12" i="27"/>
  <c r="AF43" i="27"/>
  <c r="AE15" i="27"/>
  <c r="AE22" i="27"/>
  <c r="AE41" i="27"/>
  <c r="AF31" i="27"/>
  <c r="AF30" i="27"/>
  <c r="AE31" i="27"/>
  <c r="AF42" i="27"/>
  <c r="AE35" i="27"/>
  <c r="AE10" i="27"/>
  <c r="AE43" i="27"/>
  <c r="AE42" i="27"/>
  <c r="AE29" i="27"/>
  <c r="AF19" i="27"/>
  <c r="AE23" i="27"/>
  <c r="AF37" i="27"/>
  <c r="AE17" i="27"/>
  <c r="AF18" i="27"/>
  <c r="AE11" i="27"/>
  <c r="AF25" i="27"/>
  <c r="AE33" i="27"/>
  <c r="AE32" i="27"/>
  <c r="AE19" i="27"/>
  <c r="AE18" i="27"/>
  <c r="AE8" i="27"/>
  <c r="AF4" i="27"/>
  <c r="AE4" i="27"/>
  <c r="AN3" i="27" a="1"/>
  <c r="G19" i="25" l="1"/>
  <c r="CM29" i="30"/>
  <c r="CB22" i="30"/>
  <c r="CI30" i="30"/>
  <c r="E19" i="25"/>
  <c r="CM24" i="30"/>
  <c r="CI28" i="30"/>
  <c r="CM44" i="30"/>
  <c r="CM5" i="30"/>
  <c r="CM7" i="30"/>
  <c r="CM26" i="30"/>
  <c r="CM21" i="30"/>
  <c r="CG26" i="30"/>
  <c r="CM43" i="30"/>
  <c r="CM38" i="30"/>
  <c r="CM41" i="30"/>
  <c r="CM19" i="30"/>
  <c r="CM35" i="30"/>
  <c r="CI19" i="30"/>
  <c r="CM12" i="30"/>
  <c r="CM14" i="30"/>
  <c r="CM11" i="30"/>
  <c r="CI18" i="30"/>
  <c r="CM13" i="30"/>
  <c r="CI26" i="30"/>
  <c r="CJ39" i="30"/>
  <c r="CM10" i="30"/>
  <c r="CM23" i="30"/>
  <c r="CM39" i="30"/>
  <c r="CM27" i="30"/>
  <c r="CM31" i="30"/>
  <c r="CM6" i="30"/>
  <c r="CM20" i="30"/>
  <c r="CM32" i="30"/>
  <c r="CM30" i="30"/>
  <c r="CI16" i="30"/>
  <c r="CM42" i="30"/>
  <c r="CM18" i="30"/>
  <c r="CM8" i="30"/>
  <c r="CM4" i="30"/>
  <c r="CM33" i="30"/>
  <c r="CM22" i="30"/>
  <c r="CI43" i="30"/>
  <c r="CM25" i="30"/>
  <c r="CM36" i="30"/>
  <c r="CM34" i="30"/>
  <c r="CM40" i="30"/>
  <c r="CM9" i="30"/>
  <c r="CM37" i="30"/>
  <c r="CM16" i="30"/>
  <c r="CI10" i="30"/>
  <c r="CM17" i="30"/>
  <c r="CM28" i="30"/>
  <c r="CM15" i="30"/>
  <c r="CN29" i="30"/>
  <c r="CI8" i="30"/>
  <c r="CI20" i="30"/>
  <c r="CI6" i="30"/>
  <c r="CI15" i="30"/>
  <c r="CI23" i="30"/>
  <c r="CI24" i="30"/>
  <c r="CI41" i="30"/>
  <c r="CI7" i="30"/>
  <c r="CG24" i="30"/>
  <c r="CI36" i="30"/>
  <c r="CI31" i="30"/>
  <c r="CI35" i="30"/>
  <c r="CI17" i="30"/>
  <c r="CF9" i="30"/>
  <c r="CI40" i="30"/>
  <c r="CI5" i="30"/>
  <c r="CI27" i="30"/>
  <c r="CF35" i="30"/>
  <c r="CI42" i="30"/>
  <c r="CI44" i="30"/>
  <c r="CI11" i="30"/>
  <c r="CI37" i="30"/>
  <c r="CG28" i="30"/>
  <c r="CG38" i="30"/>
  <c r="CF11" i="30"/>
  <c r="CF29" i="30"/>
  <c r="CG33" i="30"/>
  <c r="CG42" i="30"/>
  <c r="CG31" i="30"/>
  <c r="CG39" i="30"/>
  <c r="CF30" i="30"/>
  <c r="CF17" i="30"/>
  <c r="CG13" i="30"/>
  <c r="CF21" i="30"/>
  <c r="CF40" i="30"/>
  <c r="CF22" i="30"/>
  <c r="CF31" i="30"/>
  <c r="CF42" i="30"/>
  <c r="CF27" i="30"/>
  <c r="CG14" i="30"/>
  <c r="CG37" i="30"/>
  <c r="CF36" i="30"/>
  <c r="CF43" i="30"/>
  <c r="CF39" i="30"/>
  <c r="CF5" i="30"/>
  <c r="CG29" i="30"/>
  <c r="CG20" i="30"/>
  <c r="CI21" i="30"/>
  <c r="CF4" i="30"/>
  <c r="CF14" i="30"/>
  <c r="CF20" i="30"/>
  <c r="CG34" i="30"/>
  <c r="CG43" i="30"/>
  <c r="CI13" i="30"/>
  <c r="CI38" i="30"/>
  <c r="CF16" i="30"/>
  <c r="CF18" i="30"/>
  <c r="CF37" i="30"/>
  <c r="CG10" i="30"/>
  <c r="CG22" i="30"/>
  <c r="CN6" i="30"/>
  <c r="CF24" i="30"/>
  <c r="CF7" i="30"/>
  <c r="CG41" i="30"/>
  <c r="CI4" i="30"/>
  <c r="CI9" i="30"/>
  <c r="CI34" i="30"/>
  <c r="CF33" i="30"/>
  <c r="CF32" i="30"/>
  <c r="CF34" i="30"/>
  <c r="CF44" i="30"/>
  <c r="CF12" i="30"/>
  <c r="CG27" i="30"/>
  <c r="CG18" i="30"/>
  <c r="CF6" i="30"/>
  <c r="CF8" i="30"/>
  <c r="CF26" i="30"/>
  <c r="CF10" i="30"/>
  <c r="CF13" i="30"/>
  <c r="CG19" i="30"/>
  <c r="CG12" i="30"/>
  <c r="CN40" i="30"/>
  <c r="CI33" i="30"/>
  <c r="CI39" i="30"/>
  <c r="CI12" i="30"/>
  <c r="AH45" i="27"/>
  <c r="CQ37" i="30"/>
  <c r="CI22" i="30"/>
  <c r="CI14" i="30"/>
  <c r="CI29" i="30"/>
  <c r="CF15" i="30"/>
  <c r="CG15" i="30"/>
  <c r="CI32" i="30"/>
  <c r="CI25" i="30"/>
  <c r="CF28" i="30"/>
  <c r="CF38" i="30"/>
  <c r="CF25" i="30"/>
  <c r="CG7" i="30"/>
  <c r="CG36" i="30"/>
  <c r="CN24" i="30"/>
  <c r="CN14" i="30"/>
  <c r="CF23" i="30"/>
  <c r="CF19" i="30"/>
  <c r="CN34" i="30"/>
  <c r="CG23" i="30"/>
  <c r="CG11" i="30"/>
  <c r="CG9" i="30"/>
  <c r="CG5" i="30"/>
  <c r="CG6" i="30"/>
  <c r="CG30" i="30"/>
  <c r="CG16" i="30"/>
  <c r="CG25" i="30"/>
  <c r="CG21" i="30"/>
  <c r="CG35" i="30"/>
  <c r="CG32" i="30"/>
  <c r="CG4" i="30"/>
  <c r="CE42" i="30"/>
  <c r="CG44" i="30"/>
  <c r="CG8" i="30"/>
  <c r="CG17" i="30"/>
  <c r="CE20" i="30"/>
  <c r="CN31" i="30"/>
  <c r="CN38" i="30"/>
  <c r="CN36" i="30"/>
  <c r="CN12" i="30"/>
  <c r="CN16" i="30"/>
  <c r="CN22" i="30"/>
  <c r="CN30" i="30"/>
  <c r="CN39" i="30"/>
  <c r="CN18" i="30"/>
  <c r="CN9" i="30"/>
  <c r="CN13" i="30"/>
  <c r="CE36" i="30"/>
  <c r="CN8" i="30"/>
  <c r="CN43" i="30"/>
  <c r="CN10" i="30"/>
  <c r="CN20" i="30"/>
  <c r="CN42" i="30"/>
  <c r="CN11" i="30"/>
  <c r="CN33" i="30"/>
  <c r="CN17" i="30"/>
  <c r="CN5" i="30"/>
  <c r="CN37" i="30"/>
  <c r="CN23" i="30"/>
  <c r="CN15" i="30"/>
  <c r="CN32" i="30"/>
  <c r="CN21" i="30"/>
  <c r="CN41" i="30"/>
  <c r="CN25" i="30"/>
  <c r="CN7" i="30"/>
  <c r="CN4" i="30"/>
  <c r="CN26" i="30"/>
  <c r="CN19" i="30"/>
  <c r="CN27" i="30"/>
  <c r="CN44" i="30"/>
  <c r="CN28" i="30"/>
  <c r="CN35" i="30"/>
  <c r="CE16" i="30"/>
  <c r="CE17" i="30"/>
  <c r="CE29" i="30"/>
  <c r="CE40" i="30"/>
  <c r="CE38" i="30"/>
  <c r="CE12" i="30"/>
  <c r="CE18" i="30"/>
  <c r="CE24" i="30"/>
  <c r="CE39" i="30"/>
  <c r="CE5" i="30"/>
  <c r="CE7" i="30"/>
  <c r="CE27" i="30"/>
  <c r="CE26" i="30"/>
  <c r="CE37" i="30"/>
  <c r="CE32" i="30"/>
  <c r="CE34" i="30"/>
  <c r="CE4" i="30"/>
  <c r="CE15" i="30"/>
  <c r="CE22" i="30"/>
  <c r="CE41" i="30"/>
  <c r="CE23" i="30"/>
  <c r="CJ11" i="30"/>
  <c r="CE9" i="30"/>
  <c r="CE21" i="30"/>
  <c r="CE31" i="30"/>
  <c r="CJ6" i="30"/>
  <c r="CE6" i="30"/>
  <c r="CE44" i="30"/>
  <c r="CE11" i="30"/>
  <c r="CE14" i="30"/>
  <c r="CJ21" i="30"/>
  <c r="CE13" i="30"/>
  <c r="CE43" i="30"/>
  <c r="CE19" i="30"/>
  <c r="CE25" i="30"/>
  <c r="CE10" i="30"/>
  <c r="CE8" i="30"/>
  <c r="CE30" i="30"/>
  <c r="CE28" i="30"/>
  <c r="CE33" i="30"/>
  <c r="CE35" i="30"/>
  <c r="CJ23" i="30"/>
  <c r="CB12" i="30"/>
  <c r="CB8" i="30"/>
  <c r="CJ8" i="30"/>
  <c r="CJ4" i="30"/>
  <c r="CQ39" i="30"/>
  <c r="CQ13" i="30"/>
  <c r="CQ40" i="30"/>
  <c r="CQ18" i="30"/>
  <c r="CB29" i="30"/>
  <c r="CQ15" i="30"/>
  <c r="CJ44" i="30"/>
  <c r="CJ29" i="30"/>
  <c r="CJ36" i="30"/>
  <c r="CB41" i="30"/>
  <c r="CJ31" i="30"/>
  <c r="CQ19" i="30"/>
  <c r="CJ41" i="30"/>
  <c r="CJ40" i="30"/>
  <c r="CQ29" i="30"/>
  <c r="CQ30" i="30"/>
  <c r="CJ34" i="30"/>
  <c r="CJ10" i="30"/>
  <c r="CJ35" i="30"/>
  <c r="CB33" i="30"/>
  <c r="CJ20" i="30"/>
  <c r="CQ44" i="30"/>
  <c r="CJ16" i="30"/>
  <c r="CJ12" i="30"/>
  <c r="CJ13" i="30"/>
  <c r="CJ9" i="30"/>
  <c r="CJ24" i="30"/>
  <c r="CQ12" i="30"/>
  <c r="CJ42" i="30"/>
  <c r="CJ32" i="30"/>
  <c r="CJ19" i="30"/>
  <c r="CJ33" i="30"/>
  <c r="CQ32" i="30"/>
  <c r="CB20" i="30"/>
  <c r="CJ7" i="30"/>
  <c r="CJ27" i="30"/>
  <c r="CJ28" i="30"/>
  <c r="CJ43" i="30"/>
  <c r="CJ26" i="30"/>
  <c r="CJ17" i="30"/>
  <c r="CQ7" i="30"/>
  <c r="CQ31" i="30"/>
  <c r="CB26" i="30"/>
  <c r="CJ5" i="30"/>
  <c r="CJ18" i="30"/>
  <c r="CJ25" i="30"/>
  <c r="CB43" i="30"/>
  <c r="CB30" i="30"/>
  <c r="CB10" i="30"/>
  <c r="CQ43" i="30"/>
  <c r="CQ34" i="30"/>
  <c r="CQ25" i="30"/>
  <c r="CQ42" i="30"/>
  <c r="CB25" i="30"/>
  <c r="CB31" i="30"/>
  <c r="CB11" i="30"/>
  <c r="CQ28" i="30"/>
  <c r="CQ36" i="30"/>
  <c r="CQ21" i="30"/>
  <c r="CB34" i="30"/>
  <c r="CB24" i="30"/>
  <c r="CB18" i="30"/>
  <c r="CQ4" i="30"/>
  <c r="CB21" i="30"/>
  <c r="CB19" i="30"/>
  <c r="CQ11" i="30"/>
  <c r="CQ14" i="30"/>
  <c r="CQ38" i="30"/>
  <c r="CB44" i="30"/>
  <c r="CB9" i="30"/>
  <c r="CB39" i="30"/>
  <c r="CQ9" i="30"/>
  <c r="CQ10" i="30"/>
  <c r="CQ41" i="30"/>
  <c r="CB32" i="30"/>
  <c r="CB5" i="30"/>
  <c r="CB6" i="30"/>
  <c r="CQ17" i="30"/>
  <c r="CB37" i="30"/>
  <c r="CQ24" i="30"/>
  <c r="CQ35" i="30"/>
  <c r="CB17" i="30"/>
  <c r="CB13" i="30"/>
  <c r="CB7" i="30"/>
  <c r="CQ16" i="30"/>
  <c r="CQ33" i="30"/>
  <c r="CQ6" i="30"/>
  <c r="CB14" i="30"/>
  <c r="CB40" i="30"/>
  <c r="CB35" i="30"/>
  <c r="CB15" i="30"/>
  <c r="CQ23" i="30"/>
  <c r="CQ26" i="30"/>
  <c r="CB27" i="30"/>
  <c r="CB16" i="30"/>
  <c r="CB38" i="30"/>
  <c r="CQ20" i="30"/>
  <c r="CQ22" i="30"/>
  <c r="CQ27" i="30"/>
  <c r="CB28" i="30"/>
  <c r="CB36" i="30"/>
  <c r="CB42" i="30"/>
  <c r="CB23" i="30"/>
  <c r="CJ30" i="30"/>
  <c r="CQ8" i="30"/>
  <c r="CQ5" i="30"/>
  <c r="CJ15" i="30"/>
  <c r="CJ22" i="30"/>
  <c r="CJ37" i="30"/>
  <c r="CJ38" i="30"/>
  <c r="CJ14" i="30"/>
  <c r="O31" i="25"/>
  <c r="N21" i="25" s="1"/>
  <c r="Q27" i="25"/>
  <c r="AM2" i="27"/>
  <c r="AL2" i="27"/>
  <c r="N23" i="25"/>
  <c r="Q26" i="25"/>
  <c r="AO2" i="27"/>
  <c r="AO29" i="27" s="1"/>
  <c r="AE3" i="27"/>
  <c r="AE45" i="27" s="1"/>
  <c r="M21" i="25" s="1"/>
  <c r="AF45" i="27"/>
  <c r="AN3" i="27"/>
  <c r="Y2" i="24"/>
  <c r="AC2" i="24"/>
  <c r="AO2" i="24"/>
  <c r="AS2" i="24"/>
  <c r="BI2" i="24"/>
  <c r="AO3" i="27" l="1"/>
  <c r="AO28" i="27"/>
  <c r="AO31" i="27"/>
  <c r="AO34" i="27"/>
  <c r="AO19" i="27"/>
  <c r="AO16" i="27"/>
  <c r="AO27" i="27"/>
  <c r="AO15" i="27"/>
  <c r="AO41" i="27"/>
  <c r="AO43" i="27"/>
  <c r="AO21" i="27"/>
  <c r="AO10" i="27"/>
  <c r="AO6" i="27"/>
  <c r="AO35" i="27"/>
  <c r="AO25" i="27"/>
  <c r="AO42" i="27"/>
  <c r="AO8" i="27"/>
  <c r="AO30" i="27"/>
  <c r="AO5" i="27"/>
  <c r="AO37" i="27"/>
  <c r="AO39" i="27"/>
  <c r="AO38" i="27"/>
  <c r="AK2" i="27"/>
  <c r="N22" i="25"/>
  <c r="Q25" i="25"/>
  <c r="Q31" i="25" s="1" a="1"/>
  <c r="Q31" i="25" s="1"/>
  <c r="AO12" i="27"/>
  <c r="AO9" i="27"/>
  <c r="AO26" i="27"/>
  <c r="AO13" i="27"/>
  <c r="AO40" i="27"/>
  <c r="AO36" i="27"/>
  <c r="AO32" i="27"/>
  <c r="AO23" i="27"/>
  <c r="AO22" i="27"/>
  <c r="AO11" i="27"/>
  <c r="AO20" i="27"/>
  <c r="AO7" i="27"/>
  <c r="AO33" i="27"/>
  <c r="AO17" i="27"/>
  <c r="AO4" i="27"/>
  <c r="AO18" i="27"/>
  <c r="AO14" i="27"/>
  <c r="AO24" i="27"/>
  <c r="O23" i="25"/>
  <c r="O22" i="25"/>
  <c r="CP2" i="24"/>
  <c r="DC2" i="24"/>
  <c r="DK2" i="24"/>
  <c r="CD2" i="24"/>
  <c r="BT2" i="24"/>
  <c r="BX2" i="24"/>
  <c r="CH2" i="24"/>
  <c r="DY2" i="24"/>
  <c r="CI2" i="24"/>
  <c r="CZ2" i="24"/>
  <c r="BS2" i="24"/>
  <c r="CW2" i="24"/>
  <c r="CQ2" i="24"/>
  <c r="BO2" i="24"/>
  <c r="CS2" i="24"/>
  <c r="CS12" i="24" s="1"/>
  <c r="DD2" i="24"/>
  <c r="BQ2" i="24"/>
  <c r="DQ2" i="24"/>
  <c r="CE2" i="24"/>
  <c r="DP2" i="24"/>
  <c r="DO2" i="24"/>
  <c r="CG2" i="24"/>
  <c r="BU2" i="24"/>
  <c r="DS2" i="24"/>
  <c r="CN2" i="24"/>
  <c r="CM2" i="24"/>
  <c r="CC2" i="24"/>
  <c r="DM2" i="24"/>
  <c r="BW2" i="24"/>
  <c r="DF2" i="24"/>
  <c r="CT2" i="24"/>
  <c r="DG2" i="24"/>
  <c r="CK2" i="24"/>
  <c r="CX2" i="24"/>
  <c r="CU2" i="24"/>
  <c r="CL2" i="24"/>
  <c r="CY2" i="24"/>
  <c r="CJ2" i="24"/>
  <c r="DH2" i="24"/>
  <c r="DJ2" i="24"/>
  <c r="BZ2" i="24"/>
  <c r="BZ24" i="24" s="1"/>
  <c r="CB2" i="24"/>
  <c r="BN2" i="24"/>
  <c r="BP2" i="24"/>
  <c r="DA2" i="24"/>
  <c r="DR2" i="24"/>
  <c r="CF2" i="24"/>
  <c r="DN2" i="24"/>
  <c r="DT2" i="24"/>
  <c r="DT4" i="24" s="1"/>
  <c r="CR2" i="24"/>
  <c r="CV2" i="24"/>
  <c r="CA2" i="24"/>
  <c r="DV2" i="24"/>
  <c r="BY2" i="24"/>
  <c r="CO2" i="24"/>
  <c r="DE2" i="24"/>
  <c r="DU2" i="24"/>
  <c r="B2" i="24"/>
  <c r="B3" i="24" s="1"/>
  <c r="AR2" i="24"/>
  <c r="BA2" i="24"/>
  <c r="AA2" i="24"/>
  <c r="DL2" i="24"/>
  <c r="BV2" i="24"/>
  <c r="BE2" i="24"/>
  <c r="U2" i="24"/>
  <c r="BG2" i="24"/>
  <c r="V2" i="24"/>
  <c r="X2" i="24"/>
  <c r="AP2" i="24"/>
  <c r="BF2" i="24"/>
  <c r="DX2" i="24"/>
  <c r="T2" i="24"/>
  <c r="T64" i="24" s="1"/>
  <c r="AF2" i="24"/>
  <c r="AF6" i="24" s="1"/>
  <c r="AD2" i="24"/>
  <c r="DB2" i="24"/>
  <c r="AB2" i="24"/>
  <c r="F2" i="24"/>
  <c r="F17" i="24" s="1"/>
  <c r="BR2" i="24"/>
  <c r="BR39" i="24" s="1"/>
  <c r="N2" i="24"/>
  <c r="DI2" i="24"/>
  <c r="DI7" i="24" s="1"/>
  <c r="AS4" i="24"/>
  <c r="AS5" i="24"/>
  <c r="AS6" i="24"/>
  <c r="AS7" i="24"/>
  <c r="AS8" i="24"/>
  <c r="AS9" i="24"/>
  <c r="AS10" i="24"/>
  <c r="AS11" i="24"/>
  <c r="AS12" i="24"/>
  <c r="AS13" i="24"/>
  <c r="AS14" i="24"/>
  <c r="AS15" i="24"/>
  <c r="AS16" i="24"/>
  <c r="AS17" i="24"/>
  <c r="AS18" i="24"/>
  <c r="AS19" i="24"/>
  <c r="AS20" i="24"/>
  <c r="AS21" i="24"/>
  <c r="AS22" i="24"/>
  <c r="AS29" i="24"/>
  <c r="AS30" i="24"/>
  <c r="AS31" i="24"/>
  <c r="AS32" i="24"/>
  <c r="AS35" i="24"/>
  <c r="AS36" i="24"/>
  <c r="AS37" i="24"/>
  <c r="AS24" i="24"/>
  <c r="AS27" i="24"/>
  <c r="AS28" i="24"/>
  <c r="AS38" i="24"/>
  <c r="AS39" i="24"/>
  <c r="AS26" i="24"/>
  <c r="AS34" i="24"/>
  <c r="AS33" i="24"/>
  <c r="AS46" i="24"/>
  <c r="AS47" i="24"/>
  <c r="AS25" i="24"/>
  <c r="AS40" i="24"/>
  <c r="AS41" i="24"/>
  <c r="AS42" i="24"/>
  <c r="AS43" i="24"/>
  <c r="AS23" i="24"/>
  <c r="AS44" i="24"/>
  <c r="AS45" i="24"/>
  <c r="AS48" i="24"/>
  <c r="AS49" i="24"/>
  <c r="AS50" i="24"/>
  <c r="AS56" i="24"/>
  <c r="AS57" i="24"/>
  <c r="AS58" i="24"/>
  <c r="AS67" i="24"/>
  <c r="AS68" i="24"/>
  <c r="AS70" i="24"/>
  <c r="AS71" i="24"/>
  <c r="AS72" i="24"/>
  <c r="AS73" i="24"/>
  <c r="AS74" i="24"/>
  <c r="AS75" i="24"/>
  <c r="AS76" i="24"/>
  <c r="AS77" i="24"/>
  <c r="AS51" i="24"/>
  <c r="AS52" i="24"/>
  <c r="AS61" i="24"/>
  <c r="AS65" i="24"/>
  <c r="AS69" i="24"/>
  <c r="AS80" i="24"/>
  <c r="AS81" i="24"/>
  <c r="AS82" i="24"/>
  <c r="AS83" i="24"/>
  <c r="AS53" i="24"/>
  <c r="AS54" i="24"/>
  <c r="AS60" i="24"/>
  <c r="AS64" i="24"/>
  <c r="AS78" i="24"/>
  <c r="AS79" i="24"/>
  <c r="AS55" i="24"/>
  <c r="AS59" i="24"/>
  <c r="AS63" i="24"/>
  <c r="AS62" i="24"/>
  <c r="AS66" i="24"/>
  <c r="AS3" i="24"/>
  <c r="AK2" i="24"/>
  <c r="AG2" i="24"/>
  <c r="L2" i="24"/>
  <c r="G2" i="24"/>
  <c r="AL2" i="24"/>
  <c r="BH2" i="24"/>
  <c r="AO4" i="24"/>
  <c r="AO5" i="24"/>
  <c r="AO6" i="24"/>
  <c r="AO7" i="24"/>
  <c r="AO8" i="24"/>
  <c r="AO9" i="24"/>
  <c r="AO10" i="24"/>
  <c r="AO11" i="24"/>
  <c r="AO12" i="24"/>
  <c r="AO23" i="24"/>
  <c r="AO24" i="24"/>
  <c r="AO25" i="24"/>
  <c r="AO26" i="24"/>
  <c r="AO27" i="24"/>
  <c r="AO28" i="24"/>
  <c r="AO13" i="24"/>
  <c r="AO14" i="24"/>
  <c r="AO15" i="24"/>
  <c r="AO16" i="24"/>
  <c r="AO17" i="24"/>
  <c r="AO18" i="24"/>
  <c r="AO19" i="24"/>
  <c r="AO20" i="24"/>
  <c r="AO21" i="24"/>
  <c r="AO22" i="24"/>
  <c r="AO29" i="24"/>
  <c r="AO30" i="24"/>
  <c r="AO31" i="24"/>
  <c r="AO32" i="24"/>
  <c r="AO38" i="24"/>
  <c r="AO39" i="24"/>
  <c r="AO35" i="24"/>
  <c r="AO36" i="24"/>
  <c r="AO37" i="24"/>
  <c r="AO33" i="24"/>
  <c r="AO46" i="24"/>
  <c r="AO47" i="24"/>
  <c r="AO40" i="24"/>
  <c r="AO41" i="24"/>
  <c r="AO42" i="24"/>
  <c r="AO43" i="24"/>
  <c r="AO44" i="24"/>
  <c r="AO45" i="24"/>
  <c r="AO34" i="24"/>
  <c r="AO48" i="24"/>
  <c r="AO49" i="24"/>
  <c r="AO50" i="24"/>
  <c r="AO51" i="24"/>
  <c r="AO52" i="24"/>
  <c r="AO53" i="24"/>
  <c r="AO54" i="24"/>
  <c r="AO55" i="24"/>
  <c r="AO59" i="24"/>
  <c r="AO60" i="24"/>
  <c r="AO61" i="24"/>
  <c r="AO62" i="24"/>
  <c r="AO63" i="24"/>
  <c r="AO64" i="24"/>
  <c r="AO65" i="24"/>
  <c r="AO66" i="24"/>
  <c r="AO67" i="24"/>
  <c r="AO68" i="24"/>
  <c r="AO69" i="24"/>
  <c r="AO70" i="24"/>
  <c r="AO71" i="24"/>
  <c r="AO56" i="24"/>
  <c r="AO57" i="24"/>
  <c r="AO58" i="24"/>
  <c r="AO72" i="24"/>
  <c r="AO73" i="24"/>
  <c r="AO74" i="24"/>
  <c r="AO75" i="24"/>
  <c r="AO76" i="24"/>
  <c r="AO77" i="24"/>
  <c r="AO78" i="24"/>
  <c r="AO79" i="24"/>
  <c r="AO3" i="24"/>
  <c r="AO80" i="24"/>
  <c r="AO81" i="24"/>
  <c r="AO82" i="24"/>
  <c r="AO83" i="24"/>
  <c r="Y4" i="24"/>
  <c r="Y5" i="24"/>
  <c r="Y6" i="24"/>
  <c r="Y7" i="24"/>
  <c r="Y8" i="24"/>
  <c r="Y9" i="24"/>
  <c r="Y10" i="24"/>
  <c r="Y11" i="24"/>
  <c r="Y12" i="24"/>
  <c r="Y13" i="24"/>
  <c r="Y14" i="24"/>
  <c r="Y15" i="24"/>
  <c r="Y16" i="24"/>
  <c r="Y17" i="24"/>
  <c r="Y18" i="24"/>
  <c r="Y19" i="24"/>
  <c r="Y20" i="24"/>
  <c r="Y21" i="24"/>
  <c r="Y22" i="24"/>
  <c r="Y23" i="24"/>
  <c r="Y24" i="24"/>
  <c r="Y25" i="24"/>
  <c r="Y26" i="24"/>
  <c r="Y27" i="24"/>
  <c r="Y28" i="24"/>
  <c r="Y29" i="24"/>
  <c r="Y30" i="24"/>
  <c r="Y31" i="24"/>
  <c r="Y32" i="24"/>
  <c r="Y33" i="24"/>
  <c r="Y34" i="24"/>
  <c r="Y35" i="24"/>
  <c r="Y36" i="24"/>
  <c r="Y37" i="24"/>
  <c r="Y38" i="24"/>
  <c r="Y40" i="24"/>
  <c r="Y41" i="24"/>
  <c r="Y42" i="24"/>
  <c r="Y43" i="24"/>
  <c r="Y44" i="24"/>
  <c r="Y45" i="24"/>
  <c r="Y46" i="24"/>
  <c r="Y39" i="24"/>
  <c r="Y49" i="24"/>
  <c r="Y50" i="24"/>
  <c r="Y51" i="24"/>
  <c r="Y52" i="24"/>
  <c r="Y53" i="24"/>
  <c r="Y54" i="24"/>
  <c r="Y55" i="24"/>
  <c r="Y47" i="24"/>
  <c r="Y48" i="24"/>
  <c r="Y57" i="24"/>
  <c r="Y58" i="24"/>
  <c r="Y59" i="24"/>
  <c r="Y60" i="24"/>
  <c r="Y61" i="24"/>
  <c r="Y62" i="24"/>
  <c r="Y63" i="24"/>
  <c r="Y64" i="24"/>
  <c r="Y65" i="24"/>
  <c r="Y66" i="24"/>
  <c r="Y67" i="24"/>
  <c r="Y68" i="24"/>
  <c r="Y69" i="24"/>
  <c r="Y70" i="24"/>
  <c r="Y71" i="24"/>
  <c r="Y56" i="24"/>
  <c r="Y3" i="24"/>
  <c r="Y72" i="24"/>
  <c r="Y73" i="24"/>
  <c r="Y74" i="24"/>
  <c r="Y75" i="24"/>
  <c r="Y76" i="24"/>
  <c r="Y77" i="24"/>
  <c r="Y78" i="24"/>
  <c r="Y79" i="24"/>
  <c r="Y80" i="24"/>
  <c r="Y81" i="24"/>
  <c r="Y82" i="24"/>
  <c r="Y83" i="24"/>
  <c r="Q2" i="24"/>
  <c r="O2" i="24"/>
  <c r="D2" i="24"/>
  <c r="AW2" i="24"/>
  <c r="Z2" i="24"/>
  <c r="BD2" i="24"/>
  <c r="P2" i="24"/>
  <c r="AQ2" i="24"/>
  <c r="K2" i="24"/>
  <c r="AZ2" i="24"/>
  <c r="H2" i="24"/>
  <c r="E2" i="24"/>
  <c r="BL2" i="24"/>
  <c r="AC4" i="24"/>
  <c r="AC5" i="24"/>
  <c r="AC6" i="24"/>
  <c r="AC7" i="24"/>
  <c r="AC8" i="24"/>
  <c r="AC9" i="24"/>
  <c r="AC10" i="24"/>
  <c r="AC11" i="24"/>
  <c r="AC12" i="24"/>
  <c r="AC13" i="24"/>
  <c r="AC24" i="24"/>
  <c r="AC25" i="24"/>
  <c r="AC26" i="24"/>
  <c r="AC27" i="24"/>
  <c r="AC28" i="24"/>
  <c r="AC17" i="24"/>
  <c r="AC19" i="24"/>
  <c r="AC22" i="24"/>
  <c r="AC23" i="24"/>
  <c r="AC14" i="24"/>
  <c r="AC16" i="24"/>
  <c r="AC21" i="24"/>
  <c r="AC20" i="24"/>
  <c r="AC33" i="24"/>
  <c r="AC34" i="24"/>
  <c r="AC38" i="24"/>
  <c r="AC39" i="24"/>
  <c r="AC18" i="24"/>
  <c r="AC30" i="24"/>
  <c r="AC32" i="24"/>
  <c r="AC47" i="24"/>
  <c r="AC29" i="24"/>
  <c r="AC36" i="24"/>
  <c r="AC37" i="24"/>
  <c r="AC31" i="24"/>
  <c r="AC35" i="24"/>
  <c r="AC41" i="24"/>
  <c r="AC42" i="24"/>
  <c r="AC15" i="24"/>
  <c r="AC43" i="24"/>
  <c r="AC44" i="24"/>
  <c r="AC45" i="24"/>
  <c r="AC49" i="24"/>
  <c r="AC50" i="24"/>
  <c r="AC51" i="24"/>
  <c r="AC52" i="24"/>
  <c r="AC53" i="24"/>
  <c r="AC54" i="24"/>
  <c r="AC55" i="24"/>
  <c r="AC46" i="24"/>
  <c r="AC48" i="24"/>
  <c r="AC40" i="24"/>
  <c r="AC59" i="24"/>
  <c r="AC60" i="24"/>
  <c r="AC61" i="24"/>
  <c r="AC62" i="24"/>
  <c r="AC63" i="24"/>
  <c r="AC64" i="24"/>
  <c r="AC65" i="24"/>
  <c r="AC66" i="24"/>
  <c r="AC67" i="24"/>
  <c r="AC68" i="24"/>
  <c r="AC69" i="24"/>
  <c r="AC70" i="24"/>
  <c r="AC71" i="24"/>
  <c r="AC56" i="24"/>
  <c r="AC72" i="24"/>
  <c r="AC73" i="24"/>
  <c r="AC74" i="24"/>
  <c r="AC75" i="24"/>
  <c r="AC76" i="24"/>
  <c r="AC77" i="24"/>
  <c r="AC78" i="24"/>
  <c r="AC79" i="24"/>
  <c r="AC58" i="24"/>
  <c r="AC80" i="24"/>
  <c r="AC81" i="24"/>
  <c r="AC82" i="24"/>
  <c r="AC83" i="24"/>
  <c r="AC57" i="24"/>
  <c r="AC3" i="24"/>
  <c r="M2" i="24"/>
  <c r="R2" i="24"/>
  <c r="AE2" i="24"/>
  <c r="BK2" i="24"/>
  <c r="S2" i="24"/>
  <c r="BC2" i="24"/>
  <c r="AI2" i="24"/>
  <c r="W2" i="24"/>
  <c r="AY2" i="24"/>
  <c r="AU2" i="24"/>
  <c r="BB2" i="24"/>
  <c r="C2" i="24"/>
  <c r="DW2" i="24"/>
  <c r="BI4" i="24"/>
  <c r="BI5" i="24"/>
  <c r="BI6" i="24"/>
  <c r="BI7" i="24"/>
  <c r="BI8" i="24"/>
  <c r="BI9" i="24"/>
  <c r="BI10" i="24"/>
  <c r="BI11" i="24"/>
  <c r="BI12" i="24"/>
  <c r="BI13" i="24"/>
  <c r="BI14" i="24"/>
  <c r="BI15" i="24"/>
  <c r="BI16" i="24"/>
  <c r="BI17" i="24"/>
  <c r="BI18" i="24"/>
  <c r="BI19" i="24"/>
  <c r="BI20" i="24"/>
  <c r="BI21" i="24"/>
  <c r="BI22" i="24"/>
  <c r="BI24" i="24"/>
  <c r="BI25" i="24"/>
  <c r="BI26" i="24"/>
  <c r="BI27" i="24"/>
  <c r="BI28" i="24"/>
  <c r="BI29" i="24"/>
  <c r="BI30" i="24"/>
  <c r="BI31" i="24"/>
  <c r="BI32" i="24"/>
  <c r="BI33" i="24"/>
  <c r="BI34" i="24"/>
  <c r="BI35" i="24"/>
  <c r="BI36" i="24"/>
  <c r="BI37" i="24"/>
  <c r="BI23" i="24"/>
  <c r="BI40" i="24"/>
  <c r="BI41" i="24"/>
  <c r="BI42" i="24"/>
  <c r="BI43" i="24"/>
  <c r="BI44" i="24"/>
  <c r="BI45" i="24"/>
  <c r="BI39" i="24"/>
  <c r="BI49" i="24"/>
  <c r="BI50" i="24"/>
  <c r="BI51" i="24"/>
  <c r="BI52" i="24"/>
  <c r="BI53" i="24"/>
  <c r="BI54" i="24"/>
  <c r="BI55" i="24"/>
  <c r="BI46" i="24"/>
  <c r="BI38" i="24"/>
  <c r="BI48" i="24"/>
  <c r="BI56" i="24"/>
  <c r="BI57" i="24"/>
  <c r="BI58" i="24"/>
  <c r="BI47" i="24"/>
  <c r="BI59" i="24"/>
  <c r="BI60" i="24"/>
  <c r="BI61" i="24"/>
  <c r="BI62" i="24"/>
  <c r="BI63" i="24"/>
  <c r="BI64" i="24"/>
  <c r="BI65" i="24"/>
  <c r="BI66" i="24"/>
  <c r="BI67" i="24"/>
  <c r="BI70" i="24"/>
  <c r="BI68" i="24"/>
  <c r="BI69" i="24"/>
  <c r="BI78" i="24"/>
  <c r="BI79" i="24"/>
  <c r="BI3" i="24"/>
  <c r="BI71" i="24"/>
  <c r="BI72" i="24"/>
  <c r="BI73" i="24"/>
  <c r="BI74" i="24"/>
  <c r="BI75" i="24"/>
  <c r="BI76" i="24"/>
  <c r="BI77" i="24"/>
  <c r="BI80" i="24"/>
  <c r="BI81" i="24"/>
  <c r="BI82" i="24"/>
  <c r="BI83" i="24"/>
  <c r="J2" i="24"/>
  <c r="I2" i="24"/>
  <c r="AM2" i="24"/>
  <c r="AV2" i="24"/>
  <c r="AX2" i="24"/>
  <c r="BM2" i="24"/>
  <c r="AN2" i="24"/>
  <c r="AT2" i="24"/>
  <c r="BJ2" i="24"/>
  <c r="AJ2" i="24"/>
  <c r="AH2" i="24"/>
  <c r="AK3" i="27" a="1"/>
  <c r="AO45" i="27" l="1"/>
  <c r="AM27" i="27"/>
  <c r="AM6" i="27"/>
  <c r="AM34" i="27"/>
  <c r="AL31" i="27"/>
  <c r="AM26" i="27"/>
  <c r="AM15" i="27"/>
  <c r="AL19" i="27"/>
  <c r="AL28" i="27"/>
  <c r="AM23" i="27"/>
  <c r="AL11" i="27"/>
  <c r="AM13" i="27"/>
  <c r="AL4" i="27"/>
  <c r="AM7" i="27"/>
  <c r="AM36" i="27"/>
  <c r="AL34" i="27"/>
  <c r="AM11" i="27"/>
  <c r="AM14" i="27"/>
  <c r="AM30" i="27"/>
  <c r="AL16" i="27"/>
  <c r="AL14" i="27"/>
  <c r="AL13" i="27"/>
  <c r="AM20" i="27"/>
  <c r="AM22" i="27"/>
  <c r="AL24" i="27"/>
  <c r="AL15" i="27"/>
  <c r="AM38" i="27"/>
  <c r="AM8" i="27"/>
  <c r="AM39" i="27"/>
  <c r="AM18" i="27"/>
  <c r="AL17" i="27"/>
  <c r="AL41" i="27"/>
  <c r="AM25" i="27"/>
  <c r="AL6" i="27"/>
  <c r="AL18" i="27"/>
  <c r="AM40" i="27"/>
  <c r="AM4" i="27"/>
  <c r="AL20" i="27"/>
  <c r="AM17" i="27"/>
  <c r="AL39" i="27"/>
  <c r="AM43" i="27"/>
  <c r="AL29" i="27"/>
  <c r="AM29" i="27"/>
  <c r="AM37" i="27"/>
  <c r="AM10" i="27"/>
  <c r="AL5" i="27"/>
  <c r="AL30" i="27"/>
  <c r="AL21" i="27"/>
  <c r="AL8" i="27"/>
  <c r="AL10" i="27"/>
  <c r="AL26" i="27"/>
  <c r="AM33" i="27"/>
  <c r="AM24" i="27"/>
  <c r="AM28" i="27"/>
  <c r="AL38" i="27"/>
  <c r="AL23" i="27"/>
  <c r="AK3" i="27"/>
  <c r="AM3" i="27" s="1"/>
  <c r="AL27" i="27"/>
  <c r="AM31" i="27"/>
  <c r="AL7" i="27"/>
  <c r="AL36" i="27"/>
  <c r="AL42" i="27"/>
  <c r="AM41" i="27"/>
  <c r="AL37" i="27"/>
  <c r="AM9" i="27"/>
  <c r="AM32" i="27"/>
  <c r="AL35" i="27"/>
  <c r="AM16" i="27"/>
  <c r="AL22" i="27"/>
  <c r="AL33" i="27"/>
  <c r="AL25" i="27"/>
  <c r="AM5" i="27"/>
  <c r="AM12" i="27"/>
  <c r="AM21" i="27"/>
  <c r="AL43" i="27"/>
  <c r="AL40" i="27"/>
  <c r="AM35" i="27"/>
  <c r="AM19" i="27"/>
  <c r="AL12" i="27"/>
  <c r="AM42" i="27"/>
  <c r="AL32" i="27"/>
  <c r="AL9" i="27"/>
  <c r="CO13" i="24"/>
  <c r="CO30" i="24"/>
  <c r="CO41" i="24"/>
  <c r="CO49" i="24"/>
  <c r="CO71" i="24"/>
  <c r="CO79" i="24"/>
  <c r="CO15" i="24"/>
  <c r="CO32" i="24"/>
  <c r="CO43" i="24"/>
  <c r="CO51" i="24"/>
  <c r="CO73" i="24"/>
  <c r="CO65" i="24"/>
  <c r="CO4" i="24"/>
  <c r="CO16" i="24"/>
  <c r="CO24" i="24"/>
  <c r="CO44" i="24"/>
  <c r="CO52" i="24"/>
  <c r="CO74" i="24"/>
  <c r="CO70" i="24"/>
  <c r="CO5" i="24"/>
  <c r="CO17" i="24"/>
  <c r="CO25" i="24"/>
  <c r="CO45" i="24"/>
  <c r="CO53" i="24"/>
  <c r="CO75" i="24"/>
  <c r="CO60" i="24"/>
  <c r="CO6" i="24"/>
  <c r="CO18" i="24"/>
  <c r="CO26" i="24"/>
  <c r="CO34" i="24"/>
  <c r="CO54" i="24"/>
  <c r="CO76" i="24"/>
  <c r="CO64" i="24"/>
  <c r="CO7" i="24"/>
  <c r="CO19" i="24"/>
  <c r="CO27" i="24"/>
  <c r="CO35" i="24"/>
  <c r="CO55" i="24"/>
  <c r="CO77" i="24"/>
  <c r="CO59" i="24"/>
  <c r="CO8" i="24"/>
  <c r="CO20" i="24"/>
  <c r="CO28" i="24"/>
  <c r="CO33" i="24"/>
  <c r="CO56" i="24"/>
  <c r="CO69" i="24"/>
  <c r="CO63" i="24"/>
  <c r="CO31" i="24"/>
  <c r="CO9" i="24"/>
  <c r="CO21" i="24"/>
  <c r="CO38" i="24"/>
  <c r="CO36" i="24"/>
  <c r="CO57" i="24"/>
  <c r="CO83" i="24"/>
  <c r="CO80" i="24"/>
  <c r="CO14" i="24"/>
  <c r="CO72" i="24"/>
  <c r="CO10" i="24"/>
  <c r="CO22" i="24"/>
  <c r="CO39" i="24"/>
  <c r="CO47" i="24"/>
  <c r="CO58" i="24"/>
  <c r="CO62" i="24"/>
  <c r="CO81" i="24"/>
  <c r="CO11" i="24"/>
  <c r="CO23" i="24"/>
  <c r="CO37" i="24"/>
  <c r="CO48" i="24"/>
  <c r="CO67" i="24"/>
  <c r="CO66" i="24"/>
  <c r="CO82" i="24"/>
  <c r="CO42" i="24"/>
  <c r="CO12" i="24"/>
  <c r="CO29" i="24"/>
  <c r="CO40" i="24"/>
  <c r="CO46" i="24"/>
  <c r="CO68" i="24"/>
  <c r="CO78" i="24"/>
  <c r="CO3" i="24"/>
  <c r="CO50" i="24"/>
  <c r="CO61" i="24"/>
  <c r="DU8" i="24"/>
  <c r="DU20" i="24"/>
  <c r="DU32" i="24"/>
  <c r="DU33" i="24"/>
  <c r="DU54" i="24"/>
  <c r="DU77" i="24"/>
  <c r="DU65" i="24"/>
  <c r="DU38" i="24"/>
  <c r="DU10" i="24"/>
  <c r="DU22" i="24"/>
  <c r="DU37" i="24"/>
  <c r="DU44" i="24"/>
  <c r="DU67" i="24"/>
  <c r="DU59" i="24"/>
  <c r="DU60" i="24"/>
  <c r="DU11" i="24"/>
  <c r="DU23" i="24"/>
  <c r="DU34" i="24"/>
  <c r="DU48" i="24"/>
  <c r="DU68" i="24"/>
  <c r="DU63" i="24"/>
  <c r="DU64" i="24"/>
  <c r="DU12" i="24"/>
  <c r="DU24" i="24"/>
  <c r="DU35" i="24"/>
  <c r="DU49" i="24"/>
  <c r="DU69" i="24"/>
  <c r="DU58" i="24"/>
  <c r="DU3" i="24"/>
  <c r="DU13" i="24"/>
  <c r="DU25" i="24"/>
  <c r="DU36" i="24"/>
  <c r="DU50" i="24"/>
  <c r="DU70" i="24"/>
  <c r="DU62" i="24"/>
  <c r="DU14" i="24"/>
  <c r="DU26" i="24"/>
  <c r="DU39" i="24"/>
  <c r="DU45" i="24"/>
  <c r="DU71" i="24"/>
  <c r="DU66" i="24"/>
  <c r="DU15" i="24"/>
  <c r="DU27" i="24"/>
  <c r="DU46" i="24"/>
  <c r="DU56" i="24"/>
  <c r="DU72" i="24"/>
  <c r="DU79" i="24"/>
  <c r="DU4" i="24"/>
  <c r="DU16" i="24"/>
  <c r="DU28" i="24"/>
  <c r="DU40" i="24"/>
  <c r="DU57" i="24"/>
  <c r="DU73" i="24"/>
  <c r="DU80" i="24"/>
  <c r="DU9" i="24"/>
  <c r="DU55" i="24"/>
  <c r="DU5" i="24"/>
  <c r="DU17" i="24"/>
  <c r="DU29" i="24"/>
  <c r="DU47" i="24"/>
  <c r="DU51" i="24"/>
  <c r="DU74" i="24"/>
  <c r="DU81" i="24"/>
  <c r="DU6" i="24"/>
  <c r="DU18" i="24"/>
  <c r="DU30" i="24"/>
  <c r="DU41" i="24"/>
  <c r="DU52" i="24"/>
  <c r="DU75" i="24"/>
  <c r="DU82" i="24"/>
  <c r="DU7" i="24"/>
  <c r="DU19" i="24"/>
  <c r="DU31" i="24"/>
  <c r="DU42" i="24"/>
  <c r="DU53" i="24"/>
  <c r="DU76" i="24"/>
  <c r="DU61" i="24"/>
  <c r="DU21" i="24"/>
  <c r="DU43" i="24"/>
  <c r="DU83" i="24"/>
  <c r="DU78" i="24"/>
  <c r="BY6" i="24"/>
  <c r="BY18" i="24"/>
  <c r="BY34" i="24"/>
  <c r="BY44" i="24"/>
  <c r="BY47" i="24"/>
  <c r="BY69" i="24"/>
  <c r="BY78" i="24"/>
  <c r="BY49" i="24"/>
  <c r="BY8" i="24"/>
  <c r="BY20" i="24"/>
  <c r="BY36" i="24"/>
  <c r="BY38" i="24"/>
  <c r="BY59" i="24"/>
  <c r="BY56" i="24"/>
  <c r="BY3" i="24"/>
  <c r="BY11" i="24"/>
  <c r="BY23" i="24"/>
  <c r="BY31" i="24"/>
  <c r="BY51" i="24"/>
  <c r="BY62" i="24"/>
  <c r="BY71" i="24"/>
  <c r="BY82" i="24"/>
  <c r="BY9" i="24"/>
  <c r="BY21" i="24"/>
  <c r="BY37" i="24"/>
  <c r="BY60" i="24"/>
  <c r="BY80" i="24"/>
  <c r="BY22" i="24"/>
  <c r="BY29" i="24"/>
  <c r="BY61" i="24"/>
  <c r="BY12" i="24"/>
  <c r="BY24" i="24"/>
  <c r="BY46" i="24"/>
  <c r="BY52" i="24"/>
  <c r="BY63" i="24"/>
  <c r="BY72" i="24"/>
  <c r="BY83" i="24"/>
  <c r="BY53" i="24"/>
  <c r="BY45" i="24"/>
  <c r="BY13" i="24"/>
  <c r="BY25" i="24"/>
  <c r="BY32" i="24"/>
  <c r="BY64" i="24"/>
  <c r="BY73" i="24"/>
  <c r="BY19" i="24"/>
  <c r="BY79" i="24"/>
  <c r="BY14" i="24"/>
  <c r="BY26" i="24"/>
  <c r="BY40" i="24"/>
  <c r="BY54" i="24"/>
  <c r="BY65" i="24"/>
  <c r="BY74" i="24"/>
  <c r="BY15" i="24"/>
  <c r="BY27" i="24"/>
  <c r="BY41" i="24"/>
  <c r="BY55" i="24"/>
  <c r="BY66" i="24"/>
  <c r="BY75" i="24"/>
  <c r="BY7" i="24"/>
  <c r="BY35" i="24"/>
  <c r="BY70" i="24"/>
  <c r="BY57" i="24"/>
  <c r="BY10" i="24"/>
  <c r="BY50" i="24"/>
  <c r="BY58" i="24"/>
  <c r="BY81" i="24"/>
  <c r="BY4" i="24"/>
  <c r="BY16" i="24"/>
  <c r="BY28" i="24"/>
  <c r="BY42" i="24"/>
  <c r="BY39" i="24"/>
  <c r="BY67" i="24"/>
  <c r="BY76" i="24"/>
  <c r="BY5" i="24"/>
  <c r="BY17" i="24"/>
  <c r="BY33" i="24"/>
  <c r="BY43" i="24"/>
  <c r="BY30" i="24"/>
  <c r="BY68" i="24"/>
  <c r="BY77" i="24"/>
  <c r="BY48" i="24"/>
  <c r="CN7" i="24"/>
  <c r="CN19" i="24"/>
  <c r="CN35" i="24"/>
  <c r="CN39" i="24"/>
  <c r="CN55" i="24"/>
  <c r="CN64" i="24"/>
  <c r="CN80" i="24"/>
  <c r="CN8" i="24"/>
  <c r="CN20" i="24"/>
  <c r="CN36" i="24"/>
  <c r="CN56" i="24"/>
  <c r="CN65" i="24"/>
  <c r="CN9" i="24"/>
  <c r="CN21" i="24"/>
  <c r="CN40" i="24"/>
  <c r="CN47" i="24"/>
  <c r="CN57" i="24"/>
  <c r="CN66" i="24"/>
  <c r="CN82" i="24"/>
  <c r="CN10" i="24"/>
  <c r="CN22" i="24"/>
  <c r="CN41" i="24"/>
  <c r="CN48" i="24"/>
  <c r="CN58" i="24"/>
  <c r="CN78" i="24"/>
  <c r="CN3" i="24"/>
  <c r="CN11" i="24"/>
  <c r="CN24" i="24"/>
  <c r="CN42" i="24"/>
  <c r="CN37" i="24"/>
  <c r="CN69" i="24"/>
  <c r="CN71" i="24"/>
  <c r="CN68" i="24"/>
  <c r="CN12" i="24"/>
  <c r="CN25" i="24"/>
  <c r="CN43" i="24"/>
  <c r="CN31" i="24"/>
  <c r="CN70" i="24"/>
  <c r="CN72" i="24"/>
  <c r="CN83" i="24"/>
  <c r="CN81" i="24"/>
  <c r="CN13" i="24"/>
  <c r="CN26" i="24"/>
  <c r="CN44" i="24"/>
  <c r="CN49" i="24"/>
  <c r="CN67" i="24"/>
  <c r="CN73" i="24"/>
  <c r="CN14" i="24"/>
  <c r="CN27" i="24"/>
  <c r="CN45" i="24"/>
  <c r="CN50" i="24"/>
  <c r="CN59" i="24"/>
  <c r="CN74" i="24"/>
  <c r="CN15" i="24"/>
  <c r="CN28" i="24"/>
  <c r="CN30" i="24"/>
  <c r="CN51" i="24"/>
  <c r="CN60" i="24"/>
  <c r="CN75" i="24"/>
  <c r="CN4" i="24"/>
  <c r="CN16" i="24"/>
  <c r="CN33" i="24"/>
  <c r="CN32" i="24"/>
  <c r="CN52" i="24"/>
  <c r="CN61" i="24"/>
  <c r="CN76" i="24"/>
  <c r="CN5" i="24"/>
  <c r="CN17" i="24"/>
  <c r="CN34" i="24"/>
  <c r="CN29" i="24"/>
  <c r="CN53" i="24"/>
  <c r="CN62" i="24"/>
  <c r="CN77" i="24"/>
  <c r="CN6" i="24"/>
  <c r="CN18" i="24"/>
  <c r="CN23" i="24"/>
  <c r="CN38" i="24"/>
  <c r="CN54" i="24"/>
  <c r="CN63" i="24"/>
  <c r="CN79" i="24"/>
  <c r="CN46" i="24"/>
  <c r="DE4" i="24"/>
  <c r="DE26" i="24"/>
  <c r="DE39" i="24"/>
  <c r="DE43" i="24"/>
  <c r="DE53" i="24"/>
  <c r="DE66" i="24"/>
  <c r="DE77" i="24"/>
  <c r="DE6" i="24"/>
  <c r="DE13" i="24"/>
  <c r="DE33" i="24"/>
  <c r="DE45" i="24"/>
  <c r="DE55" i="24"/>
  <c r="DE68" i="24"/>
  <c r="DE57" i="24"/>
  <c r="DE79" i="24"/>
  <c r="DE7" i="24"/>
  <c r="DE15" i="24"/>
  <c r="DE34" i="24"/>
  <c r="DE29" i="24"/>
  <c r="DE48" i="24"/>
  <c r="DE69" i="24"/>
  <c r="DE8" i="24"/>
  <c r="DE18" i="24"/>
  <c r="DE37" i="24"/>
  <c r="DE28" i="24"/>
  <c r="DE58" i="24"/>
  <c r="DE70" i="24"/>
  <c r="DE80" i="24"/>
  <c r="DE9" i="24"/>
  <c r="DE19" i="24"/>
  <c r="DE30" i="24"/>
  <c r="DE14" i="24"/>
  <c r="DE59" i="24"/>
  <c r="DE56" i="24"/>
  <c r="DE81" i="24"/>
  <c r="DE10" i="24"/>
  <c r="DE20" i="24"/>
  <c r="DE32" i="24"/>
  <c r="DE47" i="24"/>
  <c r="DE60" i="24"/>
  <c r="DE71" i="24"/>
  <c r="DE82" i="24"/>
  <c r="DE11" i="24"/>
  <c r="DE22" i="24"/>
  <c r="DE46" i="24"/>
  <c r="DE16" i="24"/>
  <c r="DE61" i="24"/>
  <c r="DE72" i="24"/>
  <c r="DE3" i="24"/>
  <c r="DE12" i="24"/>
  <c r="DE21" i="24"/>
  <c r="DE31" i="24"/>
  <c r="DE49" i="24"/>
  <c r="DE62" i="24"/>
  <c r="DE73" i="24"/>
  <c r="DE83" i="24"/>
  <c r="DE44" i="24"/>
  <c r="DE23" i="24"/>
  <c r="DE35" i="24"/>
  <c r="DE40" i="24"/>
  <c r="DE50" i="24"/>
  <c r="DE63" i="24"/>
  <c r="DE74" i="24"/>
  <c r="DE67" i="24"/>
  <c r="DE24" i="24"/>
  <c r="DE36" i="24"/>
  <c r="DE41" i="24"/>
  <c r="DE51" i="24"/>
  <c r="DE64" i="24"/>
  <c r="DE75" i="24"/>
  <c r="DE27" i="24"/>
  <c r="DE25" i="24"/>
  <c r="DE38" i="24"/>
  <c r="DE42" i="24"/>
  <c r="DE52" i="24"/>
  <c r="DE65" i="24"/>
  <c r="DE76" i="24"/>
  <c r="DE5" i="24"/>
  <c r="DE17" i="24"/>
  <c r="DE54" i="24"/>
  <c r="DE78" i="24"/>
  <c r="DL8" i="24"/>
  <c r="DL20" i="24"/>
  <c r="DL51" i="24"/>
  <c r="DB4" i="24"/>
  <c r="DB29" i="24"/>
  <c r="DB54" i="24"/>
  <c r="DB75" i="24"/>
  <c r="N5" i="24"/>
  <c r="N31" i="24"/>
  <c r="N74" i="24"/>
  <c r="BE29" i="24"/>
  <c r="BE47" i="24"/>
  <c r="BE70" i="24"/>
  <c r="BE7" i="24"/>
  <c r="BE30" i="24"/>
  <c r="BE48" i="24"/>
  <c r="BE71" i="24"/>
  <c r="BE9" i="24"/>
  <c r="BE32" i="24"/>
  <c r="BE45" i="24"/>
  <c r="BE72" i="24"/>
  <c r="BE10" i="24"/>
  <c r="BE33" i="24"/>
  <c r="BE49" i="24"/>
  <c r="BE73" i="24"/>
  <c r="BE11" i="24"/>
  <c r="BE28" i="24"/>
  <c r="BE51" i="24"/>
  <c r="BE74" i="24"/>
  <c r="BE12" i="24"/>
  <c r="BE38" i="24"/>
  <c r="BE55" i="24"/>
  <c r="BE75" i="24"/>
  <c r="BE13" i="24"/>
  <c r="BE39" i="24"/>
  <c r="BE68" i="24"/>
  <c r="BE77" i="24"/>
  <c r="BE15" i="24"/>
  <c r="BE37" i="24"/>
  <c r="BE59" i="24"/>
  <c r="BE82" i="24"/>
  <c r="BE19" i="24"/>
  <c r="BE24" i="24"/>
  <c r="BE60" i="24"/>
  <c r="BE56" i="24"/>
  <c r="BE21" i="24"/>
  <c r="BE36" i="24"/>
  <c r="BE61" i="24"/>
  <c r="BE78" i="24"/>
  <c r="BE22" i="24"/>
  <c r="BE46" i="24"/>
  <c r="BE62" i="24"/>
  <c r="BE79" i="24"/>
  <c r="BE23" i="24"/>
  <c r="BE44" i="24"/>
  <c r="BE64" i="24"/>
  <c r="BE3" i="24"/>
  <c r="BV14" i="24"/>
  <c r="BV23" i="24"/>
  <c r="BV46" i="24"/>
  <c r="BV48" i="24"/>
  <c r="BV67" i="24"/>
  <c r="BV76" i="24"/>
  <c r="BV15" i="24"/>
  <c r="BV12" i="24"/>
  <c r="BV49" i="24"/>
  <c r="BV45" i="24"/>
  <c r="BV70" i="24"/>
  <c r="BV77" i="24"/>
  <c r="BV16" i="24"/>
  <c r="BV33" i="24"/>
  <c r="BV50" i="24"/>
  <c r="BV57" i="24"/>
  <c r="BV3" i="24"/>
  <c r="BV17" i="24"/>
  <c r="BV34" i="24"/>
  <c r="BV51" i="24"/>
  <c r="BV59" i="24"/>
  <c r="BV78" i="24"/>
  <c r="BV18" i="24"/>
  <c r="BV35" i="24"/>
  <c r="BV53" i="24"/>
  <c r="BV60" i="24"/>
  <c r="BV79" i="24"/>
  <c r="BV19" i="24"/>
  <c r="BV36" i="24"/>
  <c r="BV55" i="24"/>
  <c r="BV61" i="24"/>
  <c r="BV80" i="24"/>
  <c r="BV20" i="24"/>
  <c r="BV24" i="24"/>
  <c r="BV28" i="24"/>
  <c r="BV62" i="24"/>
  <c r="BV81" i="24"/>
  <c r="BV4" i="24"/>
  <c r="BV21" i="24"/>
  <c r="BV10" i="24"/>
  <c r="BV40" i="24"/>
  <c r="BV63" i="24"/>
  <c r="BV82" i="24"/>
  <c r="BV5" i="24"/>
  <c r="BV29" i="24"/>
  <c r="BV27" i="24"/>
  <c r="BV41" i="24"/>
  <c r="BV64" i="24"/>
  <c r="BV83" i="24"/>
  <c r="BV6" i="24"/>
  <c r="BV31" i="24"/>
  <c r="BV38" i="24"/>
  <c r="BV42" i="24"/>
  <c r="BV65" i="24"/>
  <c r="BV71" i="24"/>
  <c r="BV8" i="24"/>
  <c r="BV32" i="24"/>
  <c r="BV39" i="24"/>
  <c r="BV43" i="24"/>
  <c r="BV66" i="24"/>
  <c r="BV73" i="24"/>
  <c r="BV13" i="24"/>
  <c r="BV11" i="24"/>
  <c r="BV25" i="24"/>
  <c r="BV47" i="24"/>
  <c r="BV44" i="24"/>
  <c r="BV75" i="24"/>
  <c r="AA4" i="24"/>
  <c r="AA16" i="24"/>
  <c r="AA25" i="24"/>
  <c r="AA36" i="24"/>
  <c r="AA56" i="24"/>
  <c r="AA64" i="24"/>
  <c r="AA68" i="24"/>
  <c r="AA28" i="24"/>
  <c r="AA5" i="24"/>
  <c r="AA17" i="24"/>
  <c r="AA27" i="24"/>
  <c r="AA37" i="24"/>
  <c r="AA57" i="24"/>
  <c r="AA65" i="24"/>
  <c r="AA69" i="24"/>
  <c r="AA6" i="24"/>
  <c r="AA18" i="24"/>
  <c r="AA40" i="24"/>
  <c r="AA46" i="24"/>
  <c r="AA58" i="24"/>
  <c r="AA66" i="24"/>
  <c r="AA3" i="24"/>
  <c r="AA8" i="24"/>
  <c r="AA7" i="24"/>
  <c r="AA19" i="24"/>
  <c r="AA41" i="24"/>
  <c r="AA35" i="24"/>
  <c r="AA26" i="24"/>
  <c r="AA72" i="24"/>
  <c r="AA78" i="24"/>
  <c r="AA42" i="24"/>
  <c r="AA47" i="24"/>
  <c r="AA9" i="24"/>
  <c r="AA21" i="24"/>
  <c r="AA43" i="24"/>
  <c r="AA49" i="24"/>
  <c r="AA48" i="24"/>
  <c r="AA74" i="24"/>
  <c r="AA80" i="24"/>
  <c r="AA10" i="24"/>
  <c r="AA22" i="24"/>
  <c r="AA44" i="24"/>
  <c r="AA50" i="24"/>
  <c r="AA24" i="24"/>
  <c r="AA75" i="24"/>
  <c r="AA81" i="24"/>
  <c r="AA20" i="24"/>
  <c r="AA73" i="24"/>
  <c r="AA11" i="24"/>
  <c r="AA23" i="24"/>
  <c r="AA45" i="24"/>
  <c r="AA51" i="24"/>
  <c r="AA59" i="24"/>
  <c r="AA76" i="24"/>
  <c r="AA82" i="24"/>
  <c r="AA32" i="24"/>
  <c r="AA55" i="24"/>
  <c r="AA67" i="24"/>
  <c r="AA12" i="24"/>
  <c r="AA29" i="24"/>
  <c r="AA33" i="24"/>
  <c r="AA52" i="24"/>
  <c r="AA60" i="24"/>
  <c r="AA77" i="24"/>
  <c r="AA83" i="24"/>
  <c r="AA13" i="24"/>
  <c r="AA30" i="24"/>
  <c r="AA53" i="24"/>
  <c r="AA61" i="24"/>
  <c r="AA70" i="24"/>
  <c r="AA34" i="24"/>
  <c r="AA39" i="24"/>
  <c r="AA63" i="24"/>
  <c r="AA14" i="24"/>
  <c r="AA31" i="24"/>
  <c r="AA38" i="24"/>
  <c r="AA54" i="24"/>
  <c r="AA62" i="24"/>
  <c r="AA71" i="24"/>
  <c r="AA79" i="24"/>
  <c r="AA15" i="24"/>
  <c r="CL20" i="24"/>
  <c r="CL41" i="24"/>
  <c r="CL65" i="24"/>
  <c r="CL82" i="24"/>
  <c r="CL22" i="24"/>
  <c r="CL43" i="24"/>
  <c r="CL66" i="24"/>
  <c r="CL3" i="24"/>
  <c r="CL23" i="24"/>
  <c r="CL36" i="24"/>
  <c r="CL67" i="24"/>
  <c r="CL83" i="24"/>
  <c r="CL24" i="24"/>
  <c r="CL49" i="24"/>
  <c r="CL56" i="24"/>
  <c r="CL4" i="24"/>
  <c r="CL25" i="24"/>
  <c r="CL50" i="24"/>
  <c r="CL47" i="24"/>
  <c r="CL8" i="24"/>
  <c r="CL26" i="24"/>
  <c r="CL51" i="24"/>
  <c r="CL70" i="24"/>
  <c r="CL10" i="24"/>
  <c r="CL28" i="24"/>
  <c r="CL52" i="24"/>
  <c r="CL71" i="24"/>
  <c r="CL11" i="24"/>
  <c r="CL30" i="24"/>
  <c r="CL53" i="24"/>
  <c r="CL72" i="24"/>
  <c r="CL12" i="24"/>
  <c r="CL32" i="24"/>
  <c r="CL55" i="24"/>
  <c r="CL73" i="24"/>
  <c r="CL13" i="24"/>
  <c r="CL38" i="24"/>
  <c r="CL61" i="24"/>
  <c r="CL74" i="24"/>
  <c r="CL14" i="24"/>
  <c r="CL39" i="24"/>
  <c r="CL63" i="24"/>
  <c r="CL76" i="24"/>
  <c r="CL16" i="24"/>
  <c r="CL40" i="24"/>
  <c r="CL64" i="24"/>
  <c r="CL80" i="24"/>
  <c r="BX3" i="24"/>
  <c r="BX12" i="24"/>
  <c r="BX35" i="24"/>
  <c r="BX41" i="24"/>
  <c r="BX58" i="24"/>
  <c r="BX36" i="24"/>
  <c r="BX68" i="24"/>
  <c r="BX64" i="24"/>
  <c r="AP73" i="24"/>
  <c r="AP13" i="24"/>
  <c r="AP31" i="24"/>
  <c r="AP32" i="24"/>
  <c r="AP5" i="24"/>
  <c r="AP40" i="24"/>
  <c r="AP51" i="24"/>
  <c r="AP46" i="24"/>
  <c r="AP47" i="24"/>
  <c r="AP59" i="24"/>
  <c r="AP71" i="24"/>
  <c r="AR23" i="24"/>
  <c r="AR19" i="24"/>
  <c r="AR38" i="24"/>
  <c r="AR49" i="24"/>
  <c r="AR57" i="24"/>
  <c r="AR74" i="24"/>
  <c r="AR32" i="24"/>
  <c r="AR24" i="24"/>
  <c r="AR20" i="24"/>
  <c r="AR39" i="24"/>
  <c r="AR50" i="24"/>
  <c r="AR59" i="24"/>
  <c r="AR75" i="24"/>
  <c r="AR25" i="24"/>
  <c r="AR21" i="24"/>
  <c r="AR29" i="24"/>
  <c r="AR51" i="24"/>
  <c r="AR60" i="24"/>
  <c r="AR76" i="24"/>
  <c r="AR4" i="24"/>
  <c r="AR26" i="24"/>
  <c r="AR22" i="24"/>
  <c r="AR31" i="24"/>
  <c r="AR52" i="24"/>
  <c r="AR61" i="24"/>
  <c r="AR77" i="24"/>
  <c r="AR33" i="24"/>
  <c r="AR53" i="24"/>
  <c r="AR62" i="24"/>
  <c r="AR80" i="24"/>
  <c r="AR6" i="24"/>
  <c r="AR28" i="24"/>
  <c r="AR34" i="24"/>
  <c r="AR30" i="24"/>
  <c r="AR54" i="24"/>
  <c r="AR63" i="24"/>
  <c r="AR81" i="24"/>
  <c r="AR7" i="24"/>
  <c r="AR13" i="24"/>
  <c r="AR40" i="24"/>
  <c r="AR35" i="24"/>
  <c r="AR55" i="24"/>
  <c r="AR64" i="24"/>
  <c r="AR82" i="24"/>
  <c r="AR27" i="24"/>
  <c r="AR8" i="24"/>
  <c r="AR14" i="24"/>
  <c r="AR41" i="24"/>
  <c r="AR46" i="24"/>
  <c r="AR56" i="24"/>
  <c r="AR65" i="24"/>
  <c r="AR83" i="24"/>
  <c r="AR18" i="24"/>
  <c r="AR68" i="24"/>
  <c r="AR9" i="24"/>
  <c r="AR15" i="24"/>
  <c r="AR42" i="24"/>
  <c r="AR47" i="24"/>
  <c r="AR58" i="24"/>
  <c r="AR66" i="24"/>
  <c r="AR78" i="24"/>
  <c r="AR10" i="24"/>
  <c r="AR69" i="24"/>
  <c r="AR79" i="24"/>
  <c r="AR16" i="24"/>
  <c r="AR43" i="24"/>
  <c r="AR36" i="24"/>
  <c r="AR71" i="24"/>
  <c r="AR12" i="24"/>
  <c r="AR45" i="24"/>
  <c r="AR48" i="24"/>
  <c r="AR73" i="24"/>
  <c r="AR3" i="24"/>
  <c r="AR11" i="24"/>
  <c r="AR17" i="24"/>
  <c r="AR44" i="24"/>
  <c r="AR37" i="24"/>
  <c r="AR67" i="24"/>
  <c r="AR72" i="24"/>
  <c r="AR70" i="24"/>
  <c r="AR5" i="24"/>
  <c r="AB19" i="24"/>
  <c r="AB24" i="24"/>
  <c r="AB58" i="24"/>
  <c r="X26" i="24"/>
  <c r="X22" i="24"/>
  <c r="X61" i="24"/>
  <c r="CH23" i="24"/>
  <c r="CH8" i="24"/>
  <c r="CH30" i="24"/>
  <c r="CH17" i="24"/>
  <c r="CH65" i="24"/>
  <c r="CH77" i="24"/>
  <c r="DO17" i="24"/>
  <c r="DO80" i="24"/>
  <c r="DO15" i="24"/>
  <c r="DO45" i="24"/>
  <c r="DO57" i="24"/>
  <c r="DA22" i="24"/>
  <c r="DA32" i="24"/>
  <c r="AD11" i="24"/>
  <c r="AD27" i="24"/>
  <c r="AD49" i="24"/>
  <c r="AD68" i="24"/>
  <c r="AD12" i="24"/>
  <c r="AD28" i="24"/>
  <c r="AD51" i="24"/>
  <c r="AD72" i="24"/>
  <c r="AD14" i="24"/>
  <c r="AD33" i="24"/>
  <c r="AD52" i="24"/>
  <c r="AD76" i="24"/>
  <c r="AD18" i="24"/>
  <c r="AD34" i="24"/>
  <c r="AD53" i="24"/>
  <c r="AD78" i="24"/>
  <c r="AD20" i="24"/>
  <c r="AD30" i="24"/>
  <c r="AD54" i="24"/>
  <c r="AD79" i="24"/>
  <c r="AD21" i="24"/>
  <c r="AD36" i="24"/>
  <c r="AD55" i="24"/>
  <c r="AD80" i="24"/>
  <c r="AD22" i="24"/>
  <c r="AD40" i="24"/>
  <c r="AD48" i="24"/>
  <c r="AD81" i="24"/>
  <c r="AD23" i="24"/>
  <c r="AD41" i="24"/>
  <c r="AD62" i="24"/>
  <c r="AD82" i="24"/>
  <c r="AD4" i="24"/>
  <c r="AD42" i="24"/>
  <c r="AD64" i="24"/>
  <c r="AD57" i="24"/>
  <c r="AD6" i="24"/>
  <c r="AD43" i="24"/>
  <c r="AD65" i="24"/>
  <c r="AD71" i="24"/>
  <c r="AD24" i="24"/>
  <c r="AD44" i="24"/>
  <c r="AD66" i="24"/>
  <c r="AD10" i="24"/>
  <c r="AD26" i="24"/>
  <c r="AD38" i="24"/>
  <c r="AD67" i="24"/>
  <c r="BG12" i="24"/>
  <c r="BG35" i="24"/>
  <c r="BG55" i="24"/>
  <c r="BG76" i="24"/>
  <c r="BG16" i="24"/>
  <c r="BG36" i="24"/>
  <c r="BG56" i="24"/>
  <c r="BG78" i="24"/>
  <c r="BG18" i="24"/>
  <c r="BG38" i="24"/>
  <c r="BG57" i="24"/>
  <c r="BG79" i="24"/>
  <c r="BG19" i="24"/>
  <c r="BG42" i="24"/>
  <c r="BG58" i="24"/>
  <c r="BG3" i="24"/>
  <c r="BG20" i="24"/>
  <c r="BG44" i="24"/>
  <c r="BG60" i="24"/>
  <c r="BG80" i="24"/>
  <c r="BG21" i="24"/>
  <c r="BG45" i="24"/>
  <c r="BG64" i="24"/>
  <c r="BG81" i="24"/>
  <c r="BG4" i="24"/>
  <c r="BG22" i="24"/>
  <c r="BG33" i="24"/>
  <c r="BG66" i="24"/>
  <c r="BG83" i="24"/>
  <c r="BG6" i="24"/>
  <c r="BG24" i="24"/>
  <c r="BG46" i="24"/>
  <c r="BG67" i="24"/>
  <c r="BG7" i="24"/>
  <c r="BG28" i="24"/>
  <c r="BG47" i="24"/>
  <c r="BG68" i="24"/>
  <c r="BG8" i="24"/>
  <c r="BG30" i="24"/>
  <c r="BG34" i="24"/>
  <c r="BG69" i="24"/>
  <c r="BG9" i="24"/>
  <c r="BG31" i="24"/>
  <c r="BG52" i="24"/>
  <c r="BG70" i="24"/>
  <c r="BG10" i="24"/>
  <c r="BG32" i="24"/>
  <c r="BG54" i="24"/>
  <c r="BG72" i="24"/>
  <c r="U4" i="24"/>
  <c r="U26" i="24"/>
  <c r="U50" i="24"/>
  <c r="U76" i="24"/>
  <c r="U6" i="24"/>
  <c r="U27" i="24"/>
  <c r="U51" i="24"/>
  <c r="U65" i="24"/>
  <c r="U10" i="24"/>
  <c r="U28" i="24"/>
  <c r="U32" i="24"/>
  <c r="U60" i="24"/>
  <c r="U12" i="24"/>
  <c r="U31" i="24"/>
  <c r="U35" i="24"/>
  <c r="U64" i="24"/>
  <c r="U13" i="24"/>
  <c r="U37" i="24"/>
  <c r="U52" i="24"/>
  <c r="U80" i="24"/>
  <c r="U14" i="24"/>
  <c r="U41" i="24"/>
  <c r="U54" i="24"/>
  <c r="U81" i="24"/>
  <c r="U15" i="24"/>
  <c r="U42" i="24"/>
  <c r="U58" i="24"/>
  <c r="U82" i="24"/>
  <c r="U16" i="24"/>
  <c r="U43" i="24"/>
  <c r="U68" i="24"/>
  <c r="U59" i="24"/>
  <c r="U18" i="24"/>
  <c r="U44" i="24"/>
  <c r="U69" i="24"/>
  <c r="U62" i="24"/>
  <c r="U22" i="24"/>
  <c r="U45" i="24"/>
  <c r="U72" i="24"/>
  <c r="U3" i="24"/>
  <c r="U24" i="24"/>
  <c r="U30" i="24"/>
  <c r="U73" i="24"/>
  <c r="U25" i="24"/>
  <c r="U33" i="24"/>
  <c r="U74" i="24"/>
  <c r="DK16" i="24"/>
  <c r="DK29" i="24"/>
  <c r="DK45" i="24"/>
  <c r="DK55" i="24"/>
  <c r="DK67" i="24"/>
  <c r="DK3" i="24"/>
  <c r="DK17" i="24"/>
  <c r="DK30" i="24"/>
  <c r="DK34" i="24"/>
  <c r="DK56" i="24"/>
  <c r="DK68" i="24"/>
  <c r="DK83" i="24"/>
  <c r="DK4" i="24"/>
  <c r="DK18" i="24"/>
  <c r="DK31" i="24"/>
  <c r="DK33" i="24"/>
  <c r="DK57" i="24"/>
  <c r="DK69" i="24"/>
  <c r="DK79" i="24"/>
  <c r="DK5" i="24"/>
  <c r="DK19" i="24"/>
  <c r="DK32" i="24"/>
  <c r="DK46" i="24"/>
  <c r="DK58" i="24"/>
  <c r="DK70" i="24"/>
  <c r="DK80" i="24"/>
  <c r="DK6" i="24"/>
  <c r="DK20" i="24"/>
  <c r="DK37" i="24"/>
  <c r="DK47" i="24"/>
  <c r="DK59" i="24"/>
  <c r="DK71" i="24"/>
  <c r="DK81" i="24"/>
  <c r="DK7" i="24"/>
  <c r="DK21" i="24"/>
  <c r="DK35" i="24"/>
  <c r="DK48" i="24"/>
  <c r="DK60" i="24"/>
  <c r="DK72" i="24"/>
  <c r="DK82" i="24"/>
  <c r="DK8" i="24"/>
  <c r="DK22" i="24"/>
  <c r="DK36" i="24"/>
  <c r="DK49" i="24"/>
  <c r="DK61" i="24"/>
  <c r="DK73" i="24"/>
  <c r="DK9" i="24"/>
  <c r="DK23" i="24"/>
  <c r="DK40" i="24"/>
  <c r="DK50" i="24"/>
  <c r="DK62" i="24"/>
  <c r="DK74" i="24"/>
  <c r="DK11" i="24"/>
  <c r="DK25" i="24"/>
  <c r="DK41" i="24"/>
  <c r="DK51" i="24"/>
  <c r="DK63" i="24"/>
  <c r="DK75" i="24"/>
  <c r="DK13" i="24"/>
  <c r="DK26" i="24"/>
  <c r="DK42" i="24"/>
  <c r="DK52" i="24"/>
  <c r="DK64" i="24"/>
  <c r="DK76" i="24"/>
  <c r="DK14" i="24"/>
  <c r="DK27" i="24"/>
  <c r="DK43" i="24"/>
  <c r="DK53" i="24"/>
  <c r="DK65" i="24"/>
  <c r="DK77" i="24"/>
  <c r="DK15" i="24"/>
  <c r="DK28" i="24"/>
  <c r="DK44" i="24"/>
  <c r="DK54" i="24"/>
  <c r="DK66" i="24"/>
  <c r="DK78" i="24"/>
  <c r="BF45" i="24"/>
  <c r="BF6" i="24"/>
  <c r="BF76" i="24"/>
  <c r="BF80" i="24"/>
  <c r="BF22" i="24"/>
  <c r="CK15" i="24"/>
  <c r="CK53" i="24"/>
  <c r="DL9" i="24"/>
  <c r="DL45" i="24"/>
  <c r="DL68" i="24"/>
  <c r="DL83" i="24"/>
  <c r="DL24" i="24"/>
  <c r="BE4" i="24"/>
  <c r="BE16" i="24"/>
  <c r="BE25" i="24"/>
  <c r="BE40" i="24"/>
  <c r="BE52" i="24"/>
  <c r="BE65" i="24"/>
  <c r="BE58" i="24"/>
  <c r="BE5" i="24"/>
  <c r="BE17" i="24"/>
  <c r="BE26" i="24"/>
  <c r="BE41" i="24"/>
  <c r="BE53" i="24"/>
  <c r="BE66" i="24"/>
  <c r="BE80" i="24"/>
  <c r="BE6" i="24"/>
  <c r="BE18" i="24"/>
  <c r="BE27" i="24"/>
  <c r="BE42" i="24"/>
  <c r="BE54" i="24"/>
  <c r="BE57" i="24"/>
  <c r="BE81" i="24"/>
  <c r="BE8" i="24"/>
  <c r="BE20" i="24"/>
  <c r="BE34" i="24"/>
  <c r="BE43" i="24"/>
  <c r="BE67" i="24"/>
  <c r="BE69" i="24"/>
  <c r="BE83" i="24"/>
  <c r="BE14" i="24"/>
  <c r="BE31" i="24"/>
  <c r="BE35" i="24"/>
  <c r="BE50" i="24"/>
  <c r="BE63" i="24"/>
  <c r="BE76" i="24"/>
  <c r="DD11" i="24"/>
  <c r="DD56" i="24"/>
  <c r="DD57" i="24"/>
  <c r="DD70" i="24"/>
  <c r="DD71" i="24"/>
  <c r="DD8" i="24"/>
  <c r="DD82" i="24"/>
  <c r="DD9" i="24"/>
  <c r="DD68" i="24"/>
  <c r="DD20" i="24"/>
  <c r="DD21" i="24"/>
  <c r="DD32" i="24"/>
  <c r="DD38" i="24"/>
  <c r="DD49" i="24"/>
  <c r="DD50" i="24"/>
  <c r="BV9" i="24"/>
  <c r="BV30" i="24"/>
  <c r="BV26" i="24"/>
  <c r="BV54" i="24"/>
  <c r="BV58" i="24"/>
  <c r="BV68" i="24"/>
  <c r="BV74" i="24"/>
  <c r="BV7" i="24"/>
  <c r="BV22" i="24"/>
  <c r="BV37" i="24"/>
  <c r="BV52" i="24"/>
  <c r="BV56" i="24"/>
  <c r="BV69" i="24"/>
  <c r="BV72" i="24"/>
  <c r="CL5" i="24"/>
  <c r="CL17" i="24"/>
  <c r="CL33" i="24"/>
  <c r="CL44" i="24"/>
  <c r="CL46" i="24"/>
  <c r="CL57" i="24"/>
  <c r="CL77" i="24"/>
  <c r="CL6" i="24"/>
  <c r="CL18" i="24"/>
  <c r="CL34" i="24"/>
  <c r="CL45" i="24"/>
  <c r="CL59" i="24"/>
  <c r="CL58" i="24"/>
  <c r="CL78" i="24"/>
  <c r="CL7" i="24"/>
  <c r="CL19" i="24"/>
  <c r="CL29" i="24"/>
  <c r="CL35" i="24"/>
  <c r="CL60" i="24"/>
  <c r="CL48" i="24"/>
  <c r="CL79" i="24"/>
  <c r="CL9" i="24"/>
  <c r="CL21" i="24"/>
  <c r="CL31" i="24"/>
  <c r="CL37" i="24"/>
  <c r="CL62" i="24"/>
  <c r="CL69" i="24"/>
  <c r="CL81" i="24"/>
  <c r="CL15" i="24"/>
  <c r="CL27" i="24"/>
  <c r="CL42" i="24"/>
  <c r="CL54" i="24"/>
  <c r="CL68" i="24"/>
  <c r="CL75" i="24"/>
  <c r="BX20" i="24"/>
  <c r="BX13" i="24"/>
  <c r="BX18" i="24"/>
  <c r="BX39" i="24"/>
  <c r="BX40" i="24"/>
  <c r="BX11" i="24"/>
  <c r="BX67" i="24"/>
  <c r="AP7" i="24"/>
  <c r="AP17" i="24"/>
  <c r="AP78" i="24"/>
  <c r="AP12" i="24"/>
  <c r="AP72" i="24"/>
  <c r="BA6" i="24"/>
  <c r="BA33" i="24"/>
  <c r="BA29" i="24"/>
  <c r="BA50" i="24"/>
  <c r="BA55" i="24"/>
  <c r="BA63" i="24"/>
  <c r="BA68" i="24"/>
  <c r="BA73" i="24"/>
  <c r="BA5" i="24"/>
  <c r="BA78" i="24"/>
  <c r="BA12" i="24"/>
  <c r="BA83" i="24"/>
  <c r="BA17" i="24"/>
  <c r="BA25" i="24"/>
  <c r="BA35" i="24"/>
  <c r="DP7" i="24"/>
  <c r="DP5" i="24"/>
  <c r="DP17" i="24"/>
  <c r="DP36" i="24"/>
  <c r="DP42" i="24"/>
  <c r="DP54" i="24"/>
  <c r="DP77" i="24"/>
  <c r="DP64" i="24"/>
  <c r="BU13" i="24"/>
  <c r="BU5" i="24"/>
  <c r="BU17" i="24"/>
  <c r="BU30" i="24"/>
  <c r="BU43" i="24"/>
  <c r="BU47" i="24"/>
  <c r="BU57" i="24"/>
  <c r="BU68" i="24"/>
  <c r="V24" i="24"/>
  <c r="V43" i="24"/>
  <c r="AD15" i="24"/>
  <c r="AD7" i="24"/>
  <c r="AD31" i="24"/>
  <c r="AD39" i="24"/>
  <c r="AD59" i="24"/>
  <c r="AD73" i="24"/>
  <c r="AD70" i="24"/>
  <c r="AD16" i="24"/>
  <c r="AD8" i="24"/>
  <c r="AD32" i="24"/>
  <c r="AD46" i="24"/>
  <c r="AD60" i="24"/>
  <c r="AD74" i="24"/>
  <c r="AD3" i="24"/>
  <c r="AD17" i="24"/>
  <c r="AD9" i="24"/>
  <c r="AD35" i="24"/>
  <c r="AD47" i="24"/>
  <c r="AD61" i="24"/>
  <c r="AD75" i="24"/>
  <c r="AD58" i="24"/>
  <c r="AD19" i="24"/>
  <c r="AD25" i="24"/>
  <c r="AD37" i="24"/>
  <c r="AD50" i="24"/>
  <c r="AD63" i="24"/>
  <c r="AD77" i="24"/>
  <c r="AD13" i="24"/>
  <c r="AD5" i="24"/>
  <c r="AD29" i="24"/>
  <c r="AD45" i="24"/>
  <c r="AD56" i="24"/>
  <c r="AD69" i="24"/>
  <c r="AD83" i="24"/>
  <c r="BG13" i="24"/>
  <c r="BG25" i="24"/>
  <c r="BG39" i="24"/>
  <c r="BG49" i="24"/>
  <c r="BG61" i="24"/>
  <c r="BG73" i="24"/>
  <c r="BG14" i="24"/>
  <c r="BG26" i="24"/>
  <c r="BG40" i="24"/>
  <c r="BG50" i="24"/>
  <c r="BG62" i="24"/>
  <c r="BG74" i="24"/>
  <c r="BG15" i="24"/>
  <c r="BG27" i="24"/>
  <c r="BG41" i="24"/>
  <c r="BG51" i="24"/>
  <c r="BG63" i="24"/>
  <c r="BG75" i="24"/>
  <c r="BG5" i="24"/>
  <c r="BG17" i="24"/>
  <c r="BG29" i="24"/>
  <c r="BG43" i="24"/>
  <c r="BG53" i="24"/>
  <c r="BG65" i="24"/>
  <c r="BG77" i="24"/>
  <c r="BG11" i="24"/>
  <c r="BG23" i="24"/>
  <c r="BG37" i="24"/>
  <c r="BG48" i="24"/>
  <c r="BG59" i="24"/>
  <c r="BG71" i="24"/>
  <c r="BG82" i="24"/>
  <c r="U7" i="24"/>
  <c r="U19" i="24"/>
  <c r="U39" i="24"/>
  <c r="U48" i="24"/>
  <c r="U55" i="24"/>
  <c r="U77" i="24"/>
  <c r="U63" i="24"/>
  <c r="U8" i="24"/>
  <c r="U20" i="24"/>
  <c r="U38" i="24"/>
  <c r="U47" i="24"/>
  <c r="U56" i="24"/>
  <c r="U78" i="24"/>
  <c r="U79" i="24"/>
  <c r="U9" i="24"/>
  <c r="U21" i="24"/>
  <c r="U34" i="24"/>
  <c r="U36" i="24"/>
  <c r="U57" i="24"/>
  <c r="U61" i="24"/>
  <c r="U71" i="24"/>
  <c r="U11" i="24"/>
  <c r="U23" i="24"/>
  <c r="U40" i="24"/>
  <c r="U49" i="24"/>
  <c r="U67" i="24"/>
  <c r="U70" i="24"/>
  <c r="U66" i="24"/>
  <c r="U5" i="24"/>
  <c r="U17" i="24"/>
  <c r="U29" i="24"/>
  <c r="U46" i="24"/>
  <c r="U53" i="24"/>
  <c r="U75" i="24"/>
  <c r="U83" i="24"/>
  <c r="DK12" i="24"/>
  <c r="DK24" i="24"/>
  <c r="DK38" i="24"/>
  <c r="DK39" i="24"/>
  <c r="DK10" i="24"/>
  <c r="DL3" i="24"/>
  <c r="DL67" i="24"/>
  <c r="DL44" i="24"/>
  <c r="DL50" i="24"/>
  <c r="DL32" i="24"/>
  <c r="DL19" i="24"/>
  <c r="DL7" i="24"/>
  <c r="CK40" i="24"/>
  <c r="BA77" i="24"/>
  <c r="BA67" i="24"/>
  <c r="BA54" i="24"/>
  <c r="BA31" i="24"/>
  <c r="BA23" i="24"/>
  <c r="BA16" i="24"/>
  <c r="BA4" i="24"/>
  <c r="DL70" i="24"/>
  <c r="DL66" i="24"/>
  <c r="DL43" i="24"/>
  <c r="DL49" i="24"/>
  <c r="DL30" i="24"/>
  <c r="DL18" i="24"/>
  <c r="DL6" i="24"/>
  <c r="BA76" i="24"/>
  <c r="BA66" i="24"/>
  <c r="BA53" i="24"/>
  <c r="BA47" i="24"/>
  <c r="BA28" i="24"/>
  <c r="BA15" i="24"/>
  <c r="DL69" i="24"/>
  <c r="DL65" i="24"/>
  <c r="DL42" i="24"/>
  <c r="DL48" i="24"/>
  <c r="DL39" i="24"/>
  <c r="DL17" i="24"/>
  <c r="DL5" i="24"/>
  <c r="BA75" i="24"/>
  <c r="BA65" i="24"/>
  <c r="BA52" i="24"/>
  <c r="BA46" i="24"/>
  <c r="BA27" i="24"/>
  <c r="BA14" i="24"/>
  <c r="DL78" i="24"/>
  <c r="DL64" i="24"/>
  <c r="DL41" i="24"/>
  <c r="DL46" i="24"/>
  <c r="DL38" i="24"/>
  <c r="DL16" i="24"/>
  <c r="DL4" i="24"/>
  <c r="BA74" i="24"/>
  <c r="BA64" i="24"/>
  <c r="BA51" i="24"/>
  <c r="BA34" i="24"/>
  <c r="BA26" i="24"/>
  <c r="BA13" i="24"/>
  <c r="DT75" i="24"/>
  <c r="DL77" i="24"/>
  <c r="DL63" i="24"/>
  <c r="DL40" i="24"/>
  <c r="DL28" i="24"/>
  <c r="DL37" i="24"/>
  <c r="DL15" i="24"/>
  <c r="DT59" i="24"/>
  <c r="DL76" i="24"/>
  <c r="DL62" i="24"/>
  <c r="DL57" i="24"/>
  <c r="DL27" i="24"/>
  <c r="DL36" i="24"/>
  <c r="DL14" i="24"/>
  <c r="BA82" i="24"/>
  <c r="BA72" i="24"/>
  <c r="BA62" i="24"/>
  <c r="BA49" i="24"/>
  <c r="BA32" i="24"/>
  <c r="BA24" i="24"/>
  <c r="BA11" i="24"/>
  <c r="DT52" i="24"/>
  <c r="DL75" i="24"/>
  <c r="DL61" i="24"/>
  <c r="DL56" i="24"/>
  <c r="DL23" i="24"/>
  <c r="DL35" i="24"/>
  <c r="DL13" i="24"/>
  <c r="BA81" i="24"/>
  <c r="BA71" i="24"/>
  <c r="BA61" i="24"/>
  <c r="BA43" i="24"/>
  <c r="BA30" i="24"/>
  <c r="BA22" i="24"/>
  <c r="BA10" i="24"/>
  <c r="DT46" i="24"/>
  <c r="DL82" i="24"/>
  <c r="DL74" i="24"/>
  <c r="DL60" i="24"/>
  <c r="DL55" i="24"/>
  <c r="DL26" i="24"/>
  <c r="DL34" i="24"/>
  <c r="DL12" i="24"/>
  <c r="BA80" i="24"/>
  <c r="BA58" i="24"/>
  <c r="BA60" i="24"/>
  <c r="BA42" i="24"/>
  <c r="BA39" i="24"/>
  <c r="BA21" i="24"/>
  <c r="BA9" i="24"/>
  <c r="DT38" i="24"/>
  <c r="DL81" i="24"/>
  <c r="DL73" i="24"/>
  <c r="DL59" i="24"/>
  <c r="DL54" i="24"/>
  <c r="DL31" i="24"/>
  <c r="DL33" i="24"/>
  <c r="DL11" i="24"/>
  <c r="BA3" i="24"/>
  <c r="BA56" i="24"/>
  <c r="BA59" i="24"/>
  <c r="BA48" i="24"/>
  <c r="BA38" i="24"/>
  <c r="BA20" i="24"/>
  <c r="BA8" i="24"/>
  <c r="DT25" i="24"/>
  <c r="DL80" i="24"/>
  <c r="DL72" i="24"/>
  <c r="DL58" i="24"/>
  <c r="DL53" i="24"/>
  <c r="DL29" i="24"/>
  <c r="DL22" i="24"/>
  <c r="DL10" i="24"/>
  <c r="BA57" i="24"/>
  <c r="BA70" i="24"/>
  <c r="BA45" i="24"/>
  <c r="BA41" i="24"/>
  <c r="BA37" i="24"/>
  <c r="BA19" i="24"/>
  <c r="BA7" i="24"/>
  <c r="DL79" i="24"/>
  <c r="DL71" i="24"/>
  <c r="DL47" i="24"/>
  <c r="DL52" i="24"/>
  <c r="DL25" i="24"/>
  <c r="DL21" i="24"/>
  <c r="BA79" i="24"/>
  <c r="BA69" i="24"/>
  <c r="BA44" i="24"/>
  <c r="BA40" i="24"/>
  <c r="BA36" i="24"/>
  <c r="BA18" i="24"/>
  <c r="BN9" i="24"/>
  <c r="BN21" i="24"/>
  <c r="BN33" i="24"/>
  <c r="BN47" i="24"/>
  <c r="BN60" i="24"/>
  <c r="BN69" i="24"/>
  <c r="BN80" i="24"/>
  <c r="BN10" i="24"/>
  <c r="BN22" i="24"/>
  <c r="BN34" i="24"/>
  <c r="BN48" i="24"/>
  <c r="BN61" i="24"/>
  <c r="BN71" i="24"/>
  <c r="BN81" i="24"/>
  <c r="BN31" i="24"/>
  <c r="BN11" i="24"/>
  <c r="BN23" i="24"/>
  <c r="BN35" i="24"/>
  <c r="BN49" i="24"/>
  <c r="BN62" i="24"/>
  <c r="BN72" i="24"/>
  <c r="BN82" i="24"/>
  <c r="BN12" i="24"/>
  <c r="BN24" i="24"/>
  <c r="BN36" i="24"/>
  <c r="BN50" i="24"/>
  <c r="BN63" i="24"/>
  <c r="BN73" i="24"/>
  <c r="BN83" i="24"/>
  <c r="BN13" i="24"/>
  <c r="BN25" i="24"/>
  <c r="BN37" i="24"/>
  <c r="BN51" i="24"/>
  <c r="BN64" i="24"/>
  <c r="BN74" i="24"/>
  <c r="BN46" i="24"/>
  <c r="BN14" i="24"/>
  <c r="BN26" i="24"/>
  <c r="BN40" i="24"/>
  <c r="BN52" i="24"/>
  <c r="BN65" i="24"/>
  <c r="BN75" i="24"/>
  <c r="BN45" i="24"/>
  <c r="BN15" i="24"/>
  <c r="BN27" i="24"/>
  <c r="BN41" i="24"/>
  <c r="BN53" i="24"/>
  <c r="BN66" i="24"/>
  <c r="BN76" i="24"/>
  <c r="BN19" i="24"/>
  <c r="BN70" i="24"/>
  <c r="BN4" i="24"/>
  <c r="BN16" i="24"/>
  <c r="BN28" i="24"/>
  <c r="BN42" i="24"/>
  <c r="BN54" i="24"/>
  <c r="BN67" i="24"/>
  <c r="BN77" i="24"/>
  <c r="BN5" i="24"/>
  <c r="BN17" i="24"/>
  <c r="BN29" i="24"/>
  <c r="BN43" i="24"/>
  <c r="BN55" i="24"/>
  <c r="BN68" i="24"/>
  <c r="BN78" i="24"/>
  <c r="BN6" i="24"/>
  <c r="BN18" i="24"/>
  <c r="BN30" i="24"/>
  <c r="BN44" i="24"/>
  <c r="BN38" i="24"/>
  <c r="BN56" i="24"/>
  <c r="BN79" i="24"/>
  <c r="BN7" i="24"/>
  <c r="BN57" i="24"/>
  <c r="BN8" i="24"/>
  <c r="BN20" i="24"/>
  <c r="BN32" i="24"/>
  <c r="BN39" i="24"/>
  <c r="BN59" i="24"/>
  <c r="BN58" i="24"/>
  <c r="BN3" i="24"/>
  <c r="BR10" i="24"/>
  <c r="CK27" i="24"/>
  <c r="CK14" i="24"/>
  <c r="DI65" i="24"/>
  <c r="CK74" i="24"/>
  <c r="CK65" i="24"/>
  <c r="CS22" i="24"/>
  <c r="BU77" i="24"/>
  <c r="BU79" i="24"/>
  <c r="BU63" i="24"/>
  <c r="BU51" i="24"/>
  <c r="BU36" i="24"/>
  <c r="BU25" i="24"/>
  <c r="BU12" i="24"/>
  <c r="BU76" i="24"/>
  <c r="BU78" i="24"/>
  <c r="BU62" i="24"/>
  <c r="BU50" i="24"/>
  <c r="BU35" i="24"/>
  <c r="BU24" i="24"/>
  <c r="BU11" i="24"/>
  <c r="BU75" i="24"/>
  <c r="BU3" i="24"/>
  <c r="BU61" i="24"/>
  <c r="BU49" i="24"/>
  <c r="BU34" i="24"/>
  <c r="BU22" i="24"/>
  <c r="BU10" i="24"/>
  <c r="BU74" i="24"/>
  <c r="BU70" i="24"/>
  <c r="BU60" i="24"/>
  <c r="BU39" i="24"/>
  <c r="BU33" i="24"/>
  <c r="BU21" i="24"/>
  <c r="BU9" i="24"/>
  <c r="BU73" i="24"/>
  <c r="BU69" i="24"/>
  <c r="BU59" i="24"/>
  <c r="BU38" i="24"/>
  <c r="BU23" i="24"/>
  <c r="BU20" i="24"/>
  <c r="BU8" i="24"/>
  <c r="BU72" i="24"/>
  <c r="BU58" i="24"/>
  <c r="BU46" i="24"/>
  <c r="BU45" i="24"/>
  <c r="BU32" i="24"/>
  <c r="BU19" i="24"/>
  <c r="BU7" i="24"/>
  <c r="BU71" i="24"/>
  <c r="BU56" i="24"/>
  <c r="BU48" i="24"/>
  <c r="BU44" i="24"/>
  <c r="BU31" i="24"/>
  <c r="BU18" i="24"/>
  <c r="BU6" i="24"/>
  <c r="BU83" i="24"/>
  <c r="BU67" i="24"/>
  <c r="BU55" i="24"/>
  <c r="BU42" i="24"/>
  <c r="BU29" i="24"/>
  <c r="BU16" i="24"/>
  <c r="BU4" i="24"/>
  <c r="BU82" i="24"/>
  <c r="BU66" i="24"/>
  <c r="BU54" i="24"/>
  <c r="BU41" i="24"/>
  <c r="BU28" i="24"/>
  <c r="BU15" i="24"/>
  <c r="BU81" i="24"/>
  <c r="BU65" i="24"/>
  <c r="BU53" i="24"/>
  <c r="BU40" i="24"/>
  <c r="BU27" i="24"/>
  <c r="BU14" i="24"/>
  <c r="BU80" i="24"/>
  <c r="BU64" i="24"/>
  <c r="BU52" i="24"/>
  <c r="BU37" i="24"/>
  <c r="BU26" i="24"/>
  <c r="AF5" i="24"/>
  <c r="CS34" i="24"/>
  <c r="CS10" i="24"/>
  <c r="CS3" i="24"/>
  <c r="CS70" i="24"/>
  <c r="CS58" i="24"/>
  <c r="AF83" i="24"/>
  <c r="CS49" i="24"/>
  <c r="AF82" i="24"/>
  <c r="DI66" i="24"/>
  <c r="AF16" i="24"/>
  <c r="CS83" i="24"/>
  <c r="CS71" i="24"/>
  <c r="CS59" i="24"/>
  <c r="CS50" i="24"/>
  <c r="CS35" i="24"/>
  <c r="CS23" i="24"/>
  <c r="CS11" i="24"/>
  <c r="DD3" i="24"/>
  <c r="DD72" i="24"/>
  <c r="DD58" i="24"/>
  <c r="DD51" i="24"/>
  <c r="DD35" i="24"/>
  <c r="DD22" i="24"/>
  <c r="DD10" i="24"/>
  <c r="DI55" i="24"/>
  <c r="AF4" i="24"/>
  <c r="CS82" i="24"/>
  <c r="CS69" i="24"/>
  <c r="CS57" i="24"/>
  <c r="CS39" i="24"/>
  <c r="CS33" i="24"/>
  <c r="CS21" i="24"/>
  <c r="CS9" i="24"/>
  <c r="DI54" i="24"/>
  <c r="AF64" i="24"/>
  <c r="CS81" i="24"/>
  <c r="CS68" i="24"/>
  <c r="CS56" i="24"/>
  <c r="CS38" i="24"/>
  <c r="CS32" i="24"/>
  <c r="CS20" i="24"/>
  <c r="CS8" i="24"/>
  <c r="DD81" i="24"/>
  <c r="DD69" i="24"/>
  <c r="DD45" i="24"/>
  <c r="DD41" i="24"/>
  <c r="DD31" i="24"/>
  <c r="DD19" i="24"/>
  <c r="DD7" i="24"/>
  <c r="DI44" i="24"/>
  <c r="AF63" i="24"/>
  <c r="CS80" i="24"/>
  <c r="CS67" i="24"/>
  <c r="CS46" i="24"/>
  <c r="CS45" i="24"/>
  <c r="CS31" i="24"/>
  <c r="CS19" i="24"/>
  <c r="CS7" i="24"/>
  <c r="DD80" i="24"/>
  <c r="DD66" i="24"/>
  <c r="DD44" i="24"/>
  <c r="DD40" i="24"/>
  <c r="DD30" i="24"/>
  <c r="DD18" i="24"/>
  <c r="DD6" i="24"/>
  <c r="DI43" i="24"/>
  <c r="AF55" i="24"/>
  <c r="CS78" i="24"/>
  <c r="CS66" i="24"/>
  <c r="CS48" i="24"/>
  <c r="CS44" i="24"/>
  <c r="CS30" i="24"/>
  <c r="CS18" i="24"/>
  <c r="CS6" i="24"/>
  <c r="DD79" i="24"/>
  <c r="DD65" i="24"/>
  <c r="DD43" i="24"/>
  <c r="DD47" i="24"/>
  <c r="DD29" i="24"/>
  <c r="DD17" i="24"/>
  <c r="DD5" i="24"/>
  <c r="DI25" i="24"/>
  <c r="AF54" i="24"/>
  <c r="T17" i="24"/>
  <c r="CS77" i="24"/>
  <c r="CS65" i="24"/>
  <c r="CS47" i="24"/>
  <c r="CS43" i="24"/>
  <c r="CS29" i="24"/>
  <c r="CS17" i="24"/>
  <c r="CS5" i="24"/>
  <c r="DD78" i="24"/>
  <c r="DD64" i="24"/>
  <c r="DD48" i="24"/>
  <c r="DD46" i="24"/>
  <c r="DD28" i="24"/>
  <c r="DD16" i="24"/>
  <c r="DD4" i="24"/>
  <c r="DI24" i="24"/>
  <c r="AF35" i="24"/>
  <c r="CS76" i="24"/>
  <c r="CS64" i="24"/>
  <c r="CS55" i="24"/>
  <c r="CS42" i="24"/>
  <c r="CS28" i="24"/>
  <c r="CS16" i="24"/>
  <c r="CS4" i="24"/>
  <c r="DD77" i="24"/>
  <c r="DD63" i="24"/>
  <c r="DD42" i="24"/>
  <c r="DD37" i="24"/>
  <c r="DD27" i="24"/>
  <c r="DD15" i="24"/>
  <c r="DI18" i="24"/>
  <c r="AF45" i="24"/>
  <c r="CS75" i="24"/>
  <c r="CS63" i="24"/>
  <c r="CS54" i="24"/>
  <c r="CS41" i="24"/>
  <c r="CS27" i="24"/>
  <c r="CS15" i="24"/>
  <c r="DD76" i="24"/>
  <c r="DD62" i="24"/>
  <c r="DD55" i="24"/>
  <c r="DD34" i="24"/>
  <c r="DD26" i="24"/>
  <c r="DD14" i="24"/>
  <c r="DI17" i="24"/>
  <c r="AF33" i="24"/>
  <c r="CS74" i="24"/>
  <c r="CS62" i="24"/>
  <c r="CS53" i="24"/>
  <c r="CS40" i="24"/>
  <c r="CS26" i="24"/>
  <c r="CS14" i="24"/>
  <c r="DD75" i="24"/>
  <c r="DD61" i="24"/>
  <c r="DD54" i="24"/>
  <c r="DD36" i="24"/>
  <c r="DD25" i="24"/>
  <c r="DD13" i="24"/>
  <c r="DI83" i="24"/>
  <c r="DI6" i="24"/>
  <c r="AF28" i="24"/>
  <c r="CS73" i="24"/>
  <c r="CS61" i="24"/>
  <c r="CS52" i="24"/>
  <c r="CS37" i="24"/>
  <c r="CS25" i="24"/>
  <c r="CS13" i="24"/>
  <c r="DD67" i="24"/>
  <c r="DD74" i="24"/>
  <c r="DD60" i="24"/>
  <c r="DD53" i="24"/>
  <c r="DD33" i="24"/>
  <c r="DD24" i="24"/>
  <c r="DD12" i="24"/>
  <c r="DI77" i="24"/>
  <c r="DI5" i="24"/>
  <c r="AF17" i="24"/>
  <c r="CS79" i="24"/>
  <c r="CS72" i="24"/>
  <c r="CS60" i="24"/>
  <c r="CS51" i="24"/>
  <c r="CS36" i="24"/>
  <c r="CS24" i="24"/>
  <c r="DD83" i="24"/>
  <c r="DD73" i="24"/>
  <c r="DD59" i="24"/>
  <c r="DD52" i="24"/>
  <c r="DD39" i="24"/>
  <c r="DD23" i="24"/>
  <c r="V23" i="24"/>
  <c r="BZ73" i="24"/>
  <c r="BZ47" i="24"/>
  <c r="BZ23" i="24"/>
  <c r="V65" i="24"/>
  <c r="V71" i="24"/>
  <c r="V64" i="24"/>
  <c r="V42" i="24"/>
  <c r="V22" i="24"/>
  <c r="BZ72" i="24"/>
  <c r="BZ37" i="24"/>
  <c r="BZ22" i="24"/>
  <c r="V83" i="24"/>
  <c r="V63" i="24"/>
  <c r="V41" i="24"/>
  <c r="V15" i="24"/>
  <c r="BZ71" i="24"/>
  <c r="BZ36" i="24"/>
  <c r="BZ21" i="24"/>
  <c r="V82" i="24"/>
  <c r="V62" i="24"/>
  <c r="V40" i="24"/>
  <c r="V14" i="24"/>
  <c r="BZ56" i="24"/>
  <c r="BZ35" i="24"/>
  <c r="BZ20" i="24"/>
  <c r="V68" i="24"/>
  <c r="V61" i="24"/>
  <c r="V35" i="24"/>
  <c r="V13" i="24"/>
  <c r="BZ64" i="24"/>
  <c r="BZ45" i="24"/>
  <c r="BZ19" i="24"/>
  <c r="V67" i="24"/>
  <c r="V60" i="24"/>
  <c r="V34" i="24"/>
  <c r="V12" i="24"/>
  <c r="BZ63" i="24"/>
  <c r="BZ40" i="24"/>
  <c r="BZ18" i="24"/>
  <c r="V79" i="24"/>
  <c r="V54" i="24"/>
  <c r="V29" i="24"/>
  <c r="V11" i="24"/>
  <c r="BZ81" i="24"/>
  <c r="BZ62" i="24"/>
  <c r="BZ39" i="24"/>
  <c r="BZ10" i="24"/>
  <c r="V78" i="24"/>
  <c r="V53" i="24"/>
  <c r="V28" i="24"/>
  <c r="V10" i="24"/>
  <c r="BZ80" i="24"/>
  <c r="BZ61" i="24"/>
  <c r="BZ38" i="24"/>
  <c r="BZ9" i="24"/>
  <c r="V75" i="24"/>
  <c r="V52" i="24"/>
  <c r="V27" i="24"/>
  <c r="V5" i="24"/>
  <c r="BZ69" i="24"/>
  <c r="BZ60" i="24"/>
  <c r="BZ32" i="24"/>
  <c r="BZ8" i="24"/>
  <c r="V74" i="24"/>
  <c r="V38" i="24"/>
  <c r="V26" i="24"/>
  <c r="V4" i="24"/>
  <c r="BZ3" i="24"/>
  <c r="BZ59" i="24"/>
  <c r="BZ34" i="24"/>
  <c r="BZ7" i="24"/>
  <c r="V57" i="24"/>
  <c r="V48" i="24"/>
  <c r="V25" i="24"/>
  <c r="BZ79" i="24"/>
  <c r="BZ55" i="24"/>
  <c r="BZ25" i="24"/>
  <c r="BZ6" i="24"/>
  <c r="V66" i="24"/>
  <c r="V46" i="24"/>
  <c r="BZ74" i="24"/>
  <c r="BZ54" i="24"/>
  <c r="CH3" i="24"/>
  <c r="CH66" i="24"/>
  <c r="CH47" i="24"/>
  <c r="CH32" i="24"/>
  <c r="CH9" i="24"/>
  <c r="DO67" i="24"/>
  <c r="DO60" i="24"/>
  <c r="DO31" i="24"/>
  <c r="DO16" i="24"/>
  <c r="CH76" i="24"/>
  <c r="CH64" i="24"/>
  <c r="CH46" i="24"/>
  <c r="CH15" i="24"/>
  <c r="DO79" i="24"/>
  <c r="DO56" i="24"/>
  <c r="DO44" i="24"/>
  <c r="DO14" i="24"/>
  <c r="CH75" i="24"/>
  <c r="CH63" i="24"/>
  <c r="CH55" i="24"/>
  <c r="CH36" i="24"/>
  <c r="DO77" i="24"/>
  <c r="DO55" i="24"/>
  <c r="DO39" i="24"/>
  <c r="DO13" i="24"/>
  <c r="CH74" i="24"/>
  <c r="CH62" i="24"/>
  <c r="CH54" i="24"/>
  <c r="CH33" i="24"/>
  <c r="DO76" i="24"/>
  <c r="DO54" i="24"/>
  <c r="DO32" i="24"/>
  <c r="DO12" i="24"/>
  <c r="CH73" i="24"/>
  <c r="CH61" i="24"/>
  <c r="CH53" i="24"/>
  <c r="CH27" i="24"/>
  <c r="DO75" i="24"/>
  <c r="DO53" i="24"/>
  <c r="DO30" i="24"/>
  <c r="DO5" i="24"/>
  <c r="CH72" i="24"/>
  <c r="CH60" i="24"/>
  <c r="CH38" i="24"/>
  <c r="CH21" i="24"/>
  <c r="DO74" i="24"/>
  <c r="DO52" i="24"/>
  <c r="DO28" i="24"/>
  <c r="DO4" i="24"/>
  <c r="CH79" i="24"/>
  <c r="CH71" i="24"/>
  <c r="CH59" i="24"/>
  <c r="CH29" i="24"/>
  <c r="CH19" i="24"/>
  <c r="DO69" i="24"/>
  <c r="DO51" i="24"/>
  <c r="DO25" i="24"/>
  <c r="CH78" i="24"/>
  <c r="CH70" i="24"/>
  <c r="CH20" i="24"/>
  <c r="CH37" i="24"/>
  <c r="CH12" i="24"/>
  <c r="DO66" i="24"/>
  <c r="DO50" i="24"/>
  <c r="DO24" i="24"/>
  <c r="CH57" i="24"/>
  <c r="CH69" i="24"/>
  <c r="CH41" i="24"/>
  <c r="CH31" i="24"/>
  <c r="CH11" i="24"/>
  <c r="DO65" i="24"/>
  <c r="DO29" i="24"/>
  <c r="DO19" i="24"/>
  <c r="CH83" i="24"/>
  <c r="CH68" i="24"/>
  <c r="CH40" i="24"/>
  <c r="CH26" i="24"/>
  <c r="CH10" i="24"/>
  <c r="DO64" i="24"/>
  <c r="DO38" i="24"/>
  <c r="DO18" i="24"/>
  <c r="CH82" i="24"/>
  <c r="CH67" i="24"/>
  <c r="CH48" i="24"/>
  <c r="CH22" i="24"/>
  <c r="DO61" i="24"/>
  <c r="DO37" i="24"/>
  <c r="DB81" i="24"/>
  <c r="DB45" i="24"/>
  <c r="DB15" i="24"/>
  <c r="X60" i="24"/>
  <c r="X15" i="24"/>
  <c r="DB80" i="24"/>
  <c r="DB44" i="24"/>
  <c r="DB14" i="24"/>
  <c r="X59" i="24"/>
  <c r="X14" i="24"/>
  <c r="DB79" i="24"/>
  <c r="DB43" i="24"/>
  <c r="DB13" i="24"/>
  <c r="X29" i="24"/>
  <c r="X12" i="24"/>
  <c r="DB78" i="24"/>
  <c r="DB40" i="24"/>
  <c r="DB12" i="24"/>
  <c r="X46" i="24"/>
  <c r="X11" i="24"/>
  <c r="DB37" i="24"/>
  <c r="X54" i="24"/>
  <c r="X10" i="24"/>
  <c r="DB67" i="24"/>
  <c r="DB34" i="24"/>
  <c r="DB10" i="24"/>
  <c r="X82" i="24"/>
  <c r="X41" i="24"/>
  <c r="DB59" i="24"/>
  <c r="DB26" i="24"/>
  <c r="X81" i="24"/>
  <c r="X40" i="24"/>
  <c r="DB70" i="24"/>
  <c r="DB11" i="24"/>
  <c r="DB58" i="24"/>
  <c r="DB23" i="24"/>
  <c r="X80" i="24"/>
  <c r="X32" i="24"/>
  <c r="DB57" i="24"/>
  <c r="DB32" i="24"/>
  <c r="X78" i="24"/>
  <c r="X39" i="24"/>
  <c r="DB77" i="24"/>
  <c r="DB56" i="24"/>
  <c r="DB31" i="24"/>
  <c r="X77" i="24"/>
  <c r="X38" i="24"/>
  <c r="DB76" i="24"/>
  <c r="DB46" i="24"/>
  <c r="DB30" i="24"/>
  <c r="X76" i="24"/>
  <c r="X33" i="24"/>
  <c r="F81" i="24"/>
  <c r="DX30" i="24"/>
  <c r="DX77" i="24"/>
  <c r="AB56" i="24"/>
  <c r="AB25" i="24"/>
  <c r="DA42" i="24"/>
  <c r="DP65" i="24"/>
  <c r="DP78" i="24"/>
  <c r="DP55" i="24"/>
  <c r="DP43" i="24"/>
  <c r="DP33" i="24"/>
  <c r="DP18" i="24"/>
  <c r="DP6" i="24"/>
  <c r="AB57" i="24"/>
  <c r="AB23" i="24"/>
  <c r="DA75" i="24"/>
  <c r="DA20" i="24"/>
  <c r="DP63" i="24"/>
  <c r="DP76" i="24"/>
  <c r="DP53" i="24"/>
  <c r="DP41" i="24"/>
  <c r="DP35" i="24"/>
  <c r="DP16" i="24"/>
  <c r="DP4" i="24"/>
  <c r="AB67" i="24"/>
  <c r="AB55" i="24"/>
  <c r="AB13" i="24"/>
  <c r="DA74" i="24"/>
  <c r="DA16" i="24"/>
  <c r="DP62" i="24"/>
  <c r="DP75" i="24"/>
  <c r="DP52" i="24"/>
  <c r="DP40" i="24"/>
  <c r="DP27" i="24"/>
  <c r="DP15" i="24"/>
  <c r="AB3" i="24"/>
  <c r="AB54" i="24"/>
  <c r="AB12" i="24"/>
  <c r="DA66" i="24"/>
  <c r="DA15" i="24"/>
  <c r="DP61" i="24"/>
  <c r="DP74" i="24"/>
  <c r="DP51" i="24"/>
  <c r="DP39" i="24"/>
  <c r="DP26" i="24"/>
  <c r="DP14" i="24"/>
  <c r="F59" i="24"/>
  <c r="AB68" i="24"/>
  <c r="AB43" i="24"/>
  <c r="AB11" i="24"/>
  <c r="DA65" i="24"/>
  <c r="DA10" i="24"/>
  <c r="DP60" i="24"/>
  <c r="DP73" i="24"/>
  <c r="DP50" i="24"/>
  <c r="DP30" i="24"/>
  <c r="DP25" i="24"/>
  <c r="DP13" i="24"/>
  <c r="AB71" i="24"/>
  <c r="AB48" i="24"/>
  <c r="AB10" i="24"/>
  <c r="DA64" i="24"/>
  <c r="DA9" i="24"/>
  <c r="DP67" i="24"/>
  <c r="DP59" i="24"/>
  <c r="DP72" i="24"/>
  <c r="DP49" i="24"/>
  <c r="DP32" i="24"/>
  <c r="DP24" i="24"/>
  <c r="DP12" i="24"/>
  <c r="AB76" i="24"/>
  <c r="AB47" i="24"/>
  <c r="AB9" i="24"/>
  <c r="DA63" i="24"/>
  <c r="DP69" i="24"/>
  <c r="DP58" i="24"/>
  <c r="DP71" i="24"/>
  <c r="DP48" i="24"/>
  <c r="DP31" i="24"/>
  <c r="DP23" i="24"/>
  <c r="DP11" i="24"/>
  <c r="AB75" i="24"/>
  <c r="AB34" i="24"/>
  <c r="DA58" i="24"/>
  <c r="DP83" i="24"/>
  <c r="DP82" i="24"/>
  <c r="DP68" i="24"/>
  <c r="DP47" i="24"/>
  <c r="DP29" i="24"/>
  <c r="DP22" i="24"/>
  <c r="DP10" i="24"/>
  <c r="AB74" i="24"/>
  <c r="DA45" i="24"/>
  <c r="DP3" i="24"/>
  <c r="DP81" i="24"/>
  <c r="DP57" i="24"/>
  <c r="DP46" i="24"/>
  <c r="DP37" i="24"/>
  <c r="DP21" i="24"/>
  <c r="DP9" i="24"/>
  <c r="AB38" i="24"/>
  <c r="AB73" i="24"/>
  <c r="AB27" i="24"/>
  <c r="DA44" i="24"/>
  <c r="DP70" i="24"/>
  <c r="DP80" i="24"/>
  <c r="DP56" i="24"/>
  <c r="DP45" i="24"/>
  <c r="DP38" i="24"/>
  <c r="DP20" i="24"/>
  <c r="DP8" i="24"/>
  <c r="AB72" i="24"/>
  <c r="AB26" i="24"/>
  <c r="DA43" i="24"/>
  <c r="DP66" i="24"/>
  <c r="DP79" i="24"/>
  <c r="DP28" i="24"/>
  <c r="DP44" i="24"/>
  <c r="DP34" i="24"/>
  <c r="DP19" i="24"/>
  <c r="DT32" i="24"/>
  <c r="AF81" i="24"/>
  <c r="AF62" i="24"/>
  <c r="AF53" i="24"/>
  <c r="AF44" i="24"/>
  <c r="AF27" i="24"/>
  <c r="AF15" i="24"/>
  <c r="DT73" i="24"/>
  <c r="DT70" i="24"/>
  <c r="DT50" i="24"/>
  <c r="DT31" i="24"/>
  <c r="DT21" i="24"/>
  <c r="DT23" i="24"/>
  <c r="CK83" i="24"/>
  <c r="CK72" i="24"/>
  <c r="CK63" i="24"/>
  <c r="CK51" i="24"/>
  <c r="CK46" i="24"/>
  <c r="CK25" i="24"/>
  <c r="CK12" i="24"/>
  <c r="CK64" i="24"/>
  <c r="AF80" i="24"/>
  <c r="AF61" i="24"/>
  <c r="AF52" i="24"/>
  <c r="AF43" i="24"/>
  <c r="AF26" i="24"/>
  <c r="AF14" i="24"/>
  <c r="DT83" i="24"/>
  <c r="DT72" i="24"/>
  <c r="DT69" i="24"/>
  <c r="DT49" i="24"/>
  <c r="DT29" i="24"/>
  <c r="DT19" i="24"/>
  <c r="DT12" i="24"/>
  <c r="CK3" i="24"/>
  <c r="CK71" i="24"/>
  <c r="CK62" i="24"/>
  <c r="CK50" i="24"/>
  <c r="CK23" i="24"/>
  <c r="CK24" i="24"/>
  <c r="CK11" i="24"/>
  <c r="DI51" i="24"/>
  <c r="DI31" i="24"/>
  <c r="DI14" i="24"/>
  <c r="AF79" i="24"/>
  <c r="AF60" i="24"/>
  <c r="AF51" i="24"/>
  <c r="AF42" i="24"/>
  <c r="AF25" i="24"/>
  <c r="AF13" i="24"/>
  <c r="DT3" i="24"/>
  <c r="DT71" i="24"/>
  <c r="DT68" i="24"/>
  <c r="DT48" i="24"/>
  <c r="DT45" i="24"/>
  <c r="DT34" i="24"/>
  <c r="DT11" i="24"/>
  <c r="CK82" i="24"/>
  <c r="CK58" i="24"/>
  <c r="CK61" i="24"/>
  <c r="CK49" i="24"/>
  <c r="CK37" i="24"/>
  <c r="CK22" i="24"/>
  <c r="CK10" i="24"/>
  <c r="DI76" i="24"/>
  <c r="DI42" i="24"/>
  <c r="DI23" i="24"/>
  <c r="DI16" i="24"/>
  <c r="DI73" i="24"/>
  <c r="DI61" i="24"/>
  <c r="DI46" i="24"/>
  <c r="DI35" i="24"/>
  <c r="DI30" i="24"/>
  <c r="DI13" i="24"/>
  <c r="AF77" i="24"/>
  <c r="AF78" i="24"/>
  <c r="AF59" i="24"/>
  <c r="AF50" i="24"/>
  <c r="AF41" i="24"/>
  <c r="AF24" i="24"/>
  <c r="AF12" i="24"/>
  <c r="DT78" i="24"/>
  <c r="DT66" i="24"/>
  <c r="DT67" i="24"/>
  <c r="DT36" i="24"/>
  <c r="DT44" i="24"/>
  <c r="DT33" i="24"/>
  <c r="DT10" i="24"/>
  <c r="CK81" i="24"/>
  <c r="CK57" i="24"/>
  <c r="CK60" i="24"/>
  <c r="CK34" i="24"/>
  <c r="CK36" i="24"/>
  <c r="CK21" i="24"/>
  <c r="CK9" i="24"/>
  <c r="CK52" i="24"/>
  <c r="DI64" i="24"/>
  <c r="DI75" i="24"/>
  <c r="DI63" i="24"/>
  <c r="DI52" i="24"/>
  <c r="DI41" i="24"/>
  <c r="DI32" i="24"/>
  <c r="DI15" i="24"/>
  <c r="DI74" i="24"/>
  <c r="DI62" i="24"/>
  <c r="DI40" i="24"/>
  <c r="DI3" i="24"/>
  <c r="DI72" i="24"/>
  <c r="DI60" i="24"/>
  <c r="DI50" i="24"/>
  <c r="DI34" i="24"/>
  <c r="DI29" i="24"/>
  <c r="DI12" i="24"/>
  <c r="AF76" i="24"/>
  <c r="AF68" i="24"/>
  <c r="AF71" i="24"/>
  <c r="AF49" i="24"/>
  <c r="AF40" i="24"/>
  <c r="AF23" i="24"/>
  <c r="AF11" i="24"/>
  <c r="DT82" i="24"/>
  <c r="DT65" i="24"/>
  <c r="DT57" i="24"/>
  <c r="DT28" i="24"/>
  <c r="DT43" i="24"/>
  <c r="DT17" i="24"/>
  <c r="DT9" i="24"/>
  <c r="CK80" i="24"/>
  <c r="CK56" i="24"/>
  <c r="CK59" i="24"/>
  <c r="CK33" i="24"/>
  <c r="CK35" i="24"/>
  <c r="CK20" i="24"/>
  <c r="CK8" i="24"/>
  <c r="CK73" i="24"/>
  <c r="DI53" i="24"/>
  <c r="DI4" i="24"/>
  <c r="DI82" i="24"/>
  <c r="DI71" i="24"/>
  <c r="DI59" i="24"/>
  <c r="DI49" i="24"/>
  <c r="DI33" i="24"/>
  <c r="DI28" i="24"/>
  <c r="DI11" i="24"/>
  <c r="AF75" i="24"/>
  <c r="AF67" i="24"/>
  <c r="AF70" i="24"/>
  <c r="AF36" i="24"/>
  <c r="AF32" i="24"/>
  <c r="AF22" i="24"/>
  <c r="AF10" i="24"/>
  <c r="DT81" i="24"/>
  <c r="DT64" i="24"/>
  <c r="DT56" i="24"/>
  <c r="DT47" i="24"/>
  <c r="DT42" i="24"/>
  <c r="DT16" i="24"/>
  <c r="DT8" i="24"/>
  <c r="CK79" i="24"/>
  <c r="CK70" i="24"/>
  <c r="CK48" i="24"/>
  <c r="CK45" i="24"/>
  <c r="CK32" i="24"/>
  <c r="CK19" i="24"/>
  <c r="CK7" i="24"/>
  <c r="DT51" i="24"/>
  <c r="CK13" i="24"/>
  <c r="DI68" i="24"/>
  <c r="DI39" i="24"/>
  <c r="DI10" i="24"/>
  <c r="AF74" i="24"/>
  <c r="AF48" i="24"/>
  <c r="AF58" i="24"/>
  <c r="AF39" i="24"/>
  <c r="AF31" i="24"/>
  <c r="AF21" i="24"/>
  <c r="AF9" i="24"/>
  <c r="DT80" i="24"/>
  <c r="DT63" i="24"/>
  <c r="DT37" i="24"/>
  <c r="DT20" i="24"/>
  <c r="DT41" i="24"/>
  <c r="DT15" i="24"/>
  <c r="DT7" i="24"/>
  <c r="CK78" i="24"/>
  <c r="CK69" i="24"/>
  <c r="CK47" i="24"/>
  <c r="CK44" i="24"/>
  <c r="CK31" i="24"/>
  <c r="CK18" i="24"/>
  <c r="CK6" i="24"/>
  <c r="DT24" i="24"/>
  <c r="CK26" i="24"/>
  <c r="DI81" i="24"/>
  <c r="DI58" i="24"/>
  <c r="DI47" i="24"/>
  <c r="DI22" i="24"/>
  <c r="DI80" i="24"/>
  <c r="AF73" i="24"/>
  <c r="AF69" i="24"/>
  <c r="AF57" i="24"/>
  <c r="AF47" i="24"/>
  <c r="AF30" i="24"/>
  <c r="AF20" i="24"/>
  <c r="AF8" i="24"/>
  <c r="DT79" i="24"/>
  <c r="DT62" i="24"/>
  <c r="DT55" i="24"/>
  <c r="DT14" i="24"/>
  <c r="DT40" i="24"/>
  <c r="DT22" i="24"/>
  <c r="DT6" i="24"/>
  <c r="CK77" i="24"/>
  <c r="CK68" i="24"/>
  <c r="CK39" i="24"/>
  <c r="CK43" i="24"/>
  <c r="CK30" i="24"/>
  <c r="CK17" i="24"/>
  <c r="CK5" i="24"/>
  <c r="DI70" i="24"/>
  <c r="DI56" i="24"/>
  <c r="DI38" i="24"/>
  <c r="DI37" i="24"/>
  <c r="DI21" i="24"/>
  <c r="DI9" i="24"/>
  <c r="DI79" i="24"/>
  <c r="DI69" i="24"/>
  <c r="DI67" i="24"/>
  <c r="DI36" i="24"/>
  <c r="DI27" i="24"/>
  <c r="DI20" i="24"/>
  <c r="DI8" i="24"/>
  <c r="AF72" i="24"/>
  <c r="AF66" i="24"/>
  <c r="AF37" i="24"/>
  <c r="AF46" i="24"/>
  <c r="AF29" i="24"/>
  <c r="AF19" i="24"/>
  <c r="AF7" i="24"/>
  <c r="DT77" i="24"/>
  <c r="DT61" i="24"/>
  <c r="DT54" i="24"/>
  <c r="DT35" i="24"/>
  <c r="DT39" i="24"/>
  <c r="DT27" i="24"/>
  <c r="DT5" i="24"/>
  <c r="CK76" i="24"/>
  <c r="CK67" i="24"/>
  <c r="CK55" i="24"/>
  <c r="CK42" i="24"/>
  <c r="CK29" i="24"/>
  <c r="CK16" i="24"/>
  <c r="CK4" i="24"/>
  <c r="DT74" i="24"/>
  <c r="DT58" i="24"/>
  <c r="DT13" i="24"/>
  <c r="CK38" i="24"/>
  <c r="DI78" i="24"/>
  <c r="DI48" i="24"/>
  <c r="DI57" i="24"/>
  <c r="DI45" i="24"/>
  <c r="DI26" i="24"/>
  <c r="DI19" i="24"/>
  <c r="AF3" i="24"/>
  <c r="AF65" i="24"/>
  <c r="AF56" i="24"/>
  <c r="AF38" i="24"/>
  <c r="AF34" i="24"/>
  <c r="AF18" i="24"/>
  <c r="DT76" i="24"/>
  <c r="DT60" i="24"/>
  <c r="DT53" i="24"/>
  <c r="DT30" i="24"/>
  <c r="DT18" i="24"/>
  <c r="DT26" i="24"/>
  <c r="CK75" i="24"/>
  <c r="CK66" i="24"/>
  <c r="CK54" i="24"/>
  <c r="CK41" i="24"/>
  <c r="CK28" i="24"/>
  <c r="N53" i="24"/>
  <c r="T21" i="24"/>
  <c r="BF47" i="24"/>
  <c r="DX28" i="24"/>
  <c r="BR78" i="24"/>
  <c r="F16" i="24"/>
  <c r="N52" i="24"/>
  <c r="T81" i="24"/>
  <c r="BR45" i="24"/>
  <c r="N8" i="24"/>
  <c r="N12" i="24"/>
  <c r="N38" i="24"/>
  <c r="N21" i="24"/>
  <c r="N47" i="24"/>
  <c r="N69" i="24"/>
  <c r="N78" i="24"/>
  <c r="N9" i="24"/>
  <c r="N17" i="24"/>
  <c r="N29" i="24"/>
  <c r="N39" i="24"/>
  <c r="N59" i="24"/>
  <c r="N70" i="24"/>
  <c r="N80" i="24"/>
  <c r="N7" i="24"/>
  <c r="N19" i="24"/>
  <c r="N42" i="24"/>
  <c r="N54" i="24"/>
  <c r="N57" i="24"/>
  <c r="N77" i="24"/>
  <c r="N34" i="24"/>
  <c r="N48" i="24"/>
  <c r="N60" i="24"/>
  <c r="N26" i="24"/>
  <c r="N36" i="24"/>
  <c r="N32" i="24"/>
  <c r="N61" i="24"/>
  <c r="N67" i="24"/>
  <c r="N27" i="24"/>
  <c r="N49" i="24"/>
  <c r="N72" i="24"/>
  <c r="N13" i="24"/>
  <c r="N11" i="24"/>
  <c r="N43" i="24"/>
  <c r="N55" i="24"/>
  <c r="N68" i="24"/>
  <c r="N81" i="24"/>
  <c r="N24" i="24"/>
  <c r="N46" i="24"/>
  <c r="N3" i="24"/>
  <c r="N35" i="24"/>
  <c r="N79" i="24"/>
  <c r="N37" i="24"/>
  <c r="N62" i="24"/>
  <c r="N20" i="24"/>
  <c r="N16" i="24"/>
  <c r="N44" i="24"/>
  <c r="N56" i="24"/>
  <c r="N58" i="24"/>
  <c r="N82" i="24"/>
  <c r="N33" i="24"/>
  <c r="N30" i="24"/>
  <c r="N83" i="24"/>
  <c r="N23" i="24"/>
  <c r="N22" i="24"/>
  <c r="N45" i="24"/>
  <c r="N71" i="24"/>
  <c r="N25" i="24"/>
  <c r="T47" i="24"/>
  <c r="DX76" i="24"/>
  <c r="BR9" i="24"/>
  <c r="BF13" i="24"/>
  <c r="BF25" i="24"/>
  <c r="BF37" i="24"/>
  <c r="BF49" i="24"/>
  <c r="BF53" i="24"/>
  <c r="BF79" i="24"/>
  <c r="BF14" i="24"/>
  <c r="BF26" i="24"/>
  <c r="BF38" i="24"/>
  <c r="BF50" i="24"/>
  <c r="BF54" i="24"/>
  <c r="BF67" i="24"/>
  <c r="BF15" i="24"/>
  <c r="BF27" i="24"/>
  <c r="BF39" i="24"/>
  <c r="BF59" i="24"/>
  <c r="BF55" i="24"/>
  <c r="BF68" i="24"/>
  <c r="BF4" i="24"/>
  <c r="BF16" i="24"/>
  <c r="BF28" i="24"/>
  <c r="BF40" i="24"/>
  <c r="BF60" i="24"/>
  <c r="BF69" i="24"/>
  <c r="BF3" i="24"/>
  <c r="BF19" i="24"/>
  <c r="BF35" i="24"/>
  <c r="BF63" i="24"/>
  <c r="BF77" i="24"/>
  <c r="BF20" i="24"/>
  <c r="BF36" i="24"/>
  <c r="BF64" i="24"/>
  <c r="BF78" i="24"/>
  <c r="BF5" i="24"/>
  <c r="BF21" i="24"/>
  <c r="BF41" i="24"/>
  <c r="BF65" i="24"/>
  <c r="BF58" i="24"/>
  <c r="BF7" i="24"/>
  <c r="BF30" i="24"/>
  <c r="BF61" i="24"/>
  <c r="BF81" i="24"/>
  <c r="BF52" i="24"/>
  <c r="BF8" i="24"/>
  <c r="BF31" i="24"/>
  <c r="BF62" i="24"/>
  <c r="BF82" i="24"/>
  <c r="BF56" i="24"/>
  <c r="BF12" i="24"/>
  <c r="BF42" i="24"/>
  <c r="BF71" i="24"/>
  <c r="BF9" i="24"/>
  <c r="BF32" i="24"/>
  <c r="BF66" i="24"/>
  <c r="BF83" i="24"/>
  <c r="BF11" i="24"/>
  <c r="BF17" i="24"/>
  <c r="BF72" i="24"/>
  <c r="BF18" i="24"/>
  <c r="BF73" i="24"/>
  <c r="BF10" i="24"/>
  <c r="BF33" i="24"/>
  <c r="BF51" i="24"/>
  <c r="BF57" i="24"/>
  <c r="BF34" i="24"/>
  <c r="BF70" i="24"/>
  <c r="BF43" i="24"/>
  <c r="BF44" i="24"/>
  <c r="F38" i="24"/>
  <c r="N14" i="24"/>
  <c r="BF48" i="24"/>
  <c r="N6" i="24"/>
  <c r="N50" i="24"/>
  <c r="T80" i="24"/>
  <c r="BF29" i="24"/>
  <c r="BR40" i="24"/>
  <c r="N18" i="24"/>
  <c r="DX7" i="24"/>
  <c r="DX32" i="24"/>
  <c r="DX24" i="24"/>
  <c r="DX53" i="24"/>
  <c r="DX45" i="24"/>
  <c r="DX44" i="24"/>
  <c r="DX3" i="24"/>
  <c r="DX8" i="24"/>
  <c r="DX33" i="24"/>
  <c r="DX26" i="24"/>
  <c r="DX54" i="24"/>
  <c r="DX31" i="24"/>
  <c r="DX71" i="24"/>
  <c r="DX83" i="24"/>
  <c r="DX9" i="24"/>
  <c r="DX34" i="24"/>
  <c r="DX27" i="24"/>
  <c r="DX55" i="24"/>
  <c r="DX58" i="24"/>
  <c r="DX72" i="24"/>
  <c r="DX79" i="24"/>
  <c r="DX10" i="24"/>
  <c r="DX35" i="24"/>
  <c r="DX29" i="24"/>
  <c r="DX56" i="24"/>
  <c r="DX59" i="24"/>
  <c r="DX73" i="24"/>
  <c r="DX80" i="24"/>
  <c r="DX4" i="24"/>
  <c r="DX37" i="24"/>
  <c r="DX50" i="24"/>
  <c r="DX61" i="24"/>
  <c r="DX68" i="24"/>
  <c r="DX5" i="24"/>
  <c r="DX38" i="24"/>
  <c r="DX51" i="24"/>
  <c r="DX62" i="24"/>
  <c r="DX69" i="24"/>
  <c r="DX6" i="24"/>
  <c r="DX22" i="24"/>
  <c r="DX52" i="24"/>
  <c r="DX63" i="24"/>
  <c r="DX70" i="24"/>
  <c r="DX11" i="24"/>
  <c r="DX23" i="24"/>
  <c r="DX42" i="24"/>
  <c r="DX81" i="24"/>
  <c r="DX67" i="24"/>
  <c r="DX39" i="24"/>
  <c r="DX36" i="24"/>
  <c r="DX75" i="24"/>
  <c r="DX21" i="24"/>
  <c r="DX46" i="24"/>
  <c r="DX43" i="24"/>
  <c r="DX82" i="24"/>
  <c r="DX16" i="24"/>
  <c r="DX49" i="24"/>
  <c r="DX74" i="24"/>
  <c r="DX12" i="24"/>
  <c r="DX25" i="24"/>
  <c r="DX60" i="24"/>
  <c r="DX66" i="24"/>
  <c r="DX57" i="24"/>
  <c r="DX20" i="24"/>
  <c r="DX40" i="24"/>
  <c r="DX14" i="24"/>
  <c r="DX13" i="24"/>
  <c r="DX64" i="24"/>
  <c r="DX15" i="24"/>
  <c r="DX48" i="24"/>
  <c r="DX65" i="24"/>
  <c r="DX18" i="24"/>
  <c r="N66" i="24"/>
  <c r="N10" i="24"/>
  <c r="F18" i="24"/>
  <c r="F10" i="24"/>
  <c r="F41" i="24"/>
  <c r="F49" i="24"/>
  <c r="F61" i="24"/>
  <c r="F71" i="24"/>
  <c r="F83" i="24"/>
  <c r="F19" i="24"/>
  <c r="F24" i="24"/>
  <c r="F42" i="24"/>
  <c r="F50" i="24"/>
  <c r="F62" i="24"/>
  <c r="F72" i="24"/>
  <c r="F3" i="24"/>
  <c r="F20" i="24"/>
  <c r="F25" i="24"/>
  <c r="F43" i="24"/>
  <c r="F51" i="24"/>
  <c r="F63" i="24"/>
  <c r="F73" i="24"/>
  <c r="F21" i="24"/>
  <c r="F26" i="24"/>
  <c r="F44" i="24"/>
  <c r="F52" i="24"/>
  <c r="F64" i="24"/>
  <c r="F74" i="24"/>
  <c r="F22" i="24"/>
  <c r="F30" i="24"/>
  <c r="F53" i="24"/>
  <c r="F69" i="24"/>
  <c r="F23" i="24"/>
  <c r="F32" i="24"/>
  <c r="F54" i="24"/>
  <c r="F57" i="24"/>
  <c r="F4" i="24"/>
  <c r="F39" i="24"/>
  <c r="F55" i="24"/>
  <c r="F58" i="24"/>
  <c r="F5" i="24"/>
  <c r="F40" i="24"/>
  <c r="F56" i="24"/>
  <c r="F70" i="24"/>
  <c r="F6" i="24"/>
  <c r="F45" i="24"/>
  <c r="F29" i="24"/>
  <c r="F75" i="24"/>
  <c r="F11" i="24"/>
  <c r="F7" i="24"/>
  <c r="F46" i="24"/>
  <c r="F47" i="24"/>
  <c r="F76" i="24"/>
  <c r="F9" i="24"/>
  <c r="F60" i="24"/>
  <c r="F27" i="24"/>
  <c r="F65" i="24"/>
  <c r="F14" i="24"/>
  <c r="F37" i="24"/>
  <c r="F79" i="24"/>
  <c r="F28" i="24"/>
  <c r="F66" i="24"/>
  <c r="F34" i="24"/>
  <c r="F68" i="24"/>
  <c r="F15" i="24"/>
  <c r="F33" i="24"/>
  <c r="F67" i="24"/>
  <c r="F12" i="24"/>
  <c r="F35" i="24"/>
  <c r="F77" i="24"/>
  <c r="F13" i="24"/>
  <c r="F36" i="24"/>
  <c r="F78" i="24"/>
  <c r="F31" i="24"/>
  <c r="F80" i="24"/>
  <c r="T33" i="24"/>
  <c r="BF74" i="24"/>
  <c r="DX17" i="24"/>
  <c r="BF46" i="24"/>
  <c r="DX19" i="24"/>
  <c r="BR77" i="24"/>
  <c r="N51" i="24"/>
  <c r="N4" i="24"/>
  <c r="BF24" i="24"/>
  <c r="T11" i="24"/>
  <c r="T34" i="24"/>
  <c r="T40" i="24"/>
  <c r="T31" i="24"/>
  <c r="T70" i="24"/>
  <c r="T59" i="24"/>
  <c r="T3" i="24"/>
  <c r="T12" i="24"/>
  <c r="T16" i="24"/>
  <c r="T41" i="24"/>
  <c r="T49" i="24"/>
  <c r="T71" i="24"/>
  <c r="T63" i="24"/>
  <c r="T69" i="24"/>
  <c r="T13" i="24"/>
  <c r="T18" i="24"/>
  <c r="T42" i="24"/>
  <c r="T50" i="24"/>
  <c r="T67" i="24"/>
  <c r="T79" i="24"/>
  <c r="T24" i="24"/>
  <c r="T15" i="24"/>
  <c r="T43" i="24"/>
  <c r="T51" i="24"/>
  <c r="T68" i="24"/>
  <c r="T72" i="24"/>
  <c r="T27" i="24"/>
  <c r="T36" i="24"/>
  <c r="T54" i="24"/>
  <c r="T82" i="24"/>
  <c r="T28" i="24"/>
  <c r="T37" i="24"/>
  <c r="T55" i="24"/>
  <c r="T83" i="24"/>
  <c r="T19" i="24"/>
  <c r="T44" i="24"/>
  <c r="T56" i="24"/>
  <c r="T73" i="24"/>
  <c r="T5" i="24"/>
  <c r="T38" i="24"/>
  <c r="T52" i="24"/>
  <c r="T75" i="24"/>
  <c r="T9" i="24"/>
  <c r="T35" i="24"/>
  <c r="T58" i="24"/>
  <c r="T62" i="24"/>
  <c r="T10" i="24"/>
  <c r="T61" i="24"/>
  <c r="T6" i="24"/>
  <c r="T20" i="24"/>
  <c r="T53" i="24"/>
  <c r="T76" i="24"/>
  <c r="T45" i="24"/>
  <c r="T66" i="24"/>
  <c r="T7" i="24"/>
  <c r="T30" i="24"/>
  <c r="T39" i="24"/>
  <c r="T77" i="24"/>
  <c r="T25" i="24"/>
  <c r="T65" i="24"/>
  <c r="T26" i="24"/>
  <c r="T60" i="24"/>
  <c r="T8" i="24"/>
  <c r="T32" i="24"/>
  <c r="T57" i="24"/>
  <c r="T78" i="24"/>
  <c r="T46" i="24"/>
  <c r="T29" i="24"/>
  <c r="N73" i="24"/>
  <c r="BR5" i="24"/>
  <c r="BR17" i="24"/>
  <c r="BR29" i="24"/>
  <c r="BR41" i="24"/>
  <c r="BR60" i="24"/>
  <c r="BR54" i="24"/>
  <c r="BR68" i="24"/>
  <c r="BR6" i="24"/>
  <c r="BR18" i="24"/>
  <c r="BR30" i="24"/>
  <c r="BR42" i="24"/>
  <c r="BR61" i="24"/>
  <c r="BR55" i="24"/>
  <c r="BR70" i="24"/>
  <c r="BR7" i="24"/>
  <c r="BR19" i="24"/>
  <c r="BR31" i="24"/>
  <c r="BR43" i="24"/>
  <c r="BR62" i="24"/>
  <c r="BR71" i="24"/>
  <c r="BR69" i="24"/>
  <c r="BR8" i="24"/>
  <c r="BR20" i="24"/>
  <c r="BR32" i="24"/>
  <c r="BR44" i="24"/>
  <c r="BR63" i="24"/>
  <c r="BR72" i="24"/>
  <c r="BR3" i="24"/>
  <c r="BR11" i="24"/>
  <c r="BR27" i="24"/>
  <c r="BR47" i="24"/>
  <c r="BR52" i="24"/>
  <c r="BR82" i="24"/>
  <c r="BR12" i="24"/>
  <c r="BR28" i="24"/>
  <c r="BR48" i="24"/>
  <c r="BR53" i="24"/>
  <c r="BR83" i="24"/>
  <c r="BR13" i="24"/>
  <c r="BR33" i="24"/>
  <c r="BR56" i="24"/>
  <c r="BR73" i="24"/>
  <c r="BR14" i="24"/>
  <c r="BR34" i="24"/>
  <c r="BR57" i="24"/>
  <c r="BR74" i="24"/>
  <c r="BR15" i="24"/>
  <c r="BR35" i="24"/>
  <c r="BR58" i="24"/>
  <c r="BR75" i="24"/>
  <c r="BR21" i="24"/>
  <c r="BR46" i="24"/>
  <c r="BR67" i="24"/>
  <c r="BR26" i="24"/>
  <c r="BR37" i="24"/>
  <c r="BR22" i="24"/>
  <c r="BR59" i="24"/>
  <c r="BR80" i="24"/>
  <c r="BR49" i="24"/>
  <c r="BR23" i="24"/>
  <c r="BR64" i="24"/>
  <c r="BR81" i="24"/>
  <c r="BR24" i="24"/>
  <c r="BR65" i="24"/>
  <c r="BR25" i="24"/>
  <c r="BR66" i="24"/>
  <c r="BR36" i="24"/>
  <c r="BR50" i="24"/>
  <c r="BR51" i="24"/>
  <c r="BR4" i="24"/>
  <c r="BR38" i="24"/>
  <c r="BR76" i="24"/>
  <c r="T22" i="24"/>
  <c r="DX47" i="24"/>
  <c r="F48" i="24"/>
  <c r="N65" i="24"/>
  <c r="N15" i="24"/>
  <c r="T23" i="24"/>
  <c r="BF75" i="24"/>
  <c r="DX41" i="24"/>
  <c r="N64" i="24"/>
  <c r="F8" i="24"/>
  <c r="N63" i="24"/>
  <c r="N28" i="24"/>
  <c r="T14" i="24"/>
  <c r="BR79" i="24"/>
  <c r="T74" i="24"/>
  <c r="T4" i="24"/>
  <c r="N76" i="24"/>
  <c r="N41" i="24"/>
  <c r="N75" i="24"/>
  <c r="N40" i="24"/>
  <c r="T48" i="24"/>
  <c r="BF23" i="24"/>
  <c r="DX78" i="24"/>
  <c r="BR16" i="24"/>
  <c r="F82" i="24"/>
  <c r="AP70" i="24"/>
  <c r="BX57" i="24"/>
  <c r="BX7" i="24"/>
  <c r="AB70" i="24"/>
  <c r="AB53" i="24"/>
  <c r="AB8" i="24"/>
  <c r="BX6" i="24"/>
  <c r="AB37" i="24"/>
  <c r="X28" i="24"/>
  <c r="DB22" i="24"/>
  <c r="AB51" i="24"/>
  <c r="X52" i="24"/>
  <c r="AP56" i="24"/>
  <c r="AP37" i="24"/>
  <c r="AP24" i="24"/>
  <c r="DA71" i="24"/>
  <c r="DA55" i="24"/>
  <c r="DA29" i="24"/>
  <c r="DA6" i="24"/>
  <c r="DB63" i="24"/>
  <c r="DB38" i="24"/>
  <c r="DB7" i="24"/>
  <c r="AB80" i="24"/>
  <c r="AB50" i="24"/>
  <c r="AB35" i="24"/>
  <c r="X69" i="24"/>
  <c r="X51" i="24"/>
  <c r="AP3" i="24"/>
  <c r="AP69" i="24"/>
  <c r="AP36" i="24"/>
  <c r="AP9" i="24"/>
  <c r="DA83" i="24"/>
  <c r="DA54" i="24"/>
  <c r="DA28" i="24"/>
  <c r="DA5" i="24"/>
  <c r="BX72" i="24"/>
  <c r="BX49" i="24"/>
  <c r="BX22" i="24"/>
  <c r="BX80" i="24"/>
  <c r="BX38" i="24"/>
  <c r="AB5" i="24"/>
  <c r="AB17" i="24"/>
  <c r="AB29" i="24"/>
  <c r="AB39" i="24"/>
  <c r="AB41" i="24"/>
  <c r="AB66" i="24"/>
  <c r="AB82" i="24"/>
  <c r="AB6" i="24"/>
  <c r="AB18" i="24"/>
  <c r="AB30" i="24"/>
  <c r="AB42" i="24"/>
  <c r="AB40" i="24"/>
  <c r="AB69" i="24"/>
  <c r="AB83" i="24"/>
  <c r="AB65" i="24"/>
  <c r="AB22" i="24"/>
  <c r="BX56" i="24"/>
  <c r="X5" i="24"/>
  <c r="X18" i="24"/>
  <c r="X34" i="24"/>
  <c r="X43" i="24"/>
  <c r="X57" i="24"/>
  <c r="X65" i="24"/>
  <c r="X79" i="24"/>
  <c r="X6" i="24"/>
  <c r="X19" i="24"/>
  <c r="X35" i="24"/>
  <c r="X44" i="24"/>
  <c r="X58" i="24"/>
  <c r="X66" i="24"/>
  <c r="X70" i="24"/>
  <c r="X7" i="24"/>
  <c r="X20" i="24"/>
  <c r="X36" i="24"/>
  <c r="X45" i="24"/>
  <c r="X31" i="24"/>
  <c r="X67" i="24"/>
  <c r="X71" i="24"/>
  <c r="X8" i="24"/>
  <c r="X21" i="24"/>
  <c r="X37" i="24"/>
  <c r="X47" i="24"/>
  <c r="X48" i="24"/>
  <c r="X68" i="24"/>
  <c r="X3" i="24"/>
  <c r="X16" i="24"/>
  <c r="X13" i="24"/>
  <c r="X55" i="24"/>
  <c r="X73" i="24"/>
  <c r="X17" i="24"/>
  <c r="X30" i="24"/>
  <c r="X56" i="24"/>
  <c r="X74" i="24"/>
  <c r="DB33" i="24"/>
  <c r="AB21" i="24"/>
  <c r="X75" i="24"/>
  <c r="BX55" i="24"/>
  <c r="DB73" i="24"/>
  <c r="AB81" i="24"/>
  <c r="BX73" i="24"/>
  <c r="DB72" i="24"/>
  <c r="DB51" i="24"/>
  <c r="DB21" i="24"/>
  <c r="AB62" i="24"/>
  <c r="DB83" i="24"/>
  <c r="DB62" i="24"/>
  <c r="DB50" i="24"/>
  <c r="DB36" i="24"/>
  <c r="DB20" i="24"/>
  <c r="AB79" i="24"/>
  <c r="AB61" i="24"/>
  <c r="AB49" i="24"/>
  <c r="AB32" i="24"/>
  <c r="AB16" i="24"/>
  <c r="X64" i="24"/>
  <c r="X50" i="24"/>
  <c r="X25" i="24"/>
  <c r="AP83" i="24"/>
  <c r="AP62" i="24"/>
  <c r="AP43" i="24"/>
  <c r="DA3" i="24"/>
  <c r="DA49" i="24"/>
  <c r="DA27" i="24"/>
  <c r="DA4" i="24"/>
  <c r="BX71" i="24"/>
  <c r="BX34" i="24"/>
  <c r="BX21" i="24"/>
  <c r="AC85" i="24"/>
  <c r="AP20" i="24"/>
  <c r="AP6" i="24"/>
  <c r="AP44" i="24"/>
  <c r="AP52" i="24"/>
  <c r="AP65" i="24"/>
  <c r="AP74" i="24"/>
  <c r="AP21" i="24"/>
  <c r="AP33" i="24"/>
  <c r="AP45" i="24"/>
  <c r="AP53" i="24"/>
  <c r="AP66" i="24"/>
  <c r="AP75" i="24"/>
  <c r="AP10" i="24"/>
  <c r="AP22" i="24"/>
  <c r="AP34" i="24"/>
  <c r="AP8" i="24"/>
  <c r="AP54" i="24"/>
  <c r="AP67" i="24"/>
  <c r="AP76" i="24"/>
  <c r="AP11" i="24"/>
  <c r="AP23" i="24"/>
  <c r="AP29" i="24"/>
  <c r="AP35" i="24"/>
  <c r="AP55" i="24"/>
  <c r="AP68" i="24"/>
  <c r="AP77" i="24"/>
  <c r="AP14" i="24"/>
  <c r="AP28" i="24"/>
  <c r="AP38" i="24"/>
  <c r="AP63" i="24"/>
  <c r="AP80" i="24"/>
  <c r="AP30" i="24"/>
  <c r="AP15" i="24"/>
  <c r="AP4" i="24"/>
  <c r="AP39" i="24"/>
  <c r="AP64" i="24"/>
  <c r="AP81" i="24"/>
  <c r="AP16" i="24"/>
  <c r="AP50" i="24"/>
  <c r="AP27" i="24"/>
  <c r="AP49" i="24"/>
  <c r="DA73" i="24"/>
  <c r="DA31" i="24"/>
  <c r="DA8" i="24"/>
  <c r="BX79" i="24"/>
  <c r="DB5" i="24"/>
  <c r="DB17" i="24"/>
  <c r="DB24" i="24"/>
  <c r="DB41" i="24"/>
  <c r="DB55" i="24"/>
  <c r="DB65" i="24"/>
  <c r="DB69" i="24"/>
  <c r="DB6" i="24"/>
  <c r="DB18" i="24"/>
  <c r="DB25" i="24"/>
  <c r="DB42" i="24"/>
  <c r="DB48" i="24"/>
  <c r="DB66" i="24"/>
  <c r="DB71" i="24"/>
  <c r="DB68" i="24"/>
  <c r="DB28" i="24"/>
  <c r="AB33" i="24"/>
  <c r="X53" i="24"/>
  <c r="X9" i="24"/>
  <c r="AP57" i="24"/>
  <c r="AP48" i="24"/>
  <c r="AP25" i="24"/>
  <c r="DA72" i="24"/>
  <c r="DA56" i="24"/>
  <c r="DA30" i="24"/>
  <c r="DA7" i="24"/>
  <c r="BX74" i="24"/>
  <c r="DB52" i="24"/>
  <c r="DB8" i="24"/>
  <c r="AB63" i="24"/>
  <c r="AB20" i="24"/>
  <c r="X27" i="24"/>
  <c r="DB3" i="24"/>
  <c r="DB61" i="24"/>
  <c r="DB49" i="24"/>
  <c r="DB35" i="24"/>
  <c r="DB19" i="24"/>
  <c r="AB78" i="24"/>
  <c r="AB60" i="24"/>
  <c r="AB45" i="24"/>
  <c r="AB31" i="24"/>
  <c r="AB15" i="24"/>
  <c r="X63" i="24"/>
  <c r="X49" i="24"/>
  <c r="X24" i="24"/>
  <c r="AP82" i="24"/>
  <c r="AP61" i="24"/>
  <c r="AP42" i="24"/>
  <c r="AP19" i="24"/>
  <c r="DA69" i="24"/>
  <c r="DA47" i="24"/>
  <c r="BX66" i="24"/>
  <c r="BX46" i="24"/>
  <c r="BX14" i="24"/>
  <c r="BX26" i="24"/>
  <c r="BX42" i="24"/>
  <c r="BX51" i="24"/>
  <c r="BX59" i="24"/>
  <c r="BX75" i="24"/>
  <c r="BX15" i="24"/>
  <c r="BX27" i="24"/>
  <c r="BX43" i="24"/>
  <c r="BX52" i="24"/>
  <c r="BX60" i="24"/>
  <c r="BX76" i="24"/>
  <c r="BX4" i="24"/>
  <c r="BX16" i="24"/>
  <c r="BX28" i="24"/>
  <c r="BX44" i="24"/>
  <c r="BX53" i="24"/>
  <c r="BX61" i="24"/>
  <c r="BX77" i="24"/>
  <c r="BX5" i="24"/>
  <c r="BX17" i="24"/>
  <c r="BX29" i="24"/>
  <c r="BX45" i="24"/>
  <c r="BX54" i="24"/>
  <c r="BX62" i="24"/>
  <c r="BX78" i="24"/>
  <c r="BX8" i="24"/>
  <c r="BX24" i="24"/>
  <c r="BX47" i="24"/>
  <c r="BX70" i="24"/>
  <c r="BX81" i="24"/>
  <c r="BX9" i="24"/>
  <c r="BX25" i="24"/>
  <c r="BX48" i="24"/>
  <c r="BX69" i="24"/>
  <c r="BX82" i="24"/>
  <c r="BX10" i="24"/>
  <c r="BX30" i="24"/>
  <c r="BX37" i="24"/>
  <c r="BX63" i="24"/>
  <c r="BX83" i="24"/>
  <c r="DA11" i="24"/>
  <c r="DA23" i="24"/>
  <c r="DA35" i="24"/>
  <c r="DA50" i="24"/>
  <c r="DA59" i="24"/>
  <c r="DA78" i="24"/>
  <c r="DA76" i="24"/>
  <c r="DA12" i="24"/>
  <c r="DA24" i="24"/>
  <c r="DA36" i="24"/>
  <c r="DA51" i="24"/>
  <c r="DA60" i="24"/>
  <c r="DA79" i="24"/>
  <c r="DA77" i="24"/>
  <c r="DA13" i="24"/>
  <c r="DA25" i="24"/>
  <c r="DA37" i="24"/>
  <c r="DA52" i="24"/>
  <c r="DA61" i="24"/>
  <c r="DA80" i="24"/>
  <c r="DA14" i="24"/>
  <c r="DA26" i="24"/>
  <c r="DA40" i="24"/>
  <c r="DA53" i="24"/>
  <c r="DA62" i="24"/>
  <c r="DA81" i="24"/>
  <c r="DA17" i="24"/>
  <c r="DA33" i="24"/>
  <c r="DA48" i="24"/>
  <c r="DA70" i="24"/>
  <c r="DA19" i="24"/>
  <c r="DA41" i="24"/>
  <c r="DA46" i="24"/>
  <c r="DA82" i="24"/>
  <c r="DA18" i="24"/>
  <c r="DA34" i="24"/>
  <c r="DA38" i="24"/>
  <c r="DA68" i="24"/>
  <c r="AB46" i="24"/>
  <c r="AP58" i="24"/>
  <c r="AP26" i="24"/>
  <c r="DA57" i="24"/>
  <c r="BX32" i="24"/>
  <c r="DB74" i="24"/>
  <c r="DB53" i="24"/>
  <c r="DB9" i="24"/>
  <c r="AB64" i="24"/>
  <c r="AB52" i="24"/>
  <c r="AB7" i="24"/>
  <c r="BX31" i="24"/>
  <c r="DB64" i="24"/>
  <c r="DB39" i="24"/>
  <c r="AB36" i="24"/>
  <c r="AB4" i="24"/>
  <c r="X72" i="24"/>
  <c r="X4" i="24"/>
  <c r="BX50" i="24"/>
  <c r="BX23" i="24"/>
  <c r="DB82" i="24"/>
  <c r="DB60" i="24"/>
  <c r="DB47" i="24"/>
  <c r="DB27" i="24"/>
  <c r="DB16" i="24"/>
  <c r="AB77" i="24"/>
  <c r="AB59" i="24"/>
  <c r="AB44" i="24"/>
  <c r="AB28" i="24"/>
  <c r="AB14" i="24"/>
  <c r="X83" i="24"/>
  <c r="X62" i="24"/>
  <c r="X42" i="24"/>
  <c r="X23" i="24"/>
  <c r="AP79" i="24"/>
  <c r="AP60" i="24"/>
  <c r="AP41" i="24"/>
  <c r="AP18" i="24"/>
  <c r="DA67" i="24"/>
  <c r="DA39" i="24"/>
  <c r="DA21" i="24"/>
  <c r="BX65" i="24"/>
  <c r="BX33" i="24"/>
  <c r="BX19" i="24"/>
  <c r="CH4" i="24"/>
  <c r="CH13" i="24"/>
  <c r="CH24" i="24"/>
  <c r="CH49" i="24"/>
  <c r="CH5" i="24"/>
  <c r="CH14" i="24"/>
  <c r="CH25" i="24"/>
  <c r="CH50" i="24"/>
  <c r="CH6" i="24"/>
  <c r="CH16" i="24"/>
  <c r="CH39" i="24"/>
  <c r="CH51" i="24"/>
  <c r="CH7" i="24"/>
  <c r="CH18" i="24"/>
  <c r="CH28" i="24"/>
  <c r="CH52" i="24"/>
  <c r="DO8" i="24"/>
  <c r="DO20" i="24"/>
  <c r="DO40" i="24"/>
  <c r="DO47" i="24"/>
  <c r="DO36" i="24"/>
  <c r="DO70" i="24"/>
  <c r="DO3" i="24"/>
  <c r="DO9" i="24"/>
  <c r="DO21" i="24"/>
  <c r="DO41" i="24"/>
  <c r="DO46" i="24"/>
  <c r="DO34" i="24"/>
  <c r="DO71" i="24"/>
  <c r="DO83" i="24"/>
  <c r="DO10" i="24"/>
  <c r="DO22" i="24"/>
  <c r="DO42" i="24"/>
  <c r="DO48" i="24"/>
  <c r="DO58" i="24"/>
  <c r="DO72" i="24"/>
  <c r="DO68" i="24"/>
  <c r="DO11" i="24"/>
  <c r="DO23" i="24"/>
  <c r="DO43" i="24"/>
  <c r="DO49" i="24"/>
  <c r="DO59" i="24"/>
  <c r="DO73" i="24"/>
  <c r="DO78" i="24"/>
  <c r="BZ14" i="24"/>
  <c r="BZ26" i="24"/>
  <c r="BZ41" i="24"/>
  <c r="BZ50" i="24"/>
  <c r="BZ65" i="24"/>
  <c r="BZ75" i="24"/>
  <c r="BZ15" i="24"/>
  <c r="BZ27" i="24"/>
  <c r="BZ42" i="24"/>
  <c r="BZ51" i="24"/>
  <c r="BZ66" i="24"/>
  <c r="BZ76" i="24"/>
  <c r="BZ4" i="24"/>
  <c r="BZ16" i="24"/>
  <c r="BZ28" i="24"/>
  <c r="BZ43" i="24"/>
  <c r="BZ52" i="24"/>
  <c r="BZ67" i="24"/>
  <c r="BZ77" i="24"/>
  <c r="BZ5" i="24"/>
  <c r="BZ17" i="24"/>
  <c r="BZ33" i="24"/>
  <c r="BZ44" i="24"/>
  <c r="BZ53" i="24"/>
  <c r="BZ68" i="24"/>
  <c r="BZ78" i="24"/>
  <c r="V6" i="24"/>
  <c r="V18" i="24"/>
  <c r="V30" i="24"/>
  <c r="V44" i="24"/>
  <c r="V49" i="24"/>
  <c r="V58" i="24"/>
  <c r="V3" i="24"/>
  <c r="V7" i="24"/>
  <c r="V19" i="24"/>
  <c r="V31" i="24"/>
  <c r="V45" i="24"/>
  <c r="V50" i="24"/>
  <c r="V69" i="24"/>
  <c r="V70" i="24"/>
  <c r="V8" i="24"/>
  <c r="V20" i="24"/>
  <c r="V32" i="24"/>
  <c r="V39" i="24"/>
  <c r="V51" i="24"/>
  <c r="V72" i="24"/>
  <c r="V80" i="24"/>
  <c r="V9" i="24"/>
  <c r="V21" i="24"/>
  <c r="V33" i="24"/>
  <c r="V47" i="24"/>
  <c r="V59" i="24"/>
  <c r="V73" i="24"/>
  <c r="V81" i="24"/>
  <c r="BZ70" i="24"/>
  <c r="BZ49" i="24"/>
  <c r="BZ31" i="24"/>
  <c r="BZ13" i="24"/>
  <c r="CH81" i="24"/>
  <c r="CH58" i="24"/>
  <c r="CH42" i="24"/>
  <c r="CH45" i="24"/>
  <c r="CH35" i="24"/>
  <c r="DO82" i="24"/>
  <c r="DO63" i="24"/>
  <c r="DO35" i="24"/>
  <c r="DO27" i="24"/>
  <c r="DO7" i="24"/>
  <c r="V77" i="24"/>
  <c r="V56" i="24"/>
  <c r="V37" i="24"/>
  <c r="V17" i="24"/>
  <c r="BZ83" i="24"/>
  <c r="BZ58" i="24"/>
  <c r="BZ46" i="24"/>
  <c r="BZ30" i="24"/>
  <c r="BZ12" i="24"/>
  <c r="CH80" i="24"/>
  <c r="CH56" i="24"/>
  <c r="CH43" i="24"/>
  <c r="CH44" i="24"/>
  <c r="CH34" i="24"/>
  <c r="DO81" i="24"/>
  <c r="DO62" i="24"/>
  <c r="DO33" i="24"/>
  <c r="DO26" i="24"/>
  <c r="DO6" i="24"/>
  <c r="V76" i="24"/>
  <c r="V55" i="24"/>
  <c r="V36" i="24"/>
  <c r="V16" i="24"/>
  <c r="BZ82" i="24"/>
  <c r="BZ57" i="24"/>
  <c r="BZ48" i="24"/>
  <c r="BZ29" i="24"/>
  <c r="BZ11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9" i="24"/>
  <c r="C30" i="24"/>
  <c r="C31" i="24"/>
  <c r="C32" i="24"/>
  <c r="C40" i="24"/>
  <c r="C41" i="24"/>
  <c r="C42" i="24"/>
  <c r="C43" i="24"/>
  <c r="C44" i="24"/>
  <c r="C45" i="24"/>
  <c r="C46" i="24"/>
  <c r="C24" i="24"/>
  <c r="C33" i="24"/>
  <c r="C34" i="24"/>
  <c r="C35" i="24"/>
  <c r="C36" i="24"/>
  <c r="C37" i="24"/>
  <c r="C26" i="24"/>
  <c r="C27" i="24"/>
  <c r="C38" i="24"/>
  <c r="C39" i="24"/>
  <c r="C25" i="24"/>
  <c r="C28" i="24"/>
  <c r="C49" i="24"/>
  <c r="C50" i="24"/>
  <c r="C51" i="24"/>
  <c r="C52" i="24"/>
  <c r="C53" i="24"/>
  <c r="C54" i="24"/>
  <c r="C55" i="24"/>
  <c r="C56" i="24"/>
  <c r="C57" i="24"/>
  <c r="C58" i="24"/>
  <c r="C47" i="24"/>
  <c r="C48" i="24"/>
  <c r="C59" i="24"/>
  <c r="C60" i="24"/>
  <c r="C61" i="24"/>
  <c r="C62" i="24"/>
  <c r="C63" i="24"/>
  <c r="C64" i="24"/>
  <c r="C65" i="24"/>
  <c r="C66" i="24"/>
  <c r="C67" i="24"/>
  <c r="C69" i="24"/>
  <c r="C70" i="24"/>
  <c r="C71" i="24"/>
  <c r="C72" i="24"/>
  <c r="C73" i="24"/>
  <c r="C74" i="24"/>
  <c r="C75" i="24"/>
  <c r="C76" i="24"/>
  <c r="C77" i="24"/>
  <c r="C78" i="24"/>
  <c r="C68" i="24"/>
  <c r="C79" i="24"/>
  <c r="C80" i="24"/>
  <c r="C81" i="24"/>
  <c r="C82" i="24"/>
  <c r="C83" i="24"/>
  <c r="C3" i="24"/>
  <c r="CU4" i="24"/>
  <c r="CU5" i="24"/>
  <c r="CU6" i="24"/>
  <c r="CU7" i="24"/>
  <c r="CU8" i="24"/>
  <c r="CU9" i="24"/>
  <c r="CU10" i="24"/>
  <c r="CU11" i="24"/>
  <c r="CU12" i="24"/>
  <c r="CU14" i="24"/>
  <c r="CU16" i="24"/>
  <c r="CU19" i="24"/>
  <c r="CU20" i="24"/>
  <c r="CU33" i="24"/>
  <c r="CU34" i="24"/>
  <c r="CU35" i="24"/>
  <c r="CU36" i="24"/>
  <c r="CU37" i="24"/>
  <c r="CU38" i="24"/>
  <c r="CU39" i="24"/>
  <c r="CU21" i="24"/>
  <c r="CU13" i="24"/>
  <c r="CU29" i="24"/>
  <c r="CU31" i="24"/>
  <c r="CU24" i="24"/>
  <c r="CU18" i="24"/>
  <c r="CU27" i="24"/>
  <c r="CU17" i="24"/>
  <c r="CU30" i="24"/>
  <c r="CU32" i="24"/>
  <c r="CU40" i="24"/>
  <c r="CU41" i="24"/>
  <c r="CU42" i="24"/>
  <c r="CU43" i="24"/>
  <c r="CU44" i="24"/>
  <c r="CU45" i="24"/>
  <c r="CU15" i="24"/>
  <c r="CU22" i="24"/>
  <c r="CU23" i="24"/>
  <c r="CU46" i="24"/>
  <c r="CU28" i="24"/>
  <c r="CU25" i="24"/>
  <c r="CU26" i="24"/>
  <c r="CU47" i="24"/>
  <c r="CU49" i="24"/>
  <c r="CU50" i="24"/>
  <c r="CU51" i="24"/>
  <c r="CU52" i="24"/>
  <c r="CU53" i="24"/>
  <c r="CU54" i="24"/>
  <c r="CU55" i="24"/>
  <c r="CU48" i="24"/>
  <c r="CU59" i="24"/>
  <c r="CU60" i="24"/>
  <c r="CU61" i="24"/>
  <c r="CU62" i="24"/>
  <c r="CU63" i="24"/>
  <c r="CU64" i="24"/>
  <c r="CU65" i="24"/>
  <c r="CU66" i="24"/>
  <c r="CU67" i="24"/>
  <c r="CU68" i="24"/>
  <c r="CU57" i="24"/>
  <c r="CU69" i="24"/>
  <c r="CU70" i="24"/>
  <c r="CU71" i="24"/>
  <c r="CU72" i="24"/>
  <c r="CU73" i="24"/>
  <c r="CU74" i="24"/>
  <c r="CU75" i="24"/>
  <c r="CU76" i="24"/>
  <c r="CU77" i="24"/>
  <c r="CU78" i="24"/>
  <c r="CU56" i="24"/>
  <c r="CU58" i="24"/>
  <c r="CU79" i="24"/>
  <c r="CU80" i="24"/>
  <c r="CU81" i="24"/>
  <c r="CU82" i="24"/>
  <c r="CU3" i="24"/>
  <c r="CU83" i="24"/>
  <c r="DJ4" i="24"/>
  <c r="DJ5" i="24"/>
  <c r="DJ6" i="24"/>
  <c r="DJ7" i="24"/>
  <c r="DJ8" i="24"/>
  <c r="DJ9" i="24"/>
  <c r="DJ10" i="24"/>
  <c r="DJ11" i="24"/>
  <c r="DJ12" i="24"/>
  <c r="DJ13" i="24"/>
  <c r="DJ14" i="24"/>
  <c r="DJ15" i="24"/>
  <c r="DJ16" i="24"/>
  <c r="DJ17" i="24"/>
  <c r="DJ18" i="24"/>
  <c r="DJ19" i="24"/>
  <c r="DJ20" i="24"/>
  <c r="DJ21" i="24"/>
  <c r="DJ22" i="24"/>
  <c r="DJ23" i="24"/>
  <c r="DJ24" i="24"/>
  <c r="DJ25" i="24"/>
  <c r="DJ26" i="24"/>
  <c r="DJ27" i="24"/>
  <c r="DJ28" i="24"/>
  <c r="DJ29" i="24"/>
  <c r="DJ30" i="24"/>
  <c r="DJ31" i="24"/>
  <c r="DJ32" i="24"/>
  <c r="DJ33" i="24"/>
  <c r="DJ34" i="24"/>
  <c r="DJ35" i="24"/>
  <c r="DJ36" i="24"/>
  <c r="DJ38" i="24"/>
  <c r="DJ40" i="24"/>
  <c r="DJ41" i="24"/>
  <c r="DJ42" i="24"/>
  <c r="DJ43" i="24"/>
  <c r="DJ44" i="24"/>
  <c r="DJ45" i="24"/>
  <c r="DJ39" i="24"/>
  <c r="DJ46" i="24"/>
  <c r="DJ47" i="24"/>
  <c r="DJ48" i="24"/>
  <c r="DJ58" i="24"/>
  <c r="DJ59" i="24"/>
  <c r="DJ60" i="24"/>
  <c r="DJ61" i="24"/>
  <c r="DJ62" i="24"/>
  <c r="DJ63" i="24"/>
  <c r="DJ64" i="24"/>
  <c r="DJ65" i="24"/>
  <c r="DJ66" i="24"/>
  <c r="DJ51" i="24"/>
  <c r="DJ52" i="24"/>
  <c r="DJ53" i="24"/>
  <c r="DJ54" i="24"/>
  <c r="DJ55" i="24"/>
  <c r="DJ37" i="24"/>
  <c r="DJ68" i="24"/>
  <c r="DJ71" i="24"/>
  <c r="DJ72" i="24"/>
  <c r="DJ73" i="24"/>
  <c r="DJ74" i="24"/>
  <c r="DJ75" i="24"/>
  <c r="DJ76" i="24"/>
  <c r="DJ77" i="24"/>
  <c r="DJ78" i="24"/>
  <c r="DJ57" i="24"/>
  <c r="DJ67" i="24"/>
  <c r="DJ50" i="24"/>
  <c r="DJ56" i="24"/>
  <c r="DJ49" i="24"/>
  <c r="DJ3" i="24"/>
  <c r="DJ83" i="24"/>
  <c r="DJ70" i="24"/>
  <c r="DJ69" i="24"/>
  <c r="DJ79" i="24"/>
  <c r="DJ80" i="24"/>
  <c r="DJ81" i="24"/>
  <c r="DJ82" i="24"/>
  <c r="AQ4" i="24"/>
  <c r="AQ5" i="24"/>
  <c r="AQ6" i="24"/>
  <c r="AQ7" i="24"/>
  <c r="AQ8" i="24"/>
  <c r="AQ9" i="24"/>
  <c r="AQ10" i="24"/>
  <c r="AQ11" i="24"/>
  <c r="AQ12" i="24"/>
  <c r="AQ15" i="24"/>
  <c r="AQ17" i="24"/>
  <c r="AQ24" i="24"/>
  <c r="AQ25" i="24"/>
  <c r="AQ26" i="24"/>
  <c r="AQ27" i="24"/>
  <c r="AQ28" i="24"/>
  <c r="AQ20" i="24"/>
  <c r="AQ21" i="24"/>
  <c r="AQ33" i="24"/>
  <c r="AQ34" i="24"/>
  <c r="AQ35" i="24"/>
  <c r="AQ36" i="24"/>
  <c r="AQ37" i="24"/>
  <c r="AQ38" i="24"/>
  <c r="AQ39" i="24"/>
  <c r="AQ22" i="24"/>
  <c r="AQ29" i="24"/>
  <c r="AQ30" i="24"/>
  <c r="AQ31" i="24"/>
  <c r="AQ32" i="24"/>
  <c r="AQ23" i="24"/>
  <c r="AQ14" i="24"/>
  <c r="AQ16" i="24"/>
  <c r="AQ40" i="24"/>
  <c r="AQ41" i="24"/>
  <c r="AQ42" i="24"/>
  <c r="AQ43" i="24"/>
  <c r="AQ44" i="24"/>
  <c r="AQ45" i="24"/>
  <c r="AQ13" i="24"/>
  <c r="AQ19" i="24"/>
  <c r="AQ46" i="24"/>
  <c r="AQ47" i="24"/>
  <c r="AQ48" i="24"/>
  <c r="AQ49" i="24"/>
  <c r="AQ50" i="24"/>
  <c r="AQ51" i="24"/>
  <c r="AQ52" i="24"/>
  <c r="AQ53" i="24"/>
  <c r="AQ54" i="24"/>
  <c r="AQ55" i="24"/>
  <c r="AQ18" i="24"/>
  <c r="AQ59" i="24"/>
  <c r="AQ60" i="24"/>
  <c r="AQ61" i="24"/>
  <c r="AQ62" i="24"/>
  <c r="AQ63" i="24"/>
  <c r="AQ64" i="24"/>
  <c r="AQ65" i="24"/>
  <c r="AQ66" i="24"/>
  <c r="AQ67" i="24"/>
  <c r="AQ68" i="24"/>
  <c r="AQ69" i="24"/>
  <c r="AQ56" i="24"/>
  <c r="AQ58" i="24"/>
  <c r="AQ57" i="24"/>
  <c r="AQ70" i="24"/>
  <c r="AQ71" i="24"/>
  <c r="AQ72" i="24"/>
  <c r="AQ73" i="24"/>
  <c r="AQ74" i="24"/>
  <c r="AQ75" i="24"/>
  <c r="AQ76" i="24"/>
  <c r="AQ77" i="24"/>
  <c r="AQ78" i="24"/>
  <c r="AQ79" i="24"/>
  <c r="AQ80" i="24"/>
  <c r="AQ81" i="24"/>
  <c r="AQ82" i="24"/>
  <c r="AQ83" i="24"/>
  <c r="AQ3" i="24"/>
  <c r="Q4" i="24"/>
  <c r="Q5" i="24"/>
  <c r="Q6" i="24"/>
  <c r="Q7" i="24"/>
  <c r="Q8" i="24"/>
  <c r="Q9" i="24"/>
  <c r="Q10" i="24"/>
  <c r="Q11" i="24"/>
  <c r="Q12" i="24"/>
  <c r="Q24" i="24"/>
  <c r="Q25" i="24"/>
  <c r="Q26" i="24"/>
  <c r="Q27" i="24"/>
  <c r="Q28" i="24"/>
  <c r="Q14" i="24"/>
  <c r="Q15" i="24"/>
  <c r="Q16" i="24"/>
  <c r="Q17" i="24"/>
  <c r="Q18" i="24"/>
  <c r="Q19" i="24"/>
  <c r="Q20" i="24"/>
  <c r="Q21" i="24"/>
  <c r="Q22" i="24"/>
  <c r="Q23" i="24"/>
  <c r="Q13" i="24"/>
  <c r="Q29" i="24"/>
  <c r="Q30" i="24"/>
  <c r="Q31" i="24"/>
  <c r="Q32" i="24"/>
  <c r="Q38" i="24"/>
  <c r="Q35" i="24"/>
  <c r="Q36" i="24"/>
  <c r="Q37" i="24"/>
  <c r="Q39" i="24"/>
  <c r="Q47" i="24"/>
  <c r="Q40" i="24"/>
  <c r="Q41" i="24"/>
  <c r="Q42" i="24"/>
  <c r="Q43" i="24"/>
  <c r="Q44" i="24"/>
  <c r="Q45" i="24"/>
  <c r="Q46" i="24"/>
  <c r="Q33" i="24"/>
  <c r="Q49" i="24"/>
  <c r="Q50" i="24"/>
  <c r="Q51" i="24"/>
  <c r="Q52" i="24"/>
  <c r="Q53" i="24"/>
  <c r="Q54" i="24"/>
  <c r="Q55" i="24"/>
  <c r="Q56" i="24"/>
  <c r="Q48" i="24"/>
  <c r="Q59" i="24"/>
  <c r="Q60" i="24"/>
  <c r="Q61" i="24"/>
  <c r="Q62" i="24"/>
  <c r="Q63" i="24"/>
  <c r="Q64" i="24"/>
  <c r="Q65" i="24"/>
  <c r="Q66" i="24"/>
  <c r="Q67" i="24"/>
  <c r="Q68" i="24"/>
  <c r="Q69" i="24"/>
  <c r="Q70" i="24"/>
  <c r="Q71" i="24"/>
  <c r="Q57" i="24"/>
  <c r="Q58" i="24"/>
  <c r="Q72" i="24"/>
  <c r="Q73" i="24"/>
  <c r="Q74" i="24"/>
  <c r="Q75" i="24"/>
  <c r="Q76" i="24"/>
  <c r="Q77" i="24"/>
  <c r="Q78" i="24"/>
  <c r="Q79" i="24"/>
  <c r="Q80" i="24"/>
  <c r="Q81" i="24"/>
  <c r="Q82" i="24"/>
  <c r="Q83" i="24"/>
  <c r="Q3" i="24"/>
  <c r="Q34" i="24"/>
  <c r="BJ4" i="24"/>
  <c r="BJ5" i="24"/>
  <c r="BJ6" i="24"/>
  <c r="BJ7" i="24"/>
  <c r="BJ8" i="24"/>
  <c r="BJ9" i="24"/>
  <c r="BJ23" i="24"/>
  <c r="BJ13" i="24"/>
  <c r="BJ14" i="24"/>
  <c r="BJ15" i="24"/>
  <c r="BJ16" i="24"/>
  <c r="BJ17" i="24"/>
  <c r="BJ18" i="24"/>
  <c r="BJ19" i="24"/>
  <c r="BJ20" i="24"/>
  <c r="BJ21" i="24"/>
  <c r="BJ22" i="24"/>
  <c r="BJ10" i="24"/>
  <c r="BJ11" i="24"/>
  <c r="BJ12" i="24"/>
  <c r="BJ33" i="24"/>
  <c r="BJ34" i="24"/>
  <c r="BJ38" i="24"/>
  <c r="BJ39" i="24"/>
  <c r="BJ24" i="24"/>
  <c r="BJ25" i="24"/>
  <c r="BJ26" i="24"/>
  <c r="BJ28" i="24"/>
  <c r="BJ30" i="24"/>
  <c r="BJ32" i="24"/>
  <c r="BJ35" i="24"/>
  <c r="BJ36" i="24"/>
  <c r="BJ37" i="24"/>
  <c r="BJ27" i="24"/>
  <c r="BJ29" i="24"/>
  <c r="BJ40" i="24"/>
  <c r="BJ41" i="24"/>
  <c r="BJ42" i="24"/>
  <c r="BJ43" i="24"/>
  <c r="BJ44" i="24"/>
  <c r="BJ45" i="24"/>
  <c r="BJ49" i="24"/>
  <c r="BJ50" i="24"/>
  <c r="BJ51" i="24"/>
  <c r="BJ52" i="24"/>
  <c r="BJ53" i="24"/>
  <c r="BJ54" i="24"/>
  <c r="BJ55" i="24"/>
  <c r="BJ31" i="24"/>
  <c r="BJ46" i="24"/>
  <c r="BJ47" i="24"/>
  <c r="BJ48" i="24"/>
  <c r="BJ56" i="24"/>
  <c r="BJ57" i="24"/>
  <c r="BJ58" i="24"/>
  <c r="BJ59" i="24"/>
  <c r="BJ60" i="24"/>
  <c r="BJ61" i="24"/>
  <c r="BJ62" i="24"/>
  <c r="BJ63" i="24"/>
  <c r="BJ64" i="24"/>
  <c r="BJ65" i="24"/>
  <c r="BJ66" i="24"/>
  <c r="BJ70" i="24"/>
  <c r="BJ67" i="24"/>
  <c r="BJ78" i="24"/>
  <c r="BJ79" i="24"/>
  <c r="BJ3" i="24"/>
  <c r="BJ68" i="24"/>
  <c r="BJ69" i="24"/>
  <c r="BJ71" i="24"/>
  <c r="BJ72" i="24"/>
  <c r="BJ73" i="24"/>
  <c r="BJ74" i="24"/>
  <c r="BJ75" i="24"/>
  <c r="BJ76" i="24"/>
  <c r="BJ77" i="24"/>
  <c r="BJ80" i="24"/>
  <c r="BJ81" i="24"/>
  <c r="BJ82" i="24"/>
  <c r="BJ83" i="24"/>
  <c r="BB10" i="24"/>
  <c r="BB11" i="24"/>
  <c r="BB12" i="24"/>
  <c r="BB13" i="24"/>
  <c r="BB14" i="24"/>
  <c r="BB15" i="24"/>
  <c r="BB16" i="24"/>
  <c r="BB17" i="24"/>
  <c r="BB18" i="24"/>
  <c r="BB19" i="24"/>
  <c r="BB20" i="24"/>
  <c r="BB21" i="24"/>
  <c r="BB22" i="24"/>
  <c r="BB23" i="24"/>
  <c r="BB4" i="24"/>
  <c r="BB5" i="24"/>
  <c r="BB6" i="24"/>
  <c r="BB7" i="24"/>
  <c r="BB8" i="24"/>
  <c r="BB9" i="24"/>
  <c r="BB24" i="24"/>
  <c r="BB25" i="24"/>
  <c r="BB26" i="24"/>
  <c r="BB27" i="24"/>
  <c r="BB28" i="24"/>
  <c r="BB33" i="24"/>
  <c r="BB34" i="24"/>
  <c r="BB29" i="24"/>
  <c r="BB31" i="24"/>
  <c r="BB40" i="24"/>
  <c r="BB41" i="24"/>
  <c r="BB42" i="24"/>
  <c r="BB43" i="24"/>
  <c r="BB44" i="24"/>
  <c r="BB45" i="24"/>
  <c r="BB35" i="24"/>
  <c r="BB36" i="24"/>
  <c r="BB37" i="24"/>
  <c r="BB38" i="24"/>
  <c r="BB39" i="24"/>
  <c r="BB32" i="24"/>
  <c r="BB46" i="24"/>
  <c r="BB47" i="24"/>
  <c r="BB48" i="24"/>
  <c r="BB49" i="24"/>
  <c r="BB50" i="24"/>
  <c r="BB51" i="24"/>
  <c r="BB52" i="24"/>
  <c r="BB53" i="24"/>
  <c r="BB54" i="24"/>
  <c r="BB55" i="24"/>
  <c r="BB30" i="24"/>
  <c r="BB56" i="24"/>
  <c r="BB57" i="24"/>
  <c r="BB58" i="24"/>
  <c r="BB59" i="24"/>
  <c r="BB60" i="24"/>
  <c r="BB61" i="24"/>
  <c r="BB62" i="24"/>
  <c r="BB63" i="24"/>
  <c r="BB64" i="24"/>
  <c r="BB65" i="24"/>
  <c r="BB66" i="24"/>
  <c r="BB67" i="24"/>
  <c r="BB68" i="24"/>
  <c r="BB69" i="24"/>
  <c r="BB70" i="24"/>
  <c r="BB71" i="24"/>
  <c r="BB72" i="24"/>
  <c r="BB73" i="24"/>
  <c r="BB74" i="24"/>
  <c r="BB75" i="24"/>
  <c r="BB76" i="24"/>
  <c r="BB77" i="24"/>
  <c r="BB78" i="24"/>
  <c r="BB79" i="24"/>
  <c r="BB3" i="24"/>
  <c r="BB80" i="24"/>
  <c r="BB81" i="24"/>
  <c r="BB82" i="24"/>
  <c r="BB83" i="24"/>
  <c r="CQ4" i="24"/>
  <c r="CQ5" i="24"/>
  <c r="CQ6" i="24"/>
  <c r="CQ7" i="24"/>
  <c r="CQ8" i="24"/>
  <c r="CQ9" i="24"/>
  <c r="CQ10" i="24"/>
  <c r="CQ11" i="24"/>
  <c r="CQ12" i="24"/>
  <c r="CQ13" i="24"/>
  <c r="CQ14" i="24"/>
  <c r="CQ15" i="24"/>
  <c r="CQ16" i="24"/>
  <c r="CQ17" i="24"/>
  <c r="CQ18" i="24"/>
  <c r="CQ19" i="24"/>
  <c r="CQ20" i="24"/>
  <c r="CQ21" i="24"/>
  <c r="CQ22" i="24"/>
  <c r="CQ23" i="24"/>
  <c r="CQ24" i="24"/>
  <c r="CQ25" i="24"/>
  <c r="CQ26" i="24"/>
  <c r="CQ27" i="24"/>
  <c r="CQ28" i="24"/>
  <c r="CQ29" i="24"/>
  <c r="CQ30" i="24"/>
  <c r="CQ31" i="24"/>
  <c r="CQ32" i="24"/>
  <c r="CQ33" i="24"/>
  <c r="CQ34" i="24"/>
  <c r="CQ35" i="24"/>
  <c r="CQ36" i="24"/>
  <c r="CQ40" i="24"/>
  <c r="CQ41" i="24"/>
  <c r="CQ42" i="24"/>
  <c r="CQ43" i="24"/>
  <c r="CQ44" i="24"/>
  <c r="CQ45" i="24"/>
  <c r="CQ37" i="24"/>
  <c r="CQ38" i="24"/>
  <c r="CQ46" i="24"/>
  <c r="CQ47" i="24"/>
  <c r="CQ48" i="24"/>
  <c r="CQ49" i="24"/>
  <c r="CQ50" i="24"/>
  <c r="CQ51" i="24"/>
  <c r="CQ52" i="24"/>
  <c r="CQ53" i="24"/>
  <c r="CQ54" i="24"/>
  <c r="CQ55" i="24"/>
  <c r="CQ39" i="24"/>
  <c r="CQ59" i="24"/>
  <c r="CQ60" i="24"/>
  <c r="CQ61" i="24"/>
  <c r="CQ62" i="24"/>
  <c r="CQ63" i="24"/>
  <c r="CQ64" i="24"/>
  <c r="CQ65" i="24"/>
  <c r="CQ66" i="24"/>
  <c r="CQ67" i="24"/>
  <c r="CQ68" i="24"/>
  <c r="CQ69" i="24"/>
  <c r="CQ70" i="24"/>
  <c r="CQ71" i="24"/>
  <c r="CQ72" i="24"/>
  <c r="CQ73" i="24"/>
  <c r="CQ74" i="24"/>
  <c r="CQ75" i="24"/>
  <c r="CQ76" i="24"/>
  <c r="CQ77" i="24"/>
  <c r="CQ78" i="24"/>
  <c r="CQ57" i="24"/>
  <c r="CQ56" i="24"/>
  <c r="CQ58" i="24"/>
  <c r="CQ80" i="24"/>
  <c r="CQ81" i="24"/>
  <c r="CQ82" i="24"/>
  <c r="CQ3" i="24"/>
  <c r="CQ83" i="24"/>
  <c r="CQ79" i="24"/>
  <c r="Y85" i="24"/>
  <c r="D6" i="30" s="1"/>
  <c r="BS4" i="24"/>
  <c r="BS5" i="24"/>
  <c r="BS6" i="24"/>
  <c r="BS7" i="24"/>
  <c r="BS8" i="24"/>
  <c r="BS9" i="24"/>
  <c r="BS10" i="24"/>
  <c r="BS11" i="24"/>
  <c r="BS12" i="24"/>
  <c r="BS13" i="24"/>
  <c r="BS14" i="24"/>
  <c r="BS15" i="24"/>
  <c r="BS16" i="24"/>
  <c r="BS17" i="24"/>
  <c r="BS18" i="24"/>
  <c r="BS19" i="24"/>
  <c r="BS20" i="24"/>
  <c r="BS21" i="24"/>
  <c r="BS22" i="24"/>
  <c r="BS23" i="24"/>
  <c r="BS24" i="24"/>
  <c r="BS25" i="24"/>
  <c r="BS26" i="24"/>
  <c r="BS27" i="24"/>
  <c r="BS28" i="24"/>
  <c r="BS29" i="24"/>
  <c r="BS30" i="24"/>
  <c r="BS31" i="24"/>
  <c r="BS32" i="24"/>
  <c r="BS33" i="24"/>
  <c r="BS34" i="24"/>
  <c r="BS35" i="24"/>
  <c r="BS36" i="24"/>
  <c r="BS37" i="24"/>
  <c r="BS40" i="24"/>
  <c r="BS41" i="24"/>
  <c r="BS42" i="24"/>
  <c r="BS43" i="24"/>
  <c r="BS44" i="24"/>
  <c r="BS45" i="24"/>
  <c r="BS38" i="24"/>
  <c r="BS46" i="24"/>
  <c r="BS47" i="24"/>
  <c r="BS48" i="24"/>
  <c r="BS39" i="24"/>
  <c r="BS49" i="24"/>
  <c r="BS50" i="24"/>
  <c r="BS51" i="24"/>
  <c r="BS52" i="24"/>
  <c r="BS53" i="24"/>
  <c r="BS54" i="24"/>
  <c r="BS55" i="24"/>
  <c r="BS59" i="24"/>
  <c r="BS60" i="24"/>
  <c r="BS61" i="24"/>
  <c r="BS62" i="24"/>
  <c r="BS63" i="24"/>
  <c r="BS64" i="24"/>
  <c r="BS65" i="24"/>
  <c r="BS66" i="24"/>
  <c r="BS67" i="24"/>
  <c r="BS68" i="24"/>
  <c r="BS69" i="24"/>
  <c r="BS70" i="24"/>
  <c r="BS57" i="24"/>
  <c r="BS71" i="24"/>
  <c r="BS72" i="24"/>
  <c r="BS73" i="24"/>
  <c r="BS74" i="24"/>
  <c r="BS75" i="24"/>
  <c r="BS76" i="24"/>
  <c r="BS77" i="24"/>
  <c r="BS78" i="24"/>
  <c r="BS79" i="24"/>
  <c r="BS56" i="24"/>
  <c r="BS58" i="24"/>
  <c r="BS3" i="24"/>
  <c r="BS80" i="24"/>
  <c r="BS81" i="24"/>
  <c r="BS82" i="24"/>
  <c r="BS83" i="24"/>
  <c r="BK4" i="24"/>
  <c r="BK5" i="24"/>
  <c r="BK6" i="24"/>
  <c r="BK7" i="24"/>
  <c r="BK8" i="24"/>
  <c r="BK9" i="24"/>
  <c r="BK10" i="24"/>
  <c r="BK11" i="24"/>
  <c r="BK12" i="24"/>
  <c r="BK13" i="24"/>
  <c r="BK14" i="24"/>
  <c r="BK15" i="24"/>
  <c r="BK16" i="24"/>
  <c r="BK17" i="24"/>
  <c r="BK18" i="24"/>
  <c r="BK19" i="24"/>
  <c r="BK20" i="24"/>
  <c r="BK21" i="24"/>
  <c r="BK22" i="24"/>
  <c r="BK29" i="24"/>
  <c r="BK30" i="24"/>
  <c r="BK31" i="24"/>
  <c r="BK32" i="24"/>
  <c r="BK24" i="24"/>
  <c r="BK25" i="24"/>
  <c r="BK26" i="24"/>
  <c r="BK27" i="24"/>
  <c r="BK28" i="24"/>
  <c r="BK40" i="24"/>
  <c r="BK41" i="24"/>
  <c r="BK42" i="24"/>
  <c r="BK43" i="24"/>
  <c r="BK44" i="24"/>
  <c r="BK45" i="24"/>
  <c r="BK23" i="24"/>
  <c r="BK36" i="24"/>
  <c r="BK38" i="24"/>
  <c r="BK47" i="24"/>
  <c r="BK48" i="24"/>
  <c r="BK33" i="24"/>
  <c r="BK37" i="24"/>
  <c r="BK34" i="24"/>
  <c r="BK35" i="24"/>
  <c r="BK49" i="24"/>
  <c r="BK50" i="24"/>
  <c r="BK51" i="24"/>
  <c r="BK52" i="24"/>
  <c r="BK53" i="24"/>
  <c r="BK54" i="24"/>
  <c r="BK55" i="24"/>
  <c r="BK56" i="24"/>
  <c r="BK57" i="24"/>
  <c r="BK58" i="24"/>
  <c r="BK39" i="24"/>
  <c r="BK46" i="24"/>
  <c r="BK59" i="24"/>
  <c r="BK60" i="24"/>
  <c r="BK61" i="24"/>
  <c r="BK62" i="24"/>
  <c r="BK63" i="24"/>
  <c r="BK64" i="24"/>
  <c r="BK65" i="24"/>
  <c r="BK66" i="24"/>
  <c r="BK70" i="24"/>
  <c r="BK71" i="24"/>
  <c r="BK72" i="24"/>
  <c r="BK73" i="24"/>
  <c r="BK74" i="24"/>
  <c r="BK75" i="24"/>
  <c r="BK76" i="24"/>
  <c r="BK77" i="24"/>
  <c r="BK67" i="24"/>
  <c r="BK78" i="24"/>
  <c r="BK79" i="24"/>
  <c r="BK3" i="24"/>
  <c r="BK68" i="24"/>
  <c r="BK69" i="24"/>
  <c r="BK80" i="24"/>
  <c r="BK81" i="24"/>
  <c r="BK82" i="24"/>
  <c r="BK83" i="24"/>
  <c r="AO85" i="24"/>
  <c r="E6" i="30" s="1"/>
  <c r="CD4" i="24"/>
  <c r="CD5" i="24"/>
  <c r="CD6" i="24"/>
  <c r="CD7" i="24"/>
  <c r="CD8" i="24"/>
  <c r="CD9" i="24"/>
  <c r="CD10" i="24"/>
  <c r="CD11" i="24"/>
  <c r="CD12" i="24"/>
  <c r="CD13" i="24"/>
  <c r="CD14" i="24"/>
  <c r="CD15" i="24"/>
  <c r="CD16" i="24"/>
  <c r="CD17" i="24"/>
  <c r="CD18" i="24"/>
  <c r="CD19" i="24"/>
  <c r="CD20" i="24"/>
  <c r="CD21" i="24"/>
  <c r="CD22" i="24"/>
  <c r="CD23" i="24"/>
  <c r="CD24" i="24"/>
  <c r="CD25" i="24"/>
  <c r="CD26" i="24"/>
  <c r="CD27" i="24"/>
  <c r="CD28" i="24"/>
  <c r="CD29" i="24"/>
  <c r="CD30" i="24"/>
  <c r="CD31" i="24"/>
  <c r="CD32" i="24"/>
  <c r="CD33" i="24"/>
  <c r="CD34" i="24"/>
  <c r="CD35" i="24"/>
  <c r="CD36" i="24"/>
  <c r="CD38" i="24"/>
  <c r="CD39" i="24"/>
  <c r="CD40" i="24"/>
  <c r="CD41" i="24"/>
  <c r="CD42" i="24"/>
  <c r="CD43" i="24"/>
  <c r="CD44" i="24"/>
  <c r="CD45" i="24"/>
  <c r="CD46" i="24"/>
  <c r="CD37" i="24"/>
  <c r="CD47" i="24"/>
  <c r="CD48" i="24"/>
  <c r="CD56" i="24"/>
  <c r="CD57" i="24"/>
  <c r="CD58" i="24"/>
  <c r="CD59" i="24"/>
  <c r="CD60" i="24"/>
  <c r="CD61" i="24"/>
  <c r="CD62" i="24"/>
  <c r="CD63" i="24"/>
  <c r="CD64" i="24"/>
  <c r="CD65" i="24"/>
  <c r="CD66" i="24"/>
  <c r="CD49" i="24"/>
  <c r="CD50" i="24"/>
  <c r="CD71" i="24"/>
  <c r="CD72" i="24"/>
  <c r="CD73" i="24"/>
  <c r="CD74" i="24"/>
  <c r="CD75" i="24"/>
  <c r="CD76" i="24"/>
  <c r="CD77" i="24"/>
  <c r="CD78" i="24"/>
  <c r="CD79" i="24"/>
  <c r="CD67" i="24"/>
  <c r="CD51" i="24"/>
  <c r="CD53" i="24"/>
  <c r="CD55" i="24"/>
  <c r="CD69" i="24"/>
  <c r="CD70" i="24"/>
  <c r="CD52" i="24"/>
  <c r="CD54" i="24"/>
  <c r="CD3" i="24"/>
  <c r="CD80" i="24"/>
  <c r="CD81" i="24"/>
  <c r="CD82" i="24"/>
  <c r="CD83" i="24"/>
  <c r="CD68" i="24"/>
  <c r="AT4" i="24"/>
  <c r="AT5" i="24"/>
  <c r="AT6" i="24"/>
  <c r="AT7" i="24"/>
  <c r="AT8" i="24"/>
  <c r="AT9" i="24"/>
  <c r="AT10" i="24"/>
  <c r="AT11" i="24"/>
  <c r="AT12" i="24"/>
  <c r="AT13" i="24"/>
  <c r="AT14" i="24"/>
  <c r="AT15" i="24"/>
  <c r="AT16" i="24"/>
  <c r="AT17" i="24"/>
  <c r="AT18" i="24"/>
  <c r="AT19" i="24"/>
  <c r="AT20" i="24"/>
  <c r="AT21" i="24"/>
  <c r="AT22" i="24"/>
  <c r="AT23" i="24"/>
  <c r="AT24" i="24"/>
  <c r="AT25" i="24"/>
  <c r="AT26" i="24"/>
  <c r="AT27" i="24"/>
  <c r="AT28" i="24"/>
  <c r="AT29" i="24"/>
  <c r="AT30" i="24"/>
  <c r="AT31" i="24"/>
  <c r="AT32" i="24"/>
  <c r="AT33" i="24"/>
  <c r="AT34" i="24"/>
  <c r="AT35" i="24"/>
  <c r="AT36" i="24"/>
  <c r="AT37" i="24"/>
  <c r="AT40" i="24"/>
  <c r="AT41" i="24"/>
  <c r="AT42" i="24"/>
  <c r="AT43" i="24"/>
  <c r="AT44" i="24"/>
  <c r="AT45" i="24"/>
  <c r="AT46" i="24"/>
  <c r="AT47" i="24"/>
  <c r="AT39" i="24"/>
  <c r="AT38" i="24"/>
  <c r="AT48" i="24"/>
  <c r="AT51" i="24"/>
  <c r="AT52" i="24"/>
  <c r="AT53" i="24"/>
  <c r="AT54" i="24"/>
  <c r="AT55" i="24"/>
  <c r="AT59" i="24"/>
  <c r="AT60" i="24"/>
  <c r="AT61" i="24"/>
  <c r="AT62" i="24"/>
  <c r="AT63" i="24"/>
  <c r="AT64" i="24"/>
  <c r="AT65" i="24"/>
  <c r="AT66" i="24"/>
  <c r="AT56" i="24"/>
  <c r="AT57" i="24"/>
  <c r="AT58" i="24"/>
  <c r="AT70" i="24"/>
  <c r="AT71" i="24"/>
  <c r="AT72" i="24"/>
  <c r="AT73" i="24"/>
  <c r="AT74" i="24"/>
  <c r="AT75" i="24"/>
  <c r="AT76" i="24"/>
  <c r="AT77" i="24"/>
  <c r="AT78" i="24"/>
  <c r="AT79" i="24"/>
  <c r="AT50" i="24"/>
  <c r="AT67" i="24"/>
  <c r="AT68" i="24"/>
  <c r="AT3" i="24"/>
  <c r="AT69" i="24"/>
  <c r="AT80" i="24"/>
  <c r="AT81" i="24"/>
  <c r="AT82" i="24"/>
  <c r="AT83" i="24"/>
  <c r="AT49" i="24"/>
  <c r="AU4" i="24"/>
  <c r="AU5" i="24"/>
  <c r="AU6" i="24"/>
  <c r="AU7" i="24"/>
  <c r="AU8" i="24"/>
  <c r="AU9" i="24"/>
  <c r="AU10" i="24"/>
  <c r="AU11" i="24"/>
  <c r="AU12" i="24"/>
  <c r="AU13" i="24"/>
  <c r="AU14" i="24"/>
  <c r="AU15" i="24"/>
  <c r="AU16" i="24"/>
  <c r="AU17" i="24"/>
  <c r="AU18" i="24"/>
  <c r="AU19" i="24"/>
  <c r="AU20" i="24"/>
  <c r="AU21" i="24"/>
  <c r="AU22" i="24"/>
  <c r="AU23" i="24"/>
  <c r="AU24" i="24"/>
  <c r="AU25" i="24"/>
  <c r="AU26" i="24"/>
  <c r="AU27" i="24"/>
  <c r="AU28" i="24"/>
  <c r="AU29" i="24"/>
  <c r="AU30" i="24"/>
  <c r="AU31" i="24"/>
  <c r="AU32" i="24"/>
  <c r="AU38" i="24"/>
  <c r="AU39" i="24"/>
  <c r="AU33" i="24"/>
  <c r="AU34" i="24"/>
  <c r="AU40" i="24"/>
  <c r="AU41" i="24"/>
  <c r="AU42" i="24"/>
  <c r="AU43" i="24"/>
  <c r="AU44" i="24"/>
  <c r="AU45" i="24"/>
  <c r="AU37" i="24"/>
  <c r="AU46" i="24"/>
  <c r="AU47" i="24"/>
  <c r="AU48" i="24"/>
  <c r="AU35" i="24"/>
  <c r="AU36" i="24"/>
  <c r="AU49" i="24"/>
  <c r="AU50" i="24"/>
  <c r="AU51" i="24"/>
  <c r="AU52" i="24"/>
  <c r="AU53" i="24"/>
  <c r="AU54" i="24"/>
  <c r="AU55" i="24"/>
  <c r="AU59" i="24"/>
  <c r="AU60" i="24"/>
  <c r="AU61" i="24"/>
  <c r="AU62" i="24"/>
  <c r="AU63" i="24"/>
  <c r="AU64" i="24"/>
  <c r="AU65" i="24"/>
  <c r="AU66" i="24"/>
  <c r="AU67" i="24"/>
  <c r="AU68" i="24"/>
  <c r="AU69" i="24"/>
  <c r="AU70" i="24"/>
  <c r="AU56" i="24"/>
  <c r="AU57" i="24"/>
  <c r="AU58" i="24"/>
  <c r="AU71" i="24"/>
  <c r="AU72" i="24"/>
  <c r="AU73" i="24"/>
  <c r="AU74" i="24"/>
  <c r="AU75" i="24"/>
  <c r="AU76" i="24"/>
  <c r="AU77" i="24"/>
  <c r="AU78" i="24"/>
  <c r="AU79" i="24"/>
  <c r="AU3" i="24"/>
  <c r="AU80" i="24"/>
  <c r="AU81" i="24"/>
  <c r="AU82" i="24"/>
  <c r="AU83" i="24"/>
  <c r="DV4" i="24"/>
  <c r="DV5" i="24"/>
  <c r="DV6" i="24"/>
  <c r="DV7" i="24"/>
  <c r="DV8" i="24"/>
  <c r="DV9" i="24"/>
  <c r="DV10" i="24"/>
  <c r="DV11" i="24"/>
  <c r="DV12" i="24"/>
  <c r="DV13" i="24"/>
  <c r="DV14" i="24"/>
  <c r="DV15" i="24"/>
  <c r="DV16" i="24"/>
  <c r="DV17" i="24"/>
  <c r="DV18" i="24"/>
  <c r="DV19" i="24"/>
  <c r="DV20" i="24"/>
  <c r="DV21" i="24"/>
  <c r="DV22" i="24"/>
  <c r="DV23" i="24"/>
  <c r="DV24" i="24"/>
  <c r="DV25" i="24"/>
  <c r="DV26" i="24"/>
  <c r="DV27" i="24"/>
  <c r="DV28" i="24"/>
  <c r="DV29" i="24"/>
  <c r="DV30" i="24"/>
  <c r="DV31" i="24"/>
  <c r="DV33" i="24"/>
  <c r="DV34" i="24"/>
  <c r="DV35" i="24"/>
  <c r="DV36" i="24"/>
  <c r="DV32" i="24"/>
  <c r="DV38" i="24"/>
  <c r="DV39" i="24"/>
  <c r="DV40" i="24"/>
  <c r="DV41" i="24"/>
  <c r="DV42" i="24"/>
  <c r="DV43" i="24"/>
  <c r="DV44" i="24"/>
  <c r="DV45" i="24"/>
  <c r="DV37" i="24"/>
  <c r="DV46" i="24"/>
  <c r="DV47" i="24"/>
  <c r="DV48" i="24"/>
  <c r="DV49" i="24"/>
  <c r="DV50" i="24"/>
  <c r="DV56" i="24"/>
  <c r="DV57" i="24"/>
  <c r="DV58" i="24"/>
  <c r="DV59" i="24"/>
  <c r="DV60" i="24"/>
  <c r="DV61" i="24"/>
  <c r="DV62" i="24"/>
  <c r="DV63" i="24"/>
  <c r="DV64" i="24"/>
  <c r="DV65" i="24"/>
  <c r="DV66" i="24"/>
  <c r="DV51" i="24"/>
  <c r="DV52" i="24"/>
  <c r="DV53" i="24"/>
  <c r="DV54" i="24"/>
  <c r="DV55" i="24"/>
  <c r="DV71" i="24"/>
  <c r="DV72" i="24"/>
  <c r="DV73" i="24"/>
  <c r="DV74" i="24"/>
  <c r="DV75" i="24"/>
  <c r="DV76" i="24"/>
  <c r="DV77" i="24"/>
  <c r="DV78" i="24"/>
  <c r="DV67" i="24"/>
  <c r="DV68" i="24"/>
  <c r="DV69" i="24"/>
  <c r="DV70" i="24"/>
  <c r="DV3" i="24"/>
  <c r="DV83" i="24"/>
  <c r="DV79" i="24"/>
  <c r="DV80" i="24"/>
  <c r="DV81" i="24"/>
  <c r="DV82" i="24"/>
  <c r="AE4" i="24"/>
  <c r="AE5" i="24"/>
  <c r="AE6" i="24"/>
  <c r="AE7" i="24"/>
  <c r="AE8" i="24"/>
  <c r="AE9" i="24"/>
  <c r="AE10" i="24"/>
  <c r="AE11" i="24"/>
  <c r="AE12" i="24"/>
  <c r="AE13" i="24"/>
  <c r="AE14" i="24"/>
  <c r="AE15" i="24"/>
  <c r="AE16" i="24"/>
  <c r="AE17" i="24"/>
  <c r="AE18" i="24"/>
  <c r="AE19" i="24"/>
  <c r="AE20" i="24"/>
  <c r="AE21" i="24"/>
  <c r="AE22" i="24"/>
  <c r="AE23" i="24"/>
  <c r="AE33" i="24"/>
  <c r="AE34" i="24"/>
  <c r="AE35" i="24"/>
  <c r="AE36" i="24"/>
  <c r="AE37" i="24"/>
  <c r="AE38" i="24"/>
  <c r="AE39" i="24"/>
  <c r="AE24" i="24"/>
  <c r="AE25" i="24"/>
  <c r="AE26" i="24"/>
  <c r="AE27" i="24"/>
  <c r="AE28" i="24"/>
  <c r="AE29" i="24"/>
  <c r="AE31" i="24"/>
  <c r="AE40" i="24"/>
  <c r="AE41" i="24"/>
  <c r="AE42" i="24"/>
  <c r="AE43" i="24"/>
  <c r="AE44" i="24"/>
  <c r="AE45" i="24"/>
  <c r="AE46" i="24"/>
  <c r="AE30" i="24"/>
  <c r="AE47" i="24"/>
  <c r="AE32" i="24"/>
  <c r="AE49" i="24"/>
  <c r="AE50" i="24"/>
  <c r="AE51" i="24"/>
  <c r="AE52" i="24"/>
  <c r="AE53" i="24"/>
  <c r="AE54" i="24"/>
  <c r="AE55" i="24"/>
  <c r="AE56" i="24"/>
  <c r="AE48" i="24"/>
  <c r="AE59" i="24"/>
  <c r="AE60" i="24"/>
  <c r="AE61" i="24"/>
  <c r="AE62" i="24"/>
  <c r="AE63" i="24"/>
  <c r="AE64" i="24"/>
  <c r="AE65" i="24"/>
  <c r="AE66" i="24"/>
  <c r="AE67" i="24"/>
  <c r="AE68" i="24"/>
  <c r="AE69" i="24"/>
  <c r="AE57" i="24"/>
  <c r="AE58" i="24"/>
  <c r="AE72" i="24"/>
  <c r="AE73" i="24"/>
  <c r="AE74" i="24"/>
  <c r="AE75" i="24"/>
  <c r="AE76" i="24"/>
  <c r="AE77" i="24"/>
  <c r="AE78" i="24"/>
  <c r="AE79" i="24"/>
  <c r="AE70" i="24"/>
  <c r="AE71" i="24"/>
  <c r="AE80" i="24"/>
  <c r="AE81" i="24"/>
  <c r="AE82" i="24"/>
  <c r="AE83" i="24"/>
  <c r="AE3" i="24"/>
  <c r="P4" i="24"/>
  <c r="P5" i="24"/>
  <c r="P6" i="24"/>
  <c r="P7" i="24"/>
  <c r="P8" i="24"/>
  <c r="P9" i="24"/>
  <c r="P10" i="24"/>
  <c r="P11" i="24"/>
  <c r="P12" i="24"/>
  <c r="P13" i="24"/>
  <c r="P14" i="24"/>
  <c r="P15" i="24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33" i="24"/>
  <c r="P34" i="24"/>
  <c r="P30" i="24"/>
  <c r="P32" i="24"/>
  <c r="P39" i="24"/>
  <c r="P36" i="24"/>
  <c r="P29" i="24"/>
  <c r="P47" i="24"/>
  <c r="P48" i="24"/>
  <c r="P44" i="24"/>
  <c r="P31" i="24"/>
  <c r="P45" i="24"/>
  <c r="P38" i="24"/>
  <c r="P46" i="24"/>
  <c r="P49" i="24"/>
  <c r="P50" i="24"/>
  <c r="P51" i="24"/>
  <c r="P52" i="24"/>
  <c r="P53" i="24"/>
  <c r="P54" i="24"/>
  <c r="P55" i="24"/>
  <c r="P56" i="24"/>
  <c r="P37" i="24"/>
  <c r="P40" i="24"/>
  <c r="P41" i="24"/>
  <c r="P43" i="24"/>
  <c r="P35" i="24"/>
  <c r="P42" i="24"/>
  <c r="P57" i="24"/>
  <c r="P59" i="24"/>
  <c r="P60" i="24"/>
  <c r="P61" i="24"/>
  <c r="P62" i="24"/>
  <c r="P63" i="24"/>
  <c r="P64" i="24"/>
  <c r="P65" i="24"/>
  <c r="P66" i="24"/>
  <c r="P72" i="24"/>
  <c r="P73" i="24"/>
  <c r="P74" i="24"/>
  <c r="P75" i="24"/>
  <c r="P76" i="24"/>
  <c r="P77" i="24"/>
  <c r="P78" i="24"/>
  <c r="P79" i="24"/>
  <c r="P80" i="24"/>
  <c r="P81" i="24"/>
  <c r="P82" i="24"/>
  <c r="P83" i="24"/>
  <c r="P58" i="24"/>
  <c r="P69" i="24"/>
  <c r="P70" i="24"/>
  <c r="P71" i="24"/>
  <c r="P68" i="24"/>
  <c r="P3" i="24"/>
  <c r="P67" i="24"/>
  <c r="AN4" i="24"/>
  <c r="AN5" i="24"/>
  <c r="AN6" i="24"/>
  <c r="AN7" i="24"/>
  <c r="AN8" i="24"/>
  <c r="AN9" i="24"/>
  <c r="AN10" i="24"/>
  <c r="AN11" i="24"/>
  <c r="AN12" i="24"/>
  <c r="AN13" i="24"/>
  <c r="AN14" i="24"/>
  <c r="AN15" i="24"/>
  <c r="AN16" i="24"/>
  <c r="AN17" i="24"/>
  <c r="AN18" i="24"/>
  <c r="AN19" i="24"/>
  <c r="AN20" i="24"/>
  <c r="AN21" i="24"/>
  <c r="AN22" i="24"/>
  <c r="AN23" i="24"/>
  <c r="AN24" i="24"/>
  <c r="AN25" i="24"/>
  <c r="AN26" i="24"/>
  <c r="AN27" i="24"/>
  <c r="AN28" i="24"/>
  <c r="AN33" i="24"/>
  <c r="AN34" i="24"/>
  <c r="AN38" i="24"/>
  <c r="AN39" i="24"/>
  <c r="AN29" i="24"/>
  <c r="AN31" i="24"/>
  <c r="AN30" i="24"/>
  <c r="AN35" i="24"/>
  <c r="AN40" i="24"/>
  <c r="AN41" i="24"/>
  <c r="AN42" i="24"/>
  <c r="AN43" i="24"/>
  <c r="AN44" i="24"/>
  <c r="AN45" i="24"/>
  <c r="AN36" i="24"/>
  <c r="AN32" i="24"/>
  <c r="AN46" i="24"/>
  <c r="AN47" i="24"/>
  <c r="AN48" i="24"/>
  <c r="AN49" i="24"/>
  <c r="AN50" i="24"/>
  <c r="AN51" i="24"/>
  <c r="AN52" i="24"/>
  <c r="AN53" i="24"/>
  <c r="AN54" i="24"/>
  <c r="AN55" i="24"/>
  <c r="AN37" i="24"/>
  <c r="AN56" i="24"/>
  <c r="AN57" i="24"/>
  <c r="AN58" i="24"/>
  <c r="AN69" i="24"/>
  <c r="AN72" i="24"/>
  <c r="AN73" i="24"/>
  <c r="AN74" i="24"/>
  <c r="AN75" i="24"/>
  <c r="AN76" i="24"/>
  <c r="AN77" i="24"/>
  <c r="AN78" i="24"/>
  <c r="AN79" i="24"/>
  <c r="AN80" i="24"/>
  <c r="AN81" i="24"/>
  <c r="AN82" i="24"/>
  <c r="AN83" i="24"/>
  <c r="AN70" i="24"/>
  <c r="AN71" i="24"/>
  <c r="AN59" i="24"/>
  <c r="AN60" i="24"/>
  <c r="AN61" i="24"/>
  <c r="AN62" i="24"/>
  <c r="AN63" i="24"/>
  <c r="AN64" i="24"/>
  <c r="AN65" i="24"/>
  <c r="AN66" i="24"/>
  <c r="AN68" i="24"/>
  <c r="AN3" i="24"/>
  <c r="AN67" i="24"/>
  <c r="DH4" i="24"/>
  <c r="DH5" i="24"/>
  <c r="DH6" i="24"/>
  <c r="DH7" i="24"/>
  <c r="DH8" i="24"/>
  <c r="DH9" i="24"/>
  <c r="DH10" i="24"/>
  <c r="DH11" i="24"/>
  <c r="DH12" i="24"/>
  <c r="DH23" i="24"/>
  <c r="DH24" i="24"/>
  <c r="DH25" i="24"/>
  <c r="DH26" i="24"/>
  <c r="DH27" i="24"/>
  <c r="DH14" i="24"/>
  <c r="DH17" i="24"/>
  <c r="DH18" i="24"/>
  <c r="DH19" i="24"/>
  <c r="DH33" i="24"/>
  <c r="DH34" i="24"/>
  <c r="DH21" i="24"/>
  <c r="DH28" i="24"/>
  <c r="DH29" i="24"/>
  <c r="DH30" i="24"/>
  <c r="DH31" i="24"/>
  <c r="DH32" i="24"/>
  <c r="DH20" i="24"/>
  <c r="DH35" i="24"/>
  <c r="DH36" i="24"/>
  <c r="DH38" i="24"/>
  <c r="DH40" i="24"/>
  <c r="DH41" i="24"/>
  <c r="DH42" i="24"/>
  <c r="DH43" i="24"/>
  <c r="DH44" i="24"/>
  <c r="DH45" i="24"/>
  <c r="DH16" i="24"/>
  <c r="DH15" i="24"/>
  <c r="DH37" i="24"/>
  <c r="DH13" i="24"/>
  <c r="DH39" i="24"/>
  <c r="DH46" i="24"/>
  <c r="DH22" i="24"/>
  <c r="DH47" i="24"/>
  <c r="DH49" i="24"/>
  <c r="DH50" i="24"/>
  <c r="DH51" i="24"/>
  <c r="DH52" i="24"/>
  <c r="DH53" i="24"/>
  <c r="DH54" i="24"/>
  <c r="DH55" i="24"/>
  <c r="DH48" i="24"/>
  <c r="DH56" i="24"/>
  <c r="DH57" i="24"/>
  <c r="DH58" i="24"/>
  <c r="DH59" i="24"/>
  <c r="DH60" i="24"/>
  <c r="DH61" i="24"/>
  <c r="DH62" i="24"/>
  <c r="DH63" i="24"/>
  <c r="DH64" i="24"/>
  <c r="DH65" i="24"/>
  <c r="DH66" i="24"/>
  <c r="DH69" i="24"/>
  <c r="DH70" i="24"/>
  <c r="DH67" i="24"/>
  <c r="DH78" i="24"/>
  <c r="DH68" i="24"/>
  <c r="DH79" i="24"/>
  <c r="DH80" i="24"/>
  <c r="DH81" i="24"/>
  <c r="DH82" i="24"/>
  <c r="DH3" i="24"/>
  <c r="DH71" i="24"/>
  <c r="DH72" i="24"/>
  <c r="DH73" i="24"/>
  <c r="DH74" i="24"/>
  <c r="DH75" i="24"/>
  <c r="DH76" i="24"/>
  <c r="DH77" i="24"/>
  <c r="DH83" i="24"/>
  <c r="CA4" i="24"/>
  <c r="CA5" i="24"/>
  <c r="CA6" i="24"/>
  <c r="CA7" i="24"/>
  <c r="CA8" i="24"/>
  <c r="CA9" i="24"/>
  <c r="CA10" i="24"/>
  <c r="CA11" i="24"/>
  <c r="CA12" i="24"/>
  <c r="CA21" i="24"/>
  <c r="CA14" i="24"/>
  <c r="CA24" i="24"/>
  <c r="CA25" i="24"/>
  <c r="CA26" i="24"/>
  <c r="CA27" i="24"/>
  <c r="CA28" i="24"/>
  <c r="CA15" i="24"/>
  <c r="CA33" i="24"/>
  <c r="CA34" i="24"/>
  <c r="CA35" i="24"/>
  <c r="CA36" i="24"/>
  <c r="CA37" i="24"/>
  <c r="CA38" i="24"/>
  <c r="CA39" i="24"/>
  <c r="CA16" i="24"/>
  <c r="CA23" i="24"/>
  <c r="CA18" i="24"/>
  <c r="CA20" i="24"/>
  <c r="CA19" i="24"/>
  <c r="CA30" i="24"/>
  <c r="CA32" i="24"/>
  <c r="CA40" i="24"/>
  <c r="CA41" i="24"/>
  <c r="CA42" i="24"/>
  <c r="CA43" i="24"/>
  <c r="CA44" i="24"/>
  <c r="CA45" i="24"/>
  <c r="CA22" i="24"/>
  <c r="CA13" i="24"/>
  <c r="CA46" i="24"/>
  <c r="CA31" i="24"/>
  <c r="CA17" i="24"/>
  <c r="CA47" i="24"/>
  <c r="CA48" i="24"/>
  <c r="CA49" i="24"/>
  <c r="CA50" i="24"/>
  <c r="CA51" i="24"/>
  <c r="CA52" i="24"/>
  <c r="CA53" i="24"/>
  <c r="CA54" i="24"/>
  <c r="CA55" i="24"/>
  <c r="CA29" i="24"/>
  <c r="CA59" i="24"/>
  <c r="CA60" i="24"/>
  <c r="CA61" i="24"/>
  <c r="CA62" i="24"/>
  <c r="CA63" i="24"/>
  <c r="CA64" i="24"/>
  <c r="CA65" i="24"/>
  <c r="CA66" i="24"/>
  <c r="CA67" i="24"/>
  <c r="CA68" i="24"/>
  <c r="CA69" i="24"/>
  <c r="CA56" i="24"/>
  <c r="CA57" i="24"/>
  <c r="CA58" i="24"/>
  <c r="CA71" i="24"/>
  <c r="CA72" i="24"/>
  <c r="CA73" i="24"/>
  <c r="CA74" i="24"/>
  <c r="CA75" i="24"/>
  <c r="CA76" i="24"/>
  <c r="CA77" i="24"/>
  <c r="CA78" i="24"/>
  <c r="CA79" i="24"/>
  <c r="CA70" i="24"/>
  <c r="CA3" i="24"/>
  <c r="CA80" i="24"/>
  <c r="CA81" i="24"/>
  <c r="CA82" i="24"/>
  <c r="CA83" i="24"/>
  <c r="DG4" i="24"/>
  <c r="DG5" i="24"/>
  <c r="DG6" i="24"/>
  <c r="DG7" i="24"/>
  <c r="DG8" i="24"/>
  <c r="DG9" i="24"/>
  <c r="DG10" i="24"/>
  <c r="DG11" i="24"/>
  <c r="DG12" i="24"/>
  <c r="DG13" i="24"/>
  <c r="DG14" i="24"/>
  <c r="DG15" i="24"/>
  <c r="DG16" i="24"/>
  <c r="DG17" i="24"/>
  <c r="DG18" i="24"/>
  <c r="DG19" i="24"/>
  <c r="DG20" i="24"/>
  <c r="DG21" i="24"/>
  <c r="DG22" i="24"/>
  <c r="DG33" i="24"/>
  <c r="DG34" i="24"/>
  <c r="DG35" i="24"/>
  <c r="DG36" i="24"/>
  <c r="DG37" i="24"/>
  <c r="DG38" i="24"/>
  <c r="DG28" i="24"/>
  <c r="DG25" i="24"/>
  <c r="DG29" i="24"/>
  <c r="DG31" i="24"/>
  <c r="DG26" i="24"/>
  <c r="DG40" i="24"/>
  <c r="DG41" i="24"/>
  <c r="DG42" i="24"/>
  <c r="DG43" i="24"/>
  <c r="DG44" i="24"/>
  <c r="DG45" i="24"/>
  <c r="DG27" i="24"/>
  <c r="DG39" i="24"/>
  <c r="DG24" i="24"/>
  <c r="DG32" i="24"/>
  <c r="DG46" i="24"/>
  <c r="DG30" i="24"/>
  <c r="DG47" i="24"/>
  <c r="DG23" i="24"/>
  <c r="DG49" i="24"/>
  <c r="DG50" i="24"/>
  <c r="DG51" i="24"/>
  <c r="DG52" i="24"/>
  <c r="DG53" i="24"/>
  <c r="DG54" i="24"/>
  <c r="DG55" i="24"/>
  <c r="DG48" i="24"/>
  <c r="DG56" i="24"/>
  <c r="DG57" i="24"/>
  <c r="DG58" i="24"/>
  <c r="DG59" i="24"/>
  <c r="DG60" i="24"/>
  <c r="DG61" i="24"/>
  <c r="DG62" i="24"/>
  <c r="DG63" i="24"/>
  <c r="DG64" i="24"/>
  <c r="DG65" i="24"/>
  <c r="DG66" i="24"/>
  <c r="DG67" i="24"/>
  <c r="DG68" i="24"/>
  <c r="DG69" i="24"/>
  <c r="DG70" i="24"/>
  <c r="DG71" i="24"/>
  <c r="DG72" i="24"/>
  <c r="DG73" i="24"/>
  <c r="DG74" i="24"/>
  <c r="DG75" i="24"/>
  <c r="DG76" i="24"/>
  <c r="DG77" i="24"/>
  <c r="DG78" i="24"/>
  <c r="DG79" i="24"/>
  <c r="DG80" i="24"/>
  <c r="DG81" i="24"/>
  <c r="DG82" i="24"/>
  <c r="DG3" i="24"/>
  <c r="DG83" i="24"/>
  <c r="CB4" i="24"/>
  <c r="CB5" i="24"/>
  <c r="CB6" i="24"/>
  <c r="CB7" i="24"/>
  <c r="CB8" i="24"/>
  <c r="CB9" i="24"/>
  <c r="CB10" i="24"/>
  <c r="CB11" i="24"/>
  <c r="CB12" i="24"/>
  <c r="CB13" i="24"/>
  <c r="CB14" i="24"/>
  <c r="CB15" i="24"/>
  <c r="CB16" i="24"/>
  <c r="CB17" i="24"/>
  <c r="CB18" i="24"/>
  <c r="CB19" i="24"/>
  <c r="CB20" i="24"/>
  <c r="CB21" i="24"/>
  <c r="CB22" i="24"/>
  <c r="CB23" i="24"/>
  <c r="CB24" i="24"/>
  <c r="CB25" i="24"/>
  <c r="CB26" i="24"/>
  <c r="CB27" i="24"/>
  <c r="CB28" i="24"/>
  <c r="CB33" i="24"/>
  <c r="CB34" i="24"/>
  <c r="CB29" i="24"/>
  <c r="CB30" i="24"/>
  <c r="CB31" i="24"/>
  <c r="CB32" i="24"/>
  <c r="CB40" i="24"/>
  <c r="CB41" i="24"/>
  <c r="CB42" i="24"/>
  <c r="CB43" i="24"/>
  <c r="CB44" i="24"/>
  <c r="CB45" i="24"/>
  <c r="CB46" i="24"/>
  <c r="CB36" i="24"/>
  <c r="CB47" i="24"/>
  <c r="CB48" i="24"/>
  <c r="CB37" i="24"/>
  <c r="CB35" i="24"/>
  <c r="CB39" i="24"/>
  <c r="CB49" i="24"/>
  <c r="CB50" i="24"/>
  <c r="CB51" i="24"/>
  <c r="CB52" i="24"/>
  <c r="CB53" i="24"/>
  <c r="CB54" i="24"/>
  <c r="CB55" i="24"/>
  <c r="CB38" i="24"/>
  <c r="CB56" i="24"/>
  <c r="CB57" i="24"/>
  <c r="CB58" i="24"/>
  <c r="CB68" i="24"/>
  <c r="CB59" i="24"/>
  <c r="CB60" i="24"/>
  <c r="CB61" i="24"/>
  <c r="CB62" i="24"/>
  <c r="CB63" i="24"/>
  <c r="CB64" i="24"/>
  <c r="CB65" i="24"/>
  <c r="CB66" i="24"/>
  <c r="CB67" i="24"/>
  <c r="CB70" i="24"/>
  <c r="CB78" i="24"/>
  <c r="CB79" i="24"/>
  <c r="CB69" i="24"/>
  <c r="CB3" i="24"/>
  <c r="CB71" i="24"/>
  <c r="CB72" i="24"/>
  <c r="CB73" i="24"/>
  <c r="CB74" i="24"/>
  <c r="CB75" i="24"/>
  <c r="CB76" i="24"/>
  <c r="CB77" i="24"/>
  <c r="CB80" i="24"/>
  <c r="CB81" i="24"/>
  <c r="CB82" i="24"/>
  <c r="CB83" i="24"/>
  <c r="BD4" i="24"/>
  <c r="BD5" i="24"/>
  <c r="BD6" i="24"/>
  <c r="BD7" i="24"/>
  <c r="BD8" i="24"/>
  <c r="BD9" i="24"/>
  <c r="BD10" i="24"/>
  <c r="BD11" i="24"/>
  <c r="BD12" i="24"/>
  <c r="BD24" i="24"/>
  <c r="BD25" i="24"/>
  <c r="BD26" i="24"/>
  <c r="BD27" i="24"/>
  <c r="BD28" i="24"/>
  <c r="BD14" i="24"/>
  <c r="BD17" i="24"/>
  <c r="BD29" i="24"/>
  <c r="BD30" i="24"/>
  <c r="BD31" i="24"/>
  <c r="BD32" i="24"/>
  <c r="BD18" i="24"/>
  <c r="BD19" i="24"/>
  <c r="BD33" i="24"/>
  <c r="BD34" i="24"/>
  <c r="BD21" i="24"/>
  <c r="BD15" i="24"/>
  <c r="BD23" i="24"/>
  <c r="BD22" i="24"/>
  <c r="BD35" i="24"/>
  <c r="BD36" i="24"/>
  <c r="BD37" i="24"/>
  <c r="BD38" i="24"/>
  <c r="BD39" i="24"/>
  <c r="BD40" i="24"/>
  <c r="BD41" i="24"/>
  <c r="BD42" i="24"/>
  <c r="BD43" i="24"/>
  <c r="BD44" i="24"/>
  <c r="BD45" i="24"/>
  <c r="BD20" i="24"/>
  <c r="BD16" i="24"/>
  <c r="BD46" i="24"/>
  <c r="BD47" i="24"/>
  <c r="BD48" i="24"/>
  <c r="BD49" i="24"/>
  <c r="BD50" i="24"/>
  <c r="BD51" i="24"/>
  <c r="BD52" i="24"/>
  <c r="BD53" i="24"/>
  <c r="BD54" i="24"/>
  <c r="BD55" i="24"/>
  <c r="BD13" i="24"/>
  <c r="BD56" i="24"/>
  <c r="BD57" i="24"/>
  <c r="BD58" i="24"/>
  <c r="BD59" i="24"/>
  <c r="BD60" i="24"/>
  <c r="BD61" i="24"/>
  <c r="BD62" i="24"/>
  <c r="BD63" i="24"/>
  <c r="BD64" i="24"/>
  <c r="BD65" i="24"/>
  <c r="BD66" i="24"/>
  <c r="BD70" i="24"/>
  <c r="BD67" i="24"/>
  <c r="BD68" i="24"/>
  <c r="BD80" i="24"/>
  <c r="BD81" i="24"/>
  <c r="BD82" i="24"/>
  <c r="BD83" i="24"/>
  <c r="BD69" i="24"/>
  <c r="BD71" i="24"/>
  <c r="BD72" i="24"/>
  <c r="BD73" i="24"/>
  <c r="BD74" i="24"/>
  <c r="BD75" i="24"/>
  <c r="BD76" i="24"/>
  <c r="BD77" i="24"/>
  <c r="BD78" i="24"/>
  <c r="BD79" i="24"/>
  <c r="BD3" i="24"/>
  <c r="CG4" i="24"/>
  <c r="CG5" i="24"/>
  <c r="CG6" i="24"/>
  <c r="CG7" i="24"/>
  <c r="CG8" i="24"/>
  <c r="CG9" i="24"/>
  <c r="CG10" i="24"/>
  <c r="CG11" i="24"/>
  <c r="CG12" i="24"/>
  <c r="CG13" i="24"/>
  <c r="CG14" i="24"/>
  <c r="CG15" i="24"/>
  <c r="CG16" i="24"/>
  <c r="CG17" i="24"/>
  <c r="CG18" i="24"/>
  <c r="CG19" i="24"/>
  <c r="CG20" i="24"/>
  <c r="CG21" i="24"/>
  <c r="CG22" i="24"/>
  <c r="CG24" i="24"/>
  <c r="CG25" i="24"/>
  <c r="CG26" i="24"/>
  <c r="CG27" i="24"/>
  <c r="CG28" i="24"/>
  <c r="CG29" i="24"/>
  <c r="CG30" i="24"/>
  <c r="CG31" i="24"/>
  <c r="CG32" i="24"/>
  <c r="CG23" i="24"/>
  <c r="CG33" i="24"/>
  <c r="CG34" i="24"/>
  <c r="CG35" i="24"/>
  <c r="CG36" i="24"/>
  <c r="CG37" i="24"/>
  <c r="CG40" i="24"/>
  <c r="CG41" i="24"/>
  <c r="CG42" i="24"/>
  <c r="CG43" i="24"/>
  <c r="CG44" i="24"/>
  <c r="CG45" i="24"/>
  <c r="CG38" i="24"/>
  <c r="CG39" i="24"/>
  <c r="CG49" i="24"/>
  <c r="CG50" i="24"/>
  <c r="CG51" i="24"/>
  <c r="CG52" i="24"/>
  <c r="CG53" i="24"/>
  <c r="CG54" i="24"/>
  <c r="CG55" i="24"/>
  <c r="CG46" i="24"/>
  <c r="CG47" i="24"/>
  <c r="CG48" i="24"/>
  <c r="CG56" i="24"/>
  <c r="CG57" i="24"/>
  <c r="CG58" i="24"/>
  <c r="CG59" i="24"/>
  <c r="CG60" i="24"/>
  <c r="CG61" i="24"/>
  <c r="CG62" i="24"/>
  <c r="CG63" i="24"/>
  <c r="CG64" i="24"/>
  <c r="CG65" i="24"/>
  <c r="CG66" i="24"/>
  <c r="CG67" i="24"/>
  <c r="CG68" i="24"/>
  <c r="CG69" i="24"/>
  <c r="CG70" i="24"/>
  <c r="CG71" i="24"/>
  <c r="CG72" i="24"/>
  <c r="CG73" i="24"/>
  <c r="CG74" i="24"/>
  <c r="CG75" i="24"/>
  <c r="CG76" i="24"/>
  <c r="CG77" i="24"/>
  <c r="CG3" i="24"/>
  <c r="CG80" i="24"/>
  <c r="CG81" i="24"/>
  <c r="CG82" i="24"/>
  <c r="CG83" i="24"/>
  <c r="CG78" i="24"/>
  <c r="CG79" i="24"/>
  <c r="AL4" i="24"/>
  <c r="AL5" i="24"/>
  <c r="AL6" i="24"/>
  <c r="AL7" i="24"/>
  <c r="AL8" i="24"/>
  <c r="AL9" i="24"/>
  <c r="AL10" i="24"/>
  <c r="AL11" i="24"/>
  <c r="AL12" i="24"/>
  <c r="AL16" i="24"/>
  <c r="AL24" i="24"/>
  <c r="AL25" i="24"/>
  <c r="AL26" i="24"/>
  <c r="AL27" i="24"/>
  <c r="AL28" i="24"/>
  <c r="AL18" i="24"/>
  <c r="AL21" i="24"/>
  <c r="AL22" i="24"/>
  <c r="AL13" i="24"/>
  <c r="AL15" i="24"/>
  <c r="AL17" i="24"/>
  <c r="AL33" i="24"/>
  <c r="AL34" i="24"/>
  <c r="AL14" i="24"/>
  <c r="AL35" i="24"/>
  <c r="AL36" i="24"/>
  <c r="AL37" i="24"/>
  <c r="AL29" i="24"/>
  <c r="AL31" i="24"/>
  <c r="AL19" i="24"/>
  <c r="AL38" i="24"/>
  <c r="AL20" i="24"/>
  <c r="AL40" i="24"/>
  <c r="AL32" i="24"/>
  <c r="AL39" i="24"/>
  <c r="AL41" i="24"/>
  <c r="AL42" i="24"/>
  <c r="AL49" i="24"/>
  <c r="AL50" i="24"/>
  <c r="AL51" i="24"/>
  <c r="AL52" i="24"/>
  <c r="AL53" i="24"/>
  <c r="AL54" i="24"/>
  <c r="AL55" i="24"/>
  <c r="AL43" i="24"/>
  <c r="AL48" i="24"/>
  <c r="AL23" i="24"/>
  <c r="AL44" i="24"/>
  <c r="AL45" i="24"/>
  <c r="AL30" i="24"/>
  <c r="AL46" i="24"/>
  <c r="AL47" i="24"/>
  <c r="AL59" i="24"/>
  <c r="AL60" i="24"/>
  <c r="AL61" i="24"/>
  <c r="AL62" i="24"/>
  <c r="AL63" i="24"/>
  <c r="AL64" i="24"/>
  <c r="AL65" i="24"/>
  <c r="AL66" i="24"/>
  <c r="AL67" i="24"/>
  <c r="AL68" i="24"/>
  <c r="AL57" i="24"/>
  <c r="AL70" i="24"/>
  <c r="AL71" i="24"/>
  <c r="AL56" i="24"/>
  <c r="AL58" i="24"/>
  <c r="AL69" i="24"/>
  <c r="AL72" i="24"/>
  <c r="AL73" i="24"/>
  <c r="AL74" i="24"/>
  <c r="AL75" i="24"/>
  <c r="AL76" i="24"/>
  <c r="AL77" i="24"/>
  <c r="AL78" i="24"/>
  <c r="AL79" i="24"/>
  <c r="AL3" i="24"/>
  <c r="AL80" i="24"/>
  <c r="AL81" i="24"/>
  <c r="AL82" i="24"/>
  <c r="AL83" i="24"/>
  <c r="CV4" i="24"/>
  <c r="CV5" i="24"/>
  <c r="CV6" i="24"/>
  <c r="CV7" i="24"/>
  <c r="CV8" i="24"/>
  <c r="CV9" i="24"/>
  <c r="CV10" i="24"/>
  <c r="CV11" i="24"/>
  <c r="CV12" i="24"/>
  <c r="CV13" i="24"/>
  <c r="CV14" i="24"/>
  <c r="CV15" i="24"/>
  <c r="CV16" i="24"/>
  <c r="CV17" i="24"/>
  <c r="CV18" i="24"/>
  <c r="CV19" i="24"/>
  <c r="CV20" i="24"/>
  <c r="CV21" i="24"/>
  <c r="CV22" i="24"/>
  <c r="CV23" i="24"/>
  <c r="CV24" i="24"/>
  <c r="CV25" i="24"/>
  <c r="CV26" i="24"/>
  <c r="CV27" i="24"/>
  <c r="CV28" i="24"/>
  <c r="CV33" i="24"/>
  <c r="CV34" i="24"/>
  <c r="CV37" i="24"/>
  <c r="CV30" i="24"/>
  <c r="CV32" i="24"/>
  <c r="CV40" i="24"/>
  <c r="CV41" i="24"/>
  <c r="CV42" i="24"/>
  <c r="CV43" i="24"/>
  <c r="CV44" i="24"/>
  <c r="CV45" i="24"/>
  <c r="CV38" i="24"/>
  <c r="CV39" i="24"/>
  <c r="CV31" i="24"/>
  <c r="CV29" i="24"/>
  <c r="CV36" i="24"/>
  <c r="CV46" i="24"/>
  <c r="CV35" i="24"/>
  <c r="CV47" i="24"/>
  <c r="CV49" i="24"/>
  <c r="CV50" i="24"/>
  <c r="CV51" i="24"/>
  <c r="CV52" i="24"/>
  <c r="CV53" i="24"/>
  <c r="CV54" i="24"/>
  <c r="CV55" i="24"/>
  <c r="CV48" i="24"/>
  <c r="CV68" i="24"/>
  <c r="CV67" i="24"/>
  <c r="CV59" i="24"/>
  <c r="CV63" i="24"/>
  <c r="CV56" i="24"/>
  <c r="CV62" i="24"/>
  <c r="CV66" i="24"/>
  <c r="CV58" i="24"/>
  <c r="CV69" i="24"/>
  <c r="CV61" i="24"/>
  <c r="CV65" i="24"/>
  <c r="CV57" i="24"/>
  <c r="CV71" i="24"/>
  <c r="CV72" i="24"/>
  <c r="CV73" i="24"/>
  <c r="CV74" i="24"/>
  <c r="CV75" i="24"/>
  <c r="CV76" i="24"/>
  <c r="CV77" i="24"/>
  <c r="CV79" i="24"/>
  <c r="CV80" i="24"/>
  <c r="CV81" i="24"/>
  <c r="CV82" i="24"/>
  <c r="CV60" i="24"/>
  <c r="CV64" i="24"/>
  <c r="CV3" i="24"/>
  <c r="CV70" i="24"/>
  <c r="CV78" i="24"/>
  <c r="CV83" i="24"/>
  <c r="AX4" i="24"/>
  <c r="AX5" i="24"/>
  <c r="AX6" i="24"/>
  <c r="AX7" i="24"/>
  <c r="AX8" i="24"/>
  <c r="AX9" i="24"/>
  <c r="AX10" i="24"/>
  <c r="AX11" i="24"/>
  <c r="AX12" i="24"/>
  <c r="AX23" i="24"/>
  <c r="AX14" i="24"/>
  <c r="AX16" i="24"/>
  <c r="AX19" i="24"/>
  <c r="AX24" i="24"/>
  <c r="AX25" i="24"/>
  <c r="AX26" i="24"/>
  <c r="AX27" i="24"/>
  <c r="AX28" i="24"/>
  <c r="AX20" i="24"/>
  <c r="AX21" i="24"/>
  <c r="AX13" i="24"/>
  <c r="AX29" i="24"/>
  <c r="AX30" i="24"/>
  <c r="AX31" i="24"/>
  <c r="AX32" i="24"/>
  <c r="AX18" i="24"/>
  <c r="AX35" i="24"/>
  <c r="AX36" i="24"/>
  <c r="AX37" i="24"/>
  <c r="AX38" i="24"/>
  <c r="AX39" i="24"/>
  <c r="AX22" i="24"/>
  <c r="AX33" i="24"/>
  <c r="AX34" i="24"/>
  <c r="AX17" i="24"/>
  <c r="AX40" i="24"/>
  <c r="AX41" i="24"/>
  <c r="AX42" i="24"/>
  <c r="AX43" i="24"/>
  <c r="AX44" i="24"/>
  <c r="AX45" i="24"/>
  <c r="AX48" i="24"/>
  <c r="AX46" i="24"/>
  <c r="AX47" i="24"/>
  <c r="AX49" i="24"/>
  <c r="AX50" i="24"/>
  <c r="AX51" i="24"/>
  <c r="AX52" i="24"/>
  <c r="AX53" i="24"/>
  <c r="AX54" i="24"/>
  <c r="AX55" i="24"/>
  <c r="AX15" i="24"/>
  <c r="AX56" i="24"/>
  <c r="AX57" i="24"/>
  <c r="AX58" i="24"/>
  <c r="AX59" i="24"/>
  <c r="AX60" i="24"/>
  <c r="AX61" i="24"/>
  <c r="AX62" i="24"/>
  <c r="AX63" i="24"/>
  <c r="AX64" i="24"/>
  <c r="AX65" i="24"/>
  <c r="AX66" i="24"/>
  <c r="AX69" i="24"/>
  <c r="AX67" i="24"/>
  <c r="AX68" i="24"/>
  <c r="AX71" i="24"/>
  <c r="AX72" i="24"/>
  <c r="AX73" i="24"/>
  <c r="AX74" i="24"/>
  <c r="AX75" i="24"/>
  <c r="AX76" i="24"/>
  <c r="AX77" i="24"/>
  <c r="AX3" i="24"/>
  <c r="AX78" i="24"/>
  <c r="AX79" i="24"/>
  <c r="AX80" i="24"/>
  <c r="AX81" i="24"/>
  <c r="AX82" i="24"/>
  <c r="AX83" i="24"/>
  <c r="AX70" i="24"/>
  <c r="DY4" i="24"/>
  <c r="DY5" i="24"/>
  <c r="DY6" i="24"/>
  <c r="DY7" i="24"/>
  <c r="DY8" i="24"/>
  <c r="DY9" i="24"/>
  <c r="DY10" i="24"/>
  <c r="DY11" i="24"/>
  <c r="DY12" i="24"/>
  <c r="DY13" i="24"/>
  <c r="DY14" i="24"/>
  <c r="DY15" i="24"/>
  <c r="DY16" i="24"/>
  <c r="DY17" i="24"/>
  <c r="DY18" i="24"/>
  <c r="DY19" i="24"/>
  <c r="DY20" i="24"/>
  <c r="DY21" i="24"/>
  <c r="DY22" i="24"/>
  <c r="DY23" i="24"/>
  <c r="DY24" i="24"/>
  <c r="DY25" i="24"/>
  <c r="DY26" i="24"/>
  <c r="DY27" i="24"/>
  <c r="DY28" i="24"/>
  <c r="DY29" i="24"/>
  <c r="DY30" i="24"/>
  <c r="DY31" i="24"/>
  <c r="DY32" i="24"/>
  <c r="DY33" i="24"/>
  <c r="DY34" i="24"/>
  <c r="DY35" i="24"/>
  <c r="DY36" i="24"/>
  <c r="DY37" i="24"/>
  <c r="DY39" i="24"/>
  <c r="DY40" i="24"/>
  <c r="DY41" i="24"/>
  <c r="DY42" i="24"/>
  <c r="DY43" i="24"/>
  <c r="DY44" i="24"/>
  <c r="DY45" i="24"/>
  <c r="DY38" i="24"/>
  <c r="DY48" i="24"/>
  <c r="DY49" i="24"/>
  <c r="DY50" i="24"/>
  <c r="DY51" i="24"/>
  <c r="DY52" i="24"/>
  <c r="DY53" i="24"/>
  <c r="DY54" i="24"/>
  <c r="DY55" i="24"/>
  <c r="DY46" i="24"/>
  <c r="DY47" i="24"/>
  <c r="DY58" i="24"/>
  <c r="DY59" i="24"/>
  <c r="DY60" i="24"/>
  <c r="DY61" i="24"/>
  <c r="DY62" i="24"/>
  <c r="DY63" i="24"/>
  <c r="DY64" i="24"/>
  <c r="DY65" i="24"/>
  <c r="DY66" i="24"/>
  <c r="DY67" i="24"/>
  <c r="DY56" i="24"/>
  <c r="DY71" i="24"/>
  <c r="DY72" i="24"/>
  <c r="DY73" i="24"/>
  <c r="DY74" i="24"/>
  <c r="DY75" i="24"/>
  <c r="DY76" i="24"/>
  <c r="DY77" i="24"/>
  <c r="DY3" i="24"/>
  <c r="DY83" i="24"/>
  <c r="DY70" i="24"/>
  <c r="DY68" i="24"/>
  <c r="DY57" i="24"/>
  <c r="DY69" i="24"/>
  <c r="DY78" i="24"/>
  <c r="DY79" i="24"/>
  <c r="DY80" i="24"/>
  <c r="DY81" i="24"/>
  <c r="DY82" i="24"/>
  <c r="AY4" i="24"/>
  <c r="AY5" i="24"/>
  <c r="AY6" i="24"/>
  <c r="AY7" i="24"/>
  <c r="AY8" i="24"/>
  <c r="AY9" i="24"/>
  <c r="AY10" i="24"/>
  <c r="AY11" i="24"/>
  <c r="AY12" i="24"/>
  <c r="AY13" i="24"/>
  <c r="AY14" i="24"/>
  <c r="AY15" i="24"/>
  <c r="AY16" i="24"/>
  <c r="AY17" i="24"/>
  <c r="AY18" i="24"/>
  <c r="AY19" i="24"/>
  <c r="AY20" i="24"/>
  <c r="AY21" i="24"/>
  <c r="AY22" i="24"/>
  <c r="AY23" i="24"/>
  <c r="AY29" i="24"/>
  <c r="AY30" i="24"/>
  <c r="AY31" i="24"/>
  <c r="AY32" i="24"/>
  <c r="AY24" i="24"/>
  <c r="AY25" i="24"/>
  <c r="AY26" i="24"/>
  <c r="AY27" i="24"/>
  <c r="AY28" i="24"/>
  <c r="AY40" i="24"/>
  <c r="AY41" i="24"/>
  <c r="AY42" i="24"/>
  <c r="AY43" i="24"/>
  <c r="AY44" i="24"/>
  <c r="AY45" i="24"/>
  <c r="AY33" i="24"/>
  <c r="AY34" i="24"/>
  <c r="AY39" i="24"/>
  <c r="AY35" i="24"/>
  <c r="AY37" i="24"/>
  <c r="AY48" i="24"/>
  <c r="AY46" i="24"/>
  <c r="AY47" i="24"/>
  <c r="AY49" i="24"/>
  <c r="AY50" i="24"/>
  <c r="AY51" i="24"/>
  <c r="AY52" i="24"/>
  <c r="AY53" i="24"/>
  <c r="AY54" i="24"/>
  <c r="AY55" i="24"/>
  <c r="AY56" i="24"/>
  <c r="AY57" i="24"/>
  <c r="AY58" i="24"/>
  <c r="AY36" i="24"/>
  <c r="AY38" i="24"/>
  <c r="AY59" i="24"/>
  <c r="AY60" i="24"/>
  <c r="AY61" i="24"/>
  <c r="AY62" i="24"/>
  <c r="AY63" i="24"/>
  <c r="AY64" i="24"/>
  <c r="AY65" i="24"/>
  <c r="AY66" i="24"/>
  <c r="AY71" i="24"/>
  <c r="AY72" i="24"/>
  <c r="AY73" i="24"/>
  <c r="AY74" i="24"/>
  <c r="AY75" i="24"/>
  <c r="AY76" i="24"/>
  <c r="AY77" i="24"/>
  <c r="AY69" i="24"/>
  <c r="AY67" i="24"/>
  <c r="AY68" i="24"/>
  <c r="AY3" i="24"/>
  <c r="AY78" i="24"/>
  <c r="AY79" i="24"/>
  <c r="AY80" i="24"/>
  <c r="AY81" i="24"/>
  <c r="AY82" i="24"/>
  <c r="AY83" i="24"/>
  <c r="AY70" i="24"/>
  <c r="CI4" i="24"/>
  <c r="CI5" i="24"/>
  <c r="CI6" i="24"/>
  <c r="CI7" i="24"/>
  <c r="CI8" i="24"/>
  <c r="CI9" i="24"/>
  <c r="CI10" i="24"/>
  <c r="CI11" i="24"/>
  <c r="CI12" i="24"/>
  <c r="CI13" i="24"/>
  <c r="CI14" i="24"/>
  <c r="CI15" i="24"/>
  <c r="CI16" i="24"/>
  <c r="CI17" i="24"/>
  <c r="CI18" i="24"/>
  <c r="CI19" i="24"/>
  <c r="CI20" i="24"/>
  <c r="CI21" i="24"/>
  <c r="CI22" i="24"/>
  <c r="CI23" i="24"/>
  <c r="CI24" i="24"/>
  <c r="CI25" i="24"/>
  <c r="CI26" i="24"/>
  <c r="CI27" i="24"/>
  <c r="CI28" i="24"/>
  <c r="CI29" i="24"/>
  <c r="CI31" i="24"/>
  <c r="CI40" i="24"/>
  <c r="CI41" i="24"/>
  <c r="CI42" i="24"/>
  <c r="CI43" i="24"/>
  <c r="CI44" i="24"/>
  <c r="CI45" i="24"/>
  <c r="CI38" i="24"/>
  <c r="CI39" i="24"/>
  <c r="CI37" i="24"/>
  <c r="CI34" i="24"/>
  <c r="CI35" i="24"/>
  <c r="CI32" i="24"/>
  <c r="CI36" i="24"/>
  <c r="CI33" i="24"/>
  <c r="CI49" i="24"/>
  <c r="CI50" i="24"/>
  <c r="CI51" i="24"/>
  <c r="CI52" i="24"/>
  <c r="CI53" i="24"/>
  <c r="CI54" i="24"/>
  <c r="CI55" i="24"/>
  <c r="CI56" i="24"/>
  <c r="CI57" i="24"/>
  <c r="CI58" i="24"/>
  <c r="CI46" i="24"/>
  <c r="CI47" i="24"/>
  <c r="CI48" i="24"/>
  <c r="CI30" i="24"/>
  <c r="CI59" i="24"/>
  <c r="CI60" i="24"/>
  <c r="CI61" i="24"/>
  <c r="CI62" i="24"/>
  <c r="CI63" i="24"/>
  <c r="CI64" i="24"/>
  <c r="CI65" i="24"/>
  <c r="CI66" i="24"/>
  <c r="CI71" i="24"/>
  <c r="CI72" i="24"/>
  <c r="CI73" i="24"/>
  <c r="CI74" i="24"/>
  <c r="CI75" i="24"/>
  <c r="CI76" i="24"/>
  <c r="CI77" i="24"/>
  <c r="CI68" i="24"/>
  <c r="CI78" i="24"/>
  <c r="CI79" i="24"/>
  <c r="CI67" i="24"/>
  <c r="CI70" i="24"/>
  <c r="CI3" i="24"/>
  <c r="CI80" i="24"/>
  <c r="CI81" i="24"/>
  <c r="CI82" i="24"/>
  <c r="CI83" i="24"/>
  <c r="CI69" i="24"/>
  <c r="CT10" i="24"/>
  <c r="CT11" i="24"/>
  <c r="CT12" i="24"/>
  <c r="CT13" i="24"/>
  <c r="CT14" i="24"/>
  <c r="CT15" i="24"/>
  <c r="CT16" i="24"/>
  <c r="CT17" i="24"/>
  <c r="CT18" i="24"/>
  <c r="CT19" i="24"/>
  <c r="CT20" i="24"/>
  <c r="CT21" i="24"/>
  <c r="CT22" i="24"/>
  <c r="CT4" i="24"/>
  <c r="CT5" i="24"/>
  <c r="CT6" i="24"/>
  <c r="CT7" i="24"/>
  <c r="CT8" i="24"/>
  <c r="CT9" i="24"/>
  <c r="CT23" i="24"/>
  <c r="CT24" i="24"/>
  <c r="CT25" i="24"/>
  <c r="CT26" i="24"/>
  <c r="CT27" i="24"/>
  <c r="CT28" i="24"/>
  <c r="CT29" i="24"/>
  <c r="CT30" i="24"/>
  <c r="CT31" i="24"/>
  <c r="CT32" i="24"/>
  <c r="CT33" i="24"/>
  <c r="CT34" i="24"/>
  <c r="CT40" i="24"/>
  <c r="CT41" i="24"/>
  <c r="CT42" i="24"/>
  <c r="CT43" i="24"/>
  <c r="CT44" i="24"/>
  <c r="CT45" i="24"/>
  <c r="CT35" i="24"/>
  <c r="CT36" i="24"/>
  <c r="CT39" i="24"/>
  <c r="CT38" i="24"/>
  <c r="CT46" i="24"/>
  <c r="CT47" i="24"/>
  <c r="CT49" i="24"/>
  <c r="CT50" i="24"/>
  <c r="CT51" i="24"/>
  <c r="CT52" i="24"/>
  <c r="CT53" i="24"/>
  <c r="CT54" i="24"/>
  <c r="CT55" i="24"/>
  <c r="CT37" i="24"/>
  <c r="CT48" i="24"/>
  <c r="CT59" i="24"/>
  <c r="CT60" i="24"/>
  <c r="CT61" i="24"/>
  <c r="CT62" i="24"/>
  <c r="CT63" i="24"/>
  <c r="CT64" i="24"/>
  <c r="CT65" i="24"/>
  <c r="CT66" i="24"/>
  <c r="CT67" i="24"/>
  <c r="CT68" i="24"/>
  <c r="CT56" i="24"/>
  <c r="CT57" i="24"/>
  <c r="CT58" i="24"/>
  <c r="CT69" i="24"/>
  <c r="CT70" i="24"/>
  <c r="CT71" i="24"/>
  <c r="CT72" i="24"/>
  <c r="CT73" i="24"/>
  <c r="CT74" i="24"/>
  <c r="CT75" i="24"/>
  <c r="CT76" i="24"/>
  <c r="CT77" i="24"/>
  <c r="CT78" i="24"/>
  <c r="CT79" i="24"/>
  <c r="CT80" i="24"/>
  <c r="CT81" i="24"/>
  <c r="CT82" i="24"/>
  <c r="CT3" i="24"/>
  <c r="CT8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33" i="24"/>
  <c r="G34" i="24"/>
  <c r="G35" i="24"/>
  <c r="G36" i="24"/>
  <c r="G37" i="24"/>
  <c r="G38" i="24"/>
  <c r="G39" i="24"/>
  <c r="G24" i="24"/>
  <c r="G25" i="24"/>
  <c r="G26" i="24"/>
  <c r="G27" i="24"/>
  <c r="G28" i="24"/>
  <c r="G40" i="24"/>
  <c r="G41" i="24"/>
  <c r="G42" i="24"/>
  <c r="G43" i="24"/>
  <c r="G44" i="24"/>
  <c r="G45" i="24"/>
  <c r="G46" i="24"/>
  <c r="G29" i="24"/>
  <c r="G31" i="24"/>
  <c r="G47" i="24"/>
  <c r="G32" i="24"/>
  <c r="G48" i="24"/>
  <c r="G30" i="24"/>
  <c r="G49" i="24"/>
  <c r="G50" i="24"/>
  <c r="G51" i="24"/>
  <c r="G52" i="24"/>
  <c r="G53" i="24"/>
  <c r="G54" i="24"/>
  <c r="G55" i="24"/>
  <c r="G56" i="24"/>
  <c r="G59" i="24"/>
  <c r="G60" i="24"/>
  <c r="G61" i="24"/>
  <c r="G62" i="24"/>
  <c r="G63" i="24"/>
  <c r="G64" i="24"/>
  <c r="G65" i="24"/>
  <c r="G66" i="24"/>
  <c r="G67" i="24"/>
  <c r="G68" i="24"/>
  <c r="G69" i="24"/>
  <c r="G57" i="24"/>
  <c r="G58" i="24"/>
  <c r="G72" i="24"/>
  <c r="G73" i="24"/>
  <c r="G74" i="24"/>
  <c r="G75" i="24"/>
  <c r="G76" i="24"/>
  <c r="G77" i="24"/>
  <c r="G78" i="24"/>
  <c r="G79" i="24"/>
  <c r="G70" i="24"/>
  <c r="G80" i="24"/>
  <c r="G81" i="24"/>
  <c r="G82" i="24"/>
  <c r="G83" i="24"/>
  <c r="G71" i="24"/>
  <c r="G3" i="24"/>
  <c r="AJ4" i="24"/>
  <c r="AJ5" i="24"/>
  <c r="AJ6" i="24"/>
  <c r="AJ7" i="24"/>
  <c r="AJ8" i="24"/>
  <c r="AJ9" i="24"/>
  <c r="AJ10" i="24"/>
  <c r="AJ11" i="24"/>
  <c r="AJ12" i="24"/>
  <c r="AJ13" i="24"/>
  <c r="AJ14" i="24"/>
  <c r="AJ15" i="24"/>
  <c r="AJ16" i="24"/>
  <c r="AJ17" i="24"/>
  <c r="AJ18" i="24"/>
  <c r="AJ19" i="24"/>
  <c r="AJ20" i="24"/>
  <c r="AJ21" i="24"/>
  <c r="AJ22" i="24"/>
  <c r="AJ23" i="24"/>
  <c r="AJ24" i="24"/>
  <c r="AJ25" i="24"/>
  <c r="AJ26" i="24"/>
  <c r="AJ27" i="24"/>
  <c r="AJ28" i="24"/>
  <c r="AJ33" i="24"/>
  <c r="AJ34" i="24"/>
  <c r="AJ35" i="24"/>
  <c r="AJ36" i="24"/>
  <c r="AJ37" i="24"/>
  <c r="AJ38" i="24"/>
  <c r="AJ39" i="24"/>
  <c r="AJ30" i="24"/>
  <c r="AJ32" i="24"/>
  <c r="AJ29" i="24"/>
  <c r="AJ31" i="24"/>
  <c r="AJ40" i="24"/>
  <c r="AJ41" i="24"/>
  <c r="AJ42" i="24"/>
  <c r="AJ43" i="24"/>
  <c r="AJ44" i="24"/>
  <c r="AJ45" i="24"/>
  <c r="AJ46" i="24"/>
  <c r="AJ47" i="24"/>
  <c r="AJ49" i="24"/>
  <c r="AJ50" i="24"/>
  <c r="AJ51" i="24"/>
  <c r="AJ52" i="24"/>
  <c r="AJ53" i="24"/>
  <c r="AJ54" i="24"/>
  <c r="AJ55" i="24"/>
  <c r="AJ56" i="24"/>
  <c r="AJ57" i="24"/>
  <c r="AJ58" i="24"/>
  <c r="AJ48" i="24"/>
  <c r="AJ59" i="24"/>
  <c r="AJ60" i="24"/>
  <c r="AJ61" i="24"/>
  <c r="AJ62" i="24"/>
  <c r="AJ63" i="24"/>
  <c r="AJ64" i="24"/>
  <c r="AJ65" i="24"/>
  <c r="AJ66" i="24"/>
  <c r="AJ67" i="24"/>
  <c r="AJ68" i="24"/>
  <c r="AJ72" i="24"/>
  <c r="AJ73" i="24"/>
  <c r="AJ74" i="24"/>
  <c r="AJ75" i="24"/>
  <c r="AJ76" i="24"/>
  <c r="AJ77" i="24"/>
  <c r="AJ78" i="24"/>
  <c r="AJ79" i="24"/>
  <c r="AJ69" i="24"/>
  <c r="AJ71" i="24"/>
  <c r="AJ3" i="24"/>
  <c r="AJ70" i="24"/>
  <c r="AJ80" i="24"/>
  <c r="AJ81" i="24"/>
  <c r="AJ82" i="24"/>
  <c r="AJ83" i="24"/>
  <c r="DQ4" i="24"/>
  <c r="DQ5" i="24"/>
  <c r="DQ6" i="24"/>
  <c r="DQ7" i="24"/>
  <c r="DQ8" i="24"/>
  <c r="DQ9" i="24"/>
  <c r="DQ10" i="24"/>
  <c r="DQ11" i="24"/>
  <c r="DQ23" i="24"/>
  <c r="DQ24" i="24"/>
  <c r="DQ25" i="24"/>
  <c r="DQ26" i="24"/>
  <c r="DQ27" i="24"/>
  <c r="DQ12" i="24"/>
  <c r="DQ13" i="24"/>
  <c r="DQ16" i="24"/>
  <c r="DQ28" i="24"/>
  <c r="DQ29" i="24"/>
  <c r="DQ30" i="24"/>
  <c r="DQ31" i="24"/>
  <c r="DQ32" i="24"/>
  <c r="DQ17" i="24"/>
  <c r="DQ18" i="24"/>
  <c r="DQ20" i="24"/>
  <c r="DQ22" i="24"/>
  <c r="DQ14" i="24"/>
  <c r="DQ37" i="24"/>
  <c r="DQ15" i="24"/>
  <c r="DQ46" i="24"/>
  <c r="DQ21" i="24"/>
  <c r="DQ34" i="24"/>
  <c r="DQ35" i="24"/>
  <c r="DQ19" i="24"/>
  <c r="DQ39" i="24"/>
  <c r="DQ40" i="24"/>
  <c r="DQ41" i="24"/>
  <c r="DQ42" i="24"/>
  <c r="DQ43" i="24"/>
  <c r="DQ44" i="24"/>
  <c r="DQ45" i="24"/>
  <c r="DQ47" i="24"/>
  <c r="DQ36" i="24"/>
  <c r="DQ48" i="24"/>
  <c r="DQ49" i="24"/>
  <c r="DQ50" i="24"/>
  <c r="DQ51" i="24"/>
  <c r="DQ52" i="24"/>
  <c r="DQ53" i="24"/>
  <c r="DQ54" i="24"/>
  <c r="DQ55" i="24"/>
  <c r="DQ33" i="24"/>
  <c r="DQ38" i="24"/>
  <c r="DQ58" i="24"/>
  <c r="DQ59" i="24"/>
  <c r="DQ60" i="24"/>
  <c r="DQ61" i="24"/>
  <c r="DQ62" i="24"/>
  <c r="DQ63" i="24"/>
  <c r="DQ64" i="24"/>
  <c r="DQ65" i="24"/>
  <c r="DQ66" i="24"/>
  <c r="DQ67" i="24"/>
  <c r="DQ68" i="24"/>
  <c r="DQ69" i="24"/>
  <c r="DQ70" i="24"/>
  <c r="DQ56" i="24"/>
  <c r="DQ57" i="24"/>
  <c r="DQ71" i="24"/>
  <c r="DQ72" i="24"/>
  <c r="DQ73" i="24"/>
  <c r="DQ74" i="24"/>
  <c r="DQ75" i="24"/>
  <c r="DQ76" i="24"/>
  <c r="DQ77" i="24"/>
  <c r="DQ78" i="24"/>
  <c r="DQ79" i="24"/>
  <c r="DQ80" i="24"/>
  <c r="DQ81" i="24"/>
  <c r="DQ82" i="24"/>
  <c r="DQ3" i="24"/>
  <c r="DQ83" i="24"/>
  <c r="BO4" i="24"/>
  <c r="BO5" i="24"/>
  <c r="BO6" i="24"/>
  <c r="BO7" i="24"/>
  <c r="BO8" i="24"/>
  <c r="BO9" i="24"/>
  <c r="BO10" i="24"/>
  <c r="BO11" i="24"/>
  <c r="BO12" i="24"/>
  <c r="BO23" i="24"/>
  <c r="BO24" i="24"/>
  <c r="BO25" i="24"/>
  <c r="BO26" i="24"/>
  <c r="BO27" i="24"/>
  <c r="BO28" i="24"/>
  <c r="BO13" i="24"/>
  <c r="BO16" i="24"/>
  <c r="BO17" i="24"/>
  <c r="BO33" i="24"/>
  <c r="BO34" i="24"/>
  <c r="BO35" i="24"/>
  <c r="BO36" i="24"/>
  <c r="BO37" i="24"/>
  <c r="BO38" i="24"/>
  <c r="BO39" i="24"/>
  <c r="BO18" i="24"/>
  <c r="BO20" i="24"/>
  <c r="BO22" i="24"/>
  <c r="BO30" i="24"/>
  <c r="BO32" i="24"/>
  <c r="BO15" i="24"/>
  <c r="BO29" i="24"/>
  <c r="BO31" i="24"/>
  <c r="BO40" i="24"/>
  <c r="BO41" i="24"/>
  <c r="BO42" i="24"/>
  <c r="BO43" i="24"/>
  <c r="BO44" i="24"/>
  <c r="BO45" i="24"/>
  <c r="BO14" i="24"/>
  <c r="BO21" i="24"/>
  <c r="BO46" i="24"/>
  <c r="BO19" i="24"/>
  <c r="BO47" i="24"/>
  <c r="BO48" i="24"/>
  <c r="BO49" i="24"/>
  <c r="BO50" i="24"/>
  <c r="BO51" i="24"/>
  <c r="BO52" i="24"/>
  <c r="BO53" i="24"/>
  <c r="BO54" i="24"/>
  <c r="BO55" i="24"/>
  <c r="BO59" i="24"/>
  <c r="BO60" i="24"/>
  <c r="BO61" i="24"/>
  <c r="BO62" i="24"/>
  <c r="BO63" i="24"/>
  <c r="BO64" i="24"/>
  <c r="BO65" i="24"/>
  <c r="BO66" i="24"/>
  <c r="BO67" i="24"/>
  <c r="BO68" i="24"/>
  <c r="BO69" i="24"/>
  <c r="BO56" i="24"/>
  <c r="BO58" i="24"/>
  <c r="BO70" i="24"/>
  <c r="BO71" i="24"/>
  <c r="BO72" i="24"/>
  <c r="BO73" i="24"/>
  <c r="BO74" i="24"/>
  <c r="BO75" i="24"/>
  <c r="BO76" i="24"/>
  <c r="BO77" i="24"/>
  <c r="BO78" i="24"/>
  <c r="BO79" i="24"/>
  <c r="BO57" i="24"/>
  <c r="BO3" i="24"/>
  <c r="BO80" i="24"/>
  <c r="BO81" i="24"/>
  <c r="BO82" i="24"/>
  <c r="BO83" i="24"/>
  <c r="W4" i="24"/>
  <c r="W5" i="24"/>
  <c r="W6" i="24"/>
  <c r="W7" i="24"/>
  <c r="W8" i="24"/>
  <c r="W9" i="24"/>
  <c r="W10" i="24"/>
  <c r="W11" i="24"/>
  <c r="W12" i="24"/>
  <c r="W13" i="24"/>
  <c r="W14" i="24"/>
  <c r="W15" i="24"/>
  <c r="W16" i="24"/>
  <c r="W17" i="24"/>
  <c r="W18" i="24"/>
  <c r="W19" i="24"/>
  <c r="W20" i="24"/>
  <c r="W21" i="24"/>
  <c r="W22" i="24"/>
  <c r="W23" i="24"/>
  <c r="W24" i="24"/>
  <c r="W25" i="24"/>
  <c r="W26" i="24"/>
  <c r="W27" i="24"/>
  <c r="W28" i="24"/>
  <c r="W29" i="24"/>
  <c r="W30" i="24"/>
  <c r="W31" i="24"/>
  <c r="W32" i="24"/>
  <c r="W33" i="24"/>
  <c r="W34" i="24"/>
  <c r="W38" i="24"/>
  <c r="W35" i="24"/>
  <c r="W36" i="24"/>
  <c r="W37" i="24"/>
  <c r="W40" i="24"/>
  <c r="W41" i="24"/>
  <c r="W42" i="24"/>
  <c r="W43" i="24"/>
  <c r="W44" i="24"/>
  <c r="W45" i="24"/>
  <c r="W39" i="24"/>
  <c r="W47" i="24"/>
  <c r="W48" i="24"/>
  <c r="W46" i="24"/>
  <c r="W49" i="24"/>
  <c r="W50" i="24"/>
  <c r="W51" i="24"/>
  <c r="W52" i="24"/>
  <c r="W53" i="24"/>
  <c r="W54" i="24"/>
  <c r="W55" i="24"/>
  <c r="W56" i="24"/>
  <c r="W59" i="24"/>
  <c r="W60" i="24"/>
  <c r="W61" i="24"/>
  <c r="W62" i="24"/>
  <c r="W63" i="24"/>
  <c r="W64" i="24"/>
  <c r="W65" i="24"/>
  <c r="W66" i="24"/>
  <c r="W67" i="24"/>
  <c r="W68" i="24"/>
  <c r="W69" i="24"/>
  <c r="W70" i="24"/>
  <c r="W71" i="24"/>
  <c r="W72" i="24"/>
  <c r="W73" i="24"/>
  <c r="W74" i="24"/>
  <c r="W75" i="24"/>
  <c r="W76" i="24"/>
  <c r="W77" i="24"/>
  <c r="W78" i="24"/>
  <c r="W79" i="24"/>
  <c r="W57" i="24"/>
  <c r="W58" i="24"/>
  <c r="W3" i="24"/>
  <c r="W80" i="24"/>
  <c r="W81" i="24"/>
  <c r="W82" i="24"/>
  <c r="W83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4" i="24"/>
  <c r="R5" i="24"/>
  <c r="R6" i="24"/>
  <c r="R7" i="24"/>
  <c r="R8" i="24"/>
  <c r="R9" i="24"/>
  <c r="R24" i="24"/>
  <c r="R25" i="24"/>
  <c r="R26" i="24"/>
  <c r="R27" i="24"/>
  <c r="R28" i="24"/>
  <c r="R29" i="24"/>
  <c r="R30" i="24"/>
  <c r="R31" i="24"/>
  <c r="R32" i="24"/>
  <c r="R33" i="24"/>
  <c r="R34" i="24"/>
  <c r="R39" i="24"/>
  <c r="R40" i="24"/>
  <c r="R41" i="24"/>
  <c r="R42" i="24"/>
  <c r="R43" i="24"/>
  <c r="R44" i="24"/>
  <c r="R45" i="24"/>
  <c r="R46" i="24"/>
  <c r="R35" i="24"/>
  <c r="R36" i="24"/>
  <c r="R37" i="24"/>
  <c r="R38" i="24"/>
  <c r="R47" i="24"/>
  <c r="R49" i="24"/>
  <c r="R50" i="24"/>
  <c r="R51" i="24"/>
  <c r="R52" i="24"/>
  <c r="R53" i="24"/>
  <c r="R54" i="24"/>
  <c r="R55" i="24"/>
  <c r="R56" i="24"/>
  <c r="R59" i="24"/>
  <c r="R60" i="24"/>
  <c r="R61" i="24"/>
  <c r="R62" i="24"/>
  <c r="R63" i="24"/>
  <c r="R64" i="24"/>
  <c r="R65" i="24"/>
  <c r="R66" i="24"/>
  <c r="R67" i="24"/>
  <c r="R68" i="24"/>
  <c r="R69" i="24"/>
  <c r="R57" i="24"/>
  <c r="R58" i="24"/>
  <c r="R70" i="24"/>
  <c r="R71" i="24"/>
  <c r="R48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3" i="24"/>
  <c r="BL4" i="24"/>
  <c r="BL5" i="24"/>
  <c r="BL6" i="24"/>
  <c r="BL7" i="24"/>
  <c r="BL8" i="24"/>
  <c r="BL9" i="24"/>
  <c r="BL10" i="24"/>
  <c r="BL11" i="24"/>
  <c r="BL12" i="24"/>
  <c r="BL13" i="24"/>
  <c r="BL14" i="24"/>
  <c r="BL15" i="24"/>
  <c r="BL16" i="24"/>
  <c r="BL17" i="24"/>
  <c r="BL18" i="24"/>
  <c r="BL19" i="24"/>
  <c r="BL20" i="24"/>
  <c r="BL21" i="24"/>
  <c r="BL22" i="24"/>
  <c r="BL23" i="24"/>
  <c r="BL24" i="24"/>
  <c r="BL25" i="24"/>
  <c r="BL26" i="24"/>
  <c r="BL27" i="24"/>
  <c r="BL28" i="24"/>
  <c r="BL35" i="24"/>
  <c r="BL36" i="24"/>
  <c r="BL37" i="24"/>
  <c r="BL33" i="24"/>
  <c r="BL34" i="24"/>
  <c r="BL38" i="24"/>
  <c r="BL39" i="24"/>
  <c r="BL29" i="24"/>
  <c r="BL31" i="24"/>
  <c r="BL40" i="24"/>
  <c r="BL41" i="24"/>
  <c r="BL42" i="24"/>
  <c r="BL43" i="24"/>
  <c r="BL44" i="24"/>
  <c r="BL45" i="24"/>
  <c r="BL32" i="24"/>
  <c r="BL30" i="24"/>
  <c r="BL46" i="24"/>
  <c r="BL47" i="24"/>
  <c r="BL48" i="24"/>
  <c r="BL49" i="24"/>
  <c r="BL50" i="24"/>
  <c r="BL51" i="24"/>
  <c r="BL52" i="24"/>
  <c r="BL53" i="24"/>
  <c r="BL54" i="24"/>
  <c r="BL55" i="24"/>
  <c r="BL56" i="24"/>
  <c r="BL57" i="24"/>
  <c r="BL58" i="24"/>
  <c r="BL59" i="24"/>
  <c r="BL60" i="24"/>
  <c r="BL61" i="24"/>
  <c r="BL62" i="24"/>
  <c r="BL63" i="24"/>
  <c r="BL64" i="24"/>
  <c r="BL65" i="24"/>
  <c r="BL66" i="24"/>
  <c r="BL68" i="24"/>
  <c r="BL69" i="24"/>
  <c r="BL71" i="24"/>
  <c r="BL72" i="24"/>
  <c r="BL73" i="24"/>
  <c r="BL74" i="24"/>
  <c r="BL75" i="24"/>
  <c r="BL76" i="24"/>
  <c r="BL77" i="24"/>
  <c r="BL78" i="24"/>
  <c r="BL79" i="24"/>
  <c r="BL80" i="24"/>
  <c r="BL81" i="24"/>
  <c r="BL82" i="24"/>
  <c r="BL83" i="24"/>
  <c r="BL70" i="24"/>
  <c r="BL67" i="24"/>
  <c r="BL3" i="24"/>
  <c r="Z4" i="24"/>
  <c r="Z5" i="24"/>
  <c r="Z6" i="24"/>
  <c r="Z7" i="24"/>
  <c r="Z8" i="24"/>
  <c r="Z9" i="24"/>
  <c r="Z13" i="24"/>
  <c r="Z10" i="24"/>
  <c r="Z18" i="24"/>
  <c r="Z20" i="24"/>
  <c r="Z11" i="24"/>
  <c r="Z23" i="24"/>
  <c r="Z29" i="24"/>
  <c r="Z30" i="24"/>
  <c r="Z31" i="24"/>
  <c r="Z32" i="24"/>
  <c r="Z24" i="24"/>
  <c r="Z25" i="24"/>
  <c r="Z26" i="24"/>
  <c r="Z27" i="24"/>
  <c r="Z28" i="24"/>
  <c r="Z15" i="24"/>
  <c r="Z17" i="24"/>
  <c r="Z12" i="24"/>
  <c r="Z21" i="24"/>
  <c r="Z33" i="24"/>
  <c r="Z34" i="24"/>
  <c r="Z38" i="24"/>
  <c r="Z39" i="24"/>
  <c r="Z35" i="24"/>
  <c r="Z36" i="24"/>
  <c r="Z37" i="24"/>
  <c r="Z19" i="24"/>
  <c r="Z14" i="24"/>
  <c r="Z43" i="24"/>
  <c r="Z44" i="24"/>
  <c r="Z45" i="24"/>
  <c r="Z49" i="24"/>
  <c r="Z50" i="24"/>
  <c r="Z51" i="24"/>
  <c r="Z52" i="24"/>
  <c r="Z53" i="24"/>
  <c r="Z54" i="24"/>
  <c r="Z55" i="24"/>
  <c r="Z22" i="24"/>
  <c r="Z16" i="24"/>
  <c r="Z47" i="24"/>
  <c r="Z46" i="24"/>
  <c r="Z48" i="24"/>
  <c r="Z40" i="24"/>
  <c r="Z42" i="24"/>
  <c r="Z57" i="24"/>
  <c r="Z58" i="24"/>
  <c r="Z59" i="24"/>
  <c r="Z60" i="24"/>
  <c r="Z61" i="24"/>
  <c r="Z62" i="24"/>
  <c r="Z63" i="24"/>
  <c r="Z64" i="24"/>
  <c r="Z65" i="24"/>
  <c r="Z66" i="24"/>
  <c r="Z41" i="24"/>
  <c r="Z70" i="24"/>
  <c r="Z71" i="24"/>
  <c r="Z67" i="24"/>
  <c r="Z68" i="24"/>
  <c r="Z69" i="24"/>
  <c r="Z3" i="24"/>
  <c r="Z56" i="24"/>
  <c r="Z72" i="24"/>
  <c r="Z73" i="24"/>
  <c r="Z74" i="24"/>
  <c r="Z75" i="24"/>
  <c r="Z76" i="24"/>
  <c r="Z77" i="24"/>
  <c r="Z78" i="24"/>
  <c r="Z79" i="24"/>
  <c r="Z80" i="24"/>
  <c r="Z81" i="24"/>
  <c r="Z82" i="24"/>
  <c r="Z83" i="24"/>
  <c r="CF4" i="24"/>
  <c r="CF5" i="24"/>
  <c r="CF6" i="24"/>
  <c r="CF7" i="24"/>
  <c r="CF8" i="24"/>
  <c r="CF9" i="24"/>
  <c r="CF10" i="24"/>
  <c r="CF11" i="24"/>
  <c r="CF12" i="24"/>
  <c r="CF20" i="24"/>
  <c r="CF22" i="24"/>
  <c r="CF13" i="24"/>
  <c r="CF14" i="24"/>
  <c r="CF15" i="24"/>
  <c r="CF24" i="24"/>
  <c r="CF25" i="24"/>
  <c r="CF26" i="24"/>
  <c r="CF27" i="24"/>
  <c r="CF28" i="24"/>
  <c r="CF17" i="24"/>
  <c r="CF23" i="24"/>
  <c r="CF19" i="24"/>
  <c r="CF33" i="24"/>
  <c r="CF34" i="24"/>
  <c r="CF35" i="24"/>
  <c r="CF36" i="24"/>
  <c r="CF37" i="24"/>
  <c r="CF38" i="24"/>
  <c r="CF39" i="24"/>
  <c r="CF29" i="24"/>
  <c r="CF31" i="24"/>
  <c r="CF18" i="24"/>
  <c r="CF16" i="24"/>
  <c r="CF30" i="24"/>
  <c r="CF32" i="24"/>
  <c r="CF21" i="24"/>
  <c r="CF46" i="24"/>
  <c r="CF45" i="24"/>
  <c r="CF49" i="24"/>
  <c r="CF50" i="24"/>
  <c r="CF51" i="24"/>
  <c r="CF52" i="24"/>
  <c r="CF53" i="24"/>
  <c r="CF54" i="24"/>
  <c r="CF55" i="24"/>
  <c r="CF56" i="24"/>
  <c r="CF57" i="24"/>
  <c r="CF58" i="24"/>
  <c r="CF47" i="24"/>
  <c r="CF48" i="24"/>
  <c r="CF40" i="24"/>
  <c r="CF41" i="24"/>
  <c r="CF42" i="24"/>
  <c r="CF44" i="24"/>
  <c r="CF59" i="24"/>
  <c r="CF60" i="24"/>
  <c r="CF61" i="24"/>
  <c r="CF62" i="24"/>
  <c r="CF63" i="24"/>
  <c r="CF64" i="24"/>
  <c r="CF65" i="24"/>
  <c r="CF66" i="24"/>
  <c r="CF67" i="24"/>
  <c r="CF43" i="24"/>
  <c r="CF71" i="24"/>
  <c r="CF72" i="24"/>
  <c r="CF73" i="24"/>
  <c r="CF74" i="24"/>
  <c r="CF75" i="24"/>
  <c r="CF76" i="24"/>
  <c r="CF77" i="24"/>
  <c r="CF78" i="24"/>
  <c r="CF79" i="24"/>
  <c r="CF68" i="24"/>
  <c r="CF69" i="24"/>
  <c r="CF70" i="24"/>
  <c r="CF3" i="24"/>
  <c r="CF80" i="24"/>
  <c r="CF81" i="24"/>
  <c r="CF82" i="24"/>
  <c r="CF83" i="24"/>
  <c r="AH4" i="24"/>
  <c r="AH5" i="24"/>
  <c r="AH6" i="24"/>
  <c r="AH7" i="24"/>
  <c r="AH8" i="24"/>
  <c r="AH9" i="24"/>
  <c r="AH10" i="24"/>
  <c r="AH11" i="24"/>
  <c r="AH12" i="24"/>
  <c r="AH13" i="24"/>
  <c r="AH14" i="24"/>
  <c r="AH15" i="24"/>
  <c r="AH16" i="24"/>
  <c r="AH17" i="24"/>
  <c r="AH18" i="24"/>
  <c r="AH19" i="24"/>
  <c r="AH20" i="24"/>
  <c r="AH21" i="24"/>
  <c r="AH22" i="24"/>
  <c r="AH23" i="24"/>
  <c r="AH24" i="24"/>
  <c r="AH25" i="24"/>
  <c r="AH26" i="24"/>
  <c r="AH27" i="24"/>
  <c r="AH28" i="24"/>
  <c r="AH29" i="24"/>
  <c r="AH30" i="24"/>
  <c r="AH31" i="24"/>
  <c r="AH32" i="24"/>
  <c r="AH33" i="24"/>
  <c r="AH34" i="24"/>
  <c r="AH35" i="24"/>
  <c r="AH36" i="24"/>
  <c r="AH37" i="24"/>
  <c r="AH40" i="24"/>
  <c r="AH41" i="24"/>
  <c r="AH42" i="24"/>
  <c r="AH43" i="24"/>
  <c r="AH44" i="24"/>
  <c r="AH45" i="24"/>
  <c r="AH46" i="24"/>
  <c r="AH47" i="24"/>
  <c r="AH39" i="24"/>
  <c r="AH48" i="24"/>
  <c r="AH38" i="24"/>
  <c r="AH59" i="24"/>
  <c r="AH60" i="24"/>
  <c r="AH61" i="24"/>
  <c r="AH62" i="24"/>
  <c r="AH63" i="24"/>
  <c r="AH64" i="24"/>
  <c r="AH65" i="24"/>
  <c r="AH66" i="24"/>
  <c r="AH56" i="24"/>
  <c r="AH57" i="24"/>
  <c r="AH58" i="24"/>
  <c r="AH50" i="24"/>
  <c r="AH72" i="24"/>
  <c r="AH73" i="24"/>
  <c r="AH74" i="24"/>
  <c r="AH75" i="24"/>
  <c r="AH76" i="24"/>
  <c r="AH77" i="24"/>
  <c r="AH78" i="24"/>
  <c r="AH79" i="24"/>
  <c r="AH67" i="24"/>
  <c r="AH68" i="24"/>
  <c r="AH70" i="24"/>
  <c r="AH71" i="24"/>
  <c r="AH69" i="24"/>
  <c r="AH49" i="24"/>
  <c r="AH52" i="24"/>
  <c r="AH54" i="24"/>
  <c r="AH51" i="24"/>
  <c r="AH3" i="24"/>
  <c r="AH53" i="24"/>
  <c r="AH80" i="24"/>
  <c r="AH81" i="24"/>
  <c r="AH82" i="24"/>
  <c r="AH83" i="24"/>
  <c r="AH55" i="24"/>
  <c r="CZ4" i="24"/>
  <c r="CZ5" i="24"/>
  <c r="CZ6" i="24"/>
  <c r="CZ7" i="24"/>
  <c r="CZ8" i="24"/>
  <c r="CZ9" i="24"/>
  <c r="CZ10" i="24"/>
  <c r="CZ11" i="24"/>
  <c r="CZ13" i="24"/>
  <c r="CZ14" i="24"/>
  <c r="CZ15" i="24"/>
  <c r="CZ16" i="24"/>
  <c r="CZ17" i="24"/>
  <c r="CZ18" i="24"/>
  <c r="CZ19" i="24"/>
  <c r="CZ20" i="24"/>
  <c r="CZ21" i="24"/>
  <c r="CZ22" i="24"/>
  <c r="CZ33" i="24"/>
  <c r="CZ34" i="24"/>
  <c r="CZ35" i="24"/>
  <c r="CZ36" i="24"/>
  <c r="CZ37" i="24"/>
  <c r="CZ38" i="24"/>
  <c r="CZ39" i="24"/>
  <c r="CZ23" i="24"/>
  <c r="CZ26" i="24"/>
  <c r="CZ27" i="24"/>
  <c r="CZ30" i="24"/>
  <c r="CZ32" i="24"/>
  <c r="CZ28" i="24"/>
  <c r="CZ12" i="24"/>
  <c r="CZ46" i="24"/>
  <c r="CZ24" i="24"/>
  <c r="CZ40" i="24"/>
  <c r="CZ41" i="24"/>
  <c r="CZ42" i="24"/>
  <c r="CZ43" i="24"/>
  <c r="CZ44" i="24"/>
  <c r="CZ45" i="24"/>
  <c r="CZ49" i="24"/>
  <c r="CZ50" i="24"/>
  <c r="CZ51" i="24"/>
  <c r="CZ52" i="24"/>
  <c r="CZ53" i="24"/>
  <c r="CZ54" i="24"/>
  <c r="CZ55" i="24"/>
  <c r="CZ56" i="24"/>
  <c r="CZ57" i="24"/>
  <c r="CZ58" i="24"/>
  <c r="CZ48" i="24"/>
  <c r="CZ29" i="24"/>
  <c r="CZ25" i="24"/>
  <c r="CZ31" i="24"/>
  <c r="CZ47" i="24"/>
  <c r="CZ59" i="24"/>
  <c r="CZ60" i="24"/>
  <c r="CZ61" i="24"/>
  <c r="CZ62" i="24"/>
  <c r="CZ63" i="24"/>
  <c r="CZ64" i="24"/>
  <c r="CZ65" i="24"/>
  <c r="CZ66" i="24"/>
  <c r="CZ67" i="24"/>
  <c r="CZ69" i="24"/>
  <c r="CZ70" i="24"/>
  <c r="CZ71" i="24"/>
  <c r="CZ72" i="24"/>
  <c r="CZ73" i="24"/>
  <c r="CZ74" i="24"/>
  <c r="CZ75" i="24"/>
  <c r="CZ76" i="24"/>
  <c r="CZ77" i="24"/>
  <c r="CZ78" i="24"/>
  <c r="CZ68" i="24"/>
  <c r="CZ79" i="24"/>
  <c r="CZ80" i="24"/>
  <c r="CZ81" i="24"/>
  <c r="CZ82" i="24"/>
  <c r="CZ3" i="24"/>
  <c r="CZ83" i="24"/>
  <c r="AV4" i="24"/>
  <c r="AV5" i="24"/>
  <c r="AV6" i="24"/>
  <c r="AV7" i="24"/>
  <c r="AV8" i="24"/>
  <c r="AV9" i="24"/>
  <c r="AV10" i="24"/>
  <c r="AV11" i="24"/>
  <c r="AV12" i="24"/>
  <c r="AV13" i="24"/>
  <c r="AV14" i="24"/>
  <c r="AV15" i="24"/>
  <c r="AV16" i="24"/>
  <c r="AV17" i="24"/>
  <c r="AV18" i="24"/>
  <c r="AV19" i="24"/>
  <c r="AV20" i="24"/>
  <c r="AV21" i="24"/>
  <c r="AV22" i="24"/>
  <c r="AV23" i="24"/>
  <c r="AV33" i="24"/>
  <c r="AV34" i="24"/>
  <c r="AV35" i="24"/>
  <c r="AV36" i="24"/>
  <c r="AV37" i="24"/>
  <c r="AV38" i="24"/>
  <c r="AV39" i="24"/>
  <c r="AV26" i="24"/>
  <c r="AV30" i="24"/>
  <c r="AV32" i="24"/>
  <c r="AV27" i="24"/>
  <c r="AV28" i="24"/>
  <c r="AV25" i="24"/>
  <c r="AV40" i="24"/>
  <c r="AV41" i="24"/>
  <c r="AV42" i="24"/>
  <c r="AV43" i="24"/>
  <c r="AV44" i="24"/>
  <c r="AV45" i="24"/>
  <c r="AV24" i="24"/>
  <c r="AV46" i="24"/>
  <c r="AV47" i="24"/>
  <c r="AV49" i="24"/>
  <c r="AV50" i="24"/>
  <c r="AV51" i="24"/>
  <c r="AV52" i="24"/>
  <c r="AV53" i="24"/>
  <c r="AV54" i="24"/>
  <c r="AV55" i="24"/>
  <c r="AV56" i="24"/>
  <c r="AV57" i="24"/>
  <c r="AV58" i="24"/>
  <c r="AV31" i="24"/>
  <c r="AV29" i="24"/>
  <c r="AV48" i="24"/>
  <c r="AV59" i="24"/>
  <c r="AV60" i="24"/>
  <c r="AV61" i="24"/>
  <c r="AV62" i="24"/>
  <c r="AV63" i="24"/>
  <c r="AV64" i="24"/>
  <c r="AV65" i="24"/>
  <c r="AV66" i="24"/>
  <c r="AV67" i="24"/>
  <c r="AV68" i="24"/>
  <c r="AV70" i="24"/>
  <c r="AV71" i="24"/>
  <c r="AV72" i="24"/>
  <c r="AV73" i="24"/>
  <c r="AV74" i="24"/>
  <c r="AV75" i="24"/>
  <c r="AV76" i="24"/>
  <c r="AV77" i="24"/>
  <c r="AV78" i="24"/>
  <c r="AV79" i="24"/>
  <c r="AV69" i="24"/>
  <c r="AV3" i="24"/>
  <c r="AV80" i="24"/>
  <c r="AV81" i="24"/>
  <c r="AV82" i="24"/>
  <c r="AV83" i="24"/>
  <c r="AI4" i="24"/>
  <c r="AI5" i="24"/>
  <c r="AI6" i="24"/>
  <c r="AI7" i="24"/>
  <c r="AI8" i="24"/>
  <c r="AI9" i="24"/>
  <c r="AI10" i="24"/>
  <c r="AI11" i="24"/>
  <c r="AI12" i="24"/>
  <c r="AI13" i="24"/>
  <c r="AI14" i="24"/>
  <c r="AI15" i="24"/>
  <c r="AI16" i="24"/>
  <c r="AI17" i="24"/>
  <c r="AI18" i="24"/>
  <c r="AI19" i="24"/>
  <c r="AI20" i="24"/>
  <c r="AI21" i="24"/>
  <c r="AI22" i="24"/>
  <c r="AI23" i="24"/>
  <c r="AI24" i="24"/>
  <c r="AI25" i="24"/>
  <c r="AI26" i="24"/>
  <c r="AI27" i="24"/>
  <c r="AI28" i="24"/>
  <c r="AI29" i="24"/>
  <c r="AI30" i="24"/>
  <c r="AI31" i="24"/>
  <c r="AI32" i="24"/>
  <c r="AI38" i="24"/>
  <c r="AI39" i="24"/>
  <c r="AI35" i="24"/>
  <c r="AI36" i="24"/>
  <c r="AI37" i="24"/>
  <c r="AI40" i="24"/>
  <c r="AI41" i="24"/>
  <c r="AI42" i="24"/>
  <c r="AI43" i="24"/>
  <c r="AI44" i="24"/>
  <c r="AI45" i="24"/>
  <c r="AI46" i="24"/>
  <c r="AI47" i="24"/>
  <c r="AI48" i="24"/>
  <c r="AI33" i="24"/>
  <c r="AI34" i="24"/>
  <c r="AI49" i="24"/>
  <c r="AI50" i="24"/>
  <c r="AI51" i="24"/>
  <c r="AI52" i="24"/>
  <c r="AI53" i="24"/>
  <c r="AI54" i="24"/>
  <c r="AI55" i="24"/>
  <c r="AI59" i="24"/>
  <c r="AI60" i="24"/>
  <c r="AI61" i="24"/>
  <c r="AI62" i="24"/>
  <c r="AI63" i="24"/>
  <c r="AI64" i="24"/>
  <c r="AI65" i="24"/>
  <c r="AI66" i="24"/>
  <c r="AI67" i="24"/>
  <c r="AI68" i="24"/>
  <c r="AI69" i="24"/>
  <c r="AI70" i="24"/>
  <c r="AI71" i="24"/>
  <c r="AI56" i="24"/>
  <c r="AI57" i="24"/>
  <c r="AI58" i="24"/>
  <c r="AI72" i="24"/>
  <c r="AI73" i="24"/>
  <c r="AI74" i="24"/>
  <c r="AI75" i="24"/>
  <c r="AI76" i="24"/>
  <c r="AI77" i="24"/>
  <c r="AI78" i="24"/>
  <c r="AI79" i="24"/>
  <c r="AI3" i="24"/>
  <c r="AI80" i="24"/>
  <c r="AI81" i="24"/>
  <c r="AI82" i="24"/>
  <c r="AI83" i="24"/>
  <c r="DN4" i="24"/>
  <c r="DN5" i="24"/>
  <c r="DN6" i="24"/>
  <c r="DN7" i="24"/>
  <c r="DN8" i="24"/>
  <c r="DN9" i="24"/>
  <c r="DN13" i="24"/>
  <c r="DN14" i="24"/>
  <c r="DN15" i="24"/>
  <c r="DN16" i="24"/>
  <c r="DN17" i="24"/>
  <c r="DN18" i="24"/>
  <c r="DN19" i="24"/>
  <c r="DN20" i="24"/>
  <c r="DN21" i="24"/>
  <c r="DN22" i="24"/>
  <c r="DN28" i="24"/>
  <c r="DN33" i="24"/>
  <c r="DN34" i="24"/>
  <c r="DN38" i="24"/>
  <c r="DN12" i="24"/>
  <c r="DN23" i="24"/>
  <c r="DN24" i="24"/>
  <c r="DN25" i="24"/>
  <c r="DN29" i="24"/>
  <c r="DN31" i="24"/>
  <c r="DN27" i="24"/>
  <c r="DN35" i="24"/>
  <c r="DN36" i="24"/>
  <c r="DN37" i="24"/>
  <c r="DN39" i="24"/>
  <c r="DN40" i="24"/>
  <c r="DN41" i="24"/>
  <c r="DN42" i="24"/>
  <c r="DN43" i="24"/>
  <c r="DN44" i="24"/>
  <c r="DN45" i="24"/>
  <c r="DN30" i="24"/>
  <c r="DN46" i="24"/>
  <c r="DN48" i="24"/>
  <c r="DN49" i="24"/>
  <c r="DN50" i="24"/>
  <c r="DN51" i="24"/>
  <c r="DN52" i="24"/>
  <c r="DN53" i="24"/>
  <c r="DN54" i="24"/>
  <c r="DN55" i="24"/>
  <c r="DN32" i="24"/>
  <c r="DN26" i="24"/>
  <c r="DN10" i="24"/>
  <c r="DN47" i="24"/>
  <c r="DN56" i="24"/>
  <c r="DN57" i="24"/>
  <c r="DN11" i="24"/>
  <c r="DN58" i="24"/>
  <c r="DN59" i="24"/>
  <c r="DN60" i="24"/>
  <c r="DN61" i="24"/>
  <c r="DN62" i="24"/>
  <c r="DN63" i="24"/>
  <c r="DN64" i="24"/>
  <c r="DN65" i="24"/>
  <c r="DN66" i="24"/>
  <c r="DN69" i="24"/>
  <c r="DN70" i="24"/>
  <c r="DN67" i="24"/>
  <c r="DN71" i="24"/>
  <c r="DN72" i="24"/>
  <c r="DN73" i="24"/>
  <c r="DN74" i="24"/>
  <c r="DN75" i="24"/>
  <c r="DN76" i="24"/>
  <c r="DN77" i="24"/>
  <c r="DN79" i="24"/>
  <c r="DN80" i="24"/>
  <c r="DN81" i="24"/>
  <c r="DN82" i="24"/>
  <c r="DN3" i="24"/>
  <c r="DN83" i="24"/>
  <c r="DN68" i="24"/>
  <c r="DN78" i="24"/>
  <c r="M4" i="24"/>
  <c r="M5" i="24"/>
  <c r="M6" i="24"/>
  <c r="M7" i="24"/>
  <c r="M8" i="24"/>
  <c r="M9" i="24"/>
  <c r="M10" i="24"/>
  <c r="M11" i="24"/>
  <c r="M12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40" i="24"/>
  <c r="M41" i="24"/>
  <c r="M42" i="24"/>
  <c r="M43" i="24"/>
  <c r="M44" i="24"/>
  <c r="M45" i="24"/>
  <c r="M46" i="24"/>
  <c r="M39" i="24"/>
  <c r="M49" i="24"/>
  <c r="M50" i="24"/>
  <c r="M51" i="24"/>
  <c r="M52" i="24"/>
  <c r="M53" i="24"/>
  <c r="M54" i="24"/>
  <c r="M55" i="24"/>
  <c r="M56" i="24"/>
  <c r="M48" i="24"/>
  <c r="M57" i="24"/>
  <c r="M58" i="24"/>
  <c r="M47" i="24"/>
  <c r="M59" i="24"/>
  <c r="M60" i="24"/>
  <c r="M61" i="24"/>
  <c r="M62" i="24"/>
  <c r="M63" i="24"/>
  <c r="M64" i="24"/>
  <c r="M65" i="24"/>
  <c r="M66" i="24"/>
  <c r="M67" i="24"/>
  <c r="M68" i="24"/>
  <c r="M69" i="24"/>
  <c r="M70" i="24"/>
  <c r="M71" i="24"/>
  <c r="M3" i="24"/>
  <c r="M79" i="24"/>
  <c r="M72" i="24"/>
  <c r="M73" i="24"/>
  <c r="M74" i="24"/>
  <c r="M75" i="24"/>
  <c r="M76" i="24"/>
  <c r="M77" i="24"/>
  <c r="M78" i="24"/>
  <c r="M80" i="24"/>
  <c r="M81" i="24"/>
  <c r="M82" i="24"/>
  <c r="M8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1" i="24"/>
  <c r="E33" i="24"/>
  <c r="E34" i="24"/>
  <c r="E35" i="24"/>
  <c r="E36" i="24"/>
  <c r="E37" i="24"/>
  <c r="E40" i="24"/>
  <c r="E41" i="24"/>
  <c r="E42" i="24"/>
  <c r="E43" i="24"/>
  <c r="E44" i="24"/>
  <c r="E45" i="24"/>
  <c r="E46" i="24"/>
  <c r="E47" i="24"/>
  <c r="E32" i="24"/>
  <c r="E38" i="24"/>
  <c r="E30" i="24"/>
  <c r="E49" i="24"/>
  <c r="E50" i="24"/>
  <c r="E51" i="24"/>
  <c r="E52" i="24"/>
  <c r="E53" i="24"/>
  <c r="E54" i="24"/>
  <c r="E55" i="24"/>
  <c r="E56" i="24"/>
  <c r="E39" i="24"/>
  <c r="E4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57" i="24"/>
  <c r="E58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3" i="24"/>
  <c r="BP4" i="24"/>
  <c r="BP5" i="24"/>
  <c r="BP6" i="24"/>
  <c r="BP7" i="24"/>
  <c r="BP8" i="24"/>
  <c r="BP9" i="24"/>
  <c r="BP10" i="24"/>
  <c r="BP11" i="24"/>
  <c r="BP12" i="24"/>
  <c r="BP23" i="24"/>
  <c r="BP13" i="24"/>
  <c r="BP14" i="24"/>
  <c r="BP15" i="24"/>
  <c r="BP16" i="24"/>
  <c r="BP17" i="24"/>
  <c r="BP18" i="24"/>
  <c r="BP19" i="24"/>
  <c r="BP20" i="24"/>
  <c r="BP21" i="24"/>
  <c r="BP22" i="24"/>
  <c r="BP24" i="24"/>
  <c r="BP25" i="24"/>
  <c r="BP26" i="24"/>
  <c r="BP27" i="24"/>
  <c r="BP28" i="24"/>
  <c r="BP33" i="24"/>
  <c r="BP34" i="24"/>
  <c r="BP38" i="24"/>
  <c r="BP39" i="24"/>
  <c r="BP29" i="24"/>
  <c r="BP31" i="24"/>
  <c r="BP40" i="24"/>
  <c r="BP41" i="24"/>
  <c r="BP42" i="24"/>
  <c r="BP43" i="24"/>
  <c r="BP44" i="24"/>
  <c r="BP45" i="24"/>
  <c r="BP36" i="24"/>
  <c r="BP32" i="24"/>
  <c r="BP46" i="24"/>
  <c r="BP30" i="24"/>
  <c r="BP37" i="24"/>
  <c r="BP47" i="24"/>
  <c r="BP48" i="24"/>
  <c r="BP35" i="24"/>
  <c r="BP49" i="24"/>
  <c r="BP50" i="24"/>
  <c r="BP51" i="24"/>
  <c r="BP52" i="24"/>
  <c r="BP53" i="24"/>
  <c r="BP54" i="24"/>
  <c r="BP55" i="24"/>
  <c r="BP56" i="24"/>
  <c r="BP57" i="24"/>
  <c r="BP58" i="24"/>
  <c r="BP67" i="24"/>
  <c r="BP68" i="24"/>
  <c r="BP70" i="24"/>
  <c r="BP69" i="24"/>
  <c r="BP62" i="24"/>
  <c r="BP66" i="24"/>
  <c r="BP80" i="24"/>
  <c r="BP81" i="24"/>
  <c r="BP82" i="24"/>
  <c r="BP83" i="24"/>
  <c r="BP61" i="24"/>
  <c r="BP65" i="24"/>
  <c r="BP78" i="24"/>
  <c r="BP79" i="24"/>
  <c r="BP60" i="24"/>
  <c r="BP64" i="24"/>
  <c r="BP71" i="24"/>
  <c r="BP72" i="24"/>
  <c r="BP73" i="24"/>
  <c r="BP74" i="24"/>
  <c r="BP75" i="24"/>
  <c r="BP76" i="24"/>
  <c r="BP77" i="24"/>
  <c r="BP59" i="24"/>
  <c r="BP63" i="24"/>
  <c r="BP3" i="24"/>
  <c r="AW4" i="24"/>
  <c r="AW5" i="24"/>
  <c r="AW6" i="24"/>
  <c r="AW7" i="24"/>
  <c r="AW8" i="24"/>
  <c r="AW9" i="24"/>
  <c r="AW10" i="24"/>
  <c r="AW11" i="24"/>
  <c r="AW12" i="24"/>
  <c r="AW13" i="24"/>
  <c r="AW14" i="24"/>
  <c r="AW15" i="24"/>
  <c r="AW16" i="24"/>
  <c r="AW17" i="24"/>
  <c r="AW18" i="24"/>
  <c r="AW19" i="24"/>
  <c r="AW20" i="24"/>
  <c r="AW21" i="24"/>
  <c r="AW22" i="24"/>
  <c r="AW24" i="24"/>
  <c r="AW25" i="24"/>
  <c r="AW26" i="24"/>
  <c r="AW27" i="24"/>
  <c r="AW28" i="24"/>
  <c r="AW29" i="24"/>
  <c r="AW30" i="24"/>
  <c r="AW31" i="24"/>
  <c r="AW32" i="24"/>
  <c r="AW23" i="24"/>
  <c r="AW33" i="24"/>
  <c r="AW34" i="24"/>
  <c r="AW35" i="24"/>
  <c r="AW36" i="24"/>
  <c r="AW37" i="24"/>
  <c r="AW40" i="24"/>
  <c r="AW41" i="24"/>
  <c r="AW42" i="24"/>
  <c r="AW43" i="24"/>
  <c r="AW44" i="24"/>
  <c r="AW45" i="24"/>
  <c r="AW39" i="24"/>
  <c r="AW48" i="24"/>
  <c r="AW46" i="24"/>
  <c r="AW47" i="24"/>
  <c r="AW49" i="24"/>
  <c r="AW50" i="24"/>
  <c r="AW51" i="24"/>
  <c r="AW52" i="24"/>
  <c r="AW53" i="24"/>
  <c r="AW54" i="24"/>
  <c r="AW55" i="24"/>
  <c r="AW38" i="24"/>
  <c r="AW56" i="24"/>
  <c r="AW57" i="24"/>
  <c r="AW58" i="24"/>
  <c r="AW59" i="24"/>
  <c r="AW60" i="24"/>
  <c r="AW61" i="24"/>
  <c r="AW62" i="24"/>
  <c r="AW63" i="24"/>
  <c r="AW64" i="24"/>
  <c r="AW65" i="24"/>
  <c r="AW66" i="24"/>
  <c r="AW67" i="24"/>
  <c r="AW68" i="24"/>
  <c r="AW70" i="24"/>
  <c r="AW69" i="24"/>
  <c r="AW71" i="24"/>
  <c r="AW72" i="24"/>
  <c r="AW73" i="24"/>
  <c r="AW74" i="24"/>
  <c r="AW75" i="24"/>
  <c r="AW76" i="24"/>
  <c r="AW77" i="24"/>
  <c r="AW3" i="24"/>
  <c r="AW78" i="24"/>
  <c r="AW79" i="24"/>
  <c r="AW80" i="24"/>
  <c r="AW81" i="24"/>
  <c r="AW82" i="24"/>
  <c r="AW83" i="24"/>
  <c r="BH4" i="24"/>
  <c r="BH5" i="24"/>
  <c r="BH6" i="24"/>
  <c r="BH7" i="24"/>
  <c r="BH8" i="24"/>
  <c r="BH9" i="24"/>
  <c r="BH10" i="24"/>
  <c r="BH11" i="24"/>
  <c r="BH12" i="24"/>
  <c r="BH23" i="24"/>
  <c r="BH13" i="24"/>
  <c r="BH14" i="24"/>
  <c r="BH15" i="24"/>
  <c r="BH16" i="24"/>
  <c r="BH17" i="24"/>
  <c r="BH18" i="24"/>
  <c r="BH19" i="24"/>
  <c r="BH20" i="24"/>
  <c r="BH21" i="24"/>
  <c r="BH22" i="24"/>
  <c r="BH29" i="24"/>
  <c r="BH30" i="24"/>
  <c r="BH31" i="24"/>
  <c r="BH32" i="24"/>
  <c r="BH24" i="24"/>
  <c r="BH25" i="24"/>
  <c r="BH26" i="24"/>
  <c r="BH27" i="24"/>
  <c r="BH28" i="24"/>
  <c r="BH33" i="24"/>
  <c r="BH34" i="24"/>
  <c r="BH35" i="24"/>
  <c r="BH36" i="24"/>
  <c r="BH37" i="24"/>
  <c r="BH38" i="24"/>
  <c r="BH39" i="24"/>
  <c r="BH46" i="24"/>
  <c r="BH49" i="24"/>
  <c r="BH50" i="24"/>
  <c r="BH51" i="24"/>
  <c r="BH52" i="24"/>
  <c r="BH53" i="24"/>
  <c r="BH54" i="24"/>
  <c r="BH55" i="24"/>
  <c r="BH56" i="24"/>
  <c r="BH57" i="24"/>
  <c r="BH58" i="24"/>
  <c r="BH40" i="24"/>
  <c r="BH41" i="24"/>
  <c r="BH42" i="24"/>
  <c r="BH43" i="24"/>
  <c r="BH44" i="24"/>
  <c r="BH45" i="24"/>
  <c r="BH47" i="24"/>
  <c r="BH48" i="24"/>
  <c r="BH59" i="24"/>
  <c r="BH60" i="24"/>
  <c r="BH61" i="24"/>
  <c r="BH62" i="24"/>
  <c r="BH63" i="24"/>
  <c r="BH64" i="24"/>
  <c r="BH65" i="24"/>
  <c r="BH66" i="24"/>
  <c r="BH67" i="24"/>
  <c r="BH68" i="24"/>
  <c r="BH69" i="24"/>
  <c r="BH71" i="24"/>
  <c r="BH72" i="24"/>
  <c r="BH73" i="24"/>
  <c r="BH74" i="24"/>
  <c r="BH75" i="24"/>
  <c r="BH76" i="24"/>
  <c r="BH77" i="24"/>
  <c r="BH78" i="24"/>
  <c r="BH79" i="24"/>
  <c r="BH70" i="24"/>
  <c r="BH3" i="24"/>
  <c r="BH80" i="24"/>
  <c r="BH81" i="24"/>
  <c r="BH82" i="24"/>
  <c r="BH83" i="24"/>
  <c r="DM4" i="24"/>
  <c r="DM5" i="24"/>
  <c r="DM6" i="24"/>
  <c r="DM7" i="24"/>
  <c r="DM8" i="24"/>
  <c r="DM9" i="24"/>
  <c r="DM10" i="24"/>
  <c r="DM11" i="24"/>
  <c r="DM12" i="24"/>
  <c r="DM13" i="24"/>
  <c r="DM14" i="24"/>
  <c r="DM15" i="24"/>
  <c r="DM16" i="24"/>
  <c r="DM17" i="24"/>
  <c r="DM18" i="24"/>
  <c r="DM19" i="24"/>
  <c r="DM20" i="24"/>
  <c r="DM21" i="24"/>
  <c r="DM22" i="24"/>
  <c r="DM23" i="24"/>
  <c r="DM24" i="24"/>
  <c r="DM25" i="24"/>
  <c r="DM26" i="24"/>
  <c r="DM27" i="24"/>
  <c r="DM28" i="24"/>
  <c r="DM29" i="24"/>
  <c r="DM30" i="24"/>
  <c r="DM31" i="24"/>
  <c r="DM32" i="24"/>
  <c r="DM33" i="24"/>
  <c r="DM34" i="24"/>
  <c r="DM35" i="24"/>
  <c r="DM36" i="24"/>
  <c r="DM37" i="24"/>
  <c r="DM39" i="24"/>
  <c r="DM40" i="24"/>
  <c r="DM41" i="24"/>
  <c r="DM42" i="24"/>
  <c r="DM43" i="24"/>
  <c r="DM44" i="24"/>
  <c r="DM45" i="24"/>
  <c r="DM38" i="24"/>
  <c r="DM46" i="24"/>
  <c r="DM48" i="24"/>
  <c r="DM49" i="24"/>
  <c r="DM50" i="24"/>
  <c r="DM51" i="24"/>
  <c r="DM52" i="24"/>
  <c r="DM53" i="24"/>
  <c r="DM54" i="24"/>
  <c r="DM55" i="24"/>
  <c r="DM47" i="24"/>
  <c r="DM56" i="24"/>
  <c r="DM57" i="24"/>
  <c r="DM58" i="24"/>
  <c r="DM59" i="24"/>
  <c r="DM60" i="24"/>
  <c r="DM61" i="24"/>
  <c r="DM62" i="24"/>
  <c r="DM63" i="24"/>
  <c r="DM64" i="24"/>
  <c r="DM65" i="24"/>
  <c r="DM66" i="24"/>
  <c r="DM67" i="24"/>
  <c r="DM69" i="24"/>
  <c r="DM70" i="24"/>
  <c r="DM68" i="24"/>
  <c r="DM71" i="24"/>
  <c r="DM72" i="24"/>
  <c r="DM73" i="24"/>
  <c r="DM74" i="24"/>
  <c r="DM75" i="24"/>
  <c r="DM76" i="24"/>
  <c r="DM77" i="24"/>
  <c r="DM79" i="24"/>
  <c r="DM80" i="24"/>
  <c r="DM81" i="24"/>
  <c r="DM82" i="24"/>
  <c r="DM3" i="24"/>
  <c r="DM83" i="24"/>
  <c r="DM78" i="24"/>
  <c r="AM4" i="24"/>
  <c r="AM5" i="24"/>
  <c r="AM6" i="24"/>
  <c r="AM7" i="24"/>
  <c r="AM8" i="24"/>
  <c r="AM9" i="24"/>
  <c r="AM10" i="24"/>
  <c r="AM11" i="24"/>
  <c r="AM12" i="24"/>
  <c r="AM13" i="24"/>
  <c r="AM14" i="24"/>
  <c r="AM15" i="24"/>
  <c r="AM16" i="24"/>
  <c r="AM17" i="24"/>
  <c r="AM18" i="24"/>
  <c r="AM19" i="24"/>
  <c r="AM20" i="24"/>
  <c r="AM21" i="24"/>
  <c r="AM22" i="24"/>
  <c r="AM23" i="24"/>
  <c r="AM25" i="24"/>
  <c r="AM30" i="24"/>
  <c r="AM32" i="24"/>
  <c r="AM40" i="24"/>
  <c r="AM41" i="24"/>
  <c r="AM42" i="24"/>
  <c r="AM43" i="24"/>
  <c r="AM44" i="24"/>
  <c r="AM45" i="24"/>
  <c r="AM28" i="24"/>
  <c r="AM38" i="24"/>
  <c r="AM39" i="24"/>
  <c r="AM35" i="24"/>
  <c r="AM36" i="24"/>
  <c r="AM37" i="24"/>
  <c r="AM31" i="24"/>
  <c r="AM26" i="24"/>
  <c r="AM29" i="24"/>
  <c r="AM24" i="24"/>
  <c r="AM34" i="24"/>
  <c r="AM33" i="24"/>
  <c r="AM49" i="24"/>
  <c r="AM50" i="24"/>
  <c r="AM51" i="24"/>
  <c r="AM52" i="24"/>
  <c r="AM53" i="24"/>
  <c r="AM54" i="24"/>
  <c r="AM55" i="24"/>
  <c r="AM56" i="24"/>
  <c r="AM57" i="24"/>
  <c r="AM58" i="24"/>
  <c r="AM48" i="24"/>
  <c r="AM46" i="24"/>
  <c r="AM47" i="24"/>
  <c r="AM59" i="24"/>
  <c r="AM60" i="24"/>
  <c r="AM61" i="24"/>
  <c r="AM62" i="24"/>
  <c r="AM63" i="24"/>
  <c r="AM64" i="24"/>
  <c r="AM65" i="24"/>
  <c r="AM66" i="24"/>
  <c r="AM69" i="24"/>
  <c r="AM72" i="24"/>
  <c r="AM73" i="24"/>
  <c r="AM74" i="24"/>
  <c r="AM75" i="24"/>
  <c r="AM76" i="24"/>
  <c r="AM77" i="24"/>
  <c r="AM70" i="24"/>
  <c r="AM71" i="24"/>
  <c r="AM27" i="24"/>
  <c r="AM68" i="24"/>
  <c r="AM78" i="24"/>
  <c r="AM79" i="24"/>
  <c r="AM3" i="24"/>
  <c r="AM67" i="24"/>
  <c r="AM80" i="24"/>
  <c r="AM81" i="24"/>
  <c r="AM82" i="24"/>
  <c r="AM83" i="24"/>
  <c r="DW4" i="24"/>
  <c r="DW5" i="24"/>
  <c r="DW6" i="24"/>
  <c r="DW7" i="24"/>
  <c r="DW8" i="24"/>
  <c r="DW9" i="24"/>
  <c r="DW10" i="24"/>
  <c r="DW11" i="24"/>
  <c r="DW12" i="24"/>
  <c r="DW13" i="24"/>
  <c r="DW14" i="24"/>
  <c r="DW15" i="24"/>
  <c r="DW16" i="24"/>
  <c r="DW17" i="24"/>
  <c r="DW18" i="24"/>
  <c r="DW19" i="24"/>
  <c r="DW20" i="24"/>
  <c r="DW21" i="24"/>
  <c r="DW22" i="24"/>
  <c r="DW23" i="24"/>
  <c r="DW24" i="24"/>
  <c r="DW25" i="24"/>
  <c r="DW26" i="24"/>
  <c r="DW27" i="24"/>
  <c r="DW28" i="24"/>
  <c r="DW29" i="24"/>
  <c r="DW30" i="24"/>
  <c r="DW31" i="24"/>
  <c r="DW32" i="24"/>
  <c r="DW33" i="24"/>
  <c r="DW34" i="24"/>
  <c r="DW35" i="24"/>
  <c r="DW36" i="24"/>
  <c r="DW39" i="24"/>
  <c r="DW40" i="24"/>
  <c r="DW41" i="24"/>
  <c r="DW42" i="24"/>
  <c r="DW43" i="24"/>
  <c r="DW44" i="24"/>
  <c r="DW45" i="24"/>
  <c r="DW37" i="24"/>
  <c r="DW38" i="24"/>
  <c r="DW46" i="24"/>
  <c r="DW47" i="24"/>
  <c r="DW48" i="24"/>
  <c r="DW49" i="24"/>
  <c r="DW50" i="24"/>
  <c r="DW51" i="24"/>
  <c r="DW52" i="24"/>
  <c r="DW53" i="24"/>
  <c r="DW54" i="24"/>
  <c r="DW55" i="24"/>
  <c r="DW58" i="24"/>
  <c r="DW59" i="24"/>
  <c r="DW60" i="24"/>
  <c r="DW61" i="24"/>
  <c r="DW62" i="24"/>
  <c r="DW63" i="24"/>
  <c r="DW64" i="24"/>
  <c r="DW65" i="24"/>
  <c r="DW66" i="24"/>
  <c r="DW67" i="24"/>
  <c r="DW68" i="24"/>
  <c r="DW69" i="24"/>
  <c r="DW70" i="24"/>
  <c r="DW71" i="24"/>
  <c r="DW72" i="24"/>
  <c r="DW73" i="24"/>
  <c r="DW74" i="24"/>
  <c r="DW75" i="24"/>
  <c r="DW76" i="24"/>
  <c r="DW77" i="24"/>
  <c r="DW78" i="24"/>
  <c r="DW56" i="24"/>
  <c r="DW3" i="24"/>
  <c r="DW83" i="24"/>
  <c r="DW57" i="24"/>
  <c r="DW79" i="24"/>
  <c r="DW80" i="24"/>
  <c r="DW81" i="24"/>
  <c r="DW82" i="24"/>
  <c r="CY4" i="24"/>
  <c r="CY5" i="24"/>
  <c r="CY6" i="24"/>
  <c r="CY7" i="24"/>
  <c r="CY8" i="24"/>
  <c r="CY9" i="24"/>
  <c r="CY10" i="24"/>
  <c r="CY11" i="24"/>
  <c r="CY12" i="24"/>
  <c r="CY13" i="24"/>
  <c r="CY14" i="24"/>
  <c r="CY15" i="24"/>
  <c r="CY16" i="24"/>
  <c r="CY17" i="24"/>
  <c r="CY18" i="24"/>
  <c r="CY19" i="24"/>
  <c r="CY20" i="24"/>
  <c r="CY21" i="24"/>
  <c r="CY22" i="24"/>
  <c r="CY23" i="24"/>
  <c r="CY24" i="24"/>
  <c r="CY25" i="24"/>
  <c r="CY26" i="24"/>
  <c r="CY27" i="24"/>
  <c r="CY28" i="24"/>
  <c r="CY29" i="24"/>
  <c r="CY30" i="24"/>
  <c r="CY31" i="24"/>
  <c r="CY32" i="24"/>
  <c r="CY38" i="24"/>
  <c r="CY39" i="24"/>
  <c r="CY33" i="24"/>
  <c r="CY34" i="24"/>
  <c r="CY37" i="24"/>
  <c r="CY40" i="24"/>
  <c r="CY41" i="24"/>
  <c r="CY42" i="24"/>
  <c r="CY43" i="24"/>
  <c r="CY44" i="24"/>
  <c r="CY45" i="24"/>
  <c r="CY35" i="24"/>
  <c r="CY46" i="24"/>
  <c r="CY47" i="24"/>
  <c r="CY48" i="24"/>
  <c r="CY36" i="24"/>
  <c r="CY49" i="24"/>
  <c r="CY50" i="24"/>
  <c r="CY51" i="24"/>
  <c r="CY52" i="24"/>
  <c r="CY53" i="24"/>
  <c r="CY54" i="24"/>
  <c r="CY55" i="24"/>
  <c r="CY59" i="24"/>
  <c r="CY60" i="24"/>
  <c r="CY61" i="24"/>
  <c r="CY62" i="24"/>
  <c r="CY63" i="24"/>
  <c r="CY64" i="24"/>
  <c r="CY65" i="24"/>
  <c r="CY66" i="24"/>
  <c r="CY67" i="24"/>
  <c r="CY68" i="24"/>
  <c r="CY69" i="24"/>
  <c r="CY70" i="24"/>
  <c r="CY56" i="24"/>
  <c r="CY57" i="24"/>
  <c r="CY58" i="24"/>
  <c r="CY71" i="24"/>
  <c r="CY72" i="24"/>
  <c r="CY73" i="24"/>
  <c r="CY74" i="24"/>
  <c r="CY75" i="24"/>
  <c r="CY76" i="24"/>
  <c r="CY77" i="24"/>
  <c r="CY78" i="24"/>
  <c r="CY3" i="24"/>
  <c r="CY83" i="24"/>
  <c r="CY79" i="24"/>
  <c r="CY80" i="24"/>
  <c r="CY81" i="24"/>
  <c r="CY82" i="24"/>
  <c r="DC4" i="24"/>
  <c r="DC5" i="24"/>
  <c r="DC6" i="24"/>
  <c r="DC7" i="24"/>
  <c r="DC8" i="24"/>
  <c r="DC9" i="24"/>
  <c r="DC10" i="24"/>
  <c r="DC11" i="24"/>
  <c r="DC12" i="24"/>
  <c r="DC13" i="24"/>
  <c r="DC14" i="24"/>
  <c r="DC15" i="24"/>
  <c r="DC16" i="24"/>
  <c r="DC17" i="24"/>
  <c r="DC18" i="24"/>
  <c r="DC19" i="24"/>
  <c r="DC20" i="24"/>
  <c r="DC21" i="24"/>
  <c r="DC22" i="24"/>
  <c r="DC23" i="24"/>
  <c r="DC24" i="24"/>
  <c r="DC25" i="24"/>
  <c r="DC26" i="24"/>
  <c r="DC27" i="24"/>
  <c r="DC28" i="24"/>
  <c r="DC29" i="24"/>
  <c r="DC30" i="24"/>
  <c r="DC31" i="24"/>
  <c r="DC32" i="24"/>
  <c r="DC40" i="24"/>
  <c r="DC41" i="24"/>
  <c r="DC42" i="24"/>
  <c r="DC43" i="24"/>
  <c r="DC44" i="24"/>
  <c r="DC45" i="24"/>
  <c r="DC33" i="24"/>
  <c r="DC34" i="24"/>
  <c r="DC37" i="24"/>
  <c r="DC36" i="24"/>
  <c r="DC38" i="24"/>
  <c r="DC39" i="24"/>
  <c r="DC47" i="24"/>
  <c r="DC49" i="24"/>
  <c r="DC50" i="24"/>
  <c r="DC51" i="24"/>
  <c r="DC52" i="24"/>
  <c r="DC53" i="24"/>
  <c r="DC54" i="24"/>
  <c r="DC55" i="24"/>
  <c r="DC56" i="24"/>
  <c r="DC57" i="24"/>
  <c r="DC48" i="24"/>
  <c r="DC46" i="24"/>
  <c r="DC35" i="24"/>
  <c r="DC58" i="24"/>
  <c r="DC59" i="24"/>
  <c r="DC60" i="24"/>
  <c r="DC61" i="24"/>
  <c r="DC62" i="24"/>
  <c r="DC63" i="24"/>
  <c r="DC64" i="24"/>
  <c r="DC65" i="24"/>
  <c r="DC66" i="24"/>
  <c r="DC71" i="24"/>
  <c r="DC72" i="24"/>
  <c r="DC73" i="24"/>
  <c r="DC74" i="24"/>
  <c r="DC75" i="24"/>
  <c r="DC76" i="24"/>
  <c r="DC77" i="24"/>
  <c r="DC68" i="24"/>
  <c r="DC67" i="24"/>
  <c r="DC70" i="24"/>
  <c r="DC78" i="24"/>
  <c r="DC79" i="24"/>
  <c r="DC80" i="24"/>
  <c r="DC81" i="24"/>
  <c r="DC82" i="24"/>
  <c r="DC3" i="24"/>
  <c r="DC83" i="24"/>
  <c r="DC69" i="24"/>
  <c r="H4" i="24"/>
  <c r="H5" i="24"/>
  <c r="H6" i="24"/>
  <c r="H7" i="24"/>
  <c r="H8" i="24"/>
  <c r="H9" i="24"/>
  <c r="H10" i="24"/>
  <c r="H11" i="24"/>
  <c r="H12" i="24"/>
  <c r="H13" i="24"/>
  <c r="H24" i="24"/>
  <c r="H25" i="24"/>
  <c r="H26" i="24"/>
  <c r="H27" i="24"/>
  <c r="H28" i="24"/>
  <c r="H21" i="24"/>
  <c r="H23" i="24"/>
  <c r="H14" i="24"/>
  <c r="H29" i="24"/>
  <c r="H30" i="24"/>
  <c r="H31" i="24"/>
  <c r="H32" i="24"/>
  <c r="H15" i="24"/>
  <c r="H16" i="24"/>
  <c r="H33" i="24"/>
  <c r="H34" i="24"/>
  <c r="H18" i="24"/>
  <c r="H20" i="24"/>
  <c r="H22" i="24"/>
  <c r="H38" i="24"/>
  <c r="H19" i="24"/>
  <c r="H40" i="24"/>
  <c r="H41" i="24"/>
  <c r="H42" i="24"/>
  <c r="H43" i="24"/>
  <c r="H44" i="24"/>
  <c r="H45" i="24"/>
  <c r="H46" i="24"/>
  <c r="H17" i="24"/>
  <c r="H47" i="24"/>
  <c r="H35" i="24"/>
  <c r="H36" i="24"/>
  <c r="H48" i="24"/>
  <c r="H37" i="24"/>
  <c r="H49" i="24"/>
  <c r="H50" i="24"/>
  <c r="H51" i="24"/>
  <c r="H52" i="24"/>
  <c r="H53" i="24"/>
  <c r="H54" i="24"/>
  <c r="H55" i="24"/>
  <c r="H56" i="24"/>
  <c r="H39" i="24"/>
  <c r="H57" i="24"/>
  <c r="H58" i="24"/>
  <c r="H59" i="24"/>
  <c r="H60" i="24"/>
  <c r="H61" i="24"/>
  <c r="H62" i="24"/>
  <c r="H63" i="24"/>
  <c r="H64" i="24"/>
  <c r="H65" i="24"/>
  <c r="H66" i="24"/>
  <c r="H67" i="24"/>
  <c r="H69" i="24"/>
  <c r="H68" i="24"/>
  <c r="H70" i="24"/>
  <c r="H79" i="24"/>
  <c r="H72" i="24"/>
  <c r="H73" i="24"/>
  <c r="H74" i="24"/>
  <c r="H75" i="24"/>
  <c r="H76" i="24"/>
  <c r="H77" i="24"/>
  <c r="H78" i="24"/>
  <c r="H80" i="24"/>
  <c r="H81" i="24"/>
  <c r="H82" i="24"/>
  <c r="H83" i="24"/>
  <c r="H71" i="24"/>
  <c r="H3" i="24"/>
  <c r="CC4" i="24"/>
  <c r="CC5" i="24"/>
  <c r="CC6" i="24"/>
  <c r="CC7" i="24"/>
  <c r="CC8" i="24"/>
  <c r="CC9" i="24"/>
  <c r="CC10" i="24"/>
  <c r="CC11" i="24"/>
  <c r="CC12" i="24"/>
  <c r="CC13" i="24"/>
  <c r="CC14" i="24"/>
  <c r="CC15" i="24"/>
  <c r="CC16" i="24"/>
  <c r="CC17" i="24"/>
  <c r="CC18" i="24"/>
  <c r="CC19" i="24"/>
  <c r="CC20" i="24"/>
  <c r="CC21" i="24"/>
  <c r="CC22" i="24"/>
  <c r="CC29" i="24"/>
  <c r="CC30" i="24"/>
  <c r="CC31" i="24"/>
  <c r="CC32" i="24"/>
  <c r="CC24" i="24"/>
  <c r="CC25" i="24"/>
  <c r="CC26" i="24"/>
  <c r="CC27" i="24"/>
  <c r="CC28" i="24"/>
  <c r="CC35" i="24"/>
  <c r="CC36" i="24"/>
  <c r="CC37" i="24"/>
  <c r="CC33" i="24"/>
  <c r="CC34" i="24"/>
  <c r="CC40" i="24"/>
  <c r="CC41" i="24"/>
  <c r="CC42" i="24"/>
  <c r="CC43" i="24"/>
  <c r="CC44" i="24"/>
  <c r="CC45" i="24"/>
  <c r="CC39" i="24"/>
  <c r="CC46" i="24"/>
  <c r="CC47" i="24"/>
  <c r="CC48" i="24"/>
  <c r="CC23" i="24"/>
  <c r="CC49" i="24"/>
  <c r="CC50" i="24"/>
  <c r="CC38" i="24"/>
  <c r="CC51" i="24"/>
  <c r="CC52" i="24"/>
  <c r="CC53" i="24"/>
  <c r="CC54" i="24"/>
  <c r="CC55" i="24"/>
  <c r="CC67" i="24"/>
  <c r="CC57" i="24"/>
  <c r="CC69" i="24"/>
  <c r="CC70" i="24"/>
  <c r="CC59" i="24"/>
  <c r="CC60" i="24"/>
  <c r="CC61" i="24"/>
  <c r="CC62" i="24"/>
  <c r="CC63" i="24"/>
  <c r="CC64" i="24"/>
  <c r="CC65" i="24"/>
  <c r="CC66" i="24"/>
  <c r="CC56" i="24"/>
  <c r="CC58" i="24"/>
  <c r="CC71" i="24"/>
  <c r="CC72" i="24"/>
  <c r="CC73" i="24"/>
  <c r="CC74" i="24"/>
  <c r="CC75" i="24"/>
  <c r="CC76" i="24"/>
  <c r="CC77" i="24"/>
  <c r="CC80" i="24"/>
  <c r="CC81" i="24"/>
  <c r="CC82" i="24"/>
  <c r="CC83" i="24"/>
  <c r="CC68" i="24"/>
  <c r="CC78" i="24"/>
  <c r="CC79" i="24"/>
  <c r="CC3" i="24"/>
  <c r="BW4" i="24"/>
  <c r="BW5" i="24"/>
  <c r="BW6" i="24"/>
  <c r="BW7" i="24"/>
  <c r="BW8" i="24"/>
  <c r="BW9" i="24"/>
  <c r="BW10" i="24"/>
  <c r="BW11" i="24"/>
  <c r="BW12" i="24"/>
  <c r="BW13" i="24"/>
  <c r="BW14" i="24"/>
  <c r="BW15" i="24"/>
  <c r="BW16" i="24"/>
  <c r="BW17" i="24"/>
  <c r="BW18" i="24"/>
  <c r="BW19" i="24"/>
  <c r="BW20" i="24"/>
  <c r="BW21" i="24"/>
  <c r="BW22" i="24"/>
  <c r="BW23" i="24"/>
  <c r="BW29" i="24"/>
  <c r="BW30" i="24"/>
  <c r="BW31" i="24"/>
  <c r="BW32" i="24"/>
  <c r="BW28" i="24"/>
  <c r="BW40" i="24"/>
  <c r="BW41" i="24"/>
  <c r="BW42" i="24"/>
  <c r="BW43" i="24"/>
  <c r="BW44" i="24"/>
  <c r="BW45" i="24"/>
  <c r="BW33" i="24"/>
  <c r="BW34" i="24"/>
  <c r="BW35" i="24"/>
  <c r="BW36" i="24"/>
  <c r="BW37" i="24"/>
  <c r="BW25" i="24"/>
  <c r="BW26" i="24"/>
  <c r="BW27" i="24"/>
  <c r="BW38" i="24"/>
  <c r="BW46" i="24"/>
  <c r="BW49" i="24"/>
  <c r="BW50" i="24"/>
  <c r="BW51" i="24"/>
  <c r="BW52" i="24"/>
  <c r="BW53" i="24"/>
  <c r="BW54" i="24"/>
  <c r="BW55" i="24"/>
  <c r="BW56" i="24"/>
  <c r="BW57" i="24"/>
  <c r="BW58" i="24"/>
  <c r="BW39" i="24"/>
  <c r="BW24" i="24"/>
  <c r="BW48" i="24"/>
  <c r="BW47" i="24"/>
  <c r="BW59" i="24"/>
  <c r="BW60" i="24"/>
  <c r="BW61" i="24"/>
  <c r="BW62" i="24"/>
  <c r="BW63" i="24"/>
  <c r="BW64" i="24"/>
  <c r="BW65" i="24"/>
  <c r="BW66" i="24"/>
  <c r="BW68" i="24"/>
  <c r="BW70" i="24"/>
  <c r="BW69" i="24"/>
  <c r="BW71" i="24"/>
  <c r="BW72" i="24"/>
  <c r="BW73" i="24"/>
  <c r="BW74" i="24"/>
  <c r="BW75" i="24"/>
  <c r="BW76" i="24"/>
  <c r="BW77" i="24"/>
  <c r="BW67" i="24"/>
  <c r="BW3" i="24"/>
  <c r="BW78" i="24"/>
  <c r="BW79" i="24"/>
  <c r="BW80" i="24"/>
  <c r="BW81" i="24"/>
  <c r="BW82" i="24"/>
  <c r="BW8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30" i="24"/>
  <c r="D32" i="24"/>
  <c r="D39" i="24"/>
  <c r="D38" i="24"/>
  <c r="D29" i="24"/>
  <c r="D31" i="24"/>
  <c r="D37" i="24"/>
  <c r="D40" i="24"/>
  <c r="D41" i="24"/>
  <c r="D42" i="24"/>
  <c r="D43" i="24"/>
  <c r="D44" i="24"/>
  <c r="D45" i="24"/>
  <c r="D46" i="24"/>
  <c r="D47" i="24"/>
  <c r="D48" i="24"/>
  <c r="D36" i="24"/>
  <c r="D49" i="24"/>
  <c r="D50" i="24"/>
  <c r="D51" i="24"/>
  <c r="D52" i="24"/>
  <c r="D53" i="24"/>
  <c r="D54" i="24"/>
  <c r="D55" i="24"/>
  <c r="D56" i="24"/>
  <c r="D33" i="24"/>
  <c r="D34" i="24"/>
  <c r="D35" i="24"/>
  <c r="D57" i="24"/>
  <c r="D5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59" i="24"/>
  <c r="D60" i="24"/>
  <c r="D61" i="24"/>
  <c r="D62" i="24"/>
  <c r="D63" i="24"/>
  <c r="D64" i="24"/>
  <c r="D65" i="24"/>
  <c r="D66" i="24"/>
  <c r="D67" i="24"/>
  <c r="D3" i="24"/>
  <c r="D68" i="24"/>
  <c r="BT4" i="24"/>
  <c r="BT5" i="24"/>
  <c r="BT6" i="24"/>
  <c r="BT7" i="24"/>
  <c r="BT8" i="24"/>
  <c r="BT9" i="24"/>
  <c r="BT10" i="24"/>
  <c r="BT11" i="24"/>
  <c r="BT12" i="24"/>
  <c r="BT22" i="24"/>
  <c r="BT24" i="24"/>
  <c r="BT25" i="24"/>
  <c r="BT26" i="24"/>
  <c r="BT27" i="24"/>
  <c r="BT28" i="24"/>
  <c r="BT15" i="24"/>
  <c r="BT23" i="24"/>
  <c r="BT16" i="24"/>
  <c r="BT17" i="24"/>
  <c r="BT19" i="24"/>
  <c r="BT21" i="24"/>
  <c r="BT33" i="24"/>
  <c r="BT34" i="24"/>
  <c r="BT35" i="24"/>
  <c r="BT36" i="24"/>
  <c r="BT37" i="24"/>
  <c r="BT38" i="24"/>
  <c r="BT39" i="24"/>
  <c r="BT13" i="24"/>
  <c r="BT29" i="24"/>
  <c r="BT31" i="24"/>
  <c r="BT20" i="24"/>
  <c r="BT40" i="24"/>
  <c r="BT41" i="24"/>
  <c r="BT42" i="24"/>
  <c r="BT43" i="24"/>
  <c r="BT44" i="24"/>
  <c r="BT45" i="24"/>
  <c r="BT14" i="24"/>
  <c r="BT30" i="24"/>
  <c r="BT46" i="24"/>
  <c r="BT18" i="24"/>
  <c r="BT49" i="24"/>
  <c r="BT50" i="24"/>
  <c r="BT51" i="24"/>
  <c r="BT52" i="24"/>
  <c r="BT53" i="24"/>
  <c r="BT54" i="24"/>
  <c r="BT55" i="24"/>
  <c r="BT56" i="24"/>
  <c r="BT57" i="24"/>
  <c r="BT58" i="24"/>
  <c r="BT32" i="24"/>
  <c r="BT47" i="24"/>
  <c r="BT48" i="24"/>
  <c r="BT59" i="24"/>
  <c r="BT60" i="24"/>
  <c r="BT61" i="24"/>
  <c r="BT62" i="24"/>
  <c r="BT63" i="24"/>
  <c r="BT64" i="24"/>
  <c r="BT65" i="24"/>
  <c r="BT66" i="24"/>
  <c r="BT67" i="24"/>
  <c r="BT71" i="24"/>
  <c r="BT72" i="24"/>
  <c r="BT73" i="24"/>
  <c r="BT74" i="24"/>
  <c r="BT75" i="24"/>
  <c r="BT76" i="24"/>
  <c r="BT77" i="24"/>
  <c r="BT78" i="24"/>
  <c r="BT79" i="24"/>
  <c r="BT68" i="24"/>
  <c r="BT70" i="24"/>
  <c r="BT3" i="24"/>
  <c r="BT80" i="24"/>
  <c r="BT81" i="24"/>
  <c r="BT82" i="24"/>
  <c r="BT83" i="24"/>
  <c r="BT69" i="24"/>
  <c r="L4" i="24"/>
  <c r="L5" i="24"/>
  <c r="L6" i="24"/>
  <c r="L7" i="24"/>
  <c r="L8" i="24"/>
  <c r="L9" i="24"/>
  <c r="L10" i="24"/>
  <c r="L11" i="24"/>
  <c r="L12" i="24"/>
  <c r="L14" i="24"/>
  <c r="L15" i="24"/>
  <c r="L16" i="24"/>
  <c r="L17" i="24"/>
  <c r="L18" i="24"/>
  <c r="L19" i="24"/>
  <c r="L20" i="24"/>
  <c r="L21" i="24"/>
  <c r="L22" i="24"/>
  <c r="L23" i="24"/>
  <c r="L13" i="24"/>
  <c r="L29" i="24"/>
  <c r="L30" i="24"/>
  <c r="L31" i="24"/>
  <c r="L32" i="24"/>
  <c r="L33" i="24"/>
  <c r="L34" i="24"/>
  <c r="L35" i="24"/>
  <c r="L36" i="24"/>
  <c r="L37" i="24"/>
  <c r="L38" i="24"/>
  <c r="L39" i="24"/>
  <c r="L28" i="24"/>
  <c r="L25" i="24"/>
  <c r="L26" i="24"/>
  <c r="L40" i="24"/>
  <c r="L41" i="24"/>
  <c r="L42" i="24"/>
  <c r="L43" i="24"/>
  <c r="L44" i="24"/>
  <c r="L45" i="24"/>
  <c r="L46" i="24"/>
  <c r="L24" i="24"/>
  <c r="L47" i="24"/>
  <c r="L49" i="24"/>
  <c r="L50" i="24"/>
  <c r="L51" i="24"/>
  <c r="L52" i="24"/>
  <c r="L53" i="24"/>
  <c r="L54" i="24"/>
  <c r="L55" i="24"/>
  <c r="L56" i="24"/>
  <c r="L57" i="24"/>
  <c r="L58" i="24"/>
  <c r="L48" i="24"/>
  <c r="L27" i="24"/>
  <c r="L59" i="24"/>
  <c r="L60" i="24"/>
  <c r="L61" i="24"/>
  <c r="L62" i="24"/>
  <c r="L63" i="24"/>
  <c r="L64" i="24"/>
  <c r="L65" i="24"/>
  <c r="L66" i="24"/>
  <c r="L67" i="24"/>
  <c r="L68" i="24"/>
  <c r="L72" i="24"/>
  <c r="L73" i="24"/>
  <c r="L74" i="24"/>
  <c r="L75" i="24"/>
  <c r="L76" i="24"/>
  <c r="L77" i="24"/>
  <c r="L78" i="24"/>
  <c r="L79" i="24"/>
  <c r="L69" i="24"/>
  <c r="L70" i="24"/>
  <c r="L71" i="24"/>
  <c r="L3" i="24"/>
  <c r="L80" i="24"/>
  <c r="L81" i="24"/>
  <c r="L82" i="24"/>
  <c r="L83" i="24"/>
  <c r="DS4" i="24"/>
  <c r="DS5" i="24"/>
  <c r="DS6" i="24"/>
  <c r="DS7" i="24"/>
  <c r="DS8" i="24"/>
  <c r="DS9" i="24"/>
  <c r="DS10" i="24"/>
  <c r="DS11" i="24"/>
  <c r="DS12" i="24"/>
  <c r="DS13" i="24"/>
  <c r="DS14" i="24"/>
  <c r="DS15" i="24"/>
  <c r="DS16" i="24"/>
  <c r="DS17" i="24"/>
  <c r="DS18" i="24"/>
  <c r="DS19" i="24"/>
  <c r="DS20" i="24"/>
  <c r="DS21" i="24"/>
  <c r="DS22" i="24"/>
  <c r="DS23" i="24"/>
  <c r="DS24" i="24"/>
  <c r="DS25" i="24"/>
  <c r="DS26" i="24"/>
  <c r="DS27" i="24"/>
  <c r="DS33" i="24"/>
  <c r="DS34" i="24"/>
  <c r="DS35" i="24"/>
  <c r="DS36" i="24"/>
  <c r="DS37" i="24"/>
  <c r="DS38" i="24"/>
  <c r="DS28" i="24"/>
  <c r="DS29" i="24"/>
  <c r="DS30" i="24"/>
  <c r="DS31" i="24"/>
  <c r="DS32" i="24"/>
  <c r="DS39" i="24"/>
  <c r="DS40" i="24"/>
  <c r="DS41" i="24"/>
  <c r="DS42" i="24"/>
  <c r="DS43" i="24"/>
  <c r="DS44" i="24"/>
  <c r="DS45" i="24"/>
  <c r="DS46" i="24"/>
  <c r="DS47" i="24"/>
  <c r="DS48" i="24"/>
  <c r="DS49" i="24"/>
  <c r="DS50" i="24"/>
  <c r="DS51" i="24"/>
  <c r="DS52" i="24"/>
  <c r="DS53" i="24"/>
  <c r="DS54" i="24"/>
  <c r="DS55" i="24"/>
  <c r="DS58" i="24"/>
  <c r="DS59" i="24"/>
  <c r="DS60" i="24"/>
  <c r="DS61" i="24"/>
  <c r="DS62" i="24"/>
  <c r="DS63" i="24"/>
  <c r="DS64" i="24"/>
  <c r="DS65" i="24"/>
  <c r="DS66" i="24"/>
  <c r="DS67" i="24"/>
  <c r="DS68" i="24"/>
  <c r="DS57" i="24"/>
  <c r="DS69" i="24"/>
  <c r="DS70" i="24"/>
  <c r="DS56" i="24"/>
  <c r="DS71" i="24"/>
  <c r="DS72" i="24"/>
  <c r="DS73" i="24"/>
  <c r="DS74" i="24"/>
  <c r="DS75" i="24"/>
  <c r="DS76" i="24"/>
  <c r="DS77" i="24"/>
  <c r="DS78" i="24"/>
  <c r="DS79" i="24"/>
  <c r="DS80" i="24"/>
  <c r="DS81" i="24"/>
  <c r="DS82" i="24"/>
  <c r="DS3" i="24"/>
  <c r="DS83" i="24"/>
  <c r="CP4" i="24"/>
  <c r="CP5" i="24"/>
  <c r="CP6" i="24"/>
  <c r="CP7" i="24"/>
  <c r="CP8" i="24"/>
  <c r="CP9" i="24"/>
  <c r="CP10" i="24"/>
  <c r="CP11" i="24"/>
  <c r="CP12" i="24"/>
  <c r="CP13" i="24"/>
  <c r="CP14" i="24"/>
  <c r="CP15" i="24"/>
  <c r="CP16" i="24"/>
  <c r="CP17" i="24"/>
  <c r="CP18" i="24"/>
  <c r="CP19" i="24"/>
  <c r="CP20" i="24"/>
  <c r="CP21" i="24"/>
  <c r="CP22" i="24"/>
  <c r="CP23" i="24"/>
  <c r="CP24" i="24"/>
  <c r="CP25" i="24"/>
  <c r="CP26" i="24"/>
  <c r="CP27" i="24"/>
  <c r="CP28" i="24"/>
  <c r="CP29" i="24"/>
  <c r="CP30" i="24"/>
  <c r="CP31" i="24"/>
  <c r="CP32" i="24"/>
  <c r="CP33" i="24"/>
  <c r="CP34" i="24"/>
  <c r="CP35" i="24"/>
  <c r="CP36" i="24"/>
  <c r="CP40" i="24"/>
  <c r="CP41" i="24"/>
  <c r="CP42" i="24"/>
  <c r="CP43" i="24"/>
  <c r="CP44" i="24"/>
  <c r="CP45" i="24"/>
  <c r="CP37" i="24"/>
  <c r="CP39" i="24"/>
  <c r="CP46" i="24"/>
  <c r="CP38" i="24"/>
  <c r="CP47" i="24"/>
  <c r="CP48" i="24"/>
  <c r="CP51" i="24"/>
  <c r="CP52" i="24"/>
  <c r="CP53" i="24"/>
  <c r="CP54" i="24"/>
  <c r="CP55" i="24"/>
  <c r="CP59" i="24"/>
  <c r="CP60" i="24"/>
  <c r="CP61" i="24"/>
  <c r="CP62" i="24"/>
  <c r="CP63" i="24"/>
  <c r="CP64" i="24"/>
  <c r="CP65" i="24"/>
  <c r="CP66" i="24"/>
  <c r="CP49" i="24"/>
  <c r="CP50" i="24"/>
  <c r="CP56" i="24"/>
  <c r="CP57" i="24"/>
  <c r="CP58" i="24"/>
  <c r="CP68" i="24"/>
  <c r="CP71" i="24"/>
  <c r="CP72" i="24"/>
  <c r="CP73" i="24"/>
  <c r="CP74" i="24"/>
  <c r="CP75" i="24"/>
  <c r="CP76" i="24"/>
  <c r="CP77" i="24"/>
  <c r="CP78" i="24"/>
  <c r="CP79" i="24"/>
  <c r="CP67" i="24"/>
  <c r="CP80" i="24"/>
  <c r="CP81" i="24"/>
  <c r="CP82" i="24"/>
  <c r="CP3" i="24"/>
  <c r="CP69" i="24"/>
  <c r="CP83" i="24"/>
  <c r="CP70" i="24"/>
  <c r="I4" i="24"/>
  <c r="I5" i="24"/>
  <c r="I6" i="24"/>
  <c r="I7" i="24"/>
  <c r="I8" i="24"/>
  <c r="I9" i="24"/>
  <c r="I10" i="24"/>
  <c r="I11" i="24"/>
  <c r="I12" i="24"/>
  <c r="I13" i="24"/>
  <c r="I14" i="24"/>
  <c r="I15" i="24"/>
  <c r="I16" i="24"/>
  <c r="I17" i="24"/>
  <c r="I18" i="24"/>
  <c r="I19" i="24"/>
  <c r="I20" i="24"/>
  <c r="I21" i="24"/>
  <c r="I22" i="24"/>
  <c r="I23" i="24"/>
  <c r="I24" i="24"/>
  <c r="I25" i="24"/>
  <c r="I26" i="24"/>
  <c r="I27" i="24"/>
  <c r="I28" i="24"/>
  <c r="I29" i="24"/>
  <c r="I30" i="24"/>
  <c r="I31" i="24"/>
  <c r="I32" i="24"/>
  <c r="I35" i="24"/>
  <c r="I36" i="24"/>
  <c r="I37" i="24"/>
  <c r="I38" i="24"/>
  <c r="I33" i="24"/>
  <c r="I34" i="24"/>
  <c r="I45" i="24"/>
  <c r="I46" i="24"/>
  <c r="I48" i="24"/>
  <c r="I40" i="24"/>
  <c r="I41" i="24"/>
  <c r="I42" i="24"/>
  <c r="I47" i="24"/>
  <c r="I49" i="24"/>
  <c r="I50" i="24"/>
  <c r="I51" i="24"/>
  <c r="I44" i="24"/>
  <c r="I43" i="24"/>
  <c r="I52" i="24"/>
  <c r="I53" i="24"/>
  <c r="I54" i="24"/>
  <c r="I55" i="24"/>
  <c r="I56" i="24"/>
  <c r="I68" i="24"/>
  <c r="I59" i="24"/>
  <c r="I60" i="24"/>
  <c r="I61" i="24"/>
  <c r="I62" i="24"/>
  <c r="I63" i="24"/>
  <c r="I64" i="24"/>
  <c r="I65" i="24"/>
  <c r="I66" i="24"/>
  <c r="I67" i="24"/>
  <c r="I58" i="24"/>
  <c r="I70" i="24"/>
  <c r="I71" i="24"/>
  <c r="I39" i="24"/>
  <c r="I57" i="24"/>
  <c r="I72" i="24"/>
  <c r="I73" i="24"/>
  <c r="I74" i="24"/>
  <c r="I75" i="24"/>
  <c r="I76" i="24"/>
  <c r="I77" i="24"/>
  <c r="I78" i="24"/>
  <c r="I79" i="24"/>
  <c r="I80" i="24"/>
  <c r="I81" i="24"/>
  <c r="I82" i="24"/>
  <c r="I83" i="24"/>
  <c r="I69" i="24"/>
  <c r="I3" i="24"/>
  <c r="CE4" i="24"/>
  <c r="CE5" i="24"/>
  <c r="CE6" i="24"/>
  <c r="CE7" i="24"/>
  <c r="CE8" i="24"/>
  <c r="CE9" i="24"/>
  <c r="CE10" i="24"/>
  <c r="CE11" i="24"/>
  <c r="CE12" i="24"/>
  <c r="CE13" i="24"/>
  <c r="CE14" i="24"/>
  <c r="CE15" i="24"/>
  <c r="CE16" i="24"/>
  <c r="CE17" i="24"/>
  <c r="CE18" i="24"/>
  <c r="CE19" i="24"/>
  <c r="CE20" i="24"/>
  <c r="CE21" i="24"/>
  <c r="CE22" i="24"/>
  <c r="CE23" i="24"/>
  <c r="CE24" i="24"/>
  <c r="CE25" i="24"/>
  <c r="CE26" i="24"/>
  <c r="CE27" i="24"/>
  <c r="CE28" i="24"/>
  <c r="CE29" i="24"/>
  <c r="CE30" i="24"/>
  <c r="CE31" i="24"/>
  <c r="CE32" i="24"/>
  <c r="CE37" i="24"/>
  <c r="CE38" i="24"/>
  <c r="CE39" i="24"/>
  <c r="CE40" i="24"/>
  <c r="CE41" i="24"/>
  <c r="CE42" i="24"/>
  <c r="CE43" i="24"/>
  <c r="CE44" i="24"/>
  <c r="CE45" i="24"/>
  <c r="CE34" i="24"/>
  <c r="CE35" i="24"/>
  <c r="CE36" i="24"/>
  <c r="CE46" i="24"/>
  <c r="CE47" i="24"/>
  <c r="CE48" i="24"/>
  <c r="CE33" i="24"/>
  <c r="CE49" i="24"/>
  <c r="CE50" i="24"/>
  <c r="CE51" i="24"/>
  <c r="CE52" i="24"/>
  <c r="CE53" i="24"/>
  <c r="CE54" i="24"/>
  <c r="CE55" i="24"/>
  <c r="CE56" i="24"/>
  <c r="CE57" i="24"/>
  <c r="CE58" i="24"/>
  <c r="CE59" i="24"/>
  <c r="CE60" i="24"/>
  <c r="CE61" i="24"/>
  <c r="CE62" i="24"/>
  <c r="CE63" i="24"/>
  <c r="CE64" i="24"/>
  <c r="CE65" i="24"/>
  <c r="CE66" i="24"/>
  <c r="CE67" i="24"/>
  <c r="CE68" i="24"/>
  <c r="CE69" i="24"/>
  <c r="CE70" i="24"/>
  <c r="CE71" i="24"/>
  <c r="CE72" i="24"/>
  <c r="CE73" i="24"/>
  <c r="CE74" i="24"/>
  <c r="CE75" i="24"/>
  <c r="CE76" i="24"/>
  <c r="CE77" i="24"/>
  <c r="CE78" i="24"/>
  <c r="CE79" i="24"/>
  <c r="CE3" i="24"/>
  <c r="CE80" i="24"/>
  <c r="CE81" i="24"/>
  <c r="CE82" i="24"/>
  <c r="CE83" i="24"/>
  <c r="BC4" i="24"/>
  <c r="BC5" i="24"/>
  <c r="BC6" i="24"/>
  <c r="BC7" i="24"/>
  <c r="BC8" i="24"/>
  <c r="BC9" i="24"/>
  <c r="BC10" i="24"/>
  <c r="BC11" i="24"/>
  <c r="BC12" i="24"/>
  <c r="BC23" i="24"/>
  <c r="BC13" i="24"/>
  <c r="BC15" i="24"/>
  <c r="BC18" i="24"/>
  <c r="BC19" i="24"/>
  <c r="BC33" i="24"/>
  <c r="BC34" i="24"/>
  <c r="BC35" i="24"/>
  <c r="BC36" i="24"/>
  <c r="BC37" i="24"/>
  <c r="BC38" i="24"/>
  <c r="BC39" i="24"/>
  <c r="BC20" i="24"/>
  <c r="BC24" i="24"/>
  <c r="BC25" i="24"/>
  <c r="BC26" i="24"/>
  <c r="BC27" i="24"/>
  <c r="BC28" i="24"/>
  <c r="BC22" i="24"/>
  <c r="BC17" i="24"/>
  <c r="BC14" i="24"/>
  <c r="BC40" i="24"/>
  <c r="BC41" i="24"/>
  <c r="BC42" i="24"/>
  <c r="BC43" i="24"/>
  <c r="BC44" i="24"/>
  <c r="BC45" i="24"/>
  <c r="BC21" i="24"/>
  <c r="BC30" i="24"/>
  <c r="BC32" i="24"/>
  <c r="BC16" i="24"/>
  <c r="BC46" i="24"/>
  <c r="BC31" i="24"/>
  <c r="BC29" i="24"/>
  <c r="BC47" i="24"/>
  <c r="BC48" i="24"/>
  <c r="BC49" i="24"/>
  <c r="BC50" i="24"/>
  <c r="BC51" i="24"/>
  <c r="BC52" i="24"/>
  <c r="BC53" i="24"/>
  <c r="BC54" i="24"/>
  <c r="BC55" i="24"/>
  <c r="BC56" i="24"/>
  <c r="BC57" i="24"/>
  <c r="BC58" i="24"/>
  <c r="BC59" i="24"/>
  <c r="BC60" i="24"/>
  <c r="BC61" i="24"/>
  <c r="BC62" i="24"/>
  <c r="BC63" i="24"/>
  <c r="BC64" i="24"/>
  <c r="BC65" i="24"/>
  <c r="BC66" i="24"/>
  <c r="BC67" i="24"/>
  <c r="BC68" i="24"/>
  <c r="BC69" i="24"/>
  <c r="BC70" i="24"/>
  <c r="BC71" i="24"/>
  <c r="BC72" i="24"/>
  <c r="BC73" i="24"/>
  <c r="BC74" i="24"/>
  <c r="BC75" i="24"/>
  <c r="BC76" i="24"/>
  <c r="BC77" i="24"/>
  <c r="BC78" i="24"/>
  <c r="BC79" i="24"/>
  <c r="BC80" i="24"/>
  <c r="BC81" i="24"/>
  <c r="BC82" i="24"/>
  <c r="BC83" i="24"/>
  <c r="BC3" i="24"/>
  <c r="AZ4" i="24"/>
  <c r="AZ5" i="24"/>
  <c r="AZ6" i="24"/>
  <c r="AZ7" i="24"/>
  <c r="AZ8" i="24"/>
  <c r="AZ9" i="24"/>
  <c r="AZ10" i="24"/>
  <c r="AZ11" i="24"/>
  <c r="AZ12" i="24"/>
  <c r="AZ13" i="24"/>
  <c r="AZ14" i="24"/>
  <c r="AZ15" i="24"/>
  <c r="AZ16" i="24"/>
  <c r="AZ17" i="24"/>
  <c r="AZ18" i="24"/>
  <c r="AZ19" i="24"/>
  <c r="AZ20" i="24"/>
  <c r="AZ21" i="24"/>
  <c r="AZ22" i="24"/>
  <c r="AZ23" i="24"/>
  <c r="AZ24" i="24"/>
  <c r="AZ25" i="24"/>
  <c r="AZ26" i="24"/>
  <c r="AZ27" i="24"/>
  <c r="AZ28" i="24"/>
  <c r="AZ29" i="24"/>
  <c r="AZ31" i="24"/>
  <c r="AZ30" i="24"/>
  <c r="AZ32" i="24"/>
  <c r="AZ33" i="24"/>
  <c r="AZ37" i="24"/>
  <c r="AZ35" i="24"/>
  <c r="AZ40" i="24"/>
  <c r="AZ41" i="24"/>
  <c r="AZ42" i="24"/>
  <c r="AZ43" i="24"/>
  <c r="AZ44" i="24"/>
  <c r="AZ45" i="24"/>
  <c r="AZ38" i="24"/>
  <c r="AZ46" i="24"/>
  <c r="AZ47" i="24"/>
  <c r="AZ48" i="24"/>
  <c r="AZ34" i="24"/>
  <c r="AZ39" i="24"/>
  <c r="AZ49" i="24"/>
  <c r="AZ50" i="24"/>
  <c r="AZ51" i="24"/>
  <c r="AZ52" i="24"/>
  <c r="AZ53" i="24"/>
  <c r="AZ54" i="24"/>
  <c r="AZ55" i="24"/>
  <c r="AZ36" i="24"/>
  <c r="AZ56" i="24"/>
  <c r="AZ57" i="24"/>
  <c r="AZ58" i="24"/>
  <c r="AZ70" i="24"/>
  <c r="AZ71" i="24"/>
  <c r="AZ72" i="24"/>
  <c r="AZ73" i="24"/>
  <c r="AZ74" i="24"/>
  <c r="AZ75" i="24"/>
  <c r="AZ76" i="24"/>
  <c r="AZ77" i="24"/>
  <c r="AZ78" i="24"/>
  <c r="AZ79" i="24"/>
  <c r="AZ80" i="24"/>
  <c r="AZ81" i="24"/>
  <c r="AZ82" i="24"/>
  <c r="AZ83" i="24"/>
  <c r="AZ69" i="24"/>
  <c r="AZ59" i="24"/>
  <c r="AZ60" i="24"/>
  <c r="AZ61" i="24"/>
  <c r="AZ62" i="24"/>
  <c r="AZ63" i="24"/>
  <c r="AZ64" i="24"/>
  <c r="AZ65" i="24"/>
  <c r="AZ66" i="24"/>
  <c r="AZ68" i="24"/>
  <c r="AZ3" i="24"/>
  <c r="AZ67" i="24"/>
  <c r="CM4" i="24"/>
  <c r="CM5" i="24"/>
  <c r="CM6" i="24"/>
  <c r="CM7" i="24"/>
  <c r="CM8" i="24"/>
  <c r="CM9" i="24"/>
  <c r="CM10" i="24"/>
  <c r="CM11" i="24"/>
  <c r="CM12" i="24"/>
  <c r="CM13" i="24"/>
  <c r="CM14" i="24"/>
  <c r="CM15" i="24"/>
  <c r="CM16" i="24"/>
  <c r="CM17" i="24"/>
  <c r="CM18" i="24"/>
  <c r="CM19" i="24"/>
  <c r="CM20" i="24"/>
  <c r="CM21" i="24"/>
  <c r="CM22" i="24"/>
  <c r="CM23" i="24"/>
  <c r="CM33" i="24"/>
  <c r="CM34" i="24"/>
  <c r="CM35" i="24"/>
  <c r="CM36" i="24"/>
  <c r="CM37" i="24"/>
  <c r="CM38" i="24"/>
  <c r="CM39" i="24"/>
  <c r="CM29" i="24"/>
  <c r="CM30" i="24"/>
  <c r="CM31" i="24"/>
  <c r="CM32" i="24"/>
  <c r="CM26" i="24"/>
  <c r="CM28" i="24"/>
  <c r="CM40" i="24"/>
  <c r="CM41" i="24"/>
  <c r="CM42" i="24"/>
  <c r="CM43" i="24"/>
  <c r="CM44" i="24"/>
  <c r="CM45" i="24"/>
  <c r="CM24" i="24"/>
  <c r="CM46" i="24"/>
  <c r="CM25" i="24"/>
  <c r="CM49" i="24"/>
  <c r="CM50" i="24"/>
  <c r="CM51" i="24"/>
  <c r="CM52" i="24"/>
  <c r="CM53" i="24"/>
  <c r="CM54" i="24"/>
  <c r="CM55" i="24"/>
  <c r="CM27" i="24"/>
  <c r="CM47" i="24"/>
  <c r="CM48" i="24"/>
  <c r="CM59" i="24"/>
  <c r="CM60" i="24"/>
  <c r="CM61" i="24"/>
  <c r="CM62" i="24"/>
  <c r="CM63" i="24"/>
  <c r="CM64" i="24"/>
  <c r="CM65" i="24"/>
  <c r="CM66" i="24"/>
  <c r="CM67" i="24"/>
  <c r="CM68" i="24"/>
  <c r="CM56" i="24"/>
  <c r="CM57" i="24"/>
  <c r="CM58" i="24"/>
  <c r="CM69" i="24"/>
  <c r="CM70" i="24"/>
  <c r="CM71" i="24"/>
  <c r="CM72" i="24"/>
  <c r="CM73" i="24"/>
  <c r="CM74" i="24"/>
  <c r="CM75" i="24"/>
  <c r="CM76" i="24"/>
  <c r="CM77" i="24"/>
  <c r="CM78" i="24"/>
  <c r="CM79" i="24"/>
  <c r="CM80" i="24"/>
  <c r="CM81" i="24"/>
  <c r="CM82" i="24"/>
  <c r="CM3" i="24"/>
  <c r="CM8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9" i="24"/>
  <c r="O30" i="24"/>
  <c r="O31" i="24"/>
  <c r="O32" i="24"/>
  <c r="O27" i="24"/>
  <c r="O40" i="24"/>
  <c r="O41" i="24"/>
  <c r="O42" i="24"/>
  <c r="O43" i="24"/>
  <c r="O44" i="24"/>
  <c r="O45" i="24"/>
  <c r="O46" i="24"/>
  <c r="O24" i="24"/>
  <c r="O39" i="24"/>
  <c r="O25" i="24"/>
  <c r="O38" i="24"/>
  <c r="O26" i="24"/>
  <c r="O34" i="24"/>
  <c r="O37" i="24"/>
  <c r="O33" i="24"/>
  <c r="O35" i="24"/>
  <c r="O36" i="24"/>
  <c r="O47" i="24"/>
  <c r="O28" i="24"/>
  <c r="O49" i="24"/>
  <c r="O50" i="24"/>
  <c r="O51" i="24"/>
  <c r="O52" i="24"/>
  <c r="O53" i="24"/>
  <c r="O54" i="24"/>
  <c r="O55" i="24"/>
  <c r="O56" i="24"/>
  <c r="O57" i="24"/>
  <c r="O58" i="24"/>
  <c r="O48" i="24"/>
  <c r="O59" i="24"/>
  <c r="O60" i="24"/>
  <c r="O61" i="24"/>
  <c r="O62" i="24"/>
  <c r="O63" i="24"/>
  <c r="O64" i="24"/>
  <c r="O65" i="24"/>
  <c r="O66" i="24"/>
  <c r="O67" i="24"/>
  <c r="O72" i="24"/>
  <c r="O73" i="24"/>
  <c r="O74" i="24"/>
  <c r="O75" i="24"/>
  <c r="O76" i="24"/>
  <c r="O77" i="24"/>
  <c r="O78" i="24"/>
  <c r="O69" i="24"/>
  <c r="O68" i="24"/>
  <c r="O80" i="24"/>
  <c r="O81" i="24"/>
  <c r="O82" i="24"/>
  <c r="O83" i="24"/>
  <c r="O70" i="24"/>
  <c r="O3" i="24"/>
  <c r="O79" i="24"/>
  <c r="O71" i="24"/>
  <c r="AG4" i="24"/>
  <c r="AG5" i="24"/>
  <c r="AG6" i="24"/>
  <c r="AG7" i="24"/>
  <c r="AG8" i="24"/>
  <c r="AG9" i="24"/>
  <c r="AG10" i="24"/>
  <c r="AG11" i="24"/>
  <c r="AG12" i="24"/>
  <c r="AG13" i="24"/>
  <c r="AG14" i="24"/>
  <c r="AG15" i="24"/>
  <c r="AG16" i="24"/>
  <c r="AG17" i="24"/>
  <c r="AG18" i="24"/>
  <c r="AG19" i="24"/>
  <c r="AG20" i="24"/>
  <c r="AG21" i="24"/>
  <c r="AG22" i="24"/>
  <c r="AG23" i="24"/>
  <c r="AG29" i="24"/>
  <c r="AG30" i="24"/>
  <c r="AG31" i="24"/>
  <c r="AG32" i="24"/>
  <c r="AG24" i="24"/>
  <c r="AG38" i="24"/>
  <c r="AG39" i="24"/>
  <c r="AG26" i="24"/>
  <c r="AG33" i="24"/>
  <c r="AG34" i="24"/>
  <c r="AG27" i="24"/>
  <c r="AG25" i="24"/>
  <c r="AG36" i="24"/>
  <c r="AG28" i="24"/>
  <c r="AG40" i="24"/>
  <c r="AG41" i="24"/>
  <c r="AG42" i="24"/>
  <c r="AG43" i="24"/>
  <c r="AG44" i="24"/>
  <c r="AG45" i="24"/>
  <c r="AG35" i="24"/>
  <c r="AG46" i="24"/>
  <c r="AG47" i="24"/>
  <c r="AG49" i="24"/>
  <c r="AG50" i="24"/>
  <c r="AG51" i="24"/>
  <c r="AG48" i="24"/>
  <c r="AG52" i="24"/>
  <c r="AG53" i="24"/>
  <c r="AG54" i="24"/>
  <c r="AG55" i="24"/>
  <c r="AG56" i="24"/>
  <c r="AG57" i="24"/>
  <c r="AG58" i="24"/>
  <c r="AG37" i="24"/>
  <c r="AG67" i="24"/>
  <c r="AG68" i="24"/>
  <c r="AG70" i="24"/>
  <c r="AG71" i="24"/>
  <c r="AG59" i="24"/>
  <c r="AG60" i="24"/>
  <c r="AG61" i="24"/>
  <c r="AG62" i="24"/>
  <c r="AG63" i="24"/>
  <c r="AG64" i="24"/>
  <c r="AG65" i="24"/>
  <c r="AG66" i="24"/>
  <c r="AG69" i="24"/>
  <c r="AG72" i="24"/>
  <c r="AG73" i="24"/>
  <c r="AG74" i="24"/>
  <c r="AG75" i="24"/>
  <c r="AG76" i="24"/>
  <c r="AG77" i="24"/>
  <c r="AG78" i="24"/>
  <c r="AG79" i="24"/>
  <c r="AG80" i="24"/>
  <c r="AG81" i="24"/>
  <c r="AG82" i="24"/>
  <c r="AG83" i="24"/>
  <c r="AG3" i="24"/>
  <c r="CJ4" i="24"/>
  <c r="CJ5" i="24"/>
  <c r="CJ6" i="24"/>
  <c r="CJ7" i="24"/>
  <c r="CJ8" i="24"/>
  <c r="CJ9" i="24"/>
  <c r="CJ10" i="24"/>
  <c r="CJ11" i="24"/>
  <c r="CJ12" i="24"/>
  <c r="CJ13" i="24"/>
  <c r="CJ14" i="24"/>
  <c r="CJ15" i="24"/>
  <c r="CJ16" i="24"/>
  <c r="CJ17" i="24"/>
  <c r="CJ18" i="24"/>
  <c r="CJ19" i="24"/>
  <c r="CJ20" i="24"/>
  <c r="CJ21" i="24"/>
  <c r="CJ22" i="24"/>
  <c r="CJ23" i="24"/>
  <c r="CJ24" i="24"/>
  <c r="CJ25" i="24"/>
  <c r="CJ26" i="24"/>
  <c r="CJ27" i="24"/>
  <c r="CJ28" i="24"/>
  <c r="CJ33" i="24"/>
  <c r="CJ34" i="24"/>
  <c r="CJ37" i="24"/>
  <c r="CJ30" i="24"/>
  <c r="CJ32" i="24"/>
  <c r="CJ38" i="24"/>
  <c r="CJ39" i="24"/>
  <c r="CJ29" i="24"/>
  <c r="CJ46" i="24"/>
  <c r="CJ47" i="24"/>
  <c r="CJ48" i="24"/>
  <c r="CJ43" i="24"/>
  <c r="CJ44" i="24"/>
  <c r="CJ45" i="24"/>
  <c r="CJ49" i="24"/>
  <c r="CJ50" i="24"/>
  <c r="CJ51" i="24"/>
  <c r="CJ52" i="24"/>
  <c r="CJ53" i="24"/>
  <c r="CJ54" i="24"/>
  <c r="CJ55" i="24"/>
  <c r="CJ31" i="24"/>
  <c r="CJ35" i="24"/>
  <c r="CJ40" i="24"/>
  <c r="CJ36" i="24"/>
  <c r="CJ42" i="24"/>
  <c r="CJ41" i="24"/>
  <c r="CJ71" i="24"/>
  <c r="CJ72" i="24"/>
  <c r="CJ73" i="24"/>
  <c r="CJ74" i="24"/>
  <c r="CJ75" i="24"/>
  <c r="CJ76" i="24"/>
  <c r="CJ77" i="24"/>
  <c r="CJ78" i="24"/>
  <c r="CJ79" i="24"/>
  <c r="CJ80" i="24"/>
  <c r="CJ81" i="24"/>
  <c r="CJ82" i="24"/>
  <c r="CJ59" i="24"/>
  <c r="CJ60" i="24"/>
  <c r="CJ61" i="24"/>
  <c r="CJ62" i="24"/>
  <c r="CJ63" i="24"/>
  <c r="CJ64" i="24"/>
  <c r="CJ65" i="24"/>
  <c r="CJ66" i="24"/>
  <c r="CJ68" i="24"/>
  <c r="CJ69" i="24"/>
  <c r="CJ70" i="24"/>
  <c r="CJ58" i="24"/>
  <c r="CJ67" i="24"/>
  <c r="CJ3" i="24"/>
  <c r="CJ57" i="24"/>
  <c r="CJ83" i="24"/>
  <c r="CJ56" i="24"/>
  <c r="BQ4" i="24"/>
  <c r="BQ5" i="24"/>
  <c r="BQ6" i="24"/>
  <c r="BQ7" i="24"/>
  <c r="BQ8" i="24"/>
  <c r="BQ9" i="24"/>
  <c r="BQ10" i="24"/>
  <c r="BQ11" i="24"/>
  <c r="BQ12" i="24"/>
  <c r="BQ13" i="24"/>
  <c r="BQ14" i="24"/>
  <c r="BQ15" i="24"/>
  <c r="BQ16" i="24"/>
  <c r="BQ17" i="24"/>
  <c r="BQ18" i="24"/>
  <c r="BQ19" i="24"/>
  <c r="BQ20" i="24"/>
  <c r="BQ21" i="24"/>
  <c r="BQ22" i="24"/>
  <c r="BQ23" i="24"/>
  <c r="BQ30" i="24"/>
  <c r="BQ32" i="24"/>
  <c r="BQ24" i="24"/>
  <c r="BQ38" i="24"/>
  <c r="BQ39" i="24"/>
  <c r="BQ25" i="24"/>
  <c r="BQ27" i="24"/>
  <c r="BQ28" i="24"/>
  <c r="BQ34" i="24"/>
  <c r="BQ40" i="24"/>
  <c r="BQ41" i="24"/>
  <c r="BQ42" i="24"/>
  <c r="BQ43" i="24"/>
  <c r="BQ44" i="24"/>
  <c r="BQ45" i="24"/>
  <c r="BQ36" i="24"/>
  <c r="BQ31" i="24"/>
  <c r="BQ33" i="24"/>
  <c r="BQ37" i="24"/>
  <c r="BQ35" i="24"/>
  <c r="BQ47" i="24"/>
  <c r="BQ48" i="24"/>
  <c r="BQ26" i="24"/>
  <c r="BQ49" i="24"/>
  <c r="BQ50" i="24"/>
  <c r="BQ29" i="24"/>
  <c r="BQ56" i="24"/>
  <c r="BQ57" i="24"/>
  <c r="BQ58" i="24"/>
  <c r="BQ51" i="24"/>
  <c r="BQ52" i="24"/>
  <c r="BQ53" i="24"/>
  <c r="BQ54" i="24"/>
  <c r="BQ55" i="24"/>
  <c r="BQ67" i="24"/>
  <c r="BQ68" i="24"/>
  <c r="BQ70" i="24"/>
  <c r="BQ69" i="24"/>
  <c r="BQ71" i="24"/>
  <c r="BQ72" i="24"/>
  <c r="BQ73" i="24"/>
  <c r="BQ74" i="24"/>
  <c r="BQ75" i="24"/>
  <c r="BQ76" i="24"/>
  <c r="BQ77" i="24"/>
  <c r="BQ62" i="24"/>
  <c r="BQ66" i="24"/>
  <c r="BQ80" i="24"/>
  <c r="BQ81" i="24"/>
  <c r="BQ82" i="24"/>
  <c r="BQ83" i="24"/>
  <c r="BQ61" i="24"/>
  <c r="BQ65" i="24"/>
  <c r="BQ78" i="24"/>
  <c r="BQ79" i="24"/>
  <c r="BQ60" i="24"/>
  <c r="BQ64" i="24"/>
  <c r="BQ46" i="24"/>
  <c r="BQ59" i="24"/>
  <c r="BQ63" i="24"/>
  <c r="BQ3" i="24"/>
  <c r="BM4" i="24"/>
  <c r="BM5" i="24"/>
  <c r="BM6" i="24"/>
  <c r="BM7" i="24"/>
  <c r="BM8" i="24"/>
  <c r="BM9" i="24"/>
  <c r="BM10" i="24"/>
  <c r="BM11" i="24"/>
  <c r="BM12" i="24"/>
  <c r="BM24" i="24"/>
  <c r="BM25" i="24"/>
  <c r="BM26" i="24"/>
  <c r="BM27" i="24"/>
  <c r="BM28" i="24"/>
  <c r="BM13" i="24"/>
  <c r="BM14" i="24"/>
  <c r="BM15" i="24"/>
  <c r="BM16" i="24"/>
  <c r="BM17" i="24"/>
  <c r="BM18" i="24"/>
  <c r="BM19" i="24"/>
  <c r="BM20" i="24"/>
  <c r="BM21" i="24"/>
  <c r="BM22" i="24"/>
  <c r="BM29" i="24"/>
  <c r="BM30" i="24"/>
  <c r="BM31" i="24"/>
  <c r="BM32" i="24"/>
  <c r="BM23" i="24"/>
  <c r="BM46" i="24"/>
  <c r="BM38" i="24"/>
  <c r="BM33" i="24"/>
  <c r="BM37" i="24"/>
  <c r="BM39" i="24"/>
  <c r="BM34" i="24"/>
  <c r="BM47" i="24"/>
  <c r="BM48" i="24"/>
  <c r="BM35" i="24"/>
  <c r="BM40" i="24"/>
  <c r="BM49" i="24"/>
  <c r="BM50" i="24"/>
  <c r="BM51" i="24"/>
  <c r="BM52" i="24"/>
  <c r="BM53" i="24"/>
  <c r="BM54" i="24"/>
  <c r="BM55" i="24"/>
  <c r="BM41" i="24"/>
  <c r="BM42" i="24"/>
  <c r="BM43" i="24"/>
  <c r="BM36" i="24"/>
  <c r="BM44" i="24"/>
  <c r="BM45" i="24"/>
  <c r="BM59" i="24"/>
  <c r="BM60" i="24"/>
  <c r="BM61" i="24"/>
  <c r="BM62" i="24"/>
  <c r="BM63" i="24"/>
  <c r="BM64" i="24"/>
  <c r="BM65" i="24"/>
  <c r="BM66" i="24"/>
  <c r="BM67" i="24"/>
  <c r="BM68" i="24"/>
  <c r="BM69" i="24"/>
  <c r="BM70" i="24"/>
  <c r="BM56" i="24"/>
  <c r="BM57" i="24"/>
  <c r="BM58" i="24"/>
  <c r="BM71" i="24"/>
  <c r="BM72" i="24"/>
  <c r="BM73" i="24"/>
  <c r="BM74" i="24"/>
  <c r="BM75" i="24"/>
  <c r="BM76" i="24"/>
  <c r="BM77" i="24"/>
  <c r="BM78" i="24"/>
  <c r="BM79" i="24"/>
  <c r="BM3" i="24"/>
  <c r="BM80" i="24"/>
  <c r="BM81" i="24"/>
  <c r="BM82" i="24"/>
  <c r="BM83" i="24"/>
  <c r="J4" i="24"/>
  <c r="J5" i="24"/>
  <c r="J6" i="24"/>
  <c r="J7" i="24"/>
  <c r="J8" i="24"/>
  <c r="J9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10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9" i="24"/>
  <c r="J38" i="24"/>
  <c r="J40" i="24"/>
  <c r="J41" i="24"/>
  <c r="J42" i="24"/>
  <c r="J43" i="24"/>
  <c r="J44" i="24"/>
  <c r="J45" i="24"/>
  <c r="J46" i="24"/>
  <c r="J47" i="24"/>
  <c r="J48" i="24"/>
  <c r="J57" i="24"/>
  <c r="J58" i="24"/>
  <c r="J49" i="24"/>
  <c r="J50" i="24"/>
  <c r="J51" i="24"/>
  <c r="J59" i="24"/>
  <c r="J60" i="24"/>
  <c r="J61" i="24"/>
  <c r="J62" i="24"/>
  <c r="J63" i="24"/>
  <c r="J64" i="24"/>
  <c r="J65" i="24"/>
  <c r="J66" i="24"/>
  <c r="J72" i="24"/>
  <c r="J73" i="24"/>
  <c r="J74" i="24"/>
  <c r="J75" i="24"/>
  <c r="J76" i="24"/>
  <c r="J77" i="24"/>
  <c r="J78" i="24"/>
  <c r="J79" i="24"/>
  <c r="J68" i="24"/>
  <c r="J53" i="24"/>
  <c r="J55" i="24"/>
  <c r="J67" i="24"/>
  <c r="J70" i="24"/>
  <c r="J71" i="24"/>
  <c r="J52" i="24"/>
  <c r="J54" i="24"/>
  <c r="J56" i="24"/>
  <c r="J3" i="24"/>
  <c r="J80" i="24"/>
  <c r="J81" i="24"/>
  <c r="J82" i="24"/>
  <c r="J83" i="24"/>
  <c r="J69" i="24"/>
  <c r="BI85" i="24"/>
  <c r="S4" i="24"/>
  <c r="S5" i="24"/>
  <c r="S6" i="24"/>
  <c r="S7" i="24"/>
  <c r="S8" i="24"/>
  <c r="S9" i="24"/>
  <c r="S10" i="24"/>
  <c r="S11" i="24"/>
  <c r="S12" i="24"/>
  <c r="S13" i="24"/>
  <c r="S14" i="24"/>
  <c r="S15" i="24"/>
  <c r="S16" i="24"/>
  <c r="S17" i="24"/>
  <c r="S18" i="24"/>
  <c r="S19" i="24"/>
  <c r="S20" i="24"/>
  <c r="S21" i="24"/>
  <c r="S22" i="24"/>
  <c r="S23" i="24"/>
  <c r="S33" i="24"/>
  <c r="S34" i="24"/>
  <c r="S35" i="24"/>
  <c r="S36" i="24"/>
  <c r="S37" i="24"/>
  <c r="S38" i="24"/>
  <c r="S39" i="24"/>
  <c r="S26" i="24"/>
  <c r="S29" i="24"/>
  <c r="S31" i="24"/>
  <c r="S28" i="24"/>
  <c r="S30" i="24"/>
  <c r="S32" i="24"/>
  <c r="S40" i="24"/>
  <c r="S41" i="24"/>
  <c r="S42" i="24"/>
  <c r="S43" i="24"/>
  <c r="S44" i="24"/>
  <c r="S45" i="24"/>
  <c r="S46" i="24"/>
  <c r="S24" i="24"/>
  <c r="S25" i="24"/>
  <c r="S47" i="24"/>
  <c r="S27" i="24"/>
  <c r="S49" i="24"/>
  <c r="S50" i="24"/>
  <c r="S51" i="24"/>
  <c r="S52" i="24"/>
  <c r="S53" i="24"/>
  <c r="S54" i="24"/>
  <c r="S55" i="24"/>
  <c r="S56" i="24"/>
  <c r="S48" i="24"/>
  <c r="S59" i="24"/>
  <c r="S60" i="24"/>
  <c r="S61" i="24"/>
  <c r="S62" i="24"/>
  <c r="S63" i="24"/>
  <c r="S64" i="24"/>
  <c r="S65" i="24"/>
  <c r="S66" i="24"/>
  <c r="S67" i="24"/>
  <c r="S68" i="24"/>
  <c r="S69" i="24"/>
  <c r="S57" i="24"/>
  <c r="S58" i="24"/>
  <c r="S70" i="24"/>
  <c r="S71" i="24"/>
  <c r="S72" i="24"/>
  <c r="S73" i="24"/>
  <c r="S74" i="24"/>
  <c r="S75" i="24"/>
  <c r="S76" i="24"/>
  <c r="S77" i="24"/>
  <c r="S78" i="24"/>
  <c r="S79" i="24"/>
  <c r="S80" i="24"/>
  <c r="S81" i="24"/>
  <c r="S82" i="24"/>
  <c r="S83" i="24"/>
  <c r="S3" i="24"/>
  <c r="CX4" i="24"/>
  <c r="CX5" i="24"/>
  <c r="CX6" i="24"/>
  <c r="CX7" i="24"/>
  <c r="CX8" i="24"/>
  <c r="CX9" i="24"/>
  <c r="CX10" i="24"/>
  <c r="CX11" i="24"/>
  <c r="CX12" i="24"/>
  <c r="CX13" i="24"/>
  <c r="CX14" i="24"/>
  <c r="CX15" i="24"/>
  <c r="CX16" i="24"/>
  <c r="CX17" i="24"/>
  <c r="CX18" i="24"/>
  <c r="CX19" i="24"/>
  <c r="CX20" i="24"/>
  <c r="CX21" i="24"/>
  <c r="CX22" i="24"/>
  <c r="CX23" i="24"/>
  <c r="CX24" i="24"/>
  <c r="CX25" i="24"/>
  <c r="CX26" i="24"/>
  <c r="CX27" i="24"/>
  <c r="CX28" i="24"/>
  <c r="CX29" i="24"/>
  <c r="CX30" i="24"/>
  <c r="CX31" i="24"/>
  <c r="CX32" i="24"/>
  <c r="CX33" i="24"/>
  <c r="CX34" i="24"/>
  <c r="CX35" i="24"/>
  <c r="CX36" i="24"/>
  <c r="CX40" i="24"/>
  <c r="CX41" i="24"/>
  <c r="CX42" i="24"/>
  <c r="CX43" i="24"/>
  <c r="CX44" i="24"/>
  <c r="CX45" i="24"/>
  <c r="CX46" i="24"/>
  <c r="CX39" i="24"/>
  <c r="CX48" i="24"/>
  <c r="CX38" i="24"/>
  <c r="CX37" i="24"/>
  <c r="CX47" i="24"/>
  <c r="CX51" i="24"/>
  <c r="CX52" i="24"/>
  <c r="CX53" i="24"/>
  <c r="CX54" i="24"/>
  <c r="CX55" i="24"/>
  <c r="CX59" i="24"/>
  <c r="CX60" i="24"/>
  <c r="CX61" i="24"/>
  <c r="CX62" i="24"/>
  <c r="CX63" i="24"/>
  <c r="CX64" i="24"/>
  <c r="CX65" i="24"/>
  <c r="CX66" i="24"/>
  <c r="CX56" i="24"/>
  <c r="CX57" i="24"/>
  <c r="CX58" i="24"/>
  <c r="CX49" i="24"/>
  <c r="CX50" i="24"/>
  <c r="CX69" i="24"/>
  <c r="CX70" i="24"/>
  <c r="CX71" i="24"/>
  <c r="CX72" i="24"/>
  <c r="CX73" i="24"/>
  <c r="CX74" i="24"/>
  <c r="CX75" i="24"/>
  <c r="CX76" i="24"/>
  <c r="CX77" i="24"/>
  <c r="CX78" i="24"/>
  <c r="CX67" i="24"/>
  <c r="CX3" i="24"/>
  <c r="CX83" i="24"/>
  <c r="CX68" i="24"/>
  <c r="CX79" i="24"/>
  <c r="CX80" i="24"/>
  <c r="CX81" i="24"/>
  <c r="CX82" i="24"/>
  <c r="CR4" i="24"/>
  <c r="CR5" i="24"/>
  <c r="CR6" i="24"/>
  <c r="CR7" i="24"/>
  <c r="CR8" i="24"/>
  <c r="CR9" i="24"/>
  <c r="CR10" i="24"/>
  <c r="CR11" i="24"/>
  <c r="CR12" i="24"/>
  <c r="CR18" i="24"/>
  <c r="CR23" i="24"/>
  <c r="CR24" i="24"/>
  <c r="CR25" i="24"/>
  <c r="CR26" i="24"/>
  <c r="CR27" i="24"/>
  <c r="CR28" i="24"/>
  <c r="CR20" i="24"/>
  <c r="CR13" i="24"/>
  <c r="CR15" i="24"/>
  <c r="CR17" i="24"/>
  <c r="CR33" i="24"/>
  <c r="CR34" i="24"/>
  <c r="CR35" i="24"/>
  <c r="CR36" i="24"/>
  <c r="CR37" i="24"/>
  <c r="CR38" i="24"/>
  <c r="CR39" i="24"/>
  <c r="CR29" i="24"/>
  <c r="CR31" i="24"/>
  <c r="CR16" i="24"/>
  <c r="CR14" i="24"/>
  <c r="CR22" i="24"/>
  <c r="CR21" i="24"/>
  <c r="CR32" i="24"/>
  <c r="CR46" i="24"/>
  <c r="CR42" i="24"/>
  <c r="CR49" i="24"/>
  <c r="CR50" i="24"/>
  <c r="CR51" i="24"/>
  <c r="CR52" i="24"/>
  <c r="CR53" i="24"/>
  <c r="CR54" i="24"/>
  <c r="CR55" i="24"/>
  <c r="CR56" i="24"/>
  <c r="CR57" i="24"/>
  <c r="CR58" i="24"/>
  <c r="CR43" i="24"/>
  <c r="CR44" i="24"/>
  <c r="CR45" i="24"/>
  <c r="CR47" i="24"/>
  <c r="CR48" i="24"/>
  <c r="CR41" i="24"/>
  <c r="CR30" i="24"/>
  <c r="CR40" i="24"/>
  <c r="CR59" i="24"/>
  <c r="CR60" i="24"/>
  <c r="CR61" i="24"/>
  <c r="CR62" i="24"/>
  <c r="CR63" i="24"/>
  <c r="CR64" i="24"/>
  <c r="CR65" i="24"/>
  <c r="CR66" i="24"/>
  <c r="CR67" i="24"/>
  <c r="CR19" i="24"/>
  <c r="CR68" i="24"/>
  <c r="CR71" i="24"/>
  <c r="CR72" i="24"/>
  <c r="CR73" i="24"/>
  <c r="CR74" i="24"/>
  <c r="CR75" i="24"/>
  <c r="CR76" i="24"/>
  <c r="CR77" i="24"/>
  <c r="CR78" i="24"/>
  <c r="CR79" i="24"/>
  <c r="CR69" i="24"/>
  <c r="CR70" i="24"/>
  <c r="CR80" i="24"/>
  <c r="CR81" i="24"/>
  <c r="CR82" i="24"/>
  <c r="CR3" i="24"/>
  <c r="CR83" i="24"/>
  <c r="AK4" i="24"/>
  <c r="AK5" i="24"/>
  <c r="AK6" i="24"/>
  <c r="AK7" i="24"/>
  <c r="AK8" i="24"/>
  <c r="AK9" i="24"/>
  <c r="AK10" i="24"/>
  <c r="AK11" i="24"/>
  <c r="AK12" i="24"/>
  <c r="AK13" i="24"/>
  <c r="AK14" i="24"/>
  <c r="AK15" i="24"/>
  <c r="AK16" i="24"/>
  <c r="AK17" i="24"/>
  <c r="AK18" i="24"/>
  <c r="AK19" i="24"/>
  <c r="AK20" i="24"/>
  <c r="AK21" i="24"/>
  <c r="AK22" i="24"/>
  <c r="AK24" i="24"/>
  <c r="AK25" i="24"/>
  <c r="AK26" i="24"/>
  <c r="AK27" i="24"/>
  <c r="AK28" i="24"/>
  <c r="AK29" i="24"/>
  <c r="AK30" i="24"/>
  <c r="AK31" i="24"/>
  <c r="AK32" i="24"/>
  <c r="AK23" i="24"/>
  <c r="AK33" i="24"/>
  <c r="AK34" i="24"/>
  <c r="AK35" i="24"/>
  <c r="AK36" i="24"/>
  <c r="AK37" i="24"/>
  <c r="AK40" i="24"/>
  <c r="AK41" i="24"/>
  <c r="AK42" i="24"/>
  <c r="AK43" i="24"/>
  <c r="AK44" i="24"/>
  <c r="AK45" i="24"/>
  <c r="AK38" i="24"/>
  <c r="AK39" i="24"/>
  <c r="AK49" i="24"/>
  <c r="AK50" i="24"/>
  <c r="AK51" i="24"/>
  <c r="AK52" i="24"/>
  <c r="AK53" i="24"/>
  <c r="AK54" i="24"/>
  <c r="AK55" i="24"/>
  <c r="AK48" i="24"/>
  <c r="AK46" i="24"/>
  <c r="AK47" i="24"/>
  <c r="AK59" i="24"/>
  <c r="AK60" i="24"/>
  <c r="AK61" i="24"/>
  <c r="AK62" i="24"/>
  <c r="AK63" i="24"/>
  <c r="AK64" i="24"/>
  <c r="AK65" i="24"/>
  <c r="AK66" i="24"/>
  <c r="AK67" i="24"/>
  <c r="AK68" i="24"/>
  <c r="AK56" i="24"/>
  <c r="AK57" i="24"/>
  <c r="AK58" i="24"/>
  <c r="AK72" i="24"/>
  <c r="AK73" i="24"/>
  <c r="AK74" i="24"/>
  <c r="AK75" i="24"/>
  <c r="AK76" i="24"/>
  <c r="AK77" i="24"/>
  <c r="AK71" i="24"/>
  <c r="AK69" i="24"/>
  <c r="AK78" i="24"/>
  <c r="AK79" i="24"/>
  <c r="AK3" i="24"/>
  <c r="AK70" i="24"/>
  <c r="AK80" i="24"/>
  <c r="AK81" i="24"/>
  <c r="AK82" i="24"/>
  <c r="AK83" i="24"/>
  <c r="CW4" i="24"/>
  <c r="CW5" i="24"/>
  <c r="CW6" i="24"/>
  <c r="CW7" i="24"/>
  <c r="CW8" i="24"/>
  <c r="CW9" i="24"/>
  <c r="CW10" i="24"/>
  <c r="CW11" i="24"/>
  <c r="CW12" i="24"/>
  <c r="CW13" i="24"/>
  <c r="CW14" i="24"/>
  <c r="CW15" i="24"/>
  <c r="CW16" i="24"/>
  <c r="CW17" i="24"/>
  <c r="CW18" i="24"/>
  <c r="CW19" i="24"/>
  <c r="CW20" i="24"/>
  <c r="CW21" i="24"/>
  <c r="CW22" i="24"/>
  <c r="CW23" i="24"/>
  <c r="CW24" i="24"/>
  <c r="CW25" i="24"/>
  <c r="CW26" i="24"/>
  <c r="CW27" i="24"/>
  <c r="CW35" i="24"/>
  <c r="CW36" i="24"/>
  <c r="CW29" i="24"/>
  <c r="CW31" i="24"/>
  <c r="CW28" i="24"/>
  <c r="CW38" i="24"/>
  <c r="CW39" i="24"/>
  <c r="CW30" i="24"/>
  <c r="CW32" i="24"/>
  <c r="CW40" i="24"/>
  <c r="CW41" i="24"/>
  <c r="CW42" i="24"/>
  <c r="CW43" i="24"/>
  <c r="CW33" i="24"/>
  <c r="CW44" i="24"/>
  <c r="CW46" i="24"/>
  <c r="CW34" i="24"/>
  <c r="CW45" i="24"/>
  <c r="CW37" i="24"/>
  <c r="CW47" i="24"/>
  <c r="CW49" i="24"/>
  <c r="CW50" i="24"/>
  <c r="CW48" i="24"/>
  <c r="CW56" i="24"/>
  <c r="CW57" i="24"/>
  <c r="CW58" i="24"/>
  <c r="CW52" i="24"/>
  <c r="CW54" i="24"/>
  <c r="CW67" i="24"/>
  <c r="CW51" i="24"/>
  <c r="CW53" i="24"/>
  <c r="CW55" i="24"/>
  <c r="CW69" i="24"/>
  <c r="CW70" i="24"/>
  <c r="CW71" i="24"/>
  <c r="CW72" i="24"/>
  <c r="CW73" i="24"/>
  <c r="CW74" i="24"/>
  <c r="CW75" i="24"/>
  <c r="CW76" i="24"/>
  <c r="CW77" i="24"/>
  <c r="CW78" i="24"/>
  <c r="CW83" i="24"/>
  <c r="CW59" i="24"/>
  <c r="CW63" i="24"/>
  <c r="CW68" i="24"/>
  <c r="CW62" i="24"/>
  <c r="CW66" i="24"/>
  <c r="CW61" i="24"/>
  <c r="CW65" i="24"/>
  <c r="CW79" i="24"/>
  <c r="CW80" i="24"/>
  <c r="CW81" i="24"/>
  <c r="CW82" i="24"/>
  <c r="CW60" i="24"/>
  <c r="CW64" i="24"/>
  <c r="CW3" i="24"/>
  <c r="B4" i="24"/>
  <c r="B5" i="24"/>
  <c r="B6" i="24"/>
  <c r="B7" i="24"/>
  <c r="B8" i="24"/>
  <c r="B9" i="24"/>
  <c r="B10" i="24"/>
  <c r="B11" i="24"/>
  <c r="B12" i="24"/>
  <c r="B14" i="24"/>
  <c r="B15" i="24"/>
  <c r="B16" i="24"/>
  <c r="B17" i="24"/>
  <c r="B18" i="24"/>
  <c r="B19" i="24"/>
  <c r="B20" i="24"/>
  <c r="B21" i="24"/>
  <c r="B22" i="24"/>
  <c r="B23" i="24"/>
  <c r="B13" i="24"/>
  <c r="B24" i="24"/>
  <c r="B25" i="24"/>
  <c r="B26" i="24"/>
  <c r="B27" i="24"/>
  <c r="B28" i="24"/>
  <c r="B29" i="24"/>
  <c r="B30" i="24"/>
  <c r="B31" i="24"/>
  <c r="B32" i="24"/>
  <c r="B38" i="24"/>
  <c r="B33" i="24"/>
  <c r="B34" i="24"/>
  <c r="B35" i="24"/>
  <c r="B36" i="24"/>
  <c r="B37" i="24"/>
  <c r="B39" i="24"/>
  <c r="B46" i="24"/>
  <c r="B49" i="24"/>
  <c r="B50" i="24"/>
  <c r="B51" i="24"/>
  <c r="B52" i="24"/>
  <c r="B53" i="24"/>
  <c r="B54" i="24"/>
  <c r="B55" i="24"/>
  <c r="B56" i="24"/>
  <c r="B40" i="24"/>
  <c r="B47" i="24"/>
  <c r="B41" i="24"/>
  <c r="B42" i="24"/>
  <c r="B43" i="24"/>
  <c r="B48" i="24"/>
  <c r="B45" i="24"/>
  <c r="B57" i="24"/>
  <c r="B58" i="24"/>
  <c r="B44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9" i="24"/>
  <c r="B80" i="24"/>
  <c r="B81" i="24"/>
  <c r="B82" i="24"/>
  <c r="B83" i="24"/>
  <c r="B72" i="24"/>
  <c r="B73" i="24"/>
  <c r="B74" i="24"/>
  <c r="B75" i="24"/>
  <c r="B76" i="24"/>
  <c r="B77" i="24"/>
  <c r="B78" i="24"/>
  <c r="DR10" i="24"/>
  <c r="DR11" i="24"/>
  <c r="DR12" i="24"/>
  <c r="DR13" i="24"/>
  <c r="DR14" i="24"/>
  <c r="DR15" i="24"/>
  <c r="DR16" i="24"/>
  <c r="DR17" i="24"/>
  <c r="DR18" i="24"/>
  <c r="DR19" i="24"/>
  <c r="DR20" i="24"/>
  <c r="DR21" i="24"/>
  <c r="DR22" i="24"/>
  <c r="DR4" i="24"/>
  <c r="DR5" i="24"/>
  <c r="DR6" i="24"/>
  <c r="DR7" i="24"/>
  <c r="DR8" i="24"/>
  <c r="DR9" i="24"/>
  <c r="DR23" i="24"/>
  <c r="DR24" i="24"/>
  <c r="DR25" i="24"/>
  <c r="DR26" i="24"/>
  <c r="DR27" i="24"/>
  <c r="DR33" i="24"/>
  <c r="DR34" i="24"/>
  <c r="DR28" i="24"/>
  <c r="DR29" i="24"/>
  <c r="DR30" i="24"/>
  <c r="DR31" i="24"/>
  <c r="DR32" i="24"/>
  <c r="DR35" i="24"/>
  <c r="DR36" i="24"/>
  <c r="DR39" i="24"/>
  <c r="DR40" i="24"/>
  <c r="DR41" i="24"/>
  <c r="DR42" i="24"/>
  <c r="DR43" i="24"/>
  <c r="DR44" i="24"/>
  <c r="DR45" i="24"/>
  <c r="DR37" i="24"/>
  <c r="DR38" i="24"/>
  <c r="DR47" i="24"/>
  <c r="DR46" i="24"/>
  <c r="DR48" i="24"/>
  <c r="DR49" i="24"/>
  <c r="DR50" i="24"/>
  <c r="DR51" i="24"/>
  <c r="DR52" i="24"/>
  <c r="DR53" i="24"/>
  <c r="DR54" i="24"/>
  <c r="DR55" i="24"/>
  <c r="DR58" i="24"/>
  <c r="DR59" i="24"/>
  <c r="DR60" i="24"/>
  <c r="DR61" i="24"/>
  <c r="DR62" i="24"/>
  <c r="DR63" i="24"/>
  <c r="DR64" i="24"/>
  <c r="DR65" i="24"/>
  <c r="DR66" i="24"/>
  <c r="DR67" i="24"/>
  <c r="DR68" i="24"/>
  <c r="DR56" i="24"/>
  <c r="DR57" i="24"/>
  <c r="DR71" i="24"/>
  <c r="DR72" i="24"/>
  <c r="DR73" i="24"/>
  <c r="DR74" i="24"/>
  <c r="DR75" i="24"/>
  <c r="DR76" i="24"/>
  <c r="DR77" i="24"/>
  <c r="DR78" i="24"/>
  <c r="DR70" i="24"/>
  <c r="DR79" i="24"/>
  <c r="DR80" i="24"/>
  <c r="DR81" i="24"/>
  <c r="DR82" i="24"/>
  <c r="DR3" i="24"/>
  <c r="DR83" i="24"/>
  <c r="DR69" i="24"/>
  <c r="K4" i="24"/>
  <c r="K5" i="24"/>
  <c r="K6" i="24"/>
  <c r="K7" i="24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K28" i="24"/>
  <c r="K29" i="24"/>
  <c r="K30" i="24"/>
  <c r="K31" i="24"/>
  <c r="K32" i="24"/>
  <c r="K39" i="24"/>
  <c r="K40" i="24"/>
  <c r="K41" i="24"/>
  <c r="K42" i="24"/>
  <c r="K43" i="24"/>
  <c r="K44" i="24"/>
  <c r="K45" i="24"/>
  <c r="K46" i="24"/>
  <c r="K37" i="24"/>
  <c r="K33" i="24"/>
  <c r="K35" i="24"/>
  <c r="K47" i="24"/>
  <c r="K48" i="24"/>
  <c r="K34" i="24"/>
  <c r="K38" i="24"/>
  <c r="K36" i="24"/>
  <c r="K49" i="24"/>
  <c r="K50" i="24"/>
  <c r="K51" i="24"/>
  <c r="K52" i="24"/>
  <c r="K53" i="24"/>
  <c r="K54" i="24"/>
  <c r="K55" i="24"/>
  <c r="K56" i="24"/>
  <c r="K57" i="24"/>
  <c r="K58" i="24"/>
  <c r="K59" i="24"/>
  <c r="K60" i="24"/>
  <c r="K61" i="24"/>
  <c r="K62" i="24"/>
  <c r="K63" i="24"/>
  <c r="K64" i="24"/>
  <c r="K65" i="24"/>
  <c r="K66" i="24"/>
  <c r="K67" i="24"/>
  <c r="K68" i="24"/>
  <c r="K69" i="24"/>
  <c r="K70" i="24"/>
  <c r="K71" i="24"/>
  <c r="K72" i="24"/>
  <c r="K73" i="24"/>
  <c r="K74" i="24"/>
  <c r="K75" i="24"/>
  <c r="K76" i="24"/>
  <c r="K77" i="24"/>
  <c r="K78" i="24"/>
  <c r="K79" i="24"/>
  <c r="K3" i="24"/>
  <c r="K80" i="24"/>
  <c r="K81" i="24"/>
  <c r="K82" i="24"/>
  <c r="K83" i="24"/>
  <c r="DF10" i="24"/>
  <c r="DF11" i="24"/>
  <c r="DF12" i="24"/>
  <c r="DF13" i="24"/>
  <c r="DF14" i="24"/>
  <c r="DF15" i="24"/>
  <c r="DF16" i="24"/>
  <c r="DF17" i="24"/>
  <c r="DF18" i="24"/>
  <c r="DF19" i="24"/>
  <c r="DF20" i="24"/>
  <c r="DF21" i="24"/>
  <c r="DF22" i="24"/>
  <c r="DF4" i="24"/>
  <c r="DF5" i="24"/>
  <c r="DF6" i="24"/>
  <c r="DF7" i="24"/>
  <c r="DF8" i="24"/>
  <c r="DF9" i="24"/>
  <c r="DF23" i="24"/>
  <c r="DF24" i="24"/>
  <c r="DF25" i="24"/>
  <c r="DF26" i="24"/>
  <c r="DF27" i="24"/>
  <c r="DF33" i="24"/>
  <c r="DF34" i="24"/>
  <c r="DF28" i="24"/>
  <c r="DF29" i="24"/>
  <c r="DF30" i="24"/>
  <c r="DF31" i="24"/>
  <c r="DF32" i="24"/>
  <c r="DF40" i="24"/>
  <c r="DF41" i="24"/>
  <c r="DF42" i="24"/>
  <c r="DF43" i="24"/>
  <c r="DF44" i="24"/>
  <c r="DF45" i="24"/>
  <c r="DF35" i="24"/>
  <c r="DF36" i="24"/>
  <c r="DF38" i="24"/>
  <c r="DF39" i="24"/>
  <c r="DF37" i="24"/>
  <c r="DF47" i="24"/>
  <c r="DF49" i="24"/>
  <c r="DF50" i="24"/>
  <c r="DF51" i="24"/>
  <c r="DF52" i="24"/>
  <c r="DF53" i="24"/>
  <c r="DF54" i="24"/>
  <c r="DF55" i="24"/>
  <c r="DF48" i="24"/>
  <c r="DF56" i="24"/>
  <c r="DF57" i="24"/>
  <c r="DF58" i="24"/>
  <c r="DF59" i="24"/>
  <c r="DF60" i="24"/>
  <c r="DF61" i="24"/>
  <c r="DF62" i="24"/>
  <c r="DF63" i="24"/>
  <c r="DF64" i="24"/>
  <c r="DF65" i="24"/>
  <c r="DF66" i="24"/>
  <c r="DF67" i="24"/>
  <c r="DF68" i="24"/>
  <c r="DF46" i="24"/>
  <c r="DF69" i="24"/>
  <c r="DF70" i="24"/>
  <c r="DF71" i="24"/>
  <c r="DF72" i="24"/>
  <c r="DF73" i="24"/>
  <c r="DF74" i="24"/>
  <c r="DF75" i="24"/>
  <c r="DF76" i="24"/>
  <c r="DF77" i="24"/>
  <c r="DF78" i="24"/>
  <c r="DF79" i="24"/>
  <c r="DF80" i="24"/>
  <c r="DF81" i="24"/>
  <c r="DF82" i="24"/>
  <c r="DF3" i="24"/>
  <c r="DF83" i="24"/>
  <c r="AS85" i="24"/>
  <c r="AL3" i="27" l="1"/>
  <c r="AL45" i="27" s="1"/>
  <c r="AM45" i="27"/>
  <c r="F18" i="30"/>
  <c r="E18" i="30"/>
  <c r="M50" i="29" a="1"/>
  <c r="M50" i="29" s="1"/>
  <c r="D18" i="30"/>
  <c r="M29" i="29" a="1"/>
  <c r="O21" i="25"/>
  <c r="DU85" i="24"/>
  <c r="DK85" i="24"/>
  <c r="DE85" i="24"/>
  <c r="CN85" i="24"/>
  <c r="CO85" i="24"/>
  <c r="CL85" i="24"/>
  <c r="H15" i="30" s="1"/>
  <c r="BY85" i="24"/>
  <c r="AR85" i="24"/>
  <c r="BE85" i="24"/>
  <c r="F6" i="30" s="1"/>
  <c r="AA85" i="24"/>
  <c r="U85" i="24"/>
  <c r="D10" i="30" s="1"/>
  <c r="BN85" i="24"/>
  <c r="G7" i="30" s="1"/>
  <c r="DL85" i="24"/>
  <c r="BA85" i="24"/>
  <c r="F10" i="30" s="1"/>
  <c r="BG85" i="24"/>
  <c r="AD85" i="24"/>
  <c r="D11" i="30" s="1"/>
  <c r="BV85" i="24"/>
  <c r="G15" i="30" s="1"/>
  <c r="DD85" i="24"/>
  <c r="CS85" i="24"/>
  <c r="H14" i="30" s="1"/>
  <c r="BU85" i="24"/>
  <c r="G6" i="30" s="1"/>
  <c r="DP85" i="24"/>
  <c r="J5" i="30" s="1"/>
  <c r="B85" i="24"/>
  <c r="C7" i="30" s="1"/>
  <c r="DI85" i="24"/>
  <c r="I14" i="30" s="1"/>
  <c r="CK85" i="24"/>
  <c r="H6" i="30" s="1"/>
  <c r="AF85" i="24"/>
  <c r="DT85" i="24"/>
  <c r="BF85" i="24"/>
  <c r="F15" i="30" s="1"/>
  <c r="BR85" i="24"/>
  <c r="G3" i="30" s="1"/>
  <c r="N85" i="24"/>
  <c r="C11" i="30" s="1"/>
  <c r="AB85" i="24"/>
  <c r="DA85" i="24"/>
  <c r="I6" i="30" s="1"/>
  <c r="V85" i="24"/>
  <c r="D3" i="30" s="1"/>
  <c r="BZ85" i="24"/>
  <c r="G11" i="30" s="1"/>
  <c r="BX85" i="24"/>
  <c r="CH85" i="24"/>
  <c r="H3" i="30" s="1"/>
  <c r="AP85" i="24"/>
  <c r="E15" i="30" s="1"/>
  <c r="X85" i="24"/>
  <c r="D5" i="30" s="1"/>
  <c r="DQ85" i="24"/>
  <c r="J6" i="30" s="1"/>
  <c r="CV85" i="24"/>
  <c r="F85" i="24"/>
  <c r="C3" i="30" s="1"/>
  <c r="T85" i="24"/>
  <c r="DX85" i="24"/>
  <c r="DM85" i="24"/>
  <c r="J10" i="30" s="1"/>
  <c r="R85" i="24"/>
  <c r="D7" i="30" s="1"/>
  <c r="G85" i="24"/>
  <c r="C4" i="30" s="1"/>
  <c r="DV85" i="24"/>
  <c r="J11" i="30" s="1"/>
  <c r="CU85" i="24"/>
  <c r="DB85" i="24"/>
  <c r="I15" i="30" s="1"/>
  <c r="AH85" i="24"/>
  <c r="E7" i="30" s="1"/>
  <c r="AG85" i="24"/>
  <c r="D14" i="30" s="1"/>
  <c r="O85" i="24"/>
  <c r="CC85" i="24"/>
  <c r="G14" i="30" s="1"/>
  <c r="AI85" i="24"/>
  <c r="BO85" i="24"/>
  <c r="P85" i="24"/>
  <c r="DO85" i="24"/>
  <c r="J4" i="30" s="1"/>
  <c r="AK85" i="24"/>
  <c r="E10" i="30" s="1"/>
  <c r="BM85" i="24"/>
  <c r="F14" i="30" s="1"/>
  <c r="CF85" i="24"/>
  <c r="K85" i="24"/>
  <c r="BQ85" i="24"/>
  <c r="G10" i="30" s="1"/>
  <c r="CJ85" i="24"/>
  <c r="H5" i="30" s="1"/>
  <c r="CY85" i="24"/>
  <c r="I4" i="30" s="1"/>
  <c r="BH85" i="24"/>
  <c r="AW85" i="24"/>
  <c r="E14" i="30" s="1"/>
  <c r="E85" i="24"/>
  <c r="C10" i="30" s="1"/>
  <c r="CD85" i="24"/>
  <c r="H7" i="30" s="1"/>
  <c r="BK85" i="24"/>
  <c r="BD85" i="24"/>
  <c r="F5" i="30" s="1"/>
  <c r="AN85" i="24"/>
  <c r="E5" i="30" s="1"/>
  <c r="Q85" i="24"/>
  <c r="C14" i="30" s="1"/>
  <c r="CM85" i="24"/>
  <c r="D85" i="24"/>
  <c r="Z85" i="24"/>
  <c r="D15" i="30" s="1"/>
  <c r="AJ85" i="24"/>
  <c r="AY85" i="24"/>
  <c r="DY85" i="24"/>
  <c r="J14" i="30" s="1"/>
  <c r="DJ85" i="24"/>
  <c r="J7" i="30" s="1"/>
  <c r="C85" i="24"/>
  <c r="CX85" i="24"/>
  <c r="I3" i="30" s="1"/>
  <c r="DC85" i="24"/>
  <c r="BP85" i="24"/>
  <c r="CI85" i="24"/>
  <c r="H4" i="30" s="1"/>
  <c r="AU85" i="24"/>
  <c r="CW85" i="24"/>
  <c r="I10" i="30" s="1"/>
  <c r="I85" i="24"/>
  <c r="CP85" i="24"/>
  <c r="H11" i="30" s="1"/>
  <c r="BW85" i="24"/>
  <c r="H85" i="24"/>
  <c r="C5" i="30" s="1"/>
  <c r="AE85" i="24"/>
  <c r="AT85" i="24"/>
  <c r="E11" i="30" s="1"/>
  <c r="AV85" i="24"/>
  <c r="CT85" i="24"/>
  <c r="I7" i="30" s="1"/>
  <c r="AM85" i="24"/>
  <c r="E4" i="30" s="1"/>
  <c r="BJ85" i="24"/>
  <c r="F11" i="30" s="1"/>
  <c r="S85" i="24"/>
  <c r="BS85" i="24"/>
  <c r="G4" i="30" s="1"/>
  <c r="DR85" i="24"/>
  <c r="J15" i="30" s="1"/>
  <c r="AX85" i="24"/>
  <c r="F7" i="30" s="1"/>
  <c r="DG85" i="24"/>
  <c r="BT85" i="24"/>
  <c r="G5" i="30" s="1"/>
  <c r="M85" i="24"/>
  <c r="DN85" i="24"/>
  <c r="J3" i="30" s="1"/>
  <c r="BL85" i="24"/>
  <c r="W85" i="24"/>
  <c r="D4" i="30" s="1"/>
  <c r="CB85" i="24"/>
  <c r="CA85" i="24"/>
  <c r="DF85" i="24"/>
  <c r="I11" i="30" s="1"/>
  <c r="J85" i="24"/>
  <c r="C15" i="30" s="1"/>
  <c r="BC85" i="24"/>
  <c r="F4" i="30" s="1"/>
  <c r="DW85" i="24"/>
  <c r="CG85" i="24"/>
  <c r="H10" i="30" s="1"/>
  <c r="DH85" i="24"/>
  <c r="BB85" i="24"/>
  <c r="F3" i="30" s="1"/>
  <c r="AQ85" i="24"/>
  <c r="CR85" i="24"/>
  <c r="AZ85" i="24"/>
  <c r="CE85" i="24"/>
  <c r="DS85" i="24"/>
  <c r="L85" i="24"/>
  <c r="CZ85" i="24"/>
  <c r="I5" i="30" s="1"/>
  <c r="AL85" i="24"/>
  <c r="E3" i="30" s="1"/>
  <c r="CQ85" i="24"/>
  <c r="C6" i="30" l="1"/>
  <c r="M8" i="29" a="1"/>
  <c r="M8" i="29" s="1"/>
  <c r="T8" i="29" s="1"/>
  <c r="M71" i="29" a="1"/>
  <c r="M71" i="29" s="1"/>
  <c r="M29" i="29"/>
  <c r="R33" i="29"/>
  <c r="P33" i="29"/>
  <c r="W33" i="29" s="1"/>
  <c r="N33" i="29"/>
  <c r="U33" i="29" s="1"/>
  <c r="S33" i="29"/>
  <c r="T33" i="29"/>
  <c r="O33" i="29"/>
  <c r="V33" i="29" s="1"/>
  <c r="Q33" i="29"/>
  <c r="I18" i="30"/>
  <c r="M134" i="29" a="1"/>
  <c r="M134" i="29" s="1"/>
  <c r="J18" i="30"/>
  <c r="M155" i="29" a="1"/>
  <c r="M155" i="29" s="1"/>
  <c r="C18" i="30"/>
  <c r="G18" i="30"/>
  <c r="M92" i="29" a="1"/>
  <c r="H18" i="30"/>
  <c r="M113" i="29" a="1"/>
  <c r="M113" i="29" s="1"/>
  <c r="F9" i="30"/>
  <c r="F8" i="30"/>
  <c r="I9" i="30"/>
  <c r="I8" i="30"/>
  <c r="I13" i="30"/>
  <c r="I12" i="30"/>
  <c r="F17" i="30"/>
  <c r="F16" i="30"/>
  <c r="D8" i="30"/>
  <c r="D9" i="30"/>
  <c r="C12" i="30"/>
  <c r="C13" i="30"/>
  <c r="E16" i="30"/>
  <c r="E17" i="30"/>
  <c r="D12" i="30"/>
  <c r="D13" i="30"/>
  <c r="G17" i="30"/>
  <c r="G16" i="30"/>
  <c r="J17" i="30"/>
  <c r="J16" i="30"/>
  <c r="G12" i="30"/>
  <c r="G13" i="30"/>
  <c r="E12" i="30"/>
  <c r="E13" i="30"/>
  <c r="I16" i="30"/>
  <c r="I17" i="30"/>
  <c r="C8" i="30"/>
  <c r="C9" i="30"/>
  <c r="F13" i="30"/>
  <c r="F12" i="30"/>
  <c r="H9" i="30"/>
  <c r="H8" i="30"/>
  <c r="J9" i="30"/>
  <c r="J8" i="30"/>
  <c r="D17" i="30"/>
  <c r="D16" i="30"/>
  <c r="H13" i="30"/>
  <c r="H12" i="30"/>
  <c r="J13" i="30"/>
  <c r="J12" i="30"/>
  <c r="G8" i="30"/>
  <c r="G9" i="30"/>
  <c r="E8" i="30"/>
  <c r="E9" i="30"/>
  <c r="H17" i="30"/>
  <c r="H16" i="30"/>
  <c r="C16" i="30"/>
  <c r="C17" i="30"/>
  <c r="S97" i="29"/>
  <c r="S101" i="29"/>
  <c r="S105" i="29"/>
  <c r="S109" i="29"/>
  <c r="Q102" i="29"/>
  <c r="P98" i="29"/>
  <c r="W98" i="29" s="1"/>
  <c r="P110" i="29"/>
  <c r="W110" i="29" s="1"/>
  <c r="O105" i="29"/>
  <c r="V105" i="29" s="1"/>
  <c r="N100" i="29"/>
  <c r="U100" i="29" s="1"/>
  <c r="T97" i="29"/>
  <c r="T101" i="29"/>
  <c r="T105" i="29"/>
  <c r="T109" i="29"/>
  <c r="Q103" i="29"/>
  <c r="P99" i="29"/>
  <c r="W99" i="29" s="1"/>
  <c r="O106" i="29"/>
  <c r="V106" i="29" s="1"/>
  <c r="N101" i="29"/>
  <c r="U101" i="29" s="1"/>
  <c r="Q100" i="29"/>
  <c r="R98" i="29"/>
  <c r="R102" i="29"/>
  <c r="R106" i="29"/>
  <c r="R110" i="29"/>
  <c r="Q104" i="29"/>
  <c r="P100" i="29"/>
  <c r="W100" i="29" s="1"/>
  <c r="O107" i="29"/>
  <c r="V107" i="29" s="1"/>
  <c r="N102" i="29"/>
  <c r="U102" i="29" s="1"/>
  <c r="P96" i="29"/>
  <c r="W96" i="29" s="1"/>
  <c r="S98" i="29"/>
  <c r="S102" i="29"/>
  <c r="S106" i="29"/>
  <c r="S110" i="29"/>
  <c r="Q105" i="29"/>
  <c r="P101" i="29"/>
  <c r="W101" i="29" s="1"/>
  <c r="O96" i="29"/>
  <c r="V96" i="29" s="1"/>
  <c r="O108" i="29"/>
  <c r="V108" i="29" s="1"/>
  <c r="N103" i="29"/>
  <c r="U103" i="29" s="1"/>
  <c r="T98" i="29"/>
  <c r="T102" i="29"/>
  <c r="T106" i="29"/>
  <c r="T110" i="29"/>
  <c r="Q106" i="29"/>
  <c r="P102" i="29"/>
  <c r="W102" i="29" s="1"/>
  <c r="O97" i="29"/>
  <c r="V97" i="29" s="1"/>
  <c r="O109" i="29"/>
  <c r="V109" i="29" s="1"/>
  <c r="N104" i="29"/>
  <c r="U104" i="29" s="1"/>
  <c r="R99" i="29"/>
  <c r="R103" i="29"/>
  <c r="R107" i="29"/>
  <c r="Q107" i="29"/>
  <c r="P103" i="29"/>
  <c r="W103" i="29" s="1"/>
  <c r="O98" i="29"/>
  <c r="V98" i="29" s="1"/>
  <c r="O110" i="29"/>
  <c r="V110" i="29" s="1"/>
  <c r="N105" i="29"/>
  <c r="U105" i="29" s="1"/>
  <c r="T96" i="29"/>
  <c r="T104" i="29"/>
  <c r="P108" i="29"/>
  <c r="W108" i="29" s="1"/>
  <c r="S99" i="29"/>
  <c r="S103" i="29"/>
  <c r="S107" i="29"/>
  <c r="Q96" i="29"/>
  <c r="Q108" i="29"/>
  <c r="P104" i="29"/>
  <c r="W104" i="29" s="1"/>
  <c r="O99" i="29"/>
  <c r="V99" i="29" s="1"/>
  <c r="N106" i="29"/>
  <c r="U106" i="29" s="1"/>
  <c r="T100" i="29"/>
  <c r="T99" i="29"/>
  <c r="T103" i="29"/>
  <c r="T107" i="29"/>
  <c r="Q97" i="29"/>
  <c r="Q109" i="29"/>
  <c r="P105" i="29"/>
  <c r="W105" i="29" s="1"/>
  <c r="O100" i="29"/>
  <c r="V100" i="29" s="1"/>
  <c r="N107" i="29"/>
  <c r="U107" i="29" s="1"/>
  <c r="N98" i="29"/>
  <c r="U98" i="29" s="1"/>
  <c r="R96" i="29"/>
  <c r="R100" i="29"/>
  <c r="R104" i="29"/>
  <c r="R108" i="29"/>
  <c r="Q98" i="29"/>
  <c r="Q110" i="29"/>
  <c r="P106" i="29"/>
  <c r="W106" i="29" s="1"/>
  <c r="O101" i="29"/>
  <c r="V101" i="29" s="1"/>
  <c r="N96" i="29"/>
  <c r="U96" i="29" s="1"/>
  <c r="N108" i="29"/>
  <c r="U108" i="29" s="1"/>
  <c r="S96" i="29"/>
  <c r="S100" i="29"/>
  <c r="S104" i="29"/>
  <c r="S108" i="29"/>
  <c r="Q99" i="29"/>
  <c r="P107" i="29"/>
  <c r="W107" i="29" s="1"/>
  <c r="O102" i="29"/>
  <c r="V102" i="29" s="1"/>
  <c r="N97" i="29"/>
  <c r="U97" i="29" s="1"/>
  <c r="N109" i="29"/>
  <c r="U109" i="29" s="1"/>
  <c r="O103" i="29"/>
  <c r="V103" i="29" s="1"/>
  <c r="R97" i="29"/>
  <c r="R101" i="29"/>
  <c r="R105" i="29"/>
  <c r="R109" i="29"/>
  <c r="Q101" i="29"/>
  <c r="P97" i="29"/>
  <c r="W97" i="29" s="1"/>
  <c r="P109" i="29"/>
  <c r="W109" i="29" s="1"/>
  <c r="O104" i="29"/>
  <c r="V104" i="29" s="1"/>
  <c r="N99" i="29"/>
  <c r="U99" i="29" s="1"/>
  <c r="T108" i="29"/>
  <c r="N110" i="29"/>
  <c r="U110" i="29" s="1"/>
  <c r="C29" i="31" a="1"/>
  <c r="C29" i="31" s="1"/>
  <c r="R94" i="29"/>
  <c r="S94" i="29"/>
  <c r="T94" i="29"/>
  <c r="R95" i="29"/>
  <c r="S95" i="29"/>
  <c r="T95" i="29"/>
  <c r="P95" i="29"/>
  <c r="P94" i="29"/>
  <c r="O95" i="29"/>
  <c r="O94" i="29"/>
  <c r="Q95" i="29"/>
  <c r="N95" i="29"/>
  <c r="N94" i="29"/>
  <c r="Q94" i="29"/>
  <c r="M92" i="29" l="1"/>
  <c r="P93" i="29"/>
  <c r="N93" i="29"/>
  <c r="T93" i="29"/>
  <c r="S93" i="29"/>
  <c r="O93" i="29"/>
  <c r="R93" i="29"/>
  <c r="Q93" i="29"/>
  <c r="X33" i="29"/>
  <c r="Y33" i="29" s="1"/>
  <c r="Z33" i="29" s="1"/>
  <c r="X106" i="29"/>
  <c r="Y106" i="29" s="1"/>
  <c r="Z106" i="29" s="1"/>
  <c r="X101" i="29"/>
  <c r="Y101" i="29" s="1"/>
  <c r="Z101" i="29" s="1"/>
  <c r="X103" i="29"/>
  <c r="Y103" i="29" s="1"/>
  <c r="Z103" i="29" s="1"/>
  <c r="X99" i="29"/>
  <c r="Y99" i="29" s="1"/>
  <c r="Z99" i="29" s="1"/>
  <c r="X97" i="29"/>
  <c r="Y97" i="29" s="1"/>
  <c r="AA97" i="29" s="1"/>
  <c r="X102" i="29"/>
  <c r="Y102" i="29" s="1"/>
  <c r="AA102" i="29" s="1"/>
  <c r="X110" i="29"/>
  <c r="Y110" i="29" s="1"/>
  <c r="Z110" i="29" s="1"/>
  <c r="X98" i="29"/>
  <c r="Y98" i="29" s="1"/>
  <c r="Z98" i="29" s="1"/>
  <c r="X108" i="29"/>
  <c r="Y108" i="29" s="1"/>
  <c r="AB108" i="29" s="1"/>
  <c r="X104" i="29"/>
  <c r="Y104" i="29" s="1"/>
  <c r="AA104" i="29" s="1"/>
  <c r="X100" i="29"/>
  <c r="Y100" i="29" s="1"/>
  <c r="AA100" i="29" s="1"/>
  <c r="X96" i="29"/>
  <c r="Y96" i="29" s="1"/>
  <c r="AA96" i="29" s="1"/>
  <c r="X109" i="29"/>
  <c r="Y109" i="29" s="1"/>
  <c r="AA109" i="29" s="1"/>
  <c r="X105" i="29"/>
  <c r="Y105" i="29" s="1"/>
  <c r="AB105" i="29" s="1"/>
  <c r="X107" i="29"/>
  <c r="Y107" i="29" s="1"/>
  <c r="AA107" i="29" s="1"/>
  <c r="S162" i="29"/>
  <c r="S166" i="29"/>
  <c r="S170" i="29"/>
  <c r="Q163" i="29"/>
  <c r="O166" i="29"/>
  <c r="V166" i="29" s="1"/>
  <c r="N161" i="29"/>
  <c r="U161" i="29" s="1"/>
  <c r="Q161" i="29"/>
  <c r="T162" i="29"/>
  <c r="T166" i="29"/>
  <c r="T170" i="29"/>
  <c r="Q164" i="29"/>
  <c r="P160" i="29"/>
  <c r="W160" i="29" s="1"/>
  <c r="O167" i="29"/>
  <c r="V167" i="29" s="1"/>
  <c r="N162" i="29"/>
  <c r="U162" i="29" s="1"/>
  <c r="R163" i="29"/>
  <c r="R167" i="29"/>
  <c r="Q165" i="29"/>
  <c r="P161" i="29"/>
  <c r="W161" i="29" s="1"/>
  <c r="O168" i="29"/>
  <c r="V168" i="29" s="1"/>
  <c r="N163" i="29"/>
  <c r="U163" i="29" s="1"/>
  <c r="T165" i="29"/>
  <c r="S163" i="29"/>
  <c r="S167" i="29"/>
  <c r="Q166" i="29"/>
  <c r="P162" i="29"/>
  <c r="W162" i="29" s="1"/>
  <c r="O169" i="29"/>
  <c r="V169" i="29" s="1"/>
  <c r="N164" i="29"/>
  <c r="U164" i="29" s="1"/>
  <c r="T163" i="29"/>
  <c r="T167" i="29"/>
  <c r="Q167" i="29"/>
  <c r="P163" i="29"/>
  <c r="W163" i="29" s="1"/>
  <c r="O170" i="29"/>
  <c r="V170" i="29" s="1"/>
  <c r="N165" i="29"/>
  <c r="U165" i="29" s="1"/>
  <c r="R160" i="29"/>
  <c r="R164" i="29"/>
  <c r="R168" i="29"/>
  <c r="Q168" i="29"/>
  <c r="P164" i="29"/>
  <c r="W164" i="29" s="1"/>
  <c r="N166" i="29"/>
  <c r="U166" i="29" s="1"/>
  <c r="T169" i="29"/>
  <c r="S160" i="29"/>
  <c r="S164" i="29"/>
  <c r="S168" i="29"/>
  <c r="Q169" i="29"/>
  <c r="P165" i="29"/>
  <c r="W165" i="29" s="1"/>
  <c r="O160" i="29"/>
  <c r="V160" i="29" s="1"/>
  <c r="N167" i="29"/>
  <c r="U167" i="29" s="1"/>
  <c r="T160" i="29"/>
  <c r="T164" i="29"/>
  <c r="T168" i="29"/>
  <c r="Q170" i="29"/>
  <c r="P166" i="29"/>
  <c r="W166" i="29" s="1"/>
  <c r="O161" i="29"/>
  <c r="V161" i="29" s="1"/>
  <c r="N168" i="29"/>
  <c r="U168" i="29" s="1"/>
  <c r="P169" i="29"/>
  <c r="W169" i="29" s="1"/>
  <c r="R161" i="29"/>
  <c r="R165" i="29"/>
  <c r="R169" i="29"/>
  <c r="P167" i="29"/>
  <c r="W167" i="29" s="1"/>
  <c r="O162" i="29"/>
  <c r="V162" i="29" s="1"/>
  <c r="N169" i="29"/>
  <c r="U169" i="29" s="1"/>
  <c r="S161" i="29"/>
  <c r="S165" i="29"/>
  <c r="S169" i="29"/>
  <c r="Q160" i="29"/>
  <c r="P168" i="29"/>
  <c r="W168" i="29" s="1"/>
  <c r="O163" i="29"/>
  <c r="V163" i="29" s="1"/>
  <c r="N170" i="29"/>
  <c r="U170" i="29" s="1"/>
  <c r="R162" i="29"/>
  <c r="R166" i="29"/>
  <c r="R170" i="29"/>
  <c r="Q162" i="29"/>
  <c r="P170" i="29"/>
  <c r="W170" i="29" s="1"/>
  <c r="O165" i="29"/>
  <c r="V165" i="29" s="1"/>
  <c r="N160" i="29"/>
  <c r="U160" i="29" s="1"/>
  <c r="T161" i="29"/>
  <c r="O164" i="29"/>
  <c r="V164" i="29" s="1"/>
  <c r="S117" i="29"/>
  <c r="S121" i="29"/>
  <c r="S125" i="29"/>
  <c r="S129" i="29"/>
  <c r="Q118" i="29"/>
  <c r="Q130" i="29"/>
  <c r="P126" i="29"/>
  <c r="W126" i="29" s="1"/>
  <c r="O121" i="29"/>
  <c r="V121" i="29" s="1"/>
  <c r="N128" i="29"/>
  <c r="U128" i="29" s="1"/>
  <c r="T117" i="29"/>
  <c r="T121" i="29"/>
  <c r="T125" i="29"/>
  <c r="T129" i="29"/>
  <c r="Q119" i="29"/>
  <c r="Q131" i="29"/>
  <c r="P127" i="29"/>
  <c r="W127" i="29" s="1"/>
  <c r="O122" i="29"/>
  <c r="V122" i="29" s="1"/>
  <c r="N117" i="29"/>
  <c r="U117" i="29" s="1"/>
  <c r="N129" i="29"/>
  <c r="U129" i="29" s="1"/>
  <c r="T120" i="29"/>
  <c r="R118" i="29"/>
  <c r="R122" i="29"/>
  <c r="R126" i="29"/>
  <c r="R130" i="29"/>
  <c r="Q120" i="29"/>
  <c r="P128" i="29"/>
  <c r="W128" i="29" s="1"/>
  <c r="O123" i="29"/>
  <c r="V123" i="29" s="1"/>
  <c r="N118" i="29"/>
  <c r="U118" i="29" s="1"/>
  <c r="N130" i="29"/>
  <c r="U130" i="29" s="1"/>
  <c r="S118" i="29"/>
  <c r="S122" i="29"/>
  <c r="S126" i="29"/>
  <c r="S130" i="29"/>
  <c r="Q121" i="29"/>
  <c r="P117" i="29"/>
  <c r="W117" i="29" s="1"/>
  <c r="P129" i="29"/>
  <c r="W129" i="29" s="1"/>
  <c r="O124" i="29"/>
  <c r="V124" i="29" s="1"/>
  <c r="N119" i="29"/>
  <c r="U119" i="29" s="1"/>
  <c r="N131" i="29"/>
  <c r="U131" i="29" s="1"/>
  <c r="T118" i="29"/>
  <c r="T122" i="29"/>
  <c r="T126" i="29"/>
  <c r="T130" i="29"/>
  <c r="Q122" i="29"/>
  <c r="P118" i="29"/>
  <c r="W118" i="29" s="1"/>
  <c r="P130" i="29"/>
  <c r="W130" i="29" s="1"/>
  <c r="O125" i="29"/>
  <c r="V125" i="29" s="1"/>
  <c r="N120" i="29"/>
  <c r="U120" i="29" s="1"/>
  <c r="T128" i="29"/>
  <c r="O131" i="29"/>
  <c r="V131" i="29" s="1"/>
  <c r="R119" i="29"/>
  <c r="R123" i="29"/>
  <c r="R127" i="29"/>
  <c r="R131" i="29"/>
  <c r="Q123" i="29"/>
  <c r="P119" i="29"/>
  <c r="W119" i="29" s="1"/>
  <c r="P131" i="29"/>
  <c r="W131" i="29" s="1"/>
  <c r="O126" i="29"/>
  <c r="V126" i="29" s="1"/>
  <c r="N121" i="29"/>
  <c r="U121" i="29" s="1"/>
  <c r="T124" i="29"/>
  <c r="O119" i="29"/>
  <c r="V119" i="29" s="1"/>
  <c r="N126" i="29"/>
  <c r="U126" i="29" s="1"/>
  <c r="S119" i="29"/>
  <c r="S123" i="29"/>
  <c r="S127" i="29"/>
  <c r="S131" i="29"/>
  <c r="Q124" i="29"/>
  <c r="P120" i="29"/>
  <c r="W120" i="29" s="1"/>
  <c r="O127" i="29"/>
  <c r="V127" i="29" s="1"/>
  <c r="N122" i="29"/>
  <c r="U122" i="29" s="1"/>
  <c r="T119" i="29"/>
  <c r="T123" i="29"/>
  <c r="T127" i="29"/>
  <c r="T131" i="29"/>
  <c r="Q125" i="29"/>
  <c r="P121" i="29"/>
  <c r="W121" i="29" s="1"/>
  <c r="O128" i="29"/>
  <c r="V128" i="29" s="1"/>
  <c r="N123" i="29"/>
  <c r="U123" i="29" s="1"/>
  <c r="R120" i="29"/>
  <c r="R124" i="29"/>
  <c r="R128" i="29"/>
  <c r="Q126" i="29"/>
  <c r="P122" i="29"/>
  <c r="W122" i="29" s="1"/>
  <c r="O117" i="29"/>
  <c r="V117" i="29" s="1"/>
  <c r="O129" i="29"/>
  <c r="V129" i="29" s="1"/>
  <c r="N124" i="29"/>
  <c r="U124" i="29" s="1"/>
  <c r="S120" i="29"/>
  <c r="S124" i="29"/>
  <c r="S128" i="29"/>
  <c r="Q127" i="29"/>
  <c r="P123" i="29"/>
  <c r="W123" i="29" s="1"/>
  <c r="O118" i="29"/>
  <c r="V118" i="29" s="1"/>
  <c r="O130" i="29"/>
  <c r="V130" i="29" s="1"/>
  <c r="N125" i="29"/>
  <c r="U125" i="29" s="1"/>
  <c r="R117" i="29"/>
  <c r="R121" i="29"/>
  <c r="R125" i="29"/>
  <c r="R129" i="29"/>
  <c r="Q117" i="29"/>
  <c r="Q129" i="29"/>
  <c r="P125" i="29"/>
  <c r="W125" i="29" s="1"/>
  <c r="O120" i="29"/>
  <c r="V120" i="29" s="1"/>
  <c r="N127" i="29"/>
  <c r="U127" i="29" s="1"/>
  <c r="Q128" i="29"/>
  <c r="P124" i="29"/>
  <c r="W124" i="29" s="1"/>
  <c r="S141" i="29"/>
  <c r="S145" i="29"/>
  <c r="S149" i="29"/>
  <c r="Q146" i="29"/>
  <c r="P142" i="29"/>
  <c r="W142" i="29" s="1"/>
  <c r="O149" i="29"/>
  <c r="V149" i="29" s="1"/>
  <c r="N144" i="29"/>
  <c r="U144" i="29" s="1"/>
  <c r="T148" i="29"/>
  <c r="T141" i="29"/>
  <c r="T145" i="29"/>
  <c r="T149" i="29"/>
  <c r="Q147" i="29"/>
  <c r="P143" i="29"/>
  <c r="W143" i="29" s="1"/>
  <c r="O138" i="29"/>
  <c r="V138" i="29" s="1"/>
  <c r="O150" i="29"/>
  <c r="V150" i="29" s="1"/>
  <c r="N145" i="29"/>
  <c r="U145" i="29" s="1"/>
  <c r="R138" i="29"/>
  <c r="R142" i="29"/>
  <c r="R146" i="29"/>
  <c r="R150" i="29"/>
  <c r="Q148" i="29"/>
  <c r="P144" i="29"/>
  <c r="W144" i="29" s="1"/>
  <c r="O139" i="29"/>
  <c r="V139" i="29" s="1"/>
  <c r="O151" i="29"/>
  <c r="V151" i="29" s="1"/>
  <c r="N146" i="29"/>
  <c r="U146" i="29" s="1"/>
  <c r="S138" i="29"/>
  <c r="S142" i="29"/>
  <c r="S146" i="29"/>
  <c r="S150" i="29"/>
  <c r="Q149" i="29"/>
  <c r="P145" i="29"/>
  <c r="W145" i="29" s="1"/>
  <c r="O140" i="29"/>
  <c r="V140" i="29" s="1"/>
  <c r="O152" i="29"/>
  <c r="V152" i="29" s="1"/>
  <c r="N147" i="29"/>
  <c r="U147" i="29" s="1"/>
  <c r="P152" i="29"/>
  <c r="W152" i="29" s="1"/>
  <c r="N142" i="29"/>
  <c r="U142" i="29" s="1"/>
  <c r="T138" i="29"/>
  <c r="T142" i="29"/>
  <c r="T146" i="29"/>
  <c r="T150" i="29"/>
  <c r="Q138" i="29"/>
  <c r="Q150" i="29"/>
  <c r="P146" i="29"/>
  <c r="W146" i="29" s="1"/>
  <c r="O141" i="29"/>
  <c r="V141" i="29" s="1"/>
  <c r="N148" i="29"/>
  <c r="U148" i="29" s="1"/>
  <c r="R139" i="29"/>
  <c r="R143" i="29"/>
  <c r="R147" i="29"/>
  <c r="R151" i="29"/>
  <c r="Q139" i="29"/>
  <c r="Q151" i="29"/>
  <c r="P147" i="29"/>
  <c r="W147" i="29" s="1"/>
  <c r="O142" i="29"/>
  <c r="V142" i="29" s="1"/>
  <c r="N149" i="29"/>
  <c r="U149" i="29" s="1"/>
  <c r="T144" i="29"/>
  <c r="Q144" i="29"/>
  <c r="S139" i="29"/>
  <c r="S143" i="29"/>
  <c r="S147" i="29"/>
  <c r="S151" i="29"/>
  <c r="Q140" i="29"/>
  <c r="Q152" i="29"/>
  <c r="P148" i="29"/>
  <c r="W148" i="29" s="1"/>
  <c r="O143" i="29"/>
  <c r="V143" i="29" s="1"/>
  <c r="N138" i="29"/>
  <c r="U138" i="29" s="1"/>
  <c r="N150" i="29"/>
  <c r="U150" i="29" s="1"/>
  <c r="T152" i="29"/>
  <c r="P140" i="29"/>
  <c r="W140" i="29" s="1"/>
  <c r="O147" i="29"/>
  <c r="V147" i="29" s="1"/>
  <c r="T139" i="29"/>
  <c r="T143" i="29"/>
  <c r="T147" i="29"/>
  <c r="T151" i="29"/>
  <c r="Q141" i="29"/>
  <c r="P149" i="29"/>
  <c r="W149" i="29" s="1"/>
  <c r="O144" i="29"/>
  <c r="V144" i="29" s="1"/>
  <c r="N139" i="29"/>
  <c r="U139" i="29" s="1"/>
  <c r="N151" i="29"/>
  <c r="U151" i="29" s="1"/>
  <c r="R140" i="29"/>
  <c r="R144" i="29"/>
  <c r="R148" i="29"/>
  <c r="R152" i="29"/>
  <c r="Q142" i="29"/>
  <c r="P138" i="29"/>
  <c r="W138" i="29" s="1"/>
  <c r="P150" i="29"/>
  <c r="W150" i="29" s="1"/>
  <c r="O145" i="29"/>
  <c r="V145" i="29" s="1"/>
  <c r="N140" i="29"/>
  <c r="U140" i="29" s="1"/>
  <c r="N152" i="29"/>
  <c r="U152" i="29" s="1"/>
  <c r="T140" i="29"/>
  <c r="S140" i="29"/>
  <c r="S144" i="29"/>
  <c r="S148" i="29"/>
  <c r="S152" i="29"/>
  <c r="Q143" i="29"/>
  <c r="P139" i="29"/>
  <c r="W139" i="29" s="1"/>
  <c r="P151" i="29"/>
  <c r="W151" i="29" s="1"/>
  <c r="O146" i="29"/>
  <c r="V146" i="29" s="1"/>
  <c r="N141" i="29"/>
  <c r="U141" i="29" s="1"/>
  <c r="R141" i="29"/>
  <c r="R145" i="29"/>
  <c r="R149" i="29"/>
  <c r="Q145" i="29"/>
  <c r="P141" i="29"/>
  <c r="W141" i="29" s="1"/>
  <c r="O148" i="29"/>
  <c r="V148" i="29" s="1"/>
  <c r="N143" i="29"/>
  <c r="U143" i="29" s="1"/>
  <c r="S55" i="29"/>
  <c r="S59" i="29"/>
  <c r="S63" i="29"/>
  <c r="S67" i="29"/>
  <c r="Q64" i="29"/>
  <c r="P60" i="29"/>
  <c r="W60" i="29" s="1"/>
  <c r="O55" i="29"/>
  <c r="V55" i="29" s="1"/>
  <c r="O67" i="29"/>
  <c r="V67" i="29" s="1"/>
  <c r="N62" i="29"/>
  <c r="U62" i="29" s="1"/>
  <c r="N60" i="29"/>
  <c r="U60" i="29" s="1"/>
  <c r="T55" i="29"/>
  <c r="T59" i="29"/>
  <c r="T63" i="29"/>
  <c r="T67" i="29"/>
  <c r="Q65" i="29"/>
  <c r="P61" i="29"/>
  <c r="W61" i="29" s="1"/>
  <c r="O56" i="29"/>
  <c r="V56" i="29" s="1"/>
  <c r="O68" i="29"/>
  <c r="V68" i="29" s="1"/>
  <c r="N63" i="29"/>
  <c r="U63" i="29" s="1"/>
  <c r="R56" i="29"/>
  <c r="R60" i="29"/>
  <c r="R64" i="29"/>
  <c r="R68" i="29"/>
  <c r="Q54" i="29"/>
  <c r="Q66" i="29"/>
  <c r="P62" i="29"/>
  <c r="W62" i="29" s="1"/>
  <c r="O57" i="29"/>
  <c r="V57" i="29" s="1"/>
  <c r="N64" i="29"/>
  <c r="U64" i="29" s="1"/>
  <c r="S56" i="29"/>
  <c r="S60" i="29"/>
  <c r="S64" i="29"/>
  <c r="S68" i="29"/>
  <c r="Q55" i="29"/>
  <c r="Q67" i="29"/>
  <c r="P63" i="29"/>
  <c r="W63" i="29" s="1"/>
  <c r="O58" i="29"/>
  <c r="V58" i="29" s="1"/>
  <c r="N65" i="29"/>
  <c r="U65" i="29" s="1"/>
  <c r="Q62" i="29"/>
  <c r="T56" i="29"/>
  <c r="T60" i="29"/>
  <c r="T64" i="29"/>
  <c r="T68" i="29"/>
  <c r="Q56" i="29"/>
  <c r="Q68" i="29"/>
  <c r="P64" i="29"/>
  <c r="W64" i="29" s="1"/>
  <c r="O59" i="29"/>
  <c r="V59" i="29" s="1"/>
  <c r="N54" i="29"/>
  <c r="U54" i="29" s="1"/>
  <c r="N66" i="29"/>
  <c r="U66" i="29" s="1"/>
  <c r="R57" i="29"/>
  <c r="R61" i="29"/>
  <c r="R65" i="29"/>
  <c r="Q57" i="29"/>
  <c r="P65" i="29"/>
  <c r="W65" i="29" s="1"/>
  <c r="O60" i="29"/>
  <c r="V60" i="29" s="1"/>
  <c r="N55" i="29"/>
  <c r="U55" i="29" s="1"/>
  <c r="N67" i="29"/>
  <c r="U67" i="29" s="1"/>
  <c r="T54" i="29"/>
  <c r="T62" i="29"/>
  <c r="S57" i="29"/>
  <c r="S61" i="29"/>
  <c r="S65" i="29"/>
  <c r="Q58" i="29"/>
  <c r="P54" i="29"/>
  <c r="W54" i="29" s="1"/>
  <c r="P66" i="29"/>
  <c r="W66" i="29" s="1"/>
  <c r="O61" i="29"/>
  <c r="V61" i="29" s="1"/>
  <c r="N56" i="29"/>
  <c r="U56" i="29" s="1"/>
  <c r="N68" i="29"/>
  <c r="U68" i="29" s="1"/>
  <c r="T57" i="29"/>
  <c r="T61" i="29"/>
  <c r="T65" i="29"/>
  <c r="Q59" i="29"/>
  <c r="P55" i="29"/>
  <c r="W55" i="29" s="1"/>
  <c r="P67" i="29"/>
  <c r="W67" i="29" s="1"/>
  <c r="O62" i="29"/>
  <c r="V62" i="29" s="1"/>
  <c r="N57" i="29"/>
  <c r="U57" i="29" s="1"/>
  <c r="R54" i="29"/>
  <c r="R58" i="29"/>
  <c r="R62" i="29"/>
  <c r="R66" i="29"/>
  <c r="Q60" i="29"/>
  <c r="P56" i="29"/>
  <c r="W56" i="29" s="1"/>
  <c r="P68" i="29"/>
  <c r="W68" i="29" s="1"/>
  <c r="O63" i="29"/>
  <c r="V63" i="29" s="1"/>
  <c r="N58" i="29"/>
  <c r="U58" i="29" s="1"/>
  <c r="P58" i="29"/>
  <c r="W58" i="29" s="1"/>
  <c r="S54" i="29"/>
  <c r="S58" i="29"/>
  <c r="S62" i="29"/>
  <c r="S66" i="29"/>
  <c r="Q61" i="29"/>
  <c r="P57" i="29"/>
  <c r="W57" i="29" s="1"/>
  <c r="O64" i="29"/>
  <c r="V64" i="29" s="1"/>
  <c r="N59" i="29"/>
  <c r="U59" i="29" s="1"/>
  <c r="T66" i="29"/>
  <c r="R55" i="29"/>
  <c r="R59" i="29"/>
  <c r="R63" i="29"/>
  <c r="R67" i="29"/>
  <c r="Q63" i="29"/>
  <c r="P59" i="29"/>
  <c r="W59" i="29" s="1"/>
  <c r="O54" i="29"/>
  <c r="V54" i="29" s="1"/>
  <c r="O66" i="29"/>
  <c r="V66" i="29" s="1"/>
  <c r="N61" i="29"/>
  <c r="U61" i="29" s="1"/>
  <c r="T58" i="29"/>
  <c r="O65" i="29"/>
  <c r="V65" i="29" s="1"/>
  <c r="T77" i="29"/>
  <c r="R78" i="29"/>
  <c r="S78" i="29"/>
  <c r="N75" i="29"/>
  <c r="U75" i="29" s="1"/>
  <c r="T78" i="29"/>
  <c r="O75" i="29"/>
  <c r="V75" i="29" s="1"/>
  <c r="N76" i="29"/>
  <c r="U76" i="29" s="1"/>
  <c r="R75" i="29"/>
  <c r="R79" i="29"/>
  <c r="P75" i="29"/>
  <c r="W75" i="29" s="1"/>
  <c r="O76" i="29"/>
  <c r="V76" i="29" s="1"/>
  <c r="N77" i="29"/>
  <c r="U77" i="29" s="1"/>
  <c r="S75" i="29"/>
  <c r="S79" i="29"/>
  <c r="P76" i="29"/>
  <c r="W76" i="29" s="1"/>
  <c r="O77" i="29"/>
  <c r="V77" i="29" s="1"/>
  <c r="N78" i="29"/>
  <c r="U78" i="29" s="1"/>
  <c r="T75" i="29"/>
  <c r="T79" i="29"/>
  <c r="Q75" i="29"/>
  <c r="P77" i="29"/>
  <c r="W77" i="29" s="1"/>
  <c r="O78" i="29"/>
  <c r="V78" i="29" s="1"/>
  <c r="N79" i="29"/>
  <c r="U79" i="29" s="1"/>
  <c r="Q80" i="29"/>
  <c r="R76" i="29"/>
  <c r="R80" i="29"/>
  <c r="Q76" i="29"/>
  <c r="P78" i="29"/>
  <c r="W78" i="29" s="1"/>
  <c r="O79" i="29"/>
  <c r="V79" i="29" s="1"/>
  <c r="N80" i="29"/>
  <c r="U80" i="29" s="1"/>
  <c r="S76" i="29"/>
  <c r="S80" i="29"/>
  <c r="Q77" i="29"/>
  <c r="P79" i="29"/>
  <c r="W79" i="29" s="1"/>
  <c r="O80" i="29"/>
  <c r="V80" i="29" s="1"/>
  <c r="T76" i="29"/>
  <c r="T80" i="29"/>
  <c r="Q78" i="29"/>
  <c r="P80" i="29"/>
  <c r="W80" i="29" s="1"/>
  <c r="S77" i="29"/>
  <c r="R77" i="29"/>
  <c r="Q79" i="29"/>
  <c r="S8" i="29"/>
  <c r="R8" i="29"/>
  <c r="N159" i="29"/>
  <c r="R159" i="29"/>
  <c r="S159" i="29"/>
  <c r="Q159" i="29"/>
  <c r="T159" i="29"/>
  <c r="P159" i="29"/>
  <c r="W159" i="29" s="1"/>
  <c r="O159" i="29"/>
  <c r="V159" i="29" s="1"/>
  <c r="N8" i="29"/>
  <c r="U8" i="29" s="1"/>
  <c r="Q8" i="29"/>
  <c r="R92" i="29"/>
  <c r="S92" i="29"/>
  <c r="T92" i="29"/>
  <c r="R30" i="29"/>
  <c r="S30" i="29"/>
  <c r="T30" i="29"/>
  <c r="R31" i="29"/>
  <c r="S31" i="29"/>
  <c r="T31" i="29"/>
  <c r="R32" i="29"/>
  <c r="S32" i="29"/>
  <c r="T32" i="29"/>
  <c r="R73" i="29"/>
  <c r="S73" i="29"/>
  <c r="T73" i="29"/>
  <c r="R74" i="29"/>
  <c r="S74" i="29"/>
  <c r="T74" i="29"/>
  <c r="R72" i="29"/>
  <c r="S72" i="29"/>
  <c r="T72" i="29"/>
  <c r="R9" i="29"/>
  <c r="R13" i="29"/>
  <c r="S9" i="29"/>
  <c r="S13" i="29"/>
  <c r="T9" i="29"/>
  <c r="T13" i="29"/>
  <c r="R10" i="29"/>
  <c r="R14" i="29"/>
  <c r="S10" i="29"/>
  <c r="S14" i="29"/>
  <c r="T10" i="29"/>
  <c r="T14" i="29"/>
  <c r="R11" i="29"/>
  <c r="R15" i="29"/>
  <c r="S11" i="29"/>
  <c r="S15" i="29"/>
  <c r="T11" i="29"/>
  <c r="T15" i="29"/>
  <c r="R12" i="29"/>
  <c r="S12" i="29"/>
  <c r="T12" i="29"/>
  <c r="R157" i="29"/>
  <c r="S157" i="29"/>
  <c r="T157" i="29"/>
  <c r="R158" i="29"/>
  <c r="S156" i="29"/>
  <c r="S158" i="29"/>
  <c r="T158" i="29"/>
  <c r="R156" i="29"/>
  <c r="T156" i="29"/>
  <c r="R114" i="29"/>
  <c r="S114" i="29"/>
  <c r="T114" i="29"/>
  <c r="T115" i="29"/>
  <c r="R115" i="29"/>
  <c r="S115" i="29"/>
  <c r="R116" i="29"/>
  <c r="S116" i="29"/>
  <c r="T116" i="29"/>
  <c r="R137" i="29"/>
  <c r="S137" i="29"/>
  <c r="T137" i="29"/>
  <c r="R135" i="29"/>
  <c r="S135" i="29"/>
  <c r="T135" i="29"/>
  <c r="R136" i="29"/>
  <c r="S136" i="29"/>
  <c r="T136" i="29"/>
  <c r="R53" i="29"/>
  <c r="S53" i="29"/>
  <c r="T53" i="29"/>
  <c r="R51" i="29"/>
  <c r="S51" i="29"/>
  <c r="T51" i="29"/>
  <c r="R52" i="29"/>
  <c r="S52" i="29"/>
  <c r="T52" i="29"/>
  <c r="V94" i="29"/>
  <c r="W93" i="29"/>
  <c r="V95" i="29"/>
  <c r="W94" i="29"/>
  <c r="W95" i="29"/>
  <c r="U95" i="29"/>
  <c r="V93" i="29"/>
  <c r="U93" i="29"/>
  <c r="U94" i="29"/>
  <c r="Q74" i="29"/>
  <c r="O72" i="29"/>
  <c r="N74" i="29"/>
  <c r="Q73" i="29"/>
  <c r="N73" i="29"/>
  <c r="Q72" i="29"/>
  <c r="N72" i="29"/>
  <c r="P74" i="29"/>
  <c r="P73" i="29"/>
  <c r="O74" i="29"/>
  <c r="P72" i="29"/>
  <c r="O73" i="29"/>
  <c r="Q156" i="29"/>
  <c r="Q157" i="29"/>
  <c r="Q158" i="29"/>
  <c r="P156" i="29"/>
  <c r="P157" i="29"/>
  <c r="P158" i="29"/>
  <c r="O156" i="29"/>
  <c r="O157" i="29"/>
  <c r="O158" i="29"/>
  <c r="N156" i="29"/>
  <c r="N158" i="29"/>
  <c r="N157" i="29"/>
  <c r="O114" i="29"/>
  <c r="O115" i="29"/>
  <c r="O116" i="29"/>
  <c r="P114" i="29"/>
  <c r="N114" i="29"/>
  <c r="P115" i="29"/>
  <c r="N115" i="29"/>
  <c r="P116" i="29"/>
  <c r="N116" i="29"/>
  <c r="Q114" i="29"/>
  <c r="Q115" i="29"/>
  <c r="Q116" i="29"/>
  <c r="O135" i="29"/>
  <c r="O136" i="29"/>
  <c r="O137" i="29"/>
  <c r="P137" i="29"/>
  <c r="N136" i="29"/>
  <c r="P135" i="29"/>
  <c r="N135" i="29"/>
  <c r="P136" i="29"/>
  <c r="N137" i="29"/>
  <c r="Q135" i="29"/>
  <c r="Q137" i="29"/>
  <c r="Q136" i="29"/>
  <c r="P51" i="29"/>
  <c r="N51" i="29"/>
  <c r="P52" i="29"/>
  <c r="N52" i="29"/>
  <c r="P53" i="29"/>
  <c r="N53" i="29"/>
  <c r="Q51" i="29"/>
  <c r="Q53" i="29"/>
  <c r="Q52" i="29"/>
  <c r="O53" i="29"/>
  <c r="O51" i="29"/>
  <c r="O52" i="29"/>
  <c r="N92" i="29"/>
  <c r="Q92" i="29"/>
  <c r="P92" i="29"/>
  <c r="O92" i="29"/>
  <c r="Q30" i="29"/>
  <c r="Q31" i="29"/>
  <c r="Q32" i="29"/>
  <c r="O30" i="29"/>
  <c r="O31" i="29"/>
  <c r="O32" i="29"/>
  <c r="P30" i="29"/>
  <c r="N30" i="29"/>
  <c r="P31" i="29"/>
  <c r="N31" i="29"/>
  <c r="P32" i="29"/>
  <c r="N32" i="29"/>
  <c r="O13" i="29"/>
  <c r="N15" i="29"/>
  <c r="N9" i="29"/>
  <c r="Q14" i="29"/>
  <c r="Q9" i="29"/>
  <c r="Q15" i="29"/>
  <c r="P11" i="29"/>
  <c r="O12" i="29"/>
  <c r="N14" i="29"/>
  <c r="Q13" i="29"/>
  <c r="P10" i="29"/>
  <c r="N13" i="29"/>
  <c r="P15" i="29"/>
  <c r="P9" i="29"/>
  <c r="O11" i="29"/>
  <c r="Q12" i="29"/>
  <c r="N12" i="29"/>
  <c r="P14" i="29"/>
  <c r="O10" i="29"/>
  <c r="O15" i="29"/>
  <c r="N11" i="29"/>
  <c r="Q11" i="29"/>
  <c r="P13" i="29"/>
  <c r="O9" i="29"/>
  <c r="O14" i="29"/>
  <c r="N10" i="29"/>
  <c r="Q10" i="29"/>
  <c r="P12" i="29"/>
  <c r="AA33" i="29" l="1"/>
  <c r="AB33" i="29"/>
  <c r="AD33" i="29" s="1"/>
  <c r="AA101" i="29"/>
  <c r="AB97" i="29"/>
  <c r="Z97" i="29"/>
  <c r="AC97" i="29" s="1"/>
  <c r="AA103" i="29"/>
  <c r="AC103" i="29" s="1"/>
  <c r="AB101" i="29"/>
  <c r="AD101" i="29" s="1"/>
  <c r="AB102" i="29"/>
  <c r="AE102" i="29" s="1"/>
  <c r="AA106" i="29"/>
  <c r="AC106" i="29" s="1"/>
  <c r="AB106" i="29"/>
  <c r="AA98" i="29"/>
  <c r="AC98" i="29" s="1"/>
  <c r="AB98" i="29"/>
  <c r="AD98" i="29" s="1"/>
  <c r="AA110" i="29"/>
  <c r="AC110" i="29" s="1"/>
  <c r="Z102" i="29"/>
  <c r="AC102" i="29" s="1"/>
  <c r="AB110" i="29"/>
  <c r="AB103" i="29"/>
  <c r="AB99" i="29"/>
  <c r="AD99" i="29" s="1"/>
  <c r="AA99" i="29"/>
  <c r="X145" i="29"/>
  <c r="Y145" i="29" s="1"/>
  <c r="Z145" i="29" s="1"/>
  <c r="Z108" i="29"/>
  <c r="AD108" i="29" s="1"/>
  <c r="AA108" i="29"/>
  <c r="AE108" i="29" s="1"/>
  <c r="AB100" i="29"/>
  <c r="AE100" i="29" s="1"/>
  <c r="X147" i="29"/>
  <c r="Y147" i="29" s="1"/>
  <c r="AB147" i="29" s="1"/>
  <c r="X123" i="29"/>
  <c r="Y123" i="29" s="1"/>
  <c r="AB123" i="29" s="1"/>
  <c r="Z100" i="29"/>
  <c r="AC100" i="29" s="1"/>
  <c r="AB104" i="29"/>
  <c r="AE104" i="29" s="1"/>
  <c r="X129" i="29"/>
  <c r="Y129" i="29" s="1"/>
  <c r="AA129" i="29" s="1"/>
  <c r="X60" i="29"/>
  <c r="Y60" i="29" s="1"/>
  <c r="AB60" i="29" s="1"/>
  <c r="AB96" i="29"/>
  <c r="AE96" i="29" s="1"/>
  <c r="X151" i="29"/>
  <c r="Y151" i="29" s="1"/>
  <c r="Z151" i="29" s="1"/>
  <c r="Z96" i="29"/>
  <c r="AC96" i="29" s="1"/>
  <c r="X144" i="29"/>
  <c r="Y144" i="29" s="1"/>
  <c r="Z144" i="29" s="1"/>
  <c r="X64" i="29"/>
  <c r="Y64" i="29" s="1"/>
  <c r="AA64" i="29" s="1"/>
  <c r="X61" i="29"/>
  <c r="Y61" i="29" s="1"/>
  <c r="Z61" i="29" s="1"/>
  <c r="X66" i="29"/>
  <c r="Y66" i="29" s="1"/>
  <c r="Z66" i="29" s="1"/>
  <c r="X68" i="29"/>
  <c r="Y68" i="29" s="1"/>
  <c r="AB68" i="29" s="1"/>
  <c r="X56" i="29"/>
  <c r="Y56" i="29" s="1"/>
  <c r="Z56" i="29" s="1"/>
  <c r="X149" i="29"/>
  <c r="Y149" i="29" s="1"/>
  <c r="AB149" i="29" s="1"/>
  <c r="X140" i="29"/>
  <c r="Y140" i="29" s="1"/>
  <c r="AB140" i="29" s="1"/>
  <c r="X146" i="29"/>
  <c r="Y146" i="29" s="1"/>
  <c r="AB146" i="29" s="1"/>
  <c r="X121" i="29"/>
  <c r="Y121" i="29" s="1"/>
  <c r="Z121" i="29" s="1"/>
  <c r="Z104" i="29"/>
  <c r="AC104" i="29" s="1"/>
  <c r="X67" i="29"/>
  <c r="Y67" i="29" s="1"/>
  <c r="AB67" i="29" s="1"/>
  <c r="X65" i="29"/>
  <c r="Y65" i="29" s="1"/>
  <c r="AB65" i="29" s="1"/>
  <c r="X122" i="29"/>
  <c r="Y122" i="29" s="1"/>
  <c r="AA122" i="29" s="1"/>
  <c r="X148" i="29"/>
  <c r="Y148" i="29" s="1"/>
  <c r="AB148" i="29" s="1"/>
  <c r="Z105" i="29"/>
  <c r="AD105" i="29" s="1"/>
  <c r="X143" i="29"/>
  <c r="Y143" i="29" s="1"/>
  <c r="Z143" i="29" s="1"/>
  <c r="X165" i="29"/>
  <c r="Y165" i="29" s="1"/>
  <c r="AB165" i="29" s="1"/>
  <c r="AA105" i="29"/>
  <c r="AE105" i="29" s="1"/>
  <c r="X139" i="29"/>
  <c r="Y139" i="29" s="1"/>
  <c r="Z139" i="29" s="1"/>
  <c r="X62" i="29"/>
  <c r="Y62" i="29" s="1"/>
  <c r="Z62" i="29" s="1"/>
  <c r="X127" i="29"/>
  <c r="Y127" i="29" s="1"/>
  <c r="Z127" i="29" s="1"/>
  <c r="X120" i="29"/>
  <c r="Y120" i="29" s="1"/>
  <c r="AA120" i="29" s="1"/>
  <c r="X126" i="29"/>
  <c r="Y126" i="29" s="1"/>
  <c r="Z126" i="29" s="1"/>
  <c r="X58" i="29"/>
  <c r="Y58" i="29" s="1"/>
  <c r="AB58" i="29" s="1"/>
  <c r="X131" i="29"/>
  <c r="Y131" i="29" s="1"/>
  <c r="AB131" i="29" s="1"/>
  <c r="X170" i="29"/>
  <c r="Y170" i="29" s="1"/>
  <c r="AA170" i="29" s="1"/>
  <c r="X54" i="29"/>
  <c r="Y54" i="29" s="1"/>
  <c r="AA54" i="29" s="1"/>
  <c r="X166" i="29"/>
  <c r="Y166" i="29" s="1"/>
  <c r="Z166" i="29" s="1"/>
  <c r="X169" i="29"/>
  <c r="Y169" i="29" s="1"/>
  <c r="AA169" i="29" s="1"/>
  <c r="X163" i="29"/>
  <c r="Y163" i="29" s="1"/>
  <c r="AA163" i="29" s="1"/>
  <c r="X152" i="29"/>
  <c r="Y152" i="29" s="1"/>
  <c r="AB152" i="29" s="1"/>
  <c r="X142" i="29"/>
  <c r="Y142" i="29" s="1"/>
  <c r="AB142" i="29" s="1"/>
  <c r="X124" i="29"/>
  <c r="Y124" i="29" s="1"/>
  <c r="AB124" i="29" s="1"/>
  <c r="X118" i="29"/>
  <c r="Y118" i="29" s="1"/>
  <c r="AA118" i="29" s="1"/>
  <c r="X162" i="29"/>
  <c r="Y162" i="29" s="1"/>
  <c r="AB162" i="29" s="1"/>
  <c r="AB107" i="29"/>
  <c r="AE107" i="29" s="1"/>
  <c r="AB109" i="29"/>
  <c r="AE109" i="29" s="1"/>
  <c r="X141" i="29"/>
  <c r="Y141" i="29" s="1"/>
  <c r="Z141" i="29" s="1"/>
  <c r="X150" i="29"/>
  <c r="Y150" i="29" s="1"/>
  <c r="Z150" i="29" s="1"/>
  <c r="X138" i="29"/>
  <c r="Y138" i="29" s="1"/>
  <c r="AB138" i="29" s="1"/>
  <c r="X119" i="29"/>
  <c r="Y119" i="29" s="1"/>
  <c r="AA119" i="29" s="1"/>
  <c r="X161" i="29"/>
  <c r="Y161" i="29" s="1"/>
  <c r="AB161" i="29" s="1"/>
  <c r="Z107" i="29"/>
  <c r="AC107" i="29" s="1"/>
  <c r="Z109" i="29"/>
  <c r="X128" i="29"/>
  <c r="Y128" i="29" s="1"/>
  <c r="AA128" i="29" s="1"/>
  <c r="X63" i="29"/>
  <c r="Y63" i="29" s="1"/>
  <c r="Z63" i="29" s="1"/>
  <c r="X168" i="29"/>
  <c r="Y168" i="29" s="1"/>
  <c r="AB168" i="29" s="1"/>
  <c r="X59" i="29"/>
  <c r="Y59" i="29" s="1"/>
  <c r="Z59" i="29" s="1"/>
  <c r="X125" i="29"/>
  <c r="Y125" i="29" s="1"/>
  <c r="Z125" i="29" s="1"/>
  <c r="X164" i="29"/>
  <c r="Y164" i="29" s="1"/>
  <c r="AA164" i="29" s="1"/>
  <c r="X55" i="29"/>
  <c r="Y55" i="29" s="1"/>
  <c r="Z55" i="29" s="1"/>
  <c r="X57" i="29"/>
  <c r="Y57" i="29" s="1"/>
  <c r="Z57" i="29" s="1"/>
  <c r="X130" i="29"/>
  <c r="Y130" i="29" s="1"/>
  <c r="Z130" i="29" s="1"/>
  <c r="X160" i="29"/>
  <c r="Y160" i="29" s="1"/>
  <c r="Z160" i="29" s="1"/>
  <c r="X167" i="29"/>
  <c r="Y167" i="29" s="1"/>
  <c r="Z167" i="29" s="1"/>
  <c r="X117" i="29"/>
  <c r="Y117" i="29" s="1"/>
  <c r="Z117" i="29" s="1"/>
  <c r="X75" i="29"/>
  <c r="Y75" i="29" s="1"/>
  <c r="AB75" i="29" s="1"/>
  <c r="X79" i="29"/>
  <c r="Y79" i="29" s="1"/>
  <c r="AB79" i="29" s="1"/>
  <c r="X76" i="29"/>
  <c r="Y76" i="29" s="1"/>
  <c r="Z76" i="29" s="1"/>
  <c r="X78" i="29"/>
  <c r="Y78" i="29" s="1"/>
  <c r="AB78" i="29" s="1"/>
  <c r="X77" i="29"/>
  <c r="Y77" i="29" s="1"/>
  <c r="Z77" i="29" s="1"/>
  <c r="X80" i="29"/>
  <c r="Y80" i="29" s="1"/>
  <c r="Z80" i="29" s="1"/>
  <c r="U159" i="29"/>
  <c r="X159" i="29" s="1"/>
  <c r="Y159" i="29" s="1"/>
  <c r="X95" i="29"/>
  <c r="Y95" i="29" s="1"/>
  <c r="X94" i="29"/>
  <c r="Y94" i="29" s="1"/>
  <c r="X93" i="29"/>
  <c r="Y93" i="29" s="1"/>
  <c r="R113" i="29"/>
  <c r="S113" i="29"/>
  <c r="T113" i="29"/>
  <c r="R134" i="29"/>
  <c r="S134" i="29"/>
  <c r="T134" i="29"/>
  <c r="R71" i="29"/>
  <c r="S71" i="29"/>
  <c r="T71" i="29"/>
  <c r="R29" i="29"/>
  <c r="S29" i="29"/>
  <c r="T29" i="29"/>
  <c r="R50" i="29"/>
  <c r="S50" i="29"/>
  <c r="T50" i="29"/>
  <c r="R155" i="29"/>
  <c r="S155" i="29"/>
  <c r="T155" i="29"/>
  <c r="V31" i="29"/>
  <c r="V53" i="29"/>
  <c r="V114" i="29"/>
  <c r="V72" i="29"/>
  <c r="U10" i="29"/>
  <c r="W9" i="29"/>
  <c r="U15" i="29"/>
  <c r="U137" i="29"/>
  <c r="U158" i="29"/>
  <c r="V73" i="29"/>
  <c r="V13" i="29"/>
  <c r="W136" i="29"/>
  <c r="U116" i="29"/>
  <c r="U156" i="29"/>
  <c r="W72" i="29"/>
  <c r="W15" i="29"/>
  <c r="U53" i="29"/>
  <c r="U135" i="29"/>
  <c r="W116" i="29"/>
  <c r="V158" i="29"/>
  <c r="V74" i="29"/>
  <c r="W53" i="29"/>
  <c r="W135" i="29"/>
  <c r="U115" i="29"/>
  <c r="V157" i="29"/>
  <c r="W73" i="29"/>
  <c r="W12" i="29"/>
  <c r="V11" i="29"/>
  <c r="U13" i="29"/>
  <c r="W10" i="29"/>
  <c r="W32" i="29"/>
  <c r="V92" i="29"/>
  <c r="U136" i="29"/>
  <c r="W115" i="29"/>
  <c r="V156" i="29"/>
  <c r="W74" i="29"/>
  <c r="U157" i="29"/>
  <c r="V9" i="29"/>
  <c r="U32" i="29"/>
  <c r="U14" i="29"/>
  <c r="U31" i="29"/>
  <c r="W92" i="29"/>
  <c r="U52" i="29"/>
  <c r="W137" i="29"/>
  <c r="U114" i="29"/>
  <c r="W158" i="29"/>
  <c r="U72" i="29"/>
  <c r="V30" i="29"/>
  <c r="V15" i="29"/>
  <c r="V12" i="29"/>
  <c r="W31" i="29"/>
  <c r="W52" i="29"/>
  <c r="V137" i="29"/>
  <c r="W114" i="29"/>
  <c r="V14" i="29"/>
  <c r="V10" i="29"/>
  <c r="W11" i="29"/>
  <c r="U30" i="29"/>
  <c r="U92" i="29"/>
  <c r="U51" i="29"/>
  <c r="V136" i="29"/>
  <c r="W157" i="29"/>
  <c r="U73" i="29"/>
  <c r="U9" i="29"/>
  <c r="W13" i="29"/>
  <c r="U11" i="29"/>
  <c r="W14" i="29"/>
  <c r="W30" i="29"/>
  <c r="V52" i="29"/>
  <c r="W51" i="29"/>
  <c r="V116" i="29"/>
  <c r="W156" i="29"/>
  <c r="U12" i="29"/>
  <c r="V32" i="29"/>
  <c r="V51" i="29"/>
  <c r="V135" i="29"/>
  <c r="V115" i="29"/>
  <c r="U74" i="29"/>
  <c r="O8" i="29"/>
  <c r="P8" i="29"/>
  <c r="W8" i="29" s="1"/>
  <c r="N29" i="29"/>
  <c r="O29" i="29"/>
  <c r="P29" i="29"/>
  <c r="Q29" i="29"/>
  <c r="N50" i="29"/>
  <c r="O50" i="29"/>
  <c r="P50" i="29"/>
  <c r="Q50" i="29"/>
  <c r="P155" i="29"/>
  <c r="Q155" i="29"/>
  <c r="N155" i="29"/>
  <c r="O155" i="29"/>
  <c r="P113" i="29"/>
  <c r="Q113" i="29"/>
  <c r="N113" i="29"/>
  <c r="O113" i="29"/>
  <c r="P134" i="29"/>
  <c r="Q134" i="29"/>
  <c r="N134" i="29"/>
  <c r="O134" i="29"/>
  <c r="N71" i="29"/>
  <c r="P71" i="29"/>
  <c r="O71" i="29"/>
  <c r="Q71" i="29"/>
  <c r="AE33" i="29" l="1"/>
  <c r="AC33" i="29"/>
  <c r="AE101" i="29"/>
  <c r="AC101" i="29"/>
  <c r="AE98" i="29"/>
  <c r="AF98" i="29" s="1"/>
  <c r="AG98" i="29" s="1"/>
  <c r="AH98" i="29" s="1"/>
  <c r="AD97" i="29"/>
  <c r="AE97" i="29"/>
  <c r="AE106" i="29"/>
  <c r="AD106" i="29"/>
  <c r="AD102" i="29"/>
  <c r="AF102" i="29" s="1"/>
  <c r="AG102" i="29" s="1"/>
  <c r="AH102" i="29" s="1"/>
  <c r="AE110" i="29"/>
  <c r="AE103" i="29"/>
  <c r="AD110" i="29"/>
  <c r="AD103" i="29"/>
  <c r="AA65" i="29"/>
  <c r="AE65" i="29" s="1"/>
  <c r="AB144" i="29"/>
  <c r="AD144" i="29" s="1"/>
  <c r="AE99" i="29"/>
  <c r="AC99" i="29"/>
  <c r="Z60" i="29"/>
  <c r="AD60" i="29" s="1"/>
  <c r="AA61" i="29"/>
  <c r="AC61" i="29" s="1"/>
  <c r="AB151" i="29"/>
  <c r="AD151" i="29" s="1"/>
  <c r="AA151" i="29"/>
  <c r="AC151" i="29" s="1"/>
  <c r="Z58" i="29"/>
  <c r="AD58" i="29" s="1"/>
  <c r="Z124" i="29"/>
  <c r="AD124" i="29" s="1"/>
  <c r="AA124" i="29"/>
  <c r="AE124" i="29" s="1"/>
  <c r="AB167" i="29"/>
  <c r="AA167" i="29"/>
  <c r="AC167" i="29" s="1"/>
  <c r="AC108" i="29"/>
  <c r="AF108" i="29" s="1"/>
  <c r="AG108" i="29" s="1"/>
  <c r="AH108" i="29" s="1"/>
  <c r="AB121" i="29"/>
  <c r="AD121" i="29" s="1"/>
  <c r="AB127" i="29"/>
  <c r="AD127" i="29" s="1"/>
  <c r="AB145" i="29"/>
  <c r="AD145" i="29" s="1"/>
  <c r="AA127" i="29"/>
  <c r="AC127" i="29" s="1"/>
  <c r="AA60" i="29"/>
  <c r="AE60" i="29" s="1"/>
  <c r="AA146" i="29"/>
  <c r="AE146" i="29" s="1"/>
  <c r="AA145" i="29"/>
  <c r="AC145" i="29" s="1"/>
  <c r="AA139" i="29"/>
  <c r="AC139" i="29" s="1"/>
  <c r="Z146" i="29"/>
  <c r="AD146" i="29" s="1"/>
  <c r="AB139" i="29"/>
  <c r="AD139" i="29" s="1"/>
  <c r="AD107" i="29"/>
  <c r="AF107" i="29" s="1"/>
  <c r="AG107" i="29" s="1"/>
  <c r="AH107" i="29" s="1"/>
  <c r="Z152" i="29"/>
  <c r="AA152" i="29"/>
  <c r="AE152" i="29" s="1"/>
  <c r="Z129" i="29"/>
  <c r="AC129" i="29" s="1"/>
  <c r="AD100" i="29"/>
  <c r="AF100" i="29" s="1"/>
  <c r="AG100" i="29" s="1"/>
  <c r="AH100" i="29" s="1"/>
  <c r="AB141" i="29"/>
  <c r="AD141" i="29" s="1"/>
  <c r="Z123" i="29"/>
  <c r="AD123" i="29" s="1"/>
  <c r="AA123" i="29"/>
  <c r="AE123" i="29" s="1"/>
  <c r="Z65" i="29"/>
  <c r="AA144" i="29"/>
  <c r="AB61" i="29"/>
  <c r="AD61" i="29" s="1"/>
  <c r="AA142" i="29"/>
  <c r="AE142" i="29" s="1"/>
  <c r="AD109" i="29"/>
  <c r="AA125" i="29"/>
  <c r="AC125" i="29" s="1"/>
  <c r="AA59" i="29"/>
  <c r="AC59" i="29" s="1"/>
  <c r="AA148" i="29"/>
  <c r="AE148" i="29" s="1"/>
  <c r="Z131" i="29"/>
  <c r="Z147" i="29"/>
  <c r="Z148" i="29"/>
  <c r="AD148" i="29" s="1"/>
  <c r="AA131" i="29"/>
  <c r="AE131" i="29" s="1"/>
  <c r="AA147" i="29"/>
  <c r="AE147" i="29" s="1"/>
  <c r="AB56" i="29"/>
  <c r="AD56" i="29" s="1"/>
  <c r="AA62" i="29"/>
  <c r="AC62" i="29" s="1"/>
  <c r="Z170" i="29"/>
  <c r="AC170" i="29" s="1"/>
  <c r="AA56" i="29"/>
  <c r="AC56" i="29" s="1"/>
  <c r="Z138" i="29"/>
  <c r="AD138" i="29" s="1"/>
  <c r="Z122" i="29"/>
  <c r="AC122" i="29" s="1"/>
  <c r="AB170" i="29"/>
  <c r="AE170" i="29" s="1"/>
  <c r="AA141" i="29"/>
  <c r="AC109" i="29"/>
  <c r="AA121" i="29"/>
  <c r="AC121" i="29" s="1"/>
  <c r="AB62" i="29"/>
  <c r="AD62" i="29" s="1"/>
  <c r="AB164" i="29"/>
  <c r="AE164" i="29" s="1"/>
  <c r="AD104" i="29"/>
  <c r="AF104" i="29" s="1"/>
  <c r="AG104" i="29" s="1"/>
  <c r="AH104" i="29" s="1"/>
  <c r="Z164" i="29"/>
  <c r="AA66" i="29"/>
  <c r="AC66" i="29" s="1"/>
  <c r="AB66" i="29"/>
  <c r="AD66" i="29" s="1"/>
  <c r="AB117" i="29"/>
  <c r="AA117" i="29"/>
  <c r="AC117" i="29" s="1"/>
  <c r="Z142" i="29"/>
  <c r="AD142" i="29" s="1"/>
  <c r="AB125" i="29"/>
  <c r="AD125" i="29" s="1"/>
  <c r="AB57" i="29"/>
  <c r="AD57" i="29" s="1"/>
  <c r="Z165" i="29"/>
  <c r="AB129" i="29"/>
  <c r="AE129" i="29" s="1"/>
  <c r="AA138" i="29"/>
  <c r="AA165" i="29"/>
  <c r="AE165" i="29" s="1"/>
  <c r="AA57" i="29"/>
  <c r="AC57" i="29" s="1"/>
  <c r="AB166" i="29"/>
  <c r="AD166" i="29" s="1"/>
  <c r="AA166" i="29"/>
  <c r="AC166" i="29" s="1"/>
  <c r="Z169" i="29"/>
  <c r="AC105" i="29"/>
  <c r="AF105" i="29" s="1"/>
  <c r="AG105" i="29" s="1"/>
  <c r="AH105" i="29" s="1"/>
  <c r="AB130" i="29"/>
  <c r="AD130" i="29" s="1"/>
  <c r="AB169" i="29"/>
  <c r="AE169" i="29" s="1"/>
  <c r="AA130" i="29"/>
  <c r="AC130" i="29" s="1"/>
  <c r="AA149" i="29"/>
  <c r="AE149" i="29" s="1"/>
  <c r="Z149" i="29"/>
  <c r="AD149" i="29" s="1"/>
  <c r="AB119" i="29"/>
  <c r="AE119" i="29" s="1"/>
  <c r="Z119" i="29"/>
  <c r="AB160" i="29"/>
  <c r="AD160" i="29" s="1"/>
  <c r="AA161" i="29"/>
  <c r="AE161" i="29" s="1"/>
  <c r="AA160" i="29"/>
  <c r="AC160" i="29" s="1"/>
  <c r="Z140" i="29"/>
  <c r="AD140" i="29" s="1"/>
  <c r="AA140" i="29"/>
  <c r="AE140" i="29" s="1"/>
  <c r="Z161" i="29"/>
  <c r="Z163" i="29"/>
  <c r="AC163" i="29" s="1"/>
  <c r="AB163" i="29"/>
  <c r="AE163" i="29" s="1"/>
  <c r="Z54" i="29"/>
  <c r="AC54" i="29" s="1"/>
  <c r="AB128" i="29"/>
  <c r="AE128" i="29" s="1"/>
  <c r="Z128" i="29"/>
  <c r="AC128" i="29" s="1"/>
  <c r="AD96" i="29"/>
  <c r="AF96" i="29" s="1"/>
  <c r="AG96" i="29" s="1"/>
  <c r="AH96" i="29" s="1"/>
  <c r="AA67" i="29"/>
  <c r="AE67" i="29" s="1"/>
  <c r="Z67" i="29"/>
  <c r="AB63" i="29"/>
  <c r="AD63" i="29" s="1"/>
  <c r="AA63" i="29"/>
  <c r="AC63" i="29" s="1"/>
  <c r="AB118" i="29"/>
  <c r="AE118" i="29" s="1"/>
  <c r="Z120" i="29"/>
  <c r="AC120" i="29" s="1"/>
  <c r="AB54" i="29"/>
  <c r="AE54" i="29" s="1"/>
  <c r="AA58" i="29"/>
  <c r="AA68" i="29"/>
  <c r="AE68" i="29" s="1"/>
  <c r="AB120" i="29"/>
  <c r="AE120" i="29" s="1"/>
  <c r="AB122" i="29"/>
  <c r="AE122" i="29" s="1"/>
  <c r="AB59" i="29"/>
  <c r="AA150" i="29"/>
  <c r="AC150" i="29" s="1"/>
  <c r="AB143" i="29"/>
  <c r="AD143" i="29" s="1"/>
  <c r="AB150" i="29"/>
  <c r="AD150" i="29" s="1"/>
  <c r="AA143" i="29"/>
  <c r="AC143" i="29" s="1"/>
  <c r="AA55" i="29"/>
  <c r="AC55" i="29" s="1"/>
  <c r="AB64" i="29"/>
  <c r="AE64" i="29" s="1"/>
  <c r="AB55" i="29"/>
  <c r="AD55" i="29" s="1"/>
  <c r="Z118" i="29"/>
  <c r="Z64" i="29"/>
  <c r="AC64" i="29" s="1"/>
  <c r="Z68" i="29"/>
  <c r="AD68" i="29" s="1"/>
  <c r="AA168" i="29"/>
  <c r="AE168" i="29" s="1"/>
  <c r="AA162" i="29"/>
  <c r="AB126" i="29"/>
  <c r="AD126" i="29" s="1"/>
  <c r="AA126" i="29"/>
  <c r="AC126" i="29" s="1"/>
  <c r="Z168" i="29"/>
  <c r="AD168" i="29" s="1"/>
  <c r="Z162" i="29"/>
  <c r="AD162" i="29" s="1"/>
  <c r="Z75" i="29"/>
  <c r="AD75" i="29" s="1"/>
  <c r="AA75" i="29"/>
  <c r="AE75" i="29" s="1"/>
  <c r="AB76" i="29"/>
  <c r="AD76" i="29" s="1"/>
  <c r="AA76" i="29"/>
  <c r="AC76" i="29" s="1"/>
  <c r="Z78" i="29"/>
  <c r="AD78" i="29" s="1"/>
  <c r="AA79" i="29"/>
  <c r="AE79" i="29" s="1"/>
  <c r="AA78" i="29"/>
  <c r="AE78" i="29" s="1"/>
  <c r="AA80" i="29"/>
  <c r="AC80" i="29" s="1"/>
  <c r="Z79" i="29"/>
  <c r="AD79" i="29" s="1"/>
  <c r="AB80" i="29"/>
  <c r="AD80" i="29" s="1"/>
  <c r="AA77" i="29"/>
  <c r="AC77" i="29" s="1"/>
  <c r="AB77" i="29"/>
  <c r="AD77" i="29" s="1"/>
  <c r="AA159" i="29"/>
  <c r="Z159" i="29"/>
  <c r="AB159" i="29"/>
  <c r="Z93" i="29"/>
  <c r="AB93" i="29"/>
  <c r="AA93" i="29"/>
  <c r="Z94" i="29"/>
  <c r="AA94" i="29"/>
  <c r="AB94" i="29"/>
  <c r="Z95" i="29"/>
  <c r="AA95" i="29"/>
  <c r="AB95" i="29"/>
  <c r="X92" i="29"/>
  <c r="Y92" i="29" s="1"/>
  <c r="X53" i="29"/>
  <c r="Y53" i="29" s="1"/>
  <c r="X72" i="29"/>
  <c r="Y72" i="29" s="1"/>
  <c r="X30" i="29"/>
  <c r="Y30" i="29" s="1"/>
  <c r="X32" i="29"/>
  <c r="Y32" i="29" s="1"/>
  <c r="X13" i="29"/>
  <c r="Y13" i="29" s="1"/>
  <c r="X158" i="29"/>
  <c r="Y158" i="29" s="1"/>
  <c r="X135" i="29"/>
  <c r="Y135" i="29" s="1"/>
  <c r="X137" i="29"/>
  <c r="Y137" i="29" s="1"/>
  <c r="X74" i="29"/>
  <c r="Y74" i="29" s="1"/>
  <c r="X15" i="29"/>
  <c r="Y15" i="29" s="1"/>
  <c r="X114" i="29"/>
  <c r="Y114" i="29" s="1"/>
  <c r="X12" i="29"/>
  <c r="Y12" i="29" s="1"/>
  <c r="X11" i="29"/>
  <c r="X157" i="29"/>
  <c r="Y157" i="29" s="1"/>
  <c r="X10" i="29"/>
  <c r="X156" i="29"/>
  <c r="Y156" i="29" s="1"/>
  <c r="X73" i="29"/>
  <c r="Y73" i="29" s="1"/>
  <c r="X136" i="29"/>
  <c r="Y136" i="29" s="1"/>
  <c r="X52" i="29"/>
  <c r="Y52" i="29" s="1"/>
  <c r="X51" i="29"/>
  <c r="Y51" i="29" s="1"/>
  <c r="X31" i="29"/>
  <c r="Y31" i="29" s="1"/>
  <c r="X14" i="29"/>
  <c r="Y14" i="29" s="1"/>
  <c r="X9" i="29"/>
  <c r="Y9" i="29" s="1"/>
  <c r="X115" i="29"/>
  <c r="Y115" i="29" s="1"/>
  <c r="X116" i="29"/>
  <c r="Y116" i="29" s="1"/>
  <c r="U71" i="29"/>
  <c r="W155" i="29"/>
  <c r="U50" i="29"/>
  <c r="V113" i="29"/>
  <c r="V134" i="29"/>
  <c r="U113" i="29"/>
  <c r="W50" i="29"/>
  <c r="V29" i="29"/>
  <c r="U134" i="29"/>
  <c r="W113" i="29"/>
  <c r="W134" i="29"/>
  <c r="U29" i="29"/>
  <c r="V155" i="29"/>
  <c r="V8" i="29"/>
  <c r="X8" i="29" s="1"/>
  <c r="W29" i="29"/>
  <c r="V71" i="29"/>
  <c r="U155" i="29"/>
  <c r="V50" i="29"/>
  <c r="W71" i="29"/>
  <c r="P23" i="25"/>
  <c r="AV2" i="27"/>
  <c r="AU2" i="27"/>
  <c r="AT2" i="27"/>
  <c r="AS2" i="27"/>
  <c r="AU3" i="27" a="1"/>
  <c r="AF33" i="29" l="1"/>
  <c r="AG33" i="29" s="1"/>
  <c r="AH33" i="29" s="1"/>
  <c r="Q23" i="25"/>
  <c r="Q22" i="25"/>
  <c r="AF97" i="29"/>
  <c r="AG97" i="29" s="1"/>
  <c r="AH97" i="29" s="1"/>
  <c r="AF101" i="29"/>
  <c r="AG101" i="29" s="1"/>
  <c r="AH101" i="29" s="1"/>
  <c r="AF103" i="29"/>
  <c r="AG103" i="29" s="1"/>
  <c r="AH103" i="29" s="1"/>
  <c r="AE144" i="29"/>
  <c r="AC65" i="29"/>
  <c r="AF106" i="29"/>
  <c r="AG106" i="29" s="1"/>
  <c r="AH106" i="29" s="1"/>
  <c r="AF110" i="29"/>
  <c r="AG110" i="29" s="1"/>
  <c r="AH110" i="29" s="1"/>
  <c r="AF99" i="29"/>
  <c r="AG99" i="29" s="1"/>
  <c r="AH99" i="29" s="1"/>
  <c r="AC123" i="29"/>
  <c r="AF123" i="29" s="1"/>
  <c r="AG123" i="29" s="1"/>
  <c r="AH123" i="29" s="1"/>
  <c r="AE151" i="29"/>
  <c r="AF151" i="29" s="1"/>
  <c r="AG151" i="29" s="1"/>
  <c r="AH151" i="29" s="1"/>
  <c r="AC60" i="29"/>
  <c r="AF60" i="29" s="1"/>
  <c r="AG60" i="29" s="1"/>
  <c r="AH60" i="29" s="1"/>
  <c r="AD164" i="29"/>
  <c r="AC124" i="29"/>
  <c r="AF124" i="29" s="1"/>
  <c r="AG124" i="29" s="1"/>
  <c r="AH124" i="29" s="1"/>
  <c r="AC58" i="29"/>
  <c r="AD129" i="29"/>
  <c r="AF129" i="29" s="1"/>
  <c r="AG129" i="29" s="1"/>
  <c r="AH129" i="29" s="1"/>
  <c r="AD65" i="29"/>
  <c r="AC147" i="29"/>
  <c r="AE167" i="29"/>
  <c r="AF109" i="29"/>
  <c r="AG109" i="29" s="1"/>
  <c r="AH109" i="29" s="1"/>
  <c r="AE117" i="29"/>
  <c r="AC152" i="29"/>
  <c r="AE59" i="29"/>
  <c r="AD167" i="29"/>
  <c r="AE139" i="29"/>
  <c r="AF139" i="29" s="1"/>
  <c r="AG139" i="29" s="1"/>
  <c r="AH139" i="29" s="1"/>
  <c r="AC142" i="29"/>
  <c r="AF142" i="29" s="1"/>
  <c r="AG142" i="29" s="1"/>
  <c r="AH142" i="29" s="1"/>
  <c r="AC164" i="29"/>
  <c r="AC144" i="29"/>
  <c r="AE145" i="29"/>
  <c r="AF145" i="29" s="1"/>
  <c r="AG145" i="29" s="1"/>
  <c r="AH145" i="29" s="1"/>
  <c r="AE130" i="29"/>
  <c r="AF130" i="29" s="1"/>
  <c r="AG130" i="29" s="1"/>
  <c r="AH130" i="29" s="1"/>
  <c r="AE58" i="29"/>
  <c r="AD118" i="29"/>
  <c r="AD147" i="29"/>
  <c r="AE127" i="29"/>
  <c r="AF127" i="29" s="1"/>
  <c r="AG127" i="29" s="1"/>
  <c r="AH127" i="29" s="1"/>
  <c r="AD117" i="29"/>
  <c r="AC138" i="29"/>
  <c r="AE125" i="29"/>
  <c r="AF125" i="29" s="1"/>
  <c r="AG125" i="29" s="1"/>
  <c r="AH125" i="29" s="1"/>
  <c r="AD152" i="29"/>
  <c r="AC118" i="29"/>
  <c r="AE57" i="29"/>
  <c r="AF57" i="29" s="1"/>
  <c r="AG57" i="29" s="1"/>
  <c r="AH57" i="29" s="1"/>
  <c r="AC146" i="29"/>
  <c r="AF146" i="29" s="1"/>
  <c r="AG146" i="29" s="1"/>
  <c r="AH146" i="29" s="1"/>
  <c r="AE61" i="29"/>
  <c r="AF61" i="29" s="1"/>
  <c r="AG61" i="29" s="1"/>
  <c r="AH61" i="29" s="1"/>
  <c r="AE141" i="29"/>
  <c r="AC131" i="29"/>
  <c r="AD170" i="29"/>
  <c r="AF170" i="29" s="1"/>
  <c r="AG170" i="29" s="1"/>
  <c r="AH170" i="29" s="1"/>
  <c r="AC140" i="29"/>
  <c r="AF140" i="29" s="1"/>
  <c r="AG140" i="29" s="1"/>
  <c r="AH140" i="29" s="1"/>
  <c r="AC68" i="29"/>
  <c r="AF68" i="29" s="1"/>
  <c r="AG68" i="29" s="1"/>
  <c r="AH68" i="29" s="1"/>
  <c r="AE63" i="29"/>
  <c r="AF63" i="29" s="1"/>
  <c r="AG63" i="29" s="1"/>
  <c r="AH63" i="29" s="1"/>
  <c r="AE56" i="29"/>
  <c r="AF56" i="29" s="1"/>
  <c r="AG56" i="29" s="1"/>
  <c r="AH56" i="29" s="1"/>
  <c r="AC165" i="29"/>
  <c r="AE62" i="29"/>
  <c r="AF62" i="29" s="1"/>
  <c r="AG62" i="29" s="1"/>
  <c r="AH62" i="29" s="1"/>
  <c r="AC141" i="29"/>
  <c r="AE121" i="29"/>
  <c r="AF121" i="29" s="1"/>
  <c r="AG121" i="29" s="1"/>
  <c r="AH121" i="29" s="1"/>
  <c r="AC148" i="29"/>
  <c r="AF148" i="29" s="1"/>
  <c r="AG148" i="29" s="1"/>
  <c r="AH148" i="29" s="1"/>
  <c r="AD165" i="29"/>
  <c r="AD169" i="29"/>
  <c r="AD131" i="29"/>
  <c r="AE66" i="29"/>
  <c r="AF66" i="29" s="1"/>
  <c r="AG66" i="29" s="1"/>
  <c r="AH66" i="29" s="1"/>
  <c r="AD119" i="29"/>
  <c r="AE138" i="29"/>
  <c r="AD163" i="29"/>
  <c r="AF163" i="29" s="1"/>
  <c r="AG163" i="29" s="1"/>
  <c r="AH163" i="29" s="1"/>
  <c r="AC149" i="29"/>
  <c r="AF149" i="29" s="1"/>
  <c r="AG149" i="29" s="1"/>
  <c r="AH149" i="29" s="1"/>
  <c r="AE166" i="29"/>
  <c r="AF166" i="29" s="1"/>
  <c r="AG166" i="29" s="1"/>
  <c r="AH166" i="29" s="1"/>
  <c r="AC169" i="29"/>
  <c r="AC161" i="29"/>
  <c r="AD122" i="29"/>
  <c r="AF122" i="29" s="1"/>
  <c r="AG122" i="29" s="1"/>
  <c r="AH122" i="29" s="1"/>
  <c r="AE160" i="29"/>
  <c r="AF160" i="29" s="1"/>
  <c r="AG160" i="29" s="1"/>
  <c r="AH160" i="29" s="1"/>
  <c r="AD161" i="29"/>
  <c r="AD120" i="29"/>
  <c r="AF120" i="29" s="1"/>
  <c r="AG120" i="29" s="1"/>
  <c r="AH120" i="29" s="1"/>
  <c r="AC162" i="29"/>
  <c r="AC119" i="29"/>
  <c r="AE162" i="29"/>
  <c r="AE143" i="29"/>
  <c r="AF143" i="29" s="1"/>
  <c r="AG143" i="29" s="1"/>
  <c r="AH143" i="29" s="1"/>
  <c r="AD64" i="29"/>
  <c r="AF64" i="29" s="1"/>
  <c r="AG64" i="29" s="1"/>
  <c r="AH64" i="29" s="1"/>
  <c r="AC67" i="29"/>
  <c r="AD128" i="29"/>
  <c r="AF128" i="29" s="1"/>
  <c r="AG128" i="29" s="1"/>
  <c r="AH128" i="29" s="1"/>
  <c r="AD67" i="29"/>
  <c r="AE55" i="29"/>
  <c r="AF55" i="29" s="1"/>
  <c r="AG55" i="29" s="1"/>
  <c r="AH55" i="29" s="1"/>
  <c r="AD54" i="29"/>
  <c r="AF54" i="29" s="1"/>
  <c r="AG54" i="29" s="1"/>
  <c r="AH54" i="29" s="1"/>
  <c r="AC168" i="29"/>
  <c r="AF168" i="29" s="1"/>
  <c r="AG168" i="29" s="1"/>
  <c r="AH168" i="29" s="1"/>
  <c r="AE150" i="29"/>
  <c r="AF150" i="29" s="1"/>
  <c r="AG150" i="29" s="1"/>
  <c r="AH150" i="29" s="1"/>
  <c r="AD59" i="29"/>
  <c r="AE126" i="29"/>
  <c r="AF126" i="29" s="1"/>
  <c r="AG126" i="29" s="1"/>
  <c r="AH126" i="29" s="1"/>
  <c r="AE76" i="29"/>
  <c r="AF76" i="29" s="1"/>
  <c r="AG76" i="29" s="1"/>
  <c r="AH76" i="29" s="1"/>
  <c r="AC78" i="29"/>
  <c r="AF78" i="29" s="1"/>
  <c r="AG78" i="29" s="1"/>
  <c r="AH78" i="29" s="1"/>
  <c r="AC75" i="29"/>
  <c r="AF75" i="29" s="1"/>
  <c r="AG75" i="29" s="1"/>
  <c r="AH75" i="29" s="1"/>
  <c r="AC79" i="29"/>
  <c r="AF79" i="29" s="1"/>
  <c r="AG79" i="29" s="1"/>
  <c r="AH79" i="29" s="1"/>
  <c r="AE77" i="29"/>
  <c r="AF77" i="29" s="1"/>
  <c r="AG77" i="29" s="1"/>
  <c r="AH77" i="29" s="1"/>
  <c r="AE80" i="29"/>
  <c r="AF80" i="29" s="1"/>
  <c r="AG80" i="29" s="1"/>
  <c r="AH80" i="29" s="1"/>
  <c r="AE159" i="29"/>
  <c r="AC159" i="29"/>
  <c r="AD159" i="29"/>
  <c r="Y11" i="29"/>
  <c r="Y10" i="29"/>
  <c r="AE93" i="29"/>
  <c r="AE94" i="29"/>
  <c r="AC94" i="29"/>
  <c r="AD94" i="29"/>
  <c r="AE95" i="29"/>
  <c r="AC95" i="29"/>
  <c r="AD95" i="29"/>
  <c r="AC93" i="29"/>
  <c r="AD93" i="29"/>
  <c r="Z15" i="29"/>
  <c r="AA15" i="29"/>
  <c r="AB15" i="29"/>
  <c r="Z137" i="29"/>
  <c r="AA137" i="29"/>
  <c r="AB137" i="29"/>
  <c r="Z92" i="29"/>
  <c r="AA92" i="29"/>
  <c r="AB92" i="29"/>
  <c r="Z9" i="29"/>
  <c r="AB9" i="29"/>
  <c r="AA9" i="29"/>
  <c r="Z31" i="29"/>
  <c r="AA31" i="29"/>
  <c r="AB31" i="29"/>
  <c r="AA135" i="29"/>
  <c r="AB135" i="29"/>
  <c r="Z135" i="29"/>
  <c r="Z156" i="29"/>
  <c r="AA156" i="29"/>
  <c r="AB156" i="29"/>
  <c r="Z32" i="29"/>
  <c r="AA32" i="29"/>
  <c r="AB32" i="29"/>
  <c r="AA12" i="29"/>
  <c r="AB12" i="29"/>
  <c r="Z12" i="29"/>
  <c r="Z114" i="29"/>
  <c r="AA114" i="29"/>
  <c r="AB114" i="29"/>
  <c r="AA74" i="29"/>
  <c r="Z74" i="29"/>
  <c r="AB74" i="29"/>
  <c r="AA158" i="29"/>
  <c r="AB158" i="29"/>
  <c r="Z158" i="29"/>
  <c r="Z73" i="29"/>
  <c r="AA73" i="29"/>
  <c r="AB73" i="29"/>
  <c r="Z30" i="29"/>
  <c r="AA30" i="29"/>
  <c r="AB30" i="29"/>
  <c r="Z115" i="29"/>
  <c r="AA115" i="29"/>
  <c r="AB115" i="29"/>
  <c r="Z14" i="29"/>
  <c r="AA14" i="29"/>
  <c r="AB14" i="29"/>
  <c r="Z51" i="29"/>
  <c r="AB51" i="29"/>
  <c r="AA51" i="29"/>
  <c r="Z157" i="29"/>
  <c r="AA157" i="29"/>
  <c r="AB157" i="29"/>
  <c r="Z72" i="29"/>
  <c r="AA72" i="29"/>
  <c r="AB72" i="29"/>
  <c r="Z52" i="29"/>
  <c r="AA52" i="29"/>
  <c r="AB52" i="29"/>
  <c r="Z136" i="29"/>
  <c r="AA136" i="29"/>
  <c r="AB136" i="29"/>
  <c r="Z13" i="29"/>
  <c r="AB13" i="29"/>
  <c r="AA13" i="29"/>
  <c r="Z116" i="29"/>
  <c r="AA116" i="29"/>
  <c r="AB116" i="29"/>
  <c r="Z53" i="29"/>
  <c r="AB53" i="29"/>
  <c r="AA53" i="29"/>
  <c r="X29" i="29"/>
  <c r="Y29" i="29" s="1"/>
  <c r="X155" i="29"/>
  <c r="Y155" i="29" s="1"/>
  <c r="X134" i="29"/>
  <c r="Y134" i="29" s="1"/>
  <c r="X113" i="29"/>
  <c r="Y113" i="29" s="1"/>
  <c r="X50" i="29"/>
  <c r="Y50" i="29" s="1"/>
  <c r="X71" i="29"/>
  <c r="Y71" i="29" s="1"/>
  <c r="P22" i="25"/>
  <c r="P21" i="25"/>
  <c r="AU3" i="27"/>
  <c r="AV3" i="27" s="1"/>
  <c r="AR2" i="27"/>
  <c r="AV16" i="27"/>
  <c r="AV19" i="27"/>
  <c r="AV39" i="27"/>
  <c r="AV38" i="27"/>
  <c r="AV42" i="27"/>
  <c r="AV28" i="27"/>
  <c r="AV31" i="27"/>
  <c r="AV11" i="27"/>
  <c r="AV15" i="27"/>
  <c r="AV40" i="27"/>
  <c r="AV43" i="27"/>
  <c r="AV23" i="27"/>
  <c r="AV5" i="27"/>
  <c r="AV8" i="27"/>
  <c r="AV35" i="27"/>
  <c r="AV17" i="27"/>
  <c r="AV20" i="27"/>
  <c r="AV12" i="27"/>
  <c r="AV29" i="27"/>
  <c r="AV32" i="27"/>
  <c r="AV24" i="27"/>
  <c r="AV41" i="27"/>
  <c r="AV9" i="27"/>
  <c r="AV36" i="27"/>
  <c r="AV14" i="27"/>
  <c r="AV6" i="27"/>
  <c r="AV21" i="27"/>
  <c r="AV25" i="27"/>
  <c r="AV13" i="27"/>
  <c r="AV18" i="27"/>
  <c r="AV33" i="27"/>
  <c r="AV37" i="27"/>
  <c r="AV30" i="27"/>
  <c r="AV10" i="27"/>
  <c r="AV27" i="27"/>
  <c r="AV22" i="27"/>
  <c r="AV4" i="27"/>
  <c r="AV7" i="27"/>
  <c r="AV34" i="27"/>
  <c r="AV26" i="27"/>
  <c r="AR3" i="27" a="1"/>
  <c r="AF119" i="29" l="1"/>
  <c r="AG119" i="29" s="1"/>
  <c r="AH119" i="29" s="1"/>
  <c r="AF144" i="29"/>
  <c r="AG144" i="29" s="1"/>
  <c r="AH144" i="29" s="1"/>
  <c r="AF65" i="29"/>
  <c r="AG65" i="29" s="1"/>
  <c r="AH65" i="29" s="1"/>
  <c r="AF58" i="29"/>
  <c r="AG58" i="29" s="1"/>
  <c r="AH58" i="29" s="1"/>
  <c r="AF164" i="29"/>
  <c r="AG164" i="29" s="1"/>
  <c r="AH164" i="29" s="1"/>
  <c r="AF147" i="29"/>
  <c r="AG147" i="29" s="1"/>
  <c r="AH147" i="29" s="1"/>
  <c r="AF59" i="29"/>
  <c r="AG59" i="29" s="1"/>
  <c r="AH59" i="29" s="1"/>
  <c r="AF117" i="29"/>
  <c r="AG117" i="29" s="1"/>
  <c r="AH117" i="29" s="1"/>
  <c r="AF138" i="29"/>
  <c r="AG138" i="29" s="1"/>
  <c r="AH138" i="29" s="1"/>
  <c r="AF152" i="29"/>
  <c r="AG152" i="29" s="1"/>
  <c r="AH152" i="29" s="1"/>
  <c r="AF167" i="29"/>
  <c r="AG167" i="29" s="1"/>
  <c r="AH167" i="29" s="1"/>
  <c r="AF118" i="29"/>
  <c r="AG118" i="29" s="1"/>
  <c r="AH118" i="29" s="1"/>
  <c r="AF131" i="29"/>
  <c r="AG131" i="29" s="1"/>
  <c r="AH131" i="29" s="1"/>
  <c r="AF141" i="29"/>
  <c r="AG141" i="29" s="1"/>
  <c r="AH141" i="29" s="1"/>
  <c r="AF169" i="29"/>
  <c r="AG169" i="29" s="1"/>
  <c r="AH169" i="29" s="1"/>
  <c r="AF165" i="29"/>
  <c r="AG165" i="29" s="1"/>
  <c r="AH165" i="29" s="1"/>
  <c r="AF161" i="29"/>
  <c r="AG161" i="29" s="1"/>
  <c r="AH161" i="29" s="1"/>
  <c r="AF162" i="29"/>
  <c r="AG162" i="29" s="1"/>
  <c r="AH162" i="29" s="1"/>
  <c r="AF67" i="29"/>
  <c r="AG67" i="29" s="1"/>
  <c r="AH67" i="29" s="1"/>
  <c r="AF159" i="29"/>
  <c r="AG159" i="29" s="1"/>
  <c r="AH159" i="29" s="1"/>
  <c r="AB11" i="29"/>
  <c r="Y8" i="29"/>
  <c r="AB10" i="29"/>
  <c r="AA10" i="29"/>
  <c r="Z10" i="29"/>
  <c r="AA11" i="29"/>
  <c r="Z11" i="29"/>
  <c r="AF94" i="29"/>
  <c r="AG94" i="29" s="1"/>
  <c r="AH94" i="29" s="1"/>
  <c r="AF95" i="29"/>
  <c r="AG95" i="29" s="1"/>
  <c r="AH95" i="29" s="1"/>
  <c r="AE9" i="29"/>
  <c r="AF93" i="29"/>
  <c r="AG93" i="29" s="1"/>
  <c r="AH93" i="29" s="1"/>
  <c r="AE12" i="29"/>
  <c r="AD12" i="29"/>
  <c r="AC12" i="29"/>
  <c r="AE53" i="29"/>
  <c r="AE51" i="29"/>
  <c r="AE135" i="29"/>
  <c r="AE13" i="29"/>
  <c r="AC14" i="29"/>
  <c r="AD14" i="29"/>
  <c r="AC15" i="29"/>
  <c r="AD15" i="29"/>
  <c r="AE72" i="29"/>
  <c r="AC115" i="29"/>
  <c r="AD115" i="29"/>
  <c r="AC32" i="29"/>
  <c r="AD32" i="29"/>
  <c r="AC9" i="29"/>
  <c r="AD9" i="29"/>
  <c r="AE157" i="29"/>
  <c r="AE30" i="29"/>
  <c r="AC74" i="29"/>
  <c r="AD74" i="29"/>
  <c r="AE156" i="29"/>
  <c r="AE92" i="29"/>
  <c r="AE14" i="29"/>
  <c r="AE15" i="29"/>
  <c r="AC52" i="29"/>
  <c r="AD52" i="29"/>
  <c r="AE115" i="29"/>
  <c r="AE32" i="29"/>
  <c r="AD116" i="29"/>
  <c r="AC116" i="29"/>
  <c r="AC13" i="29"/>
  <c r="AD13" i="29"/>
  <c r="AC157" i="29"/>
  <c r="AD157" i="29"/>
  <c r="AC30" i="29"/>
  <c r="AD30" i="29"/>
  <c r="AE74" i="29"/>
  <c r="AD156" i="29"/>
  <c r="AC156" i="29"/>
  <c r="AC92" i="29"/>
  <c r="AD92" i="29"/>
  <c r="AE73" i="29"/>
  <c r="AC158" i="29"/>
  <c r="AD158" i="29"/>
  <c r="AE52" i="29"/>
  <c r="AE31" i="29"/>
  <c r="AC73" i="29"/>
  <c r="AD73" i="29"/>
  <c r="AC31" i="29"/>
  <c r="AD31" i="29"/>
  <c r="AE116" i="29"/>
  <c r="AC72" i="29"/>
  <c r="AD72" i="29"/>
  <c r="AE158" i="29"/>
  <c r="AC135" i="29"/>
  <c r="AD135" i="29"/>
  <c r="AE136" i="29"/>
  <c r="AE114" i="29"/>
  <c r="AE137" i="29"/>
  <c r="AC53" i="29"/>
  <c r="AD53" i="29"/>
  <c r="AC136" i="29"/>
  <c r="AD136" i="29"/>
  <c r="AC51" i="29"/>
  <c r="AD51" i="29"/>
  <c r="AC114" i="29"/>
  <c r="AD114" i="29"/>
  <c r="AC137" i="29"/>
  <c r="AD137" i="29"/>
  <c r="Z155" i="29"/>
  <c r="AA155" i="29"/>
  <c r="AB155" i="29"/>
  <c r="Z113" i="29"/>
  <c r="AB113" i="29"/>
  <c r="AA113" i="29"/>
  <c r="Z29" i="29"/>
  <c r="AB29" i="29"/>
  <c r="AA29" i="29"/>
  <c r="Z71" i="29"/>
  <c r="AA71" i="29"/>
  <c r="AB71" i="29"/>
  <c r="Z50" i="29"/>
  <c r="AB50" i="29"/>
  <c r="AA50" i="29"/>
  <c r="Z134" i="29"/>
  <c r="AA134" i="29"/>
  <c r="AB134" i="29"/>
  <c r="AV45" i="27"/>
  <c r="AR3" i="27"/>
  <c r="AS3" i="27" s="1"/>
  <c r="AT5" i="27"/>
  <c r="AT28" i="27"/>
  <c r="AS35" i="27"/>
  <c r="AT36" i="27"/>
  <c r="AS31" i="27"/>
  <c r="AS42" i="27"/>
  <c r="AS29" i="27"/>
  <c r="AS28" i="27"/>
  <c r="AS15" i="27"/>
  <c r="AT16" i="27"/>
  <c r="AS23" i="27"/>
  <c r="AT24" i="27"/>
  <c r="AS19" i="27"/>
  <c r="AS30" i="27"/>
  <c r="AS17" i="27"/>
  <c r="AS16" i="27"/>
  <c r="AT42" i="27"/>
  <c r="AS36" i="27"/>
  <c r="AS11" i="27"/>
  <c r="AT12" i="27"/>
  <c r="AS6" i="27"/>
  <c r="AS18" i="27"/>
  <c r="AS8" i="27"/>
  <c r="AT43" i="27"/>
  <c r="AT30" i="27"/>
  <c r="AS24" i="27"/>
  <c r="AT38" i="27"/>
  <c r="AT34" i="27"/>
  <c r="AS5" i="27"/>
  <c r="AT32" i="27"/>
  <c r="AT31" i="27"/>
  <c r="AT18" i="27"/>
  <c r="AS21" i="27"/>
  <c r="AS39" i="27"/>
  <c r="AS12" i="27"/>
  <c r="AT26" i="27"/>
  <c r="AS32" i="27"/>
  <c r="AT22" i="27"/>
  <c r="AT33" i="27"/>
  <c r="AT20" i="27"/>
  <c r="AT19" i="27"/>
  <c r="AT6" i="27"/>
  <c r="AS38" i="27"/>
  <c r="AT39" i="27"/>
  <c r="AT14" i="27"/>
  <c r="AS20" i="27"/>
  <c r="AT10" i="27"/>
  <c r="AT21" i="27"/>
  <c r="AT8" i="27"/>
  <c r="AT7" i="27"/>
  <c r="AS26" i="27"/>
  <c r="AT27" i="27"/>
  <c r="AT13" i="27"/>
  <c r="AS7" i="27"/>
  <c r="AS10" i="27"/>
  <c r="AT9" i="27"/>
  <c r="AS14" i="27"/>
  <c r="AS13" i="27"/>
  <c r="AT15" i="27"/>
  <c r="AT35" i="27"/>
  <c r="AS22" i="27"/>
  <c r="AT41" i="27"/>
  <c r="AS37" i="27"/>
  <c r="AT23" i="27"/>
  <c r="AS34" i="27"/>
  <c r="AT29" i="27"/>
  <c r="AT37" i="27"/>
  <c r="AS25" i="27"/>
  <c r="AS33" i="27"/>
  <c r="AT25" i="27"/>
  <c r="AT11" i="27"/>
  <c r="AT17" i="27"/>
  <c r="AT40" i="27"/>
  <c r="AS9" i="27"/>
  <c r="AS43" i="27"/>
  <c r="AS41" i="27"/>
  <c r="AS40" i="27"/>
  <c r="AS27" i="27"/>
  <c r="AT4" i="27"/>
  <c r="AS4" i="27"/>
  <c r="Z8" i="29" l="1"/>
  <c r="AD10" i="29"/>
  <c r="AA8" i="29"/>
  <c r="AD11" i="29"/>
  <c r="AC10" i="29"/>
  <c r="AE11" i="29"/>
  <c r="AC11" i="29"/>
  <c r="AE10" i="29"/>
  <c r="AF9" i="29"/>
  <c r="AG9" i="29" s="1"/>
  <c r="AH9" i="29" s="1"/>
  <c r="AF12" i="29"/>
  <c r="AG12" i="29" s="1"/>
  <c r="AH12" i="29" s="1"/>
  <c r="AF13" i="29"/>
  <c r="AG13" i="29" s="1"/>
  <c r="AH13" i="29" s="1"/>
  <c r="AF158" i="29"/>
  <c r="AG158" i="29" s="1"/>
  <c r="AH158" i="29" s="1"/>
  <c r="AF136" i="29"/>
  <c r="AG136" i="29" s="1"/>
  <c r="AH136" i="29" s="1"/>
  <c r="AF115" i="29"/>
  <c r="AG115" i="29" s="1"/>
  <c r="AH115" i="29" s="1"/>
  <c r="AF53" i="29"/>
  <c r="AG53" i="29" s="1"/>
  <c r="AH53" i="29" s="1"/>
  <c r="AF73" i="29"/>
  <c r="AG73" i="29" s="1"/>
  <c r="AH73" i="29" s="1"/>
  <c r="AF137" i="29"/>
  <c r="AG137" i="29" s="1"/>
  <c r="AH137" i="29" s="1"/>
  <c r="AF32" i="29"/>
  <c r="AG32" i="29" s="1"/>
  <c r="AH32" i="29" s="1"/>
  <c r="AF157" i="29"/>
  <c r="AG157" i="29" s="1"/>
  <c r="AH157" i="29" s="1"/>
  <c r="AF15" i="29"/>
  <c r="AG15" i="29" s="1"/>
  <c r="AH15" i="29" s="1"/>
  <c r="AF31" i="29"/>
  <c r="AG31" i="29" s="1"/>
  <c r="AH31" i="29" s="1"/>
  <c r="AF52" i="29"/>
  <c r="AG52" i="29" s="1"/>
  <c r="AH52" i="29" s="1"/>
  <c r="AF74" i="29"/>
  <c r="AG74" i="29" s="1"/>
  <c r="AH74" i="29" s="1"/>
  <c r="AF116" i="29"/>
  <c r="AG116" i="29" s="1"/>
  <c r="AH116" i="29" s="1"/>
  <c r="AF14" i="29"/>
  <c r="AG14" i="29" s="1"/>
  <c r="AH14" i="29" s="1"/>
  <c r="AF114" i="29"/>
  <c r="AG114" i="29" s="1"/>
  <c r="AH114" i="29" s="1"/>
  <c r="AE113" i="29"/>
  <c r="AF135" i="29"/>
  <c r="AG135" i="29" s="1"/>
  <c r="AH135" i="29" s="1"/>
  <c r="AF72" i="29"/>
  <c r="AG72" i="29" s="1"/>
  <c r="AH72" i="29" s="1"/>
  <c r="AF30" i="29"/>
  <c r="AG30" i="29" s="1"/>
  <c r="AH30" i="29" s="1"/>
  <c r="AF51" i="29"/>
  <c r="AG51" i="29" s="1"/>
  <c r="AH51" i="29" s="1"/>
  <c r="AF92" i="29"/>
  <c r="AG92" i="29" s="1"/>
  <c r="AH92" i="29" s="1"/>
  <c r="AF156" i="29"/>
  <c r="AG156" i="29" s="1"/>
  <c r="AH156" i="29" s="1"/>
  <c r="AC29" i="29"/>
  <c r="AE50" i="29"/>
  <c r="AE29" i="29"/>
  <c r="AE71" i="29"/>
  <c r="AC71" i="29"/>
  <c r="AD71" i="29"/>
  <c r="AE155" i="29"/>
  <c r="AC50" i="29"/>
  <c r="AD50" i="29"/>
  <c r="AC155" i="29"/>
  <c r="AD155" i="29"/>
  <c r="AE134" i="29"/>
  <c r="AC134" i="29"/>
  <c r="AD134" i="29"/>
  <c r="AD29" i="29"/>
  <c r="AC113" i="29"/>
  <c r="AD113" i="29"/>
  <c r="AB8" i="29"/>
  <c r="AT3" i="27"/>
  <c r="AT45" i="27" s="1"/>
  <c r="AS45" i="27"/>
  <c r="Q21" i="25" l="1"/>
  <c r="AD8" i="29"/>
  <c r="AC8" i="29"/>
  <c r="AF11" i="29"/>
  <c r="AG11" i="29" s="1"/>
  <c r="AH11" i="29" s="1"/>
  <c r="AF10" i="29"/>
  <c r="AG10" i="29" s="1"/>
  <c r="AH10" i="29" s="1"/>
  <c r="AF155" i="29"/>
  <c r="AG155" i="29" s="1"/>
  <c r="AH155" i="29" s="1"/>
  <c r="AF113" i="29"/>
  <c r="AG113" i="29" s="1"/>
  <c r="AH113" i="29" s="1"/>
  <c r="AF134" i="29"/>
  <c r="AG134" i="29" s="1"/>
  <c r="AH134" i="29" s="1"/>
  <c r="AF29" i="29"/>
  <c r="AG29" i="29" s="1"/>
  <c r="AH29" i="29" s="1"/>
  <c r="AF50" i="29"/>
  <c r="AG50" i="29" s="1"/>
  <c r="AH50" i="29" s="1"/>
  <c r="AF71" i="29"/>
  <c r="AG71" i="29" s="1"/>
  <c r="AH71" i="29" s="1"/>
  <c r="AE8" i="29"/>
  <c r="AF8" i="29" l="1"/>
  <c r="AG8" i="29" s="1"/>
  <c r="AH8" i="29" s="1"/>
  <c r="AI8" i="29" l="1"/>
  <c r="AL86" i="29" s="1"/>
  <c r="AN86" i="29" s="1"/>
  <c r="AL7" i="29" l="1"/>
  <c r="AL31" i="29"/>
  <c r="AM31" i="29" s="1"/>
  <c r="AN31" i="29" s="1"/>
  <c r="AL47" i="29"/>
  <c r="AN47" i="29" s="1"/>
  <c r="AL35" i="29"/>
  <c r="AM35" i="29" s="1"/>
  <c r="AU35" i="29" s="1"/>
  <c r="AL23" i="29"/>
  <c r="AM23" i="29" s="1"/>
  <c r="AN23" i="29" s="1"/>
  <c r="AL88" i="29"/>
  <c r="AN88" i="29" s="1"/>
  <c r="AL73" i="29"/>
  <c r="AN73" i="29" s="1"/>
  <c r="AL64" i="29"/>
  <c r="AN64" i="29" s="1"/>
  <c r="AL40" i="29"/>
  <c r="AM40" i="29" s="1"/>
  <c r="AN40" i="29" s="1"/>
  <c r="AL45" i="29"/>
  <c r="AN45" i="29" s="1"/>
  <c r="AL49" i="29"/>
  <c r="AN49" i="29" s="1"/>
  <c r="AL39" i="29"/>
  <c r="AM39" i="29" s="1"/>
  <c r="AQ39" i="29" s="1"/>
  <c r="AL9" i="29"/>
  <c r="AM9" i="29" s="1"/>
  <c r="AN9" i="29" s="1"/>
  <c r="AL24" i="29"/>
  <c r="AM24" i="29" s="1"/>
  <c r="AN24" i="29" s="1"/>
  <c r="AL74" i="29"/>
  <c r="AN74" i="29" s="1"/>
  <c r="AL12" i="29"/>
  <c r="AM12" i="29" s="1"/>
  <c r="AN12" i="29" s="1"/>
  <c r="AL62" i="29"/>
  <c r="AN62" i="29" s="1"/>
  <c r="AL71" i="29"/>
  <c r="AN71" i="29" s="1"/>
  <c r="AL90" i="29"/>
  <c r="AN90" i="29" s="1"/>
  <c r="AL41" i="29"/>
  <c r="AM41" i="29" s="1"/>
  <c r="AU41" i="29" s="1"/>
  <c r="AL100" i="29"/>
  <c r="AN100" i="29" s="1"/>
  <c r="AL97" i="29"/>
  <c r="AN97" i="29" s="1"/>
  <c r="AL58" i="29"/>
  <c r="AN58" i="29" s="1"/>
  <c r="AL22" i="29"/>
  <c r="AM22" i="29" s="1"/>
  <c r="AN22" i="29" s="1"/>
  <c r="AL61" i="29"/>
  <c r="AN61" i="29" s="1"/>
  <c r="AL37" i="29"/>
  <c r="AM37" i="29" s="1"/>
  <c r="AR37" i="29" s="1"/>
  <c r="AL98" i="29"/>
  <c r="AN98" i="29" s="1"/>
  <c r="AL16" i="29"/>
  <c r="AM16" i="29" s="1"/>
  <c r="AN16" i="29" s="1"/>
  <c r="AL48" i="29"/>
  <c r="AN48" i="29" s="1"/>
  <c r="AL34" i="29"/>
  <c r="AM34" i="29" s="1"/>
  <c r="AN34" i="29" s="1"/>
  <c r="AL21" i="29"/>
  <c r="AM21" i="29" s="1"/>
  <c r="AN21" i="29" s="1"/>
  <c r="AL104" i="29"/>
  <c r="AN104" i="29" s="1"/>
  <c r="AL92" i="29"/>
  <c r="AN92" i="29" s="1"/>
  <c r="AL10" i="29"/>
  <c r="AM10" i="29" s="1"/>
  <c r="AN10" i="29" s="1"/>
  <c r="AL103" i="29"/>
  <c r="AN103" i="29" s="1"/>
  <c r="AL80" i="29"/>
  <c r="AN80" i="29" s="1"/>
  <c r="AL11" i="29"/>
  <c r="AM11" i="29" s="1"/>
  <c r="AN11" i="29" s="1"/>
  <c r="AL54" i="29"/>
  <c r="AN54" i="29" s="1"/>
  <c r="AL91" i="29"/>
  <c r="AN91" i="29" s="1"/>
  <c r="AL68" i="29"/>
  <c r="AN68" i="29" s="1"/>
  <c r="AL25" i="29"/>
  <c r="AM25" i="29" s="1"/>
  <c r="AN25" i="29" s="1"/>
  <c r="AL42" i="29"/>
  <c r="AN42" i="29" s="1"/>
  <c r="AL28" i="29"/>
  <c r="AM28" i="29" s="1"/>
  <c r="AN28" i="29" s="1"/>
  <c r="AL50" i="29"/>
  <c r="AN50" i="29" s="1"/>
  <c r="AL18" i="29"/>
  <c r="AM18" i="29" s="1"/>
  <c r="AN18" i="29" s="1"/>
  <c r="AL29" i="29"/>
  <c r="AM29" i="29" s="1"/>
  <c r="AN29" i="29" s="1"/>
  <c r="AL79" i="29"/>
  <c r="AN79" i="29" s="1"/>
  <c r="AL56" i="29"/>
  <c r="AN56" i="29" s="1"/>
  <c r="AL13" i="29"/>
  <c r="AM13" i="29" s="1"/>
  <c r="AN13" i="29" s="1"/>
  <c r="AL101" i="29"/>
  <c r="AN101" i="29" s="1"/>
  <c r="AL99" i="29"/>
  <c r="AN99" i="29" s="1"/>
  <c r="AL38" i="29"/>
  <c r="AM38" i="29" s="1"/>
  <c r="AP38" i="29" s="1"/>
  <c r="AL52" i="29"/>
  <c r="AN52" i="29" s="1"/>
  <c r="AL105" i="29"/>
  <c r="AN105" i="29" s="1"/>
  <c r="AL67" i="29"/>
  <c r="AN67" i="29" s="1"/>
  <c r="AL44" i="29"/>
  <c r="AN44" i="29" s="1"/>
  <c r="AL78" i="29"/>
  <c r="AN78" i="29" s="1"/>
  <c r="AL96" i="29"/>
  <c r="AN96" i="29" s="1"/>
  <c r="AL89" i="29"/>
  <c r="AN89" i="29" s="1"/>
  <c r="AL87" i="29"/>
  <c r="AN87" i="29" s="1"/>
  <c r="AL14" i="29"/>
  <c r="AM14" i="29" s="1"/>
  <c r="AN14" i="29" s="1"/>
  <c r="AL106" i="29"/>
  <c r="AN106" i="29" s="1"/>
  <c r="AL93" i="29"/>
  <c r="AN93" i="29" s="1"/>
  <c r="AL55" i="29"/>
  <c r="AN55" i="29" s="1"/>
  <c r="AL32" i="29"/>
  <c r="AM32" i="29" s="1"/>
  <c r="AN32" i="29" s="1"/>
  <c r="AL66" i="29"/>
  <c r="AN66" i="29" s="1"/>
  <c r="AL84" i="29"/>
  <c r="AN84" i="29" s="1"/>
  <c r="AL77" i="29"/>
  <c r="AN77" i="29" s="1"/>
  <c r="AL75" i="29"/>
  <c r="AN75" i="29" s="1"/>
  <c r="AL107" i="29"/>
  <c r="AN107" i="29" s="1"/>
  <c r="AL94" i="29"/>
  <c r="AN94" i="29" s="1"/>
  <c r="AL81" i="29"/>
  <c r="AN81" i="29" s="1"/>
  <c r="AL43" i="29"/>
  <c r="AN43" i="29" s="1"/>
  <c r="AL20" i="29"/>
  <c r="AM20" i="29" s="1"/>
  <c r="AN20" i="29" s="1"/>
  <c r="AL30" i="29"/>
  <c r="AM30" i="29" s="1"/>
  <c r="AN30" i="29" s="1"/>
  <c r="AL72" i="29"/>
  <c r="AN72" i="29" s="1"/>
  <c r="AL65" i="29"/>
  <c r="AN65" i="29" s="1"/>
  <c r="AL63" i="29"/>
  <c r="AN63" i="29" s="1"/>
  <c r="AL95" i="29"/>
  <c r="AN95" i="29" s="1"/>
  <c r="AL82" i="29"/>
  <c r="AN82" i="29" s="1"/>
  <c r="AL69" i="29"/>
  <c r="AN69" i="29" s="1"/>
  <c r="AL19" i="29"/>
  <c r="AM19" i="29" s="1"/>
  <c r="AN19" i="29" s="1"/>
  <c r="AL8" i="29"/>
  <c r="AM8" i="29" s="1"/>
  <c r="AN8" i="29" s="1"/>
  <c r="AL102" i="29"/>
  <c r="AN102" i="29" s="1"/>
  <c r="AL27" i="29"/>
  <c r="AM27" i="29" s="1"/>
  <c r="AN27" i="29" s="1"/>
  <c r="AL60" i="29"/>
  <c r="AN60" i="29" s="1"/>
  <c r="AL53" i="29"/>
  <c r="AN53" i="29" s="1"/>
  <c r="AL51" i="29"/>
  <c r="AN51" i="29" s="1"/>
  <c r="AL83" i="29"/>
  <c r="AN83" i="29" s="1"/>
  <c r="AL70" i="29"/>
  <c r="AN70" i="29" s="1"/>
  <c r="AL57" i="29"/>
  <c r="AN57" i="29" s="1"/>
  <c r="AL76" i="29"/>
  <c r="AN76" i="29" s="1"/>
  <c r="AL85" i="29"/>
  <c r="AN85" i="29" s="1"/>
  <c r="AL36" i="29"/>
  <c r="AM36" i="29" s="1"/>
  <c r="AU36" i="29" s="1"/>
  <c r="AL17" i="29"/>
  <c r="AM17" i="29" s="1"/>
  <c r="AN17" i="29" s="1"/>
  <c r="AL15" i="29"/>
  <c r="AM15" i="29" s="1"/>
  <c r="AN15" i="29" s="1"/>
  <c r="AL59" i="29"/>
  <c r="AN59" i="29" s="1"/>
  <c r="AL46" i="29"/>
  <c r="AN46" i="29" s="1"/>
  <c r="AL33" i="29"/>
  <c r="AM33" i="29" s="1"/>
  <c r="AN33" i="29" s="1"/>
  <c r="AL26" i="29"/>
  <c r="AM26" i="29" s="1"/>
  <c r="AN26" i="29" s="1"/>
  <c r="AT86" i="29"/>
  <c r="AU86" i="29"/>
  <c r="AR86" i="29"/>
  <c r="AS86" i="29"/>
  <c r="AP86" i="29"/>
  <c r="AQ86" i="29"/>
  <c r="AO86" i="29"/>
  <c r="AM86" i="29"/>
  <c r="AM7" i="29" l="1"/>
  <c r="AN7" i="29" s="1"/>
  <c r="AT48" i="29"/>
  <c r="AP48" i="29"/>
  <c r="AQ48" i="29"/>
  <c r="AO62" i="29"/>
  <c r="AM62" i="29"/>
  <c r="AU48" i="29"/>
  <c r="AQ88" i="29"/>
  <c r="AQ71" i="29"/>
  <c r="AT47" i="29"/>
  <c r="AR88" i="29"/>
  <c r="AQ62" i="29"/>
  <c r="AP62" i="29"/>
  <c r="AO90" i="29"/>
  <c r="AS48" i="29"/>
  <c r="AO100" i="29"/>
  <c r="AR48" i="29"/>
  <c r="AS61" i="29"/>
  <c r="AU88" i="29"/>
  <c r="AU71" i="29"/>
  <c r="AO88" i="29"/>
  <c r="AS98" i="29"/>
  <c r="AM98" i="29"/>
  <c r="AO98" i="29"/>
  <c r="AT88" i="29"/>
  <c r="AP98" i="29"/>
  <c r="AU98" i="29"/>
  <c r="AO47" i="29"/>
  <c r="AM71" i="29"/>
  <c r="AQ64" i="29"/>
  <c r="AS62" i="29"/>
  <c r="AU64" i="29"/>
  <c r="AO71" i="29"/>
  <c r="AO48" i="29"/>
  <c r="AM48" i="29"/>
  <c r="AP64" i="29"/>
  <c r="AR62" i="29"/>
  <c r="AT64" i="29"/>
  <c r="AM73" i="29"/>
  <c r="AR73" i="29"/>
  <c r="AT62" i="29"/>
  <c r="AP49" i="29"/>
  <c r="AS90" i="29"/>
  <c r="AR61" i="29"/>
  <c r="AT61" i="29"/>
  <c r="AP88" i="29"/>
  <c r="AS58" i="29"/>
  <c r="AS71" i="29"/>
  <c r="AR58" i="29"/>
  <c r="AU90" i="29"/>
  <c r="AM45" i="29"/>
  <c r="AP71" i="29"/>
  <c r="AT90" i="29"/>
  <c r="AM90" i="29"/>
  <c r="AO61" i="29"/>
  <c r="AM88" i="29"/>
  <c r="AQ90" i="29"/>
  <c r="AQ61" i="29"/>
  <c r="AM61" i="29"/>
  <c r="AS88" i="29"/>
  <c r="AQ58" i="29"/>
  <c r="AO64" i="29"/>
  <c r="AO45" i="29"/>
  <c r="AP100" i="29"/>
  <c r="AQ47" i="29"/>
  <c r="AS74" i="29"/>
  <c r="AS47" i="29"/>
  <c r="AU61" i="29"/>
  <c r="AT45" i="29"/>
  <c r="AU97" i="29"/>
  <c r="AS97" i="29"/>
  <c r="AT97" i="29"/>
  <c r="AP58" i="29"/>
  <c r="AU45" i="29"/>
  <c r="AM74" i="29"/>
  <c r="AM58" i="29"/>
  <c r="AR97" i="29"/>
  <c r="AM64" i="29"/>
  <c r="AO49" i="29"/>
  <c r="AQ45" i="29"/>
  <c r="AP47" i="29"/>
  <c r="AS64" i="29"/>
  <c r="AR47" i="29"/>
  <c r="AU74" i="29"/>
  <c r="AM47" i="29"/>
  <c r="AP74" i="29"/>
  <c r="AP45" i="29"/>
  <c r="AR64" i="29"/>
  <c r="AU62" i="29"/>
  <c r="AU47" i="29"/>
  <c r="AM97" i="29"/>
  <c r="AM100" i="29"/>
  <c r="AO97" i="29"/>
  <c r="AQ49" i="29"/>
  <c r="AR100" i="29"/>
  <c r="AT100" i="29"/>
  <c r="AM49" i="29"/>
  <c r="AO73" i="29"/>
  <c r="AP90" i="29"/>
  <c r="AP61" i="29"/>
  <c r="AR90" i="29"/>
  <c r="AR74" i="29"/>
  <c r="AR98" i="29"/>
  <c r="AT98" i="29"/>
  <c r="AT74" i="29"/>
  <c r="AO58" i="29"/>
  <c r="AQ74" i="29"/>
  <c r="AQ100" i="29"/>
  <c r="AQ98" i="29"/>
  <c r="AS100" i="29"/>
  <c r="AS73" i="29"/>
  <c r="AU49" i="29"/>
  <c r="AU100" i="29"/>
  <c r="AU58" i="29"/>
  <c r="AT49" i="29"/>
  <c r="AT58" i="29"/>
  <c r="AQ73" i="29"/>
  <c r="AQ97" i="29"/>
  <c r="AS45" i="29"/>
  <c r="AS49" i="29"/>
  <c r="AU73" i="29"/>
  <c r="AO74" i="29"/>
  <c r="AP73" i="29"/>
  <c r="AP97" i="29"/>
  <c r="AR45" i="29"/>
  <c r="AR49" i="29"/>
  <c r="AR71" i="29"/>
  <c r="AT71" i="29"/>
  <c r="AT73" i="29"/>
  <c r="AR50" i="29"/>
  <c r="AS50" i="29"/>
  <c r="AT50" i="29"/>
  <c r="AO42" i="29"/>
  <c r="AP67" i="29"/>
  <c r="AQ104" i="29"/>
  <c r="AP104" i="29"/>
  <c r="AM92" i="29"/>
  <c r="AP92" i="29"/>
  <c r="AM104" i="29"/>
  <c r="AQ50" i="29"/>
  <c r="AR104" i="29"/>
  <c r="AU104" i="29"/>
  <c r="AM50" i="29"/>
  <c r="AO50" i="29"/>
  <c r="AP50" i="29"/>
  <c r="AR92" i="29"/>
  <c r="AS104" i="29"/>
  <c r="AO104" i="29"/>
  <c r="AT104" i="29"/>
  <c r="AU50" i="29"/>
  <c r="AM103" i="29"/>
  <c r="AP44" i="29"/>
  <c r="AS44" i="29"/>
  <c r="AR44" i="29"/>
  <c r="AM44" i="29"/>
  <c r="AU44" i="29"/>
  <c r="AO44" i="29"/>
  <c r="AQ44" i="29"/>
  <c r="AO77" i="29"/>
  <c r="AQ105" i="29"/>
  <c r="AT77" i="29"/>
  <c r="AQ77" i="29"/>
  <c r="AM82" i="29"/>
  <c r="AM77" i="29"/>
  <c r="AR77" i="29"/>
  <c r="AM79" i="29"/>
  <c r="AM69" i="29"/>
  <c r="AS82" i="29"/>
  <c r="AP76" i="29"/>
  <c r="AQ82" i="29"/>
  <c r="AP82" i="29"/>
  <c r="AO43" i="29"/>
  <c r="AR43" i="29"/>
  <c r="AP43" i="29"/>
  <c r="AT82" i="29"/>
  <c r="AO76" i="29"/>
  <c r="AM76" i="29"/>
  <c r="AO82" i="29"/>
  <c r="AQ76" i="29"/>
  <c r="AP77" i="29"/>
  <c r="AU77" i="29"/>
  <c r="AS76" i="29"/>
  <c r="AU76" i="29"/>
  <c r="AQ85" i="29"/>
  <c r="AO81" i="29"/>
  <c r="AO103" i="29"/>
  <c r="AO94" i="29"/>
  <c r="AT79" i="29"/>
  <c r="AR81" i="29"/>
  <c r="AU94" i="29"/>
  <c r="AP103" i="29"/>
  <c r="AS94" i="29"/>
  <c r="AO54" i="29"/>
  <c r="AP101" i="29"/>
  <c r="AM106" i="29"/>
  <c r="AO59" i="29"/>
  <c r="AP102" i="29"/>
  <c r="AM102" i="29"/>
  <c r="AP94" i="29"/>
  <c r="AQ56" i="29"/>
  <c r="AR102" i="29"/>
  <c r="AR80" i="29"/>
  <c r="AT89" i="29"/>
  <c r="AU80" i="29"/>
  <c r="AQ81" i="29"/>
  <c r="AT94" i="29"/>
  <c r="AU89" i="29"/>
  <c r="AM87" i="29"/>
  <c r="AQ89" i="29"/>
  <c r="AP56" i="29"/>
  <c r="AQ80" i="29"/>
  <c r="AS103" i="29"/>
  <c r="AT80" i="29"/>
  <c r="AQ94" i="29"/>
  <c r="AS102" i="29"/>
  <c r="AM89" i="29"/>
  <c r="AP89" i="29"/>
  <c r="AQ79" i="29"/>
  <c r="AP80" i="29"/>
  <c r="AR103" i="29"/>
  <c r="AS89" i="29"/>
  <c r="AU103" i="29"/>
  <c r="AM80" i="29"/>
  <c r="AO80" i="29"/>
  <c r="AP81" i="29"/>
  <c r="AS80" i="29"/>
  <c r="AM56" i="29"/>
  <c r="AP79" i="29"/>
  <c r="AQ103" i="29"/>
  <c r="AS81" i="29"/>
  <c r="AS42" i="29"/>
  <c r="AR89" i="29"/>
  <c r="AT103" i="29"/>
  <c r="AS56" i="29"/>
  <c r="AR94" i="29"/>
  <c r="AR56" i="29"/>
  <c r="AU56" i="29"/>
  <c r="AM81" i="29"/>
  <c r="AO87" i="29"/>
  <c r="AO56" i="29"/>
  <c r="AP87" i="29"/>
  <c r="AS87" i="29"/>
  <c r="AS79" i="29"/>
  <c r="AT56" i="29"/>
  <c r="AQ87" i="29"/>
  <c r="AM94" i="29"/>
  <c r="AO89" i="29"/>
  <c r="AO102" i="29"/>
  <c r="AO79" i="29"/>
  <c r="AQ102" i="29"/>
  <c r="AR87" i="29"/>
  <c r="AR79" i="29"/>
  <c r="AT81" i="29"/>
  <c r="AU79" i="29"/>
  <c r="AM93" i="29"/>
  <c r="AS59" i="29"/>
  <c r="AQ59" i="29"/>
  <c r="AP85" i="29"/>
  <c r="AR76" i="29"/>
  <c r="AS75" i="29"/>
  <c r="AS77" i="29"/>
  <c r="AU78" i="29"/>
  <c r="AO96" i="29"/>
  <c r="AT78" i="29"/>
  <c r="AO78" i="29"/>
  <c r="AP57" i="29"/>
  <c r="AP107" i="29"/>
  <c r="AP42" i="29"/>
  <c r="AS69" i="29"/>
  <c r="AR66" i="29"/>
  <c r="AO66" i="29"/>
  <c r="AS70" i="29"/>
  <c r="AO67" i="29"/>
  <c r="AQ70" i="29"/>
  <c r="AQ63" i="29"/>
  <c r="AR69" i="29"/>
  <c r="AR78" i="29"/>
  <c r="AU85" i="29"/>
  <c r="AM66" i="29"/>
  <c r="AO105" i="29"/>
  <c r="AP69" i="29"/>
  <c r="AP63" i="29"/>
  <c r="AQ66" i="29"/>
  <c r="AT76" i="29"/>
  <c r="AT44" i="29"/>
  <c r="AU75" i="29"/>
  <c r="AM78" i="29"/>
  <c r="AO95" i="29"/>
  <c r="AP75" i="29"/>
  <c r="AP66" i="29"/>
  <c r="AR82" i="29"/>
  <c r="AU69" i="29"/>
  <c r="AT67" i="29"/>
  <c r="AU92" i="29"/>
  <c r="AM85" i="29"/>
  <c r="AO63" i="29"/>
  <c r="AQ78" i="29"/>
  <c r="AS63" i="29"/>
  <c r="AR105" i="29"/>
  <c r="AU82" i="29"/>
  <c r="AU105" i="29"/>
  <c r="AT92" i="29"/>
  <c r="AM95" i="29"/>
  <c r="AT96" i="29"/>
  <c r="AM63" i="29"/>
  <c r="AO75" i="29"/>
  <c r="AO85" i="29"/>
  <c r="AT42" i="29"/>
  <c r="AP60" i="29"/>
  <c r="AO106" i="29"/>
  <c r="AQ101" i="29"/>
  <c r="AR54" i="29"/>
  <c r="AU101" i="29"/>
  <c r="AM101" i="29"/>
  <c r="AO101" i="29"/>
  <c r="AQ54" i="29"/>
  <c r="AM60" i="29"/>
  <c r="AP54" i="29"/>
  <c r="AM54" i="29"/>
  <c r="AQ60" i="29"/>
  <c r="AT59" i="29"/>
  <c r="AU102" i="29"/>
  <c r="AU81" i="29"/>
  <c r="AU87" i="29"/>
  <c r="AT87" i="29"/>
  <c r="AQ99" i="29"/>
  <c r="AQ91" i="29"/>
  <c r="AT93" i="29"/>
  <c r="AR46" i="29"/>
  <c r="AM51" i="29"/>
  <c r="AO91" i="29"/>
  <c r="AQ51" i="29"/>
  <c r="AQ93" i="29"/>
  <c r="AR53" i="29"/>
  <c r="AS99" i="29"/>
  <c r="AU91" i="29"/>
  <c r="AM99" i="29"/>
  <c r="AQ106" i="29"/>
  <c r="AS60" i="29"/>
  <c r="AR107" i="29"/>
  <c r="AS101" i="29"/>
  <c r="AU99" i="29"/>
  <c r="AU60" i="29"/>
  <c r="AT91" i="29"/>
  <c r="AP106" i="29"/>
  <c r="AR60" i="29"/>
  <c r="AR101" i="29"/>
  <c r="AS46" i="29"/>
  <c r="AT99" i="29"/>
  <c r="AT107" i="29"/>
  <c r="AT54" i="29"/>
  <c r="AR93" i="29"/>
  <c r="AO60" i="29"/>
  <c r="AS106" i="29"/>
  <c r="AT101" i="29"/>
  <c r="AO55" i="29"/>
  <c r="AO46" i="29"/>
  <c r="AR106" i="29"/>
  <c r="AS68" i="29"/>
  <c r="AO93" i="29"/>
  <c r="AQ46" i="29"/>
  <c r="AR91" i="29"/>
  <c r="AT102" i="29"/>
  <c r="AM55" i="29"/>
  <c r="AM46" i="29"/>
  <c r="AQ53" i="29"/>
  <c r="AP46" i="29"/>
  <c r="AS54" i="29"/>
  <c r="AU51" i="29"/>
  <c r="AU55" i="29"/>
  <c r="AP51" i="29"/>
  <c r="AR68" i="29"/>
  <c r="AU95" i="29"/>
  <c r="AM75" i="29"/>
  <c r="AO107" i="29"/>
  <c r="AO92" i="29"/>
  <c r="AQ69" i="29"/>
  <c r="AQ107" i="29"/>
  <c r="AQ67" i="29"/>
  <c r="AQ42" i="29"/>
  <c r="AQ75" i="29"/>
  <c r="AS57" i="29"/>
  <c r="AS107" i="29"/>
  <c r="AS78" i="29"/>
  <c r="AS66" i="29"/>
  <c r="AS91" i="29"/>
  <c r="AT69" i="29"/>
  <c r="AT105" i="29"/>
  <c r="AU54" i="29"/>
  <c r="AT75" i="29"/>
  <c r="AT95" i="29"/>
  <c r="AO57" i="29"/>
  <c r="AQ68" i="29"/>
  <c r="AS95" i="29"/>
  <c r="AS85" i="29"/>
  <c r="AQ55" i="29"/>
  <c r="AQ84" i="29"/>
  <c r="AS96" i="29"/>
  <c r="AT55" i="29"/>
  <c r="AM42" i="29"/>
  <c r="AO70" i="29"/>
  <c r="AO84" i="29"/>
  <c r="AO99" i="29"/>
  <c r="AP55" i="29"/>
  <c r="AP105" i="29"/>
  <c r="AP84" i="29"/>
  <c r="AP68" i="29"/>
  <c r="AR70" i="29"/>
  <c r="AR95" i="29"/>
  <c r="AR75" i="29"/>
  <c r="AR85" i="29"/>
  <c r="AR96" i="29"/>
  <c r="AU93" i="29"/>
  <c r="AU63" i="29"/>
  <c r="AR57" i="29"/>
  <c r="AM96" i="29"/>
  <c r="AS51" i="29"/>
  <c r="AS55" i="29"/>
  <c r="AM105" i="29"/>
  <c r="AM68" i="29"/>
  <c r="AM107" i="29"/>
  <c r="AO69" i="29"/>
  <c r="AP93" i="29"/>
  <c r="AP99" i="29"/>
  <c r="AP53" i="29"/>
  <c r="AP78" i="29"/>
  <c r="AP91" i="29"/>
  <c r="AP72" i="29"/>
  <c r="AP96" i="29"/>
  <c r="AR51" i="29"/>
  <c r="AR63" i="29"/>
  <c r="AR55" i="29"/>
  <c r="AR67" i="29"/>
  <c r="AR42" i="29"/>
  <c r="AR84" i="29"/>
  <c r="AU43" i="29"/>
  <c r="AU106" i="29"/>
  <c r="AT72" i="29"/>
  <c r="AU84" i="29"/>
  <c r="AM67" i="29"/>
  <c r="AO51" i="29"/>
  <c r="AQ72" i="29"/>
  <c r="AQ96" i="29"/>
  <c r="AS67" i="29"/>
  <c r="AS84" i="29"/>
  <c r="AT63" i="29"/>
  <c r="AM43" i="29"/>
  <c r="AM91" i="29"/>
  <c r="AO53" i="29"/>
  <c r="AO68" i="29"/>
  <c r="AQ57" i="29"/>
  <c r="AQ43" i="29"/>
  <c r="AQ92" i="29"/>
  <c r="AS53" i="29"/>
  <c r="AS43" i="29"/>
  <c r="AS93" i="29"/>
  <c r="AS105" i="29"/>
  <c r="AS92" i="29"/>
  <c r="AU57" i="29"/>
  <c r="AT43" i="29"/>
  <c r="AT106" i="29"/>
  <c r="AU107" i="29"/>
  <c r="AU96" i="29"/>
  <c r="AT84" i="29"/>
  <c r="AT57" i="29"/>
  <c r="AM57" i="29"/>
  <c r="AQ95" i="29"/>
  <c r="AS72" i="29"/>
  <c r="AU70" i="29"/>
  <c r="AU66" i="29"/>
  <c r="AU68" i="29"/>
  <c r="AM70" i="29"/>
  <c r="AM84" i="29"/>
  <c r="AM59" i="29"/>
  <c r="AM72" i="29"/>
  <c r="AM53" i="29"/>
  <c r="AO72" i="29"/>
  <c r="AP70" i="29"/>
  <c r="AP95" i="29"/>
  <c r="AP59" i="29"/>
  <c r="AR99" i="29"/>
  <c r="AR72" i="29"/>
  <c r="AR59" i="29"/>
  <c r="AT70" i="29"/>
  <c r="AU67" i="29"/>
  <c r="AU42" i="29"/>
  <c r="AT66" i="29"/>
  <c r="AT68" i="29"/>
  <c r="AT51" i="29"/>
  <c r="AU53" i="29"/>
  <c r="AT53" i="29"/>
  <c r="AQ83" i="29"/>
  <c r="AS83" i="29"/>
  <c r="AU83" i="29"/>
  <c r="AP83" i="29"/>
  <c r="AR83" i="29"/>
  <c r="AT83" i="29"/>
  <c r="AM52" i="29"/>
  <c r="AM65" i="29"/>
  <c r="AO83" i="29"/>
  <c r="AM83" i="29"/>
  <c r="AO52" i="29"/>
  <c r="AS65" i="29"/>
  <c r="AR65" i="29"/>
  <c r="AQ65" i="29"/>
  <c r="AS52" i="29"/>
  <c r="AP65" i="29"/>
  <c r="AR52" i="29"/>
  <c r="AQ52" i="29"/>
  <c r="AU52" i="29"/>
  <c r="AT85" i="29"/>
  <c r="AO65" i="29"/>
  <c r="AP52" i="29"/>
  <c r="AT52" i="29"/>
  <c r="AT65" i="29"/>
  <c r="AT60" i="29"/>
  <c r="AU46" i="29"/>
  <c r="AT46" i="29"/>
  <c r="AU59" i="29"/>
  <c r="AU72" i="29"/>
  <c r="AU65" i="29"/>
  <c r="AS35" i="29"/>
  <c r="AQ41" i="29"/>
  <c r="AO41" i="29"/>
  <c r="AT41" i="29"/>
  <c r="AO39" i="29"/>
  <c r="AQ35" i="29"/>
  <c r="AT37" i="29"/>
  <c r="AP39" i="29"/>
  <c r="AT35" i="29"/>
  <c r="AR41" i="29"/>
  <c r="AO35" i="29"/>
  <c r="AP41" i="29"/>
  <c r="AP35" i="29"/>
  <c r="AR35" i="29"/>
  <c r="AQ36" i="29"/>
  <c r="AS36" i="29"/>
  <c r="AT39" i="29"/>
  <c r="AN35" i="29"/>
  <c r="AO40" i="29"/>
  <c r="AU37" i="29"/>
  <c r="AN39" i="29"/>
  <c r="AT36" i="29"/>
  <c r="AQ38" i="29"/>
  <c r="AS38" i="29"/>
  <c r="AU39" i="29"/>
  <c r="AR38" i="29"/>
  <c r="AQ40" i="29"/>
  <c r="AS40" i="29"/>
  <c r="AN38" i="29"/>
  <c r="AO38" i="29"/>
  <c r="AP40" i="29"/>
  <c r="AP36" i="29"/>
  <c r="AR40" i="29"/>
  <c r="AR36" i="29"/>
  <c r="AN37" i="29"/>
  <c r="AS39" i="29"/>
  <c r="AU38" i="29"/>
  <c r="AN41" i="29"/>
  <c r="AR39" i="29"/>
  <c r="AT38" i="29"/>
  <c r="AO37" i="29"/>
  <c r="AQ37" i="29"/>
  <c r="AS37" i="29"/>
  <c r="AS41" i="29"/>
  <c r="AU40" i="29"/>
  <c r="AN36" i="29"/>
  <c r="AP37" i="29"/>
  <c r="AT40" i="29"/>
  <c r="AO36" i="29"/>
  <c r="AU34" i="29"/>
  <c r="AU30" i="29"/>
  <c r="AU32" i="29"/>
  <c r="AU29" i="29"/>
  <c r="AU18" i="29"/>
  <c r="AU24" i="29"/>
  <c r="AU20" i="29"/>
  <c r="AU9" i="29"/>
  <c r="AU22" i="29"/>
  <c r="AT32" i="29"/>
  <c r="AU28" i="29"/>
  <c r="AU17" i="29"/>
  <c r="AU26" i="29"/>
  <c r="AT11" i="29"/>
  <c r="AU10" i="29"/>
  <c r="AU33" i="29"/>
  <c r="AU8" i="29"/>
  <c r="AU14" i="29"/>
  <c r="AU23" i="29"/>
  <c r="AU27" i="29"/>
  <c r="AU19" i="29"/>
  <c r="AU25" i="29"/>
  <c r="AU16" i="29"/>
  <c r="AU11" i="29"/>
  <c r="AU15" i="29"/>
  <c r="AU13" i="29"/>
  <c r="AU12" i="29"/>
  <c r="AU31" i="29"/>
  <c r="AU21" i="29"/>
  <c r="AT14" i="29"/>
  <c r="AT12" i="29"/>
  <c r="AT13" i="29"/>
  <c r="AT15" i="29"/>
  <c r="AT18" i="29"/>
  <c r="AT10" i="29"/>
  <c r="AT28" i="29"/>
  <c r="AT31" i="29"/>
  <c r="AT25" i="29"/>
  <c r="AT9" i="29"/>
  <c r="AT24" i="29"/>
  <c r="AT22" i="29"/>
  <c r="AT17" i="29"/>
  <c r="AT21" i="29"/>
  <c r="AT27" i="29"/>
  <c r="AT34" i="29"/>
  <c r="AT8" i="29"/>
  <c r="AT30" i="29"/>
  <c r="AT26" i="29"/>
  <c r="AT19" i="29"/>
  <c r="AT29" i="29"/>
  <c r="AT33" i="29"/>
  <c r="AT20" i="29"/>
  <c r="AT23" i="29"/>
  <c r="AT16" i="29"/>
  <c r="AS14" i="29"/>
  <c r="AS10" i="29"/>
  <c r="AS28" i="29"/>
  <c r="AS23" i="29"/>
  <c r="AS24" i="29"/>
  <c r="AS26" i="29"/>
  <c r="AS11" i="29"/>
  <c r="AS21" i="29"/>
  <c r="AS32" i="29"/>
  <c r="AS27" i="29"/>
  <c r="AS29" i="29"/>
  <c r="AS33" i="29"/>
  <c r="AS9" i="29"/>
  <c r="AS34" i="29"/>
  <c r="AS20" i="29"/>
  <c r="AS15" i="29"/>
  <c r="AS30" i="29"/>
  <c r="AS25" i="29"/>
  <c r="AS31" i="29"/>
  <c r="AS22" i="29"/>
  <c r="AS13" i="29"/>
  <c r="AS17" i="29"/>
  <c r="AS8" i="29"/>
  <c r="AS16" i="29"/>
  <c r="AS19" i="29"/>
  <c r="AS12" i="29"/>
  <c r="AS18" i="29"/>
  <c r="AR20" i="29"/>
  <c r="AR17" i="29"/>
  <c r="AR32" i="29"/>
  <c r="AR16" i="29"/>
  <c r="AR14" i="29"/>
  <c r="AR30" i="29"/>
  <c r="AR13" i="29"/>
  <c r="AR31" i="29"/>
  <c r="AR29" i="29"/>
  <c r="AR10" i="29"/>
  <c r="AR18" i="29"/>
  <c r="AR12" i="29"/>
  <c r="AQ23" i="29"/>
  <c r="AR28" i="29"/>
  <c r="AR9" i="29"/>
  <c r="AR25" i="29"/>
  <c r="AR22" i="29"/>
  <c r="AR11" i="29"/>
  <c r="AR21" i="29"/>
  <c r="AQ24" i="29"/>
  <c r="AR27" i="29"/>
  <c r="AR23" i="29"/>
  <c r="AR34" i="29"/>
  <c r="AR8" i="29"/>
  <c r="AR24" i="29"/>
  <c r="AR26" i="29"/>
  <c r="AR19" i="29"/>
  <c r="AR15" i="29"/>
  <c r="AR33" i="29"/>
  <c r="AQ20" i="29"/>
  <c r="AQ29" i="29"/>
  <c r="AQ30" i="29"/>
  <c r="AQ9" i="29"/>
  <c r="AQ18" i="29"/>
  <c r="AQ22" i="29"/>
  <c r="AQ17" i="29"/>
  <c r="AP32" i="29"/>
  <c r="AQ8" i="29"/>
  <c r="AQ14" i="29"/>
  <c r="AQ28" i="29"/>
  <c r="AQ26" i="29"/>
  <c r="AP12" i="29"/>
  <c r="AQ19" i="29"/>
  <c r="AQ16" i="29"/>
  <c r="AQ33" i="29"/>
  <c r="AQ12" i="29"/>
  <c r="AQ10" i="29"/>
  <c r="AO15" i="29"/>
  <c r="AQ25" i="29"/>
  <c r="AQ15" i="29"/>
  <c r="AQ21" i="29"/>
  <c r="AQ32" i="29"/>
  <c r="AQ13" i="29"/>
  <c r="AQ31" i="29"/>
  <c r="AQ34" i="29"/>
  <c r="AO30" i="29"/>
  <c r="AQ11" i="29"/>
  <c r="AQ27" i="29"/>
  <c r="AP14" i="29"/>
  <c r="AP15" i="29"/>
  <c r="AP13" i="29"/>
  <c r="AP16" i="29"/>
  <c r="AP29" i="29"/>
  <c r="AP27" i="29"/>
  <c r="AO29" i="29"/>
  <c r="AP18" i="29"/>
  <c r="AP9" i="29"/>
  <c r="AO18" i="29"/>
  <c r="AP28" i="29"/>
  <c r="AP24" i="29"/>
  <c r="AP25" i="29"/>
  <c r="AP30" i="29"/>
  <c r="AP11" i="29"/>
  <c r="AP21" i="29"/>
  <c r="AP10" i="29"/>
  <c r="AP34" i="29"/>
  <c r="AP8" i="29"/>
  <c r="AP23" i="29"/>
  <c r="AP17" i="29"/>
  <c r="AP19" i="29"/>
  <c r="AP31" i="29"/>
  <c r="AP26" i="29"/>
  <c r="AO14" i="29"/>
  <c r="AP20" i="29"/>
  <c r="AP22" i="29"/>
  <c r="AP33" i="29"/>
  <c r="AO34" i="29"/>
  <c r="AO9" i="29"/>
  <c r="AO25" i="29"/>
  <c r="AO22" i="29"/>
  <c r="AO16" i="29"/>
  <c r="AO21" i="29"/>
  <c r="AO12" i="29"/>
  <c r="AO13" i="29"/>
  <c r="AO11" i="29"/>
  <c r="AO26" i="29"/>
  <c r="AO8" i="29"/>
  <c r="AO10" i="29"/>
  <c r="AO33" i="29"/>
  <c r="AO19" i="29"/>
  <c r="AO24" i="29"/>
  <c r="AO23" i="29"/>
  <c r="AO32" i="29"/>
  <c r="AO27" i="29"/>
  <c r="AO17" i="29"/>
  <c r="AO20" i="29"/>
  <c r="AO28" i="29"/>
  <c r="AO31" i="29"/>
  <c r="AP7" i="29" l="1"/>
  <c r="AZ8" i="29" s="1"/>
  <c r="AS7" i="29"/>
  <c r="BC8" i="29" s="1"/>
  <c r="AU7" i="29"/>
  <c r="BE8" i="29" s="1"/>
  <c r="AQ7" i="29"/>
  <c r="BA8" i="29" s="1"/>
  <c r="AT7" i="29"/>
  <c r="BD8" i="29" s="1"/>
  <c r="AR7" i="29"/>
  <c r="BB8" i="29" s="1"/>
  <c r="AO7" i="29"/>
  <c r="AY8" i="29" s="1"/>
  <c r="AY9" i="29" s="1"/>
  <c r="AX8" i="29"/>
  <c r="AX9" i="29" s="1"/>
  <c r="BI6" i="29" l="1"/>
  <c r="BP6" i="29" s="1"/>
  <c r="AX24" i="29"/>
  <c r="BI21" i="29" s="1"/>
  <c r="BO21" i="29" s="1"/>
  <c r="AX12" i="29"/>
  <c r="BI9" i="29" s="1"/>
  <c r="BN9" i="29" s="1"/>
  <c r="AX26" i="29"/>
  <c r="BI23" i="29" s="1"/>
  <c r="BM23" i="29" s="1"/>
  <c r="AX28" i="29"/>
  <c r="BI25" i="29" s="1"/>
  <c r="BT25" i="29" s="1"/>
  <c r="BU25" i="29" s="1"/>
  <c r="AX18" i="29"/>
  <c r="BI15" i="29" s="1"/>
  <c r="BP15" i="29" s="1"/>
  <c r="AX15" i="29"/>
  <c r="BI12" i="29" s="1"/>
  <c r="BJ12" i="29" s="1"/>
  <c r="AX29" i="29"/>
  <c r="AX23" i="29"/>
  <c r="BI20" i="29" s="1"/>
  <c r="BT20" i="29" s="1"/>
  <c r="BU20" i="29" s="1"/>
  <c r="AX25" i="29"/>
  <c r="BI22" i="29" s="1"/>
  <c r="BT22" i="29" s="1"/>
  <c r="BU22" i="29" s="1"/>
  <c r="AX20" i="29"/>
  <c r="BI17" i="29" s="1"/>
  <c r="BP17" i="29" s="1"/>
  <c r="AX22" i="29"/>
  <c r="BI19" i="29" s="1"/>
  <c r="BL19" i="29" s="1"/>
  <c r="BS19" i="29" s="1"/>
  <c r="AX17" i="29"/>
  <c r="BI14" i="29" s="1"/>
  <c r="BL14" i="29" s="1"/>
  <c r="BS14" i="29" s="1"/>
  <c r="AX19" i="29"/>
  <c r="BI16" i="29" s="1"/>
  <c r="BO16" i="29" s="1"/>
  <c r="AX21" i="29"/>
  <c r="BI18" i="29" s="1"/>
  <c r="BO18" i="29" s="1"/>
  <c r="AX14" i="29"/>
  <c r="BI11" i="29" s="1"/>
  <c r="BP11" i="29" s="1"/>
  <c r="AX16" i="29"/>
  <c r="BI13" i="29" s="1"/>
  <c r="BO13" i="29" s="1"/>
  <c r="AX11" i="29"/>
  <c r="BI8" i="29" s="1"/>
  <c r="BL8" i="29" s="1"/>
  <c r="BS8" i="29" s="1"/>
  <c r="AX13" i="29"/>
  <c r="BI10" i="29" s="1"/>
  <c r="BL10" i="29" s="1"/>
  <c r="BS10" i="29" s="1"/>
  <c r="AX27" i="29"/>
  <c r="BI24" i="29" s="1"/>
  <c r="BP24" i="29" s="1"/>
  <c r="AX10" i="29"/>
  <c r="BI7" i="29" s="1"/>
  <c r="BP7" i="29" s="1"/>
  <c r="BE9" i="29"/>
  <c r="BI153" i="29" s="1"/>
  <c r="BE11" i="29"/>
  <c r="BI155" i="29" s="1"/>
  <c r="BE14" i="29"/>
  <c r="BI158" i="29" s="1"/>
  <c r="BE17" i="29"/>
  <c r="BI161" i="29" s="1"/>
  <c r="BE20" i="29"/>
  <c r="BI164" i="29" s="1"/>
  <c r="BE23" i="29"/>
  <c r="BI167" i="29" s="1"/>
  <c r="BE26" i="29"/>
  <c r="BI170" i="29" s="1"/>
  <c r="BE29" i="29"/>
  <c r="BE10" i="29"/>
  <c r="BI154" i="29" s="1"/>
  <c r="BE13" i="29"/>
  <c r="BI157" i="29" s="1"/>
  <c r="BE16" i="29"/>
  <c r="BI160" i="29" s="1"/>
  <c r="BE19" i="29"/>
  <c r="BI163" i="29" s="1"/>
  <c r="BE22" i="29"/>
  <c r="BI166" i="29" s="1"/>
  <c r="BE25" i="29"/>
  <c r="BI169" i="29" s="1"/>
  <c r="BE28" i="29"/>
  <c r="BI172" i="29" s="1"/>
  <c r="BE12" i="29"/>
  <c r="BI156" i="29" s="1"/>
  <c r="BE15" i="29"/>
  <c r="BI159" i="29" s="1"/>
  <c r="BE18" i="29"/>
  <c r="BI162" i="29" s="1"/>
  <c r="BE21" i="29"/>
  <c r="BI165" i="29" s="1"/>
  <c r="BE24" i="29"/>
  <c r="BI168" i="29" s="1"/>
  <c r="BE27" i="29"/>
  <c r="BI171" i="29" s="1"/>
  <c r="BD9" i="29"/>
  <c r="BI132" i="29" s="1"/>
  <c r="BD11" i="29"/>
  <c r="BI134" i="29" s="1"/>
  <c r="BD14" i="29"/>
  <c r="BI137" i="29" s="1"/>
  <c r="BD17" i="29"/>
  <c r="BI140" i="29" s="1"/>
  <c r="BD20" i="29"/>
  <c r="BI143" i="29" s="1"/>
  <c r="BD23" i="29"/>
  <c r="BI146" i="29" s="1"/>
  <c r="BD26" i="29"/>
  <c r="BI149" i="29" s="1"/>
  <c r="BD29" i="29"/>
  <c r="BD10" i="29"/>
  <c r="BI133" i="29" s="1"/>
  <c r="BD13" i="29"/>
  <c r="BI136" i="29" s="1"/>
  <c r="BD16" i="29"/>
  <c r="BI139" i="29" s="1"/>
  <c r="BD19" i="29"/>
  <c r="BI142" i="29" s="1"/>
  <c r="BD22" i="29"/>
  <c r="BI145" i="29" s="1"/>
  <c r="BD25" i="29"/>
  <c r="BI148" i="29" s="1"/>
  <c r="BD28" i="29"/>
  <c r="BI151" i="29" s="1"/>
  <c r="BD12" i="29"/>
  <c r="BI135" i="29" s="1"/>
  <c r="BD15" i="29"/>
  <c r="BI138" i="29" s="1"/>
  <c r="BD18" i="29"/>
  <c r="BI141" i="29" s="1"/>
  <c r="BD21" i="29"/>
  <c r="BI144" i="29" s="1"/>
  <c r="BD24" i="29"/>
  <c r="BI147" i="29" s="1"/>
  <c r="BD27" i="29"/>
  <c r="BI150" i="29" s="1"/>
  <c r="BC9" i="29"/>
  <c r="BI111" i="29" s="1"/>
  <c r="BC11" i="29"/>
  <c r="BI113" i="29" s="1"/>
  <c r="BC14" i="29"/>
  <c r="BI116" i="29" s="1"/>
  <c r="BC17" i="29"/>
  <c r="BI119" i="29" s="1"/>
  <c r="BC20" i="29"/>
  <c r="BI122" i="29" s="1"/>
  <c r="BC23" i="29"/>
  <c r="BI125" i="29" s="1"/>
  <c r="BC26" i="29"/>
  <c r="BI128" i="29" s="1"/>
  <c r="BC29" i="29"/>
  <c r="BC10" i="29"/>
  <c r="BI112" i="29" s="1"/>
  <c r="BC13" i="29"/>
  <c r="BI115" i="29" s="1"/>
  <c r="BC16" i="29"/>
  <c r="BI118" i="29" s="1"/>
  <c r="BC19" i="29"/>
  <c r="BI121" i="29" s="1"/>
  <c r="BC22" i="29"/>
  <c r="BI124" i="29" s="1"/>
  <c r="BC25" i="29"/>
  <c r="BI127" i="29" s="1"/>
  <c r="BC28" i="29"/>
  <c r="BI130" i="29" s="1"/>
  <c r="BC12" i="29"/>
  <c r="BI114" i="29" s="1"/>
  <c r="BC15" i="29"/>
  <c r="BI117" i="29" s="1"/>
  <c r="BC18" i="29"/>
  <c r="BI120" i="29" s="1"/>
  <c r="BC21" i="29"/>
  <c r="BI123" i="29" s="1"/>
  <c r="BC24" i="29"/>
  <c r="BI126" i="29" s="1"/>
  <c r="BC27" i="29"/>
  <c r="BI129" i="29" s="1"/>
  <c r="BI27" i="29"/>
  <c r="AY10" i="29"/>
  <c r="BI28" i="29" s="1"/>
  <c r="AY13" i="29"/>
  <c r="BI31" i="29" s="1"/>
  <c r="AY16" i="29"/>
  <c r="BI34" i="29" s="1"/>
  <c r="AY19" i="29"/>
  <c r="BI37" i="29" s="1"/>
  <c r="AY22" i="29"/>
  <c r="BI40" i="29" s="1"/>
  <c r="AY25" i="29"/>
  <c r="BI43" i="29" s="1"/>
  <c r="AY28" i="29"/>
  <c r="BI46" i="29" s="1"/>
  <c r="AY12" i="29"/>
  <c r="BI30" i="29" s="1"/>
  <c r="AY15" i="29"/>
  <c r="BI33" i="29" s="1"/>
  <c r="AY18" i="29"/>
  <c r="BI36" i="29" s="1"/>
  <c r="AY21" i="29"/>
  <c r="BI39" i="29" s="1"/>
  <c r="AY24" i="29"/>
  <c r="BI42" i="29" s="1"/>
  <c r="AY27" i="29"/>
  <c r="BI45" i="29" s="1"/>
  <c r="AY11" i="29"/>
  <c r="BI29" i="29" s="1"/>
  <c r="AY14" i="29"/>
  <c r="BI32" i="29" s="1"/>
  <c r="AY17" i="29"/>
  <c r="BI35" i="29" s="1"/>
  <c r="AY20" i="29"/>
  <c r="BI38" i="29" s="1"/>
  <c r="AY23" i="29"/>
  <c r="BI41" i="29" s="1"/>
  <c r="AY26" i="29"/>
  <c r="BI44" i="29" s="1"/>
  <c r="AY29" i="29"/>
  <c r="BI47" i="29" s="1"/>
  <c r="AZ9" i="29"/>
  <c r="BI48" i="29" s="1"/>
  <c r="AZ10" i="29"/>
  <c r="BI49" i="29" s="1"/>
  <c r="AZ13" i="29"/>
  <c r="BI52" i="29" s="1"/>
  <c r="AZ16" i="29"/>
  <c r="BI55" i="29" s="1"/>
  <c r="AZ19" i="29"/>
  <c r="BI58" i="29" s="1"/>
  <c r="AZ22" i="29"/>
  <c r="BI61" i="29" s="1"/>
  <c r="AZ25" i="29"/>
  <c r="BI64" i="29" s="1"/>
  <c r="AZ28" i="29"/>
  <c r="BI67" i="29" s="1"/>
  <c r="AZ12" i="29"/>
  <c r="BI51" i="29" s="1"/>
  <c r="AZ15" i="29"/>
  <c r="BI54" i="29" s="1"/>
  <c r="AZ18" i="29"/>
  <c r="BI57" i="29" s="1"/>
  <c r="AZ21" i="29"/>
  <c r="BI60" i="29" s="1"/>
  <c r="AZ24" i="29"/>
  <c r="BI63" i="29" s="1"/>
  <c r="AZ27" i="29"/>
  <c r="BI66" i="29" s="1"/>
  <c r="AZ11" i="29"/>
  <c r="BI50" i="29" s="1"/>
  <c r="AZ14" i="29"/>
  <c r="BI53" i="29" s="1"/>
  <c r="AZ17" i="29"/>
  <c r="BI56" i="29" s="1"/>
  <c r="AZ20" i="29"/>
  <c r="BI59" i="29" s="1"/>
  <c r="AZ23" i="29"/>
  <c r="BI62" i="29" s="1"/>
  <c r="AZ26" i="29"/>
  <c r="BI65" i="29" s="1"/>
  <c r="AZ29" i="29"/>
  <c r="BI68" i="29" s="1"/>
  <c r="BA9" i="29"/>
  <c r="BA10" i="29"/>
  <c r="BA13" i="29"/>
  <c r="BI73" i="29" s="1"/>
  <c r="BA16" i="29"/>
  <c r="BI76" i="29" s="1"/>
  <c r="BA19" i="29"/>
  <c r="BI79" i="29" s="1"/>
  <c r="BA22" i="29"/>
  <c r="BI82" i="29" s="1"/>
  <c r="BA25" i="29"/>
  <c r="BI85" i="29" s="1"/>
  <c r="BA28" i="29"/>
  <c r="BI88" i="29" s="1"/>
  <c r="BA12" i="29"/>
  <c r="BA15" i="29"/>
  <c r="BI75" i="29" s="1"/>
  <c r="BA18" i="29"/>
  <c r="BI78" i="29" s="1"/>
  <c r="BA21" i="29"/>
  <c r="BI81" i="29" s="1"/>
  <c r="BA24" i="29"/>
  <c r="BI84" i="29" s="1"/>
  <c r="BA27" i="29"/>
  <c r="BI87" i="29" s="1"/>
  <c r="BA11" i="29"/>
  <c r="BA14" i="29"/>
  <c r="BI74" i="29" s="1"/>
  <c r="BA17" i="29"/>
  <c r="BI77" i="29" s="1"/>
  <c r="BA20" i="29"/>
  <c r="BI80" i="29" s="1"/>
  <c r="BA23" i="29"/>
  <c r="BI83" i="29" s="1"/>
  <c r="BA26" i="29"/>
  <c r="BI86" i="29" s="1"/>
  <c r="BA29" i="29"/>
  <c r="BB9" i="29"/>
  <c r="BI90" i="29" s="1"/>
  <c r="BB11" i="29"/>
  <c r="BI92" i="29" s="1"/>
  <c r="BB14" i="29"/>
  <c r="BI95" i="29" s="1"/>
  <c r="BB17" i="29"/>
  <c r="BI98" i="29" s="1"/>
  <c r="BB20" i="29"/>
  <c r="BI101" i="29" s="1"/>
  <c r="BB23" i="29"/>
  <c r="BI104" i="29" s="1"/>
  <c r="BB26" i="29"/>
  <c r="BI107" i="29" s="1"/>
  <c r="BB29" i="29"/>
  <c r="BB10" i="29"/>
  <c r="BI91" i="29" s="1"/>
  <c r="BB13" i="29"/>
  <c r="BI94" i="29" s="1"/>
  <c r="BB16" i="29"/>
  <c r="BI97" i="29" s="1"/>
  <c r="BB19" i="29"/>
  <c r="BI100" i="29" s="1"/>
  <c r="BB22" i="29"/>
  <c r="BI103" i="29" s="1"/>
  <c r="BB25" i="29"/>
  <c r="BI106" i="29" s="1"/>
  <c r="BB28" i="29"/>
  <c r="BI109" i="29" s="1"/>
  <c r="BB12" i="29"/>
  <c r="BI93" i="29" s="1"/>
  <c r="BB15" i="29"/>
  <c r="BI96" i="29" s="1"/>
  <c r="BB18" i="29"/>
  <c r="BI99" i="29" s="1"/>
  <c r="BB21" i="29"/>
  <c r="BI102" i="29" s="1"/>
  <c r="BB24" i="29"/>
  <c r="BI105" i="29" s="1"/>
  <c r="BB27" i="29"/>
  <c r="BI108" i="29" s="1"/>
  <c r="BO6" i="29" l="1"/>
  <c r="BN6" i="29"/>
  <c r="BL6" i="29"/>
  <c r="BS6" i="29" s="1"/>
  <c r="BK6" i="29"/>
  <c r="BR6" i="29" s="1"/>
  <c r="BJ6" i="29"/>
  <c r="BQ6" i="29" s="1"/>
  <c r="BM6" i="29"/>
  <c r="BT15" i="29"/>
  <c r="BU15" i="29" s="1"/>
  <c r="BW15" i="29" s="1"/>
  <c r="BT23" i="29"/>
  <c r="BU23" i="29" s="1"/>
  <c r="BW23" i="29" s="1"/>
  <c r="BT16" i="29"/>
  <c r="BU16" i="29" s="1"/>
  <c r="BV16" i="29" s="1"/>
  <c r="BJ10" i="29"/>
  <c r="BQ10" i="29" s="1"/>
  <c r="BL13" i="29"/>
  <c r="BS13" i="29" s="1"/>
  <c r="BK25" i="29"/>
  <c r="BR25" i="29" s="1"/>
  <c r="BM13" i="29"/>
  <c r="BL25" i="29"/>
  <c r="BS25" i="29" s="1"/>
  <c r="BL16" i="29"/>
  <c r="BS16" i="29" s="1"/>
  <c r="BN13" i="29"/>
  <c r="BO25" i="29"/>
  <c r="BM12" i="29"/>
  <c r="BL12" i="29"/>
  <c r="BS12" i="29" s="1"/>
  <c r="BN21" i="29"/>
  <c r="BN16" i="29"/>
  <c r="BJ13" i="29"/>
  <c r="BQ13" i="29" s="1"/>
  <c r="BP25" i="29"/>
  <c r="BJ21" i="29"/>
  <c r="BQ21" i="29" s="1"/>
  <c r="BT21" i="29"/>
  <c r="BU21" i="29" s="1"/>
  <c r="CB21" i="29" s="1"/>
  <c r="CC21" i="29" s="1"/>
  <c r="CD21" i="29" s="1"/>
  <c r="BK13" i="29"/>
  <c r="BR13" i="29" s="1"/>
  <c r="BP10" i="29"/>
  <c r="BK23" i="29"/>
  <c r="BR23" i="29" s="1"/>
  <c r="BK10" i="29"/>
  <c r="BR10" i="29" s="1"/>
  <c r="BM16" i="29"/>
  <c r="BO11" i="29"/>
  <c r="BN20" i="29"/>
  <c r="BL9" i="29"/>
  <c r="BS9" i="29" s="1"/>
  <c r="BP18" i="29"/>
  <c r="BJ7" i="29"/>
  <c r="BQ7" i="29" s="1"/>
  <c r="BO20" i="29"/>
  <c r="BM9" i="29"/>
  <c r="BK18" i="29"/>
  <c r="BR18" i="29" s="1"/>
  <c r="BJ18" i="29"/>
  <c r="BQ18" i="29" s="1"/>
  <c r="BT18" i="29"/>
  <c r="BU18" i="29" s="1"/>
  <c r="CB18" i="29" s="1"/>
  <c r="CC18" i="29" s="1"/>
  <c r="CD18" i="29" s="1"/>
  <c r="BK9" i="29"/>
  <c r="BR9" i="29" s="1"/>
  <c r="BO7" i="29"/>
  <c r="BO22" i="29"/>
  <c r="BJ8" i="29"/>
  <c r="BQ8" i="29" s="1"/>
  <c r="BM22" i="29"/>
  <c r="BN7" i="29"/>
  <c r="BJ20" i="29"/>
  <c r="BQ20" i="29" s="1"/>
  <c r="BL22" i="29"/>
  <c r="BS22" i="29" s="1"/>
  <c r="BM20" i="29"/>
  <c r="BP13" i="29"/>
  <c r="BJ25" i="29"/>
  <c r="BQ25" i="29" s="1"/>
  <c r="BM25" i="29"/>
  <c r="BK7" i="29"/>
  <c r="BR7" i="29" s="1"/>
  <c r="BJ23" i="29"/>
  <c r="BQ23" i="29" s="1"/>
  <c r="BM17" i="29"/>
  <c r="BP20" i="29"/>
  <c r="BJ9" i="29"/>
  <c r="BQ9" i="29" s="1"/>
  <c r="BL20" i="29"/>
  <c r="BS20" i="29" s="1"/>
  <c r="BK11" i="29"/>
  <c r="BR11" i="29" s="1"/>
  <c r="BM7" i="29"/>
  <c r="BJ11" i="29"/>
  <c r="BQ11" i="29" s="1"/>
  <c r="BL7" i="29"/>
  <c r="BS7" i="29" s="1"/>
  <c r="BN23" i="29"/>
  <c r="BK20" i="29"/>
  <c r="BR20" i="29" s="1"/>
  <c r="BM18" i="29"/>
  <c r="BL23" i="29"/>
  <c r="BS23" i="29" s="1"/>
  <c r="BO9" i="29"/>
  <c r="BN11" i="29"/>
  <c r="BK16" i="29"/>
  <c r="BR16" i="29" s="1"/>
  <c r="BM21" i="29"/>
  <c r="BP21" i="29"/>
  <c r="BP16" i="29"/>
  <c r="BP23" i="29"/>
  <c r="BK21" i="29"/>
  <c r="BR21" i="29" s="1"/>
  <c r="BJ16" i="29"/>
  <c r="BQ16" i="29" s="1"/>
  <c r="BL21" i="29"/>
  <c r="BS21" i="29" s="1"/>
  <c r="BO23" i="29"/>
  <c r="BO17" i="29"/>
  <c r="BP9" i="29"/>
  <c r="BL18" i="29"/>
  <c r="BS18" i="29" s="1"/>
  <c r="BO10" i="29"/>
  <c r="BM11" i="29"/>
  <c r="BN18" i="29"/>
  <c r="BL17" i="29"/>
  <c r="BS17" i="29" s="1"/>
  <c r="BM15" i="29"/>
  <c r="BP8" i="29"/>
  <c r="BN17" i="29"/>
  <c r="BL15" i="29"/>
  <c r="BS15" i="29" s="1"/>
  <c r="BO8" i="29"/>
  <c r="BM8" i="29"/>
  <c r="BN8" i="29"/>
  <c r="BO15" i="29"/>
  <c r="BK15" i="29"/>
  <c r="BR15" i="29" s="1"/>
  <c r="BL11" i="29"/>
  <c r="BS11" i="29" s="1"/>
  <c r="BO24" i="29"/>
  <c r="BN15" i="29"/>
  <c r="BJ15" i="29"/>
  <c r="BQ15" i="29" s="1"/>
  <c r="BN24" i="29"/>
  <c r="BN25" i="29"/>
  <c r="BK14" i="29"/>
  <c r="BR14" i="29" s="1"/>
  <c r="BN10" i="29"/>
  <c r="BN22" i="29"/>
  <c r="BT24" i="29"/>
  <c r="BU24" i="29" s="1"/>
  <c r="CB24" i="29" s="1"/>
  <c r="CC24" i="29" s="1"/>
  <c r="CD24" i="29" s="1"/>
  <c r="BP14" i="29"/>
  <c r="BK24" i="29"/>
  <c r="BR24" i="29" s="1"/>
  <c r="BK19" i="29"/>
  <c r="BR19" i="29" s="1"/>
  <c r="BM24" i="29"/>
  <c r="BJ24" i="29"/>
  <c r="BQ24" i="29" s="1"/>
  <c r="BJ19" i="29"/>
  <c r="BQ19" i="29" s="1"/>
  <c r="BL24" i="29"/>
  <c r="BS24" i="29" s="1"/>
  <c r="BN14" i="29"/>
  <c r="BT19" i="29"/>
  <c r="BU19" i="29" s="1"/>
  <c r="BX19" i="29" s="1"/>
  <c r="AX7" i="29"/>
  <c r="BK8" i="29"/>
  <c r="BR8" i="29" s="1"/>
  <c r="BK22" i="29"/>
  <c r="BR22" i="29" s="1"/>
  <c r="BK17" i="29"/>
  <c r="BR17" i="29" s="1"/>
  <c r="BM10" i="29"/>
  <c r="BM14" i="29"/>
  <c r="BP19" i="29"/>
  <c r="BP12" i="29"/>
  <c r="BT17" i="29"/>
  <c r="BU17" i="29" s="1"/>
  <c r="BX17" i="29" s="1"/>
  <c r="BP22" i="29"/>
  <c r="BJ14" i="29"/>
  <c r="BQ14" i="29" s="1"/>
  <c r="BO14" i="29"/>
  <c r="BT14" i="29"/>
  <c r="BU14" i="29" s="1"/>
  <c r="BX14" i="29" s="1"/>
  <c r="BJ22" i="29"/>
  <c r="BQ22" i="29" s="1"/>
  <c r="BJ17" i="29"/>
  <c r="BQ17" i="29" s="1"/>
  <c r="BO19" i="29"/>
  <c r="BO12" i="29"/>
  <c r="BK12" i="29"/>
  <c r="BR12" i="29" s="1"/>
  <c r="BM19" i="29"/>
  <c r="BN19" i="29"/>
  <c r="BN12" i="29"/>
  <c r="BI71" i="29"/>
  <c r="BN71" i="29" s="1"/>
  <c r="BI70" i="29"/>
  <c r="BN70" i="29" s="1"/>
  <c r="BI69" i="29"/>
  <c r="BP69" i="29" s="1"/>
  <c r="BI72" i="29"/>
  <c r="BT34" i="29"/>
  <c r="BU34" i="29" s="1"/>
  <c r="BT100" i="29"/>
  <c r="BU100" i="29" s="1"/>
  <c r="BT59" i="29"/>
  <c r="BU59" i="29" s="1"/>
  <c r="BT61" i="29"/>
  <c r="BU61" i="29" s="1"/>
  <c r="BT31" i="29"/>
  <c r="BU31" i="29" s="1"/>
  <c r="BT121" i="29"/>
  <c r="BU121" i="29" s="1"/>
  <c r="BT150" i="29"/>
  <c r="BU150" i="29" s="1"/>
  <c r="BT162" i="29"/>
  <c r="BU162" i="29" s="1"/>
  <c r="BT167" i="29"/>
  <c r="BU167" i="29" s="1"/>
  <c r="CB20" i="29"/>
  <c r="CC20" i="29" s="1"/>
  <c r="CD20" i="29" s="1"/>
  <c r="BT97" i="29"/>
  <c r="BU97" i="29" s="1"/>
  <c r="BT86" i="29"/>
  <c r="BU86" i="29" s="1"/>
  <c r="BT88" i="29"/>
  <c r="BU88" i="29" s="1"/>
  <c r="BT56" i="29"/>
  <c r="BU56" i="29" s="1"/>
  <c r="BT58" i="29"/>
  <c r="BU58" i="29" s="1"/>
  <c r="BT45" i="29"/>
  <c r="BU45" i="29" s="1"/>
  <c r="BT118" i="29"/>
  <c r="BU118" i="29" s="1"/>
  <c r="BT147" i="29"/>
  <c r="BU147" i="29" s="1"/>
  <c r="BT159" i="29"/>
  <c r="BU159" i="29" s="1"/>
  <c r="BT164" i="29"/>
  <c r="BU164" i="29" s="1"/>
  <c r="BT170" i="29"/>
  <c r="BU170" i="29" s="1"/>
  <c r="BT85" i="29"/>
  <c r="BU85" i="29" s="1"/>
  <c r="BT55" i="29"/>
  <c r="BU55" i="29" s="1"/>
  <c r="BT42" i="29"/>
  <c r="BU42" i="29" s="1"/>
  <c r="BT115" i="29"/>
  <c r="BU115" i="29" s="1"/>
  <c r="BT144" i="29"/>
  <c r="BU144" i="29" s="1"/>
  <c r="BT149" i="29"/>
  <c r="BU149" i="29" s="1"/>
  <c r="BT161" i="29"/>
  <c r="BU161" i="29" s="1"/>
  <c r="BT52" i="29"/>
  <c r="BU52" i="29" s="1"/>
  <c r="BT39" i="29"/>
  <c r="BU39" i="29" s="1"/>
  <c r="BT129" i="29"/>
  <c r="BU129" i="29" s="1"/>
  <c r="BT141" i="29"/>
  <c r="BU141" i="29" s="1"/>
  <c r="BT146" i="29"/>
  <c r="BU146" i="29" s="1"/>
  <c r="BT172" i="29"/>
  <c r="BU172" i="29" s="1"/>
  <c r="BT158" i="29"/>
  <c r="BU158" i="29" s="1"/>
  <c r="BT64" i="29"/>
  <c r="BU64" i="29" s="1"/>
  <c r="BT94" i="29"/>
  <c r="BU94" i="29" s="1"/>
  <c r="BT108" i="29"/>
  <c r="BU108" i="29" s="1"/>
  <c r="BT105" i="29"/>
  <c r="BU105" i="29" s="1"/>
  <c r="BT77" i="29"/>
  <c r="BU77" i="29" s="1"/>
  <c r="BT79" i="29"/>
  <c r="BU79" i="29" s="1"/>
  <c r="BT66" i="29"/>
  <c r="BU66" i="29" s="1"/>
  <c r="BT36" i="29"/>
  <c r="BU36" i="29" s="1"/>
  <c r="BT126" i="29"/>
  <c r="BU126" i="29" s="1"/>
  <c r="BT138" i="29"/>
  <c r="BU138" i="29" s="1"/>
  <c r="BT143" i="29"/>
  <c r="BU143" i="29" s="1"/>
  <c r="BT169" i="29"/>
  <c r="BU169" i="29" s="1"/>
  <c r="BT165" i="29"/>
  <c r="BU165" i="29" s="1"/>
  <c r="BT83" i="29"/>
  <c r="BU83" i="29" s="1"/>
  <c r="BT80" i="29"/>
  <c r="BU80" i="29" s="1"/>
  <c r="BT102" i="29"/>
  <c r="BU102" i="29" s="1"/>
  <c r="BT74" i="29"/>
  <c r="BU74" i="29" s="1"/>
  <c r="BT63" i="29"/>
  <c r="BU63" i="29" s="1"/>
  <c r="BT33" i="29"/>
  <c r="BU33" i="29" s="1"/>
  <c r="BT123" i="29"/>
  <c r="BU123" i="29" s="1"/>
  <c r="BT128" i="29"/>
  <c r="BU128" i="29" s="1"/>
  <c r="BT135" i="29"/>
  <c r="BU135" i="29" s="1"/>
  <c r="BT140" i="29"/>
  <c r="BU140" i="29" s="1"/>
  <c r="BT166" i="29"/>
  <c r="BU166" i="29" s="1"/>
  <c r="CB22" i="29"/>
  <c r="CC22" i="29" s="1"/>
  <c r="CD22" i="29" s="1"/>
  <c r="CB25" i="29"/>
  <c r="CC25" i="29" s="1"/>
  <c r="CD25" i="29" s="1"/>
  <c r="BT53" i="29"/>
  <c r="BU53" i="29" s="1"/>
  <c r="BT82" i="29"/>
  <c r="BU82" i="29" s="1"/>
  <c r="BT107" i="29"/>
  <c r="BU107" i="29" s="1"/>
  <c r="BT76" i="29"/>
  <c r="BU76" i="29" s="1"/>
  <c r="BT99" i="29"/>
  <c r="BU99" i="29" s="1"/>
  <c r="BT104" i="29"/>
  <c r="BU104" i="29" s="1"/>
  <c r="BT60" i="29"/>
  <c r="BU60" i="29" s="1"/>
  <c r="BT47" i="29"/>
  <c r="BU47" i="29" s="1"/>
  <c r="BT120" i="29"/>
  <c r="BU120" i="29" s="1"/>
  <c r="BT125" i="29"/>
  <c r="BU125" i="29" s="1"/>
  <c r="BT151" i="29"/>
  <c r="BU151" i="29" s="1"/>
  <c r="BT137" i="29"/>
  <c r="BU137" i="29" s="1"/>
  <c r="BT163" i="29"/>
  <c r="BU163" i="29" s="1"/>
  <c r="BT62" i="29"/>
  <c r="BU62" i="29" s="1"/>
  <c r="BT96" i="29"/>
  <c r="BU96" i="29" s="1"/>
  <c r="BT87" i="29"/>
  <c r="BU87" i="29" s="1"/>
  <c r="BT57" i="29"/>
  <c r="BU57" i="29" s="1"/>
  <c r="BT44" i="29"/>
  <c r="BU44" i="29" s="1"/>
  <c r="BT46" i="29"/>
  <c r="BU46" i="29" s="1"/>
  <c r="BT117" i="29"/>
  <c r="BU117" i="29" s="1"/>
  <c r="BT122" i="29"/>
  <c r="BU122" i="29" s="1"/>
  <c r="BT148" i="29"/>
  <c r="BU148" i="29" s="1"/>
  <c r="BT160" i="29"/>
  <c r="BU160" i="29" s="1"/>
  <c r="BT75" i="29"/>
  <c r="BU75" i="29" s="1"/>
  <c r="BT136" i="29"/>
  <c r="BU136" i="29" s="1"/>
  <c r="BT84" i="29"/>
  <c r="BU84" i="29" s="1"/>
  <c r="BT54" i="29"/>
  <c r="BU54" i="29" s="1"/>
  <c r="BT41" i="29"/>
  <c r="BU41" i="29" s="1"/>
  <c r="BT43" i="29"/>
  <c r="BU43" i="29" s="1"/>
  <c r="BT119" i="29"/>
  <c r="BU119" i="29" s="1"/>
  <c r="BT145" i="29"/>
  <c r="BU145" i="29" s="1"/>
  <c r="BT157" i="29"/>
  <c r="BU157" i="29" s="1"/>
  <c r="BT103" i="29"/>
  <c r="BU103" i="29" s="1"/>
  <c r="BT124" i="29"/>
  <c r="BU124" i="29" s="1"/>
  <c r="BT98" i="29"/>
  <c r="BU98" i="29" s="1"/>
  <c r="BT109" i="29"/>
  <c r="BU109" i="29" s="1"/>
  <c r="BT95" i="29"/>
  <c r="BU95" i="29" s="1"/>
  <c r="BT81" i="29"/>
  <c r="BU81" i="29" s="1"/>
  <c r="BT68" i="29"/>
  <c r="BU68" i="29" s="1"/>
  <c r="BT38" i="29"/>
  <c r="BU38" i="29" s="1"/>
  <c r="BT40" i="29"/>
  <c r="BU40" i="29" s="1"/>
  <c r="BT130" i="29"/>
  <c r="BU130" i="29" s="1"/>
  <c r="BT116" i="29"/>
  <c r="BU116" i="29" s="1"/>
  <c r="BT142" i="29"/>
  <c r="BU142" i="29" s="1"/>
  <c r="BT171" i="29"/>
  <c r="BU171" i="29" s="1"/>
  <c r="BT32" i="29"/>
  <c r="BU32" i="29" s="1"/>
  <c r="BT101" i="29"/>
  <c r="BU101" i="29" s="1"/>
  <c r="BT106" i="29"/>
  <c r="BU106" i="29" s="1"/>
  <c r="BT78" i="29"/>
  <c r="BU78" i="29" s="1"/>
  <c r="BT65" i="29"/>
  <c r="BU65" i="29" s="1"/>
  <c r="BT67" i="29"/>
  <c r="BU67" i="29" s="1"/>
  <c r="BT35" i="29"/>
  <c r="BU35" i="29" s="1"/>
  <c r="BT37" i="29"/>
  <c r="BU37" i="29" s="1"/>
  <c r="BT127" i="29"/>
  <c r="BU127" i="29" s="1"/>
  <c r="BT139" i="29"/>
  <c r="BU139" i="29" s="1"/>
  <c r="BT168" i="29"/>
  <c r="BU168" i="29" s="1"/>
  <c r="BV22" i="29"/>
  <c r="BW22" i="29"/>
  <c r="BX22" i="29"/>
  <c r="BV20" i="29"/>
  <c r="BW20" i="29"/>
  <c r="BX20" i="29"/>
  <c r="BV25" i="29"/>
  <c r="BW25" i="29"/>
  <c r="BX25" i="29"/>
  <c r="BQ12" i="29"/>
  <c r="BN39" i="29"/>
  <c r="BO39" i="29"/>
  <c r="BP39" i="29"/>
  <c r="BN105" i="29"/>
  <c r="BO105" i="29"/>
  <c r="BP105" i="29"/>
  <c r="BN77" i="29"/>
  <c r="BO77" i="29"/>
  <c r="BP77" i="29"/>
  <c r="BN79" i="29"/>
  <c r="BO79" i="29"/>
  <c r="BP79" i="29"/>
  <c r="BN66" i="29"/>
  <c r="BP66" i="29"/>
  <c r="BO66" i="29"/>
  <c r="BN49" i="29"/>
  <c r="BO49" i="29"/>
  <c r="BP49" i="29"/>
  <c r="BN36" i="29"/>
  <c r="BO36" i="29"/>
  <c r="BP36" i="29"/>
  <c r="BN126" i="29"/>
  <c r="BO126" i="29"/>
  <c r="BP126" i="29"/>
  <c r="BN138" i="29"/>
  <c r="BP138" i="29"/>
  <c r="BO138" i="29"/>
  <c r="BN143" i="29"/>
  <c r="BO143" i="29"/>
  <c r="BP143" i="29"/>
  <c r="BN169" i="29"/>
  <c r="BO169" i="29"/>
  <c r="BP169" i="29"/>
  <c r="BN155" i="29"/>
  <c r="BO155" i="29"/>
  <c r="BP155" i="29"/>
  <c r="BN112" i="29"/>
  <c r="BO112" i="29"/>
  <c r="BP112" i="29"/>
  <c r="BN76" i="29"/>
  <c r="BO76" i="29"/>
  <c r="BP76" i="29"/>
  <c r="BN33" i="29"/>
  <c r="BO33" i="29"/>
  <c r="BP33" i="29"/>
  <c r="BN123" i="29"/>
  <c r="BO123" i="29"/>
  <c r="BP123" i="29"/>
  <c r="BN128" i="29"/>
  <c r="BO128" i="29"/>
  <c r="BP128" i="29"/>
  <c r="BN135" i="29"/>
  <c r="BO135" i="29"/>
  <c r="BP135" i="29"/>
  <c r="BN140" i="29"/>
  <c r="BO140" i="29"/>
  <c r="BP140" i="29"/>
  <c r="BP166" i="29"/>
  <c r="BN166" i="29"/>
  <c r="BO166" i="29"/>
  <c r="BN153" i="29"/>
  <c r="BO153" i="29"/>
  <c r="BP153" i="29"/>
  <c r="BN80" i="29"/>
  <c r="BO80" i="29"/>
  <c r="BP80" i="29"/>
  <c r="BN141" i="29"/>
  <c r="BO141" i="29"/>
  <c r="BP141" i="29"/>
  <c r="BN63" i="29"/>
  <c r="BO63" i="29"/>
  <c r="BP63" i="29"/>
  <c r="BN99" i="29"/>
  <c r="BO99" i="29"/>
  <c r="BP99" i="29"/>
  <c r="BN104" i="29"/>
  <c r="BO104" i="29"/>
  <c r="BP104" i="29"/>
  <c r="BN73" i="29"/>
  <c r="BO73" i="29"/>
  <c r="BP73" i="29"/>
  <c r="BN60" i="29"/>
  <c r="BO60" i="29"/>
  <c r="BP60" i="29"/>
  <c r="BN47" i="29"/>
  <c r="BO47" i="29"/>
  <c r="BP47" i="29"/>
  <c r="BN30" i="29"/>
  <c r="BP30" i="29"/>
  <c r="BO30" i="29"/>
  <c r="BN120" i="29"/>
  <c r="BO120" i="29"/>
  <c r="BP120" i="29"/>
  <c r="BN125" i="29"/>
  <c r="BO125" i="29"/>
  <c r="BP125" i="29"/>
  <c r="BN151" i="29"/>
  <c r="BO151" i="29"/>
  <c r="BP151" i="29"/>
  <c r="BN137" i="29"/>
  <c r="BO137" i="29"/>
  <c r="BP137" i="29"/>
  <c r="BN163" i="29"/>
  <c r="BO163" i="29"/>
  <c r="BP163" i="29"/>
  <c r="BN108" i="29"/>
  <c r="BO108" i="29"/>
  <c r="BP108" i="29"/>
  <c r="BN107" i="29"/>
  <c r="BO107" i="29"/>
  <c r="BP107" i="29"/>
  <c r="BN96" i="29"/>
  <c r="BO96" i="29"/>
  <c r="BP96" i="29"/>
  <c r="BN101" i="29"/>
  <c r="BO101" i="29"/>
  <c r="BP101" i="29"/>
  <c r="BN87" i="29"/>
  <c r="BO87" i="29"/>
  <c r="BP87" i="29"/>
  <c r="BN57" i="29"/>
  <c r="BO57" i="29"/>
  <c r="BP57" i="29"/>
  <c r="BN44" i="29"/>
  <c r="BO44" i="29"/>
  <c r="BP44" i="29"/>
  <c r="BN46" i="29"/>
  <c r="BO46" i="29"/>
  <c r="BP46" i="29"/>
  <c r="BN117" i="29"/>
  <c r="BO117" i="29"/>
  <c r="BP117" i="29"/>
  <c r="BN122" i="29"/>
  <c r="BO122" i="29"/>
  <c r="BP122" i="29"/>
  <c r="BN148" i="29"/>
  <c r="BO148" i="29"/>
  <c r="BP148" i="29"/>
  <c r="BP134" i="29"/>
  <c r="BN134" i="29"/>
  <c r="BO134" i="29"/>
  <c r="BN160" i="29"/>
  <c r="BO160" i="29"/>
  <c r="BP160" i="29"/>
  <c r="BN48" i="29"/>
  <c r="BO48" i="29"/>
  <c r="BP48" i="29"/>
  <c r="BN93" i="29"/>
  <c r="BO93" i="29"/>
  <c r="BP93" i="29"/>
  <c r="BN98" i="29"/>
  <c r="BO98" i="29"/>
  <c r="BP98" i="29"/>
  <c r="BN84" i="29"/>
  <c r="BO84" i="29"/>
  <c r="BP84" i="29"/>
  <c r="BN54" i="29"/>
  <c r="BO54" i="29"/>
  <c r="BP54" i="29"/>
  <c r="BN41" i="29"/>
  <c r="BO41" i="29"/>
  <c r="BP41" i="29"/>
  <c r="BN43" i="29"/>
  <c r="BO43" i="29"/>
  <c r="BP43" i="29"/>
  <c r="BN114" i="29"/>
  <c r="BO114" i="29"/>
  <c r="BP114" i="29"/>
  <c r="BN119" i="29"/>
  <c r="BO119" i="29"/>
  <c r="BP119" i="29"/>
  <c r="BN145" i="29"/>
  <c r="BO145" i="29"/>
  <c r="BP145" i="29"/>
  <c r="BN132" i="29"/>
  <c r="BO132" i="29"/>
  <c r="BP132" i="29"/>
  <c r="BN157" i="29"/>
  <c r="BO157" i="29"/>
  <c r="BP157" i="29"/>
  <c r="BN50" i="29"/>
  <c r="BP50" i="29"/>
  <c r="BO50" i="29"/>
  <c r="BN172" i="29"/>
  <c r="BO172" i="29"/>
  <c r="BP172" i="29"/>
  <c r="BN74" i="29"/>
  <c r="BP74" i="29"/>
  <c r="BO74" i="29"/>
  <c r="BN109" i="29"/>
  <c r="BO109" i="29"/>
  <c r="BP109" i="29"/>
  <c r="BN95" i="29"/>
  <c r="BO95" i="29"/>
  <c r="BP95" i="29"/>
  <c r="BN81" i="29"/>
  <c r="BO81" i="29"/>
  <c r="BP81" i="29"/>
  <c r="BN68" i="29"/>
  <c r="BO68" i="29"/>
  <c r="BP68" i="29"/>
  <c r="BN51" i="29"/>
  <c r="BO51" i="29"/>
  <c r="BP51" i="29"/>
  <c r="BN38" i="29"/>
  <c r="BP38" i="29"/>
  <c r="BO38" i="29"/>
  <c r="BN40" i="29"/>
  <c r="BO40" i="29"/>
  <c r="BP40" i="29"/>
  <c r="BN130" i="29"/>
  <c r="BO130" i="29"/>
  <c r="BP130" i="29"/>
  <c r="BN116" i="29"/>
  <c r="BO116" i="29"/>
  <c r="BP116" i="29"/>
  <c r="BN142" i="29"/>
  <c r="BO142" i="29"/>
  <c r="BP142" i="29"/>
  <c r="BN171" i="29"/>
  <c r="BO171" i="29"/>
  <c r="BP171" i="29"/>
  <c r="BN154" i="29"/>
  <c r="BP154" i="29"/>
  <c r="BO154" i="29"/>
  <c r="BN52" i="29"/>
  <c r="BO52" i="29"/>
  <c r="BP52" i="29"/>
  <c r="BP146" i="29"/>
  <c r="BN146" i="29"/>
  <c r="BO146" i="29"/>
  <c r="BN92" i="29"/>
  <c r="BO92" i="29"/>
  <c r="BP92" i="29"/>
  <c r="BN78" i="29"/>
  <c r="BO78" i="29"/>
  <c r="BP78" i="29"/>
  <c r="BN65" i="29"/>
  <c r="BO65" i="29"/>
  <c r="BP65" i="29"/>
  <c r="BN67" i="29"/>
  <c r="BO67" i="29"/>
  <c r="BP67" i="29"/>
  <c r="BN35" i="29"/>
  <c r="BO35" i="29"/>
  <c r="BP35" i="29"/>
  <c r="BN37" i="29"/>
  <c r="BO37" i="29"/>
  <c r="BP37" i="29"/>
  <c r="BN127" i="29"/>
  <c r="BO127" i="29"/>
  <c r="BP127" i="29"/>
  <c r="BN113" i="29"/>
  <c r="BO113" i="29"/>
  <c r="BP113" i="29"/>
  <c r="BN139" i="29"/>
  <c r="BO139" i="29"/>
  <c r="BP139" i="29"/>
  <c r="BN168" i="29"/>
  <c r="BO168" i="29"/>
  <c r="BP168" i="29"/>
  <c r="BP82" i="29"/>
  <c r="BN82" i="29"/>
  <c r="BO82" i="29"/>
  <c r="BP158" i="29"/>
  <c r="BN158" i="29"/>
  <c r="BO158" i="29"/>
  <c r="BN90" i="29"/>
  <c r="BO90" i="29"/>
  <c r="BP90" i="29"/>
  <c r="BN62" i="29"/>
  <c r="BO62" i="29"/>
  <c r="BP62" i="29"/>
  <c r="BN64" i="29"/>
  <c r="BO64" i="29"/>
  <c r="BP64" i="29"/>
  <c r="BN32" i="29"/>
  <c r="BO32" i="29"/>
  <c r="BP32" i="29"/>
  <c r="BN34" i="29"/>
  <c r="BO34" i="29"/>
  <c r="BP34" i="29"/>
  <c r="BN124" i="29"/>
  <c r="BO124" i="29"/>
  <c r="BP124" i="29"/>
  <c r="BN111" i="29"/>
  <c r="BO111" i="29"/>
  <c r="BP111" i="29"/>
  <c r="BN136" i="29"/>
  <c r="BO136" i="29"/>
  <c r="BP136" i="29"/>
  <c r="BN165" i="29"/>
  <c r="BO165" i="29"/>
  <c r="BP165" i="29"/>
  <c r="BN170" i="29"/>
  <c r="BP170" i="29"/>
  <c r="BO170" i="29"/>
  <c r="BN129" i="29"/>
  <c r="BO129" i="29"/>
  <c r="BP129" i="29"/>
  <c r="BN102" i="29"/>
  <c r="BP102" i="29"/>
  <c r="BO102" i="29"/>
  <c r="BN103" i="29"/>
  <c r="BO103" i="29"/>
  <c r="BP103" i="29"/>
  <c r="BN100" i="29"/>
  <c r="BO100" i="29"/>
  <c r="BP100" i="29"/>
  <c r="BN59" i="29"/>
  <c r="BO59" i="29"/>
  <c r="BP59" i="29"/>
  <c r="BN61" i="29"/>
  <c r="BO61" i="29"/>
  <c r="BP61" i="29"/>
  <c r="BN29" i="29"/>
  <c r="BO29" i="29"/>
  <c r="BP29" i="29"/>
  <c r="BN31" i="29"/>
  <c r="BO31" i="29"/>
  <c r="BP31" i="29"/>
  <c r="BN121" i="29"/>
  <c r="BO121" i="29"/>
  <c r="BP121" i="29"/>
  <c r="BN150" i="29"/>
  <c r="BO150" i="29"/>
  <c r="BP150" i="29"/>
  <c r="BN133" i="29"/>
  <c r="BO133" i="29"/>
  <c r="BP133" i="29"/>
  <c r="BN162" i="29"/>
  <c r="BO162" i="29"/>
  <c r="BP162" i="29"/>
  <c r="BN167" i="29"/>
  <c r="BO167" i="29"/>
  <c r="BP167" i="29"/>
  <c r="BN91" i="29"/>
  <c r="BO91" i="29"/>
  <c r="BP91" i="29"/>
  <c r="BN106" i="29"/>
  <c r="BO106" i="29"/>
  <c r="BP106" i="29"/>
  <c r="BN75" i="29"/>
  <c r="BO75" i="29"/>
  <c r="BP75" i="29"/>
  <c r="BN97" i="29"/>
  <c r="BO97" i="29"/>
  <c r="BP97" i="29"/>
  <c r="BN86" i="29"/>
  <c r="BP86" i="29"/>
  <c r="BO86" i="29"/>
  <c r="BN88" i="29"/>
  <c r="BO88" i="29"/>
  <c r="BP88" i="29"/>
  <c r="BN56" i="29"/>
  <c r="BO56" i="29"/>
  <c r="BP56" i="29"/>
  <c r="BN58" i="29"/>
  <c r="BP58" i="29"/>
  <c r="BO58" i="29"/>
  <c r="BN45" i="29"/>
  <c r="BO45" i="29"/>
  <c r="BP45" i="29"/>
  <c r="BN28" i="29"/>
  <c r="BO28" i="29"/>
  <c r="BP28" i="29"/>
  <c r="BP118" i="29"/>
  <c r="BN118" i="29"/>
  <c r="BO118" i="29"/>
  <c r="BN147" i="29"/>
  <c r="BO147" i="29"/>
  <c r="BP147" i="29"/>
  <c r="BN159" i="29"/>
  <c r="BO159" i="29"/>
  <c r="BP159" i="29"/>
  <c r="BN164" i="29"/>
  <c r="BO164" i="29"/>
  <c r="BP164" i="29"/>
  <c r="BN94" i="29"/>
  <c r="BP94" i="29"/>
  <c r="BO94" i="29"/>
  <c r="BN83" i="29"/>
  <c r="BO83" i="29"/>
  <c r="BP83" i="29"/>
  <c r="BN85" i="29"/>
  <c r="BO85" i="29"/>
  <c r="BP85" i="29"/>
  <c r="BN53" i="29"/>
  <c r="BO53" i="29"/>
  <c r="BP53" i="29"/>
  <c r="BN55" i="29"/>
  <c r="BO55" i="29"/>
  <c r="BP55" i="29"/>
  <c r="BN42" i="29"/>
  <c r="BP42" i="29"/>
  <c r="BO42" i="29"/>
  <c r="BN27" i="29"/>
  <c r="BO27" i="29"/>
  <c r="BP27" i="29"/>
  <c r="BN115" i="29"/>
  <c r="BO115" i="29"/>
  <c r="BP115" i="29"/>
  <c r="BN144" i="29"/>
  <c r="BO144" i="29"/>
  <c r="BP144" i="29"/>
  <c r="BN149" i="29"/>
  <c r="BO149" i="29"/>
  <c r="BP149" i="29"/>
  <c r="BN156" i="29"/>
  <c r="BO156" i="29"/>
  <c r="BP156" i="29"/>
  <c r="BN161" i="29"/>
  <c r="BO161" i="29"/>
  <c r="BP161" i="29"/>
  <c r="BL85" i="29"/>
  <c r="BS85" i="29" s="1"/>
  <c r="BM85" i="29"/>
  <c r="BL149" i="29"/>
  <c r="BS149" i="29" s="1"/>
  <c r="BM149" i="29"/>
  <c r="BL80" i="29"/>
  <c r="BS80" i="29" s="1"/>
  <c r="BM80" i="29"/>
  <c r="BL112" i="29"/>
  <c r="BS112" i="29" s="1"/>
  <c r="BM112" i="29"/>
  <c r="BL105" i="29"/>
  <c r="BS105" i="29" s="1"/>
  <c r="BM105" i="29"/>
  <c r="BL77" i="29"/>
  <c r="BS77" i="29" s="1"/>
  <c r="BM77" i="29"/>
  <c r="BL79" i="29"/>
  <c r="BS79" i="29" s="1"/>
  <c r="BM79" i="29"/>
  <c r="BL66" i="29"/>
  <c r="BS66" i="29" s="1"/>
  <c r="BM66" i="29"/>
  <c r="BL49" i="29"/>
  <c r="BS49" i="29" s="1"/>
  <c r="BM49" i="29"/>
  <c r="BL36" i="29"/>
  <c r="BS36" i="29" s="1"/>
  <c r="BM36" i="29"/>
  <c r="BL126" i="29"/>
  <c r="BS126" i="29" s="1"/>
  <c r="BM126" i="29"/>
  <c r="BL138" i="29"/>
  <c r="BS138" i="29" s="1"/>
  <c r="BM138" i="29"/>
  <c r="BL143" i="29"/>
  <c r="BS143" i="29" s="1"/>
  <c r="BM143" i="29"/>
  <c r="BL169" i="29"/>
  <c r="BS169" i="29" s="1"/>
  <c r="BM169" i="29"/>
  <c r="BL155" i="29"/>
  <c r="BS155" i="29" s="1"/>
  <c r="BM155" i="29"/>
  <c r="BL94" i="29"/>
  <c r="BS94" i="29" s="1"/>
  <c r="BM94" i="29"/>
  <c r="BL156" i="29"/>
  <c r="BS156" i="29" s="1"/>
  <c r="BM156" i="29"/>
  <c r="BL50" i="29"/>
  <c r="BS50" i="29" s="1"/>
  <c r="BM50" i="29"/>
  <c r="BL102" i="29"/>
  <c r="BS102" i="29" s="1"/>
  <c r="BM102" i="29"/>
  <c r="BL76" i="29"/>
  <c r="BS76" i="29" s="1"/>
  <c r="BM76" i="29"/>
  <c r="BL63" i="29"/>
  <c r="BS63" i="29" s="1"/>
  <c r="BM63" i="29"/>
  <c r="BL48" i="29"/>
  <c r="BS48" i="29" s="1"/>
  <c r="BM48" i="29"/>
  <c r="BL33" i="29"/>
  <c r="BS33" i="29" s="1"/>
  <c r="BM33" i="29"/>
  <c r="BL123" i="29"/>
  <c r="BS123" i="29" s="1"/>
  <c r="BM123" i="29"/>
  <c r="BL128" i="29"/>
  <c r="BS128" i="29" s="1"/>
  <c r="BM128" i="29"/>
  <c r="BL135" i="29"/>
  <c r="BS135" i="29" s="1"/>
  <c r="BM135" i="29"/>
  <c r="BL140" i="29"/>
  <c r="BS140" i="29" s="1"/>
  <c r="BM140" i="29"/>
  <c r="BL166" i="29"/>
  <c r="BS166" i="29" s="1"/>
  <c r="BM166" i="29"/>
  <c r="BL153" i="29"/>
  <c r="BS153" i="29" s="1"/>
  <c r="BM153" i="29"/>
  <c r="BL172" i="29"/>
  <c r="BS172" i="29" s="1"/>
  <c r="BM172" i="29"/>
  <c r="BL99" i="29"/>
  <c r="BS99" i="29" s="1"/>
  <c r="BM99" i="29"/>
  <c r="BL104" i="29"/>
  <c r="BS104" i="29" s="1"/>
  <c r="BM104" i="29"/>
  <c r="BL73" i="29"/>
  <c r="BS73" i="29" s="1"/>
  <c r="BM73" i="29"/>
  <c r="BL60" i="29"/>
  <c r="BS60" i="29" s="1"/>
  <c r="BM60" i="29"/>
  <c r="BL47" i="29"/>
  <c r="BS47" i="29" s="1"/>
  <c r="BM47" i="29"/>
  <c r="BL30" i="29"/>
  <c r="BS30" i="29" s="1"/>
  <c r="BM30" i="29"/>
  <c r="BL120" i="29"/>
  <c r="BS120" i="29" s="1"/>
  <c r="BM120" i="29"/>
  <c r="BL125" i="29"/>
  <c r="BS125" i="29" s="1"/>
  <c r="BM125" i="29"/>
  <c r="BL151" i="29"/>
  <c r="BS151" i="29" s="1"/>
  <c r="BM151" i="29"/>
  <c r="BL137" i="29"/>
  <c r="BS137" i="29" s="1"/>
  <c r="BM137" i="29"/>
  <c r="BL163" i="29"/>
  <c r="BS163" i="29" s="1"/>
  <c r="BM163" i="29"/>
  <c r="BL42" i="29"/>
  <c r="BS42" i="29" s="1"/>
  <c r="BM42" i="29"/>
  <c r="BL82" i="29"/>
  <c r="BS82" i="29" s="1"/>
  <c r="BM82" i="29"/>
  <c r="BL107" i="29"/>
  <c r="BS107" i="29" s="1"/>
  <c r="BM107" i="29"/>
  <c r="BL96" i="29"/>
  <c r="BS96" i="29" s="1"/>
  <c r="BM96" i="29"/>
  <c r="BL101" i="29"/>
  <c r="BS101" i="29" s="1"/>
  <c r="BM101" i="29"/>
  <c r="BL87" i="29"/>
  <c r="BS87" i="29" s="1"/>
  <c r="BM87" i="29"/>
  <c r="BL57" i="29"/>
  <c r="BS57" i="29" s="1"/>
  <c r="BM57" i="29"/>
  <c r="BL44" i="29"/>
  <c r="BS44" i="29" s="1"/>
  <c r="BM44" i="29"/>
  <c r="BL46" i="29"/>
  <c r="BS46" i="29" s="1"/>
  <c r="BM46" i="29"/>
  <c r="BL117" i="29"/>
  <c r="BS117" i="29" s="1"/>
  <c r="BM117" i="29"/>
  <c r="BL122" i="29"/>
  <c r="BS122" i="29" s="1"/>
  <c r="BM122" i="29"/>
  <c r="BL148" i="29"/>
  <c r="BS148" i="29" s="1"/>
  <c r="BM148" i="29"/>
  <c r="BL134" i="29"/>
  <c r="BS134" i="29" s="1"/>
  <c r="BM134" i="29"/>
  <c r="BL160" i="29"/>
  <c r="BS160" i="29" s="1"/>
  <c r="BM160" i="29"/>
  <c r="BL27" i="29"/>
  <c r="BS27" i="29" s="1"/>
  <c r="BM27" i="29"/>
  <c r="BL161" i="29"/>
  <c r="BS161" i="29" s="1"/>
  <c r="BM161" i="29"/>
  <c r="BL158" i="29"/>
  <c r="BS158" i="29" s="1"/>
  <c r="BM158" i="29"/>
  <c r="BL93" i="29"/>
  <c r="BS93" i="29" s="1"/>
  <c r="BM93" i="29"/>
  <c r="BL98" i="29"/>
  <c r="BS98" i="29" s="1"/>
  <c r="BM98" i="29"/>
  <c r="BL84" i="29"/>
  <c r="BS84" i="29" s="1"/>
  <c r="BM84" i="29"/>
  <c r="BL54" i="29"/>
  <c r="BS54" i="29" s="1"/>
  <c r="BM54" i="29"/>
  <c r="BL41" i="29"/>
  <c r="BS41" i="29" s="1"/>
  <c r="BM41" i="29"/>
  <c r="BL43" i="29"/>
  <c r="BS43" i="29" s="1"/>
  <c r="BM43" i="29"/>
  <c r="BL114" i="29"/>
  <c r="BS114" i="29" s="1"/>
  <c r="BM114" i="29"/>
  <c r="BL119" i="29"/>
  <c r="BS119" i="29" s="1"/>
  <c r="BM119" i="29"/>
  <c r="BL145" i="29"/>
  <c r="BS145" i="29" s="1"/>
  <c r="BM145" i="29"/>
  <c r="BL132" i="29"/>
  <c r="BS132" i="29" s="1"/>
  <c r="BM132" i="29"/>
  <c r="BL157" i="29"/>
  <c r="BS157" i="29" s="1"/>
  <c r="BM157" i="29"/>
  <c r="BL83" i="29"/>
  <c r="BS83" i="29" s="1"/>
  <c r="BM83" i="29"/>
  <c r="BL52" i="29"/>
  <c r="BS52" i="29" s="1"/>
  <c r="BM52" i="29"/>
  <c r="BL74" i="29"/>
  <c r="BS74" i="29" s="1"/>
  <c r="BM74" i="29"/>
  <c r="BL109" i="29"/>
  <c r="BS109" i="29" s="1"/>
  <c r="BM109" i="29"/>
  <c r="BL95" i="29"/>
  <c r="BS95" i="29" s="1"/>
  <c r="BM95" i="29"/>
  <c r="BL81" i="29"/>
  <c r="BS81" i="29" s="1"/>
  <c r="BM81" i="29"/>
  <c r="BL68" i="29"/>
  <c r="BS68" i="29" s="1"/>
  <c r="BM68" i="29"/>
  <c r="BL51" i="29"/>
  <c r="BS51" i="29" s="1"/>
  <c r="BM51" i="29"/>
  <c r="BL38" i="29"/>
  <c r="BS38" i="29" s="1"/>
  <c r="BM38" i="29"/>
  <c r="BL40" i="29"/>
  <c r="BS40" i="29" s="1"/>
  <c r="BM40" i="29"/>
  <c r="BL130" i="29"/>
  <c r="BS130" i="29" s="1"/>
  <c r="BM130" i="29"/>
  <c r="BL116" i="29"/>
  <c r="BS116" i="29" s="1"/>
  <c r="BM116" i="29"/>
  <c r="BL142" i="29"/>
  <c r="BS142" i="29" s="1"/>
  <c r="BM142" i="29"/>
  <c r="BL171" i="29"/>
  <c r="BS171" i="29" s="1"/>
  <c r="BM171" i="29"/>
  <c r="BL154" i="29"/>
  <c r="BS154" i="29" s="1"/>
  <c r="BM154" i="29"/>
  <c r="BL53" i="29"/>
  <c r="BS53" i="29" s="1"/>
  <c r="BM53" i="29"/>
  <c r="BL115" i="29"/>
  <c r="BS115" i="29" s="1"/>
  <c r="BM115" i="29"/>
  <c r="BL108" i="29"/>
  <c r="BS108" i="29" s="1"/>
  <c r="BM108" i="29"/>
  <c r="BL146" i="29"/>
  <c r="BS146" i="29" s="1"/>
  <c r="BM146" i="29"/>
  <c r="BL106" i="29"/>
  <c r="BS106" i="29" s="1"/>
  <c r="BM106" i="29"/>
  <c r="BL92" i="29"/>
  <c r="BS92" i="29" s="1"/>
  <c r="BM92" i="29"/>
  <c r="BL78" i="29"/>
  <c r="BS78" i="29" s="1"/>
  <c r="BM78" i="29"/>
  <c r="BL65" i="29"/>
  <c r="BS65" i="29" s="1"/>
  <c r="BM65" i="29"/>
  <c r="BL67" i="29"/>
  <c r="BS67" i="29" s="1"/>
  <c r="BM67" i="29"/>
  <c r="BL35" i="29"/>
  <c r="BS35" i="29" s="1"/>
  <c r="BM35" i="29"/>
  <c r="BL37" i="29"/>
  <c r="BS37" i="29" s="1"/>
  <c r="BM37" i="29"/>
  <c r="BL127" i="29"/>
  <c r="BS127" i="29" s="1"/>
  <c r="BM127" i="29"/>
  <c r="BL113" i="29"/>
  <c r="BS113" i="29" s="1"/>
  <c r="BM113" i="29"/>
  <c r="BL139" i="29"/>
  <c r="BS139" i="29" s="1"/>
  <c r="BM139" i="29"/>
  <c r="BL168" i="29"/>
  <c r="BS168" i="29" s="1"/>
  <c r="BM168" i="29"/>
  <c r="BL129" i="29"/>
  <c r="BS129" i="29" s="1"/>
  <c r="BM129" i="29"/>
  <c r="BL90" i="29"/>
  <c r="BS90" i="29" s="1"/>
  <c r="BM90" i="29"/>
  <c r="BL62" i="29"/>
  <c r="BS62" i="29" s="1"/>
  <c r="BM62" i="29"/>
  <c r="BL64" i="29"/>
  <c r="BS64" i="29" s="1"/>
  <c r="BM64" i="29"/>
  <c r="BL32" i="29"/>
  <c r="BS32" i="29" s="1"/>
  <c r="BM32" i="29"/>
  <c r="BL34" i="29"/>
  <c r="BS34" i="29" s="1"/>
  <c r="BM34" i="29"/>
  <c r="BL124" i="29"/>
  <c r="BS124" i="29" s="1"/>
  <c r="BM124" i="29"/>
  <c r="BL111" i="29"/>
  <c r="BS111" i="29" s="1"/>
  <c r="BM111" i="29"/>
  <c r="BL136" i="29"/>
  <c r="BS136" i="29" s="1"/>
  <c r="BM136" i="29"/>
  <c r="BL165" i="29"/>
  <c r="BS165" i="29" s="1"/>
  <c r="BM165" i="29"/>
  <c r="BL170" i="29"/>
  <c r="BS170" i="29" s="1"/>
  <c r="BM170" i="29"/>
  <c r="BL55" i="29"/>
  <c r="BS55" i="29" s="1"/>
  <c r="BM55" i="29"/>
  <c r="BL144" i="29"/>
  <c r="BS144" i="29" s="1"/>
  <c r="BM144" i="29"/>
  <c r="BL91" i="29"/>
  <c r="BS91" i="29" s="1"/>
  <c r="BM91" i="29"/>
  <c r="BL141" i="29"/>
  <c r="BS141" i="29" s="1"/>
  <c r="BM141" i="29"/>
  <c r="BL75" i="29"/>
  <c r="BS75" i="29" s="1"/>
  <c r="BM75" i="29"/>
  <c r="BL100" i="29"/>
  <c r="BS100" i="29" s="1"/>
  <c r="BM100" i="29"/>
  <c r="BL59" i="29"/>
  <c r="BS59" i="29" s="1"/>
  <c r="BM59" i="29"/>
  <c r="BL61" i="29"/>
  <c r="BS61" i="29" s="1"/>
  <c r="BM61" i="29"/>
  <c r="BL29" i="29"/>
  <c r="BS29" i="29" s="1"/>
  <c r="BM29" i="29"/>
  <c r="BL31" i="29"/>
  <c r="BS31" i="29" s="1"/>
  <c r="BM31" i="29"/>
  <c r="BL121" i="29"/>
  <c r="BS121" i="29" s="1"/>
  <c r="BM121" i="29"/>
  <c r="BL150" i="29"/>
  <c r="BS150" i="29" s="1"/>
  <c r="BM150" i="29"/>
  <c r="BL133" i="29"/>
  <c r="BS133" i="29" s="1"/>
  <c r="BM133" i="29"/>
  <c r="BL162" i="29"/>
  <c r="BS162" i="29" s="1"/>
  <c r="BM162" i="29"/>
  <c r="BL167" i="29"/>
  <c r="BS167" i="29" s="1"/>
  <c r="BM167" i="29"/>
  <c r="BL39" i="29"/>
  <c r="BS39" i="29" s="1"/>
  <c r="BM39" i="29"/>
  <c r="BL103" i="29"/>
  <c r="BS103" i="29" s="1"/>
  <c r="BM103" i="29"/>
  <c r="BL97" i="29"/>
  <c r="BS97" i="29" s="1"/>
  <c r="BM97" i="29"/>
  <c r="BL86" i="29"/>
  <c r="BS86" i="29" s="1"/>
  <c r="BM86" i="29"/>
  <c r="BL88" i="29"/>
  <c r="BS88" i="29" s="1"/>
  <c r="BM88" i="29"/>
  <c r="BL56" i="29"/>
  <c r="BS56" i="29" s="1"/>
  <c r="BM56" i="29"/>
  <c r="BL58" i="29"/>
  <c r="BS58" i="29" s="1"/>
  <c r="BM58" i="29"/>
  <c r="BL45" i="29"/>
  <c r="BS45" i="29" s="1"/>
  <c r="BM45" i="29"/>
  <c r="BL28" i="29"/>
  <c r="BS28" i="29" s="1"/>
  <c r="BM28" i="29"/>
  <c r="BL118" i="29"/>
  <c r="BS118" i="29" s="1"/>
  <c r="BM118" i="29"/>
  <c r="BL147" i="29"/>
  <c r="BS147" i="29" s="1"/>
  <c r="BM147" i="29"/>
  <c r="BL159" i="29"/>
  <c r="BS159" i="29" s="1"/>
  <c r="BM159" i="29"/>
  <c r="BL164" i="29"/>
  <c r="BS164" i="29" s="1"/>
  <c r="BM164" i="29"/>
  <c r="BJ60" i="29"/>
  <c r="BK60" i="29"/>
  <c r="BR60" i="29" s="1"/>
  <c r="BJ121" i="29"/>
  <c r="BK121" i="29"/>
  <c r="BR121" i="29" s="1"/>
  <c r="BJ162" i="29"/>
  <c r="BK162" i="29"/>
  <c r="BR162" i="29" s="1"/>
  <c r="BJ97" i="29"/>
  <c r="BK97" i="29"/>
  <c r="BR97" i="29" s="1"/>
  <c r="BJ86" i="29"/>
  <c r="BK86" i="29"/>
  <c r="BR86" i="29" s="1"/>
  <c r="BJ88" i="29"/>
  <c r="BK88" i="29"/>
  <c r="BR88" i="29" s="1"/>
  <c r="BJ56" i="29"/>
  <c r="BK56" i="29"/>
  <c r="BR56" i="29" s="1"/>
  <c r="BJ58" i="29"/>
  <c r="BK58" i="29"/>
  <c r="BR58" i="29" s="1"/>
  <c r="BJ45" i="29"/>
  <c r="BK45" i="29"/>
  <c r="BR45" i="29" s="1"/>
  <c r="BJ28" i="29"/>
  <c r="BK28" i="29"/>
  <c r="BR28" i="29" s="1"/>
  <c r="BJ118" i="29"/>
  <c r="BK118" i="29"/>
  <c r="BR118" i="29" s="1"/>
  <c r="BJ147" i="29"/>
  <c r="BK147" i="29"/>
  <c r="BR147" i="29" s="1"/>
  <c r="BJ159" i="29"/>
  <c r="BK159" i="29"/>
  <c r="BR159" i="29" s="1"/>
  <c r="BJ164" i="29"/>
  <c r="BK164" i="29"/>
  <c r="BR164" i="29" s="1"/>
  <c r="BJ99" i="29"/>
  <c r="BK99" i="29"/>
  <c r="BR99" i="29" s="1"/>
  <c r="BJ98" i="29"/>
  <c r="BK98" i="29"/>
  <c r="BR98" i="29" s="1"/>
  <c r="BJ29" i="29"/>
  <c r="BK29" i="29"/>
  <c r="BR29" i="29" s="1"/>
  <c r="BJ94" i="29"/>
  <c r="BK94" i="29"/>
  <c r="BR94" i="29" s="1"/>
  <c r="BJ83" i="29"/>
  <c r="BK83" i="29"/>
  <c r="BR83" i="29" s="1"/>
  <c r="BJ85" i="29"/>
  <c r="BK85" i="29"/>
  <c r="BR85" i="29" s="1"/>
  <c r="BJ53" i="29"/>
  <c r="BK53" i="29"/>
  <c r="BR53" i="29" s="1"/>
  <c r="BJ55" i="29"/>
  <c r="BK55" i="29"/>
  <c r="BR55" i="29" s="1"/>
  <c r="BJ42" i="29"/>
  <c r="BK42" i="29"/>
  <c r="BR42" i="29" s="1"/>
  <c r="BJ27" i="29"/>
  <c r="BK27" i="29"/>
  <c r="BR27" i="29" s="1"/>
  <c r="BJ115" i="29"/>
  <c r="BK115" i="29"/>
  <c r="BR115" i="29" s="1"/>
  <c r="BJ144" i="29"/>
  <c r="BK144" i="29"/>
  <c r="BR144" i="29" s="1"/>
  <c r="BJ149" i="29"/>
  <c r="BK149" i="29"/>
  <c r="BR149" i="29" s="1"/>
  <c r="BJ156" i="29"/>
  <c r="BK156" i="29"/>
  <c r="BR156" i="29" s="1"/>
  <c r="BJ161" i="29"/>
  <c r="BK161" i="29"/>
  <c r="BR161" i="29" s="1"/>
  <c r="BJ93" i="29"/>
  <c r="BK93" i="29"/>
  <c r="BR93" i="29" s="1"/>
  <c r="BJ59" i="29"/>
  <c r="BK59" i="29"/>
  <c r="BR59" i="29" s="1"/>
  <c r="BJ150" i="29"/>
  <c r="BK150" i="29"/>
  <c r="BR150" i="29" s="1"/>
  <c r="BJ91" i="29"/>
  <c r="BK91" i="29"/>
  <c r="BR91" i="29" s="1"/>
  <c r="BJ80" i="29"/>
  <c r="BK80" i="29"/>
  <c r="BR80" i="29" s="1"/>
  <c r="BJ82" i="29"/>
  <c r="BK82" i="29"/>
  <c r="BR82" i="29" s="1"/>
  <c r="BJ50" i="29"/>
  <c r="BK50" i="29"/>
  <c r="BR50" i="29" s="1"/>
  <c r="BJ52" i="29"/>
  <c r="BK52" i="29"/>
  <c r="BR52" i="29" s="1"/>
  <c r="BJ39" i="29"/>
  <c r="BK39" i="29"/>
  <c r="BR39" i="29" s="1"/>
  <c r="BJ129" i="29"/>
  <c r="BK129" i="29"/>
  <c r="BR129" i="29" s="1"/>
  <c r="BJ112" i="29"/>
  <c r="BK112" i="29"/>
  <c r="BR112" i="29" s="1"/>
  <c r="BJ141" i="29"/>
  <c r="BK141" i="29"/>
  <c r="BR141" i="29" s="1"/>
  <c r="BJ146" i="29"/>
  <c r="BK146" i="29"/>
  <c r="BR146" i="29" s="1"/>
  <c r="BJ172" i="29"/>
  <c r="BK172" i="29"/>
  <c r="BR172" i="29" s="1"/>
  <c r="BJ158" i="29"/>
  <c r="BK158" i="29"/>
  <c r="BR158" i="29" s="1"/>
  <c r="BJ47" i="29"/>
  <c r="BK47" i="29"/>
  <c r="BR47" i="29" s="1"/>
  <c r="BJ31" i="29"/>
  <c r="BK31" i="29"/>
  <c r="BR31" i="29" s="1"/>
  <c r="BJ167" i="29"/>
  <c r="BK167" i="29"/>
  <c r="BR167" i="29" s="1"/>
  <c r="BJ108" i="29"/>
  <c r="BK108" i="29"/>
  <c r="BR108" i="29" s="1"/>
  <c r="BJ105" i="29"/>
  <c r="BK105" i="29"/>
  <c r="BR105" i="29" s="1"/>
  <c r="BJ77" i="29"/>
  <c r="BK77" i="29"/>
  <c r="BR77" i="29" s="1"/>
  <c r="BJ79" i="29"/>
  <c r="BK79" i="29"/>
  <c r="BR79" i="29" s="1"/>
  <c r="BJ66" i="29"/>
  <c r="BK66" i="29"/>
  <c r="BR66" i="29" s="1"/>
  <c r="BJ49" i="29"/>
  <c r="BK49" i="29"/>
  <c r="BR49" i="29" s="1"/>
  <c r="BJ36" i="29"/>
  <c r="BK36" i="29"/>
  <c r="BR36" i="29" s="1"/>
  <c r="BJ126" i="29"/>
  <c r="BK126" i="29"/>
  <c r="BR126" i="29" s="1"/>
  <c r="BJ138" i="29"/>
  <c r="BK138" i="29"/>
  <c r="BR138" i="29" s="1"/>
  <c r="BJ143" i="29"/>
  <c r="BK143" i="29"/>
  <c r="BR143" i="29" s="1"/>
  <c r="BJ169" i="29"/>
  <c r="BK169" i="29"/>
  <c r="BR169" i="29" s="1"/>
  <c r="BJ155" i="29"/>
  <c r="BK155" i="29"/>
  <c r="BR155" i="29" s="1"/>
  <c r="BJ104" i="29"/>
  <c r="BK104" i="29"/>
  <c r="BR104" i="29" s="1"/>
  <c r="BJ100" i="29"/>
  <c r="BK100" i="29"/>
  <c r="BR100" i="29" s="1"/>
  <c r="BJ61" i="29"/>
  <c r="BK61" i="29"/>
  <c r="BR61" i="29" s="1"/>
  <c r="BJ133" i="29"/>
  <c r="BK133" i="29"/>
  <c r="BR133" i="29" s="1"/>
  <c r="BJ102" i="29"/>
  <c r="BK102" i="29"/>
  <c r="BR102" i="29" s="1"/>
  <c r="BJ107" i="29"/>
  <c r="BK107" i="29"/>
  <c r="BR107" i="29" s="1"/>
  <c r="BJ74" i="29"/>
  <c r="BK74" i="29"/>
  <c r="BR74" i="29" s="1"/>
  <c r="BJ76" i="29"/>
  <c r="BK76" i="29"/>
  <c r="BR76" i="29" s="1"/>
  <c r="BJ63" i="29"/>
  <c r="BK63" i="29"/>
  <c r="BR63" i="29" s="1"/>
  <c r="BJ48" i="29"/>
  <c r="BK48" i="29"/>
  <c r="BR48" i="29" s="1"/>
  <c r="BJ33" i="29"/>
  <c r="BK33" i="29"/>
  <c r="BR33" i="29" s="1"/>
  <c r="BJ123" i="29"/>
  <c r="BK123" i="29"/>
  <c r="BR123" i="29" s="1"/>
  <c r="BJ128" i="29"/>
  <c r="BK128" i="29"/>
  <c r="BR128" i="29" s="1"/>
  <c r="BJ135" i="29"/>
  <c r="BK135" i="29"/>
  <c r="BR135" i="29" s="1"/>
  <c r="BJ140" i="29"/>
  <c r="BK140" i="29"/>
  <c r="BR140" i="29" s="1"/>
  <c r="BJ166" i="29"/>
  <c r="BK166" i="29"/>
  <c r="BR166" i="29" s="1"/>
  <c r="BJ153" i="29"/>
  <c r="BK153" i="29"/>
  <c r="BR153" i="29" s="1"/>
  <c r="BJ125" i="29"/>
  <c r="BK125" i="29"/>
  <c r="BR125" i="29" s="1"/>
  <c r="BJ120" i="29"/>
  <c r="BK120" i="29"/>
  <c r="BR120" i="29" s="1"/>
  <c r="BJ151" i="29"/>
  <c r="BK151" i="29"/>
  <c r="BR151" i="29" s="1"/>
  <c r="BJ137" i="29"/>
  <c r="BK137" i="29"/>
  <c r="BR137" i="29" s="1"/>
  <c r="BJ163" i="29"/>
  <c r="BK163" i="29"/>
  <c r="BR163" i="29" s="1"/>
  <c r="BJ96" i="29"/>
  <c r="BK96" i="29"/>
  <c r="BR96" i="29" s="1"/>
  <c r="BJ101" i="29"/>
  <c r="BK101" i="29"/>
  <c r="BR101" i="29" s="1"/>
  <c r="BJ87" i="29"/>
  <c r="BK87" i="29"/>
  <c r="BR87" i="29" s="1"/>
  <c r="BJ57" i="29"/>
  <c r="BK57" i="29"/>
  <c r="BR57" i="29" s="1"/>
  <c r="BJ44" i="29"/>
  <c r="BK44" i="29"/>
  <c r="BR44" i="29" s="1"/>
  <c r="BJ46" i="29"/>
  <c r="BK46" i="29"/>
  <c r="BR46" i="29" s="1"/>
  <c r="BJ117" i="29"/>
  <c r="BK117" i="29"/>
  <c r="BR117" i="29" s="1"/>
  <c r="BJ122" i="29"/>
  <c r="BK122" i="29"/>
  <c r="BR122" i="29" s="1"/>
  <c r="BJ148" i="29"/>
  <c r="BK148" i="29"/>
  <c r="BR148" i="29" s="1"/>
  <c r="BJ134" i="29"/>
  <c r="BK134" i="29"/>
  <c r="BR134" i="29" s="1"/>
  <c r="BJ160" i="29"/>
  <c r="BK160" i="29"/>
  <c r="BR160" i="29" s="1"/>
  <c r="BJ84" i="29"/>
  <c r="BK84" i="29"/>
  <c r="BR84" i="29" s="1"/>
  <c r="BJ43" i="29"/>
  <c r="BK43" i="29"/>
  <c r="BR43" i="29" s="1"/>
  <c r="BJ157" i="29"/>
  <c r="BK157" i="29"/>
  <c r="BR157" i="29" s="1"/>
  <c r="BJ109" i="29"/>
  <c r="BK109" i="29"/>
  <c r="BR109" i="29" s="1"/>
  <c r="BJ95" i="29"/>
  <c r="BK95" i="29"/>
  <c r="BR95" i="29" s="1"/>
  <c r="BJ81" i="29"/>
  <c r="BK81" i="29"/>
  <c r="BR81" i="29" s="1"/>
  <c r="BJ68" i="29"/>
  <c r="BK68" i="29"/>
  <c r="BR68" i="29" s="1"/>
  <c r="BJ51" i="29"/>
  <c r="BK51" i="29"/>
  <c r="BR51" i="29" s="1"/>
  <c r="BJ38" i="29"/>
  <c r="BK38" i="29"/>
  <c r="BR38" i="29" s="1"/>
  <c r="BJ40" i="29"/>
  <c r="BK40" i="29"/>
  <c r="BR40" i="29" s="1"/>
  <c r="BJ130" i="29"/>
  <c r="BK130" i="29"/>
  <c r="BR130" i="29" s="1"/>
  <c r="BJ116" i="29"/>
  <c r="BK116" i="29"/>
  <c r="BR116" i="29" s="1"/>
  <c r="BJ142" i="29"/>
  <c r="BK142" i="29"/>
  <c r="BR142" i="29" s="1"/>
  <c r="BJ171" i="29"/>
  <c r="BK171" i="29"/>
  <c r="BR171" i="29" s="1"/>
  <c r="BJ154" i="29"/>
  <c r="BK154" i="29"/>
  <c r="BR154" i="29" s="1"/>
  <c r="BJ73" i="29"/>
  <c r="BK73" i="29"/>
  <c r="BR73" i="29" s="1"/>
  <c r="BJ54" i="29"/>
  <c r="BK54" i="29"/>
  <c r="BR54" i="29" s="1"/>
  <c r="BJ114" i="29"/>
  <c r="BK114" i="29"/>
  <c r="BR114" i="29" s="1"/>
  <c r="BJ145" i="29"/>
  <c r="BK145" i="29"/>
  <c r="BR145" i="29" s="1"/>
  <c r="BJ106" i="29"/>
  <c r="BK106" i="29"/>
  <c r="BR106" i="29" s="1"/>
  <c r="BJ92" i="29"/>
  <c r="BK92" i="29"/>
  <c r="BR92" i="29" s="1"/>
  <c r="BJ78" i="29"/>
  <c r="BK78" i="29"/>
  <c r="BR78" i="29" s="1"/>
  <c r="BJ65" i="29"/>
  <c r="BK65" i="29"/>
  <c r="BR65" i="29" s="1"/>
  <c r="BJ67" i="29"/>
  <c r="BK67" i="29"/>
  <c r="BR67" i="29" s="1"/>
  <c r="BJ35" i="29"/>
  <c r="BK35" i="29"/>
  <c r="BR35" i="29" s="1"/>
  <c r="BJ37" i="29"/>
  <c r="BK37" i="29"/>
  <c r="BR37" i="29" s="1"/>
  <c r="BJ127" i="29"/>
  <c r="BK127" i="29"/>
  <c r="BR127" i="29" s="1"/>
  <c r="BJ113" i="29"/>
  <c r="BK113" i="29"/>
  <c r="BR113" i="29" s="1"/>
  <c r="BJ139" i="29"/>
  <c r="BK139" i="29"/>
  <c r="BR139" i="29" s="1"/>
  <c r="BJ168" i="29"/>
  <c r="BK168" i="29"/>
  <c r="BR168" i="29" s="1"/>
  <c r="BJ30" i="29"/>
  <c r="BK30" i="29"/>
  <c r="BR30" i="29" s="1"/>
  <c r="BJ41" i="29"/>
  <c r="BK41" i="29"/>
  <c r="BR41" i="29" s="1"/>
  <c r="BJ119" i="29"/>
  <c r="BK119" i="29"/>
  <c r="BR119" i="29" s="1"/>
  <c r="BJ132" i="29"/>
  <c r="BK132" i="29"/>
  <c r="BR132" i="29" s="1"/>
  <c r="BJ103" i="29"/>
  <c r="BK103" i="29"/>
  <c r="BR103" i="29" s="1"/>
  <c r="BJ90" i="29"/>
  <c r="BK90" i="29"/>
  <c r="BR90" i="29" s="1"/>
  <c r="BJ75" i="29"/>
  <c r="BK75" i="29"/>
  <c r="BR75" i="29" s="1"/>
  <c r="BJ62" i="29"/>
  <c r="BK62" i="29"/>
  <c r="BR62" i="29" s="1"/>
  <c r="BJ64" i="29"/>
  <c r="BK64" i="29"/>
  <c r="BR64" i="29" s="1"/>
  <c r="BJ32" i="29"/>
  <c r="BK32" i="29"/>
  <c r="BR32" i="29" s="1"/>
  <c r="BJ34" i="29"/>
  <c r="BK34" i="29"/>
  <c r="BR34" i="29" s="1"/>
  <c r="BJ124" i="29"/>
  <c r="BK124" i="29"/>
  <c r="BR124" i="29" s="1"/>
  <c r="BJ111" i="29"/>
  <c r="BK111" i="29"/>
  <c r="BR111" i="29" s="1"/>
  <c r="BJ136" i="29"/>
  <c r="BK136" i="29"/>
  <c r="BR136" i="29" s="1"/>
  <c r="BJ165" i="29"/>
  <c r="BK165" i="29"/>
  <c r="BR165" i="29" s="1"/>
  <c r="BJ170" i="29"/>
  <c r="BK170" i="29"/>
  <c r="BR170" i="29" s="1"/>
  <c r="BA7" i="29"/>
  <c r="BD7" i="29"/>
  <c r="BB7" i="29"/>
  <c r="BC7" i="29"/>
  <c r="C17" i="31" s="1"/>
  <c r="AY7" i="29"/>
  <c r="C13" i="31" s="1"/>
  <c r="AZ7" i="29"/>
  <c r="BE7" i="29"/>
  <c r="C18" i="31" l="1"/>
  <c r="C14" i="31"/>
  <c r="C15" i="31"/>
  <c r="BV23" i="29"/>
  <c r="BY23" i="29" s="1"/>
  <c r="CB23" i="29"/>
  <c r="CC23" i="29" s="1"/>
  <c r="CD23" i="29" s="1"/>
  <c r="BX23" i="29"/>
  <c r="CA23" i="29" s="1"/>
  <c r="BV15" i="29"/>
  <c r="BY15" i="29" s="1"/>
  <c r="CB16" i="29"/>
  <c r="CC16" i="29" s="1"/>
  <c r="CD16" i="29" s="1"/>
  <c r="CB15" i="29"/>
  <c r="CC15" i="29" s="1"/>
  <c r="CD15" i="29" s="1"/>
  <c r="BX15" i="29"/>
  <c r="CA15" i="29" s="1"/>
  <c r="BX16" i="29"/>
  <c r="BW16" i="29"/>
  <c r="BY16" i="29" s="1"/>
  <c r="BV21" i="29"/>
  <c r="BW21" i="29"/>
  <c r="BX21" i="29"/>
  <c r="BX24" i="29"/>
  <c r="BW24" i="29"/>
  <c r="BV17" i="29"/>
  <c r="BZ17" i="29" s="1"/>
  <c r="BX18" i="29"/>
  <c r="BW18" i="29"/>
  <c r="BV18" i="29"/>
  <c r="BW19" i="29"/>
  <c r="CA19" i="29" s="1"/>
  <c r="BV14" i="29"/>
  <c r="BZ14" i="29" s="1"/>
  <c r="BW14" i="29"/>
  <c r="CA14" i="29" s="1"/>
  <c r="CB14" i="29"/>
  <c r="CC14" i="29" s="1"/>
  <c r="CD14" i="29" s="1"/>
  <c r="BT13" i="29"/>
  <c r="BU13" i="29" s="1"/>
  <c r="BV13" i="29" s="1"/>
  <c r="BV19" i="29"/>
  <c r="CB19" i="29"/>
  <c r="CC19" i="29" s="1"/>
  <c r="CD19" i="29" s="1"/>
  <c r="BV24" i="29"/>
  <c r="BW17" i="29"/>
  <c r="CA17" i="29" s="1"/>
  <c r="BL70" i="29"/>
  <c r="BS70" i="29" s="1"/>
  <c r="CB17" i="29"/>
  <c r="CC17" i="29" s="1"/>
  <c r="CD17" i="29" s="1"/>
  <c r="BT12" i="29"/>
  <c r="BU12" i="29" s="1"/>
  <c r="BX12" i="29" s="1"/>
  <c r="BM69" i="29"/>
  <c r="BL69" i="29"/>
  <c r="BS69" i="29" s="1"/>
  <c r="BK70" i="29"/>
  <c r="BR70" i="29" s="1"/>
  <c r="BK72" i="29"/>
  <c r="BR72" i="29" s="1"/>
  <c r="BM72" i="29"/>
  <c r="BJ72" i="29"/>
  <c r="BQ72" i="29" s="1"/>
  <c r="BL72" i="29"/>
  <c r="BS72" i="29" s="1"/>
  <c r="BM70" i="29"/>
  <c r="BK69" i="29"/>
  <c r="BR69" i="29" s="1"/>
  <c r="BJ69" i="29"/>
  <c r="BQ69" i="29" s="1"/>
  <c r="BJ70" i="29"/>
  <c r="BQ70" i="29" s="1"/>
  <c r="BK71" i="29"/>
  <c r="BR71" i="29" s="1"/>
  <c r="BJ71" i="29"/>
  <c r="BQ71" i="29" s="1"/>
  <c r="BM71" i="29"/>
  <c r="BL71" i="29"/>
  <c r="BS71" i="29" s="1"/>
  <c r="BN69" i="29"/>
  <c r="BP70" i="29"/>
  <c r="BO70" i="29"/>
  <c r="BP72" i="29"/>
  <c r="BO69" i="29"/>
  <c r="C19" i="31"/>
  <c r="C16" i="31"/>
  <c r="BP71" i="29"/>
  <c r="BO71" i="29"/>
  <c r="BO72" i="29"/>
  <c r="BN72" i="29"/>
  <c r="E29" i="31" a="1"/>
  <c r="E29" i="31" s="1"/>
  <c r="E30" i="31" s="1"/>
  <c r="CB103" i="29"/>
  <c r="CC103" i="29" s="1"/>
  <c r="CD103" i="29" s="1"/>
  <c r="CB166" i="29"/>
  <c r="CC166" i="29" s="1"/>
  <c r="CD166" i="29" s="1"/>
  <c r="CB135" i="29"/>
  <c r="CC135" i="29" s="1"/>
  <c r="CD135" i="29" s="1"/>
  <c r="CB123" i="29"/>
  <c r="CC123" i="29" s="1"/>
  <c r="CD123" i="29" s="1"/>
  <c r="CB63" i="29"/>
  <c r="CC63" i="29" s="1"/>
  <c r="CD63" i="29" s="1"/>
  <c r="CB102" i="29"/>
  <c r="CC102" i="29" s="1"/>
  <c r="CD102" i="29" s="1"/>
  <c r="CB83" i="29"/>
  <c r="CC83" i="29" s="1"/>
  <c r="CD83" i="29" s="1"/>
  <c r="CB58" i="29"/>
  <c r="CC58" i="29" s="1"/>
  <c r="CD58" i="29" s="1"/>
  <c r="CB88" i="29"/>
  <c r="CC88" i="29" s="1"/>
  <c r="CD88" i="29" s="1"/>
  <c r="CB97" i="29"/>
  <c r="CC97" i="29" s="1"/>
  <c r="CD97" i="29" s="1"/>
  <c r="CB59" i="29"/>
  <c r="CC59" i="29" s="1"/>
  <c r="CD59" i="29" s="1"/>
  <c r="CB100" i="29"/>
  <c r="CC100" i="29" s="1"/>
  <c r="CD100" i="29" s="1"/>
  <c r="CB142" i="29"/>
  <c r="CC142" i="29" s="1"/>
  <c r="CD142" i="29" s="1"/>
  <c r="CB130" i="29"/>
  <c r="CC130" i="29" s="1"/>
  <c r="CD130" i="29" s="1"/>
  <c r="CB38" i="29"/>
  <c r="CC38" i="29" s="1"/>
  <c r="CD38" i="29" s="1"/>
  <c r="CB68" i="29"/>
  <c r="CC68" i="29" s="1"/>
  <c r="CD68" i="29" s="1"/>
  <c r="CB95" i="29"/>
  <c r="CC95" i="29" s="1"/>
  <c r="CD95" i="29" s="1"/>
  <c r="CB79" i="29"/>
  <c r="CC79" i="29" s="1"/>
  <c r="CD79" i="29" s="1"/>
  <c r="CB105" i="29"/>
  <c r="CC105" i="29" s="1"/>
  <c r="CD105" i="29" s="1"/>
  <c r="CB94" i="29"/>
  <c r="CC94" i="29" s="1"/>
  <c r="CD94" i="29" s="1"/>
  <c r="CB164" i="29"/>
  <c r="CC164" i="29" s="1"/>
  <c r="CD164" i="29" s="1"/>
  <c r="CB147" i="29"/>
  <c r="CC147" i="29" s="1"/>
  <c r="CD147" i="29" s="1"/>
  <c r="CB121" i="29"/>
  <c r="CC121" i="29" s="1"/>
  <c r="CD121" i="29" s="1"/>
  <c r="CB101" i="29"/>
  <c r="CC101" i="29" s="1"/>
  <c r="CD101" i="29" s="1"/>
  <c r="CB76" i="29"/>
  <c r="CC76" i="29" s="1"/>
  <c r="CD76" i="29" s="1"/>
  <c r="CB82" i="29"/>
  <c r="CC82" i="29" s="1"/>
  <c r="CD82" i="29" s="1"/>
  <c r="CB143" i="29"/>
  <c r="CC143" i="29" s="1"/>
  <c r="CD143" i="29" s="1"/>
  <c r="CB126" i="29"/>
  <c r="CC126" i="29" s="1"/>
  <c r="CD126" i="29" s="1"/>
  <c r="CB167" i="29"/>
  <c r="CC167" i="29" s="1"/>
  <c r="CD167" i="29" s="1"/>
  <c r="CB161" i="29"/>
  <c r="CC161" i="29" s="1"/>
  <c r="CD161" i="29" s="1"/>
  <c r="CB127" i="29"/>
  <c r="CC127" i="29" s="1"/>
  <c r="CD127" i="29" s="1"/>
  <c r="CB35" i="29"/>
  <c r="CC35" i="29" s="1"/>
  <c r="CD35" i="29" s="1"/>
  <c r="CB65" i="29"/>
  <c r="CC65" i="29" s="1"/>
  <c r="CD65" i="29" s="1"/>
  <c r="CB145" i="29"/>
  <c r="CC145" i="29" s="1"/>
  <c r="CD145" i="29" s="1"/>
  <c r="CB41" i="29"/>
  <c r="CC41" i="29" s="1"/>
  <c r="CD41" i="29" s="1"/>
  <c r="CB84" i="29"/>
  <c r="CC84" i="29" s="1"/>
  <c r="CD84" i="29" s="1"/>
  <c r="CB136" i="29"/>
  <c r="CC136" i="29" s="1"/>
  <c r="CD136" i="29" s="1"/>
  <c r="CB96" i="29"/>
  <c r="CC96" i="29" s="1"/>
  <c r="CD96" i="29" s="1"/>
  <c r="CB99" i="29"/>
  <c r="CC99" i="29" s="1"/>
  <c r="CD99" i="29" s="1"/>
  <c r="CB129" i="29"/>
  <c r="CC129" i="29" s="1"/>
  <c r="CD129" i="29" s="1"/>
  <c r="CB52" i="29"/>
  <c r="CC52" i="29" s="1"/>
  <c r="CD52" i="29" s="1"/>
  <c r="CB55" i="29"/>
  <c r="CC55" i="29" s="1"/>
  <c r="CD55" i="29" s="1"/>
  <c r="CB170" i="29"/>
  <c r="CC170" i="29" s="1"/>
  <c r="CD170" i="29" s="1"/>
  <c r="CB139" i="29"/>
  <c r="CC139" i="29" s="1"/>
  <c r="CD139" i="29" s="1"/>
  <c r="CB157" i="29"/>
  <c r="CC157" i="29" s="1"/>
  <c r="CD157" i="29" s="1"/>
  <c r="CB148" i="29"/>
  <c r="CC148" i="29" s="1"/>
  <c r="CD148" i="29" s="1"/>
  <c r="CB117" i="29"/>
  <c r="CC117" i="29" s="1"/>
  <c r="CD117" i="29" s="1"/>
  <c r="CB44" i="29"/>
  <c r="CC44" i="29" s="1"/>
  <c r="CD44" i="29" s="1"/>
  <c r="CB137" i="29"/>
  <c r="CC137" i="29" s="1"/>
  <c r="CD137" i="29" s="1"/>
  <c r="CB125" i="29"/>
  <c r="CC125" i="29" s="1"/>
  <c r="CD125" i="29" s="1"/>
  <c r="CB60" i="29"/>
  <c r="CC60" i="29" s="1"/>
  <c r="CD60" i="29" s="1"/>
  <c r="CB172" i="29"/>
  <c r="CC172" i="29" s="1"/>
  <c r="CD172" i="29" s="1"/>
  <c r="CB141" i="29"/>
  <c r="CC141" i="29" s="1"/>
  <c r="CD141" i="29" s="1"/>
  <c r="CB144" i="29"/>
  <c r="CC144" i="29" s="1"/>
  <c r="CD144" i="29" s="1"/>
  <c r="CB160" i="29"/>
  <c r="CC160" i="29" s="1"/>
  <c r="CD160" i="29" s="1"/>
  <c r="CB98" i="29"/>
  <c r="CC98" i="29" s="1"/>
  <c r="CD98" i="29" s="1"/>
  <c r="CB124" i="29"/>
  <c r="CC124" i="29" s="1"/>
  <c r="CD124" i="29" s="1"/>
  <c r="CB140" i="29"/>
  <c r="CC140" i="29" s="1"/>
  <c r="CD140" i="29" s="1"/>
  <c r="CB128" i="29"/>
  <c r="CC128" i="29" s="1"/>
  <c r="CD128" i="29" s="1"/>
  <c r="CB33" i="29"/>
  <c r="CC33" i="29" s="1"/>
  <c r="CD33" i="29" s="1"/>
  <c r="CB74" i="29"/>
  <c r="CC74" i="29" s="1"/>
  <c r="CD74" i="29" s="1"/>
  <c r="CB80" i="29"/>
  <c r="CC80" i="29" s="1"/>
  <c r="CD80" i="29" s="1"/>
  <c r="CB165" i="29"/>
  <c r="CC165" i="29" s="1"/>
  <c r="CD165" i="29" s="1"/>
  <c r="CB45" i="29"/>
  <c r="CC45" i="29" s="1"/>
  <c r="CD45" i="29" s="1"/>
  <c r="CB56" i="29"/>
  <c r="CC56" i="29" s="1"/>
  <c r="CD56" i="29" s="1"/>
  <c r="CB86" i="29"/>
  <c r="CC86" i="29" s="1"/>
  <c r="CD86" i="29" s="1"/>
  <c r="CB61" i="29"/>
  <c r="CC61" i="29" s="1"/>
  <c r="CD61" i="29" s="1"/>
  <c r="CB171" i="29"/>
  <c r="CC171" i="29" s="1"/>
  <c r="CD171" i="29" s="1"/>
  <c r="CB116" i="29"/>
  <c r="CC116" i="29" s="1"/>
  <c r="CD116" i="29" s="1"/>
  <c r="CB40" i="29"/>
  <c r="CC40" i="29" s="1"/>
  <c r="CD40" i="29" s="1"/>
  <c r="CB81" i="29"/>
  <c r="CC81" i="29" s="1"/>
  <c r="CD81" i="29" s="1"/>
  <c r="CB109" i="29"/>
  <c r="CC109" i="29" s="1"/>
  <c r="CD109" i="29" s="1"/>
  <c r="CB66" i="29"/>
  <c r="CC66" i="29" s="1"/>
  <c r="CD66" i="29" s="1"/>
  <c r="CB77" i="29"/>
  <c r="CC77" i="29" s="1"/>
  <c r="CD77" i="29" s="1"/>
  <c r="CB108" i="29"/>
  <c r="CC108" i="29" s="1"/>
  <c r="CD108" i="29" s="1"/>
  <c r="CB64" i="29"/>
  <c r="CC64" i="29" s="1"/>
  <c r="CD64" i="29" s="1"/>
  <c r="CB159" i="29"/>
  <c r="CC159" i="29" s="1"/>
  <c r="CD159" i="29" s="1"/>
  <c r="CB118" i="29"/>
  <c r="CC118" i="29" s="1"/>
  <c r="CD118" i="29" s="1"/>
  <c r="CB150" i="29"/>
  <c r="CC150" i="29" s="1"/>
  <c r="CD150" i="29" s="1"/>
  <c r="CB31" i="29"/>
  <c r="CC31" i="29" s="1"/>
  <c r="CD31" i="29" s="1"/>
  <c r="CB106" i="29"/>
  <c r="CC106" i="29" s="1"/>
  <c r="CD106" i="29" s="1"/>
  <c r="CB32" i="29"/>
  <c r="CC32" i="29" s="1"/>
  <c r="CD32" i="29" s="1"/>
  <c r="CB107" i="29"/>
  <c r="CC107" i="29" s="1"/>
  <c r="CD107" i="29" s="1"/>
  <c r="CB53" i="29"/>
  <c r="CC53" i="29" s="1"/>
  <c r="CD53" i="29" s="1"/>
  <c r="CB169" i="29"/>
  <c r="CC169" i="29" s="1"/>
  <c r="CD169" i="29" s="1"/>
  <c r="CB138" i="29"/>
  <c r="CC138" i="29" s="1"/>
  <c r="CD138" i="29" s="1"/>
  <c r="CB36" i="29"/>
  <c r="CC36" i="29" s="1"/>
  <c r="CD36" i="29" s="1"/>
  <c r="CB162" i="29"/>
  <c r="CC162" i="29" s="1"/>
  <c r="CD162" i="29" s="1"/>
  <c r="CB37" i="29"/>
  <c r="CC37" i="29" s="1"/>
  <c r="CD37" i="29" s="1"/>
  <c r="CB67" i="29"/>
  <c r="CC67" i="29" s="1"/>
  <c r="CD67" i="29" s="1"/>
  <c r="CB78" i="29"/>
  <c r="CC78" i="29" s="1"/>
  <c r="CD78" i="29" s="1"/>
  <c r="CB119" i="29"/>
  <c r="CC119" i="29" s="1"/>
  <c r="CD119" i="29" s="1"/>
  <c r="CB43" i="29"/>
  <c r="CC43" i="29" s="1"/>
  <c r="CD43" i="29" s="1"/>
  <c r="CB54" i="29"/>
  <c r="CC54" i="29" s="1"/>
  <c r="CD54" i="29" s="1"/>
  <c r="CB75" i="29"/>
  <c r="CC75" i="29" s="1"/>
  <c r="CD75" i="29" s="1"/>
  <c r="CB87" i="29"/>
  <c r="CC87" i="29" s="1"/>
  <c r="CD87" i="29" s="1"/>
  <c r="CB62" i="29"/>
  <c r="CC62" i="29" s="1"/>
  <c r="CD62" i="29" s="1"/>
  <c r="CB104" i="29"/>
  <c r="CC104" i="29" s="1"/>
  <c r="CD104" i="29" s="1"/>
  <c r="CB39" i="29"/>
  <c r="CC39" i="29" s="1"/>
  <c r="CD39" i="29" s="1"/>
  <c r="CB42" i="29"/>
  <c r="CC42" i="29" s="1"/>
  <c r="CD42" i="29" s="1"/>
  <c r="CB85" i="29"/>
  <c r="CC85" i="29" s="1"/>
  <c r="CD85" i="29" s="1"/>
  <c r="CB168" i="29"/>
  <c r="CC168" i="29" s="1"/>
  <c r="CD168" i="29" s="1"/>
  <c r="CB122" i="29"/>
  <c r="CC122" i="29" s="1"/>
  <c r="CD122" i="29" s="1"/>
  <c r="CB46" i="29"/>
  <c r="CC46" i="29" s="1"/>
  <c r="CD46" i="29" s="1"/>
  <c r="CB57" i="29"/>
  <c r="CC57" i="29" s="1"/>
  <c r="CD57" i="29" s="1"/>
  <c r="CB163" i="29"/>
  <c r="CC163" i="29" s="1"/>
  <c r="CD163" i="29" s="1"/>
  <c r="CB151" i="29"/>
  <c r="CC151" i="29" s="1"/>
  <c r="CD151" i="29" s="1"/>
  <c r="CB120" i="29"/>
  <c r="CC120" i="29" s="1"/>
  <c r="CD120" i="29" s="1"/>
  <c r="CB47" i="29"/>
  <c r="CC47" i="29" s="1"/>
  <c r="CD47" i="29" s="1"/>
  <c r="CB158" i="29"/>
  <c r="CC158" i="29" s="1"/>
  <c r="CD158" i="29" s="1"/>
  <c r="CB146" i="29"/>
  <c r="CC146" i="29" s="1"/>
  <c r="CD146" i="29" s="1"/>
  <c r="CB149" i="29"/>
  <c r="CC149" i="29" s="1"/>
  <c r="CD149" i="29" s="1"/>
  <c r="CB115" i="29"/>
  <c r="CC115" i="29" s="1"/>
  <c r="CD115" i="29" s="1"/>
  <c r="CB34" i="29"/>
  <c r="CC34" i="29" s="1"/>
  <c r="CD34" i="29" s="1"/>
  <c r="CA22" i="29"/>
  <c r="CA25" i="29"/>
  <c r="CA20" i="29"/>
  <c r="BY25" i="29"/>
  <c r="BZ25" i="29"/>
  <c r="BY20" i="29"/>
  <c r="BZ20" i="29"/>
  <c r="BY22" i="29"/>
  <c r="BZ22" i="29"/>
  <c r="BT10" i="29"/>
  <c r="BU10" i="29" s="1"/>
  <c r="BV10" i="29" s="1"/>
  <c r="BT11" i="29"/>
  <c r="BU11" i="29" s="1"/>
  <c r="BT9" i="29"/>
  <c r="BU9" i="29" s="1"/>
  <c r="BT8" i="29"/>
  <c r="BU8" i="29" s="1"/>
  <c r="BT7" i="29"/>
  <c r="BU7" i="29" s="1"/>
  <c r="BT6" i="29"/>
  <c r="BU6" i="29" s="1"/>
  <c r="BV139" i="29"/>
  <c r="BW139" i="29"/>
  <c r="BX139" i="29"/>
  <c r="BV42" i="29"/>
  <c r="BW42" i="29"/>
  <c r="BX42" i="29"/>
  <c r="BV149" i="29"/>
  <c r="BW149" i="29"/>
  <c r="BX149" i="29"/>
  <c r="BV165" i="29"/>
  <c r="BW165" i="29"/>
  <c r="BX165" i="29"/>
  <c r="BV31" i="29"/>
  <c r="BW31" i="29"/>
  <c r="BX31" i="29"/>
  <c r="BV137" i="29"/>
  <c r="BW137" i="29"/>
  <c r="BX137" i="29"/>
  <c r="BV36" i="29"/>
  <c r="BW36" i="29"/>
  <c r="BX36" i="29"/>
  <c r="BV164" i="29"/>
  <c r="BW164" i="29"/>
  <c r="BX164" i="29"/>
  <c r="BV136" i="29"/>
  <c r="BW136" i="29"/>
  <c r="BX136" i="29"/>
  <c r="BV75" i="29"/>
  <c r="BW75" i="29"/>
  <c r="BX75" i="29"/>
  <c r="BV127" i="29"/>
  <c r="BW127" i="29"/>
  <c r="BX127" i="29"/>
  <c r="BV106" i="29"/>
  <c r="BW106" i="29"/>
  <c r="BX106" i="29"/>
  <c r="BV40" i="29"/>
  <c r="BW40" i="29"/>
  <c r="BX40" i="29"/>
  <c r="BV109" i="29"/>
  <c r="BW109" i="29"/>
  <c r="BX109" i="29"/>
  <c r="BV157" i="29"/>
  <c r="BW157" i="29"/>
  <c r="BX157" i="29"/>
  <c r="BV54" i="29"/>
  <c r="BW54" i="29"/>
  <c r="BX54" i="29"/>
  <c r="BV44" i="29"/>
  <c r="BW44" i="29"/>
  <c r="BX44" i="29"/>
  <c r="BV151" i="29"/>
  <c r="BW151" i="29"/>
  <c r="BX151" i="29"/>
  <c r="BV162" i="29"/>
  <c r="BW162" i="29"/>
  <c r="BX162" i="29"/>
  <c r="BV123" i="29"/>
  <c r="BW123" i="29"/>
  <c r="BX123" i="29"/>
  <c r="BV53" i="29"/>
  <c r="BW53" i="29"/>
  <c r="BX53" i="29"/>
  <c r="BV66" i="29"/>
  <c r="BW66" i="29"/>
  <c r="BX66" i="29"/>
  <c r="BV158" i="29"/>
  <c r="BW158" i="29"/>
  <c r="BX158" i="29"/>
  <c r="BV52" i="29"/>
  <c r="BW52" i="29"/>
  <c r="BX52" i="29"/>
  <c r="BV159" i="29"/>
  <c r="BW159" i="29"/>
  <c r="BX159" i="29"/>
  <c r="BV88" i="29"/>
  <c r="BW88" i="29"/>
  <c r="BX88" i="29"/>
  <c r="BV41" i="29"/>
  <c r="BW41" i="29"/>
  <c r="BX41" i="29"/>
  <c r="BV128" i="29"/>
  <c r="BW128" i="29"/>
  <c r="BX128" i="29"/>
  <c r="BV95" i="29"/>
  <c r="BW95" i="29"/>
  <c r="BX95" i="29"/>
  <c r="BV60" i="29"/>
  <c r="BW60" i="29"/>
  <c r="BX60" i="29"/>
  <c r="BV39" i="29"/>
  <c r="BW39" i="29"/>
  <c r="BX39" i="29"/>
  <c r="BV124" i="29"/>
  <c r="BW124" i="29"/>
  <c r="BX124" i="29"/>
  <c r="BV103" i="29"/>
  <c r="BW103" i="29"/>
  <c r="BX103" i="29"/>
  <c r="BV37" i="29"/>
  <c r="BW37" i="29"/>
  <c r="BX37" i="29"/>
  <c r="BV85" i="29"/>
  <c r="BW85" i="29"/>
  <c r="BX85" i="29"/>
  <c r="BV38" i="29"/>
  <c r="BW38" i="29"/>
  <c r="BX38" i="29"/>
  <c r="BV101" i="29"/>
  <c r="BW101" i="29"/>
  <c r="BX101" i="29"/>
  <c r="BV145" i="29"/>
  <c r="BW145" i="29"/>
  <c r="BX145" i="29"/>
  <c r="BV84" i="29"/>
  <c r="BW84" i="29"/>
  <c r="BX84" i="29"/>
  <c r="BV160" i="29"/>
  <c r="BW160" i="29"/>
  <c r="BX160" i="29"/>
  <c r="BV57" i="29"/>
  <c r="BW57" i="29"/>
  <c r="BX57" i="29"/>
  <c r="BV125" i="29"/>
  <c r="BW125" i="29"/>
  <c r="BX125" i="29"/>
  <c r="BV104" i="29"/>
  <c r="BW104" i="29"/>
  <c r="BX104" i="29"/>
  <c r="BV100" i="29"/>
  <c r="BW100" i="29"/>
  <c r="BX100" i="29"/>
  <c r="BV33" i="29"/>
  <c r="BW33" i="29"/>
  <c r="BX33" i="29"/>
  <c r="BV169" i="29"/>
  <c r="BW169" i="29"/>
  <c r="BX169" i="29"/>
  <c r="BV79" i="29"/>
  <c r="BW79" i="29"/>
  <c r="BX79" i="29"/>
  <c r="BV172" i="29"/>
  <c r="BW172" i="29"/>
  <c r="BX172" i="29"/>
  <c r="BV82" i="29"/>
  <c r="BW82" i="29"/>
  <c r="BX82" i="29"/>
  <c r="BV147" i="29"/>
  <c r="BW147" i="29"/>
  <c r="BX147" i="29"/>
  <c r="BV86" i="29"/>
  <c r="BW86" i="29"/>
  <c r="BX86" i="29"/>
  <c r="BV130" i="29"/>
  <c r="BW130" i="29"/>
  <c r="BX130" i="29"/>
  <c r="BV46" i="29"/>
  <c r="BW46" i="29"/>
  <c r="BX46" i="29"/>
  <c r="BV61" i="29"/>
  <c r="BW61" i="29"/>
  <c r="BX61" i="29"/>
  <c r="BV62" i="29"/>
  <c r="BW62" i="29"/>
  <c r="BX62" i="29"/>
  <c r="BV83" i="29"/>
  <c r="BW83" i="29"/>
  <c r="BX83" i="29"/>
  <c r="BV34" i="29"/>
  <c r="BW34" i="29"/>
  <c r="BX34" i="29"/>
  <c r="BV150" i="29"/>
  <c r="BW150" i="29"/>
  <c r="BX150" i="29"/>
  <c r="BV35" i="29"/>
  <c r="BW35" i="29"/>
  <c r="BX35" i="29"/>
  <c r="BV171" i="29"/>
  <c r="BW171" i="29"/>
  <c r="BX171" i="29"/>
  <c r="BV80" i="29"/>
  <c r="BW80" i="29"/>
  <c r="BX80" i="29"/>
  <c r="BV119" i="29"/>
  <c r="BW119" i="29"/>
  <c r="BX119" i="29"/>
  <c r="BV98" i="29"/>
  <c r="BW98" i="29"/>
  <c r="BX98" i="29"/>
  <c r="BV148" i="29"/>
  <c r="BW148" i="29"/>
  <c r="BX148" i="29"/>
  <c r="BV87" i="29"/>
  <c r="BW87" i="29"/>
  <c r="BX87" i="29"/>
  <c r="BV120" i="29"/>
  <c r="BW120" i="29"/>
  <c r="BX120" i="29"/>
  <c r="BV99" i="29"/>
  <c r="BW99" i="29"/>
  <c r="BX99" i="29"/>
  <c r="BV166" i="29"/>
  <c r="BW166" i="29"/>
  <c r="BX166" i="29"/>
  <c r="BV63" i="29"/>
  <c r="BW63" i="29"/>
  <c r="BX63" i="29"/>
  <c r="BV143" i="29"/>
  <c r="BW143" i="29"/>
  <c r="BX143" i="29"/>
  <c r="BV77" i="29"/>
  <c r="BW77" i="29"/>
  <c r="BX77" i="29"/>
  <c r="BV146" i="29"/>
  <c r="BW146" i="29"/>
  <c r="BX146" i="29"/>
  <c r="BV144" i="29"/>
  <c r="BW144" i="29"/>
  <c r="BX144" i="29"/>
  <c r="BV118" i="29"/>
  <c r="BW118" i="29"/>
  <c r="BX118" i="29"/>
  <c r="BV97" i="29"/>
  <c r="BW97" i="29"/>
  <c r="BX97" i="29"/>
  <c r="BV56" i="29"/>
  <c r="BW56" i="29"/>
  <c r="BX56" i="29"/>
  <c r="BV32" i="29"/>
  <c r="BW32" i="29"/>
  <c r="BX32" i="29"/>
  <c r="BV59" i="29"/>
  <c r="BW59" i="29"/>
  <c r="BX59" i="29"/>
  <c r="BV67" i="29"/>
  <c r="BW67" i="29"/>
  <c r="BX67" i="29"/>
  <c r="BV142" i="29"/>
  <c r="BW142" i="29"/>
  <c r="BX142" i="29"/>
  <c r="BV68" i="29"/>
  <c r="BW68" i="29"/>
  <c r="BX68" i="29"/>
  <c r="BV115" i="29"/>
  <c r="BW115" i="29"/>
  <c r="BX115" i="29"/>
  <c r="BV122" i="29"/>
  <c r="BW122" i="29"/>
  <c r="BX122" i="29"/>
  <c r="BV102" i="29"/>
  <c r="BW102" i="29"/>
  <c r="BX102" i="29"/>
  <c r="BV74" i="29"/>
  <c r="BW74" i="29"/>
  <c r="BX74" i="29"/>
  <c r="BV140" i="29"/>
  <c r="BW140" i="29"/>
  <c r="BX140" i="29"/>
  <c r="BV76" i="29"/>
  <c r="BW76" i="29"/>
  <c r="BX76" i="29"/>
  <c r="BV138" i="29"/>
  <c r="BW138" i="29"/>
  <c r="BX138" i="29"/>
  <c r="BV105" i="29"/>
  <c r="BW105" i="29"/>
  <c r="BX105" i="29"/>
  <c r="BV141" i="29"/>
  <c r="BW141" i="29"/>
  <c r="BX141" i="29"/>
  <c r="BV55" i="29"/>
  <c r="BW55" i="29"/>
  <c r="BX55" i="29"/>
  <c r="BV45" i="29"/>
  <c r="BW45" i="29"/>
  <c r="BX45" i="29"/>
  <c r="BV121" i="29"/>
  <c r="BW121" i="29"/>
  <c r="BX121" i="29"/>
  <c r="BV78" i="29"/>
  <c r="BW78" i="29"/>
  <c r="BX78" i="29"/>
  <c r="BV170" i="29"/>
  <c r="BW170" i="29"/>
  <c r="BX170" i="29"/>
  <c r="BV64" i="29"/>
  <c r="BW64" i="29"/>
  <c r="BX64" i="29"/>
  <c r="BV168" i="29"/>
  <c r="BW168" i="29"/>
  <c r="BX168" i="29"/>
  <c r="BV65" i="29"/>
  <c r="BW65" i="29"/>
  <c r="BX65" i="29"/>
  <c r="BV116" i="29"/>
  <c r="BW116" i="29"/>
  <c r="BX116" i="29"/>
  <c r="BV81" i="29"/>
  <c r="BW81" i="29"/>
  <c r="BX81" i="29"/>
  <c r="BV94" i="29"/>
  <c r="BW94" i="29"/>
  <c r="BX94" i="29"/>
  <c r="BV43" i="29"/>
  <c r="BW43" i="29"/>
  <c r="BX43" i="29"/>
  <c r="BV96" i="29"/>
  <c r="BW96" i="29"/>
  <c r="BX96" i="29"/>
  <c r="BV117" i="29"/>
  <c r="BW117" i="29"/>
  <c r="BX117" i="29"/>
  <c r="BV163" i="29"/>
  <c r="BW163" i="29"/>
  <c r="BX163" i="29"/>
  <c r="BV47" i="29"/>
  <c r="BW47" i="29"/>
  <c r="BX47" i="29"/>
  <c r="BV108" i="29"/>
  <c r="BW108" i="29"/>
  <c r="BX108" i="29"/>
  <c r="BV135" i="29"/>
  <c r="BW135" i="29"/>
  <c r="BX135" i="29"/>
  <c r="BV107" i="29"/>
  <c r="BW107" i="29"/>
  <c r="BX107" i="29"/>
  <c r="BV126" i="29"/>
  <c r="BW126" i="29"/>
  <c r="BX126" i="29"/>
  <c r="BV161" i="29"/>
  <c r="BW161" i="29"/>
  <c r="BX161" i="29"/>
  <c r="BV129" i="29"/>
  <c r="BW129" i="29"/>
  <c r="BX129" i="29"/>
  <c r="BV167" i="29"/>
  <c r="BW167" i="29"/>
  <c r="BX167" i="29"/>
  <c r="BV58" i="29"/>
  <c r="BW58" i="29"/>
  <c r="BX58" i="29"/>
  <c r="BQ32" i="29"/>
  <c r="BQ137" i="29"/>
  <c r="BQ53" i="29"/>
  <c r="BQ40" i="29"/>
  <c r="BQ129" i="29"/>
  <c r="BQ119" i="29"/>
  <c r="BQ127" i="29"/>
  <c r="BQ92" i="29"/>
  <c r="BQ154" i="29"/>
  <c r="BQ38" i="29"/>
  <c r="BQ157" i="29"/>
  <c r="BQ148" i="29"/>
  <c r="BQ151" i="29"/>
  <c r="BQ140" i="29"/>
  <c r="BQ63" i="29"/>
  <c r="BQ61" i="29"/>
  <c r="BQ138" i="29"/>
  <c r="BQ77" i="29"/>
  <c r="BQ158" i="29"/>
  <c r="BQ39" i="29"/>
  <c r="BQ150" i="29"/>
  <c r="BQ144" i="29"/>
  <c r="BQ85" i="29"/>
  <c r="BQ164" i="29"/>
  <c r="BQ58" i="29"/>
  <c r="BQ121" i="29"/>
  <c r="BQ113" i="29"/>
  <c r="BQ48" i="29"/>
  <c r="BQ99" i="29"/>
  <c r="BQ73" i="29"/>
  <c r="BT73" i="29" s="1"/>
  <c r="BU73" i="29" s="1"/>
  <c r="BV73" i="29" s="1"/>
  <c r="BQ143" i="29"/>
  <c r="BQ64" i="29"/>
  <c r="BQ136" i="29"/>
  <c r="BQ62" i="29"/>
  <c r="BQ41" i="29"/>
  <c r="BQ37" i="29"/>
  <c r="BQ106" i="29"/>
  <c r="BQ171" i="29"/>
  <c r="BQ51" i="29"/>
  <c r="BT51" i="29" s="1"/>
  <c r="BU51" i="29" s="1"/>
  <c r="CB51" i="29" s="1"/>
  <c r="CC51" i="29" s="1"/>
  <c r="CD51" i="29" s="1"/>
  <c r="BQ43" i="29"/>
  <c r="BQ122" i="29"/>
  <c r="BQ87" i="29"/>
  <c r="BQ120" i="29"/>
  <c r="BQ135" i="29"/>
  <c r="BQ76" i="29"/>
  <c r="BQ100" i="29"/>
  <c r="BQ126" i="29"/>
  <c r="BQ105" i="29"/>
  <c r="BQ172" i="29"/>
  <c r="BQ52" i="29"/>
  <c r="BQ59" i="29"/>
  <c r="BQ115" i="29"/>
  <c r="BQ83" i="29"/>
  <c r="BQ159" i="29"/>
  <c r="BQ56" i="29"/>
  <c r="BQ78" i="29"/>
  <c r="BQ91" i="29"/>
  <c r="BQ170" i="29"/>
  <c r="BQ57" i="29"/>
  <c r="BQ45" i="29"/>
  <c r="BQ165" i="29"/>
  <c r="BQ75" i="29"/>
  <c r="BQ145" i="29"/>
  <c r="BQ68" i="29"/>
  <c r="BQ84" i="29"/>
  <c r="BQ117" i="29"/>
  <c r="BQ101" i="29"/>
  <c r="BQ128" i="29"/>
  <c r="BQ74" i="29"/>
  <c r="BQ104" i="29"/>
  <c r="BQ36" i="29"/>
  <c r="BQ108" i="29"/>
  <c r="BQ146" i="29"/>
  <c r="BQ50" i="29"/>
  <c r="BQ93" i="29"/>
  <c r="BT93" i="29" s="1"/>
  <c r="BU93" i="29" s="1"/>
  <c r="BQ27" i="29"/>
  <c r="BQ94" i="29"/>
  <c r="BQ147" i="29"/>
  <c r="BQ88" i="29"/>
  <c r="BQ60" i="29"/>
  <c r="BQ133" i="29"/>
  <c r="BQ111" i="29"/>
  <c r="BQ30" i="29"/>
  <c r="BT30" i="29" s="1"/>
  <c r="BU30" i="29" s="1"/>
  <c r="BQ35" i="29"/>
  <c r="BQ142" i="29"/>
  <c r="BQ134" i="29"/>
  <c r="BQ149" i="29"/>
  <c r="BQ124" i="29"/>
  <c r="BQ90" i="29"/>
  <c r="BQ168" i="29"/>
  <c r="BQ67" i="29"/>
  <c r="BQ114" i="29"/>
  <c r="BT114" i="29" s="1"/>
  <c r="BU114" i="29" s="1"/>
  <c r="CB114" i="29" s="1"/>
  <c r="CC114" i="29" s="1"/>
  <c r="CD114" i="29" s="1"/>
  <c r="BQ116" i="29"/>
  <c r="BQ81" i="29"/>
  <c r="BQ46" i="29"/>
  <c r="BQ96" i="29"/>
  <c r="BQ125" i="29"/>
  <c r="BQ123" i="29"/>
  <c r="BQ107" i="29"/>
  <c r="BQ155" i="29"/>
  <c r="BQ49" i="29"/>
  <c r="BQ167" i="29"/>
  <c r="BQ141" i="29"/>
  <c r="BQ82" i="29"/>
  <c r="BQ161" i="29"/>
  <c r="BQ42" i="29"/>
  <c r="BQ29" i="29"/>
  <c r="BQ118" i="29"/>
  <c r="BQ86" i="29"/>
  <c r="BQ109" i="29"/>
  <c r="BQ47" i="29"/>
  <c r="BQ132" i="29"/>
  <c r="BQ166" i="29"/>
  <c r="BQ162" i="29"/>
  <c r="BQ34" i="29"/>
  <c r="BQ103" i="29"/>
  <c r="BQ139" i="29"/>
  <c r="BQ65" i="29"/>
  <c r="BQ54" i="29"/>
  <c r="BQ130" i="29"/>
  <c r="BQ95" i="29"/>
  <c r="BQ160" i="29"/>
  <c r="BQ44" i="29"/>
  <c r="BQ163" i="29"/>
  <c r="BQ153" i="29"/>
  <c r="BQ33" i="29"/>
  <c r="BQ102" i="29"/>
  <c r="BQ169" i="29"/>
  <c r="BQ66" i="29"/>
  <c r="BQ31" i="29"/>
  <c r="BQ112" i="29"/>
  <c r="BQ80" i="29"/>
  <c r="BQ156" i="29"/>
  <c r="BQ55" i="29"/>
  <c r="BQ98" i="29"/>
  <c r="BQ28" i="29"/>
  <c r="BQ97" i="29"/>
  <c r="BQ79" i="29"/>
  <c r="BX73" i="29" l="1"/>
  <c r="BW73" i="29"/>
  <c r="BY24" i="29"/>
  <c r="BZ23" i="29"/>
  <c r="CA16" i="29"/>
  <c r="BZ16" i="29"/>
  <c r="BZ15" i="29"/>
  <c r="BZ21" i="29"/>
  <c r="BZ18" i="29"/>
  <c r="CA24" i="29"/>
  <c r="CA21" i="29"/>
  <c r="BY21" i="29"/>
  <c r="BY19" i="29"/>
  <c r="BY14" i="29"/>
  <c r="BY18" i="29"/>
  <c r="CA18" i="29"/>
  <c r="BZ19" i="29"/>
  <c r="BX13" i="29"/>
  <c r="BZ13" i="29" s="1"/>
  <c r="BW13" i="29"/>
  <c r="BY13" i="29" s="1"/>
  <c r="CB13" i="29"/>
  <c r="CC13" i="29" s="1"/>
  <c r="CD13" i="29" s="1"/>
  <c r="BY17" i="29"/>
  <c r="BZ24" i="29"/>
  <c r="CB12" i="29"/>
  <c r="CC12" i="29" s="1"/>
  <c r="CD12" i="29" s="1"/>
  <c r="BX51" i="29"/>
  <c r="BV51" i="29"/>
  <c r="BV12" i="29"/>
  <c r="BZ12" i="29" s="1"/>
  <c r="BW12" i="29"/>
  <c r="CA12" i="29" s="1"/>
  <c r="BW51" i="29"/>
  <c r="BT72" i="29"/>
  <c r="BU72" i="29" s="1"/>
  <c r="BX72" i="29" s="1"/>
  <c r="CB93" i="29"/>
  <c r="CC93" i="29" s="1"/>
  <c r="CD93" i="29" s="1"/>
  <c r="BV93" i="29"/>
  <c r="BX93" i="29"/>
  <c r="BW93" i="29"/>
  <c r="BX30" i="29"/>
  <c r="BV30" i="29"/>
  <c r="BW30" i="29"/>
  <c r="BW114" i="29"/>
  <c r="BV114" i="29"/>
  <c r="BX114" i="29"/>
  <c r="BV8" i="29"/>
  <c r="BW8" i="29"/>
  <c r="BV6" i="29"/>
  <c r="BW6" i="29"/>
  <c r="E10" i="31"/>
  <c r="E8" i="31"/>
  <c r="E9" i="31"/>
  <c r="BX6" i="29"/>
  <c r="BW7" i="29"/>
  <c r="BV11" i="29"/>
  <c r="BW10" i="29"/>
  <c r="BY10" i="29" s="1"/>
  <c r="BX10" i="29"/>
  <c r="BZ10" i="29" s="1"/>
  <c r="BX8" i="29"/>
  <c r="BV7" i="29"/>
  <c r="BW11" i="29"/>
  <c r="CA45" i="29"/>
  <c r="CA121" i="29"/>
  <c r="CA105" i="29"/>
  <c r="CA74" i="29"/>
  <c r="CA58" i="29"/>
  <c r="CA126" i="29"/>
  <c r="CA47" i="29"/>
  <c r="CA43" i="29"/>
  <c r="CA142" i="29"/>
  <c r="CA56" i="29"/>
  <c r="CA146" i="29"/>
  <c r="CA166" i="29"/>
  <c r="CA148" i="29"/>
  <c r="CA161" i="29"/>
  <c r="CA108" i="29"/>
  <c r="CA96" i="29"/>
  <c r="CA116" i="29"/>
  <c r="CA170" i="29"/>
  <c r="CA129" i="29"/>
  <c r="CA78" i="29"/>
  <c r="CA141" i="29"/>
  <c r="CA140" i="29"/>
  <c r="CA86" i="29"/>
  <c r="CA79" i="29"/>
  <c r="CA135" i="29"/>
  <c r="CA65" i="29"/>
  <c r="CA122" i="29"/>
  <c r="CA117" i="29"/>
  <c r="CA81" i="29"/>
  <c r="CA64" i="29"/>
  <c r="CA138" i="29"/>
  <c r="CA68" i="29"/>
  <c r="CA139" i="29"/>
  <c r="BX7" i="29"/>
  <c r="CA32" i="29"/>
  <c r="CA144" i="29"/>
  <c r="CA63" i="29"/>
  <c r="CA87" i="29"/>
  <c r="CA80" i="29"/>
  <c r="CA150" i="29"/>
  <c r="CA34" i="29"/>
  <c r="CA62" i="29"/>
  <c r="BX11" i="29"/>
  <c r="CA130" i="29"/>
  <c r="CA172" i="29"/>
  <c r="CA42" i="29"/>
  <c r="BV9" i="29"/>
  <c r="CA167" i="29"/>
  <c r="CA107" i="29"/>
  <c r="CA94" i="29"/>
  <c r="CA55" i="29"/>
  <c r="CA76" i="29"/>
  <c r="CA102" i="29"/>
  <c r="CA115" i="29"/>
  <c r="CA59" i="29"/>
  <c r="CA118" i="29"/>
  <c r="CA143" i="29"/>
  <c r="CA120" i="29"/>
  <c r="CA119" i="29"/>
  <c r="CA35" i="29"/>
  <c r="CA83" i="29"/>
  <c r="CA46" i="29"/>
  <c r="CA82" i="29"/>
  <c r="CA33" i="29"/>
  <c r="CA57" i="29"/>
  <c r="CA101" i="29"/>
  <c r="CA103" i="29"/>
  <c r="CA95" i="29"/>
  <c r="CA159" i="29"/>
  <c r="CA53" i="29"/>
  <c r="CA151" i="29"/>
  <c r="CA157" i="29"/>
  <c r="CA127" i="29"/>
  <c r="CA163" i="29"/>
  <c r="CA168" i="29"/>
  <c r="BY94" i="29"/>
  <c r="BZ94" i="29"/>
  <c r="BY115" i="29"/>
  <c r="BZ115" i="29"/>
  <c r="BY35" i="29"/>
  <c r="BZ35" i="29"/>
  <c r="BY83" i="29"/>
  <c r="BZ83" i="29"/>
  <c r="BY57" i="29"/>
  <c r="BZ57" i="29"/>
  <c r="BY53" i="29"/>
  <c r="BZ53" i="29"/>
  <c r="BY151" i="29"/>
  <c r="BZ151" i="29"/>
  <c r="BY157" i="29"/>
  <c r="BZ157" i="29"/>
  <c r="BY127" i="29"/>
  <c r="BZ127" i="29"/>
  <c r="BY36" i="29"/>
  <c r="BZ36" i="29"/>
  <c r="CA149" i="29"/>
  <c r="BY76" i="29"/>
  <c r="BZ76" i="29"/>
  <c r="BY101" i="29"/>
  <c r="BZ101" i="29"/>
  <c r="CA100" i="29"/>
  <c r="CA160" i="29"/>
  <c r="CA38" i="29"/>
  <c r="CA124" i="29"/>
  <c r="CA128" i="29"/>
  <c r="CA52" i="29"/>
  <c r="CA123" i="29"/>
  <c r="CA44" i="29"/>
  <c r="CA109" i="29"/>
  <c r="CA75" i="29"/>
  <c r="CA137" i="29"/>
  <c r="BY149" i="29"/>
  <c r="BZ149" i="29"/>
  <c r="BY107" i="29"/>
  <c r="BZ107" i="29"/>
  <c r="BY102" i="29"/>
  <c r="BZ102" i="29"/>
  <c r="BY46" i="29"/>
  <c r="BZ46" i="29"/>
  <c r="BY129" i="29"/>
  <c r="BZ129" i="29"/>
  <c r="BY135" i="29"/>
  <c r="BZ135" i="29"/>
  <c r="BY117" i="29"/>
  <c r="BZ117" i="29"/>
  <c r="BY81" i="29"/>
  <c r="BZ81" i="29"/>
  <c r="BY64" i="29"/>
  <c r="BZ64" i="29"/>
  <c r="BY78" i="29"/>
  <c r="BZ78" i="29"/>
  <c r="BY141" i="29"/>
  <c r="BZ141" i="29"/>
  <c r="BY140" i="29"/>
  <c r="BZ140" i="29"/>
  <c r="BY122" i="29"/>
  <c r="BZ122" i="29"/>
  <c r="BY68" i="29"/>
  <c r="BZ68" i="29"/>
  <c r="BY32" i="29"/>
  <c r="BZ32" i="29"/>
  <c r="BY144" i="29"/>
  <c r="BZ144" i="29"/>
  <c r="BY63" i="29"/>
  <c r="BZ63" i="29"/>
  <c r="BY87" i="29"/>
  <c r="BZ87" i="29"/>
  <c r="BY80" i="29"/>
  <c r="BZ80" i="29"/>
  <c r="BY150" i="29"/>
  <c r="BZ150" i="29"/>
  <c r="BY62" i="29"/>
  <c r="BZ62" i="29"/>
  <c r="BY130" i="29"/>
  <c r="BZ130" i="29"/>
  <c r="BY172" i="29"/>
  <c r="BZ172" i="29"/>
  <c r="BY100" i="29"/>
  <c r="BZ100" i="29"/>
  <c r="BY160" i="29"/>
  <c r="BZ160" i="29"/>
  <c r="BY38" i="29"/>
  <c r="BZ38" i="29"/>
  <c r="BY124" i="29"/>
  <c r="BZ124" i="29"/>
  <c r="BY128" i="29"/>
  <c r="BZ128" i="29"/>
  <c r="BY52" i="29"/>
  <c r="BZ52" i="29"/>
  <c r="BY123" i="29"/>
  <c r="BZ123" i="29"/>
  <c r="BY44" i="29"/>
  <c r="BZ44" i="29"/>
  <c r="BY109" i="29"/>
  <c r="BZ109" i="29"/>
  <c r="BY75" i="29"/>
  <c r="BZ75" i="29"/>
  <c r="BY137" i="29"/>
  <c r="BZ137" i="29"/>
  <c r="BY168" i="29"/>
  <c r="BZ168" i="29"/>
  <c r="BY59" i="29"/>
  <c r="BZ59" i="29"/>
  <c r="BY82" i="29"/>
  <c r="BZ82" i="29"/>
  <c r="BY143" i="29"/>
  <c r="BZ143" i="29"/>
  <c r="BY33" i="29"/>
  <c r="BZ33" i="29"/>
  <c r="CA104" i="29"/>
  <c r="CA84" i="29"/>
  <c r="CA85" i="29"/>
  <c r="CA39" i="29"/>
  <c r="CA41" i="29"/>
  <c r="CA158" i="29"/>
  <c r="CA162" i="29"/>
  <c r="CA40" i="29"/>
  <c r="CA136" i="29"/>
  <c r="CA31" i="29"/>
  <c r="BY42" i="29"/>
  <c r="BZ42" i="29"/>
  <c r="BY161" i="29"/>
  <c r="BZ161" i="29"/>
  <c r="BY108" i="29"/>
  <c r="BZ108" i="29"/>
  <c r="BY96" i="29"/>
  <c r="BZ96" i="29"/>
  <c r="BY116" i="29"/>
  <c r="BZ116" i="29"/>
  <c r="BY170" i="29"/>
  <c r="BZ170" i="29"/>
  <c r="BY121" i="29"/>
  <c r="BZ121" i="29"/>
  <c r="BY105" i="29"/>
  <c r="BZ105" i="29"/>
  <c r="BY74" i="29"/>
  <c r="BZ74" i="29"/>
  <c r="BY142" i="29"/>
  <c r="BZ142" i="29"/>
  <c r="BY56" i="29"/>
  <c r="BZ56" i="29"/>
  <c r="BY146" i="29"/>
  <c r="BZ146" i="29"/>
  <c r="BY166" i="29"/>
  <c r="BZ166" i="29"/>
  <c r="BY148" i="29"/>
  <c r="BZ148" i="29"/>
  <c r="BY34" i="29"/>
  <c r="BZ34" i="29"/>
  <c r="BY86" i="29"/>
  <c r="BZ86" i="29"/>
  <c r="BY79" i="29"/>
  <c r="BZ79" i="29"/>
  <c r="BY104" i="29"/>
  <c r="BZ104" i="29"/>
  <c r="BY84" i="29"/>
  <c r="BZ84" i="29"/>
  <c r="BY85" i="29"/>
  <c r="BZ85" i="29"/>
  <c r="BY39" i="29"/>
  <c r="BZ39" i="29"/>
  <c r="BY41" i="29"/>
  <c r="BZ41" i="29"/>
  <c r="BY158" i="29"/>
  <c r="BZ158" i="29"/>
  <c r="BY162" i="29"/>
  <c r="BZ162" i="29"/>
  <c r="BY40" i="29"/>
  <c r="BZ40" i="29"/>
  <c r="BY136" i="29"/>
  <c r="BZ136" i="29"/>
  <c r="BY31" i="29"/>
  <c r="BZ31" i="29"/>
  <c r="BY167" i="29"/>
  <c r="BZ167" i="29"/>
  <c r="BY120" i="29"/>
  <c r="BZ120" i="29"/>
  <c r="BY103" i="29"/>
  <c r="BZ103" i="29"/>
  <c r="CA67" i="29"/>
  <c r="CA97" i="29"/>
  <c r="CA77" i="29"/>
  <c r="CA99" i="29"/>
  <c r="CA98" i="29"/>
  <c r="CA171" i="29"/>
  <c r="CA61" i="29"/>
  <c r="CA147" i="29"/>
  <c r="CA169" i="29"/>
  <c r="CA125" i="29"/>
  <c r="CA145" i="29"/>
  <c r="CA37" i="29"/>
  <c r="CA60" i="29"/>
  <c r="CA88" i="29"/>
  <c r="CA66" i="29"/>
  <c r="CA54" i="29"/>
  <c r="CA106" i="29"/>
  <c r="CA164" i="29"/>
  <c r="CA165" i="29"/>
  <c r="BY139" i="29"/>
  <c r="BZ139" i="29"/>
  <c r="BY55" i="29"/>
  <c r="BZ55" i="29"/>
  <c r="BY119" i="29"/>
  <c r="BZ119" i="29"/>
  <c r="BY159" i="29"/>
  <c r="BZ159" i="29"/>
  <c r="BY58" i="29"/>
  <c r="BZ58" i="29"/>
  <c r="BY126" i="29"/>
  <c r="BZ126" i="29"/>
  <c r="BY47" i="29"/>
  <c r="BZ47" i="29"/>
  <c r="BY43" i="29"/>
  <c r="BZ43" i="29"/>
  <c r="BY65" i="29"/>
  <c r="BZ65" i="29"/>
  <c r="BY45" i="29"/>
  <c r="BZ45" i="29"/>
  <c r="BY138" i="29"/>
  <c r="BZ138" i="29"/>
  <c r="BY67" i="29"/>
  <c r="BZ67" i="29"/>
  <c r="BY97" i="29"/>
  <c r="BZ97" i="29"/>
  <c r="BY77" i="29"/>
  <c r="BZ77" i="29"/>
  <c r="BY99" i="29"/>
  <c r="BZ99" i="29"/>
  <c r="BY98" i="29"/>
  <c r="BZ98" i="29"/>
  <c r="BY171" i="29"/>
  <c r="BZ171" i="29"/>
  <c r="BY61" i="29"/>
  <c r="BZ61" i="29"/>
  <c r="BY147" i="29"/>
  <c r="BZ147" i="29"/>
  <c r="BY169" i="29"/>
  <c r="BZ169" i="29"/>
  <c r="BY125" i="29"/>
  <c r="BZ125" i="29"/>
  <c r="BY145" i="29"/>
  <c r="BZ145" i="29"/>
  <c r="BY37" i="29"/>
  <c r="BZ37" i="29"/>
  <c r="BY60" i="29"/>
  <c r="BZ60" i="29"/>
  <c r="BY88" i="29"/>
  <c r="BZ88" i="29"/>
  <c r="BY66" i="29"/>
  <c r="BZ66" i="29"/>
  <c r="BY73" i="29"/>
  <c r="BZ73" i="29"/>
  <c r="BY54" i="29"/>
  <c r="BZ54" i="29"/>
  <c r="BY106" i="29"/>
  <c r="BZ106" i="29"/>
  <c r="BY164" i="29"/>
  <c r="BZ164" i="29"/>
  <c r="BY165" i="29"/>
  <c r="BZ165" i="29"/>
  <c r="BY163" i="29"/>
  <c r="BZ163" i="29"/>
  <c r="BY118" i="29"/>
  <c r="BZ118" i="29"/>
  <c r="BY95" i="29"/>
  <c r="BZ95" i="29"/>
  <c r="BX9" i="29"/>
  <c r="CA36" i="29"/>
  <c r="BW9" i="29"/>
  <c r="BT134" i="29"/>
  <c r="BU134" i="29" s="1"/>
  <c r="BT91" i="29"/>
  <c r="BU91" i="29" s="1"/>
  <c r="BT49" i="29"/>
  <c r="BU49" i="29" s="1"/>
  <c r="BT70" i="29"/>
  <c r="BU70" i="29" s="1"/>
  <c r="BT132" i="29"/>
  <c r="BU132" i="29" s="1"/>
  <c r="BT92" i="29"/>
  <c r="BU92" i="29" s="1"/>
  <c r="BT155" i="29"/>
  <c r="BU155" i="29" s="1"/>
  <c r="BT154" i="29"/>
  <c r="BU154" i="29" s="1"/>
  <c r="BT50" i="29"/>
  <c r="BU50" i="29" s="1"/>
  <c r="BT29" i="29"/>
  <c r="BU29" i="29" s="1"/>
  <c r="BT113" i="29"/>
  <c r="BU113" i="29" s="1"/>
  <c r="BT133" i="29"/>
  <c r="BU133" i="29" s="1"/>
  <c r="BT112" i="29"/>
  <c r="BU112" i="29" s="1"/>
  <c r="BT28" i="29"/>
  <c r="BU28" i="29" s="1"/>
  <c r="BT153" i="29"/>
  <c r="BU153" i="29" s="1"/>
  <c r="BT71" i="29"/>
  <c r="BU71" i="29" s="1"/>
  <c r="BT90" i="29"/>
  <c r="BU90" i="29" s="1"/>
  <c r="BT48" i="29"/>
  <c r="BU48" i="29" s="1"/>
  <c r="BT27" i="29"/>
  <c r="BU27" i="29" s="1"/>
  <c r="BT69" i="29"/>
  <c r="BU69" i="29" s="1"/>
  <c r="BT156" i="29"/>
  <c r="BU156" i="29" s="1"/>
  <c r="BT111" i="29"/>
  <c r="BU111" i="29" s="1"/>
  <c r="CA73" i="29" l="1"/>
  <c r="CB73" i="29" s="1"/>
  <c r="CC73" i="29" s="1"/>
  <c r="CD73" i="29" s="1"/>
  <c r="BY93" i="29"/>
  <c r="BZ114" i="29"/>
  <c r="CA13" i="29"/>
  <c r="BZ51" i="29"/>
  <c r="BZ93" i="29"/>
  <c r="CA51" i="29"/>
  <c r="CA114" i="29"/>
  <c r="BW72" i="29"/>
  <c r="CA72" i="29" s="1"/>
  <c r="BY114" i="29"/>
  <c r="BY51" i="29"/>
  <c r="BV72" i="29"/>
  <c r="BY12" i="29"/>
  <c r="CA93" i="29"/>
  <c r="CA30" i="29"/>
  <c r="BZ30" i="29"/>
  <c r="BY30" i="29"/>
  <c r="BY8" i="29"/>
  <c r="CA11" i="29"/>
  <c r="BY11" i="29"/>
  <c r="BZ8" i="29"/>
  <c r="CA10" i="29"/>
  <c r="CB10" i="29" s="1"/>
  <c r="CC10" i="29" s="1"/>
  <c r="CD10" i="29" s="1"/>
  <c r="BZ9" i="29"/>
  <c r="BY7" i="29"/>
  <c r="BZ6" i="29"/>
  <c r="CA8" i="29"/>
  <c r="CA7" i="29"/>
  <c r="BX113" i="29"/>
  <c r="BZ7" i="29"/>
  <c r="BZ11" i="29"/>
  <c r="BV113" i="29"/>
  <c r="CA9" i="29"/>
  <c r="BW112" i="29"/>
  <c r="BV134" i="29"/>
  <c r="BX133" i="29"/>
  <c r="BW113" i="29"/>
  <c r="BW111" i="29"/>
  <c r="BW29" i="29"/>
  <c r="BV28" i="29"/>
  <c r="BX156" i="29"/>
  <c r="BX50" i="29"/>
  <c r="BX69" i="29"/>
  <c r="BV154" i="29"/>
  <c r="BX27" i="29"/>
  <c r="BW155" i="29"/>
  <c r="BV48" i="29"/>
  <c r="BV92" i="29"/>
  <c r="BW91" i="29"/>
  <c r="BV90" i="29"/>
  <c r="BV132" i="29"/>
  <c r="BX71" i="29"/>
  <c r="BX70" i="29"/>
  <c r="BX49" i="29"/>
  <c r="BX134" i="29"/>
  <c r="BW134" i="29"/>
  <c r="BX112" i="29"/>
  <c r="BY9" i="29"/>
  <c r="BX29" i="29"/>
  <c r="BV29" i="29"/>
  <c r="BY6" i="29"/>
  <c r="CA6" i="29"/>
  <c r="BX28" i="29"/>
  <c r="BX92" i="29"/>
  <c r="BW92" i="29"/>
  <c r="BW28" i="29"/>
  <c r="BW49" i="29"/>
  <c r="BV49" i="29"/>
  <c r="BV112" i="29"/>
  <c r="BX91" i="29"/>
  <c r="BV27" i="29"/>
  <c r="BX48" i="29"/>
  <c r="BW48" i="29"/>
  <c r="BX111" i="29"/>
  <c r="BV111" i="29"/>
  <c r="BV91" i="29"/>
  <c r="BW69" i="29"/>
  <c r="BV155" i="29"/>
  <c r="BV69" i="29"/>
  <c r="BX153" i="29"/>
  <c r="BW153" i="29"/>
  <c r="BV153" i="29"/>
  <c r="BW90" i="29"/>
  <c r="BX155" i="29"/>
  <c r="BX154" i="29"/>
  <c r="BW154" i="29"/>
  <c r="BW27" i="29"/>
  <c r="BW70" i="29"/>
  <c r="BX90" i="29"/>
  <c r="BX132" i="29"/>
  <c r="BW132" i="29"/>
  <c r="BW71" i="29"/>
  <c r="BV70" i="29"/>
  <c r="BV50" i="29"/>
  <c r="BV156" i="29"/>
  <c r="BW50" i="29"/>
  <c r="BW156" i="29"/>
  <c r="BV71" i="29"/>
  <c r="BV133" i="29"/>
  <c r="BW133" i="29"/>
  <c r="CB30" i="29" l="1"/>
  <c r="CC30" i="29" s="1"/>
  <c r="CD30" i="29" s="1"/>
  <c r="BY72" i="29"/>
  <c r="BZ72" i="29"/>
  <c r="CB11" i="29"/>
  <c r="CC11" i="29" s="1"/>
  <c r="CD11" i="29" s="1"/>
  <c r="CB8" i="29"/>
  <c r="CC8" i="29" s="1"/>
  <c r="CD8" i="29" s="1"/>
  <c r="CA70" i="29"/>
  <c r="CA156" i="29"/>
  <c r="CB7" i="29"/>
  <c r="CC7" i="29" s="1"/>
  <c r="BZ113" i="29"/>
  <c r="CA113" i="29"/>
  <c r="CA155" i="29"/>
  <c r="CA50" i="29"/>
  <c r="CB9" i="29"/>
  <c r="CC9" i="29" s="1"/>
  <c r="CD9" i="29" s="1"/>
  <c r="CA69" i="29"/>
  <c r="BZ48" i="29"/>
  <c r="CA134" i="29"/>
  <c r="CA133" i="29"/>
  <c r="CA48" i="29"/>
  <c r="CA112" i="29"/>
  <c r="CA27" i="29"/>
  <c r="BY113" i="29"/>
  <c r="BZ90" i="29"/>
  <c r="CA111" i="29"/>
  <c r="CA91" i="29"/>
  <c r="BY29" i="29"/>
  <c r="CA29" i="29"/>
  <c r="BZ132" i="29"/>
  <c r="CA71" i="29"/>
  <c r="BY92" i="29"/>
  <c r="BZ134" i="29"/>
  <c r="BZ28" i="29"/>
  <c r="BZ92" i="29"/>
  <c r="BY154" i="29"/>
  <c r="BZ154" i="29"/>
  <c r="CA49" i="29"/>
  <c r="BY134" i="29"/>
  <c r="CB6" i="29"/>
  <c r="CC6" i="29" s="1"/>
  <c r="CD6" i="29" s="1"/>
  <c r="CA90" i="29"/>
  <c r="CA153" i="29"/>
  <c r="CA28" i="29"/>
  <c r="CA132" i="29"/>
  <c r="BY112" i="29"/>
  <c r="BZ112" i="29"/>
  <c r="BY27" i="29"/>
  <c r="BZ27" i="29"/>
  <c r="BY49" i="29"/>
  <c r="BZ49" i="29"/>
  <c r="BY28" i="29"/>
  <c r="BY48" i="29"/>
  <c r="BY70" i="29"/>
  <c r="BZ70" i="29"/>
  <c r="BY69" i="29"/>
  <c r="BZ69" i="29"/>
  <c r="BY153" i="29"/>
  <c r="BZ153" i="29"/>
  <c r="BY155" i="29"/>
  <c r="BZ155" i="29"/>
  <c r="CA92" i="29"/>
  <c r="BY91" i="29"/>
  <c r="BZ91" i="29"/>
  <c r="BY111" i="29"/>
  <c r="BZ111" i="29"/>
  <c r="BY132" i="29"/>
  <c r="BY156" i="29"/>
  <c r="BZ156" i="29"/>
  <c r="BY133" i="29"/>
  <c r="BZ133" i="29"/>
  <c r="BY71" i="29"/>
  <c r="BZ71" i="29"/>
  <c r="CA154" i="29"/>
  <c r="BY50" i="29"/>
  <c r="BZ50" i="29"/>
  <c r="BY90" i="29"/>
  <c r="BZ29" i="29"/>
  <c r="CB72" i="29" l="1"/>
  <c r="CC72" i="29" s="1"/>
  <c r="CD72" i="29" s="1"/>
  <c r="CB113" i="29"/>
  <c r="CC113" i="29" s="1"/>
  <c r="CD113" i="29" s="1"/>
  <c r="CB132" i="29"/>
  <c r="CC132" i="29" s="1"/>
  <c r="CD132" i="29" s="1"/>
  <c r="CB48" i="29"/>
  <c r="CC48" i="29" s="1"/>
  <c r="CD48" i="29" s="1"/>
  <c r="CB29" i="29"/>
  <c r="CC29" i="29" s="1"/>
  <c r="CD29" i="29" s="1"/>
  <c r="CB90" i="29"/>
  <c r="CC90" i="29" s="1"/>
  <c r="CD90" i="29" s="1"/>
  <c r="CB69" i="29"/>
  <c r="CC69" i="29" s="1"/>
  <c r="CD69" i="29" s="1"/>
  <c r="CB156" i="29"/>
  <c r="CC156" i="29" s="1"/>
  <c r="CD156" i="29" s="1"/>
  <c r="CD7" i="29"/>
  <c r="CB154" i="29"/>
  <c r="CC154" i="29" s="1"/>
  <c r="CD154" i="29" s="1"/>
  <c r="CB92" i="29"/>
  <c r="CC92" i="29" s="1"/>
  <c r="CD92" i="29" s="1"/>
  <c r="CB133" i="29"/>
  <c r="CC133" i="29" s="1"/>
  <c r="CD133" i="29" s="1"/>
  <c r="CB27" i="29"/>
  <c r="CC27" i="29" s="1"/>
  <c r="CD27" i="29" s="1"/>
  <c r="CB71" i="29"/>
  <c r="CC71" i="29" s="1"/>
  <c r="CD71" i="29" s="1"/>
  <c r="CB155" i="29"/>
  <c r="CC155" i="29" s="1"/>
  <c r="CD155" i="29" s="1"/>
  <c r="CB28" i="29"/>
  <c r="CC28" i="29" s="1"/>
  <c r="CD28" i="29" s="1"/>
  <c r="CB134" i="29"/>
  <c r="CC134" i="29" s="1"/>
  <c r="CD134" i="29" s="1"/>
  <c r="CB153" i="29"/>
  <c r="CC153" i="29" s="1"/>
  <c r="CD153" i="29" s="1"/>
  <c r="CB112" i="29"/>
  <c r="CC112" i="29" s="1"/>
  <c r="CD112" i="29" s="1"/>
  <c r="CB111" i="29"/>
  <c r="CC111" i="29" s="1"/>
  <c r="CD111" i="29" s="1"/>
  <c r="CB70" i="29"/>
  <c r="CC70" i="29" s="1"/>
  <c r="CD70" i="29" s="1"/>
  <c r="CB91" i="29"/>
  <c r="CC91" i="29" s="1"/>
  <c r="CD91" i="29" s="1"/>
  <c r="CB49" i="29"/>
  <c r="CC49" i="29" s="1"/>
  <c r="CD49" i="29" s="1"/>
  <c r="CB50" i="29"/>
  <c r="CC50" i="29" s="1"/>
  <c r="CD50" i="29" s="1"/>
  <c r="CE6" i="29" l="1"/>
  <c r="CH6" i="29" l="1"/>
  <c r="CH7" i="29"/>
  <c r="CH19" i="29"/>
  <c r="CH31" i="29"/>
  <c r="CH43" i="29"/>
  <c r="CH55" i="29"/>
  <c r="CH67" i="29"/>
  <c r="CH79" i="29"/>
  <c r="CH91" i="29"/>
  <c r="CH103" i="29"/>
  <c r="CH8" i="29"/>
  <c r="CH20" i="29"/>
  <c r="CH32" i="29"/>
  <c r="CH44" i="29"/>
  <c r="CH56" i="29"/>
  <c r="CH68" i="29"/>
  <c r="CH80" i="29"/>
  <c r="CH92" i="29"/>
  <c r="CH104" i="29"/>
  <c r="CH9" i="29"/>
  <c r="CH21" i="29"/>
  <c r="CH33" i="29"/>
  <c r="CH45" i="29"/>
  <c r="CH57" i="29"/>
  <c r="CH69" i="29"/>
  <c r="CH81" i="29"/>
  <c r="CH93" i="29"/>
  <c r="CH105" i="29"/>
  <c r="CH10" i="29"/>
  <c r="CH22" i="29"/>
  <c r="CH34" i="29"/>
  <c r="CH46" i="29"/>
  <c r="CH58" i="29"/>
  <c r="CH70" i="29"/>
  <c r="CH82" i="29"/>
  <c r="CH94" i="29"/>
  <c r="CH106" i="29"/>
  <c r="CH11" i="29"/>
  <c r="CH23" i="29"/>
  <c r="CH35" i="29"/>
  <c r="CH47" i="29"/>
  <c r="CH59" i="29"/>
  <c r="CH71" i="29"/>
  <c r="CH83" i="29"/>
  <c r="CH95" i="29"/>
  <c r="CH12" i="29"/>
  <c r="CH24" i="29"/>
  <c r="CH36" i="29"/>
  <c r="CH48" i="29"/>
  <c r="CH60" i="29"/>
  <c r="CH72" i="29"/>
  <c r="CH84" i="29"/>
  <c r="CH96" i="29"/>
  <c r="CH13" i="29"/>
  <c r="CH25" i="29"/>
  <c r="CH37" i="29"/>
  <c r="CH49" i="29"/>
  <c r="CH61" i="29"/>
  <c r="CH73" i="29"/>
  <c r="CH85" i="29"/>
  <c r="CH97" i="29"/>
  <c r="CH14" i="29"/>
  <c r="CH26" i="29"/>
  <c r="CH38" i="29"/>
  <c r="CH50" i="29"/>
  <c r="CH62" i="29"/>
  <c r="CH74" i="29"/>
  <c r="CH86" i="29"/>
  <c r="CH98" i="29"/>
  <c r="CH15" i="29"/>
  <c r="CH27" i="29"/>
  <c r="CH39" i="29"/>
  <c r="CH51" i="29"/>
  <c r="CH63" i="29"/>
  <c r="CH75" i="29"/>
  <c r="CH87" i="29"/>
  <c r="CH99" i="29"/>
  <c r="CH16" i="29"/>
  <c r="CH28" i="29"/>
  <c r="CH40" i="29"/>
  <c r="CH52" i="29"/>
  <c r="CH64" i="29"/>
  <c r="CH76" i="29"/>
  <c r="CH88" i="29"/>
  <c r="CH100" i="29"/>
  <c r="CH18" i="29"/>
  <c r="CH30" i="29"/>
  <c r="CH42" i="29"/>
  <c r="CH54" i="29"/>
  <c r="CH66" i="29"/>
  <c r="CH78" i="29"/>
  <c r="CH90" i="29"/>
  <c r="CH102" i="29"/>
  <c r="CH17" i="29"/>
  <c r="CH29" i="29"/>
  <c r="CH41" i="29"/>
  <c r="CH53" i="29"/>
  <c r="CH65" i="29"/>
  <c r="CH77" i="29"/>
  <c r="CH89" i="29"/>
  <c r="CH101" i="29"/>
  <c r="CI41" i="29" l="1"/>
  <c r="CN41" i="29"/>
  <c r="CO41" i="29"/>
  <c r="CP41" i="29"/>
  <c r="CQ41" i="29"/>
  <c r="CL41" i="29"/>
  <c r="CM41" i="29"/>
  <c r="CJ41" i="29"/>
  <c r="CK41" i="29"/>
  <c r="CI85" i="29"/>
  <c r="CJ85" i="29"/>
  <c r="CK85" i="29"/>
  <c r="CL85" i="29"/>
  <c r="CM85" i="29"/>
  <c r="CN85" i="29"/>
  <c r="CO85" i="29"/>
  <c r="CP85" i="29"/>
  <c r="CQ85" i="29"/>
  <c r="CI29" i="29"/>
  <c r="CL29" i="29" s="1"/>
  <c r="CI27" i="29"/>
  <c r="CJ27" i="29" s="1"/>
  <c r="CI73" i="29"/>
  <c r="CJ73" i="29"/>
  <c r="CK73" i="29"/>
  <c r="CL73" i="29"/>
  <c r="CM73" i="29"/>
  <c r="CN73" i="29"/>
  <c r="CO73" i="29"/>
  <c r="CP73" i="29"/>
  <c r="CQ73" i="29"/>
  <c r="CI24" i="29"/>
  <c r="CL24" i="29" s="1"/>
  <c r="CI82" i="29"/>
  <c r="CJ82" i="29"/>
  <c r="CK82" i="29"/>
  <c r="CL82" i="29"/>
  <c r="CM82" i="29"/>
  <c r="CN82" i="29"/>
  <c r="CO82" i="29"/>
  <c r="CP82" i="29"/>
  <c r="CQ82" i="29"/>
  <c r="CI45" i="29"/>
  <c r="CJ45" i="29"/>
  <c r="CK45" i="29"/>
  <c r="CL45" i="29"/>
  <c r="CM45" i="29"/>
  <c r="CP45" i="29"/>
  <c r="CQ45" i="29"/>
  <c r="CN45" i="29"/>
  <c r="CO45" i="29"/>
  <c r="CI8" i="29"/>
  <c r="CN8" i="29" s="1"/>
  <c r="CI88" i="29"/>
  <c r="CJ88" i="29"/>
  <c r="CK88" i="29"/>
  <c r="CL88" i="29"/>
  <c r="CM88" i="29"/>
  <c r="CN88" i="29"/>
  <c r="CO88" i="29"/>
  <c r="CP88" i="29"/>
  <c r="CQ88" i="29"/>
  <c r="CI57" i="29"/>
  <c r="CJ57" i="29"/>
  <c r="CK57" i="29"/>
  <c r="CL57" i="29"/>
  <c r="CM57" i="29"/>
  <c r="CP57" i="29"/>
  <c r="CQ57" i="29"/>
  <c r="CN57" i="29"/>
  <c r="CO57" i="29"/>
  <c r="CI64" i="29"/>
  <c r="CJ64" i="29"/>
  <c r="CK64" i="29"/>
  <c r="CL64" i="29"/>
  <c r="CM64" i="29"/>
  <c r="CN64" i="29"/>
  <c r="CO64" i="29"/>
  <c r="CP64" i="29"/>
  <c r="CQ64" i="29"/>
  <c r="CI61" i="29"/>
  <c r="CJ61" i="29"/>
  <c r="CK61" i="29"/>
  <c r="CL61" i="29"/>
  <c r="CM61" i="29"/>
  <c r="CN61" i="29"/>
  <c r="CO61" i="29"/>
  <c r="CP61" i="29"/>
  <c r="CQ61" i="29"/>
  <c r="CI12" i="29"/>
  <c r="CL12" i="29" s="1"/>
  <c r="CI70" i="29"/>
  <c r="CJ70" i="29"/>
  <c r="CK70" i="29"/>
  <c r="CL70" i="29"/>
  <c r="CM70" i="29"/>
  <c r="CN70" i="29"/>
  <c r="CO70" i="29"/>
  <c r="CP70" i="29"/>
  <c r="CQ70" i="29"/>
  <c r="CI33" i="29"/>
  <c r="CJ33" i="29" s="1"/>
  <c r="CI103" i="29"/>
  <c r="CJ103" i="29"/>
  <c r="CK103" i="29"/>
  <c r="CL103" i="29"/>
  <c r="CM103" i="29"/>
  <c r="CN103" i="29"/>
  <c r="CO103" i="29"/>
  <c r="CP103" i="29"/>
  <c r="CQ103" i="29"/>
  <c r="CI18" i="29"/>
  <c r="CL18" i="29" s="1"/>
  <c r="CI94" i="29"/>
  <c r="CJ94" i="29"/>
  <c r="CK94" i="29"/>
  <c r="CL94" i="29"/>
  <c r="CM94" i="29"/>
  <c r="CN94" i="29"/>
  <c r="CO94" i="29"/>
  <c r="CP94" i="29"/>
  <c r="CQ94" i="29"/>
  <c r="CI17" i="29"/>
  <c r="CN17" i="29" s="1"/>
  <c r="CI52" i="29"/>
  <c r="CJ52" i="29"/>
  <c r="CK52" i="29"/>
  <c r="CL52" i="29"/>
  <c r="CM52" i="29"/>
  <c r="CN52" i="29"/>
  <c r="CO52" i="29"/>
  <c r="CP52" i="29"/>
  <c r="CQ52" i="29"/>
  <c r="CI95" i="29"/>
  <c r="CN95" i="29"/>
  <c r="CO95" i="29"/>
  <c r="CP95" i="29"/>
  <c r="CQ95" i="29"/>
  <c r="CL95" i="29"/>
  <c r="CM95" i="29"/>
  <c r="CJ95" i="29"/>
  <c r="CK95" i="29"/>
  <c r="CI58" i="29"/>
  <c r="CJ58" i="29"/>
  <c r="CK58" i="29"/>
  <c r="CL58" i="29"/>
  <c r="CM58" i="29"/>
  <c r="CN58" i="29"/>
  <c r="CO58" i="29"/>
  <c r="CP58" i="29"/>
  <c r="CQ58" i="29"/>
  <c r="CI21" i="29"/>
  <c r="CJ21" i="29" s="1"/>
  <c r="CI91" i="29"/>
  <c r="CJ91" i="29"/>
  <c r="CK91" i="29"/>
  <c r="CL91" i="29"/>
  <c r="CM91" i="29"/>
  <c r="CN91" i="29"/>
  <c r="CO91" i="29"/>
  <c r="CP91" i="29"/>
  <c r="CQ91" i="29"/>
  <c r="CI53" i="29"/>
  <c r="CN53" i="29"/>
  <c r="CO53" i="29"/>
  <c r="CP53" i="29"/>
  <c r="CQ53" i="29"/>
  <c r="CL53" i="29"/>
  <c r="CM53" i="29"/>
  <c r="CK53" i="29"/>
  <c r="CJ53" i="29"/>
  <c r="CI39" i="29"/>
  <c r="CJ39" i="29"/>
  <c r="CK39" i="29"/>
  <c r="CL39" i="29"/>
  <c r="CM39" i="29"/>
  <c r="CP39" i="29"/>
  <c r="CQ39" i="29"/>
  <c r="CN39" i="29"/>
  <c r="CO39" i="29"/>
  <c r="CI36" i="29"/>
  <c r="CJ36" i="29"/>
  <c r="CK36" i="29"/>
  <c r="CL36" i="29"/>
  <c r="CM36" i="29"/>
  <c r="CP36" i="29"/>
  <c r="CQ36" i="29"/>
  <c r="CN36" i="29"/>
  <c r="CO36" i="29"/>
  <c r="CI20" i="29"/>
  <c r="CN20" i="29" s="1"/>
  <c r="CI76" i="29"/>
  <c r="CJ76" i="29"/>
  <c r="CK76" i="29"/>
  <c r="CL76" i="29"/>
  <c r="CM76" i="29"/>
  <c r="CN76" i="29"/>
  <c r="CO76" i="29"/>
  <c r="CP76" i="29"/>
  <c r="CQ76" i="29"/>
  <c r="CI15" i="29"/>
  <c r="CP15" i="29" s="1"/>
  <c r="CI102" i="29"/>
  <c r="CJ102" i="29"/>
  <c r="CK102" i="29"/>
  <c r="CL102" i="29"/>
  <c r="CM102" i="29"/>
  <c r="CP102" i="29"/>
  <c r="CQ102" i="29"/>
  <c r="CN102" i="29"/>
  <c r="CO102" i="29"/>
  <c r="CI98" i="29"/>
  <c r="CN98" i="29"/>
  <c r="CO98" i="29"/>
  <c r="CP98" i="29"/>
  <c r="CQ98" i="29"/>
  <c r="CL98" i="29"/>
  <c r="CM98" i="29"/>
  <c r="CK98" i="29"/>
  <c r="CJ98" i="29"/>
  <c r="CI49" i="29"/>
  <c r="CJ49" i="29"/>
  <c r="CK49" i="29"/>
  <c r="CL49" i="29"/>
  <c r="CM49" i="29"/>
  <c r="CN49" i="29"/>
  <c r="CO49" i="29"/>
  <c r="CP49" i="29"/>
  <c r="CQ49" i="29"/>
  <c r="CI90" i="29"/>
  <c r="CJ90" i="29"/>
  <c r="CK90" i="29"/>
  <c r="CL90" i="29"/>
  <c r="CM90" i="29"/>
  <c r="CP90" i="29"/>
  <c r="CQ90" i="29"/>
  <c r="CN90" i="29"/>
  <c r="CO90" i="29"/>
  <c r="CI40" i="29"/>
  <c r="CJ40" i="29"/>
  <c r="CK40" i="29"/>
  <c r="CL40" i="29"/>
  <c r="CM40" i="29"/>
  <c r="CN40" i="29"/>
  <c r="CO40" i="29"/>
  <c r="CP40" i="29"/>
  <c r="CQ40" i="29"/>
  <c r="CI86" i="29"/>
  <c r="CN86" i="29"/>
  <c r="CO86" i="29"/>
  <c r="CP86" i="29"/>
  <c r="CQ86" i="29"/>
  <c r="CL86" i="29"/>
  <c r="CM86" i="29"/>
  <c r="CJ86" i="29"/>
  <c r="CK86" i="29"/>
  <c r="CI37" i="29"/>
  <c r="CJ37" i="29"/>
  <c r="CK37" i="29"/>
  <c r="CL37" i="29"/>
  <c r="CM37" i="29"/>
  <c r="CN37" i="29"/>
  <c r="CO37" i="29"/>
  <c r="CP37" i="29"/>
  <c r="CQ37" i="29"/>
  <c r="CI83" i="29"/>
  <c r="CN83" i="29"/>
  <c r="CO83" i="29"/>
  <c r="CP83" i="29"/>
  <c r="CQ83" i="29"/>
  <c r="CL83" i="29"/>
  <c r="CM83" i="29"/>
  <c r="CJ83" i="29"/>
  <c r="CK83" i="29"/>
  <c r="CI46" i="29"/>
  <c r="CJ46" i="29"/>
  <c r="CK46" i="29"/>
  <c r="CL46" i="29"/>
  <c r="CM46" i="29"/>
  <c r="CN46" i="29"/>
  <c r="CO46" i="29"/>
  <c r="CP46" i="29"/>
  <c r="CQ46" i="29"/>
  <c r="CI9" i="29"/>
  <c r="CJ9" i="29" s="1"/>
  <c r="CI79" i="29"/>
  <c r="CJ79" i="29"/>
  <c r="CK79" i="29"/>
  <c r="CL79" i="29"/>
  <c r="CM79" i="29"/>
  <c r="CN79" i="29"/>
  <c r="CO79" i="29"/>
  <c r="CP79" i="29"/>
  <c r="CQ79" i="29"/>
  <c r="CI78" i="29"/>
  <c r="CJ78" i="29"/>
  <c r="CK78" i="29"/>
  <c r="CL78" i="29"/>
  <c r="CM78" i="29"/>
  <c r="CP78" i="29"/>
  <c r="CQ78" i="29"/>
  <c r="CN78" i="29"/>
  <c r="CO78" i="29"/>
  <c r="CI28" i="29"/>
  <c r="CJ28" i="29" s="1"/>
  <c r="CI74" i="29"/>
  <c r="CN74" i="29"/>
  <c r="CO74" i="29"/>
  <c r="CP74" i="29"/>
  <c r="CQ74" i="29"/>
  <c r="CL74" i="29"/>
  <c r="CM74" i="29"/>
  <c r="CJ74" i="29"/>
  <c r="CK74" i="29"/>
  <c r="CI25" i="29"/>
  <c r="CL25" i="29" s="1"/>
  <c r="CI71" i="29"/>
  <c r="CN71" i="29"/>
  <c r="CO71" i="29"/>
  <c r="CP71" i="29"/>
  <c r="CQ71" i="29"/>
  <c r="CL71" i="29"/>
  <c r="CM71" i="29"/>
  <c r="CK71" i="29"/>
  <c r="CJ71" i="29"/>
  <c r="CI34" i="29"/>
  <c r="CJ34" i="29"/>
  <c r="CK34" i="29"/>
  <c r="CL34" i="29"/>
  <c r="CM34" i="29"/>
  <c r="CN34" i="29"/>
  <c r="CO34" i="29"/>
  <c r="CP34" i="29"/>
  <c r="CQ34" i="29"/>
  <c r="CI104" i="29"/>
  <c r="CN104" i="29"/>
  <c r="CO104" i="29"/>
  <c r="CP104" i="29"/>
  <c r="CQ104" i="29"/>
  <c r="CL104" i="29"/>
  <c r="CM104" i="29"/>
  <c r="CJ104" i="29"/>
  <c r="CK104" i="29"/>
  <c r="CI67" i="29"/>
  <c r="CJ67" i="29"/>
  <c r="CK67" i="29"/>
  <c r="CL67" i="29"/>
  <c r="CM67" i="29"/>
  <c r="CN67" i="29"/>
  <c r="CO67" i="29"/>
  <c r="CP67" i="29"/>
  <c r="CQ67" i="29"/>
  <c r="CI77" i="29"/>
  <c r="CN77" i="29"/>
  <c r="CO77" i="29"/>
  <c r="CP77" i="29"/>
  <c r="CQ77" i="29"/>
  <c r="CL77" i="29"/>
  <c r="CM77" i="29"/>
  <c r="CJ77" i="29"/>
  <c r="CK77" i="29"/>
  <c r="CI66" i="29"/>
  <c r="CJ66" i="29"/>
  <c r="CK66" i="29"/>
  <c r="CL66" i="29"/>
  <c r="CM66" i="29"/>
  <c r="CP66" i="29"/>
  <c r="CQ66" i="29"/>
  <c r="CN66" i="29"/>
  <c r="CO66" i="29"/>
  <c r="CI16" i="29"/>
  <c r="CJ16" i="29" s="1"/>
  <c r="CI62" i="29"/>
  <c r="CN62" i="29"/>
  <c r="CO62" i="29"/>
  <c r="CP62" i="29"/>
  <c r="CQ62" i="29"/>
  <c r="CL62" i="29"/>
  <c r="CM62" i="29"/>
  <c r="CK62" i="29"/>
  <c r="CJ62" i="29"/>
  <c r="CI13" i="29"/>
  <c r="CO13" i="29" s="1"/>
  <c r="CI59" i="29"/>
  <c r="CN59" i="29"/>
  <c r="CO59" i="29"/>
  <c r="CP59" i="29"/>
  <c r="CQ59" i="29"/>
  <c r="CL59" i="29"/>
  <c r="CM59" i="29"/>
  <c r="CJ59" i="29"/>
  <c r="CK59" i="29"/>
  <c r="CI22" i="29"/>
  <c r="CJ22" i="29" s="1"/>
  <c r="CI92" i="29"/>
  <c r="CN92" i="29"/>
  <c r="CO92" i="29"/>
  <c r="CP92" i="29"/>
  <c r="CQ92" i="29"/>
  <c r="CL92" i="29"/>
  <c r="CM92" i="29"/>
  <c r="CJ92" i="29"/>
  <c r="CK92" i="29"/>
  <c r="CI55" i="29"/>
  <c r="CJ55" i="29"/>
  <c r="CK55" i="29"/>
  <c r="CL55" i="29"/>
  <c r="CM55" i="29"/>
  <c r="CN55" i="29"/>
  <c r="CO55" i="29"/>
  <c r="CP55" i="29"/>
  <c r="CQ55" i="29"/>
  <c r="CI54" i="29"/>
  <c r="CJ54" i="29"/>
  <c r="CK54" i="29"/>
  <c r="CL54" i="29"/>
  <c r="CM54" i="29"/>
  <c r="CP54" i="29"/>
  <c r="CQ54" i="29"/>
  <c r="CN54" i="29"/>
  <c r="CO54" i="29"/>
  <c r="CI99" i="29"/>
  <c r="CJ99" i="29"/>
  <c r="CK99" i="29"/>
  <c r="CL99" i="29"/>
  <c r="CM99" i="29"/>
  <c r="CP99" i="29"/>
  <c r="CQ99" i="29"/>
  <c r="CN99" i="29"/>
  <c r="CO99" i="29"/>
  <c r="CI50" i="29"/>
  <c r="CN50" i="29"/>
  <c r="CO50" i="29"/>
  <c r="CP50" i="29"/>
  <c r="CQ50" i="29"/>
  <c r="CL50" i="29"/>
  <c r="CM50" i="29"/>
  <c r="CJ50" i="29"/>
  <c r="CK50" i="29"/>
  <c r="CI96" i="29"/>
  <c r="CJ96" i="29"/>
  <c r="CK96" i="29"/>
  <c r="CL96" i="29"/>
  <c r="CM96" i="29"/>
  <c r="CP96" i="29"/>
  <c r="CQ96" i="29"/>
  <c r="CN96" i="29"/>
  <c r="CO96" i="29"/>
  <c r="CI47" i="29"/>
  <c r="CN47" i="29"/>
  <c r="CO47" i="29"/>
  <c r="CP47" i="29"/>
  <c r="CQ47" i="29"/>
  <c r="CL47" i="29"/>
  <c r="CM47" i="29"/>
  <c r="CJ47" i="29"/>
  <c r="CK47" i="29"/>
  <c r="CI10" i="29"/>
  <c r="CJ10" i="29" s="1"/>
  <c r="CI80" i="29"/>
  <c r="CN80" i="29"/>
  <c r="CO80" i="29"/>
  <c r="CP80" i="29"/>
  <c r="CQ80" i="29"/>
  <c r="CL80" i="29"/>
  <c r="CM80" i="29"/>
  <c r="CK80" i="29"/>
  <c r="CJ80" i="29"/>
  <c r="CI43" i="29"/>
  <c r="CJ43" i="29"/>
  <c r="CK43" i="29"/>
  <c r="CL43" i="29"/>
  <c r="CM43" i="29"/>
  <c r="CN43" i="29"/>
  <c r="CO43" i="29"/>
  <c r="CP43" i="29"/>
  <c r="CQ43" i="29"/>
  <c r="CI89" i="29"/>
  <c r="CN89" i="29"/>
  <c r="CO89" i="29"/>
  <c r="CP89" i="29"/>
  <c r="CQ89" i="29"/>
  <c r="CL89" i="29"/>
  <c r="CM89" i="29"/>
  <c r="CK89" i="29"/>
  <c r="CJ89" i="29"/>
  <c r="CI42" i="29"/>
  <c r="CJ42" i="29"/>
  <c r="CK42" i="29"/>
  <c r="CL42" i="29"/>
  <c r="CM42" i="29"/>
  <c r="CP42" i="29"/>
  <c r="CQ42" i="29"/>
  <c r="CN42" i="29"/>
  <c r="CO42" i="29"/>
  <c r="CI87" i="29"/>
  <c r="CJ87" i="29"/>
  <c r="CK87" i="29"/>
  <c r="CL87" i="29"/>
  <c r="CM87" i="29"/>
  <c r="CP87" i="29"/>
  <c r="CQ87" i="29"/>
  <c r="CN87" i="29"/>
  <c r="CO87" i="29"/>
  <c r="CI38" i="29"/>
  <c r="CN38" i="29"/>
  <c r="CO38" i="29"/>
  <c r="CP38" i="29"/>
  <c r="CQ38" i="29"/>
  <c r="CL38" i="29"/>
  <c r="CM38" i="29"/>
  <c r="CJ38" i="29"/>
  <c r="CK38" i="29"/>
  <c r="CI84" i="29"/>
  <c r="CJ84" i="29"/>
  <c r="CK84" i="29"/>
  <c r="CL84" i="29"/>
  <c r="CM84" i="29"/>
  <c r="CP84" i="29"/>
  <c r="CQ84" i="29"/>
  <c r="CN84" i="29"/>
  <c r="CO84" i="29"/>
  <c r="CI35" i="29"/>
  <c r="CN35" i="29"/>
  <c r="CO35" i="29"/>
  <c r="CP35" i="29"/>
  <c r="CQ35" i="29"/>
  <c r="CL35" i="29"/>
  <c r="CM35" i="29"/>
  <c r="CK35" i="29"/>
  <c r="CJ35" i="29"/>
  <c r="CI105" i="29"/>
  <c r="CJ105" i="29"/>
  <c r="CK105" i="29"/>
  <c r="CL105" i="29"/>
  <c r="CM105" i="29"/>
  <c r="CP105" i="29"/>
  <c r="CQ105" i="29"/>
  <c r="CN105" i="29"/>
  <c r="CO105" i="29"/>
  <c r="CI68" i="29"/>
  <c r="CN68" i="29"/>
  <c r="CO68" i="29"/>
  <c r="CP68" i="29"/>
  <c r="CQ68" i="29"/>
  <c r="CL68" i="29"/>
  <c r="CM68" i="29"/>
  <c r="CJ68" i="29"/>
  <c r="CK68" i="29"/>
  <c r="CI31" i="29"/>
  <c r="CJ31" i="29" s="1"/>
  <c r="CI101" i="29"/>
  <c r="CN101" i="29"/>
  <c r="CO101" i="29"/>
  <c r="CP101" i="29"/>
  <c r="CQ101" i="29"/>
  <c r="CL101" i="29"/>
  <c r="CM101" i="29"/>
  <c r="CK101" i="29"/>
  <c r="CJ101" i="29"/>
  <c r="CI75" i="29"/>
  <c r="CJ75" i="29"/>
  <c r="CK75" i="29"/>
  <c r="CL75" i="29"/>
  <c r="CM75" i="29"/>
  <c r="CP75" i="29"/>
  <c r="CQ75" i="29"/>
  <c r="CN75" i="29"/>
  <c r="CO75" i="29"/>
  <c r="CI26" i="29"/>
  <c r="CL26" i="29" s="1"/>
  <c r="CI72" i="29"/>
  <c r="CJ72" i="29"/>
  <c r="CK72" i="29"/>
  <c r="CL72" i="29"/>
  <c r="CM72" i="29"/>
  <c r="CP72" i="29"/>
  <c r="CQ72" i="29"/>
  <c r="CN72" i="29"/>
  <c r="CO72" i="29"/>
  <c r="CI23" i="29"/>
  <c r="CN23" i="29" s="1"/>
  <c r="CI93" i="29"/>
  <c r="CJ93" i="29"/>
  <c r="CK93" i="29"/>
  <c r="CL93" i="29"/>
  <c r="CM93" i="29"/>
  <c r="CP93" i="29"/>
  <c r="CQ93" i="29"/>
  <c r="CN93" i="29"/>
  <c r="CO93" i="29"/>
  <c r="CI56" i="29"/>
  <c r="CN56" i="29"/>
  <c r="CO56" i="29"/>
  <c r="CP56" i="29"/>
  <c r="CQ56" i="29"/>
  <c r="CL56" i="29"/>
  <c r="CM56" i="29"/>
  <c r="CJ56" i="29"/>
  <c r="CK56" i="29"/>
  <c r="CI19" i="29"/>
  <c r="CJ19" i="29" s="1"/>
  <c r="CI30" i="29"/>
  <c r="CJ30" i="29" s="1"/>
  <c r="CI63" i="29"/>
  <c r="CJ63" i="29"/>
  <c r="CK63" i="29"/>
  <c r="CL63" i="29"/>
  <c r="CM63" i="29"/>
  <c r="CP63" i="29"/>
  <c r="CQ63" i="29"/>
  <c r="CN63" i="29"/>
  <c r="CO63" i="29"/>
  <c r="CI14" i="29"/>
  <c r="CM14" i="29" s="1"/>
  <c r="CI60" i="29"/>
  <c r="CJ60" i="29"/>
  <c r="CK60" i="29"/>
  <c r="CL60" i="29"/>
  <c r="CM60" i="29"/>
  <c r="CP60" i="29"/>
  <c r="CQ60" i="29"/>
  <c r="CN60" i="29"/>
  <c r="CO60" i="29"/>
  <c r="CI11" i="29"/>
  <c r="CN11" i="29" s="1"/>
  <c r="CI81" i="29"/>
  <c r="CJ81" i="29"/>
  <c r="CK81" i="29"/>
  <c r="CL81" i="29"/>
  <c r="CM81" i="29"/>
  <c r="CP81" i="29"/>
  <c r="CQ81" i="29"/>
  <c r="CN81" i="29"/>
  <c r="CO81" i="29"/>
  <c r="CI44" i="29"/>
  <c r="CN44" i="29"/>
  <c r="CO44" i="29"/>
  <c r="CP44" i="29"/>
  <c r="CQ44" i="29"/>
  <c r="CL44" i="29"/>
  <c r="CM44" i="29"/>
  <c r="CK44" i="29"/>
  <c r="CJ44" i="29"/>
  <c r="CI7" i="29"/>
  <c r="CJ7" i="29" s="1"/>
  <c r="CI65" i="29"/>
  <c r="CN65" i="29"/>
  <c r="CO65" i="29"/>
  <c r="CP65" i="29"/>
  <c r="CQ65" i="29"/>
  <c r="CL65" i="29"/>
  <c r="CM65" i="29"/>
  <c r="CJ65" i="29"/>
  <c r="CK65" i="29"/>
  <c r="CI100" i="29"/>
  <c r="CJ100" i="29"/>
  <c r="CK100" i="29"/>
  <c r="CL100" i="29"/>
  <c r="CM100" i="29"/>
  <c r="CN100" i="29"/>
  <c r="CO100" i="29"/>
  <c r="CP100" i="29"/>
  <c r="CQ100" i="29"/>
  <c r="CI51" i="29"/>
  <c r="CJ51" i="29"/>
  <c r="CK51" i="29"/>
  <c r="CL51" i="29"/>
  <c r="CM51" i="29"/>
  <c r="CP51" i="29"/>
  <c r="CQ51" i="29"/>
  <c r="CN51" i="29"/>
  <c r="CO51" i="29"/>
  <c r="CI97" i="29"/>
  <c r="CJ97" i="29"/>
  <c r="CK97" i="29"/>
  <c r="CL97" i="29"/>
  <c r="CM97" i="29"/>
  <c r="CN97" i="29"/>
  <c r="CO97" i="29"/>
  <c r="CP97" i="29"/>
  <c r="CQ97" i="29"/>
  <c r="CI48" i="29"/>
  <c r="CJ48" i="29"/>
  <c r="CK48" i="29"/>
  <c r="CL48" i="29"/>
  <c r="CM48" i="29"/>
  <c r="CP48" i="29"/>
  <c r="CQ48" i="29"/>
  <c r="CN48" i="29"/>
  <c r="CO48" i="29"/>
  <c r="CI106" i="29"/>
  <c r="CJ106" i="29"/>
  <c r="CK106" i="29"/>
  <c r="CL106" i="29"/>
  <c r="CM106" i="29"/>
  <c r="CN106" i="29"/>
  <c r="CO106" i="29"/>
  <c r="CP106" i="29"/>
  <c r="CQ106" i="29"/>
  <c r="CI69" i="29"/>
  <c r="CJ69" i="29"/>
  <c r="CK69" i="29"/>
  <c r="CL69" i="29"/>
  <c r="CM69" i="29"/>
  <c r="CP69" i="29"/>
  <c r="CQ69" i="29"/>
  <c r="CN69" i="29"/>
  <c r="CO69" i="29"/>
  <c r="CI32" i="29"/>
  <c r="CL32" i="29" s="1"/>
  <c r="CI6" i="29"/>
  <c r="CJ6" i="29" s="1"/>
  <c r="CJ32" i="29" l="1"/>
  <c r="CQ32" i="29"/>
  <c r="CK32" i="29"/>
  <c r="CN32" i="29"/>
  <c r="CP32" i="29"/>
  <c r="CO32" i="29"/>
  <c r="CO33" i="29"/>
  <c r="CQ33" i="29"/>
  <c r="CP33" i="29"/>
  <c r="CN33" i="29"/>
  <c r="CM33" i="29"/>
  <c r="CM32" i="29"/>
  <c r="CL33" i="29"/>
  <c r="CK33" i="29"/>
  <c r="CP27" i="29"/>
  <c r="CP9" i="29"/>
  <c r="CP17" i="29"/>
  <c r="CL14" i="29"/>
  <c r="CJ14" i="29"/>
  <c r="CO19" i="29"/>
  <c r="CQ31" i="29"/>
  <c r="CL27" i="29"/>
  <c r="CO7" i="29"/>
  <c r="CP8" i="29"/>
  <c r="CL20" i="29"/>
  <c r="CO10" i="29"/>
  <c r="CN15" i="29"/>
  <c r="CP14" i="29"/>
  <c r="CQ19" i="29"/>
  <c r="CL9" i="29"/>
  <c r="CL15" i="29"/>
  <c r="CP20" i="29"/>
  <c r="CJ29" i="29"/>
  <c r="CL10" i="29"/>
  <c r="CQ28" i="29"/>
  <c r="CO21" i="29"/>
  <c r="CL8" i="29"/>
  <c r="CP29" i="29"/>
  <c r="CQ7" i="29"/>
  <c r="CO28" i="29"/>
  <c r="CP21" i="29"/>
  <c r="CO31" i="29"/>
  <c r="CJ26" i="29"/>
  <c r="CO22" i="29"/>
  <c r="CN13" i="29"/>
  <c r="CO16" i="29"/>
  <c r="CP26" i="29"/>
  <c r="CL22" i="29"/>
  <c r="CL13" i="29"/>
  <c r="CL16" i="29"/>
  <c r="CK17" i="29"/>
  <c r="CL17" i="29"/>
  <c r="CO27" i="29"/>
  <c r="CK25" i="29"/>
  <c r="CK18" i="29"/>
  <c r="CK12" i="29"/>
  <c r="CK24" i="29"/>
  <c r="CP7" i="29"/>
  <c r="CQ14" i="29"/>
  <c r="CP19" i="29"/>
  <c r="CQ26" i="29"/>
  <c r="CP31" i="29"/>
  <c r="CM13" i="29"/>
  <c r="CJ25" i="29"/>
  <c r="CP28" i="29"/>
  <c r="CM15" i="29"/>
  <c r="CQ21" i="29"/>
  <c r="CM17" i="29"/>
  <c r="CJ18" i="29"/>
  <c r="CJ12" i="29"/>
  <c r="CJ24" i="29"/>
  <c r="CQ27" i="29"/>
  <c r="CQ29" i="29"/>
  <c r="CN7" i="29"/>
  <c r="CK11" i="29"/>
  <c r="CO14" i="29"/>
  <c r="CO30" i="29"/>
  <c r="CN19" i="29"/>
  <c r="CK23" i="29"/>
  <c r="CO26" i="29"/>
  <c r="CN31" i="29"/>
  <c r="CQ10" i="29"/>
  <c r="CQ22" i="29"/>
  <c r="CK13" i="29"/>
  <c r="CQ16" i="29"/>
  <c r="CN28" i="29"/>
  <c r="CO9" i="29"/>
  <c r="CK15" i="29"/>
  <c r="CK20" i="29"/>
  <c r="CN21" i="29"/>
  <c r="CJ17" i="29"/>
  <c r="CK8" i="29"/>
  <c r="CN27" i="29"/>
  <c r="CO29" i="29"/>
  <c r="CM7" i="29"/>
  <c r="CM11" i="29"/>
  <c r="CN14" i="29"/>
  <c r="CQ30" i="29"/>
  <c r="CM19" i="29"/>
  <c r="CM23" i="29"/>
  <c r="CN26" i="29"/>
  <c r="CM31" i="29"/>
  <c r="CP10" i="29"/>
  <c r="CP22" i="29"/>
  <c r="CJ13" i="29"/>
  <c r="CP16" i="29"/>
  <c r="CM28" i="29"/>
  <c r="CQ9" i="29"/>
  <c r="CJ15" i="29"/>
  <c r="CM20" i="29"/>
  <c r="CM21" i="29"/>
  <c r="CQ17" i="29"/>
  <c r="CM8" i="29"/>
  <c r="CM27" i="29"/>
  <c r="CN29" i="29"/>
  <c r="CL31" i="29"/>
  <c r="CL28" i="29"/>
  <c r="CL21" i="29"/>
  <c r="CK7" i="29"/>
  <c r="CJ11" i="29"/>
  <c r="CN30" i="29"/>
  <c r="CK19" i="29"/>
  <c r="CJ23" i="29"/>
  <c r="CK31" i="29"/>
  <c r="CN10" i="29"/>
  <c r="CN22" i="29"/>
  <c r="CN16" i="29"/>
  <c r="CQ25" i="29"/>
  <c r="CK28" i="29"/>
  <c r="CN9" i="29"/>
  <c r="CJ20" i="29"/>
  <c r="CK21" i="29"/>
  <c r="CO17" i="29"/>
  <c r="CO18" i="29"/>
  <c r="CO12" i="29"/>
  <c r="CJ8" i="29"/>
  <c r="CO24" i="29"/>
  <c r="CK27" i="29"/>
  <c r="CL7" i="29"/>
  <c r="CL11" i="29"/>
  <c r="CP30" i="29"/>
  <c r="CL19" i="29"/>
  <c r="CL23" i="29"/>
  <c r="CQ11" i="29"/>
  <c r="CM30" i="29"/>
  <c r="CQ23" i="29"/>
  <c r="CM10" i="29"/>
  <c r="CM22" i="29"/>
  <c r="CM16" i="29"/>
  <c r="CP25" i="29"/>
  <c r="CM9" i="29"/>
  <c r="CQ20" i="29"/>
  <c r="CQ18" i="29"/>
  <c r="CQ12" i="29"/>
  <c r="CQ8" i="29"/>
  <c r="CQ24" i="29"/>
  <c r="CO25" i="29"/>
  <c r="CP18" i="29"/>
  <c r="CP12" i="29"/>
  <c r="CP24" i="29"/>
  <c r="CP11" i="29"/>
  <c r="CL30" i="29"/>
  <c r="CP23" i="29"/>
  <c r="CO11" i="29"/>
  <c r="CK14" i="29"/>
  <c r="CK30" i="29"/>
  <c r="CO23" i="29"/>
  <c r="CK26" i="29"/>
  <c r="CK10" i="29"/>
  <c r="CK22" i="29"/>
  <c r="CQ13" i="29"/>
  <c r="CK16" i="29"/>
  <c r="CN25" i="29"/>
  <c r="CK9" i="29"/>
  <c r="CO15" i="29"/>
  <c r="CO20" i="29"/>
  <c r="CN18" i="29"/>
  <c r="CN12" i="29"/>
  <c r="CO8" i="29"/>
  <c r="CN24" i="29"/>
  <c r="CK29" i="29"/>
  <c r="CM26" i="29"/>
  <c r="CP13" i="29"/>
  <c r="CM25" i="29"/>
  <c r="CQ15" i="29"/>
  <c r="CM18" i="29"/>
  <c r="CM12" i="29"/>
  <c r="CM24" i="29"/>
  <c r="CM29" i="29"/>
  <c r="CP6" i="29"/>
  <c r="CO6" i="29"/>
  <c r="CQ6" i="29"/>
  <c r="CN6" i="29"/>
  <c r="CM6" i="29"/>
  <c r="CL6" i="29"/>
  <c r="CK6" i="29"/>
  <c r="CV5" i="29" l="1"/>
  <c r="CV6" i="29" s="1"/>
  <c r="DC69" i="29" s="1"/>
  <c r="CX5" i="29"/>
  <c r="CW5" i="29"/>
  <c r="CY5" i="29"/>
  <c r="CZ5" i="29"/>
  <c r="CS5" i="29"/>
  <c r="CS26" i="29" s="1"/>
  <c r="CT5" i="29"/>
  <c r="CU5" i="29"/>
  <c r="DH69" i="29" l="1"/>
  <c r="DI69" i="29"/>
  <c r="DJ69" i="29"/>
  <c r="DG69" i="29"/>
  <c r="DD69" i="29"/>
  <c r="DK69" i="29" s="1"/>
  <c r="DE69" i="29"/>
  <c r="DL69" i="29" s="1"/>
  <c r="DF69" i="29"/>
  <c r="DM69" i="29" s="1"/>
  <c r="CV18" i="29"/>
  <c r="CV15" i="29"/>
  <c r="CV26" i="29"/>
  <c r="CV17" i="29"/>
  <c r="CV12" i="29"/>
  <c r="CV9" i="29"/>
  <c r="CV23" i="29"/>
  <c r="CV25" i="29"/>
  <c r="CV20" i="29"/>
  <c r="CV22" i="29"/>
  <c r="CV19" i="29"/>
  <c r="CV14" i="29"/>
  <c r="CV16" i="29"/>
  <c r="CV11" i="29"/>
  <c r="CV13" i="29"/>
  <c r="CV8" i="29"/>
  <c r="CV10" i="29"/>
  <c r="CV24" i="29"/>
  <c r="CV7" i="29"/>
  <c r="DC70" i="29" s="1"/>
  <c r="CV21" i="29"/>
  <c r="CS6" i="29"/>
  <c r="DC6" i="29" s="1"/>
  <c r="CS7" i="29"/>
  <c r="DC7" i="29" s="1"/>
  <c r="CS10" i="29"/>
  <c r="CS13" i="29"/>
  <c r="CS16" i="29"/>
  <c r="CS19" i="29"/>
  <c r="CS22" i="29"/>
  <c r="CS25" i="29"/>
  <c r="CS9" i="29"/>
  <c r="CS12" i="29"/>
  <c r="CS15" i="29"/>
  <c r="CS18" i="29"/>
  <c r="CS21" i="29"/>
  <c r="CS24" i="29"/>
  <c r="CS8" i="29"/>
  <c r="CS11" i="29"/>
  <c r="CS14" i="29"/>
  <c r="CS17" i="29"/>
  <c r="CS20" i="29"/>
  <c r="CS23" i="29"/>
  <c r="CX6" i="29"/>
  <c r="DC111" i="29" s="1"/>
  <c r="CX8" i="29"/>
  <c r="CX11" i="29"/>
  <c r="CX14" i="29"/>
  <c r="CX17" i="29"/>
  <c r="CX20" i="29"/>
  <c r="CX23" i="29"/>
  <c r="CX26" i="29"/>
  <c r="CX7" i="29"/>
  <c r="DC112" i="29" s="1"/>
  <c r="CX10" i="29"/>
  <c r="CX13" i="29"/>
  <c r="CX16" i="29"/>
  <c r="CX19" i="29"/>
  <c r="CX22" i="29"/>
  <c r="CX25" i="29"/>
  <c r="CX9" i="29"/>
  <c r="CX12" i="29"/>
  <c r="CX15" i="29"/>
  <c r="CX18" i="29"/>
  <c r="CX21" i="29"/>
  <c r="CX24" i="29"/>
  <c r="CU6" i="29"/>
  <c r="DC48" i="29" s="1"/>
  <c r="CU7" i="29"/>
  <c r="DC49" i="29" s="1"/>
  <c r="CU10" i="29"/>
  <c r="DC52" i="29" s="1"/>
  <c r="CU13" i="29"/>
  <c r="DC55" i="29" s="1"/>
  <c r="CU16" i="29"/>
  <c r="DC58" i="29" s="1"/>
  <c r="CU19" i="29"/>
  <c r="DC61" i="29" s="1"/>
  <c r="CU22" i="29"/>
  <c r="DC64" i="29" s="1"/>
  <c r="CU25" i="29"/>
  <c r="DC67" i="29" s="1"/>
  <c r="CU9" i="29"/>
  <c r="DC51" i="29" s="1"/>
  <c r="CU12" i="29"/>
  <c r="DC54" i="29" s="1"/>
  <c r="CU15" i="29"/>
  <c r="DC57" i="29" s="1"/>
  <c r="CU18" i="29"/>
  <c r="DC60" i="29" s="1"/>
  <c r="CU21" i="29"/>
  <c r="DC63" i="29" s="1"/>
  <c r="CU24" i="29"/>
  <c r="DC66" i="29" s="1"/>
  <c r="CU8" i="29"/>
  <c r="DC50" i="29" s="1"/>
  <c r="CU11" i="29"/>
  <c r="DC53" i="29" s="1"/>
  <c r="CU14" i="29"/>
  <c r="DC56" i="29" s="1"/>
  <c r="CU17" i="29"/>
  <c r="DC59" i="29" s="1"/>
  <c r="CU20" i="29"/>
  <c r="DC62" i="29" s="1"/>
  <c r="CU23" i="29"/>
  <c r="DC65" i="29" s="1"/>
  <c r="CU26" i="29"/>
  <c r="DC68" i="29" s="1"/>
  <c r="CW6" i="29"/>
  <c r="DC90" i="29" s="1"/>
  <c r="CW8" i="29"/>
  <c r="CW11" i="29"/>
  <c r="CW14" i="29"/>
  <c r="CW17" i="29"/>
  <c r="CW20" i="29"/>
  <c r="CW23" i="29"/>
  <c r="CW26" i="29"/>
  <c r="CW7" i="29"/>
  <c r="DC91" i="29" s="1"/>
  <c r="CW10" i="29"/>
  <c r="CW13" i="29"/>
  <c r="CW16" i="29"/>
  <c r="CW19" i="29"/>
  <c r="CW22" i="29"/>
  <c r="CW25" i="29"/>
  <c r="CW9" i="29"/>
  <c r="CW12" i="29"/>
  <c r="CW15" i="29"/>
  <c r="CW18" i="29"/>
  <c r="CW21" i="29"/>
  <c r="CW24" i="29"/>
  <c r="CT6" i="29"/>
  <c r="DC27" i="29" s="1"/>
  <c r="CT7" i="29"/>
  <c r="DC28" i="29" s="1"/>
  <c r="CT10" i="29"/>
  <c r="DC31" i="29" s="1"/>
  <c r="CT13" i="29"/>
  <c r="DC34" i="29" s="1"/>
  <c r="CT16" i="29"/>
  <c r="DC37" i="29" s="1"/>
  <c r="CT19" i="29"/>
  <c r="DC40" i="29" s="1"/>
  <c r="CT22" i="29"/>
  <c r="DC43" i="29" s="1"/>
  <c r="CT25" i="29"/>
  <c r="DC46" i="29" s="1"/>
  <c r="CT9" i="29"/>
  <c r="DC30" i="29" s="1"/>
  <c r="CT12" i="29"/>
  <c r="DC33" i="29" s="1"/>
  <c r="CT15" i="29"/>
  <c r="DC36" i="29" s="1"/>
  <c r="CT18" i="29"/>
  <c r="DC39" i="29" s="1"/>
  <c r="CT21" i="29"/>
  <c r="DC42" i="29" s="1"/>
  <c r="CT24" i="29"/>
  <c r="DC45" i="29" s="1"/>
  <c r="CT8" i="29"/>
  <c r="DC29" i="29" s="1"/>
  <c r="CT11" i="29"/>
  <c r="DC32" i="29" s="1"/>
  <c r="CT14" i="29"/>
  <c r="DC35" i="29" s="1"/>
  <c r="CT17" i="29"/>
  <c r="DC38" i="29" s="1"/>
  <c r="CT20" i="29"/>
  <c r="DC41" i="29" s="1"/>
  <c r="CT23" i="29"/>
  <c r="DC44" i="29" s="1"/>
  <c r="CT26" i="29"/>
  <c r="DC47" i="29" s="1"/>
  <c r="CZ6" i="29"/>
  <c r="DC153" i="29" s="1"/>
  <c r="CZ8" i="29"/>
  <c r="DC155" i="29" s="1"/>
  <c r="CZ11" i="29"/>
  <c r="DC158" i="29" s="1"/>
  <c r="CZ14" i="29"/>
  <c r="DC161" i="29" s="1"/>
  <c r="CZ17" i="29"/>
  <c r="DC164" i="29" s="1"/>
  <c r="CZ20" i="29"/>
  <c r="DC167" i="29" s="1"/>
  <c r="CZ23" i="29"/>
  <c r="DC170" i="29" s="1"/>
  <c r="CZ26" i="29"/>
  <c r="CZ7" i="29"/>
  <c r="DC154" i="29" s="1"/>
  <c r="CZ10" i="29"/>
  <c r="DC157" i="29" s="1"/>
  <c r="CZ13" i="29"/>
  <c r="DC160" i="29" s="1"/>
  <c r="CZ16" i="29"/>
  <c r="DC163" i="29" s="1"/>
  <c r="CZ19" i="29"/>
  <c r="DC166" i="29" s="1"/>
  <c r="CZ22" i="29"/>
  <c r="DC169" i="29" s="1"/>
  <c r="CZ25" i="29"/>
  <c r="DC172" i="29" s="1"/>
  <c r="CZ9" i="29"/>
  <c r="DC156" i="29" s="1"/>
  <c r="CZ12" i="29"/>
  <c r="DC159" i="29" s="1"/>
  <c r="CZ15" i="29"/>
  <c r="DC162" i="29" s="1"/>
  <c r="CZ18" i="29"/>
  <c r="DC165" i="29" s="1"/>
  <c r="CZ21" i="29"/>
  <c r="DC168" i="29" s="1"/>
  <c r="CZ24" i="29"/>
  <c r="DC171" i="29" s="1"/>
  <c r="CY6" i="29"/>
  <c r="DC132" i="29" s="1"/>
  <c r="CY8" i="29"/>
  <c r="CY11" i="29"/>
  <c r="CY14" i="29"/>
  <c r="CY17" i="29"/>
  <c r="CY20" i="29"/>
  <c r="CY23" i="29"/>
  <c r="CY26" i="29"/>
  <c r="CY7" i="29"/>
  <c r="DC133" i="29" s="1"/>
  <c r="CY10" i="29"/>
  <c r="CY13" i="29"/>
  <c r="CY16" i="29"/>
  <c r="CY19" i="29"/>
  <c r="CY22" i="29"/>
  <c r="CY25" i="29"/>
  <c r="CY9" i="29"/>
  <c r="CY12" i="29"/>
  <c r="CY15" i="29"/>
  <c r="CY18" i="29"/>
  <c r="CY21" i="29"/>
  <c r="CY24" i="29"/>
  <c r="DJ6" i="29" l="1"/>
  <c r="DH166" i="29"/>
  <c r="DI166" i="29"/>
  <c r="DJ166" i="29"/>
  <c r="DH153" i="29"/>
  <c r="DI153" i="29"/>
  <c r="DJ153" i="29"/>
  <c r="DH33" i="29"/>
  <c r="DI33" i="29"/>
  <c r="DJ33" i="29"/>
  <c r="DH53" i="29"/>
  <c r="DI53" i="29"/>
  <c r="DJ53" i="29"/>
  <c r="DH55" i="29"/>
  <c r="DI55" i="29"/>
  <c r="DJ55" i="29"/>
  <c r="DH111" i="29"/>
  <c r="DI111" i="29"/>
  <c r="DJ111" i="29"/>
  <c r="DH163" i="29"/>
  <c r="DI163" i="29"/>
  <c r="DJ163" i="29"/>
  <c r="DH47" i="29"/>
  <c r="DI47" i="29"/>
  <c r="DJ47" i="29"/>
  <c r="DH30" i="29"/>
  <c r="DI30" i="29"/>
  <c r="DJ30" i="29"/>
  <c r="DH50" i="29"/>
  <c r="DI50" i="29"/>
  <c r="DJ50" i="29"/>
  <c r="DH52" i="29"/>
  <c r="DI52" i="29"/>
  <c r="DJ52" i="29"/>
  <c r="DH160" i="29"/>
  <c r="DI160" i="29"/>
  <c r="DJ160" i="29"/>
  <c r="DH44" i="29"/>
  <c r="DI44" i="29"/>
  <c r="DJ44" i="29"/>
  <c r="DH46" i="29"/>
  <c r="DI46" i="29"/>
  <c r="DJ46" i="29"/>
  <c r="DH66" i="29"/>
  <c r="DI66" i="29"/>
  <c r="DJ66" i="29"/>
  <c r="DH49" i="29"/>
  <c r="DI49" i="29"/>
  <c r="DJ49" i="29"/>
  <c r="DH155" i="29"/>
  <c r="DI155" i="29"/>
  <c r="DJ155" i="29"/>
  <c r="DH132" i="29"/>
  <c r="DI132" i="29"/>
  <c r="DJ132" i="29"/>
  <c r="DH157" i="29"/>
  <c r="DI157" i="29"/>
  <c r="DJ157" i="29"/>
  <c r="DH41" i="29"/>
  <c r="DI41" i="29"/>
  <c r="DJ41" i="29"/>
  <c r="DH43" i="29"/>
  <c r="DI43" i="29"/>
  <c r="DJ43" i="29"/>
  <c r="DH63" i="29"/>
  <c r="DI63" i="29"/>
  <c r="DJ63" i="29"/>
  <c r="DH48" i="29"/>
  <c r="DI48" i="29"/>
  <c r="DJ48" i="29"/>
  <c r="DH171" i="29"/>
  <c r="DI171" i="29"/>
  <c r="DJ171" i="29"/>
  <c r="DH154" i="29"/>
  <c r="DI154" i="29"/>
  <c r="DJ154" i="29"/>
  <c r="DH38" i="29"/>
  <c r="DI38" i="29"/>
  <c r="DJ38" i="29"/>
  <c r="DH40" i="29"/>
  <c r="DI40" i="29"/>
  <c r="DJ40" i="29"/>
  <c r="DH60" i="29"/>
  <c r="DI60" i="29"/>
  <c r="DJ60" i="29"/>
  <c r="DH112" i="29"/>
  <c r="DI112" i="29"/>
  <c r="DJ112" i="29"/>
  <c r="DH36" i="29"/>
  <c r="DI36" i="29"/>
  <c r="DJ36" i="29"/>
  <c r="DH168" i="29"/>
  <c r="DI168" i="29"/>
  <c r="DJ168" i="29"/>
  <c r="DH35" i="29"/>
  <c r="DI35" i="29"/>
  <c r="DJ35" i="29"/>
  <c r="DH37" i="29"/>
  <c r="DI37" i="29"/>
  <c r="DJ37" i="29"/>
  <c r="DH57" i="29"/>
  <c r="DI57" i="29"/>
  <c r="DJ57" i="29"/>
  <c r="DH169" i="29"/>
  <c r="DI169" i="29"/>
  <c r="DJ169" i="29"/>
  <c r="DH165" i="29"/>
  <c r="DI165" i="29"/>
  <c r="DJ165" i="29"/>
  <c r="DH170" i="29"/>
  <c r="DI170" i="29"/>
  <c r="DJ170" i="29"/>
  <c r="DH32" i="29"/>
  <c r="DI32" i="29"/>
  <c r="DJ32" i="29"/>
  <c r="DH34" i="29"/>
  <c r="DI34" i="29"/>
  <c r="DJ34" i="29"/>
  <c r="DH90" i="29"/>
  <c r="DI90" i="29"/>
  <c r="DJ90" i="29"/>
  <c r="DH54" i="29"/>
  <c r="DI54" i="29"/>
  <c r="DJ54" i="29"/>
  <c r="DH56" i="29"/>
  <c r="DI56" i="29"/>
  <c r="DJ56" i="29"/>
  <c r="DH162" i="29"/>
  <c r="DI162" i="29"/>
  <c r="DJ162" i="29"/>
  <c r="DH167" i="29"/>
  <c r="DI167" i="29"/>
  <c r="DJ167" i="29"/>
  <c r="DH29" i="29"/>
  <c r="DI29" i="29"/>
  <c r="DJ29" i="29"/>
  <c r="DH31" i="29"/>
  <c r="DI31" i="29"/>
  <c r="DJ31" i="29"/>
  <c r="DH68" i="29"/>
  <c r="DI68" i="29"/>
  <c r="DJ68" i="29"/>
  <c r="DH51" i="29"/>
  <c r="DI51" i="29"/>
  <c r="DJ51" i="29"/>
  <c r="DH7" i="29"/>
  <c r="DI7" i="29"/>
  <c r="DJ7" i="29"/>
  <c r="DH159" i="29"/>
  <c r="DI159" i="29"/>
  <c r="DJ159" i="29"/>
  <c r="DH164" i="29"/>
  <c r="DI164" i="29"/>
  <c r="DJ164" i="29"/>
  <c r="DH45" i="29"/>
  <c r="DI45" i="29"/>
  <c r="DJ45" i="29"/>
  <c r="DH28" i="29"/>
  <c r="DI28" i="29"/>
  <c r="DJ28" i="29"/>
  <c r="DH65" i="29"/>
  <c r="DI65" i="29"/>
  <c r="DJ65" i="29"/>
  <c r="DH67" i="29"/>
  <c r="DI67" i="29"/>
  <c r="DJ67" i="29"/>
  <c r="DH58" i="29"/>
  <c r="DI58" i="29"/>
  <c r="DJ58" i="29"/>
  <c r="DH133" i="29"/>
  <c r="DI133" i="29"/>
  <c r="DJ133" i="29"/>
  <c r="DH156" i="29"/>
  <c r="DI156" i="29"/>
  <c r="DJ156" i="29"/>
  <c r="DH161" i="29"/>
  <c r="DI161" i="29"/>
  <c r="DJ161" i="29"/>
  <c r="DH42" i="29"/>
  <c r="DI42" i="29"/>
  <c r="DJ42" i="29"/>
  <c r="DH27" i="29"/>
  <c r="DI27" i="29"/>
  <c r="DJ27" i="29"/>
  <c r="DH62" i="29"/>
  <c r="DI62" i="29"/>
  <c r="DJ62" i="29"/>
  <c r="DH64" i="29"/>
  <c r="DI64" i="29"/>
  <c r="DJ64" i="29"/>
  <c r="DH172" i="29"/>
  <c r="DI172" i="29"/>
  <c r="DJ172" i="29"/>
  <c r="DH158" i="29"/>
  <c r="DI158" i="29"/>
  <c r="DJ158" i="29"/>
  <c r="DH39" i="29"/>
  <c r="DI39" i="29"/>
  <c r="DJ39" i="29"/>
  <c r="DH91" i="29"/>
  <c r="DI91" i="29"/>
  <c r="DJ91" i="29"/>
  <c r="DH59" i="29"/>
  <c r="DI59" i="29"/>
  <c r="DJ59" i="29"/>
  <c r="DH61" i="29"/>
  <c r="DI61" i="29"/>
  <c r="DJ61" i="29"/>
  <c r="DH70" i="29"/>
  <c r="DI70" i="29"/>
  <c r="DJ70" i="29"/>
  <c r="DH6" i="29"/>
  <c r="DI6" i="29"/>
  <c r="DG172" i="29"/>
  <c r="DG158" i="29"/>
  <c r="DG39" i="29"/>
  <c r="DG91" i="29"/>
  <c r="DG59" i="29"/>
  <c r="DG61" i="29"/>
  <c r="DG70" i="29"/>
  <c r="DG64" i="29"/>
  <c r="DG169" i="29"/>
  <c r="DG155" i="29"/>
  <c r="DG36" i="29"/>
  <c r="DG56" i="29"/>
  <c r="DG58" i="29"/>
  <c r="DG161" i="29"/>
  <c r="DG166" i="29"/>
  <c r="DG153" i="29"/>
  <c r="DG33" i="29"/>
  <c r="DG53" i="29"/>
  <c r="DG55" i="29"/>
  <c r="DG111" i="29"/>
  <c r="DG163" i="29"/>
  <c r="DG47" i="29"/>
  <c r="DG30" i="29"/>
  <c r="DG50" i="29"/>
  <c r="DG52" i="29"/>
  <c r="DG156" i="29"/>
  <c r="DG160" i="29"/>
  <c r="DG44" i="29"/>
  <c r="DG46" i="29"/>
  <c r="DG66" i="29"/>
  <c r="DG49" i="29"/>
  <c r="DG132" i="29"/>
  <c r="DG157" i="29"/>
  <c r="DG41" i="29"/>
  <c r="DG43" i="29"/>
  <c r="DG63" i="29"/>
  <c r="DG48" i="29"/>
  <c r="DG42" i="29"/>
  <c r="DG171" i="29"/>
  <c r="DG154" i="29"/>
  <c r="DG38" i="29"/>
  <c r="DG40" i="29"/>
  <c r="DG60" i="29"/>
  <c r="DG112" i="29"/>
  <c r="DG62" i="29"/>
  <c r="DG168" i="29"/>
  <c r="DG35" i="29"/>
  <c r="DG37" i="29"/>
  <c r="DG57" i="29"/>
  <c r="DG27" i="29"/>
  <c r="DG165" i="29"/>
  <c r="DG170" i="29"/>
  <c r="DG32" i="29"/>
  <c r="DG34" i="29"/>
  <c r="DG90" i="29"/>
  <c r="DG54" i="29"/>
  <c r="DG133" i="29"/>
  <c r="DG162" i="29"/>
  <c r="DG167" i="29"/>
  <c r="DG29" i="29"/>
  <c r="DG31" i="29"/>
  <c r="DG68" i="29"/>
  <c r="DG51" i="29"/>
  <c r="DG7" i="29"/>
  <c r="DG159" i="29"/>
  <c r="DG164" i="29"/>
  <c r="DG45" i="29"/>
  <c r="DG28" i="29"/>
  <c r="DG65" i="29"/>
  <c r="DG67" i="29"/>
  <c r="DD6" i="29"/>
  <c r="DK6" i="29" s="1"/>
  <c r="DG6" i="29"/>
  <c r="DD51" i="29"/>
  <c r="DK51" i="29" s="1"/>
  <c r="DE51" i="29"/>
  <c r="DL51" i="29" s="1"/>
  <c r="DF51" i="29"/>
  <c r="DM51" i="29" s="1"/>
  <c r="DD159" i="29"/>
  <c r="DK159" i="29" s="1"/>
  <c r="DE159" i="29"/>
  <c r="DL159" i="29" s="1"/>
  <c r="DF159" i="29"/>
  <c r="DM159" i="29" s="1"/>
  <c r="DD164" i="29"/>
  <c r="DK164" i="29" s="1"/>
  <c r="DE164" i="29"/>
  <c r="DL164" i="29" s="1"/>
  <c r="DF164" i="29"/>
  <c r="DM164" i="29" s="1"/>
  <c r="DD45" i="29"/>
  <c r="DK45" i="29" s="1"/>
  <c r="DE45" i="29"/>
  <c r="DL45" i="29" s="1"/>
  <c r="DF45" i="29"/>
  <c r="DM45" i="29" s="1"/>
  <c r="DD28" i="29"/>
  <c r="DK28" i="29" s="1"/>
  <c r="DE28" i="29"/>
  <c r="DL28" i="29" s="1"/>
  <c r="DF28" i="29"/>
  <c r="DM28" i="29" s="1"/>
  <c r="DD65" i="29"/>
  <c r="DK65" i="29" s="1"/>
  <c r="DE65" i="29"/>
  <c r="DL65" i="29" s="1"/>
  <c r="DF65" i="29"/>
  <c r="DM65" i="29" s="1"/>
  <c r="DD67" i="29"/>
  <c r="DK67" i="29" s="1"/>
  <c r="DE67" i="29"/>
  <c r="DL67" i="29" s="1"/>
  <c r="DF67" i="29"/>
  <c r="DM67" i="29" s="1"/>
  <c r="DD162" i="29"/>
  <c r="DK162" i="29" s="1"/>
  <c r="DE162" i="29"/>
  <c r="DL162" i="29" s="1"/>
  <c r="DF162" i="29"/>
  <c r="DM162" i="29" s="1"/>
  <c r="DD62" i="29"/>
  <c r="DK62" i="29" s="1"/>
  <c r="DF62" i="29"/>
  <c r="DM62" i="29" s="1"/>
  <c r="DE62" i="29"/>
  <c r="DL62" i="29" s="1"/>
  <c r="DD158" i="29"/>
  <c r="DK158" i="29" s="1"/>
  <c r="DE158" i="29"/>
  <c r="DL158" i="29" s="1"/>
  <c r="DF158" i="29"/>
  <c r="DM158" i="29" s="1"/>
  <c r="DD39" i="29"/>
  <c r="DK39" i="29" s="1"/>
  <c r="DE39" i="29"/>
  <c r="DL39" i="29" s="1"/>
  <c r="DF39" i="29"/>
  <c r="DM39" i="29" s="1"/>
  <c r="DD91" i="29"/>
  <c r="DK91" i="29" s="1"/>
  <c r="DE91" i="29"/>
  <c r="DL91" i="29" s="1"/>
  <c r="DF91" i="29"/>
  <c r="DM91" i="29" s="1"/>
  <c r="DD59" i="29"/>
  <c r="DK59" i="29" s="1"/>
  <c r="DE59" i="29"/>
  <c r="DL59" i="29" s="1"/>
  <c r="DF59" i="29"/>
  <c r="DM59" i="29" s="1"/>
  <c r="DD61" i="29"/>
  <c r="DK61" i="29" s="1"/>
  <c r="DE61" i="29"/>
  <c r="DL61" i="29" s="1"/>
  <c r="DF61" i="29"/>
  <c r="DM61" i="29" s="1"/>
  <c r="DD70" i="29"/>
  <c r="DK70" i="29" s="1"/>
  <c r="DF70" i="29"/>
  <c r="DM70" i="29" s="1"/>
  <c r="DE70" i="29"/>
  <c r="DL70" i="29" s="1"/>
  <c r="DD167" i="29"/>
  <c r="DK167" i="29" s="1"/>
  <c r="DE167" i="29"/>
  <c r="DL167" i="29" s="1"/>
  <c r="DF167" i="29"/>
  <c r="DM167" i="29" s="1"/>
  <c r="DD64" i="29"/>
  <c r="DK64" i="29" s="1"/>
  <c r="DE64" i="29"/>
  <c r="DL64" i="29" s="1"/>
  <c r="DF64" i="29"/>
  <c r="DM64" i="29" s="1"/>
  <c r="DD172" i="29"/>
  <c r="DK172" i="29" s="1"/>
  <c r="DE172" i="29"/>
  <c r="DL172" i="29" s="1"/>
  <c r="DF172" i="29"/>
  <c r="DM172" i="29" s="1"/>
  <c r="DD169" i="29"/>
  <c r="DK169" i="29" s="1"/>
  <c r="DE169" i="29"/>
  <c r="DL169" i="29" s="1"/>
  <c r="DF169" i="29"/>
  <c r="DM169" i="29" s="1"/>
  <c r="DD155" i="29"/>
  <c r="DK155" i="29" s="1"/>
  <c r="DE155" i="29"/>
  <c r="DL155" i="29" s="1"/>
  <c r="DF155" i="29"/>
  <c r="DM155" i="29" s="1"/>
  <c r="DD36" i="29"/>
  <c r="DK36" i="29" s="1"/>
  <c r="DE36" i="29"/>
  <c r="DL36" i="29" s="1"/>
  <c r="DF36" i="29"/>
  <c r="DM36" i="29" s="1"/>
  <c r="DD56" i="29"/>
  <c r="DK56" i="29" s="1"/>
  <c r="DE56" i="29"/>
  <c r="DL56" i="29" s="1"/>
  <c r="DF56" i="29"/>
  <c r="DM56" i="29" s="1"/>
  <c r="DD58" i="29"/>
  <c r="DK58" i="29" s="1"/>
  <c r="DF58" i="29"/>
  <c r="DM58" i="29" s="1"/>
  <c r="DE58" i="29"/>
  <c r="DL58" i="29" s="1"/>
  <c r="DD7" i="29"/>
  <c r="DK7" i="29" s="1"/>
  <c r="DE7" i="29"/>
  <c r="DL7" i="29" s="1"/>
  <c r="DF7" i="29"/>
  <c r="DM7" i="29" s="1"/>
  <c r="DD166" i="29"/>
  <c r="DK166" i="29" s="1"/>
  <c r="DF166" i="29"/>
  <c r="DM166" i="29" s="1"/>
  <c r="DE166" i="29"/>
  <c r="DL166" i="29" s="1"/>
  <c r="DD153" i="29"/>
  <c r="DK153" i="29" s="1"/>
  <c r="DE153" i="29"/>
  <c r="DL153" i="29" s="1"/>
  <c r="DF153" i="29"/>
  <c r="DM153" i="29" s="1"/>
  <c r="DD33" i="29"/>
  <c r="DK33" i="29" s="1"/>
  <c r="DE33" i="29"/>
  <c r="DL33" i="29" s="1"/>
  <c r="DF33" i="29"/>
  <c r="DM33" i="29" s="1"/>
  <c r="DD53" i="29"/>
  <c r="DK53" i="29" s="1"/>
  <c r="DE53" i="29"/>
  <c r="DL53" i="29" s="1"/>
  <c r="DF53" i="29"/>
  <c r="DM53" i="29" s="1"/>
  <c r="DD55" i="29"/>
  <c r="DK55" i="29" s="1"/>
  <c r="DE55" i="29"/>
  <c r="DL55" i="29" s="1"/>
  <c r="DF55" i="29"/>
  <c r="DM55" i="29" s="1"/>
  <c r="DD111" i="29"/>
  <c r="DK111" i="29" s="1"/>
  <c r="DE111" i="29"/>
  <c r="DL111" i="29" s="1"/>
  <c r="DF111" i="29"/>
  <c r="DM111" i="29" s="1"/>
  <c r="DD163" i="29"/>
  <c r="DK163" i="29" s="1"/>
  <c r="DE163" i="29"/>
  <c r="DL163" i="29" s="1"/>
  <c r="DF163" i="29"/>
  <c r="DM163" i="29" s="1"/>
  <c r="DD47" i="29"/>
  <c r="DK47" i="29" s="1"/>
  <c r="DE47" i="29"/>
  <c r="DL47" i="29" s="1"/>
  <c r="DF47" i="29"/>
  <c r="DM47" i="29" s="1"/>
  <c r="DD30" i="29"/>
  <c r="DK30" i="29" s="1"/>
  <c r="DF30" i="29"/>
  <c r="DM30" i="29" s="1"/>
  <c r="DE30" i="29"/>
  <c r="DL30" i="29" s="1"/>
  <c r="DD50" i="29"/>
  <c r="DK50" i="29" s="1"/>
  <c r="DF50" i="29"/>
  <c r="DM50" i="29" s="1"/>
  <c r="DE50" i="29"/>
  <c r="DL50" i="29" s="1"/>
  <c r="DD52" i="29"/>
  <c r="DK52" i="29" s="1"/>
  <c r="DE52" i="29"/>
  <c r="DL52" i="29" s="1"/>
  <c r="DF52" i="29"/>
  <c r="DM52" i="29" s="1"/>
  <c r="DD29" i="29"/>
  <c r="DK29" i="29" s="1"/>
  <c r="DE29" i="29"/>
  <c r="DL29" i="29" s="1"/>
  <c r="DF29" i="29"/>
  <c r="DM29" i="29" s="1"/>
  <c r="DD156" i="29"/>
  <c r="DK156" i="29" s="1"/>
  <c r="DE156" i="29"/>
  <c r="DL156" i="29" s="1"/>
  <c r="DF156" i="29"/>
  <c r="DM156" i="29" s="1"/>
  <c r="DD160" i="29"/>
  <c r="DK160" i="29" s="1"/>
  <c r="DE160" i="29"/>
  <c r="DL160" i="29" s="1"/>
  <c r="DF160" i="29"/>
  <c r="DM160" i="29" s="1"/>
  <c r="DD44" i="29"/>
  <c r="DK44" i="29" s="1"/>
  <c r="DE44" i="29"/>
  <c r="DL44" i="29" s="1"/>
  <c r="DF44" i="29"/>
  <c r="DM44" i="29" s="1"/>
  <c r="DD46" i="29"/>
  <c r="DK46" i="29" s="1"/>
  <c r="DF46" i="29"/>
  <c r="DM46" i="29" s="1"/>
  <c r="DE46" i="29"/>
  <c r="DL46" i="29" s="1"/>
  <c r="DD66" i="29"/>
  <c r="DK66" i="29" s="1"/>
  <c r="DF66" i="29"/>
  <c r="DM66" i="29" s="1"/>
  <c r="DE66" i="29"/>
  <c r="DL66" i="29" s="1"/>
  <c r="DD49" i="29"/>
  <c r="DK49" i="29" s="1"/>
  <c r="DE49" i="29"/>
  <c r="DL49" i="29" s="1"/>
  <c r="DF49" i="29"/>
  <c r="DM49" i="29" s="1"/>
  <c r="DD42" i="29"/>
  <c r="DK42" i="29" s="1"/>
  <c r="DF42" i="29"/>
  <c r="DM42" i="29" s="1"/>
  <c r="DE42" i="29"/>
  <c r="DL42" i="29" s="1"/>
  <c r="DD132" i="29"/>
  <c r="DK132" i="29" s="1"/>
  <c r="DE132" i="29"/>
  <c r="DL132" i="29" s="1"/>
  <c r="DF132" i="29"/>
  <c r="DM132" i="29" s="1"/>
  <c r="DD157" i="29"/>
  <c r="DK157" i="29" s="1"/>
  <c r="DE157" i="29"/>
  <c r="DL157" i="29" s="1"/>
  <c r="DF157" i="29"/>
  <c r="DM157" i="29" s="1"/>
  <c r="DD41" i="29"/>
  <c r="DK41" i="29" s="1"/>
  <c r="DE41" i="29"/>
  <c r="DL41" i="29" s="1"/>
  <c r="DF41" i="29"/>
  <c r="DM41" i="29" s="1"/>
  <c r="DD43" i="29"/>
  <c r="DK43" i="29" s="1"/>
  <c r="DE43" i="29"/>
  <c r="DL43" i="29" s="1"/>
  <c r="DF43" i="29"/>
  <c r="DM43" i="29" s="1"/>
  <c r="DD63" i="29"/>
  <c r="DK63" i="29" s="1"/>
  <c r="DE63" i="29"/>
  <c r="DL63" i="29" s="1"/>
  <c r="DF63" i="29"/>
  <c r="DM63" i="29" s="1"/>
  <c r="DD48" i="29"/>
  <c r="DK48" i="29" s="1"/>
  <c r="DE48" i="29"/>
  <c r="DL48" i="29" s="1"/>
  <c r="DF48" i="29"/>
  <c r="DM48" i="29" s="1"/>
  <c r="DD68" i="29"/>
  <c r="DK68" i="29" s="1"/>
  <c r="DE68" i="29"/>
  <c r="DL68" i="29" s="1"/>
  <c r="DF68" i="29"/>
  <c r="DM68" i="29" s="1"/>
  <c r="DD161" i="29"/>
  <c r="DK161" i="29" s="1"/>
  <c r="DE161" i="29"/>
  <c r="DL161" i="29" s="1"/>
  <c r="DF161" i="29"/>
  <c r="DM161" i="29" s="1"/>
  <c r="DD171" i="29"/>
  <c r="DK171" i="29" s="1"/>
  <c r="DE171" i="29"/>
  <c r="DL171" i="29" s="1"/>
  <c r="DF171" i="29"/>
  <c r="DM171" i="29" s="1"/>
  <c r="DD154" i="29"/>
  <c r="DK154" i="29" s="1"/>
  <c r="DE154" i="29"/>
  <c r="DL154" i="29" s="1"/>
  <c r="DF154" i="29"/>
  <c r="DM154" i="29" s="1"/>
  <c r="DD38" i="29"/>
  <c r="DK38" i="29" s="1"/>
  <c r="DF38" i="29"/>
  <c r="DM38" i="29" s="1"/>
  <c r="DE38" i="29"/>
  <c r="DL38" i="29" s="1"/>
  <c r="DD40" i="29"/>
  <c r="DK40" i="29" s="1"/>
  <c r="DE40" i="29"/>
  <c r="DL40" i="29" s="1"/>
  <c r="DF40" i="29"/>
  <c r="DM40" i="29" s="1"/>
  <c r="DD60" i="29"/>
  <c r="DK60" i="29" s="1"/>
  <c r="DE60" i="29"/>
  <c r="DL60" i="29" s="1"/>
  <c r="DF60" i="29"/>
  <c r="DM60" i="29" s="1"/>
  <c r="DD112" i="29"/>
  <c r="DK112" i="29" s="1"/>
  <c r="DE112" i="29"/>
  <c r="DL112" i="29" s="1"/>
  <c r="DF112" i="29"/>
  <c r="DM112" i="29" s="1"/>
  <c r="DD31" i="29"/>
  <c r="DK31" i="29" s="1"/>
  <c r="DE31" i="29"/>
  <c r="DL31" i="29" s="1"/>
  <c r="DF31" i="29"/>
  <c r="DM31" i="29" s="1"/>
  <c r="DD168" i="29"/>
  <c r="DK168" i="29" s="1"/>
  <c r="DE168" i="29"/>
  <c r="DL168" i="29" s="1"/>
  <c r="DF168" i="29"/>
  <c r="DM168" i="29" s="1"/>
  <c r="DD35" i="29"/>
  <c r="DK35" i="29" s="1"/>
  <c r="DE35" i="29"/>
  <c r="DL35" i="29" s="1"/>
  <c r="DF35" i="29"/>
  <c r="DM35" i="29" s="1"/>
  <c r="DD37" i="29"/>
  <c r="DK37" i="29" s="1"/>
  <c r="DE37" i="29"/>
  <c r="DL37" i="29" s="1"/>
  <c r="DF37" i="29"/>
  <c r="DM37" i="29" s="1"/>
  <c r="DD57" i="29"/>
  <c r="DK57" i="29" s="1"/>
  <c r="DE57" i="29"/>
  <c r="DL57" i="29" s="1"/>
  <c r="DF57" i="29"/>
  <c r="DM57" i="29" s="1"/>
  <c r="DD133" i="29"/>
  <c r="DK133" i="29" s="1"/>
  <c r="DE133" i="29"/>
  <c r="DL133" i="29" s="1"/>
  <c r="DF133" i="29"/>
  <c r="DM133" i="29" s="1"/>
  <c r="DD27" i="29"/>
  <c r="DK27" i="29" s="1"/>
  <c r="DE27" i="29"/>
  <c r="DL27" i="29" s="1"/>
  <c r="DF27" i="29"/>
  <c r="DM27" i="29" s="1"/>
  <c r="DD165" i="29"/>
  <c r="DK165" i="29" s="1"/>
  <c r="DE165" i="29"/>
  <c r="DL165" i="29" s="1"/>
  <c r="DF165" i="29"/>
  <c r="DM165" i="29" s="1"/>
  <c r="DD170" i="29"/>
  <c r="DK170" i="29" s="1"/>
  <c r="DE170" i="29"/>
  <c r="DL170" i="29" s="1"/>
  <c r="DF170" i="29"/>
  <c r="DM170" i="29" s="1"/>
  <c r="DD32" i="29"/>
  <c r="DK32" i="29" s="1"/>
  <c r="DE32" i="29"/>
  <c r="DL32" i="29" s="1"/>
  <c r="DF32" i="29"/>
  <c r="DM32" i="29" s="1"/>
  <c r="DD34" i="29"/>
  <c r="DK34" i="29" s="1"/>
  <c r="DF34" i="29"/>
  <c r="DM34" i="29" s="1"/>
  <c r="DE34" i="29"/>
  <c r="DL34" i="29" s="1"/>
  <c r="DD90" i="29"/>
  <c r="DK90" i="29" s="1"/>
  <c r="DE90" i="29"/>
  <c r="DL90" i="29" s="1"/>
  <c r="DF90" i="29"/>
  <c r="DM90" i="29" s="1"/>
  <c r="DD54" i="29"/>
  <c r="DK54" i="29" s="1"/>
  <c r="DF54" i="29"/>
  <c r="DM54" i="29" s="1"/>
  <c r="DE54" i="29"/>
  <c r="DL54" i="29" s="1"/>
  <c r="DE6" i="29"/>
  <c r="DL6" i="29" s="1"/>
  <c r="DF6" i="29"/>
  <c r="DM6" i="29" s="1"/>
  <c r="DN172" i="29"/>
  <c r="DO172" i="29" s="1"/>
  <c r="DC142" i="29"/>
  <c r="DC139" i="29"/>
  <c r="DC147" i="29"/>
  <c r="DC149" i="29"/>
  <c r="DC144" i="29"/>
  <c r="DC146" i="29"/>
  <c r="DC141" i="29"/>
  <c r="DC138" i="29"/>
  <c r="DC143" i="29"/>
  <c r="DC150" i="29"/>
  <c r="DC140" i="29"/>
  <c r="DC136" i="29"/>
  <c r="DC137" i="29"/>
  <c r="DC135" i="29"/>
  <c r="DC151" i="29"/>
  <c r="DC148" i="29"/>
  <c r="DC134" i="29"/>
  <c r="DC145" i="29"/>
  <c r="DC126" i="29"/>
  <c r="DC123" i="29"/>
  <c r="DC128" i="29"/>
  <c r="DC120" i="29"/>
  <c r="DC125" i="29"/>
  <c r="DC117" i="29"/>
  <c r="DC122" i="29"/>
  <c r="DC114" i="29"/>
  <c r="DC119" i="29"/>
  <c r="DC130" i="29"/>
  <c r="DC116" i="29"/>
  <c r="DC127" i="29"/>
  <c r="DC113" i="29"/>
  <c r="DC129" i="29"/>
  <c r="DN129" i="29" s="1"/>
  <c r="DO129" i="29" s="1"/>
  <c r="DC124" i="29"/>
  <c r="DC121" i="29"/>
  <c r="DC118" i="29"/>
  <c r="DC115" i="29"/>
  <c r="DC103" i="29"/>
  <c r="DC100" i="29"/>
  <c r="DC106" i="29"/>
  <c r="DC97" i="29"/>
  <c r="DC94" i="29"/>
  <c r="DC108" i="29"/>
  <c r="DC105" i="29"/>
  <c r="DC109" i="29"/>
  <c r="DC102" i="29"/>
  <c r="DC107" i="29"/>
  <c r="DC99" i="29"/>
  <c r="DC104" i="29"/>
  <c r="DC95" i="29"/>
  <c r="DC96" i="29"/>
  <c r="DC101" i="29"/>
  <c r="DC92" i="29"/>
  <c r="DC93" i="29"/>
  <c r="DC98" i="29"/>
  <c r="DC81" i="29"/>
  <c r="DC77" i="29"/>
  <c r="DC82" i="29"/>
  <c r="DC85" i="29"/>
  <c r="DC83" i="29"/>
  <c r="DC84" i="29"/>
  <c r="DC88" i="29"/>
  <c r="DC79" i="29"/>
  <c r="DC86" i="29"/>
  <c r="DC87" i="29"/>
  <c r="DC72" i="29"/>
  <c r="DC73" i="29"/>
  <c r="DC75" i="29"/>
  <c r="DC71" i="29"/>
  <c r="DC80" i="29"/>
  <c r="DC76" i="29"/>
  <c r="DC74" i="29"/>
  <c r="DC78" i="29"/>
  <c r="DN68" i="29"/>
  <c r="DO68" i="29" s="1"/>
  <c r="DN67" i="29"/>
  <c r="DO67" i="29" s="1"/>
  <c r="DN45" i="29"/>
  <c r="DO45" i="29" s="1"/>
  <c r="DN47" i="29"/>
  <c r="DO47" i="29" s="1"/>
  <c r="DN46" i="29"/>
  <c r="DO46" i="29" s="1"/>
  <c r="DC18" i="29"/>
  <c r="DC15" i="29"/>
  <c r="DC12" i="29"/>
  <c r="DC9" i="29"/>
  <c r="DC23" i="29"/>
  <c r="DC25" i="29"/>
  <c r="DC20" i="29"/>
  <c r="DC22" i="29"/>
  <c r="DC17" i="29"/>
  <c r="DC19" i="29"/>
  <c r="DC14" i="29"/>
  <c r="DC16" i="29"/>
  <c r="DC11" i="29"/>
  <c r="DC13" i="29"/>
  <c r="DC21" i="29"/>
  <c r="DC8" i="29"/>
  <c r="DC10" i="29"/>
  <c r="DC24" i="29"/>
  <c r="DN171" i="29"/>
  <c r="DO171" i="29" s="1"/>
  <c r="DN168" i="29"/>
  <c r="DO168" i="29" s="1"/>
  <c r="DN66" i="29"/>
  <c r="DO66" i="29" s="1"/>
  <c r="DN167" i="29"/>
  <c r="DO167" i="29" s="1"/>
  <c r="DN63" i="29"/>
  <c r="DO63" i="29" s="1"/>
  <c r="DN65" i="29"/>
  <c r="DO65" i="29" s="1"/>
  <c r="DN39" i="29"/>
  <c r="DO39" i="29" s="1"/>
  <c r="DN41" i="29"/>
  <c r="DO41" i="29" s="1"/>
  <c r="DN36" i="29"/>
  <c r="DO36" i="29" s="1"/>
  <c r="DN38" i="29"/>
  <c r="DO38" i="29" s="1"/>
  <c r="DN64" i="29"/>
  <c r="DO64" i="29" s="1"/>
  <c r="DN170" i="29"/>
  <c r="DO170" i="29" s="1"/>
  <c r="DN161" i="29"/>
  <c r="DO161" i="29" s="1"/>
  <c r="DN42" i="29"/>
  <c r="DO42" i="29" s="1"/>
  <c r="DN57" i="29"/>
  <c r="DO57" i="29" s="1"/>
  <c r="DN35" i="29"/>
  <c r="DO35" i="29" s="1"/>
  <c r="DN158" i="29"/>
  <c r="DO158" i="29" s="1"/>
  <c r="DN54" i="29"/>
  <c r="DO54" i="29" s="1"/>
  <c r="DN56" i="29"/>
  <c r="DO56" i="29" s="1"/>
  <c r="DN32" i="29"/>
  <c r="DO32" i="29" s="1"/>
  <c r="DN164" i="29"/>
  <c r="DO164" i="29" s="1"/>
  <c r="DN62" i="29"/>
  <c r="DO62" i="29" s="1"/>
  <c r="DN33" i="29"/>
  <c r="DO33" i="29" s="1"/>
  <c r="DN51" i="29"/>
  <c r="DO51" i="29" s="1"/>
  <c r="DN53" i="29"/>
  <c r="DO53" i="29" s="1"/>
  <c r="DN166" i="29"/>
  <c r="DO166" i="29" s="1"/>
  <c r="DN163" i="29"/>
  <c r="DO163" i="29" s="1"/>
  <c r="DN44" i="29"/>
  <c r="DO44" i="29" s="1"/>
  <c r="DN60" i="29"/>
  <c r="DO60" i="29" s="1"/>
  <c r="DN59" i="29"/>
  <c r="DO59" i="29" s="1"/>
  <c r="DN169" i="29"/>
  <c r="DO169" i="29" s="1"/>
  <c r="DN43" i="29"/>
  <c r="DO43" i="29" s="1"/>
  <c r="DN40" i="29"/>
  <c r="DO40" i="29" s="1"/>
  <c r="DN61" i="29"/>
  <c r="DO61" i="29" s="1"/>
  <c r="DN165" i="29"/>
  <c r="DO165" i="29" s="1"/>
  <c r="DN58" i="29"/>
  <c r="DO58" i="29" s="1"/>
  <c r="DN34" i="29"/>
  <c r="DO34" i="29" s="1"/>
  <c r="DN162" i="29"/>
  <c r="DO162" i="29" s="1"/>
  <c r="DN55" i="29"/>
  <c r="DO55" i="29" s="1"/>
  <c r="DN31" i="29"/>
  <c r="DO31" i="29" s="1"/>
  <c r="DN37" i="29"/>
  <c r="DO37" i="29" s="1"/>
  <c r="DN160" i="29"/>
  <c r="DO160" i="29" s="1"/>
  <c r="DN157" i="29"/>
  <c r="DO157" i="29" s="1"/>
  <c r="DN159" i="29"/>
  <c r="DO159" i="29" s="1"/>
  <c r="DN52" i="29"/>
  <c r="DO52" i="29" s="1"/>
  <c r="CV4" i="29"/>
  <c r="CX4" i="29"/>
  <c r="CZ4" i="29"/>
  <c r="CU4" i="29"/>
  <c r="CW4" i="29"/>
  <c r="CY4" i="29"/>
  <c r="CT4" i="29"/>
  <c r="CS4" i="29"/>
  <c r="G29" i="31" l="1" a="1"/>
  <c r="G29" i="31" s="1"/>
  <c r="G30" i="31" s="1"/>
  <c r="G9" i="31" s="1"/>
  <c r="E18" i="31"/>
  <c r="E16" i="31"/>
  <c r="DN156" i="29"/>
  <c r="DO156" i="29" s="1"/>
  <c r="DQ156" i="29" s="1"/>
  <c r="E17" i="31"/>
  <c r="E15" i="31"/>
  <c r="E14" i="31"/>
  <c r="E13" i="31"/>
  <c r="DN135" i="29"/>
  <c r="DO135" i="29" s="1"/>
  <c r="DV135" i="29" s="1"/>
  <c r="DN118" i="29"/>
  <c r="DO118" i="29" s="1"/>
  <c r="DP118" i="29" s="1"/>
  <c r="DH8" i="29"/>
  <c r="DV129" i="29"/>
  <c r="DP129" i="29"/>
  <c r="DQ129" i="29"/>
  <c r="DR129" i="29"/>
  <c r="DV59" i="29"/>
  <c r="DP59" i="29"/>
  <c r="DQ59" i="29"/>
  <c r="DR59" i="29"/>
  <c r="DV38" i="29"/>
  <c r="DR38" i="29"/>
  <c r="DP38" i="29"/>
  <c r="DQ38" i="29"/>
  <c r="DV164" i="29"/>
  <c r="DP164" i="29"/>
  <c r="DQ164" i="29"/>
  <c r="DR164" i="29"/>
  <c r="DV55" i="29"/>
  <c r="DP55" i="29"/>
  <c r="DQ55" i="29"/>
  <c r="DR55" i="29"/>
  <c r="DV31" i="29"/>
  <c r="DP31" i="29"/>
  <c r="DQ31" i="29"/>
  <c r="DR31" i="29"/>
  <c r="DV36" i="29"/>
  <c r="DP36" i="29"/>
  <c r="DQ36" i="29"/>
  <c r="DR36" i="29"/>
  <c r="DV162" i="29"/>
  <c r="DP162" i="29"/>
  <c r="DR162" i="29"/>
  <c r="DQ162" i="29"/>
  <c r="DV44" i="29"/>
  <c r="DP44" i="29"/>
  <c r="DQ44" i="29"/>
  <c r="DR44" i="29"/>
  <c r="DV56" i="29"/>
  <c r="DP56" i="29"/>
  <c r="DQ56" i="29"/>
  <c r="DR56" i="29"/>
  <c r="DV169" i="29"/>
  <c r="DP169" i="29"/>
  <c r="DQ169" i="29"/>
  <c r="DR169" i="29"/>
  <c r="DV32" i="29"/>
  <c r="DP32" i="29"/>
  <c r="DQ32" i="29"/>
  <c r="DR32" i="29"/>
  <c r="DV34" i="29"/>
  <c r="DR34" i="29"/>
  <c r="DP34" i="29"/>
  <c r="DQ34" i="29"/>
  <c r="DV163" i="29"/>
  <c r="DP163" i="29"/>
  <c r="DQ163" i="29"/>
  <c r="DR163" i="29"/>
  <c r="DV54" i="29"/>
  <c r="DR54" i="29"/>
  <c r="DP54" i="29"/>
  <c r="DQ54" i="29"/>
  <c r="DV41" i="29"/>
  <c r="DP41" i="29"/>
  <c r="DQ41" i="29"/>
  <c r="DR41" i="29"/>
  <c r="DV172" i="29"/>
  <c r="DP172" i="29"/>
  <c r="DQ172" i="29"/>
  <c r="DR172" i="29"/>
  <c r="DV39" i="29"/>
  <c r="DP39" i="29"/>
  <c r="DQ39" i="29"/>
  <c r="DR39" i="29"/>
  <c r="DV60" i="29"/>
  <c r="DP60" i="29"/>
  <c r="DQ60" i="29"/>
  <c r="DR60" i="29"/>
  <c r="DV166" i="29"/>
  <c r="DR166" i="29"/>
  <c r="DP166" i="29"/>
  <c r="DQ166" i="29"/>
  <c r="DV158" i="29"/>
  <c r="DR158" i="29"/>
  <c r="DP158" i="29"/>
  <c r="DQ158" i="29"/>
  <c r="DV58" i="29"/>
  <c r="DR58" i="29"/>
  <c r="DP58" i="29"/>
  <c r="DQ58" i="29"/>
  <c r="DV35" i="29"/>
  <c r="DP35" i="29"/>
  <c r="DQ35" i="29"/>
  <c r="DR35" i="29"/>
  <c r="DV65" i="29"/>
  <c r="DP65" i="29"/>
  <c r="DQ65" i="29"/>
  <c r="DR65" i="29"/>
  <c r="DV52" i="29"/>
  <c r="DP52" i="29"/>
  <c r="DQ52" i="29"/>
  <c r="DR52" i="29"/>
  <c r="DV57" i="29"/>
  <c r="DP57" i="29"/>
  <c r="DQ57" i="29"/>
  <c r="DR57" i="29"/>
  <c r="DV159" i="29"/>
  <c r="DP159" i="29"/>
  <c r="DQ159" i="29"/>
  <c r="DR159" i="29"/>
  <c r="DV53" i="29"/>
  <c r="DP53" i="29"/>
  <c r="DQ53" i="29"/>
  <c r="DR53" i="29"/>
  <c r="DV167" i="29"/>
  <c r="DP167" i="29"/>
  <c r="DQ167" i="29"/>
  <c r="DR167" i="29"/>
  <c r="DV165" i="29"/>
  <c r="DP165" i="29"/>
  <c r="DQ165" i="29"/>
  <c r="DR165" i="29"/>
  <c r="DV63" i="29"/>
  <c r="DP63" i="29"/>
  <c r="DQ63" i="29"/>
  <c r="DR63" i="29"/>
  <c r="DV42" i="29"/>
  <c r="DR42" i="29"/>
  <c r="DP42" i="29"/>
  <c r="DQ42" i="29"/>
  <c r="DV47" i="29"/>
  <c r="DP47" i="29"/>
  <c r="DQ47" i="29"/>
  <c r="DR47" i="29"/>
  <c r="DV157" i="29"/>
  <c r="DP157" i="29"/>
  <c r="DQ157" i="29"/>
  <c r="DR157" i="29"/>
  <c r="DV61" i="29"/>
  <c r="DP61" i="29"/>
  <c r="DQ61" i="29"/>
  <c r="DR61" i="29"/>
  <c r="DV51" i="29"/>
  <c r="DP51" i="29"/>
  <c r="DQ51" i="29"/>
  <c r="DR51" i="29"/>
  <c r="DV161" i="29"/>
  <c r="DP161" i="29"/>
  <c r="DQ161" i="29"/>
  <c r="DR161" i="29"/>
  <c r="DV66" i="29"/>
  <c r="DR66" i="29"/>
  <c r="DP66" i="29"/>
  <c r="DQ66" i="29"/>
  <c r="DV45" i="29"/>
  <c r="DP45" i="29"/>
  <c r="DQ45" i="29"/>
  <c r="DR45" i="29"/>
  <c r="DV46" i="29"/>
  <c r="DR46" i="29"/>
  <c r="DP46" i="29"/>
  <c r="DQ46" i="29"/>
  <c r="DV160" i="29"/>
  <c r="DP160" i="29"/>
  <c r="DQ160" i="29"/>
  <c r="DR160" i="29"/>
  <c r="DV40" i="29"/>
  <c r="DP40" i="29"/>
  <c r="DQ40" i="29"/>
  <c r="DR40" i="29"/>
  <c r="DV33" i="29"/>
  <c r="DP33" i="29"/>
  <c r="DQ33" i="29"/>
  <c r="DR33" i="29"/>
  <c r="DV170" i="29"/>
  <c r="DP170" i="29"/>
  <c r="DR170" i="29"/>
  <c r="DQ170" i="29"/>
  <c r="DV168" i="29"/>
  <c r="DP168" i="29"/>
  <c r="DQ168" i="29"/>
  <c r="DR168" i="29"/>
  <c r="DV67" i="29"/>
  <c r="DP67" i="29"/>
  <c r="DQ67" i="29"/>
  <c r="DR67" i="29"/>
  <c r="DV37" i="29"/>
  <c r="DP37" i="29"/>
  <c r="DQ37" i="29"/>
  <c r="DR37" i="29"/>
  <c r="DV43" i="29"/>
  <c r="DP43" i="29"/>
  <c r="DQ43" i="29"/>
  <c r="DR43" i="29"/>
  <c r="DV62" i="29"/>
  <c r="DR62" i="29"/>
  <c r="DP62" i="29"/>
  <c r="DQ62" i="29"/>
  <c r="DV64" i="29"/>
  <c r="DP64" i="29"/>
  <c r="DQ64" i="29"/>
  <c r="DR64" i="29"/>
  <c r="DV171" i="29"/>
  <c r="DP171" i="29"/>
  <c r="DQ171" i="29"/>
  <c r="DR171" i="29"/>
  <c r="DV68" i="29"/>
  <c r="DP68" i="29"/>
  <c r="DQ68" i="29"/>
  <c r="DR68" i="29"/>
  <c r="DN7" i="29"/>
  <c r="DO7" i="29" s="1"/>
  <c r="DN6" i="29"/>
  <c r="DO6" i="29" s="1"/>
  <c r="DH24" i="29"/>
  <c r="DI24" i="29"/>
  <c r="DJ24" i="29"/>
  <c r="DH25" i="29"/>
  <c r="DI25" i="29"/>
  <c r="DJ25" i="29"/>
  <c r="DH74" i="29"/>
  <c r="DI74" i="29"/>
  <c r="DJ74" i="29"/>
  <c r="DH83" i="29"/>
  <c r="DI83" i="29"/>
  <c r="DJ83" i="29"/>
  <c r="DH99" i="29"/>
  <c r="DI99" i="29"/>
  <c r="DJ99" i="29"/>
  <c r="DH118" i="29"/>
  <c r="DI118" i="29"/>
  <c r="DJ118" i="29"/>
  <c r="DH125" i="29"/>
  <c r="DI125" i="29"/>
  <c r="DJ125" i="29"/>
  <c r="DH140" i="29"/>
  <c r="DI140" i="29"/>
  <c r="DJ140" i="29"/>
  <c r="DH10" i="29"/>
  <c r="DI10" i="29"/>
  <c r="DJ10" i="29"/>
  <c r="DH23" i="29"/>
  <c r="DI23" i="29"/>
  <c r="DJ23" i="29"/>
  <c r="DH76" i="29"/>
  <c r="DI76" i="29"/>
  <c r="DJ76" i="29"/>
  <c r="DH85" i="29"/>
  <c r="DI85" i="29"/>
  <c r="DJ85" i="29"/>
  <c r="DH107" i="29"/>
  <c r="DI107" i="29"/>
  <c r="DJ107" i="29"/>
  <c r="DH121" i="29"/>
  <c r="DI121" i="29"/>
  <c r="DJ121" i="29"/>
  <c r="DH120" i="29"/>
  <c r="DI120" i="29"/>
  <c r="DJ120" i="29"/>
  <c r="DH150" i="29"/>
  <c r="DI150" i="29"/>
  <c r="DJ150" i="29"/>
  <c r="DI8" i="29"/>
  <c r="DJ8" i="29"/>
  <c r="DH80" i="29"/>
  <c r="DI80" i="29"/>
  <c r="DJ80" i="29"/>
  <c r="DH82" i="29"/>
  <c r="DI82" i="29"/>
  <c r="DJ82" i="29"/>
  <c r="DH102" i="29"/>
  <c r="DI102" i="29"/>
  <c r="DJ102" i="29"/>
  <c r="DH124" i="29"/>
  <c r="DI124" i="29"/>
  <c r="DJ124" i="29"/>
  <c r="DH128" i="29"/>
  <c r="DI128" i="29"/>
  <c r="DJ128" i="29"/>
  <c r="DH143" i="29"/>
  <c r="DI143" i="29"/>
  <c r="DJ143" i="29"/>
  <c r="DH9" i="29"/>
  <c r="DI9" i="29"/>
  <c r="DJ9" i="29"/>
  <c r="DH21" i="29"/>
  <c r="DI21" i="29"/>
  <c r="DJ21" i="29"/>
  <c r="DH12" i="29"/>
  <c r="DI12" i="29"/>
  <c r="DJ12" i="29"/>
  <c r="DH71" i="29"/>
  <c r="DI71" i="29"/>
  <c r="DJ71" i="29"/>
  <c r="DH77" i="29"/>
  <c r="DI77" i="29"/>
  <c r="DJ77" i="29"/>
  <c r="DH109" i="29"/>
  <c r="DI109" i="29"/>
  <c r="DJ109" i="29"/>
  <c r="DH129" i="29"/>
  <c r="DI129" i="29"/>
  <c r="DJ129" i="29"/>
  <c r="DH123" i="29"/>
  <c r="DI123" i="29"/>
  <c r="DJ123" i="29"/>
  <c r="DH138" i="29"/>
  <c r="DI138" i="29"/>
  <c r="DJ138" i="29"/>
  <c r="DH13" i="29"/>
  <c r="DI13" i="29"/>
  <c r="DJ13" i="29"/>
  <c r="DH15" i="29"/>
  <c r="DI15" i="29"/>
  <c r="DJ15" i="29"/>
  <c r="DH75" i="29"/>
  <c r="DI75" i="29"/>
  <c r="DJ75" i="29"/>
  <c r="DH81" i="29"/>
  <c r="DI81" i="29"/>
  <c r="DJ81" i="29"/>
  <c r="DH105" i="29"/>
  <c r="DI105" i="29"/>
  <c r="DJ105" i="29"/>
  <c r="DH113" i="29"/>
  <c r="DI113" i="29"/>
  <c r="DJ113" i="29"/>
  <c r="DJ126" i="29"/>
  <c r="DH126" i="29"/>
  <c r="DI126" i="29"/>
  <c r="DH141" i="29"/>
  <c r="DI141" i="29"/>
  <c r="DJ141" i="29"/>
  <c r="DH73" i="29"/>
  <c r="DI73" i="29"/>
  <c r="DJ73" i="29"/>
  <c r="DH78" i="29"/>
  <c r="DI78" i="29"/>
  <c r="DJ78" i="29"/>
  <c r="DH84" i="29"/>
  <c r="DI84" i="29"/>
  <c r="DJ84" i="29"/>
  <c r="DH104" i="29"/>
  <c r="DI104" i="29"/>
  <c r="DJ104" i="29"/>
  <c r="DH115" i="29"/>
  <c r="DI115" i="29"/>
  <c r="DJ115" i="29"/>
  <c r="DH136" i="29"/>
  <c r="DI136" i="29"/>
  <c r="DJ136" i="29"/>
  <c r="DH11" i="29"/>
  <c r="DI11" i="29"/>
  <c r="DJ11" i="29"/>
  <c r="DH18" i="29"/>
  <c r="DI18" i="29"/>
  <c r="DJ18" i="29"/>
  <c r="DJ98" i="29"/>
  <c r="DH98" i="29"/>
  <c r="DI98" i="29"/>
  <c r="DH108" i="29"/>
  <c r="DI108" i="29"/>
  <c r="DJ108" i="29"/>
  <c r="DH127" i="29"/>
  <c r="DI127" i="29"/>
  <c r="DJ127" i="29"/>
  <c r="DH145" i="29"/>
  <c r="DI145" i="29"/>
  <c r="DJ145" i="29"/>
  <c r="DH146" i="29"/>
  <c r="DI146" i="29"/>
  <c r="DJ146" i="29"/>
  <c r="DH16" i="29"/>
  <c r="DI16" i="29"/>
  <c r="DJ16" i="29"/>
  <c r="DH72" i="29"/>
  <c r="DI72" i="29"/>
  <c r="DJ72" i="29"/>
  <c r="DH93" i="29"/>
  <c r="DI93" i="29"/>
  <c r="DJ93" i="29"/>
  <c r="DH94" i="29"/>
  <c r="DI94" i="29"/>
  <c r="DJ94" i="29"/>
  <c r="DH116" i="29"/>
  <c r="DI116" i="29"/>
  <c r="DJ116" i="29"/>
  <c r="DH134" i="29"/>
  <c r="DI134" i="29"/>
  <c r="DJ134" i="29"/>
  <c r="DH144" i="29"/>
  <c r="DI144" i="29"/>
  <c r="DJ144" i="29"/>
  <c r="DH14" i="29"/>
  <c r="DI14" i="29"/>
  <c r="DJ14" i="29"/>
  <c r="DH87" i="29"/>
  <c r="DI87" i="29"/>
  <c r="DJ87" i="29"/>
  <c r="DH92" i="29"/>
  <c r="DI92" i="29"/>
  <c r="DJ92" i="29"/>
  <c r="DH97" i="29"/>
  <c r="DI97" i="29"/>
  <c r="DJ97" i="29"/>
  <c r="DH130" i="29"/>
  <c r="DI130" i="29"/>
  <c r="DJ130" i="29"/>
  <c r="DN148" i="29"/>
  <c r="DO148" i="29" s="1"/>
  <c r="DH148" i="29"/>
  <c r="DI148" i="29"/>
  <c r="DJ148" i="29"/>
  <c r="DN149" i="29"/>
  <c r="DO149" i="29" s="1"/>
  <c r="DH149" i="29"/>
  <c r="DI149" i="29"/>
  <c r="DJ149" i="29"/>
  <c r="DH20" i="29"/>
  <c r="DI20" i="29"/>
  <c r="DJ20" i="29"/>
  <c r="DH117" i="29"/>
  <c r="DI117" i="29"/>
  <c r="DJ117" i="29"/>
  <c r="DH86" i="29"/>
  <c r="DI86" i="29"/>
  <c r="DJ86" i="29"/>
  <c r="DH101" i="29"/>
  <c r="DI101" i="29"/>
  <c r="DJ101" i="29"/>
  <c r="DH106" i="29"/>
  <c r="DI106" i="29"/>
  <c r="DJ106" i="29"/>
  <c r="DH119" i="29"/>
  <c r="DI119" i="29"/>
  <c r="DJ119" i="29"/>
  <c r="DH151" i="29"/>
  <c r="DI151" i="29"/>
  <c r="DJ151" i="29"/>
  <c r="DH147" i="29"/>
  <c r="DI147" i="29"/>
  <c r="DJ147" i="29"/>
  <c r="DH19" i="29"/>
  <c r="DI19" i="29"/>
  <c r="DJ19" i="29"/>
  <c r="DH17" i="29"/>
  <c r="DI17" i="29"/>
  <c r="DJ17" i="29"/>
  <c r="DH79" i="29"/>
  <c r="DI79" i="29"/>
  <c r="DJ79" i="29"/>
  <c r="DH96" i="29"/>
  <c r="DI96" i="29"/>
  <c r="DJ96" i="29"/>
  <c r="DH100" i="29"/>
  <c r="DI100" i="29"/>
  <c r="DJ100" i="29"/>
  <c r="DH114" i="29"/>
  <c r="DI114" i="29"/>
  <c r="DJ114" i="29"/>
  <c r="DH135" i="29"/>
  <c r="DI135" i="29"/>
  <c r="DJ135" i="29"/>
  <c r="DH139" i="29"/>
  <c r="DI139" i="29"/>
  <c r="DJ139" i="29"/>
  <c r="DH22" i="29"/>
  <c r="DI22" i="29"/>
  <c r="DJ22" i="29"/>
  <c r="DH88" i="29"/>
  <c r="DI88" i="29"/>
  <c r="DJ88" i="29"/>
  <c r="DH95" i="29"/>
  <c r="DI95" i="29"/>
  <c r="DJ95" i="29"/>
  <c r="DN103" i="29"/>
  <c r="DO103" i="29" s="1"/>
  <c r="DH103" i="29"/>
  <c r="DI103" i="29"/>
  <c r="DJ103" i="29"/>
  <c r="DH122" i="29"/>
  <c r="DI122" i="29"/>
  <c r="DJ122" i="29"/>
  <c r="DH137" i="29"/>
  <c r="DI137" i="29"/>
  <c r="DJ137" i="29"/>
  <c r="DH142" i="29"/>
  <c r="DI142" i="29"/>
  <c r="DJ142" i="29"/>
  <c r="DN139" i="29"/>
  <c r="DO139" i="29" s="1"/>
  <c r="DN116" i="29"/>
  <c r="DO116" i="29" s="1"/>
  <c r="DG78" i="29"/>
  <c r="DG17" i="29"/>
  <c r="DG74" i="29"/>
  <c r="DG83" i="29"/>
  <c r="DG99" i="29"/>
  <c r="DG118" i="29"/>
  <c r="DG125" i="29"/>
  <c r="DG140" i="29"/>
  <c r="DG19" i="29"/>
  <c r="DG104" i="29"/>
  <c r="DN137" i="29"/>
  <c r="DO137" i="29" s="1"/>
  <c r="DN140" i="29"/>
  <c r="DO140" i="29" s="1"/>
  <c r="DG22" i="29"/>
  <c r="DG85" i="29"/>
  <c r="DG20" i="29"/>
  <c r="DG80" i="29"/>
  <c r="DG102" i="29"/>
  <c r="DG124" i="29"/>
  <c r="DG84" i="29"/>
  <c r="DG117" i="29"/>
  <c r="DG24" i="29"/>
  <c r="DG25" i="29"/>
  <c r="DG71" i="29"/>
  <c r="DG77" i="29"/>
  <c r="DG109" i="29"/>
  <c r="DG129" i="29"/>
  <c r="DG123" i="29"/>
  <c r="DG138" i="29"/>
  <c r="DG23" i="29"/>
  <c r="DG75" i="29"/>
  <c r="DG81" i="29"/>
  <c r="DG105" i="29"/>
  <c r="DG113" i="29"/>
  <c r="DG126" i="29"/>
  <c r="DG141" i="29"/>
  <c r="DG10" i="29"/>
  <c r="DG8" i="29"/>
  <c r="DG9" i="29"/>
  <c r="DG73" i="29"/>
  <c r="DG98" i="29"/>
  <c r="DG108" i="29"/>
  <c r="DG127" i="29"/>
  <c r="DG145" i="29"/>
  <c r="DG146" i="29"/>
  <c r="DG136" i="29"/>
  <c r="DG21" i="29"/>
  <c r="DG12" i="29"/>
  <c r="DG72" i="29"/>
  <c r="DG93" i="29"/>
  <c r="DG94" i="29"/>
  <c r="DG116" i="29"/>
  <c r="DG134" i="29"/>
  <c r="DG144" i="29"/>
  <c r="DN122" i="29"/>
  <c r="DO122" i="29" s="1"/>
  <c r="DG13" i="29"/>
  <c r="DG15" i="29"/>
  <c r="DG87" i="29"/>
  <c r="DG92" i="29"/>
  <c r="DG97" i="29"/>
  <c r="DG130" i="29"/>
  <c r="DG148" i="29"/>
  <c r="DG149" i="29"/>
  <c r="DG101" i="29"/>
  <c r="DG119" i="29"/>
  <c r="DG151" i="29"/>
  <c r="DG147" i="29"/>
  <c r="DG11" i="29"/>
  <c r="DG18" i="29"/>
  <c r="DG106" i="29"/>
  <c r="DG16" i="29"/>
  <c r="DG79" i="29"/>
  <c r="DG96" i="29"/>
  <c r="DG100" i="29"/>
  <c r="DG114" i="29"/>
  <c r="DG135" i="29"/>
  <c r="DG139" i="29"/>
  <c r="DG14" i="29"/>
  <c r="DG88" i="29"/>
  <c r="DG95" i="29"/>
  <c r="DG103" i="29"/>
  <c r="DG122" i="29"/>
  <c r="DG142" i="29"/>
  <c r="DN126" i="29"/>
  <c r="DO126" i="29" s="1"/>
  <c r="DG86" i="29"/>
  <c r="DG137" i="29"/>
  <c r="DN115" i="29"/>
  <c r="DO115" i="29" s="1"/>
  <c r="DG115" i="29"/>
  <c r="DG76" i="29"/>
  <c r="DG107" i="29"/>
  <c r="DG121" i="29"/>
  <c r="DN120" i="29"/>
  <c r="DO120" i="29" s="1"/>
  <c r="DG120" i="29"/>
  <c r="DN150" i="29"/>
  <c r="DO150" i="29" s="1"/>
  <c r="DG150" i="29"/>
  <c r="DG82" i="29"/>
  <c r="DG128" i="29"/>
  <c r="DN143" i="29"/>
  <c r="DO143" i="29" s="1"/>
  <c r="DG143" i="29"/>
  <c r="DN121" i="29"/>
  <c r="DO121" i="29" s="1"/>
  <c r="DN107" i="29"/>
  <c r="DO107" i="29" s="1"/>
  <c r="DD11" i="29"/>
  <c r="DK11" i="29" s="1"/>
  <c r="DE11" i="29"/>
  <c r="DL11" i="29" s="1"/>
  <c r="DF11" i="29"/>
  <c r="DM11" i="29" s="1"/>
  <c r="DD18" i="29"/>
  <c r="DK18" i="29" s="1"/>
  <c r="DE18" i="29"/>
  <c r="DL18" i="29" s="1"/>
  <c r="DF18" i="29"/>
  <c r="DM18" i="29" s="1"/>
  <c r="DD71" i="29"/>
  <c r="DK71" i="29" s="1"/>
  <c r="DE71" i="29"/>
  <c r="DL71" i="29" s="1"/>
  <c r="DF71" i="29"/>
  <c r="DM71" i="29" s="1"/>
  <c r="DD77" i="29"/>
  <c r="DK77" i="29" s="1"/>
  <c r="DE77" i="29"/>
  <c r="DL77" i="29" s="1"/>
  <c r="DF77" i="29"/>
  <c r="DM77" i="29" s="1"/>
  <c r="DD109" i="29"/>
  <c r="DK109" i="29" s="1"/>
  <c r="DE109" i="29"/>
  <c r="DL109" i="29" s="1"/>
  <c r="DF109" i="29"/>
  <c r="DM109" i="29" s="1"/>
  <c r="DD129" i="29"/>
  <c r="DK129" i="29" s="1"/>
  <c r="DE129" i="29"/>
  <c r="DL129" i="29" s="1"/>
  <c r="DF129" i="29"/>
  <c r="DM129" i="29" s="1"/>
  <c r="DD128" i="29"/>
  <c r="DK128" i="29" s="1"/>
  <c r="DE128" i="29"/>
  <c r="DL128" i="29" s="1"/>
  <c r="DF128" i="29"/>
  <c r="DM128" i="29" s="1"/>
  <c r="DD143" i="29"/>
  <c r="DK143" i="29" s="1"/>
  <c r="DE143" i="29"/>
  <c r="DL143" i="29" s="1"/>
  <c r="DF143" i="29"/>
  <c r="DM143" i="29" s="1"/>
  <c r="DD80" i="29"/>
  <c r="DK80" i="29" s="1"/>
  <c r="DE80" i="29"/>
  <c r="DL80" i="29" s="1"/>
  <c r="DF80" i="29"/>
  <c r="DM80" i="29" s="1"/>
  <c r="DN123" i="29"/>
  <c r="DO123" i="29" s="1"/>
  <c r="DD123" i="29"/>
  <c r="DK123" i="29" s="1"/>
  <c r="DE123" i="29"/>
  <c r="DL123" i="29" s="1"/>
  <c r="DF123" i="29"/>
  <c r="DM123" i="29" s="1"/>
  <c r="DD73" i="29"/>
  <c r="DK73" i="29" s="1"/>
  <c r="DE73" i="29"/>
  <c r="DL73" i="29" s="1"/>
  <c r="DF73" i="29"/>
  <c r="DM73" i="29" s="1"/>
  <c r="DD108" i="29"/>
  <c r="DK108" i="29" s="1"/>
  <c r="DE108" i="29"/>
  <c r="DL108" i="29" s="1"/>
  <c r="DF108" i="29"/>
  <c r="DM108" i="29" s="1"/>
  <c r="DD127" i="29"/>
  <c r="DK127" i="29" s="1"/>
  <c r="DE127" i="29"/>
  <c r="DL127" i="29" s="1"/>
  <c r="DF127" i="29"/>
  <c r="DM127" i="29" s="1"/>
  <c r="DD126" i="29"/>
  <c r="DK126" i="29" s="1"/>
  <c r="DE126" i="29"/>
  <c r="DL126" i="29" s="1"/>
  <c r="DF126" i="29"/>
  <c r="DM126" i="29" s="1"/>
  <c r="DD13" i="29"/>
  <c r="DK13" i="29" s="1"/>
  <c r="DE13" i="29"/>
  <c r="DL13" i="29" s="1"/>
  <c r="DF13" i="29"/>
  <c r="DM13" i="29" s="1"/>
  <c r="DD124" i="29"/>
  <c r="DK124" i="29" s="1"/>
  <c r="DE124" i="29"/>
  <c r="DL124" i="29" s="1"/>
  <c r="DF124" i="29"/>
  <c r="DM124" i="29" s="1"/>
  <c r="DN105" i="29"/>
  <c r="DO105" i="29" s="1"/>
  <c r="DD105" i="29"/>
  <c r="DK105" i="29" s="1"/>
  <c r="DE105" i="29"/>
  <c r="DL105" i="29" s="1"/>
  <c r="DF105" i="29"/>
  <c r="DM105" i="29" s="1"/>
  <c r="DD141" i="29"/>
  <c r="DK141" i="29" s="1"/>
  <c r="DE141" i="29"/>
  <c r="DL141" i="29" s="1"/>
  <c r="DF141" i="29"/>
  <c r="DM141" i="29" s="1"/>
  <c r="DD19" i="29"/>
  <c r="DK19" i="29" s="1"/>
  <c r="DE19" i="29"/>
  <c r="DL19" i="29" s="1"/>
  <c r="DF19" i="29"/>
  <c r="DM19" i="29" s="1"/>
  <c r="DD72" i="29"/>
  <c r="DK72" i="29" s="1"/>
  <c r="DE72" i="29"/>
  <c r="DL72" i="29" s="1"/>
  <c r="DF72" i="29"/>
  <c r="DM72" i="29" s="1"/>
  <c r="DN93" i="29"/>
  <c r="DO93" i="29" s="1"/>
  <c r="DD93" i="29"/>
  <c r="DK93" i="29" s="1"/>
  <c r="DE93" i="29"/>
  <c r="DL93" i="29" s="1"/>
  <c r="DF93" i="29"/>
  <c r="DM93" i="29" s="1"/>
  <c r="DN94" i="29"/>
  <c r="DO94" i="29" s="1"/>
  <c r="DD94" i="29"/>
  <c r="DK94" i="29" s="1"/>
  <c r="DF94" i="29"/>
  <c r="DM94" i="29" s="1"/>
  <c r="DE94" i="29"/>
  <c r="DL94" i="29" s="1"/>
  <c r="DD116" i="29"/>
  <c r="DK116" i="29" s="1"/>
  <c r="DE116" i="29"/>
  <c r="DL116" i="29" s="1"/>
  <c r="DF116" i="29"/>
  <c r="DM116" i="29" s="1"/>
  <c r="DN145" i="29"/>
  <c r="DO145" i="29" s="1"/>
  <c r="DD145" i="29"/>
  <c r="DK145" i="29" s="1"/>
  <c r="DE145" i="29"/>
  <c r="DL145" i="29" s="1"/>
  <c r="DF145" i="29"/>
  <c r="DM145" i="29" s="1"/>
  <c r="DD146" i="29"/>
  <c r="DK146" i="29" s="1"/>
  <c r="DE146" i="29"/>
  <c r="DL146" i="29" s="1"/>
  <c r="DF146" i="29"/>
  <c r="DM146" i="29" s="1"/>
  <c r="DD81" i="29"/>
  <c r="DK81" i="29" s="1"/>
  <c r="DE81" i="29"/>
  <c r="DL81" i="29" s="1"/>
  <c r="DF81" i="29"/>
  <c r="DM81" i="29" s="1"/>
  <c r="DD17" i="29"/>
  <c r="DK17" i="29" s="1"/>
  <c r="DE17" i="29"/>
  <c r="DL17" i="29" s="1"/>
  <c r="DF17" i="29"/>
  <c r="DM17" i="29" s="1"/>
  <c r="DD87" i="29"/>
  <c r="DK87" i="29" s="1"/>
  <c r="DE87" i="29"/>
  <c r="DL87" i="29" s="1"/>
  <c r="DF87" i="29"/>
  <c r="DM87" i="29" s="1"/>
  <c r="DD92" i="29"/>
  <c r="DK92" i="29" s="1"/>
  <c r="DE92" i="29"/>
  <c r="DL92" i="29" s="1"/>
  <c r="DF92" i="29"/>
  <c r="DM92" i="29" s="1"/>
  <c r="DD97" i="29"/>
  <c r="DK97" i="29" s="1"/>
  <c r="DE97" i="29"/>
  <c r="DL97" i="29" s="1"/>
  <c r="DF97" i="29"/>
  <c r="DM97" i="29" s="1"/>
  <c r="DD130" i="29"/>
  <c r="DK130" i="29" s="1"/>
  <c r="DE130" i="29"/>
  <c r="DL130" i="29" s="1"/>
  <c r="DF130" i="29"/>
  <c r="DM130" i="29" s="1"/>
  <c r="DD134" i="29"/>
  <c r="DK134" i="29" s="1"/>
  <c r="DE134" i="29"/>
  <c r="DL134" i="29" s="1"/>
  <c r="DF134" i="29"/>
  <c r="DM134" i="29" s="1"/>
  <c r="DN144" i="29"/>
  <c r="DO144" i="29" s="1"/>
  <c r="DD144" i="29"/>
  <c r="DK144" i="29" s="1"/>
  <c r="DE144" i="29"/>
  <c r="DL144" i="29" s="1"/>
  <c r="DF144" i="29"/>
  <c r="DM144" i="29" s="1"/>
  <c r="DD102" i="29"/>
  <c r="DK102" i="29" s="1"/>
  <c r="DF102" i="29"/>
  <c r="DM102" i="29" s="1"/>
  <c r="DE102" i="29"/>
  <c r="DL102" i="29" s="1"/>
  <c r="DD22" i="29"/>
  <c r="DK22" i="29" s="1"/>
  <c r="DF22" i="29"/>
  <c r="DM22" i="29" s="1"/>
  <c r="DE22" i="29"/>
  <c r="DL22" i="29" s="1"/>
  <c r="DN86" i="29"/>
  <c r="DO86" i="29" s="1"/>
  <c r="DD86" i="29"/>
  <c r="DK86" i="29" s="1"/>
  <c r="DF86" i="29"/>
  <c r="DM86" i="29" s="1"/>
  <c r="DE86" i="29"/>
  <c r="DL86" i="29" s="1"/>
  <c r="DN101" i="29"/>
  <c r="DO101" i="29" s="1"/>
  <c r="DD101" i="29"/>
  <c r="DK101" i="29" s="1"/>
  <c r="DE101" i="29"/>
  <c r="DL101" i="29" s="1"/>
  <c r="DF101" i="29"/>
  <c r="DM101" i="29" s="1"/>
  <c r="DN106" i="29"/>
  <c r="DO106" i="29" s="1"/>
  <c r="DD106" i="29"/>
  <c r="DK106" i="29" s="1"/>
  <c r="DF106" i="29"/>
  <c r="DM106" i="29" s="1"/>
  <c r="DE106" i="29"/>
  <c r="DL106" i="29" s="1"/>
  <c r="DD119" i="29"/>
  <c r="DK119" i="29" s="1"/>
  <c r="DE119" i="29"/>
  <c r="DL119" i="29" s="1"/>
  <c r="DF119" i="29"/>
  <c r="DM119" i="29" s="1"/>
  <c r="DD148" i="29"/>
  <c r="DK148" i="29" s="1"/>
  <c r="DE148" i="29"/>
  <c r="DL148" i="29" s="1"/>
  <c r="DF148" i="29"/>
  <c r="DM148" i="29" s="1"/>
  <c r="DD149" i="29"/>
  <c r="DK149" i="29" s="1"/>
  <c r="DE149" i="29"/>
  <c r="DL149" i="29" s="1"/>
  <c r="DF149" i="29"/>
  <c r="DM149" i="29" s="1"/>
  <c r="DD82" i="29"/>
  <c r="DK82" i="29" s="1"/>
  <c r="DF82" i="29"/>
  <c r="DM82" i="29" s="1"/>
  <c r="DE82" i="29"/>
  <c r="DL82" i="29" s="1"/>
  <c r="DD113" i="29"/>
  <c r="DK113" i="29" s="1"/>
  <c r="DE113" i="29"/>
  <c r="DL113" i="29" s="1"/>
  <c r="DF113" i="29"/>
  <c r="DM113" i="29" s="1"/>
  <c r="DD138" i="29"/>
  <c r="DK138" i="29" s="1"/>
  <c r="DE138" i="29"/>
  <c r="DL138" i="29" s="1"/>
  <c r="DF138" i="29"/>
  <c r="DM138" i="29" s="1"/>
  <c r="DD20" i="29"/>
  <c r="DK20" i="29" s="1"/>
  <c r="DE20" i="29"/>
  <c r="DL20" i="29" s="1"/>
  <c r="DF20" i="29"/>
  <c r="DM20" i="29" s="1"/>
  <c r="DD79" i="29"/>
  <c r="DK79" i="29" s="1"/>
  <c r="DE79" i="29"/>
  <c r="DL79" i="29" s="1"/>
  <c r="DF79" i="29"/>
  <c r="DM79" i="29" s="1"/>
  <c r="DD96" i="29"/>
  <c r="DK96" i="29" s="1"/>
  <c r="DE96" i="29"/>
  <c r="DL96" i="29" s="1"/>
  <c r="DF96" i="29"/>
  <c r="DM96" i="29" s="1"/>
  <c r="DD100" i="29"/>
  <c r="DK100" i="29" s="1"/>
  <c r="DE100" i="29"/>
  <c r="DL100" i="29" s="1"/>
  <c r="DF100" i="29"/>
  <c r="DM100" i="29" s="1"/>
  <c r="DD114" i="29"/>
  <c r="DK114" i="29" s="1"/>
  <c r="DE114" i="29"/>
  <c r="DL114" i="29" s="1"/>
  <c r="DF114" i="29"/>
  <c r="DM114" i="29" s="1"/>
  <c r="DD151" i="29"/>
  <c r="DK151" i="29" s="1"/>
  <c r="DE151" i="29"/>
  <c r="DL151" i="29" s="1"/>
  <c r="DF151" i="29"/>
  <c r="DM151" i="29" s="1"/>
  <c r="DD147" i="29"/>
  <c r="DK147" i="29" s="1"/>
  <c r="DE147" i="29"/>
  <c r="DL147" i="29" s="1"/>
  <c r="DF147" i="29"/>
  <c r="DM147" i="29" s="1"/>
  <c r="DD16" i="29"/>
  <c r="DK16" i="29" s="1"/>
  <c r="DE16" i="29"/>
  <c r="DL16" i="29" s="1"/>
  <c r="DF16" i="29"/>
  <c r="DM16" i="29" s="1"/>
  <c r="DN141" i="29"/>
  <c r="DO141" i="29" s="1"/>
  <c r="DD24" i="29"/>
  <c r="DK24" i="29" s="1"/>
  <c r="DE24" i="29"/>
  <c r="DL24" i="29" s="1"/>
  <c r="DF24" i="29"/>
  <c r="DM24" i="29" s="1"/>
  <c r="DD25" i="29"/>
  <c r="DK25" i="29" s="1"/>
  <c r="DE25" i="29"/>
  <c r="DL25" i="29" s="1"/>
  <c r="DF25" i="29"/>
  <c r="DM25" i="29" s="1"/>
  <c r="DD88" i="29"/>
  <c r="DK88" i="29" s="1"/>
  <c r="DE88" i="29"/>
  <c r="DL88" i="29" s="1"/>
  <c r="DF88" i="29"/>
  <c r="DM88" i="29" s="1"/>
  <c r="DD95" i="29"/>
  <c r="DK95" i="29" s="1"/>
  <c r="DE95" i="29"/>
  <c r="DL95" i="29" s="1"/>
  <c r="DF95" i="29"/>
  <c r="DM95" i="29" s="1"/>
  <c r="DD103" i="29"/>
  <c r="DK103" i="29" s="1"/>
  <c r="DE103" i="29"/>
  <c r="DL103" i="29" s="1"/>
  <c r="DF103" i="29"/>
  <c r="DM103" i="29" s="1"/>
  <c r="DD135" i="29"/>
  <c r="DK135" i="29" s="1"/>
  <c r="DE135" i="29"/>
  <c r="DL135" i="29" s="1"/>
  <c r="DF135" i="29"/>
  <c r="DM135" i="29" s="1"/>
  <c r="DD139" i="29"/>
  <c r="DK139" i="29" s="1"/>
  <c r="DE139" i="29"/>
  <c r="DL139" i="29" s="1"/>
  <c r="DF139" i="29"/>
  <c r="DM139" i="29" s="1"/>
  <c r="DD15" i="29"/>
  <c r="DK15" i="29" s="1"/>
  <c r="DE15" i="29"/>
  <c r="DL15" i="29" s="1"/>
  <c r="DF15" i="29"/>
  <c r="DM15" i="29" s="1"/>
  <c r="DD120" i="29"/>
  <c r="DK120" i="29" s="1"/>
  <c r="DE120" i="29"/>
  <c r="DL120" i="29" s="1"/>
  <c r="DF120" i="29"/>
  <c r="DM120" i="29" s="1"/>
  <c r="DD14" i="29"/>
  <c r="DK14" i="29" s="1"/>
  <c r="DF14" i="29"/>
  <c r="DM14" i="29" s="1"/>
  <c r="DE14" i="29"/>
  <c r="DL14" i="29" s="1"/>
  <c r="DD10" i="29"/>
  <c r="DK10" i="29" s="1"/>
  <c r="DE10" i="29"/>
  <c r="DL10" i="29" s="1"/>
  <c r="DF10" i="29"/>
  <c r="DM10" i="29" s="1"/>
  <c r="DD23" i="29"/>
  <c r="DK23" i="29" s="1"/>
  <c r="DE23" i="29"/>
  <c r="DL23" i="29" s="1"/>
  <c r="DF23" i="29"/>
  <c r="DM23" i="29" s="1"/>
  <c r="DN78" i="29"/>
  <c r="DO78" i="29" s="1"/>
  <c r="DD78" i="29"/>
  <c r="DK78" i="29" s="1"/>
  <c r="DF78" i="29"/>
  <c r="DM78" i="29" s="1"/>
  <c r="DE78" i="29"/>
  <c r="DL78" i="29" s="1"/>
  <c r="DD84" i="29"/>
  <c r="DK84" i="29" s="1"/>
  <c r="DE84" i="29"/>
  <c r="DL84" i="29" s="1"/>
  <c r="DF84" i="29"/>
  <c r="DM84" i="29" s="1"/>
  <c r="DN104" i="29"/>
  <c r="DO104" i="29" s="1"/>
  <c r="DD104" i="29"/>
  <c r="DK104" i="29" s="1"/>
  <c r="DE104" i="29"/>
  <c r="DL104" i="29" s="1"/>
  <c r="DF104" i="29"/>
  <c r="DM104" i="29" s="1"/>
  <c r="DD115" i="29"/>
  <c r="DK115" i="29" s="1"/>
  <c r="DE115" i="29"/>
  <c r="DL115" i="29" s="1"/>
  <c r="DF115" i="29"/>
  <c r="DM115" i="29" s="1"/>
  <c r="DD122" i="29"/>
  <c r="DK122" i="29" s="1"/>
  <c r="DE122" i="29"/>
  <c r="DL122" i="29" s="1"/>
  <c r="DF122" i="29"/>
  <c r="DM122" i="29" s="1"/>
  <c r="DD137" i="29"/>
  <c r="DK137" i="29" s="1"/>
  <c r="DE137" i="29"/>
  <c r="DL137" i="29" s="1"/>
  <c r="DF137" i="29"/>
  <c r="DM137" i="29" s="1"/>
  <c r="DD142" i="29"/>
  <c r="DK142" i="29" s="1"/>
  <c r="DE142" i="29"/>
  <c r="DL142" i="29" s="1"/>
  <c r="DF142" i="29"/>
  <c r="DM142" i="29" s="1"/>
  <c r="DD75" i="29"/>
  <c r="DK75" i="29" s="1"/>
  <c r="DE75" i="29"/>
  <c r="DL75" i="29" s="1"/>
  <c r="DF75" i="29"/>
  <c r="DM75" i="29" s="1"/>
  <c r="DN98" i="29"/>
  <c r="DO98" i="29" s="1"/>
  <c r="DD98" i="29"/>
  <c r="DK98" i="29" s="1"/>
  <c r="DF98" i="29"/>
  <c r="DM98" i="29" s="1"/>
  <c r="DE98" i="29"/>
  <c r="DL98" i="29" s="1"/>
  <c r="DN102" i="29"/>
  <c r="DO102" i="29" s="1"/>
  <c r="DN155" i="29"/>
  <c r="DO155" i="29" s="1"/>
  <c r="DD8" i="29"/>
  <c r="DK8" i="29" s="1"/>
  <c r="DE8" i="29"/>
  <c r="DL8" i="29" s="1"/>
  <c r="DF8" i="29"/>
  <c r="DM8" i="29" s="1"/>
  <c r="DD9" i="29"/>
  <c r="DK9" i="29" s="1"/>
  <c r="DE9" i="29"/>
  <c r="DL9" i="29" s="1"/>
  <c r="DF9" i="29"/>
  <c r="DM9" i="29" s="1"/>
  <c r="DD74" i="29"/>
  <c r="DK74" i="29" s="1"/>
  <c r="DF74" i="29"/>
  <c r="DM74" i="29" s="1"/>
  <c r="DE74" i="29"/>
  <c r="DL74" i="29" s="1"/>
  <c r="DN83" i="29"/>
  <c r="DO83" i="29" s="1"/>
  <c r="DD83" i="29"/>
  <c r="DK83" i="29" s="1"/>
  <c r="DE83" i="29"/>
  <c r="DL83" i="29" s="1"/>
  <c r="DF83" i="29"/>
  <c r="DM83" i="29" s="1"/>
  <c r="DD99" i="29"/>
  <c r="DK99" i="29" s="1"/>
  <c r="DE99" i="29"/>
  <c r="DL99" i="29" s="1"/>
  <c r="DF99" i="29"/>
  <c r="DM99" i="29" s="1"/>
  <c r="DD118" i="29"/>
  <c r="DK118" i="29" s="1"/>
  <c r="DE118" i="29"/>
  <c r="DL118" i="29" s="1"/>
  <c r="DF118" i="29"/>
  <c r="DM118" i="29" s="1"/>
  <c r="DD117" i="29"/>
  <c r="DK117" i="29" s="1"/>
  <c r="DE117" i="29"/>
  <c r="DL117" i="29" s="1"/>
  <c r="DF117" i="29"/>
  <c r="DM117" i="29" s="1"/>
  <c r="DD136" i="29"/>
  <c r="DK136" i="29" s="1"/>
  <c r="DE136" i="29"/>
  <c r="DL136" i="29" s="1"/>
  <c r="DF136" i="29"/>
  <c r="DM136" i="29" s="1"/>
  <c r="DD150" i="29"/>
  <c r="DK150" i="29" s="1"/>
  <c r="DE150" i="29"/>
  <c r="DL150" i="29" s="1"/>
  <c r="DF150" i="29"/>
  <c r="DM150" i="29" s="1"/>
  <c r="DD21" i="29"/>
  <c r="DK21" i="29" s="1"/>
  <c r="DE21" i="29"/>
  <c r="DL21" i="29" s="1"/>
  <c r="DF21" i="29"/>
  <c r="DM21" i="29" s="1"/>
  <c r="DD12" i="29"/>
  <c r="DK12" i="29" s="1"/>
  <c r="DE12" i="29"/>
  <c r="DL12" i="29" s="1"/>
  <c r="DF12" i="29"/>
  <c r="DM12" i="29" s="1"/>
  <c r="DD76" i="29"/>
  <c r="DK76" i="29" s="1"/>
  <c r="DE76" i="29"/>
  <c r="DL76" i="29" s="1"/>
  <c r="DF76" i="29"/>
  <c r="DM76" i="29" s="1"/>
  <c r="DD85" i="29"/>
  <c r="DK85" i="29" s="1"/>
  <c r="DE85" i="29"/>
  <c r="DL85" i="29" s="1"/>
  <c r="DF85" i="29"/>
  <c r="DM85" i="29" s="1"/>
  <c r="DD107" i="29"/>
  <c r="DK107" i="29" s="1"/>
  <c r="DE107" i="29"/>
  <c r="DL107" i="29" s="1"/>
  <c r="DF107" i="29"/>
  <c r="DM107" i="29" s="1"/>
  <c r="DD121" i="29"/>
  <c r="DK121" i="29" s="1"/>
  <c r="DE121" i="29"/>
  <c r="DL121" i="29" s="1"/>
  <c r="DF121" i="29"/>
  <c r="DM121" i="29" s="1"/>
  <c r="DN125" i="29"/>
  <c r="DO125" i="29" s="1"/>
  <c r="DD125" i="29"/>
  <c r="DK125" i="29" s="1"/>
  <c r="DE125" i="29"/>
  <c r="DL125" i="29" s="1"/>
  <c r="DF125" i="29"/>
  <c r="DM125" i="29" s="1"/>
  <c r="DD140" i="29"/>
  <c r="DK140" i="29" s="1"/>
  <c r="DE140" i="29"/>
  <c r="DL140" i="29" s="1"/>
  <c r="DF140" i="29"/>
  <c r="DM140" i="29" s="1"/>
  <c r="DN147" i="29"/>
  <c r="DO147" i="29" s="1"/>
  <c r="DN114" i="29"/>
  <c r="DO114" i="29" s="1"/>
  <c r="DN96" i="29"/>
  <c r="DO96" i="29" s="1"/>
  <c r="DN97" i="29"/>
  <c r="DO97" i="29" s="1"/>
  <c r="DN153" i="29"/>
  <c r="DO153" i="29" s="1"/>
  <c r="DN154" i="29"/>
  <c r="DO154" i="29" s="1"/>
  <c r="DN138" i="29"/>
  <c r="DO138" i="29" s="1"/>
  <c r="DN75" i="29"/>
  <c r="DO75" i="29" s="1"/>
  <c r="DN112" i="29"/>
  <c r="DO112" i="29" s="1"/>
  <c r="DN95" i="29"/>
  <c r="DO95" i="29" s="1"/>
  <c r="DN151" i="29"/>
  <c r="DO151" i="29" s="1"/>
  <c r="DN100" i="29"/>
  <c r="DO100" i="29" s="1"/>
  <c r="DN146" i="29"/>
  <c r="DO146" i="29" s="1"/>
  <c r="DN136" i="29"/>
  <c r="DO136" i="29" s="1"/>
  <c r="DN91" i="29"/>
  <c r="DO91" i="29" s="1"/>
  <c r="DN124" i="29"/>
  <c r="DO124" i="29" s="1"/>
  <c r="DN130" i="29"/>
  <c r="DO130" i="29" s="1"/>
  <c r="DN142" i="29"/>
  <c r="DO142" i="29" s="1"/>
  <c r="DN79" i="29"/>
  <c r="DO79" i="29" s="1"/>
  <c r="DN133" i="29"/>
  <c r="DO133" i="29" s="1"/>
  <c r="DN119" i="29"/>
  <c r="DO119" i="29" s="1"/>
  <c r="DN128" i="29"/>
  <c r="DO128" i="29" s="1"/>
  <c r="DN81" i="29"/>
  <c r="DO81" i="29" s="1"/>
  <c r="DN85" i="29"/>
  <c r="DO85" i="29" s="1"/>
  <c r="DN99" i="29"/>
  <c r="DO99" i="29" s="1"/>
  <c r="DN127" i="29"/>
  <c r="DO127" i="29" s="1"/>
  <c r="DN117" i="29"/>
  <c r="DO117" i="29" s="1"/>
  <c r="DN108" i="29"/>
  <c r="DO108" i="29" s="1"/>
  <c r="DN109" i="29"/>
  <c r="DO109" i="29" s="1"/>
  <c r="DN49" i="29"/>
  <c r="DO49" i="29" s="1"/>
  <c r="DN84" i="29"/>
  <c r="DO84" i="29" s="1"/>
  <c r="DN88" i="29"/>
  <c r="DO88" i="29" s="1"/>
  <c r="DN50" i="29"/>
  <c r="DO50" i="29" s="1"/>
  <c r="DN76" i="29"/>
  <c r="DO76" i="29" s="1"/>
  <c r="DN77" i="29"/>
  <c r="DO77" i="29" s="1"/>
  <c r="DN80" i="29"/>
  <c r="DO80" i="29" s="1"/>
  <c r="DN70" i="29"/>
  <c r="DO70" i="29" s="1"/>
  <c r="DN74" i="29"/>
  <c r="DO74" i="29" s="1"/>
  <c r="DN82" i="29"/>
  <c r="DO82" i="29" s="1"/>
  <c r="DN87" i="29"/>
  <c r="DO87" i="29" s="1"/>
  <c r="DN28" i="29"/>
  <c r="DO28" i="29" s="1"/>
  <c r="DN16" i="29"/>
  <c r="DO16" i="29" s="1"/>
  <c r="DN14" i="29"/>
  <c r="DO14" i="29" s="1"/>
  <c r="DN23" i="29"/>
  <c r="DO23" i="29" s="1"/>
  <c r="DN25" i="29"/>
  <c r="DO25" i="29" s="1"/>
  <c r="DN19" i="29"/>
  <c r="DO19" i="29" s="1"/>
  <c r="DN21" i="29"/>
  <c r="DO21" i="29" s="1"/>
  <c r="DN17" i="29"/>
  <c r="DO17" i="29" s="1"/>
  <c r="DN12" i="29"/>
  <c r="DO12" i="29" s="1"/>
  <c r="DN24" i="29"/>
  <c r="DO24" i="29" s="1"/>
  <c r="DN13" i="29"/>
  <c r="DO13" i="29" s="1"/>
  <c r="DN22" i="29"/>
  <c r="DO22" i="29" s="1"/>
  <c r="DN15" i="29"/>
  <c r="DO15" i="29" s="1"/>
  <c r="DN20" i="29"/>
  <c r="DO20" i="29" s="1"/>
  <c r="DN18" i="29"/>
  <c r="DO18" i="29" s="1"/>
  <c r="DN27" i="29"/>
  <c r="DO27" i="29" s="1"/>
  <c r="DN90" i="29"/>
  <c r="DO90" i="29" s="1"/>
  <c r="DN111" i="29"/>
  <c r="DO111" i="29" s="1"/>
  <c r="DN29" i="29"/>
  <c r="DO29" i="29" s="1"/>
  <c r="DN30" i="29"/>
  <c r="DO30" i="29" s="1"/>
  <c r="DN132" i="29"/>
  <c r="DO132" i="29" s="1"/>
  <c r="DN69" i="29"/>
  <c r="DO69" i="29" s="1"/>
  <c r="DN48" i="29"/>
  <c r="DO48" i="29" s="1"/>
  <c r="DN73" i="29" l="1"/>
  <c r="DO73" i="29" s="1"/>
  <c r="DP73" i="29" s="1"/>
  <c r="DN72" i="29"/>
  <c r="DO72" i="29" s="1"/>
  <c r="DR72" i="29" s="1"/>
  <c r="DR156" i="29"/>
  <c r="DU156" i="29" s="1"/>
  <c r="DN134" i="29"/>
  <c r="DO134" i="29" s="1"/>
  <c r="DR134" i="29" s="1"/>
  <c r="G10" i="31"/>
  <c r="G8" i="31"/>
  <c r="DP156" i="29"/>
  <c r="DU158" i="29"/>
  <c r="DU38" i="29"/>
  <c r="DV118" i="29"/>
  <c r="DW118" i="29" s="1"/>
  <c r="DX118" i="29" s="1"/>
  <c r="DU66" i="29"/>
  <c r="DU42" i="29"/>
  <c r="DU166" i="29"/>
  <c r="DU54" i="29"/>
  <c r="DQ118" i="29"/>
  <c r="DS118" i="29" s="1"/>
  <c r="DR118" i="29"/>
  <c r="DU62" i="29"/>
  <c r="DR135" i="29"/>
  <c r="DQ135" i="29"/>
  <c r="DP135" i="29"/>
  <c r="DU46" i="29"/>
  <c r="DU58" i="29"/>
  <c r="DU34" i="29"/>
  <c r="DU64" i="29"/>
  <c r="DU37" i="29"/>
  <c r="DU168" i="29"/>
  <c r="DU40" i="29"/>
  <c r="DW171" i="29"/>
  <c r="DX171" i="29" s="1"/>
  <c r="DW43" i="29"/>
  <c r="DX43" i="29" s="1"/>
  <c r="DW67" i="29"/>
  <c r="DX67" i="29" s="1"/>
  <c r="DW33" i="29"/>
  <c r="DX33" i="29" s="1"/>
  <c r="DW46" i="29"/>
  <c r="DX46" i="29" s="1"/>
  <c r="DW161" i="29"/>
  <c r="DX161" i="29" s="1"/>
  <c r="DW157" i="29"/>
  <c r="DX157" i="29" s="1"/>
  <c r="DW63" i="29"/>
  <c r="DX63" i="29" s="1"/>
  <c r="DW53" i="29"/>
  <c r="DX53" i="29" s="1"/>
  <c r="DW52" i="29"/>
  <c r="DX52" i="29" s="1"/>
  <c r="DW58" i="29"/>
  <c r="DX58" i="29" s="1"/>
  <c r="DW60" i="29"/>
  <c r="DX60" i="29" s="1"/>
  <c r="DW41" i="29"/>
  <c r="DX41" i="29" s="1"/>
  <c r="DW34" i="29"/>
  <c r="DX34" i="29" s="1"/>
  <c r="DW56" i="29"/>
  <c r="DX56" i="29" s="1"/>
  <c r="DW36" i="29"/>
  <c r="DX36" i="29" s="1"/>
  <c r="DW164" i="29"/>
  <c r="DX164" i="29" s="1"/>
  <c r="DU45" i="29"/>
  <c r="DU51" i="29"/>
  <c r="DU47" i="29"/>
  <c r="DU165" i="29"/>
  <c r="DU159" i="29"/>
  <c r="DU65" i="29"/>
  <c r="DU39" i="29"/>
  <c r="DU32" i="29"/>
  <c r="DU44" i="29"/>
  <c r="DU31" i="29"/>
  <c r="DU59" i="29"/>
  <c r="DW64" i="29"/>
  <c r="DX64" i="29" s="1"/>
  <c r="DW37" i="29"/>
  <c r="DX37" i="29" s="1"/>
  <c r="DW168" i="29"/>
  <c r="DX168" i="29" s="1"/>
  <c r="DW40" i="29"/>
  <c r="DX40" i="29" s="1"/>
  <c r="DW45" i="29"/>
  <c r="DX45" i="29" s="1"/>
  <c r="DW51" i="29"/>
  <c r="DX51" i="29" s="1"/>
  <c r="DW47" i="29"/>
  <c r="DX47" i="29" s="1"/>
  <c r="DW165" i="29"/>
  <c r="DX165" i="29" s="1"/>
  <c r="DW159" i="29"/>
  <c r="DX159" i="29" s="1"/>
  <c r="DW65" i="29"/>
  <c r="DX65" i="29" s="1"/>
  <c r="DW158" i="29"/>
  <c r="DX158" i="29" s="1"/>
  <c r="DW39" i="29"/>
  <c r="DX39" i="29" s="1"/>
  <c r="DW54" i="29"/>
  <c r="DX54" i="29" s="1"/>
  <c r="DW32" i="29"/>
  <c r="DX32" i="29" s="1"/>
  <c r="DW44" i="29"/>
  <c r="DX44" i="29" s="1"/>
  <c r="DW31" i="29"/>
  <c r="DX31" i="29" s="1"/>
  <c r="DW59" i="29"/>
  <c r="DX59" i="29" s="1"/>
  <c r="DW68" i="29"/>
  <c r="DX68" i="29" s="1"/>
  <c r="DW62" i="29"/>
  <c r="DX62" i="29" s="1"/>
  <c r="DW135" i="29"/>
  <c r="DX135" i="29" s="1"/>
  <c r="DW170" i="29"/>
  <c r="DX170" i="29" s="1"/>
  <c r="DW160" i="29"/>
  <c r="DX160" i="29" s="1"/>
  <c r="DW66" i="29"/>
  <c r="DX66" i="29" s="1"/>
  <c r="DW61" i="29"/>
  <c r="DX61" i="29" s="1"/>
  <c r="DW42" i="29"/>
  <c r="DX42" i="29" s="1"/>
  <c r="DW167" i="29"/>
  <c r="DX167" i="29" s="1"/>
  <c r="DW57" i="29"/>
  <c r="DX57" i="29" s="1"/>
  <c r="DW35" i="29"/>
  <c r="DX35" i="29" s="1"/>
  <c r="DW166" i="29"/>
  <c r="DX166" i="29" s="1"/>
  <c r="DW172" i="29"/>
  <c r="DX172" i="29" s="1"/>
  <c r="DW163" i="29"/>
  <c r="DX163" i="29" s="1"/>
  <c r="DW169" i="29"/>
  <c r="DX169" i="29" s="1"/>
  <c r="DW162" i="29"/>
  <c r="DX162" i="29" s="1"/>
  <c r="DW55" i="29"/>
  <c r="DX55" i="29" s="1"/>
  <c r="DW38" i="29"/>
  <c r="DX38" i="29" s="1"/>
  <c r="DW129" i="29"/>
  <c r="DX129" i="29" s="1"/>
  <c r="DU68" i="29"/>
  <c r="DU160" i="29"/>
  <c r="DU61" i="29"/>
  <c r="DU167" i="29"/>
  <c r="DU57" i="29"/>
  <c r="DU35" i="29"/>
  <c r="DU172" i="29"/>
  <c r="DU163" i="29"/>
  <c r="DU169" i="29"/>
  <c r="DU55" i="29"/>
  <c r="DU129" i="29"/>
  <c r="DV20" i="29"/>
  <c r="DP20" i="29"/>
  <c r="DQ20" i="29"/>
  <c r="DR20" i="29"/>
  <c r="DV101" i="29"/>
  <c r="DP101" i="29"/>
  <c r="DQ101" i="29"/>
  <c r="DR101" i="29"/>
  <c r="DU171" i="29"/>
  <c r="DU43" i="29"/>
  <c r="DU67" i="29"/>
  <c r="DU33" i="29"/>
  <c r="DT46" i="29"/>
  <c r="DS46" i="29"/>
  <c r="DU161" i="29"/>
  <c r="DU157" i="29"/>
  <c r="DU63" i="29"/>
  <c r="DU53" i="29"/>
  <c r="DU52" i="29"/>
  <c r="DT58" i="29"/>
  <c r="DS58" i="29"/>
  <c r="DU60" i="29"/>
  <c r="DU41" i="29"/>
  <c r="DT34" i="29"/>
  <c r="DS34" i="29"/>
  <c r="DU56" i="29"/>
  <c r="DU36" i="29"/>
  <c r="DU164" i="29"/>
  <c r="DV103" i="29"/>
  <c r="DP103" i="29"/>
  <c r="DQ103" i="29"/>
  <c r="DR103" i="29"/>
  <c r="DV15" i="29"/>
  <c r="DP15" i="29"/>
  <c r="DQ15" i="29"/>
  <c r="DR15" i="29"/>
  <c r="DV84" i="29"/>
  <c r="DP84" i="29"/>
  <c r="DQ84" i="29"/>
  <c r="DR84" i="29"/>
  <c r="DV119" i="29"/>
  <c r="DP119" i="29"/>
  <c r="DQ119" i="29"/>
  <c r="DR119" i="29"/>
  <c r="DV22" i="29"/>
  <c r="DR22" i="29"/>
  <c r="DP22" i="29"/>
  <c r="DQ22" i="29"/>
  <c r="DP49" i="29"/>
  <c r="DQ49" i="29"/>
  <c r="DR49" i="29"/>
  <c r="DV94" i="29"/>
  <c r="DR94" i="29"/>
  <c r="DP94" i="29"/>
  <c r="DQ94" i="29"/>
  <c r="DV126" i="29"/>
  <c r="DP126" i="29"/>
  <c r="DR126" i="29"/>
  <c r="DQ126" i="29"/>
  <c r="DV149" i="29"/>
  <c r="DP149" i="29"/>
  <c r="DQ149" i="29"/>
  <c r="DR149" i="29"/>
  <c r="DT171" i="29"/>
  <c r="DS171" i="29"/>
  <c r="DT43" i="29"/>
  <c r="DS43" i="29"/>
  <c r="DS67" i="29"/>
  <c r="DT67" i="29"/>
  <c r="DT33" i="29"/>
  <c r="DS33" i="29"/>
  <c r="DS161" i="29"/>
  <c r="DT161" i="29"/>
  <c r="DT157" i="29"/>
  <c r="DS157" i="29"/>
  <c r="DT63" i="29"/>
  <c r="DS63" i="29"/>
  <c r="DT53" i="29"/>
  <c r="DS53" i="29"/>
  <c r="DS52" i="29"/>
  <c r="DT52" i="29"/>
  <c r="DT60" i="29"/>
  <c r="DS60" i="29"/>
  <c r="DS41" i="29"/>
  <c r="DT41" i="29"/>
  <c r="DT56" i="29"/>
  <c r="DS56" i="29"/>
  <c r="DS36" i="29"/>
  <c r="DT36" i="29"/>
  <c r="DT164" i="29"/>
  <c r="DS164" i="29"/>
  <c r="DP7" i="29"/>
  <c r="DQ7" i="29"/>
  <c r="DR7" i="29"/>
  <c r="DP133" i="29"/>
  <c r="DQ133" i="29"/>
  <c r="DR133" i="29"/>
  <c r="DV75" i="29"/>
  <c r="DP75" i="29"/>
  <c r="DQ75" i="29"/>
  <c r="DR75" i="29"/>
  <c r="DP48" i="29"/>
  <c r="DQ48" i="29"/>
  <c r="DR48" i="29"/>
  <c r="DV13" i="29"/>
  <c r="DP13" i="29"/>
  <c r="DQ13" i="29"/>
  <c r="DR13" i="29"/>
  <c r="DV87" i="29"/>
  <c r="DP87" i="29"/>
  <c r="DQ87" i="29"/>
  <c r="DR87" i="29"/>
  <c r="DV109" i="29"/>
  <c r="DP109" i="29"/>
  <c r="DQ109" i="29"/>
  <c r="DR109" i="29"/>
  <c r="DV79" i="29"/>
  <c r="DP79" i="29"/>
  <c r="DQ79" i="29"/>
  <c r="DR79" i="29"/>
  <c r="DV138" i="29"/>
  <c r="DP138" i="29"/>
  <c r="DR138" i="29"/>
  <c r="DQ138" i="29"/>
  <c r="DP155" i="29"/>
  <c r="DQ155" i="29"/>
  <c r="DR155" i="29"/>
  <c r="DV104" i="29"/>
  <c r="DP104" i="29"/>
  <c r="DQ104" i="29"/>
  <c r="DR104" i="29"/>
  <c r="DV144" i="29"/>
  <c r="DP144" i="29"/>
  <c r="DQ144" i="29"/>
  <c r="DR144" i="29"/>
  <c r="DV95" i="29"/>
  <c r="DP95" i="29"/>
  <c r="DQ95" i="29"/>
  <c r="DR95" i="29"/>
  <c r="DV143" i="29"/>
  <c r="DP143" i="29"/>
  <c r="DQ143" i="29"/>
  <c r="DR143" i="29"/>
  <c r="DP28" i="29"/>
  <c r="DQ28" i="29"/>
  <c r="DR28" i="29"/>
  <c r="DP112" i="29"/>
  <c r="DQ112" i="29"/>
  <c r="DR112" i="29"/>
  <c r="DP69" i="29"/>
  <c r="DQ69" i="29"/>
  <c r="DR69" i="29"/>
  <c r="DV24" i="29"/>
  <c r="DP24" i="29"/>
  <c r="DQ24" i="29"/>
  <c r="DR24" i="29"/>
  <c r="DV82" i="29"/>
  <c r="DR82" i="29"/>
  <c r="DP82" i="29"/>
  <c r="DQ82" i="29"/>
  <c r="DP72" i="29"/>
  <c r="DV142" i="29"/>
  <c r="DP142" i="29"/>
  <c r="DR142" i="29"/>
  <c r="DQ142" i="29"/>
  <c r="DR154" i="29"/>
  <c r="DP154" i="29"/>
  <c r="DQ154" i="29"/>
  <c r="DV125" i="29"/>
  <c r="DP125" i="29"/>
  <c r="DQ125" i="29"/>
  <c r="DR125" i="29"/>
  <c r="DV102" i="29"/>
  <c r="DP102" i="29"/>
  <c r="DR102" i="29"/>
  <c r="DQ102" i="29"/>
  <c r="DV150" i="29"/>
  <c r="DP150" i="29"/>
  <c r="DR150" i="29"/>
  <c r="DQ150" i="29"/>
  <c r="DV86" i="29"/>
  <c r="DR86" i="29"/>
  <c r="DP86" i="29"/>
  <c r="DQ86" i="29"/>
  <c r="DV123" i="29"/>
  <c r="DP123" i="29"/>
  <c r="DQ123" i="29"/>
  <c r="DR123" i="29"/>
  <c r="DV122" i="29"/>
  <c r="DP122" i="29"/>
  <c r="DR122" i="29"/>
  <c r="DQ122" i="29"/>
  <c r="DT158" i="29"/>
  <c r="DS158" i="29"/>
  <c r="DT54" i="29"/>
  <c r="DS54" i="29"/>
  <c r="DP132" i="29"/>
  <c r="DQ132" i="29"/>
  <c r="DR132" i="29"/>
  <c r="DV74" i="29"/>
  <c r="DP74" i="29"/>
  <c r="DR74" i="29"/>
  <c r="DQ74" i="29"/>
  <c r="DV130" i="29"/>
  <c r="DR130" i="29"/>
  <c r="DP130" i="29"/>
  <c r="DQ130" i="29"/>
  <c r="DP153" i="29"/>
  <c r="DQ153" i="29"/>
  <c r="DR153" i="29"/>
  <c r="DV83" i="29"/>
  <c r="DP83" i="29"/>
  <c r="DQ83" i="29"/>
  <c r="DR83" i="29"/>
  <c r="DP30" i="29"/>
  <c r="DR30" i="29"/>
  <c r="DQ30" i="29"/>
  <c r="DV17" i="29"/>
  <c r="DP17" i="29"/>
  <c r="DQ17" i="29"/>
  <c r="DR17" i="29"/>
  <c r="DR70" i="29"/>
  <c r="DP70" i="29"/>
  <c r="DQ70" i="29"/>
  <c r="DV117" i="29"/>
  <c r="DP117" i="29"/>
  <c r="DQ117" i="29"/>
  <c r="DR117" i="29"/>
  <c r="DV124" i="29"/>
  <c r="DP124" i="29"/>
  <c r="DQ124" i="29"/>
  <c r="DR124" i="29"/>
  <c r="DV97" i="29"/>
  <c r="DP97" i="29"/>
  <c r="DQ97" i="29"/>
  <c r="DR97" i="29"/>
  <c r="DV93" i="29"/>
  <c r="DP93" i="29"/>
  <c r="DQ93" i="29"/>
  <c r="DR93" i="29"/>
  <c r="DV120" i="29"/>
  <c r="DP120" i="29"/>
  <c r="DQ120" i="29"/>
  <c r="DR120" i="29"/>
  <c r="DV148" i="29"/>
  <c r="DP148" i="29"/>
  <c r="DQ148" i="29"/>
  <c r="DR148" i="29"/>
  <c r="DS64" i="29"/>
  <c r="DT64" i="29"/>
  <c r="DT37" i="29"/>
  <c r="DS37" i="29"/>
  <c r="DT168" i="29"/>
  <c r="DS168" i="29"/>
  <c r="DS40" i="29"/>
  <c r="DT40" i="29"/>
  <c r="DT45" i="29"/>
  <c r="DS45" i="29"/>
  <c r="DT51" i="29"/>
  <c r="DS51" i="29"/>
  <c r="DS47" i="29"/>
  <c r="DT47" i="29"/>
  <c r="DS165" i="29"/>
  <c r="DT165" i="29"/>
  <c r="DT159" i="29"/>
  <c r="DS159" i="29"/>
  <c r="DT65" i="29"/>
  <c r="DS65" i="29"/>
  <c r="DT39" i="29"/>
  <c r="DS39" i="29"/>
  <c r="DS32" i="29"/>
  <c r="DT32" i="29"/>
  <c r="DS44" i="29"/>
  <c r="DT44" i="29"/>
  <c r="DT31" i="29"/>
  <c r="DS31" i="29"/>
  <c r="DS59" i="29"/>
  <c r="DT59" i="29"/>
  <c r="DV16" i="29"/>
  <c r="DP16" i="29"/>
  <c r="DQ16" i="29"/>
  <c r="DR16" i="29"/>
  <c r="DV12" i="29"/>
  <c r="DP12" i="29"/>
  <c r="DQ12" i="29"/>
  <c r="DR12" i="29"/>
  <c r="DV108" i="29"/>
  <c r="DP108" i="29"/>
  <c r="DQ108" i="29"/>
  <c r="DR108" i="29"/>
  <c r="DP29" i="29"/>
  <c r="DQ29" i="29"/>
  <c r="DR29" i="29"/>
  <c r="DV21" i="29"/>
  <c r="DP21" i="29"/>
  <c r="DQ21" i="29"/>
  <c r="DR21" i="29"/>
  <c r="DV80" i="29"/>
  <c r="DP80" i="29"/>
  <c r="DQ80" i="29"/>
  <c r="DR80" i="29"/>
  <c r="DV127" i="29"/>
  <c r="DP127" i="29"/>
  <c r="DQ127" i="29"/>
  <c r="DR127" i="29"/>
  <c r="DP91" i="29"/>
  <c r="DQ91" i="29"/>
  <c r="DR91" i="29"/>
  <c r="DV96" i="29"/>
  <c r="DP96" i="29"/>
  <c r="DQ96" i="29"/>
  <c r="DR96" i="29"/>
  <c r="DV145" i="29"/>
  <c r="DP145" i="29"/>
  <c r="DQ145" i="29"/>
  <c r="DR145" i="29"/>
  <c r="DV105" i="29"/>
  <c r="DP105" i="29"/>
  <c r="DQ105" i="29"/>
  <c r="DR105" i="29"/>
  <c r="DV140" i="29"/>
  <c r="DP140" i="29"/>
  <c r="DQ140" i="29"/>
  <c r="DR140" i="29"/>
  <c r="DV116" i="29"/>
  <c r="DP116" i="29"/>
  <c r="DQ116" i="29"/>
  <c r="DR116" i="29"/>
  <c r="DR73" i="29"/>
  <c r="DP111" i="29"/>
  <c r="DQ111" i="29"/>
  <c r="DR111" i="29"/>
  <c r="DV137" i="29"/>
  <c r="DP137" i="29"/>
  <c r="DQ137" i="29"/>
  <c r="DR137" i="29"/>
  <c r="DU170" i="29"/>
  <c r="DU162" i="29"/>
  <c r="DV128" i="29"/>
  <c r="DP128" i="29"/>
  <c r="DQ128" i="29"/>
  <c r="DR128" i="29"/>
  <c r="DV77" i="29"/>
  <c r="DP77" i="29"/>
  <c r="DQ77" i="29"/>
  <c r="DR77" i="29"/>
  <c r="DV136" i="29"/>
  <c r="DP136" i="29"/>
  <c r="DQ136" i="29"/>
  <c r="DR136" i="29"/>
  <c r="DV114" i="29"/>
  <c r="DP114" i="29"/>
  <c r="DR114" i="29"/>
  <c r="DQ114" i="29"/>
  <c r="DV106" i="29"/>
  <c r="DR106" i="29"/>
  <c r="DP106" i="29"/>
  <c r="DQ106" i="29"/>
  <c r="DV107" i="29"/>
  <c r="DP107" i="29"/>
  <c r="DQ107" i="29"/>
  <c r="DR107" i="29"/>
  <c r="DT62" i="29"/>
  <c r="DS62" i="29"/>
  <c r="DT66" i="29"/>
  <c r="DS66" i="29"/>
  <c r="DT42" i="29"/>
  <c r="DS42" i="29"/>
  <c r="DT166" i="29"/>
  <c r="DS166" i="29"/>
  <c r="DS38" i="29"/>
  <c r="DT38" i="29"/>
  <c r="DV19" i="29"/>
  <c r="DP19" i="29"/>
  <c r="DQ19" i="29"/>
  <c r="DR19" i="29"/>
  <c r="DP90" i="29"/>
  <c r="DR90" i="29"/>
  <c r="DQ90" i="29"/>
  <c r="DV25" i="29"/>
  <c r="DP25" i="29"/>
  <c r="DQ25" i="29"/>
  <c r="DR25" i="29"/>
  <c r="DV85" i="29"/>
  <c r="DP85" i="29"/>
  <c r="DQ85" i="29"/>
  <c r="DR85" i="29"/>
  <c r="DV146" i="29"/>
  <c r="DR146" i="29"/>
  <c r="DP146" i="29"/>
  <c r="DQ146" i="29"/>
  <c r="DV147" i="29"/>
  <c r="DP147" i="29"/>
  <c r="DQ147" i="29"/>
  <c r="DR147" i="29"/>
  <c r="DP27" i="29"/>
  <c r="DQ27" i="29"/>
  <c r="DR27" i="29"/>
  <c r="DV78" i="29"/>
  <c r="DR78" i="29"/>
  <c r="DP78" i="29"/>
  <c r="DQ78" i="29"/>
  <c r="DV121" i="29"/>
  <c r="DP121" i="29"/>
  <c r="DQ121" i="29"/>
  <c r="DR121" i="29"/>
  <c r="DV139" i="29"/>
  <c r="DP139" i="29"/>
  <c r="DQ139" i="29"/>
  <c r="DR139" i="29"/>
  <c r="DT68" i="29"/>
  <c r="DS68" i="29"/>
  <c r="DT170" i="29"/>
  <c r="DS170" i="29"/>
  <c r="DT160" i="29"/>
  <c r="DS160" i="29"/>
  <c r="DT61" i="29"/>
  <c r="DS61" i="29"/>
  <c r="DT167" i="29"/>
  <c r="DS167" i="29"/>
  <c r="DT57" i="29"/>
  <c r="DS57" i="29"/>
  <c r="DT35" i="29"/>
  <c r="DS35" i="29"/>
  <c r="DT172" i="29"/>
  <c r="DS172" i="29"/>
  <c r="DT163" i="29"/>
  <c r="DS163" i="29"/>
  <c r="DS169" i="29"/>
  <c r="DT169" i="29"/>
  <c r="DT162" i="29"/>
  <c r="DS162" i="29"/>
  <c r="DT55" i="29"/>
  <c r="DS55" i="29"/>
  <c r="DT129" i="29"/>
  <c r="DS129" i="29"/>
  <c r="DV99" i="29"/>
  <c r="DP99" i="29"/>
  <c r="DQ99" i="29"/>
  <c r="DR99" i="29"/>
  <c r="DV98" i="29"/>
  <c r="DR98" i="29"/>
  <c r="DP98" i="29"/>
  <c r="DQ98" i="29"/>
  <c r="DV76" i="29"/>
  <c r="DP76" i="29"/>
  <c r="DQ76" i="29"/>
  <c r="DR76" i="29"/>
  <c r="DV23" i="29"/>
  <c r="DP23" i="29"/>
  <c r="DQ23" i="29"/>
  <c r="DR23" i="29"/>
  <c r="DR50" i="29"/>
  <c r="DP50" i="29"/>
  <c r="DQ50" i="29"/>
  <c r="DV81" i="29"/>
  <c r="DP81" i="29"/>
  <c r="DQ81" i="29"/>
  <c r="DR81" i="29"/>
  <c r="DV100" i="29"/>
  <c r="DP100" i="29"/>
  <c r="DQ100" i="29"/>
  <c r="DR100" i="29"/>
  <c r="DV18" i="29"/>
  <c r="DR18" i="29"/>
  <c r="DP18" i="29"/>
  <c r="DQ18" i="29"/>
  <c r="DV14" i="29"/>
  <c r="DR14" i="29"/>
  <c r="DP14" i="29"/>
  <c r="DQ14" i="29"/>
  <c r="DV88" i="29"/>
  <c r="DP88" i="29"/>
  <c r="DQ88" i="29"/>
  <c r="DR88" i="29"/>
  <c r="DV151" i="29"/>
  <c r="DP151" i="29"/>
  <c r="DQ151" i="29"/>
  <c r="DR151" i="29"/>
  <c r="DV141" i="29"/>
  <c r="DP141" i="29"/>
  <c r="DQ141" i="29"/>
  <c r="DR141" i="29"/>
  <c r="DV115" i="29"/>
  <c r="DP115" i="29"/>
  <c r="DQ115" i="29"/>
  <c r="DR115" i="29"/>
  <c r="DP6" i="29"/>
  <c r="DQ6" i="29"/>
  <c r="DR6" i="29"/>
  <c r="DN92" i="29"/>
  <c r="DO92" i="29" s="1"/>
  <c r="DN113" i="29"/>
  <c r="DO113" i="29" s="1"/>
  <c r="DN71" i="29"/>
  <c r="DO71" i="29" s="1"/>
  <c r="DN9" i="29"/>
  <c r="DO9" i="29" s="1"/>
  <c r="DN10" i="29"/>
  <c r="DO10" i="29" s="1"/>
  <c r="DN11" i="29"/>
  <c r="DO11" i="29" s="1"/>
  <c r="DN8" i="29"/>
  <c r="DO8" i="29" s="1"/>
  <c r="DQ72" i="29" l="1"/>
  <c r="DU72" i="29" s="1"/>
  <c r="DQ73" i="29"/>
  <c r="DU73" i="29" s="1"/>
  <c r="DQ134" i="29"/>
  <c r="DU134" i="29" s="1"/>
  <c r="DP134" i="29"/>
  <c r="DT134" i="29" s="1"/>
  <c r="DT156" i="29"/>
  <c r="DS156" i="29"/>
  <c r="DU118" i="29"/>
  <c r="DT118" i="29"/>
  <c r="DS135" i="29"/>
  <c r="DU135" i="29"/>
  <c r="DT135" i="29"/>
  <c r="DU30" i="29"/>
  <c r="DU19" i="29"/>
  <c r="DU154" i="29"/>
  <c r="DU90" i="29"/>
  <c r="DU150" i="29"/>
  <c r="DU69" i="29"/>
  <c r="DU101" i="29"/>
  <c r="DU6" i="29"/>
  <c r="DW146" i="29"/>
  <c r="DX146" i="29" s="1"/>
  <c r="DW12" i="29"/>
  <c r="DX12" i="29" s="1"/>
  <c r="DW125" i="29"/>
  <c r="DX125" i="29" s="1"/>
  <c r="DW95" i="29"/>
  <c r="DX95" i="29" s="1"/>
  <c r="DW104" i="29"/>
  <c r="DX104" i="29" s="1"/>
  <c r="DS7" i="29"/>
  <c r="DW84" i="29"/>
  <c r="DX84" i="29" s="1"/>
  <c r="DW101" i="29"/>
  <c r="DX101" i="29" s="1"/>
  <c r="DW98" i="29"/>
  <c r="DX98" i="29" s="1"/>
  <c r="DW139" i="29"/>
  <c r="DX139" i="29" s="1"/>
  <c r="DW105" i="29"/>
  <c r="DX105" i="29" s="1"/>
  <c r="DW122" i="29"/>
  <c r="DX122" i="29" s="1"/>
  <c r="DU126" i="29"/>
  <c r="DW93" i="29"/>
  <c r="DX93" i="29" s="1"/>
  <c r="DW117" i="29"/>
  <c r="DX117" i="29" s="1"/>
  <c r="DW115" i="29"/>
  <c r="DX115" i="29" s="1"/>
  <c r="DW18" i="29"/>
  <c r="DX18" i="29" s="1"/>
  <c r="DW19" i="29"/>
  <c r="DX19" i="29" s="1"/>
  <c r="DW74" i="29"/>
  <c r="DX74" i="29" s="1"/>
  <c r="DW82" i="29"/>
  <c r="DX82" i="29" s="1"/>
  <c r="DW109" i="29"/>
  <c r="DX109" i="29" s="1"/>
  <c r="DW20" i="29"/>
  <c r="DX20" i="29" s="1"/>
  <c r="DW114" i="29"/>
  <c r="DX114" i="29" s="1"/>
  <c r="DW85" i="29"/>
  <c r="DX85" i="29" s="1"/>
  <c r="DW16" i="29"/>
  <c r="DX16" i="29" s="1"/>
  <c r="DW148" i="29"/>
  <c r="DX148" i="29" s="1"/>
  <c r="DW83" i="29"/>
  <c r="DX83" i="29" s="1"/>
  <c r="DW150" i="29"/>
  <c r="DX150" i="29" s="1"/>
  <c r="DW22" i="29"/>
  <c r="DX22" i="29" s="1"/>
  <c r="DW15" i="29"/>
  <c r="DX15" i="29" s="1"/>
  <c r="DW79" i="29"/>
  <c r="DX79" i="29" s="1"/>
  <c r="DW21" i="29"/>
  <c r="DX21" i="29" s="1"/>
  <c r="DW107" i="29"/>
  <c r="DX107" i="29" s="1"/>
  <c r="DW136" i="29"/>
  <c r="DX136" i="29" s="1"/>
  <c r="DW127" i="29"/>
  <c r="DX127" i="29" s="1"/>
  <c r="DW97" i="29"/>
  <c r="DX97" i="29" s="1"/>
  <c r="DW126" i="29"/>
  <c r="DX126" i="29" s="1"/>
  <c r="DW23" i="29"/>
  <c r="DX23" i="29" s="1"/>
  <c r="DW99" i="29"/>
  <c r="DX99" i="29" s="1"/>
  <c r="DW116" i="29"/>
  <c r="DX116" i="29" s="1"/>
  <c r="DW145" i="29"/>
  <c r="DX145" i="29" s="1"/>
  <c r="DW123" i="29"/>
  <c r="DX123" i="29" s="1"/>
  <c r="DW75" i="29"/>
  <c r="DX75" i="29" s="1"/>
  <c r="DW78" i="29"/>
  <c r="DX78" i="29" s="1"/>
  <c r="DW141" i="29"/>
  <c r="DX141" i="29" s="1"/>
  <c r="DW88" i="29"/>
  <c r="DX88" i="29" s="1"/>
  <c r="DW100" i="29"/>
  <c r="DX100" i="29" s="1"/>
  <c r="DW137" i="29"/>
  <c r="DX137" i="29" s="1"/>
  <c r="DW142" i="29"/>
  <c r="DX142" i="29" s="1"/>
  <c r="DW24" i="29"/>
  <c r="DX24" i="29" s="1"/>
  <c r="DW138" i="29"/>
  <c r="DX138" i="29" s="1"/>
  <c r="DW87" i="29"/>
  <c r="DX87" i="29" s="1"/>
  <c r="DW151" i="29"/>
  <c r="DX151" i="29" s="1"/>
  <c r="DW130" i="29"/>
  <c r="DX130" i="29" s="1"/>
  <c r="DW13" i="29"/>
  <c r="DX13" i="29" s="1"/>
  <c r="DW128" i="29"/>
  <c r="DX128" i="29" s="1"/>
  <c r="DW147" i="29"/>
  <c r="DX147" i="29" s="1"/>
  <c r="DW25" i="29"/>
  <c r="DX25" i="29" s="1"/>
  <c r="DW108" i="29"/>
  <c r="DX108" i="29" s="1"/>
  <c r="DW17" i="29"/>
  <c r="DX17" i="29" s="1"/>
  <c r="DW102" i="29"/>
  <c r="DX102" i="29" s="1"/>
  <c r="DW143" i="29"/>
  <c r="DX143" i="29" s="1"/>
  <c r="DW144" i="29"/>
  <c r="DX144" i="29" s="1"/>
  <c r="DW119" i="29"/>
  <c r="DX119" i="29" s="1"/>
  <c r="DW103" i="29"/>
  <c r="DX103" i="29" s="1"/>
  <c r="DW14" i="29"/>
  <c r="DX14" i="29" s="1"/>
  <c r="DW121" i="29"/>
  <c r="DX121" i="29" s="1"/>
  <c r="DU146" i="29"/>
  <c r="DW106" i="29"/>
  <c r="DX106" i="29" s="1"/>
  <c r="DW77" i="29"/>
  <c r="DX77" i="29" s="1"/>
  <c r="DW80" i="29"/>
  <c r="DX80" i="29" s="1"/>
  <c r="DW120" i="29"/>
  <c r="DX120" i="29" s="1"/>
  <c r="DW124" i="29"/>
  <c r="DX124" i="29" s="1"/>
  <c r="DW94" i="29"/>
  <c r="DX94" i="29" s="1"/>
  <c r="DW81" i="29"/>
  <c r="DX81" i="29" s="1"/>
  <c r="DW76" i="29"/>
  <c r="DX76" i="29" s="1"/>
  <c r="DW140" i="29"/>
  <c r="DX140" i="29" s="1"/>
  <c r="DW96" i="29"/>
  <c r="DX96" i="29" s="1"/>
  <c r="DW86" i="29"/>
  <c r="DX86" i="29" s="1"/>
  <c r="DW149" i="29"/>
  <c r="DX149" i="29" s="1"/>
  <c r="DU78" i="29"/>
  <c r="DU18" i="29"/>
  <c r="DU109" i="29"/>
  <c r="DU48" i="29"/>
  <c r="DU22" i="29"/>
  <c r="DU27" i="29"/>
  <c r="DU122" i="29"/>
  <c r="DU107" i="29"/>
  <c r="DU143" i="29"/>
  <c r="DU7" i="29"/>
  <c r="DU50" i="29"/>
  <c r="DU136" i="29"/>
  <c r="DU75" i="29"/>
  <c r="DS6" i="29"/>
  <c r="DT6" i="29"/>
  <c r="DU130" i="29"/>
  <c r="DU114" i="29"/>
  <c r="DU125" i="29"/>
  <c r="DU98" i="29"/>
  <c r="DU105" i="29"/>
  <c r="DU91" i="29"/>
  <c r="DU74" i="29"/>
  <c r="DU82" i="29"/>
  <c r="DU85" i="29"/>
  <c r="DU155" i="29"/>
  <c r="DU28" i="29"/>
  <c r="DU24" i="29"/>
  <c r="DU87" i="29"/>
  <c r="DU144" i="29"/>
  <c r="DU94" i="29"/>
  <c r="DU119" i="29"/>
  <c r="DU77" i="29"/>
  <c r="DU86" i="29"/>
  <c r="DT77" i="29"/>
  <c r="DS77" i="29"/>
  <c r="DT154" i="29"/>
  <c r="DS154" i="29"/>
  <c r="DS82" i="29"/>
  <c r="DT82" i="29"/>
  <c r="DU112" i="29"/>
  <c r="DU95" i="29"/>
  <c r="DU104" i="29"/>
  <c r="DU79" i="29"/>
  <c r="DU13" i="29"/>
  <c r="DU133" i="29"/>
  <c r="DP92" i="29"/>
  <c r="DQ92" i="29"/>
  <c r="DR92" i="29"/>
  <c r="DT78" i="29"/>
  <c r="DS78" i="29"/>
  <c r="DS146" i="29"/>
  <c r="DT146" i="29"/>
  <c r="DU111" i="29"/>
  <c r="DU140" i="29"/>
  <c r="DU96" i="29"/>
  <c r="DU80" i="29"/>
  <c r="DU108" i="29"/>
  <c r="DT150" i="29"/>
  <c r="DS150" i="29"/>
  <c r="DT112" i="29"/>
  <c r="DS112" i="29"/>
  <c r="DT95" i="29"/>
  <c r="DS95" i="29"/>
  <c r="DT104" i="29"/>
  <c r="DS104" i="29"/>
  <c r="DT79" i="29"/>
  <c r="DS79" i="29"/>
  <c r="DT13" i="29"/>
  <c r="DS13" i="29"/>
  <c r="DT133" i="29"/>
  <c r="DS133" i="29"/>
  <c r="DT94" i="29"/>
  <c r="DS94" i="29"/>
  <c r="DU103" i="29"/>
  <c r="DU115" i="29"/>
  <c r="DT18" i="29"/>
  <c r="DS18" i="29"/>
  <c r="DT50" i="29"/>
  <c r="DS50" i="29"/>
  <c r="DS98" i="29"/>
  <c r="DT98" i="29"/>
  <c r="DU139" i="29"/>
  <c r="DT90" i="29"/>
  <c r="DS90" i="29"/>
  <c r="DT111" i="29"/>
  <c r="DS111" i="29"/>
  <c r="DT140" i="29"/>
  <c r="DS140" i="29"/>
  <c r="DT96" i="29"/>
  <c r="DS96" i="29"/>
  <c r="DT80" i="29"/>
  <c r="DS80" i="29"/>
  <c r="DS108" i="29"/>
  <c r="DT108" i="29"/>
  <c r="DU120" i="29"/>
  <c r="DU124" i="29"/>
  <c r="DU17" i="29"/>
  <c r="DU153" i="29"/>
  <c r="DU132" i="29"/>
  <c r="DU123" i="29"/>
  <c r="DU149" i="29"/>
  <c r="DT119" i="29"/>
  <c r="DS119" i="29"/>
  <c r="DT103" i="29"/>
  <c r="DS103" i="29"/>
  <c r="DS97" i="29"/>
  <c r="DT97" i="29"/>
  <c r="DT115" i="29"/>
  <c r="DS115" i="29"/>
  <c r="DS139" i="29"/>
  <c r="DT139" i="29"/>
  <c r="DU128" i="29"/>
  <c r="DT120" i="29"/>
  <c r="DS120" i="29"/>
  <c r="DS124" i="29"/>
  <c r="DT124" i="29"/>
  <c r="DT17" i="29"/>
  <c r="DS17" i="29"/>
  <c r="DT153" i="29"/>
  <c r="DS153" i="29"/>
  <c r="DS132" i="29"/>
  <c r="DT132" i="29"/>
  <c r="DT123" i="29"/>
  <c r="DS123" i="29"/>
  <c r="DU102" i="29"/>
  <c r="DU142" i="29"/>
  <c r="DS149" i="29"/>
  <c r="DT149" i="29"/>
  <c r="DP71" i="29"/>
  <c r="DQ71" i="29"/>
  <c r="DR71" i="29"/>
  <c r="DT114" i="29"/>
  <c r="DS114" i="29"/>
  <c r="DT128" i="29"/>
  <c r="DS128" i="29"/>
  <c r="DT76" i="29"/>
  <c r="DS76" i="29"/>
  <c r="DS106" i="29"/>
  <c r="DT106" i="29"/>
  <c r="DT83" i="29"/>
  <c r="DS83" i="29"/>
  <c r="DU21" i="29"/>
  <c r="DU12" i="29"/>
  <c r="DT102" i="29"/>
  <c r="DS102" i="29"/>
  <c r="DT142" i="29"/>
  <c r="DS142" i="29"/>
  <c r="DT24" i="29"/>
  <c r="DS24" i="29"/>
  <c r="DS28" i="29"/>
  <c r="DT28" i="29"/>
  <c r="DT155" i="29"/>
  <c r="DS155" i="29"/>
  <c r="DS109" i="29"/>
  <c r="DT109" i="29"/>
  <c r="DS48" i="29"/>
  <c r="DT48" i="29"/>
  <c r="DT7" i="29"/>
  <c r="DU49" i="29"/>
  <c r="DU84" i="29"/>
  <c r="DT101" i="29"/>
  <c r="DS101" i="29"/>
  <c r="DP113" i="29"/>
  <c r="DQ113" i="29"/>
  <c r="DR113" i="29"/>
  <c r="DU141" i="29"/>
  <c r="DU88" i="29"/>
  <c r="DU100" i="29"/>
  <c r="DU23" i="29"/>
  <c r="DU99" i="29"/>
  <c r="DT27" i="29"/>
  <c r="DS27" i="29"/>
  <c r="DT85" i="29"/>
  <c r="DS85" i="29"/>
  <c r="DS19" i="29"/>
  <c r="DT19" i="29"/>
  <c r="DT73" i="29"/>
  <c r="DS73" i="29"/>
  <c r="DT105" i="29"/>
  <c r="DS105" i="29"/>
  <c r="DT91" i="29"/>
  <c r="DS91" i="29"/>
  <c r="DT21" i="29"/>
  <c r="DS21" i="29"/>
  <c r="DT12" i="29"/>
  <c r="DS12" i="29"/>
  <c r="DU93" i="29"/>
  <c r="DU117" i="29"/>
  <c r="DT130" i="29"/>
  <c r="DS130" i="29"/>
  <c r="DT86" i="29"/>
  <c r="DS86" i="29"/>
  <c r="DS49" i="29"/>
  <c r="DT49" i="29"/>
  <c r="DT84" i="29"/>
  <c r="DS84" i="29"/>
  <c r="DT151" i="29"/>
  <c r="DS151" i="29"/>
  <c r="DS74" i="29"/>
  <c r="DT74" i="29"/>
  <c r="DP8" i="29"/>
  <c r="DQ8" i="29"/>
  <c r="DR8" i="29"/>
  <c r="DS141" i="29"/>
  <c r="DT141" i="29"/>
  <c r="DS88" i="29"/>
  <c r="DT88" i="29"/>
  <c r="DT100" i="29"/>
  <c r="DS100" i="29"/>
  <c r="DT23" i="29"/>
  <c r="DS23" i="29"/>
  <c r="DT99" i="29"/>
  <c r="DS99" i="29"/>
  <c r="DT93" i="29"/>
  <c r="DS93" i="29"/>
  <c r="DS117" i="29"/>
  <c r="DT117" i="29"/>
  <c r="DT30" i="29"/>
  <c r="DS30" i="29"/>
  <c r="DU138" i="29"/>
  <c r="DT81" i="29"/>
  <c r="DS81" i="29"/>
  <c r="DP11" i="29"/>
  <c r="DQ11" i="29"/>
  <c r="DR11" i="29"/>
  <c r="DS107" i="29"/>
  <c r="DT107" i="29"/>
  <c r="DT136" i="29"/>
  <c r="DS136" i="29"/>
  <c r="DU20" i="29"/>
  <c r="DS122" i="29"/>
  <c r="DT122" i="29"/>
  <c r="DU14" i="29"/>
  <c r="DU121" i="29"/>
  <c r="DU147" i="29"/>
  <c r="DU25" i="29"/>
  <c r="DU137" i="29"/>
  <c r="DU116" i="29"/>
  <c r="DU145" i="29"/>
  <c r="DU127" i="29"/>
  <c r="DU29" i="29"/>
  <c r="DU16" i="29"/>
  <c r="DU148" i="29"/>
  <c r="DU70" i="29"/>
  <c r="DT125" i="29"/>
  <c r="DS125" i="29"/>
  <c r="DT72" i="29"/>
  <c r="DS72" i="29"/>
  <c r="DT69" i="29"/>
  <c r="DS69" i="29"/>
  <c r="DT143" i="29"/>
  <c r="DS143" i="29"/>
  <c r="DS144" i="29"/>
  <c r="DT144" i="29"/>
  <c r="DS138" i="29"/>
  <c r="DT138" i="29"/>
  <c r="DT87" i="29"/>
  <c r="DS87" i="29"/>
  <c r="DT75" i="29"/>
  <c r="DS75" i="29"/>
  <c r="DT22" i="29"/>
  <c r="DS22" i="29"/>
  <c r="DU15" i="29"/>
  <c r="DT20" i="29"/>
  <c r="DS20" i="29"/>
  <c r="DR10" i="29"/>
  <c r="DP10" i="29"/>
  <c r="DQ10" i="29"/>
  <c r="DP9" i="29"/>
  <c r="DQ9" i="29"/>
  <c r="DR9" i="29"/>
  <c r="DU151" i="29"/>
  <c r="DT14" i="29"/>
  <c r="DS14" i="29"/>
  <c r="DU81" i="29"/>
  <c r="DU76" i="29"/>
  <c r="DS121" i="29"/>
  <c r="DT121" i="29"/>
  <c r="DS147" i="29"/>
  <c r="DT147" i="29"/>
  <c r="DS25" i="29"/>
  <c r="DT25" i="29"/>
  <c r="DU106" i="29"/>
  <c r="DT137" i="29"/>
  <c r="DS137" i="29"/>
  <c r="DT116" i="29"/>
  <c r="DS116" i="29"/>
  <c r="DT145" i="29"/>
  <c r="DS145" i="29"/>
  <c r="DT127" i="29"/>
  <c r="DS127" i="29"/>
  <c r="DT29" i="29"/>
  <c r="DS29" i="29"/>
  <c r="DT16" i="29"/>
  <c r="DS16" i="29"/>
  <c r="DS148" i="29"/>
  <c r="DT148" i="29"/>
  <c r="DU97" i="29"/>
  <c r="DT70" i="29"/>
  <c r="DS70" i="29"/>
  <c r="DU83" i="29"/>
  <c r="DT126" i="29"/>
  <c r="DS126" i="29"/>
  <c r="DT15" i="29"/>
  <c r="DS15" i="29"/>
  <c r="DV30" i="29" l="1"/>
  <c r="DW30" i="29" s="1"/>
  <c r="DX30" i="29" s="1"/>
  <c r="DV72" i="29"/>
  <c r="DW72" i="29" s="1"/>
  <c r="DX72" i="29" s="1"/>
  <c r="DV73" i="29"/>
  <c r="DW73" i="29" s="1"/>
  <c r="DX73" i="29" s="1"/>
  <c r="DS134" i="29"/>
  <c r="DV134" i="29" s="1"/>
  <c r="DW134" i="29" s="1"/>
  <c r="DX134" i="29" s="1"/>
  <c r="DV156" i="29"/>
  <c r="DW156" i="29" s="1"/>
  <c r="DX156" i="29" s="1"/>
  <c r="DV7" i="29"/>
  <c r="DW7" i="29" s="1"/>
  <c r="DX7" i="29" s="1"/>
  <c r="DV154" i="29"/>
  <c r="DW154" i="29" s="1"/>
  <c r="DX154" i="29" s="1"/>
  <c r="DV111" i="29"/>
  <c r="DS10" i="29"/>
  <c r="DV6" i="29"/>
  <c r="DV112" i="29"/>
  <c r="DU8" i="29"/>
  <c r="DV49" i="29"/>
  <c r="DU71" i="29"/>
  <c r="DU113" i="29"/>
  <c r="DV155" i="29"/>
  <c r="DU10" i="29"/>
  <c r="DV91" i="29"/>
  <c r="DV69" i="29"/>
  <c r="DU9" i="29"/>
  <c r="DU11" i="29"/>
  <c r="DT8" i="29"/>
  <c r="DS8" i="29"/>
  <c r="DV48" i="29"/>
  <c r="DV132" i="29"/>
  <c r="DV29" i="29"/>
  <c r="DT9" i="29"/>
  <c r="DS9" i="29"/>
  <c r="DT11" i="29"/>
  <c r="DS11" i="29"/>
  <c r="DV153" i="29"/>
  <c r="DV90" i="29"/>
  <c r="DT113" i="29"/>
  <c r="DS113" i="29"/>
  <c r="DS71" i="29"/>
  <c r="DT71" i="29"/>
  <c r="DT10" i="29"/>
  <c r="DV133" i="29"/>
  <c r="DU92" i="29"/>
  <c r="DS92" i="29"/>
  <c r="DT92" i="29"/>
  <c r="DV70" i="29"/>
  <c r="DV27" i="29"/>
  <c r="DV28" i="29"/>
  <c r="DV50" i="29"/>
  <c r="DV10" i="29" l="1"/>
  <c r="DW10" i="29" s="1"/>
  <c r="DX10" i="29" s="1"/>
  <c r="DW155" i="29"/>
  <c r="DX155" i="29" s="1"/>
  <c r="DW132" i="29"/>
  <c r="DX132" i="29" s="1"/>
  <c r="DW29" i="29"/>
  <c r="DX29" i="29" s="1"/>
  <c r="DW49" i="29"/>
  <c r="DX49" i="29" s="1"/>
  <c r="DW112" i="29"/>
  <c r="DX112" i="29" s="1"/>
  <c r="DW48" i="29"/>
  <c r="DX48" i="29" s="1"/>
  <c r="DW69" i="29"/>
  <c r="DX69" i="29" s="1"/>
  <c r="DW111" i="29"/>
  <c r="DX111" i="29" s="1"/>
  <c r="DW133" i="29"/>
  <c r="DX133" i="29" s="1"/>
  <c r="DW28" i="29"/>
  <c r="DX28" i="29" s="1"/>
  <c r="DW27" i="29"/>
  <c r="DX27" i="29" s="1"/>
  <c r="DW70" i="29"/>
  <c r="DX70" i="29" s="1"/>
  <c r="DW91" i="29"/>
  <c r="DX91" i="29" s="1"/>
  <c r="DW50" i="29"/>
  <c r="DX50" i="29" s="1"/>
  <c r="DW90" i="29"/>
  <c r="DX90" i="29" s="1"/>
  <c r="DW153" i="29"/>
  <c r="DX153" i="29" s="1"/>
  <c r="DW6" i="29"/>
  <c r="DX6" i="29" s="1"/>
  <c r="DV71" i="29"/>
  <c r="DV8" i="29"/>
  <c r="DV9" i="29"/>
  <c r="DV113" i="29"/>
  <c r="DV11" i="29"/>
  <c r="DV92" i="29"/>
  <c r="DW71" i="29" l="1"/>
  <c r="DX71" i="29" s="1"/>
  <c r="DW92" i="29"/>
  <c r="DX92" i="29" s="1"/>
  <c r="DW113" i="29"/>
  <c r="DX113" i="29" s="1"/>
  <c r="DW9" i="29"/>
  <c r="DX9" i="29" s="1"/>
  <c r="DW11" i="29"/>
  <c r="DX11" i="29" s="1"/>
  <c r="DW8" i="29"/>
  <c r="DX8" i="29" s="1"/>
  <c r="DY6" i="29" l="1"/>
  <c r="EB10" i="29" s="1"/>
  <c r="EB24" i="29" l="1"/>
  <c r="EC24" i="29" s="1"/>
  <c r="EE24" i="29" s="1"/>
  <c r="EB9" i="29"/>
  <c r="EC9" i="29" s="1"/>
  <c r="ED9" i="29" s="1"/>
  <c r="EB79" i="29"/>
  <c r="EJ79" i="29" s="1"/>
  <c r="EB21" i="29"/>
  <c r="EC21" i="29" s="1"/>
  <c r="EH21" i="29" s="1"/>
  <c r="EB17" i="29"/>
  <c r="EC17" i="29" s="1"/>
  <c r="ED17" i="29" s="1"/>
  <c r="EB46" i="29"/>
  <c r="EK46" i="29" s="1"/>
  <c r="EB67" i="29"/>
  <c r="EF67" i="29" s="1"/>
  <c r="EB91" i="29"/>
  <c r="ED91" i="29" s="1"/>
  <c r="EB102" i="29"/>
  <c r="EK102" i="29" s="1"/>
  <c r="EB92" i="29"/>
  <c r="EH92" i="29" s="1"/>
  <c r="EB55" i="29"/>
  <c r="EF55" i="29" s="1"/>
  <c r="EB39" i="29"/>
  <c r="EG39" i="29" s="1"/>
  <c r="EB70" i="29"/>
  <c r="EG70" i="29" s="1"/>
  <c r="EB52" i="29"/>
  <c r="ED52" i="29" s="1"/>
  <c r="EB28" i="29"/>
  <c r="EC28" i="29" s="1"/>
  <c r="ED28" i="29" s="1"/>
  <c r="EB22" i="29"/>
  <c r="EC22" i="29" s="1"/>
  <c r="EH22" i="29" s="1"/>
  <c r="EB80" i="29"/>
  <c r="EE80" i="29" s="1"/>
  <c r="EB43" i="29"/>
  <c r="ED43" i="29" s="1"/>
  <c r="EB33" i="29"/>
  <c r="EC33" i="29" s="1"/>
  <c r="ED33" i="29" s="1"/>
  <c r="EB41" i="29"/>
  <c r="EK41" i="29" s="1"/>
  <c r="EB15" i="29"/>
  <c r="EC15" i="29" s="1"/>
  <c r="EH15" i="29" s="1"/>
  <c r="EB98" i="29"/>
  <c r="EH98" i="29" s="1"/>
  <c r="EB16" i="29"/>
  <c r="EC16" i="29" s="1"/>
  <c r="ED16" i="29" s="1"/>
  <c r="EB31" i="29"/>
  <c r="EC31" i="29" s="1"/>
  <c r="EK31" i="29" s="1"/>
  <c r="EB53" i="29"/>
  <c r="EK53" i="29" s="1"/>
  <c r="EB82" i="29"/>
  <c r="EH82" i="29" s="1"/>
  <c r="EB76" i="29"/>
  <c r="EE76" i="29" s="1"/>
  <c r="EB95" i="29"/>
  <c r="ED95" i="29" s="1"/>
  <c r="EB34" i="29"/>
  <c r="EG34" i="29" s="1"/>
  <c r="EB59" i="29"/>
  <c r="EG59" i="29" s="1"/>
  <c r="EB96" i="29"/>
  <c r="EG96" i="29" s="1"/>
  <c r="EB99" i="29"/>
  <c r="EE99" i="29" s="1"/>
  <c r="EB84" i="29"/>
  <c r="EI84" i="29" s="1"/>
  <c r="EB35" i="29"/>
  <c r="EH35" i="29" s="1"/>
  <c r="EB93" i="29"/>
  <c r="EE93" i="29" s="1"/>
  <c r="EB56" i="29"/>
  <c r="EH56" i="29" s="1"/>
  <c r="EB19" i="29"/>
  <c r="EC19" i="29" s="1"/>
  <c r="EE19" i="29" s="1"/>
  <c r="EB27" i="29"/>
  <c r="EC27" i="29" s="1"/>
  <c r="ED27" i="29" s="1"/>
  <c r="EB29" i="29"/>
  <c r="EC29" i="29" s="1"/>
  <c r="ED29" i="29" s="1"/>
  <c r="EB104" i="29"/>
  <c r="EE104" i="29" s="1"/>
  <c r="EB86" i="29"/>
  <c r="EE86" i="29" s="1"/>
  <c r="EB90" i="29"/>
  <c r="EE90" i="29" s="1"/>
  <c r="EB105" i="29"/>
  <c r="EG105" i="29" s="1"/>
  <c r="EB30" i="29"/>
  <c r="EC30" i="29" s="1"/>
  <c r="ED30" i="29" s="1"/>
  <c r="EB101" i="29"/>
  <c r="EH101" i="29" s="1"/>
  <c r="EB54" i="29"/>
  <c r="EE54" i="29" s="1"/>
  <c r="EB87" i="29"/>
  <c r="EI87" i="29" s="1"/>
  <c r="EB38" i="29"/>
  <c r="EC38" i="29" s="1"/>
  <c r="EB72" i="29"/>
  <c r="ED72" i="29" s="1"/>
  <c r="EB23" i="29"/>
  <c r="EC23" i="29" s="1"/>
  <c r="EH23" i="29" s="1"/>
  <c r="EB81" i="29"/>
  <c r="EE81" i="29" s="1"/>
  <c r="EB44" i="29"/>
  <c r="EI44" i="29" s="1"/>
  <c r="EB7" i="29"/>
  <c r="EC7" i="29" s="1"/>
  <c r="EH7" i="29" s="1"/>
  <c r="EB73" i="29"/>
  <c r="EI73" i="29" s="1"/>
  <c r="EB12" i="29"/>
  <c r="EC12" i="29" s="1"/>
  <c r="ED12" i="29" s="1"/>
  <c r="EB58" i="29"/>
  <c r="EI58" i="29" s="1"/>
  <c r="EB71" i="29"/>
  <c r="EH71" i="29" s="1"/>
  <c r="EB13" i="29"/>
  <c r="EC13" i="29" s="1"/>
  <c r="ED13" i="29" s="1"/>
  <c r="EB47" i="29"/>
  <c r="EI47" i="29" s="1"/>
  <c r="EB42" i="29"/>
  <c r="EK42" i="29" s="1"/>
  <c r="EB60" i="29"/>
  <c r="EG60" i="29" s="1"/>
  <c r="EB11" i="29"/>
  <c r="EC11" i="29" s="1"/>
  <c r="ED11" i="29" s="1"/>
  <c r="EB69" i="29"/>
  <c r="EI69" i="29" s="1"/>
  <c r="EB32" i="29"/>
  <c r="EB6" i="29"/>
  <c r="EC6" i="29" s="1"/>
  <c r="ED6" i="29" s="1"/>
  <c r="EB103" i="29"/>
  <c r="EE103" i="29" s="1"/>
  <c r="EB49" i="29"/>
  <c r="EI49" i="29" s="1"/>
  <c r="EB83" i="29"/>
  <c r="EI83" i="29" s="1"/>
  <c r="EB25" i="29"/>
  <c r="EC25" i="29" s="1"/>
  <c r="ED25" i="29" s="1"/>
  <c r="EB74" i="29"/>
  <c r="EE74" i="29" s="1"/>
  <c r="EB78" i="29"/>
  <c r="EI78" i="29" s="1"/>
  <c r="EB62" i="29"/>
  <c r="EH62" i="29" s="1"/>
  <c r="EB50" i="29"/>
  <c r="EE50" i="29" s="1"/>
  <c r="EB89" i="29"/>
  <c r="EK89" i="29" s="1"/>
  <c r="EB75" i="29"/>
  <c r="EI75" i="29" s="1"/>
  <c r="EB77" i="29"/>
  <c r="EE77" i="29" s="1"/>
  <c r="EB18" i="29"/>
  <c r="EC18" i="29" s="1"/>
  <c r="EH18" i="29" s="1"/>
  <c r="EB63" i="29"/>
  <c r="EE63" i="29" s="1"/>
  <c r="EB97" i="29"/>
  <c r="ED97" i="29" s="1"/>
  <c r="EB48" i="29"/>
  <c r="EH48" i="29" s="1"/>
  <c r="EB106" i="29"/>
  <c r="EE106" i="29" s="1"/>
  <c r="EB57" i="29"/>
  <c r="EE57" i="29" s="1"/>
  <c r="EB20" i="29"/>
  <c r="EC20" i="29" s="1"/>
  <c r="EI20" i="29" s="1"/>
  <c r="EB14" i="29"/>
  <c r="EC14" i="29" s="1"/>
  <c r="EB88" i="29"/>
  <c r="EI88" i="29" s="1"/>
  <c r="EB61" i="29"/>
  <c r="EK61" i="29" s="1"/>
  <c r="EB64" i="29"/>
  <c r="EE64" i="29" s="1"/>
  <c r="EB37" i="29"/>
  <c r="EG37" i="29" s="1"/>
  <c r="EB40" i="29"/>
  <c r="EK40" i="29" s="1"/>
  <c r="EB68" i="29"/>
  <c r="EE68" i="29" s="1"/>
  <c r="EB66" i="29"/>
  <c r="EG66" i="29" s="1"/>
  <c r="EB26" i="29"/>
  <c r="EC26" i="29" s="1"/>
  <c r="EH26" i="29" s="1"/>
  <c r="EB65" i="29"/>
  <c r="EE65" i="29" s="1"/>
  <c r="EB100" i="29"/>
  <c r="EC100" i="29" s="1"/>
  <c r="EB51" i="29"/>
  <c r="EE51" i="29" s="1"/>
  <c r="EB85" i="29"/>
  <c r="EK85" i="29" s="1"/>
  <c r="EB36" i="29"/>
  <c r="EI36" i="29" s="1"/>
  <c r="EB94" i="29"/>
  <c r="EG94" i="29" s="1"/>
  <c r="EB45" i="29"/>
  <c r="EE45" i="29" s="1"/>
  <c r="EB8" i="29"/>
  <c r="EC8" i="29" s="1"/>
  <c r="EI8" i="29" s="1"/>
  <c r="EC10" i="29"/>
  <c r="EJ10" i="29" s="1"/>
  <c r="EC70" i="29" l="1"/>
  <c r="EI70" i="29"/>
  <c r="EH70" i="29"/>
  <c r="EE70" i="29"/>
  <c r="EK70" i="29"/>
  <c r="EF70" i="29"/>
  <c r="ED70" i="29"/>
  <c r="ED46" i="29"/>
  <c r="EE46" i="29"/>
  <c r="EJ46" i="29"/>
  <c r="EG43" i="29"/>
  <c r="EK79" i="29"/>
  <c r="EI79" i="29"/>
  <c r="EE79" i="29"/>
  <c r="EI46" i="29"/>
  <c r="EF43" i="29"/>
  <c r="EH46" i="29"/>
  <c r="EG46" i="29"/>
  <c r="EF46" i="29"/>
  <c r="EC43" i="29"/>
  <c r="EC46" i="29"/>
  <c r="EK43" i="29"/>
  <c r="EJ43" i="29"/>
  <c r="EI91" i="29"/>
  <c r="EH91" i="29"/>
  <c r="EG91" i="29"/>
  <c r="EC41" i="29"/>
  <c r="EF53" i="29"/>
  <c r="EE67" i="29"/>
  <c r="EK91" i="29"/>
  <c r="EJ91" i="29"/>
  <c r="EF91" i="29"/>
  <c r="EE91" i="29"/>
  <c r="EC91" i="29"/>
  <c r="EG67" i="29"/>
  <c r="EE43" i="29"/>
  <c r="EJ41" i="29"/>
  <c r="EG41" i="29"/>
  <c r="EC52" i="29"/>
  <c r="EJ70" i="29"/>
  <c r="EI41" i="29"/>
  <c r="ED99" i="29"/>
  <c r="EH41" i="29"/>
  <c r="EI52" i="29"/>
  <c r="EG53" i="29"/>
  <c r="EK52" i="29"/>
  <c r="EI43" i="29"/>
  <c r="EH53" i="29"/>
  <c r="EG95" i="29"/>
  <c r="EJ95" i="29"/>
  <c r="EC79" i="29"/>
  <c r="EH52" i="29"/>
  <c r="EH43" i="29"/>
  <c r="EJ52" i="29"/>
  <c r="EC99" i="29"/>
  <c r="EK99" i="29"/>
  <c r="EF52" i="29"/>
  <c r="EE59" i="29"/>
  <c r="EJ59" i="29"/>
  <c r="EJ72" i="29"/>
  <c r="EF33" i="29"/>
  <c r="EI99" i="29"/>
  <c r="EI59" i="29"/>
  <c r="EE33" i="29"/>
  <c r="ED67" i="29"/>
  <c r="EK33" i="29"/>
  <c r="EC67" i="29"/>
  <c r="EK67" i="29"/>
  <c r="EJ67" i="29"/>
  <c r="EI67" i="29"/>
  <c r="EH67" i="29"/>
  <c r="EE53" i="29"/>
  <c r="ED53" i="29"/>
  <c r="EJ53" i="29"/>
  <c r="EC53" i="29"/>
  <c r="EI53" i="29"/>
  <c r="EG99" i="29"/>
  <c r="EE52" i="29"/>
  <c r="EH33" i="29"/>
  <c r="EG79" i="29"/>
  <c r="EF79" i="29"/>
  <c r="ED79" i="29"/>
  <c r="EH79" i="29"/>
  <c r="EH72" i="29"/>
  <c r="ED82" i="29"/>
  <c r="EC82" i="29"/>
  <c r="EJ82" i="29"/>
  <c r="EE95" i="29"/>
  <c r="EC72" i="29"/>
  <c r="EH96" i="29"/>
  <c r="EE82" i="29"/>
  <c r="EF59" i="29"/>
  <c r="EC95" i="29"/>
  <c r="EI82" i="29"/>
  <c r="EI96" i="29"/>
  <c r="EC59" i="29"/>
  <c r="EK82" i="29"/>
  <c r="EG82" i="29"/>
  <c r="EF82" i="29"/>
  <c r="EG52" i="29"/>
  <c r="EH95" i="29"/>
  <c r="EJ99" i="29"/>
  <c r="EH90" i="29"/>
  <c r="EF99" i="29"/>
  <c r="EK59" i="29"/>
  <c r="EG90" i="29"/>
  <c r="EG72" i="29"/>
  <c r="EI76" i="29"/>
  <c r="EC76" i="29"/>
  <c r="EK76" i="29"/>
  <c r="EJ76" i="29"/>
  <c r="EG55" i="29"/>
  <c r="EF41" i="29"/>
  <c r="EE41" i="29"/>
  <c r="ED41" i="29"/>
  <c r="EH55" i="29"/>
  <c r="EE102" i="29"/>
  <c r="EJ102" i="29"/>
  <c r="ED102" i="29"/>
  <c r="EI102" i="29"/>
  <c r="EH105" i="29"/>
  <c r="EH102" i="29"/>
  <c r="EC102" i="29"/>
  <c r="EG102" i="29"/>
  <c r="EF102" i="29"/>
  <c r="EI33" i="29"/>
  <c r="EF96" i="29"/>
  <c r="EG33" i="29"/>
  <c r="EC105" i="29"/>
  <c r="EF105" i="29"/>
  <c r="EC93" i="29"/>
  <c r="EH59" i="29"/>
  <c r="EC104" i="29"/>
  <c r="EJ90" i="29"/>
  <c r="EI72" i="29"/>
  <c r="EF60" i="29"/>
  <c r="EF72" i="29"/>
  <c r="EJ104" i="29"/>
  <c r="EF90" i="29"/>
  <c r="EC58" i="29"/>
  <c r="EJ87" i="29"/>
  <c r="EF76" i="29"/>
  <c r="ED76" i="29"/>
  <c r="EH76" i="29"/>
  <c r="EG76" i="29"/>
  <c r="ED90" i="29"/>
  <c r="ED59" i="29"/>
  <c r="EI95" i="29"/>
  <c r="EK73" i="29"/>
  <c r="EE44" i="29"/>
  <c r="EC90" i="29"/>
  <c r="EJ81" i="29"/>
  <c r="EH99" i="29"/>
  <c r="EK58" i="29"/>
  <c r="EH58" i="29"/>
  <c r="EK72" i="29"/>
  <c r="EC54" i="29"/>
  <c r="EK87" i="29"/>
  <c r="EK90" i="29"/>
  <c r="EC50" i="29"/>
  <c r="EK104" i="29"/>
  <c r="EE58" i="29"/>
  <c r="ED58" i="29"/>
  <c r="EJ73" i="29"/>
  <c r="EG73" i="29"/>
  <c r="EI81" i="29"/>
  <c r="ED105" i="29"/>
  <c r="ED103" i="29"/>
  <c r="EC75" i="29"/>
  <c r="EE73" i="29"/>
  <c r="EC73" i="29"/>
  <c r="ED60" i="29"/>
  <c r="EI90" i="29"/>
  <c r="EC34" i="29"/>
  <c r="EJ34" i="29"/>
  <c r="EC63" i="29"/>
  <c r="ED80" i="29"/>
  <c r="EF34" i="29"/>
  <c r="ED77" i="29"/>
  <c r="EK80" i="29"/>
  <c r="EE34" i="29"/>
  <c r="EJ80" i="29"/>
  <c r="ED34" i="29"/>
  <c r="ED86" i="29"/>
  <c r="EI80" i="29"/>
  <c r="EJ86" i="29"/>
  <c r="EK34" i="29"/>
  <c r="EH80" i="29"/>
  <c r="EG80" i="29"/>
  <c r="EI34" i="29"/>
  <c r="EC80" i="29"/>
  <c r="EF80" i="29"/>
  <c r="EH34" i="29"/>
  <c r="EK81" i="29"/>
  <c r="EF103" i="29"/>
  <c r="ED73" i="29"/>
  <c r="EG104" i="29"/>
  <c r="EF58" i="29"/>
  <c r="EF93" i="29"/>
  <c r="ED93" i="29"/>
  <c r="EK78" i="29"/>
  <c r="EK55" i="29"/>
  <c r="EE78" i="29"/>
  <c r="EJ55" i="29"/>
  <c r="EC87" i="29"/>
  <c r="EG93" i="29"/>
  <c r="EC47" i="29"/>
  <c r="EJ69" i="29"/>
  <c r="EI55" i="29"/>
  <c r="EC69" i="29"/>
  <c r="EH81" i="29"/>
  <c r="EG81" i="29"/>
  <c r="EC60" i="29"/>
  <c r="EC103" i="29"/>
  <c r="EF73" i="29"/>
  <c r="EF81" i="29"/>
  <c r="EK96" i="29"/>
  <c r="EK95" i="29"/>
  <c r="EK69" i="29"/>
  <c r="EG83" i="29"/>
  <c r="EE60" i="29"/>
  <c r="EF75" i="29"/>
  <c r="EK47" i="29"/>
  <c r="EF95" i="29"/>
  <c r="EK88" i="29"/>
  <c r="EK63" i="29"/>
  <c r="EE69" i="29"/>
  <c r="EH63" i="29"/>
  <c r="EE75" i="29"/>
  <c r="EG68" i="29"/>
  <c r="EC71" i="29"/>
  <c r="ED69" i="29"/>
  <c r="EJ63" i="29"/>
  <c r="EG75" i="29"/>
  <c r="EG103" i="29"/>
  <c r="EF104" i="29"/>
  <c r="EJ58" i="29"/>
  <c r="EF83" i="29"/>
  <c r="EH69" i="29"/>
  <c r="ED81" i="29"/>
  <c r="EI105" i="29"/>
  <c r="EJ47" i="29"/>
  <c r="ED104" i="29"/>
  <c r="EE83" i="29"/>
  <c r="EJ33" i="29"/>
  <c r="EG48" i="29"/>
  <c r="EK44" i="29"/>
  <c r="EK75" i="29"/>
  <c r="EJ78" i="29"/>
  <c r="ED96" i="29"/>
  <c r="EG58" i="29"/>
  <c r="EC78" i="29"/>
  <c r="EJ50" i="29"/>
  <c r="EC89" i="29"/>
  <c r="EK93" i="29"/>
  <c r="EF87" i="29"/>
  <c r="EE55" i="29"/>
  <c r="EC55" i="29"/>
  <c r="EF48" i="29"/>
  <c r="EK60" i="29"/>
  <c r="EJ93" i="29"/>
  <c r="EE87" i="29"/>
  <c r="EH50" i="29"/>
  <c r="ED55" i="29"/>
  <c r="ED48" i="29"/>
  <c r="EI60" i="29"/>
  <c r="EI93" i="29"/>
  <c r="EE72" i="29"/>
  <c r="ED87" i="29"/>
  <c r="EI104" i="29"/>
  <c r="EH83" i="29"/>
  <c r="EH87" i="29"/>
  <c r="EI77" i="29"/>
  <c r="EG87" i="29"/>
  <c r="EK50" i="29"/>
  <c r="EC44" i="29"/>
  <c r="EC81" i="29"/>
  <c r="EC83" i="29"/>
  <c r="EG44" i="29"/>
  <c r="EH60" i="29"/>
  <c r="EH93" i="29"/>
  <c r="EG47" i="29"/>
  <c r="EH104" i="29"/>
  <c r="EG86" i="29"/>
  <c r="EJ88" i="29"/>
  <c r="EH44" i="29"/>
  <c r="EJ75" i="29"/>
  <c r="EE47" i="29"/>
  <c r="EF86" i="29"/>
  <c r="EK86" i="29"/>
  <c r="EI86" i="29"/>
  <c r="EC86" i="29"/>
  <c r="EK48" i="29"/>
  <c r="EF77" i="29"/>
  <c r="ED75" i="29"/>
  <c r="EH47" i="29"/>
  <c r="EC40" i="29"/>
  <c r="EG88" i="29"/>
  <c r="EH73" i="29"/>
  <c r="EE88" i="29"/>
  <c r="EF44" i="29"/>
  <c r="EJ60" i="29"/>
  <c r="EH78" i="29"/>
  <c r="EF84" i="29"/>
  <c r="EG78" i="29"/>
  <c r="EC77" i="29"/>
  <c r="EG36" i="29"/>
  <c r="ED68" i="29"/>
  <c r="ED88" i="29"/>
  <c r="EJ97" i="29"/>
  <c r="EG77" i="29"/>
  <c r="EI68" i="29"/>
  <c r="EF50" i="29"/>
  <c r="EI103" i="29"/>
  <c r="ED66" i="29"/>
  <c r="EC61" i="29"/>
  <c r="EJ51" i="29"/>
  <c r="EK51" i="29"/>
  <c r="EC36" i="29"/>
  <c r="EK68" i="29"/>
  <c r="EC88" i="29"/>
  <c r="EJ77" i="29"/>
  <c r="ED89" i="29"/>
  <c r="EJ68" i="29"/>
  <c r="EK77" i="29"/>
  <c r="EI51" i="29"/>
  <c r="EK37" i="29"/>
  <c r="EH77" i="29"/>
  <c r="EF36" i="29"/>
  <c r="EG69" i="29"/>
  <c r="EH51" i="29"/>
  <c r="EC68" i="29"/>
  <c r="ED36" i="29"/>
  <c r="EF69" i="29"/>
  <c r="ED51" i="29"/>
  <c r="EI63" i="29"/>
  <c r="ED50" i="29"/>
  <c r="EK103" i="29"/>
  <c r="ED45" i="29"/>
  <c r="EJ106" i="29"/>
  <c r="EC101" i="29"/>
  <c r="EJ84" i="29"/>
  <c r="EH84" i="29"/>
  <c r="EF66" i="29"/>
  <c r="EK71" i="29"/>
  <c r="EK106" i="29"/>
  <c r="ED74" i="29"/>
  <c r="EE101" i="29"/>
  <c r="EE71" i="29"/>
  <c r="ED49" i="29"/>
  <c r="EC57" i="29"/>
  <c r="EK97" i="29"/>
  <c r="EH75" i="29"/>
  <c r="EG84" i="29"/>
  <c r="ED54" i="29"/>
  <c r="EE105" i="29"/>
  <c r="EE66" i="29"/>
  <c r="EE96" i="29"/>
  <c r="EI71" i="29"/>
  <c r="EH86" i="29"/>
  <c r="EG106" i="29"/>
  <c r="ED84" i="29"/>
  <c r="EF101" i="29"/>
  <c r="EF106" i="29"/>
  <c r="EC84" i="29"/>
  <c r="EC45" i="29"/>
  <c r="EC106" i="29"/>
  <c r="EC66" i="29"/>
  <c r="EC65" i="29"/>
  <c r="ED106" i="29"/>
  <c r="EG89" i="29"/>
  <c r="ED101" i="29"/>
  <c r="EK64" i="29"/>
  <c r="EJ49" i="29"/>
  <c r="EK105" i="29"/>
  <c r="EK101" i="29"/>
  <c r="EH49" i="29"/>
  <c r="EE84" i="29"/>
  <c r="EG101" i="29"/>
  <c r="EC49" i="29"/>
  <c r="EI48" i="29"/>
  <c r="EK65" i="29"/>
  <c r="EJ89" i="29"/>
  <c r="EJ105" i="29"/>
  <c r="EJ101" i="29"/>
  <c r="EH61" i="29"/>
  <c r="EJ96" i="29"/>
  <c r="EG71" i="29"/>
  <c r="EF49" i="29"/>
  <c r="EJ65" i="29"/>
  <c r="EK84" i="29"/>
  <c r="EI101" i="29"/>
  <c r="ED61" i="29"/>
  <c r="EF71" i="29"/>
  <c r="EE49" i="29"/>
  <c r="EC96" i="29"/>
  <c r="EE48" i="29"/>
  <c r="EH66" i="29"/>
  <c r="ED71" i="29"/>
  <c r="EJ40" i="29"/>
  <c r="EH36" i="29"/>
  <c r="EE36" i="29"/>
  <c r="ED65" i="29"/>
  <c r="EJ64" i="29"/>
  <c r="EH64" i="29"/>
  <c r="EK45" i="29"/>
  <c r="EG64" i="29"/>
  <c r="EI64" i="29"/>
  <c r="EI65" i="29"/>
  <c r="EH57" i="29"/>
  <c r="EH65" i="29"/>
  <c r="EC37" i="29"/>
  <c r="EJ45" i="29"/>
  <c r="ED64" i="29"/>
  <c r="EI45" i="29"/>
  <c r="ED94" i="29"/>
  <c r="EI106" i="29"/>
  <c r="EI89" i="29"/>
  <c r="EC32" i="29"/>
  <c r="EG32" i="29" s="1"/>
  <c r="EH45" i="29"/>
  <c r="EK36" i="29"/>
  <c r="EH106" i="29"/>
  <c r="EH97" i="29"/>
  <c r="EF63" i="29"/>
  <c r="EH89" i="29"/>
  <c r="EJ61" i="29"/>
  <c r="EI50" i="29"/>
  <c r="EH103" i="29"/>
  <c r="EK83" i="29"/>
  <c r="EG49" i="29"/>
  <c r="EJ37" i="29"/>
  <c r="EF37" i="29"/>
  <c r="EG57" i="29"/>
  <c r="EK74" i="29"/>
  <c r="ED57" i="29"/>
  <c r="EK100" i="29"/>
  <c r="EG35" i="29"/>
  <c r="EI74" i="29"/>
  <c r="EG98" i="29"/>
  <c r="EK94" i="29"/>
  <c r="EI97" i="29"/>
  <c r="EJ100" i="29"/>
  <c r="EF35" i="29"/>
  <c r="EG92" i="29"/>
  <c r="EH74" i="29"/>
  <c r="EF98" i="29"/>
  <c r="EE35" i="29"/>
  <c r="EC98" i="29"/>
  <c r="EI100" i="29"/>
  <c r="EF92" i="29"/>
  <c r="EE98" i="29"/>
  <c r="EF57" i="29"/>
  <c r="EJ94" i="29"/>
  <c r="EK54" i="29"/>
  <c r="EI94" i="29"/>
  <c r="EG97" i="29"/>
  <c r="EH100" i="29"/>
  <c r="EF89" i="29"/>
  <c r="EJ54" i="29"/>
  <c r="EH68" i="29"/>
  <c r="ED35" i="29"/>
  <c r="EE92" i="29"/>
  <c r="ED98" i="29"/>
  <c r="EC48" i="29"/>
  <c r="EC35" i="29"/>
  <c r="EH94" i="29"/>
  <c r="EH88" i="29"/>
  <c r="EJ48" i="29"/>
  <c r="EF97" i="29"/>
  <c r="EG100" i="29"/>
  <c r="ED44" i="29"/>
  <c r="EG63" i="29"/>
  <c r="EE89" i="29"/>
  <c r="EI54" i="29"/>
  <c r="EK35" i="29"/>
  <c r="EK66" i="29"/>
  <c r="EF78" i="29"/>
  <c r="EF47" i="29"/>
  <c r="ED92" i="29"/>
  <c r="EJ71" i="29"/>
  <c r="ED83" i="29"/>
  <c r="EK49" i="29"/>
  <c r="EK98" i="29"/>
  <c r="EF94" i="29"/>
  <c r="EE97" i="29"/>
  <c r="EH54" i="29"/>
  <c r="EJ66" i="29"/>
  <c r="EK92" i="29"/>
  <c r="EJ98" i="29"/>
  <c r="EJ74" i="29"/>
  <c r="EC97" i="29"/>
  <c r="EF100" i="29"/>
  <c r="EJ35" i="29"/>
  <c r="EC92" i="29"/>
  <c r="EC74" i="29"/>
  <c r="EK57" i="29"/>
  <c r="EE94" i="29"/>
  <c r="EF88" i="29"/>
  <c r="EE100" i="29"/>
  <c r="EJ44" i="29"/>
  <c r="ED63" i="29"/>
  <c r="EG54" i="29"/>
  <c r="EI35" i="29"/>
  <c r="EI66" i="29"/>
  <c r="ED78" i="29"/>
  <c r="ED47" i="29"/>
  <c r="EG50" i="29"/>
  <c r="EJ92" i="29"/>
  <c r="EJ103" i="29"/>
  <c r="EJ83" i="29"/>
  <c r="EI98" i="29"/>
  <c r="ED100" i="29"/>
  <c r="EF54" i="29"/>
  <c r="EJ57" i="29"/>
  <c r="EI92" i="29"/>
  <c r="EG74" i="29"/>
  <c r="EI57" i="29"/>
  <c r="EI61" i="29"/>
  <c r="EF74" i="29"/>
  <c r="EE39" i="29"/>
  <c r="EI42" i="29"/>
  <c r="EE37" i="29"/>
  <c r="EI40" i="29"/>
  <c r="ED37" i="29"/>
  <c r="EH40" i="29"/>
  <c r="EI85" i="29"/>
  <c r="EH85" i="29"/>
  <c r="EH42" i="29"/>
  <c r="EG38" i="29"/>
  <c r="EG61" i="29"/>
  <c r="EF14" i="29"/>
  <c r="EF68" i="29"/>
  <c r="EF62" i="29"/>
  <c r="EF40" i="29"/>
  <c r="EF64" i="29"/>
  <c r="ED39" i="29"/>
  <c r="EC56" i="29"/>
  <c r="EC62" i="29"/>
  <c r="EG45" i="29"/>
  <c r="EG14" i="29"/>
  <c r="EG85" i="29"/>
  <c r="EG51" i="29"/>
  <c r="EG65" i="29"/>
  <c r="EG56" i="29"/>
  <c r="EG42" i="29"/>
  <c r="EG62" i="29"/>
  <c r="EG40" i="29"/>
  <c r="EC51" i="29"/>
  <c r="EF45" i="29"/>
  <c r="EJ36" i="29"/>
  <c r="EF85" i="29"/>
  <c r="EF51" i="29"/>
  <c r="EF65" i="29"/>
  <c r="EF56" i="29"/>
  <c r="EF42" i="29"/>
  <c r="EF38" i="29"/>
  <c r="EF61" i="29"/>
  <c r="EC94" i="29"/>
  <c r="EC64" i="29"/>
  <c r="EE14" i="29"/>
  <c r="EE85" i="29"/>
  <c r="EE56" i="29"/>
  <c r="EE42" i="29"/>
  <c r="EE38" i="29"/>
  <c r="EE61" i="29"/>
  <c r="EE62" i="29"/>
  <c r="EE40" i="29"/>
  <c r="ED14" i="29"/>
  <c r="ED85" i="29"/>
  <c r="ED56" i="29"/>
  <c r="ED42" i="29"/>
  <c r="ED38" i="29"/>
  <c r="ED62" i="29"/>
  <c r="ED40" i="29"/>
  <c r="EJ85" i="29"/>
  <c r="EC85" i="29"/>
  <c r="EK14" i="29"/>
  <c r="EK39" i="29"/>
  <c r="EK56" i="29"/>
  <c r="EK38" i="29"/>
  <c r="EK62" i="29"/>
  <c r="EF39" i="29"/>
  <c r="EJ42" i="29"/>
  <c r="EC39" i="29"/>
  <c r="EJ39" i="29"/>
  <c r="EJ56" i="29"/>
  <c r="EJ62" i="29"/>
  <c r="EC42" i="29"/>
  <c r="EI14" i="29"/>
  <c r="EI39" i="29"/>
  <c r="EI56" i="29"/>
  <c r="EI38" i="29"/>
  <c r="EI62" i="29"/>
  <c r="EI37" i="29"/>
  <c r="EH14" i="29"/>
  <c r="EH38" i="29"/>
  <c r="EH37" i="29"/>
  <c r="EJ14" i="29"/>
  <c r="EJ38" i="29"/>
  <c r="EH39" i="29"/>
  <c r="EK10" i="29"/>
  <c r="EH10" i="29"/>
  <c r="EG10" i="29"/>
  <c r="EF10" i="29"/>
  <c r="EI10" i="29"/>
  <c r="EE10" i="29"/>
  <c r="ED10" i="29"/>
  <c r="EJ24" i="29"/>
  <c r="EH20" i="29"/>
  <c r="EF18" i="29"/>
  <c r="EK29" i="29"/>
  <c r="ED24" i="29"/>
  <c r="EJ29" i="29"/>
  <c r="EK9" i="29"/>
  <c r="EJ9" i="29"/>
  <c r="EG8" i="29"/>
  <c r="EG23" i="29"/>
  <c r="EG15" i="29"/>
  <c r="EG21" i="29"/>
  <c r="EF8" i="29"/>
  <c r="EK11" i="29"/>
  <c r="EF23" i="29"/>
  <c r="EF15" i="29"/>
  <c r="EF21" i="29"/>
  <c r="EH8" i="29"/>
  <c r="EJ11" i="29"/>
  <c r="EK30" i="29"/>
  <c r="EK13" i="29"/>
  <c r="EJ30" i="29"/>
  <c r="EJ13" i="29"/>
  <c r="EG22" i="29"/>
  <c r="EK19" i="29"/>
  <c r="EF22" i="29"/>
  <c r="EG20" i="29"/>
  <c r="EJ19" i="29"/>
  <c r="EK25" i="29"/>
  <c r="EK17" i="29"/>
  <c r="EK24" i="29"/>
  <c r="EF20" i="29"/>
  <c r="EG18" i="29"/>
  <c r="ED19" i="29"/>
  <c r="EJ25" i="29"/>
  <c r="EJ17" i="29"/>
  <c r="EG7" i="29"/>
  <c r="EJ31" i="29"/>
  <c r="EE8" i="29"/>
  <c r="EI24" i="29"/>
  <c r="EE20" i="29"/>
  <c r="EE7" i="29"/>
  <c r="EI11" i="29"/>
  <c r="EE18" i="29"/>
  <c r="EI19" i="29"/>
  <c r="EE23" i="29"/>
  <c r="EI31" i="29"/>
  <c r="EI30" i="29"/>
  <c r="EE22" i="29"/>
  <c r="EI13" i="29"/>
  <c r="EI29" i="29"/>
  <c r="EI25" i="29"/>
  <c r="EE15" i="29"/>
  <c r="EI9" i="29"/>
  <c r="EE21" i="29"/>
  <c r="EI17" i="29"/>
  <c r="EF7" i="29"/>
  <c r="ED8" i="29"/>
  <c r="EH24" i="29"/>
  <c r="ED20" i="29"/>
  <c r="ED7" i="29"/>
  <c r="EH11" i="29"/>
  <c r="ED18" i="29"/>
  <c r="EH19" i="29"/>
  <c r="ED23" i="29"/>
  <c r="EH31" i="29"/>
  <c r="EH30" i="29"/>
  <c r="ED22" i="29"/>
  <c r="EH13" i="29"/>
  <c r="EH29" i="29"/>
  <c r="EH25" i="29"/>
  <c r="ED15" i="29"/>
  <c r="EH9" i="29"/>
  <c r="ED21" i="29"/>
  <c r="EH17" i="29"/>
  <c r="EK8" i="29"/>
  <c r="EG24" i="29"/>
  <c r="EK27" i="29"/>
  <c r="EK20" i="29"/>
  <c r="EG19" i="29"/>
  <c r="EK23" i="29"/>
  <c r="EG26" i="29"/>
  <c r="EG31" i="29"/>
  <c r="EG30" i="29"/>
  <c r="EG13" i="29"/>
  <c r="EK16" i="29"/>
  <c r="EG25" i="29"/>
  <c r="EK28" i="29"/>
  <c r="EG9" i="29"/>
  <c r="EK12" i="29"/>
  <c r="EJ8" i="29"/>
  <c r="EF24" i="29"/>
  <c r="EJ27" i="29"/>
  <c r="EJ20" i="29"/>
  <c r="EF19" i="29"/>
  <c r="EJ23" i="29"/>
  <c r="EF26" i="29"/>
  <c r="EF31" i="29"/>
  <c r="EF30" i="29"/>
  <c r="EF13" i="29"/>
  <c r="EJ16" i="29"/>
  <c r="EF25" i="29"/>
  <c r="EJ28" i="29"/>
  <c r="EF9" i="29"/>
  <c r="EJ12" i="29"/>
  <c r="EI27" i="29"/>
  <c r="EI23" i="29"/>
  <c r="EE26" i="29"/>
  <c r="EE31" i="29"/>
  <c r="EE30" i="29"/>
  <c r="EE13" i="29"/>
  <c r="EI16" i="29"/>
  <c r="EE25" i="29"/>
  <c r="EI28" i="29"/>
  <c r="EE9" i="29"/>
  <c r="EI12" i="29"/>
  <c r="ED26" i="29"/>
  <c r="ED31" i="29"/>
  <c r="EH16" i="29"/>
  <c r="EH28" i="29"/>
  <c r="EH12" i="29"/>
  <c r="EG27" i="29"/>
  <c r="EK7" i="29"/>
  <c r="EG11" i="29"/>
  <c r="EK18" i="29"/>
  <c r="EK26" i="29"/>
  <c r="EK22" i="29"/>
  <c r="EG16" i="29"/>
  <c r="EG29" i="29"/>
  <c r="EG28" i="29"/>
  <c r="EK15" i="29"/>
  <c r="EK21" i="29"/>
  <c r="EG17" i="29"/>
  <c r="EG12" i="29"/>
  <c r="EF27" i="29"/>
  <c r="EJ7" i="29"/>
  <c r="EF11" i="29"/>
  <c r="EJ18" i="29"/>
  <c r="EJ26" i="29"/>
  <c r="EJ22" i="29"/>
  <c r="EF16" i="29"/>
  <c r="EF29" i="29"/>
  <c r="EF28" i="29"/>
  <c r="EJ15" i="29"/>
  <c r="EJ21" i="29"/>
  <c r="EF17" i="29"/>
  <c r="EF12" i="29"/>
  <c r="EH27" i="29"/>
  <c r="EE27" i="29"/>
  <c r="EI7" i="29"/>
  <c r="EE11" i="29"/>
  <c r="EI18" i="29"/>
  <c r="EI26" i="29"/>
  <c r="EI22" i="29"/>
  <c r="EE16" i="29"/>
  <c r="EE29" i="29"/>
  <c r="EE28" i="29"/>
  <c r="EI15" i="29"/>
  <c r="EI21" i="29"/>
  <c r="EE17" i="29"/>
  <c r="EE12" i="29"/>
  <c r="EK6" i="29"/>
  <c r="EJ6" i="29"/>
  <c r="EI6" i="29"/>
  <c r="EH6" i="29"/>
  <c r="EG6" i="29"/>
  <c r="EF6" i="29"/>
  <c r="EE6" i="29"/>
  <c r="EJ32" i="29" l="1"/>
  <c r="ES5" i="29" s="1"/>
  <c r="ED32" i="29"/>
  <c r="EM5" i="29" s="1"/>
  <c r="EK32" i="29"/>
  <c r="ET5" i="29" s="1"/>
  <c r="EH32" i="29"/>
  <c r="EQ5" i="29" s="1"/>
  <c r="EE32" i="29"/>
  <c r="EN5" i="29" s="1"/>
  <c r="EN13" i="29" s="1"/>
  <c r="EW34" i="29" s="1"/>
  <c r="EI32" i="29"/>
  <c r="ER5" i="29" s="1"/>
  <c r="EF32" i="29"/>
  <c r="EO5" i="29" s="1"/>
  <c r="EO25" i="29" s="1"/>
  <c r="EW67" i="29" s="1"/>
  <c r="EP5" i="29"/>
  <c r="FB67" i="29" l="1"/>
  <c r="FC67" i="29"/>
  <c r="FD67" i="29"/>
  <c r="FB34" i="29"/>
  <c r="FC34" i="29"/>
  <c r="FD34" i="29"/>
  <c r="FA67" i="29"/>
  <c r="FA34" i="29"/>
  <c r="EX67" i="29"/>
  <c r="FE67" i="29" s="1"/>
  <c r="EY67" i="29"/>
  <c r="FF67" i="29" s="1"/>
  <c r="EZ67" i="29"/>
  <c r="FG67" i="29" s="1"/>
  <c r="EZ34" i="29"/>
  <c r="FG34" i="29" s="1"/>
  <c r="EX34" i="29"/>
  <c r="FE34" i="29" s="1"/>
  <c r="EY34" i="29"/>
  <c r="FF34" i="29" s="1"/>
  <c r="EN15" i="29"/>
  <c r="EW36" i="29" s="1"/>
  <c r="EN9" i="29"/>
  <c r="EW30" i="29" s="1"/>
  <c r="EN19" i="29"/>
  <c r="EW40" i="29" s="1"/>
  <c r="EN10" i="29"/>
  <c r="EW31" i="29" s="1"/>
  <c r="FH31" i="29" s="1"/>
  <c r="EN26" i="29"/>
  <c r="EW47" i="29" s="1"/>
  <c r="EN20" i="29"/>
  <c r="EW41" i="29" s="1"/>
  <c r="EN17" i="29"/>
  <c r="EW38" i="29" s="1"/>
  <c r="EN7" i="29"/>
  <c r="EW28" i="29" s="1"/>
  <c r="EN25" i="29"/>
  <c r="EW46" i="29" s="1"/>
  <c r="EN23" i="29"/>
  <c r="EW44" i="29" s="1"/>
  <c r="EN14" i="29"/>
  <c r="EW35" i="29" s="1"/>
  <c r="EN6" i="29"/>
  <c r="EW27" i="29" s="1"/>
  <c r="EN22" i="29"/>
  <c r="EW43" i="29" s="1"/>
  <c r="EN11" i="29"/>
  <c r="EW32" i="29" s="1"/>
  <c r="EO20" i="29"/>
  <c r="EW62" i="29" s="1"/>
  <c r="EN24" i="29"/>
  <c r="EW45" i="29" s="1"/>
  <c r="FH45" i="29" s="1"/>
  <c r="EN8" i="29"/>
  <c r="EW29" i="29" s="1"/>
  <c r="EO15" i="29"/>
  <c r="EW57" i="29" s="1"/>
  <c r="EN18" i="29"/>
  <c r="EW39" i="29" s="1"/>
  <c r="EN21" i="29"/>
  <c r="EW42" i="29" s="1"/>
  <c r="EO17" i="29"/>
  <c r="EW59" i="29" s="1"/>
  <c r="EO22" i="29"/>
  <c r="EW64" i="29" s="1"/>
  <c r="EN12" i="29"/>
  <c r="EW33" i="29" s="1"/>
  <c r="EO19" i="29"/>
  <c r="EW61" i="29" s="1"/>
  <c r="FH34" i="29"/>
  <c r="FH67" i="29"/>
  <c r="EO14" i="29"/>
  <c r="EW56" i="29" s="1"/>
  <c r="EO16" i="29"/>
  <c r="EW58" i="29" s="1"/>
  <c r="EO11" i="29"/>
  <c r="EW53" i="29" s="1"/>
  <c r="EO13" i="29"/>
  <c r="EW55" i="29" s="1"/>
  <c r="EO8" i="29"/>
  <c r="EW50" i="29" s="1"/>
  <c r="EO10" i="29"/>
  <c r="EW52" i="29" s="1"/>
  <c r="EN16" i="29"/>
  <c r="EW37" i="29" s="1"/>
  <c r="EO24" i="29"/>
  <c r="EW66" i="29" s="1"/>
  <c r="EO7" i="29"/>
  <c r="EW49" i="29" s="1"/>
  <c r="EO21" i="29"/>
  <c r="EW63" i="29" s="1"/>
  <c r="EO6" i="29"/>
  <c r="EW48" i="29" s="1"/>
  <c r="EO18" i="29"/>
  <c r="EW60" i="29" s="1"/>
  <c r="EO12" i="29"/>
  <c r="EW54" i="29" s="1"/>
  <c r="EO26" i="29"/>
  <c r="EW68" i="29" s="1"/>
  <c r="EO9" i="29"/>
  <c r="EW51" i="29" s="1"/>
  <c r="EO23" i="29"/>
  <c r="EW65" i="29" s="1"/>
  <c r="ER6" i="29"/>
  <c r="EW111" i="29" s="1"/>
  <c r="ER8" i="29"/>
  <c r="EW113" i="29" s="1"/>
  <c r="ER11" i="29"/>
  <c r="EW116" i="29" s="1"/>
  <c r="ER14" i="29"/>
  <c r="EW119" i="29" s="1"/>
  <c r="ER17" i="29"/>
  <c r="EW122" i="29" s="1"/>
  <c r="ER20" i="29"/>
  <c r="EW125" i="29" s="1"/>
  <c r="ER23" i="29"/>
  <c r="EW128" i="29" s="1"/>
  <c r="ER26" i="29"/>
  <c r="ER7" i="29"/>
  <c r="EW112" i="29" s="1"/>
  <c r="ER10" i="29"/>
  <c r="EW115" i="29" s="1"/>
  <c r="ER13" i="29"/>
  <c r="EW118" i="29" s="1"/>
  <c r="ER16" i="29"/>
  <c r="EW121" i="29" s="1"/>
  <c r="ER19" i="29"/>
  <c r="EW124" i="29" s="1"/>
  <c r="ER22" i="29"/>
  <c r="EW127" i="29" s="1"/>
  <c r="ER25" i="29"/>
  <c r="EW130" i="29" s="1"/>
  <c r="ER9" i="29"/>
  <c r="EW114" i="29" s="1"/>
  <c r="ER12" i="29"/>
  <c r="EW117" i="29" s="1"/>
  <c r="ER15" i="29"/>
  <c r="EW120" i="29" s="1"/>
  <c r="ER18" i="29"/>
  <c r="EW123" i="29" s="1"/>
  <c r="ER21" i="29"/>
  <c r="EW126" i="29" s="1"/>
  <c r="ER24" i="29"/>
  <c r="EW129" i="29" s="1"/>
  <c r="ET6" i="29"/>
  <c r="EW153" i="29" s="1"/>
  <c r="ET8" i="29"/>
  <c r="EW155" i="29" s="1"/>
  <c r="ET11" i="29"/>
  <c r="EW158" i="29" s="1"/>
  <c r="ET14" i="29"/>
  <c r="EW161" i="29" s="1"/>
  <c r="ET17" i="29"/>
  <c r="EW164" i="29" s="1"/>
  <c r="ET20" i="29"/>
  <c r="EW167" i="29" s="1"/>
  <c r="ET23" i="29"/>
  <c r="EW170" i="29" s="1"/>
  <c r="ET26" i="29"/>
  <c r="ET7" i="29"/>
  <c r="EW154" i="29" s="1"/>
  <c r="ET10" i="29"/>
  <c r="EW157" i="29" s="1"/>
  <c r="ET13" i="29"/>
  <c r="EW160" i="29" s="1"/>
  <c r="ET16" i="29"/>
  <c r="EW163" i="29" s="1"/>
  <c r="ET19" i="29"/>
  <c r="EW166" i="29" s="1"/>
  <c r="ET22" i="29"/>
  <c r="EW169" i="29" s="1"/>
  <c r="ET25" i="29"/>
  <c r="EW172" i="29" s="1"/>
  <c r="ET12" i="29"/>
  <c r="EW159" i="29" s="1"/>
  <c r="ET15" i="29"/>
  <c r="EW162" i="29" s="1"/>
  <c r="ET18" i="29"/>
  <c r="EW165" i="29" s="1"/>
  <c r="ET21" i="29"/>
  <c r="EW168" i="29" s="1"/>
  <c r="ET24" i="29"/>
  <c r="EW171" i="29" s="1"/>
  <c r="ET9" i="29"/>
  <c r="EW156" i="29" s="1"/>
  <c r="EQ6" i="29"/>
  <c r="EW90" i="29" s="1"/>
  <c r="EQ8" i="29"/>
  <c r="EW92" i="29" s="1"/>
  <c r="EQ11" i="29"/>
  <c r="EW95" i="29" s="1"/>
  <c r="EQ14" i="29"/>
  <c r="EW98" i="29" s="1"/>
  <c r="EQ17" i="29"/>
  <c r="EW101" i="29" s="1"/>
  <c r="EQ20" i="29"/>
  <c r="EW104" i="29" s="1"/>
  <c r="EQ23" i="29"/>
  <c r="EW107" i="29" s="1"/>
  <c r="EQ26" i="29"/>
  <c r="EQ7" i="29"/>
  <c r="EW91" i="29" s="1"/>
  <c r="EQ10" i="29"/>
  <c r="EW94" i="29" s="1"/>
  <c r="EQ13" i="29"/>
  <c r="EW97" i="29" s="1"/>
  <c r="EQ16" i="29"/>
  <c r="EW100" i="29" s="1"/>
  <c r="EQ19" i="29"/>
  <c r="EW103" i="29" s="1"/>
  <c r="EQ22" i="29"/>
  <c r="EW106" i="29" s="1"/>
  <c r="EQ25" i="29"/>
  <c r="EW109" i="29" s="1"/>
  <c r="EQ9" i="29"/>
  <c r="EW93" i="29" s="1"/>
  <c r="EQ12" i="29"/>
  <c r="EW96" i="29" s="1"/>
  <c r="EQ15" i="29"/>
  <c r="EW99" i="29" s="1"/>
  <c r="EQ18" i="29"/>
  <c r="EW102" i="29" s="1"/>
  <c r="EQ21" i="29"/>
  <c r="EW105" i="29" s="1"/>
  <c r="EQ24" i="29"/>
  <c r="EW108" i="29" s="1"/>
  <c r="EM6" i="29"/>
  <c r="EM7" i="29"/>
  <c r="EW7" i="29" s="1"/>
  <c r="EM10" i="29"/>
  <c r="EW10" i="29" s="1"/>
  <c r="EM13" i="29"/>
  <c r="EW13" i="29" s="1"/>
  <c r="EM16" i="29"/>
  <c r="EW16" i="29" s="1"/>
  <c r="EM19" i="29"/>
  <c r="EW19" i="29" s="1"/>
  <c r="EM22" i="29"/>
  <c r="EW22" i="29" s="1"/>
  <c r="EM25" i="29"/>
  <c r="EW25" i="29" s="1"/>
  <c r="EM9" i="29"/>
  <c r="EW9" i="29" s="1"/>
  <c r="EM12" i="29"/>
  <c r="EW12" i="29" s="1"/>
  <c r="EM15" i="29"/>
  <c r="EW15" i="29" s="1"/>
  <c r="EM18" i="29"/>
  <c r="EW18" i="29" s="1"/>
  <c r="EM21" i="29"/>
  <c r="EW21" i="29" s="1"/>
  <c r="EM24" i="29"/>
  <c r="EW24" i="29" s="1"/>
  <c r="EM8" i="29"/>
  <c r="EW8" i="29" s="1"/>
  <c r="EM11" i="29"/>
  <c r="EW11" i="29" s="1"/>
  <c r="EM14" i="29"/>
  <c r="EW14" i="29" s="1"/>
  <c r="EM17" i="29"/>
  <c r="EW17" i="29" s="1"/>
  <c r="EM20" i="29"/>
  <c r="EW20" i="29" s="1"/>
  <c r="EM23" i="29"/>
  <c r="EW23" i="29" s="1"/>
  <c r="EM26" i="29"/>
  <c r="ES6" i="29"/>
  <c r="EW132" i="29" s="1"/>
  <c r="ES8" i="29"/>
  <c r="EW134" i="29" s="1"/>
  <c r="ES11" i="29"/>
  <c r="EW137" i="29" s="1"/>
  <c r="ES14" i="29"/>
  <c r="EW140" i="29" s="1"/>
  <c r="ES17" i="29"/>
  <c r="EW143" i="29" s="1"/>
  <c r="ES20" i="29"/>
  <c r="EW146" i="29" s="1"/>
  <c r="ES23" i="29"/>
  <c r="EW149" i="29" s="1"/>
  <c r="ES26" i="29"/>
  <c r="ES7" i="29"/>
  <c r="EW133" i="29" s="1"/>
  <c r="ES10" i="29"/>
  <c r="EW136" i="29" s="1"/>
  <c r="ES13" i="29"/>
  <c r="EW139" i="29" s="1"/>
  <c r="ES16" i="29"/>
  <c r="EW142" i="29" s="1"/>
  <c r="ES19" i="29"/>
  <c r="EW145" i="29" s="1"/>
  <c r="ES22" i="29"/>
  <c r="EW148" i="29" s="1"/>
  <c r="ES25" i="29"/>
  <c r="EW151" i="29" s="1"/>
  <c r="ES9" i="29"/>
  <c r="EW135" i="29" s="1"/>
  <c r="ES12" i="29"/>
  <c r="EW138" i="29" s="1"/>
  <c r="ES15" i="29"/>
  <c r="EW141" i="29" s="1"/>
  <c r="ES18" i="29"/>
  <c r="EW144" i="29" s="1"/>
  <c r="ES21" i="29"/>
  <c r="EW147" i="29" s="1"/>
  <c r="ES24" i="29"/>
  <c r="EW150" i="29" s="1"/>
  <c r="EP6" i="29"/>
  <c r="EW69" i="29" s="1"/>
  <c r="EP7" i="29"/>
  <c r="EW70" i="29" s="1"/>
  <c r="EP10" i="29"/>
  <c r="EW73" i="29" s="1"/>
  <c r="EP13" i="29"/>
  <c r="EW76" i="29" s="1"/>
  <c r="EP16" i="29"/>
  <c r="EW79" i="29" s="1"/>
  <c r="EP19" i="29"/>
  <c r="EW82" i="29" s="1"/>
  <c r="EP22" i="29"/>
  <c r="EW85" i="29" s="1"/>
  <c r="EP25" i="29"/>
  <c r="EW88" i="29" s="1"/>
  <c r="EP9" i="29"/>
  <c r="EW72" i="29" s="1"/>
  <c r="EP12" i="29"/>
  <c r="EW75" i="29" s="1"/>
  <c r="EP15" i="29"/>
  <c r="EW78" i="29" s="1"/>
  <c r="EP18" i="29"/>
  <c r="EW81" i="29" s="1"/>
  <c r="EP21" i="29"/>
  <c r="EW84" i="29" s="1"/>
  <c r="EP24" i="29"/>
  <c r="EW87" i="29" s="1"/>
  <c r="EP8" i="29"/>
  <c r="EW71" i="29" s="1"/>
  <c r="EP11" i="29"/>
  <c r="EW74" i="29" s="1"/>
  <c r="EP14" i="29"/>
  <c r="EW77" i="29" s="1"/>
  <c r="EP17" i="29"/>
  <c r="EW80" i="29" s="1"/>
  <c r="EP20" i="29"/>
  <c r="EW83" i="29" s="1"/>
  <c r="EP23" i="29"/>
  <c r="EW86" i="29" s="1"/>
  <c r="EP26" i="29"/>
  <c r="FH57" i="29" l="1"/>
  <c r="FI57" i="29" s="1"/>
  <c r="FH47" i="29"/>
  <c r="FI47" i="29" s="1"/>
  <c r="FH62" i="29"/>
  <c r="FI62" i="29" s="1"/>
  <c r="FH40" i="29"/>
  <c r="FI40" i="29" s="1"/>
  <c r="FH43" i="29"/>
  <c r="FI43" i="29" s="1"/>
  <c r="FH42" i="29"/>
  <c r="FI42" i="29" s="1"/>
  <c r="FH64" i="29"/>
  <c r="FI64" i="29" s="1"/>
  <c r="FH59" i="29"/>
  <c r="FI59" i="29" s="1"/>
  <c r="FI67" i="29"/>
  <c r="FI45" i="29"/>
  <c r="FI34" i="29"/>
  <c r="FI31" i="29"/>
  <c r="FB41" i="29"/>
  <c r="FC41" i="29"/>
  <c r="FD41" i="29"/>
  <c r="FB80" i="29"/>
  <c r="FC80" i="29"/>
  <c r="FD80" i="29"/>
  <c r="FB82" i="29"/>
  <c r="FC82" i="29"/>
  <c r="FD82" i="29"/>
  <c r="FB151" i="29"/>
  <c r="FC151" i="29"/>
  <c r="FD151" i="29"/>
  <c r="FB137" i="29"/>
  <c r="FC137" i="29"/>
  <c r="FD137" i="29"/>
  <c r="FB18" i="29"/>
  <c r="FC18" i="29"/>
  <c r="FD18" i="29"/>
  <c r="FB108" i="29"/>
  <c r="FC108" i="29"/>
  <c r="FD108" i="29"/>
  <c r="FB91" i="29"/>
  <c r="FC91" i="29"/>
  <c r="FD91" i="29"/>
  <c r="FB165" i="29"/>
  <c r="FC165" i="29"/>
  <c r="FD165" i="29"/>
  <c r="FB167" i="29"/>
  <c r="FC167" i="29"/>
  <c r="FD167" i="29"/>
  <c r="FB130" i="29"/>
  <c r="FC130" i="29"/>
  <c r="FD130" i="29"/>
  <c r="FB116" i="29"/>
  <c r="FC116" i="29"/>
  <c r="FD116" i="29"/>
  <c r="FB51" i="29"/>
  <c r="FC51" i="29"/>
  <c r="FD51" i="29"/>
  <c r="FB50" i="29"/>
  <c r="FC50" i="29"/>
  <c r="FD50" i="29"/>
  <c r="FB64" i="29"/>
  <c r="FC64" i="29"/>
  <c r="FD64" i="29"/>
  <c r="FB62" i="29"/>
  <c r="FC62" i="29"/>
  <c r="FD62" i="29"/>
  <c r="FB47" i="29"/>
  <c r="FC47" i="29"/>
  <c r="FD47" i="29"/>
  <c r="FB170" i="29"/>
  <c r="FC170" i="29"/>
  <c r="FD170" i="29"/>
  <c r="FB15" i="29"/>
  <c r="FC15" i="29"/>
  <c r="FD15" i="29"/>
  <c r="FB74" i="29"/>
  <c r="FC74" i="29"/>
  <c r="FD74" i="29"/>
  <c r="FB76" i="29"/>
  <c r="FC76" i="29"/>
  <c r="FD76" i="29"/>
  <c r="FB145" i="29"/>
  <c r="FC145" i="29"/>
  <c r="FD145" i="29"/>
  <c r="FB132" i="29"/>
  <c r="FC132" i="29"/>
  <c r="FD132" i="29"/>
  <c r="FB12" i="29"/>
  <c r="FC12" i="29"/>
  <c r="FD12" i="29"/>
  <c r="FB102" i="29"/>
  <c r="FC102" i="29"/>
  <c r="FD102" i="29"/>
  <c r="FB107" i="29"/>
  <c r="FC107" i="29"/>
  <c r="FD107" i="29"/>
  <c r="FB159" i="29"/>
  <c r="FC159" i="29"/>
  <c r="FD159" i="29"/>
  <c r="FB161" i="29"/>
  <c r="FC161" i="29"/>
  <c r="FD161" i="29"/>
  <c r="FB124" i="29"/>
  <c r="FC124" i="29"/>
  <c r="FD124" i="29"/>
  <c r="FB111" i="29"/>
  <c r="FC111" i="29"/>
  <c r="FD111" i="29"/>
  <c r="FB54" i="29"/>
  <c r="FC54" i="29"/>
  <c r="FD54" i="29"/>
  <c r="FB55" i="29"/>
  <c r="FC55" i="29"/>
  <c r="FD55" i="29"/>
  <c r="FB43" i="29"/>
  <c r="FC43" i="29"/>
  <c r="FD43" i="29"/>
  <c r="FB31" i="29"/>
  <c r="FC31" i="29"/>
  <c r="FD31" i="29"/>
  <c r="FB83" i="29"/>
  <c r="FC83" i="29"/>
  <c r="FD83" i="29"/>
  <c r="FB114" i="29"/>
  <c r="FC114" i="29"/>
  <c r="FD114" i="29"/>
  <c r="FB134" i="29"/>
  <c r="FC134" i="29"/>
  <c r="FD134" i="29"/>
  <c r="FB32" i="29"/>
  <c r="FC32" i="29"/>
  <c r="FD32" i="29"/>
  <c r="FB71" i="29"/>
  <c r="FC71" i="29"/>
  <c r="FD71" i="29"/>
  <c r="FB73" i="29"/>
  <c r="FC73" i="29"/>
  <c r="FD73" i="29"/>
  <c r="FB142" i="29"/>
  <c r="FC142" i="29"/>
  <c r="FD142" i="29"/>
  <c r="FB9" i="29"/>
  <c r="FC9" i="29"/>
  <c r="FD9" i="29"/>
  <c r="FB99" i="29"/>
  <c r="FC99" i="29"/>
  <c r="FD99" i="29"/>
  <c r="FB104" i="29"/>
  <c r="FC104" i="29"/>
  <c r="FD104" i="29"/>
  <c r="FB172" i="29"/>
  <c r="FC172" i="29"/>
  <c r="FD172" i="29"/>
  <c r="FB158" i="29"/>
  <c r="FC158" i="29"/>
  <c r="FD158" i="29"/>
  <c r="FB121" i="29"/>
  <c r="FC121" i="29"/>
  <c r="FD121" i="29"/>
  <c r="FB60" i="29"/>
  <c r="FC60" i="29"/>
  <c r="FD60" i="29"/>
  <c r="FB53" i="29"/>
  <c r="FC53" i="29"/>
  <c r="FD53" i="29"/>
  <c r="FB59" i="29"/>
  <c r="FC59" i="29"/>
  <c r="FD59" i="29"/>
  <c r="FB85" i="29"/>
  <c r="FC85" i="29"/>
  <c r="FD85" i="29"/>
  <c r="FB119" i="29"/>
  <c r="FC119" i="29"/>
  <c r="FD119" i="29"/>
  <c r="FB52" i="29"/>
  <c r="FC52" i="29"/>
  <c r="FD52" i="29"/>
  <c r="FB164" i="29"/>
  <c r="FC164" i="29"/>
  <c r="FD164" i="29"/>
  <c r="FB96" i="29"/>
  <c r="FC96" i="29"/>
  <c r="FD96" i="29"/>
  <c r="FB169" i="29"/>
  <c r="FC169" i="29"/>
  <c r="FD169" i="29"/>
  <c r="FB155" i="29"/>
  <c r="FC155" i="29"/>
  <c r="FD155" i="29"/>
  <c r="FB118" i="29"/>
  <c r="FC118" i="29"/>
  <c r="FD118" i="29"/>
  <c r="FB42" i="29"/>
  <c r="FC42" i="29"/>
  <c r="FD42" i="29"/>
  <c r="FB27" i="29"/>
  <c r="FC27" i="29"/>
  <c r="FD27" i="29"/>
  <c r="FB40" i="29"/>
  <c r="FC40" i="29"/>
  <c r="FD40" i="29"/>
  <c r="FB140" i="29"/>
  <c r="FC140" i="29"/>
  <c r="FD140" i="29"/>
  <c r="FB162" i="29"/>
  <c r="FC162" i="29"/>
  <c r="FD162" i="29"/>
  <c r="FB25" i="29"/>
  <c r="FC25" i="29"/>
  <c r="FD25" i="29"/>
  <c r="FB101" i="29"/>
  <c r="FC101" i="29"/>
  <c r="FD101" i="29"/>
  <c r="FB84" i="29"/>
  <c r="FC84" i="29"/>
  <c r="FD84" i="29"/>
  <c r="FB69" i="29"/>
  <c r="FC69" i="29"/>
  <c r="FD69" i="29"/>
  <c r="FB136" i="29"/>
  <c r="FC136" i="29"/>
  <c r="FD136" i="29"/>
  <c r="FB20" i="29"/>
  <c r="FC20" i="29"/>
  <c r="FD20" i="29"/>
  <c r="FB22" i="29"/>
  <c r="FC22" i="29"/>
  <c r="FD22" i="29"/>
  <c r="FB93" i="29"/>
  <c r="FC93" i="29"/>
  <c r="FD93" i="29"/>
  <c r="FB98" i="29"/>
  <c r="FC98" i="29"/>
  <c r="FD98" i="29"/>
  <c r="FB166" i="29"/>
  <c r="FC166" i="29"/>
  <c r="FD166" i="29"/>
  <c r="FB153" i="29"/>
  <c r="FC153" i="29"/>
  <c r="FD153" i="29"/>
  <c r="FB115" i="29"/>
  <c r="FC115" i="29"/>
  <c r="FD115" i="29"/>
  <c r="FB65" i="29"/>
  <c r="FC65" i="29"/>
  <c r="FD65" i="29"/>
  <c r="FB48" i="29"/>
  <c r="FC48" i="29"/>
  <c r="FD48" i="29"/>
  <c r="FH41" i="29"/>
  <c r="FH39" i="29"/>
  <c r="FB39" i="29"/>
  <c r="FC39" i="29"/>
  <c r="FD39" i="29"/>
  <c r="FH35" i="29"/>
  <c r="FB35" i="29"/>
  <c r="FC35" i="29"/>
  <c r="FD35" i="29"/>
  <c r="FB30" i="29"/>
  <c r="FC30" i="29"/>
  <c r="FD30" i="29"/>
  <c r="FB95" i="29"/>
  <c r="FC95" i="29"/>
  <c r="FD95" i="29"/>
  <c r="FB163" i="29"/>
  <c r="FC163" i="29"/>
  <c r="FD163" i="29"/>
  <c r="FB129" i="29"/>
  <c r="FC129" i="29"/>
  <c r="FD129" i="29"/>
  <c r="FB112" i="29"/>
  <c r="FC112" i="29"/>
  <c r="FD112" i="29"/>
  <c r="FB63" i="29"/>
  <c r="FC63" i="29"/>
  <c r="FD63" i="29"/>
  <c r="FH44" i="29"/>
  <c r="FB44" i="29"/>
  <c r="FC44" i="29"/>
  <c r="FD44" i="29"/>
  <c r="FH36" i="29"/>
  <c r="FB36" i="29"/>
  <c r="FC36" i="29"/>
  <c r="FD36" i="29"/>
  <c r="FB94" i="29"/>
  <c r="FC94" i="29"/>
  <c r="FD94" i="29"/>
  <c r="FB77" i="29"/>
  <c r="FC77" i="29"/>
  <c r="FD77" i="29"/>
  <c r="FB87" i="29"/>
  <c r="FC87" i="29"/>
  <c r="FD87" i="29"/>
  <c r="FB81" i="29"/>
  <c r="FC81" i="29"/>
  <c r="FD81" i="29"/>
  <c r="FB19" i="29"/>
  <c r="FC19" i="29"/>
  <c r="FD19" i="29"/>
  <c r="FB78" i="29"/>
  <c r="FC78" i="29"/>
  <c r="FD78" i="29"/>
  <c r="FB147" i="29"/>
  <c r="FC147" i="29"/>
  <c r="FD147" i="29"/>
  <c r="FB14" i="29"/>
  <c r="FC14" i="29"/>
  <c r="FD14" i="29"/>
  <c r="FB16" i="29"/>
  <c r="FC16" i="29"/>
  <c r="FD16" i="29"/>
  <c r="FB106" i="29"/>
  <c r="FC106" i="29"/>
  <c r="FD106" i="29"/>
  <c r="FB92" i="29"/>
  <c r="FC92" i="29"/>
  <c r="FD92" i="29"/>
  <c r="FB160" i="29"/>
  <c r="FC160" i="29"/>
  <c r="FD160" i="29"/>
  <c r="FB126" i="29"/>
  <c r="FC126" i="29"/>
  <c r="FD126" i="29"/>
  <c r="FB58" i="29"/>
  <c r="FC58" i="29"/>
  <c r="FD58" i="29"/>
  <c r="FB46" i="29"/>
  <c r="FC46" i="29"/>
  <c r="FD46" i="29"/>
  <c r="FB168" i="29"/>
  <c r="FC168" i="29"/>
  <c r="FD168" i="29"/>
  <c r="FB79" i="29"/>
  <c r="FC79" i="29"/>
  <c r="FD79" i="29"/>
  <c r="FB113" i="29"/>
  <c r="FC113" i="29"/>
  <c r="FD113" i="29"/>
  <c r="FB139" i="29"/>
  <c r="FC139" i="29"/>
  <c r="FD139" i="29"/>
  <c r="FB150" i="29"/>
  <c r="FC150" i="29"/>
  <c r="FD150" i="29"/>
  <c r="FB109" i="29"/>
  <c r="FC109" i="29"/>
  <c r="FD109" i="29"/>
  <c r="FB75" i="29"/>
  <c r="FC75" i="29"/>
  <c r="FD75" i="29"/>
  <c r="FB144" i="29"/>
  <c r="FC144" i="29"/>
  <c r="FD144" i="29"/>
  <c r="FB149" i="29"/>
  <c r="FC149" i="29"/>
  <c r="FD149" i="29"/>
  <c r="FB11" i="29"/>
  <c r="FC11" i="29"/>
  <c r="FD11" i="29"/>
  <c r="FB13" i="29"/>
  <c r="FC13" i="29"/>
  <c r="FD13" i="29"/>
  <c r="FB103" i="29"/>
  <c r="FC103" i="29"/>
  <c r="FD103" i="29"/>
  <c r="FB90" i="29"/>
  <c r="FC90" i="29"/>
  <c r="FD90" i="29"/>
  <c r="FB157" i="29"/>
  <c r="FC157" i="29"/>
  <c r="FD157" i="29"/>
  <c r="FB123" i="29"/>
  <c r="FC123" i="29"/>
  <c r="FD123" i="29"/>
  <c r="FB128" i="29"/>
  <c r="FC128" i="29"/>
  <c r="FD128" i="29"/>
  <c r="FB49" i="29"/>
  <c r="FC49" i="29"/>
  <c r="FD49" i="29"/>
  <c r="FB56" i="29"/>
  <c r="FC56" i="29"/>
  <c r="FD56" i="29"/>
  <c r="FB61" i="29"/>
  <c r="FC61" i="29"/>
  <c r="FD61" i="29"/>
  <c r="FB57" i="29"/>
  <c r="FC57" i="29"/>
  <c r="FD57" i="29"/>
  <c r="FB135" i="29"/>
  <c r="FC135" i="29"/>
  <c r="FD135" i="29"/>
  <c r="FB148" i="29"/>
  <c r="FC148" i="29"/>
  <c r="FD148" i="29"/>
  <c r="FB127" i="29"/>
  <c r="FC127" i="29"/>
  <c r="FD127" i="29"/>
  <c r="FB23" i="29"/>
  <c r="FC23" i="29"/>
  <c r="FD23" i="29"/>
  <c r="FB133" i="29"/>
  <c r="FC133" i="29"/>
  <c r="FD133" i="29"/>
  <c r="FB72" i="29"/>
  <c r="FC72" i="29"/>
  <c r="FD72" i="29"/>
  <c r="FB141" i="29"/>
  <c r="FC141" i="29"/>
  <c r="FD141" i="29"/>
  <c r="FB146" i="29"/>
  <c r="FC146" i="29"/>
  <c r="FD146" i="29"/>
  <c r="FB8" i="29"/>
  <c r="FC8" i="29"/>
  <c r="FD8" i="29"/>
  <c r="FB10" i="29"/>
  <c r="FC10" i="29"/>
  <c r="FD10" i="29"/>
  <c r="FB100" i="29"/>
  <c r="FC100" i="29"/>
  <c r="FD100" i="29"/>
  <c r="FB156" i="29"/>
  <c r="FC156" i="29"/>
  <c r="FD156" i="29"/>
  <c r="FB154" i="29"/>
  <c r="FC154" i="29"/>
  <c r="FD154" i="29"/>
  <c r="FB120" i="29"/>
  <c r="FC120" i="29"/>
  <c r="FD120" i="29"/>
  <c r="FB125" i="29"/>
  <c r="FC125" i="29"/>
  <c r="FD125" i="29"/>
  <c r="FB66" i="29"/>
  <c r="FC66" i="29"/>
  <c r="FD66" i="29"/>
  <c r="FB33" i="29"/>
  <c r="FC33" i="29"/>
  <c r="FD33" i="29"/>
  <c r="FB29" i="29"/>
  <c r="FC29" i="29"/>
  <c r="FD29" i="29"/>
  <c r="FB28" i="29"/>
  <c r="FC28" i="29"/>
  <c r="FD28" i="29"/>
  <c r="FB21" i="29"/>
  <c r="FC21" i="29"/>
  <c r="FD21" i="29"/>
  <c r="FB105" i="29"/>
  <c r="FC105" i="29"/>
  <c r="FD105" i="29"/>
  <c r="FB68" i="29"/>
  <c r="FC68" i="29"/>
  <c r="FD68" i="29"/>
  <c r="FB70" i="29"/>
  <c r="FC70" i="29"/>
  <c r="FD70" i="29"/>
  <c r="FB17" i="29"/>
  <c r="FC17" i="29"/>
  <c r="FD17" i="29"/>
  <c r="FB86" i="29"/>
  <c r="FC86" i="29"/>
  <c r="FD86" i="29"/>
  <c r="FB88" i="29"/>
  <c r="FC88" i="29"/>
  <c r="FD88" i="29"/>
  <c r="FB138" i="29"/>
  <c r="FC138" i="29"/>
  <c r="FD138" i="29"/>
  <c r="FB143" i="29"/>
  <c r="FC143" i="29"/>
  <c r="FD143" i="29"/>
  <c r="FB24" i="29"/>
  <c r="FC24" i="29"/>
  <c r="FD24" i="29"/>
  <c r="FB7" i="29"/>
  <c r="FC7" i="29"/>
  <c r="FD7" i="29"/>
  <c r="FB97" i="29"/>
  <c r="FC97" i="29"/>
  <c r="FD97" i="29"/>
  <c r="FB171" i="29"/>
  <c r="FC171" i="29"/>
  <c r="FD171" i="29"/>
  <c r="FB117" i="29"/>
  <c r="FC117" i="29"/>
  <c r="FD117" i="29"/>
  <c r="FB122" i="29"/>
  <c r="FC122" i="29"/>
  <c r="FD122" i="29"/>
  <c r="FB37" i="29"/>
  <c r="FC37" i="29"/>
  <c r="FD37" i="29"/>
  <c r="FB45" i="29"/>
  <c r="FC45" i="29"/>
  <c r="FD45" i="29"/>
  <c r="FH38" i="29"/>
  <c r="FB38" i="29"/>
  <c r="FC38" i="29"/>
  <c r="FD38" i="29"/>
  <c r="FA83" i="29"/>
  <c r="FA80" i="29"/>
  <c r="FA82" i="29"/>
  <c r="FA151" i="29"/>
  <c r="FA137" i="29"/>
  <c r="FA18" i="29"/>
  <c r="FA108" i="29"/>
  <c r="FA91" i="29"/>
  <c r="FA165" i="29"/>
  <c r="FA167" i="29"/>
  <c r="FA130" i="29"/>
  <c r="FA116" i="29"/>
  <c r="FA37" i="29"/>
  <c r="FA44" i="29"/>
  <c r="FA36" i="29"/>
  <c r="FA30" i="29"/>
  <c r="FA77" i="29"/>
  <c r="FA79" i="29"/>
  <c r="FA148" i="29"/>
  <c r="FA134" i="29"/>
  <c r="FA15" i="29"/>
  <c r="FA105" i="29"/>
  <c r="FA162" i="29"/>
  <c r="FA164" i="29"/>
  <c r="FA127" i="29"/>
  <c r="FA113" i="29"/>
  <c r="FA51" i="29"/>
  <c r="FA58" i="29"/>
  <c r="FA46" i="29"/>
  <c r="FA135" i="29"/>
  <c r="FA76" i="29"/>
  <c r="FA145" i="29"/>
  <c r="FA132" i="29"/>
  <c r="FA12" i="29"/>
  <c r="FA102" i="29"/>
  <c r="FA107" i="29"/>
  <c r="FA159" i="29"/>
  <c r="FA161" i="29"/>
  <c r="FA124" i="29"/>
  <c r="FA111" i="29"/>
  <c r="FA68" i="29"/>
  <c r="FA56" i="29"/>
  <c r="FA61" i="29"/>
  <c r="FA57" i="29"/>
  <c r="FA140" i="29"/>
  <c r="FA74" i="29"/>
  <c r="FA71" i="29"/>
  <c r="FA73" i="29"/>
  <c r="FA142" i="29"/>
  <c r="FA9" i="29"/>
  <c r="FA99" i="29"/>
  <c r="FA104" i="29"/>
  <c r="FA172" i="29"/>
  <c r="FA158" i="29"/>
  <c r="FA121" i="29"/>
  <c r="FA33" i="29"/>
  <c r="FA29" i="29"/>
  <c r="FA28" i="29"/>
  <c r="FA168" i="29"/>
  <c r="FA66" i="29"/>
  <c r="FA87" i="29"/>
  <c r="FA70" i="29"/>
  <c r="FA139" i="29"/>
  <c r="FA23" i="29"/>
  <c r="FA25" i="29"/>
  <c r="FA96" i="29"/>
  <c r="FA101" i="29"/>
  <c r="FA169" i="29"/>
  <c r="FA155" i="29"/>
  <c r="FA118" i="29"/>
  <c r="FA54" i="29"/>
  <c r="FA52" i="29"/>
  <c r="FA45" i="29"/>
  <c r="FA38" i="29"/>
  <c r="FA21" i="29"/>
  <c r="FA69" i="29"/>
  <c r="FA20" i="29"/>
  <c r="FA22" i="29"/>
  <c r="FA93" i="29"/>
  <c r="FA98" i="29"/>
  <c r="FA166" i="29"/>
  <c r="FA153" i="29"/>
  <c r="FA115" i="29"/>
  <c r="FA65" i="29"/>
  <c r="FA60" i="29"/>
  <c r="FA50" i="29"/>
  <c r="FA41" i="29"/>
  <c r="FA170" i="29"/>
  <c r="FA39" i="29"/>
  <c r="FA136" i="29"/>
  <c r="FA81" i="29"/>
  <c r="FA150" i="29"/>
  <c r="FA133" i="29"/>
  <c r="FA17" i="29"/>
  <c r="FA19" i="29"/>
  <c r="FA109" i="29"/>
  <c r="FA95" i="29"/>
  <c r="FA163" i="29"/>
  <c r="FA129" i="29"/>
  <c r="FA112" i="29"/>
  <c r="FA64" i="29"/>
  <c r="FA62" i="29"/>
  <c r="FA47" i="29"/>
  <c r="FA94" i="29"/>
  <c r="FA84" i="29"/>
  <c r="FA78" i="29"/>
  <c r="FA147" i="29"/>
  <c r="FA14" i="29"/>
  <c r="FA16" i="29"/>
  <c r="FA106" i="29"/>
  <c r="FA92" i="29"/>
  <c r="FA160" i="29"/>
  <c r="FA126" i="29"/>
  <c r="FA48" i="29"/>
  <c r="FA85" i="29"/>
  <c r="FA35" i="29"/>
  <c r="FA75" i="29"/>
  <c r="FA144" i="29"/>
  <c r="FA149" i="29"/>
  <c r="FA11" i="29"/>
  <c r="FA13" i="29"/>
  <c r="FA103" i="29"/>
  <c r="FA90" i="29"/>
  <c r="FA157" i="29"/>
  <c r="FA123" i="29"/>
  <c r="FA128" i="29"/>
  <c r="FA63" i="29"/>
  <c r="FA55" i="29"/>
  <c r="FA43" i="29"/>
  <c r="FA31" i="29"/>
  <c r="FA114" i="29"/>
  <c r="FA72" i="29"/>
  <c r="FA141" i="29"/>
  <c r="FA146" i="29"/>
  <c r="FA8" i="29"/>
  <c r="FA10" i="29"/>
  <c r="FA100" i="29"/>
  <c r="FA156" i="29"/>
  <c r="FA154" i="29"/>
  <c r="FA120" i="29"/>
  <c r="FA125" i="29"/>
  <c r="FA53" i="29"/>
  <c r="FA59" i="29"/>
  <c r="FA119" i="29"/>
  <c r="FA86" i="29"/>
  <c r="FA88" i="29"/>
  <c r="FA138" i="29"/>
  <c r="FA143" i="29"/>
  <c r="FA24" i="29"/>
  <c r="FA7" i="29"/>
  <c r="FA97" i="29"/>
  <c r="FA171" i="29"/>
  <c r="FA117" i="29"/>
  <c r="FA122" i="29"/>
  <c r="FA49" i="29"/>
  <c r="FA42" i="29"/>
  <c r="FA27" i="29"/>
  <c r="FA40" i="29"/>
  <c r="FH32" i="29"/>
  <c r="FA32" i="29"/>
  <c r="EX112" i="29"/>
  <c r="FE112" i="29" s="1"/>
  <c r="EY112" i="29"/>
  <c r="FF112" i="29" s="1"/>
  <c r="EZ112" i="29"/>
  <c r="FG112" i="29" s="1"/>
  <c r="EX78" i="29"/>
  <c r="FE78" i="29" s="1"/>
  <c r="EY78" i="29"/>
  <c r="FF78" i="29" s="1"/>
  <c r="EZ78" i="29"/>
  <c r="FG78" i="29" s="1"/>
  <c r="EX147" i="29"/>
  <c r="FE147" i="29" s="1"/>
  <c r="EY147" i="29"/>
  <c r="FF147" i="29" s="1"/>
  <c r="EZ147" i="29"/>
  <c r="FG147" i="29" s="1"/>
  <c r="EZ14" i="29"/>
  <c r="FG14" i="29" s="1"/>
  <c r="EX14" i="29"/>
  <c r="FE14" i="29" s="1"/>
  <c r="EY14" i="29"/>
  <c r="FF14" i="29" s="1"/>
  <c r="EX16" i="29"/>
  <c r="FE16" i="29" s="1"/>
  <c r="EY16" i="29"/>
  <c r="FF16" i="29" s="1"/>
  <c r="EZ16" i="29"/>
  <c r="FG16" i="29" s="1"/>
  <c r="EZ106" i="29"/>
  <c r="FG106" i="29" s="1"/>
  <c r="EX106" i="29"/>
  <c r="FE106" i="29" s="1"/>
  <c r="EY106" i="29"/>
  <c r="FF106" i="29" s="1"/>
  <c r="EX92" i="29"/>
  <c r="FE92" i="29" s="1"/>
  <c r="EY92" i="29"/>
  <c r="FF92" i="29" s="1"/>
  <c r="EZ92" i="29"/>
  <c r="FG92" i="29" s="1"/>
  <c r="EX160" i="29"/>
  <c r="FE160" i="29" s="1"/>
  <c r="EY160" i="29"/>
  <c r="FF160" i="29" s="1"/>
  <c r="EZ160" i="29"/>
  <c r="FG160" i="29" s="1"/>
  <c r="EX126" i="29"/>
  <c r="FE126" i="29" s="1"/>
  <c r="EZ126" i="29"/>
  <c r="FG126" i="29" s="1"/>
  <c r="EY126" i="29"/>
  <c r="FF126" i="29" s="1"/>
  <c r="EX65" i="29"/>
  <c r="FE65" i="29" s="1"/>
  <c r="EY65" i="29"/>
  <c r="FF65" i="29" s="1"/>
  <c r="EZ65" i="29"/>
  <c r="FG65" i="29" s="1"/>
  <c r="EX43" i="29"/>
  <c r="FE43" i="29" s="1"/>
  <c r="EY43" i="29"/>
  <c r="FF43" i="29" s="1"/>
  <c r="EZ43" i="29"/>
  <c r="FG43" i="29" s="1"/>
  <c r="EX31" i="29"/>
  <c r="FE31" i="29" s="1"/>
  <c r="EY31" i="29"/>
  <c r="FF31" i="29" s="1"/>
  <c r="EZ31" i="29"/>
  <c r="FG31" i="29" s="1"/>
  <c r="EX75" i="29"/>
  <c r="FE75" i="29" s="1"/>
  <c r="EY75" i="29"/>
  <c r="FF75" i="29" s="1"/>
  <c r="EZ75" i="29"/>
  <c r="FG75" i="29" s="1"/>
  <c r="EX144" i="29"/>
  <c r="FE144" i="29" s="1"/>
  <c r="EY144" i="29"/>
  <c r="FF144" i="29" s="1"/>
  <c r="EZ144" i="29"/>
  <c r="FG144" i="29" s="1"/>
  <c r="EX149" i="29"/>
  <c r="FE149" i="29" s="1"/>
  <c r="EY149" i="29"/>
  <c r="FF149" i="29" s="1"/>
  <c r="EZ149" i="29"/>
  <c r="FG149" i="29" s="1"/>
  <c r="EX11" i="29"/>
  <c r="FE11" i="29" s="1"/>
  <c r="EY11" i="29"/>
  <c r="FF11" i="29" s="1"/>
  <c r="EZ11" i="29"/>
  <c r="FG11" i="29" s="1"/>
  <c r="EX13" i="29"/>
  <c r="FE13" i="29" s="1"/>
  <c r="EY13" i="29"/>
  <c r="FF13" i="29" s="1"/>
  <c r="EZ13" i="29"/>
  <c r="FG13" i="29" s="1"/>
  <c r="EX103" i="29"/>
  <c r="FE103" i="29" s="1"/>
  <c r="EY103" i="29"/>
  <c r="FF103" i="29" s="1"/>
  <c r="EZ103" i="29"/>
  <c r="FG103" i="29" s="1"/>
  <c r="EX90" i="29"/>
  <c r="FE90" i="29" s="1"/>
  <c r="EZ90" i="29"/>
  <c r="FG90" i="29" s="1"/>
  <c r="EY90" i="29"/>
  <c r="FF90" i="29" s="1"/>
  <c r="EX157" i="29"/>
  <c r="FE157" i="29" s="1"/>
  <c r="EY157" i="29"/>
  <c r="FF157" i="29" s="1"/>
  <c r="EZ157" i="29"/>
  <c r="FG157" i="29" s="1"/>
  <c r="EX123" i="29"/>
  <c r="FE123" i="29" s="1"/>
  <c r="EY123" i="29"/>
  <c r="FF123" i="29" s="1"/>
  <c r="EZ123" i="29"/>
  <c r="FG123" i="29" s="1"/>
  <c r="EX128" i="29"/>
  <c r="FE128" i="29" s="1"/>
  <c r="EY128" i="29"/>
  <c r="FF128" i="29" s="1"/>
  <c r="EZ128" i="29"/>
  <c r="FG128" i="29" s="1"/>
  <c r="EZ54" i="29"/>
  <c r="FG54" i="29" s="1"/>
  <c r="EX54" i="29"/>
  <c r="FE54" i="29" s="1"/>
  <c r="EY54" i="29"/>
  <c r="FF54" i="29" s="1"/>
  <c r="EX52" i="29"/>
  <c r="FE52" i="29" s="1"/>
  <c r="EY52" i="29"/>
  <c r="FF52" i="29" s="1"/>
  <c r="EZ52" i="29"/>
  <c r="FG52" i="29" s="1"/>
  <c r="EX59" i="29"/>
  <c r="FE59" i="29" s="1"/>
  <c r="EY59" i="29"/>
  <c r="FF59" i="29" s="1"/>
  <c r="EZ59" i="29"/>
  <c r="FG59" i="29" s="1"/>
  <c r="EX150" i="29"/>
  <c r="FE150" i="29" s="1"/>
  <c r="EZ150" i="29"/>
  <c r="FG150" i="29" s="1"/>
  <c r="EY150" i="29"/>
  <c r="FF150" i="29" s="1"/>
  <c r="EX72" i="29"/>
  <c r="FE72" i="29" s="1"/>
  <c r="EY72" i="29"/>
  <c r="FF72" i="29" s="1"/>
  <c r="EZ72" i="29"/>
  <c r="FG72" i="29" s="1"/>
  <c r="EX141" i="29"/>
  <c r="FE141" i="29" s="1"/>
  <c r="EY141" i="29"/>
  <c r="FF141" i="29" s="1"/>
  <c r="EZ141" i="29"/>
  <c r="FG141" i="29" s="1"/>
  <c r="EZ146" i="29"/>
  <c r="FG146" i="29" s="1"/>
  <c r="EX146" i="29"/>
  <c r="FE146" i="29" s="1"/>
  <c r="EY146" i="29"/>
  <c r="FF146" i="29" s="1"/>
  <c r="EX8" i="29"/>
  <c r="FE8" i="29" s="1"/>
  <c r="EY8" i="29"/>
  <c r="FF8" i="29" s="1"/>
  <c r="EZ8" i="29"/>
  <c r="FG8" i="29" s="1"/>
  <c r="EZ10" i="29"/>
  <c r="FG10" i="29" s="1"/>
  <c r="EX10" i="29"/>
  <c r="FE10" i="29" s="1"/>
  <c r="EY10" i="29"/>
  <c r="FF10" i="29" s="1"/>
  <c r="EX100" i="29"/>
  <c r="FE100" i="29" s="1"/>
  <c r="EY100" i="29"/>
  <c r="FF100" i="29" s="1"/>
  <c r="EZ100" i="29"/>
  <c r="FG100" i="29" s="1"/>
  <c r="EX156" i="29"/>
  <c r="FE156" i="29" s="1"/>
  <c r="EY156" i="29"/>
  <c r="FF156" i="29" s="1"/>
  <c r="EZ156" i="29"/>
  <c r="FG156" i="29" s="1"/>
  <c r="EZ154" i="29"/>
  <c r="FG154" i="29" s="1"/>
  <c r="EX154" i="29"/>
  <c r="FE154" i="29" s="1"/>
  <c r="EY154" i="29"/>
  <c r="FF154" i="29" s="1"/>
  <c r="EX120" i="29"/>
  <c r="FE120" i="29" s="1"/>
  <c r="EY120" i="29"/>
  <c r="FF120" i="29" s="1"/>
  <c r="EZ120" i="29"/>
  <c r="FG120" i="29" s="1"/>
  <c r="EX125" i="29"/>
  <c r="FE125" i="29" s="1"/>
  <c r="EY125" i="29"/>
  <c r="FF125" i="29" s="1"/>
  <c r="EZ125" i="29"/>
  <c r="FG125" i="29" s="1"/>
  <c r="EX50" i="29"/>
  <c r="FE50" i="29" s="1"/>
  <c r="EY50" i="29"/>
  <c r="FF50" i="29" s="1"/>
  <c r="EZ50" i="29"/>
  <c r="FG50" i="29" s="1"/>
  <c r="EX42" i="29"/>
  <c r="FE42" i="29" s="1"/>
  <c r="EY42" i="29"/>
  <c r="FF42" i="29" s="1"/>
  <c r="EZ42" i="29"/>
  <c r="FG42" i="29" s="1"/>
  <c r="EX27" i="29"/>
  <c r="FE27" i="29" s="1"/>
  <c r="EY27" i="29"/>
  <c r="FF27" i="29" s="1"/>
  <c r="EZ27" i="29"/>
  <c r="FG27" i="29" s="1"/>
  <c r="EX40" i="29"/>
  <c r="FE40" i="29" s="1"/>
  <c r="EY40" i="29"/>
  <c r="FF40" i="29" s="1"/>
  <c r="EZ40" i="29"/>
  <c r="FG40" i="29" s="1"/>
  <c r="EX17" i="29"/>
  <c r="FE17" i="29" s="1"/>
  <c r="EY17" i="29"/>
  <c r="FF17" i="29" s="1"/>
  <c r="EZ17" i="29"/>
  <c r="FG17" i="29" s="1"/>
  <c r="EX63" i="29"/>
  <c r="FE63" i="29" s="1"/>
  <c r="EY63" i="29"/>
  <c r="FF63" i="29" s="1"/>
  <c r="EZ63" i="29"/>
  <c r="FG63" i="29" s="1"/>
  <c r="EX86" i="29"/>
  <c r="FE86" i="29" s="1"/>
  <c r="EY86" i="29"/>
  <c r="FF86" i="29" s="1"/>
  <c r="EZ86" i="29"/>
  <c r="FG86" i="29" s="1"/>
  <c r="EX88" i="29"/>
  <c r="FE88" i="29" s="1"/>
  <c r="EY88" i="29"/>
  <c r="FF88" i="29" s="1"/>
  <c r="EZ88" i="29"/>
  <c r="FG88" i="29" s="1"/>
  <c r="EZ138" i="29"/>
  <c r="FG138" i="29" s="1"/>
  <c r="EX138" i="29"/>
  <c r="FE138" i="29" s="1"/>
  <c r="EY138" i="29"/>
  <c r="FF138" i="29" s="1"/>
  <c r="EX143" i="29"/>
  <c r="FE143" i="29" s="1"/>
  <c r="EY143" i="29"/>
  <c r="FF143" i="29" s="1"/>
  <c r="EZ143" i="29"/>
  <c r="FG143" i="29" s="1"/>
  <c r="EX24" i="29"/>
  <c r="FE24" i="29" s="1"/>
  <c r="EY24" i="29"/>
  <c r="FF24" i="29" s="1"/>
  <c r="EZ24" i="29"/>
  <c r="FG24" i="29" s="1"/>
  <c r="EX7" i="29"/>
  <c r="FE7" i="29" s="1"/>
  <c r="EY7" i="29"/>
  <c r="FF7" i="29" s="1"/>
  <c r="EZ7" i="29"/>
  <c r="FG7" i="29" s="1"/>
  <c r="EX97" i="29"/>
  <c r="FE97" i="29" s="1"/>
  <c r="EY97" i="29"/>
  <c r="FF97" i="29" s="1"/>
  <c r="EZ97" i="29"/>
  <c r="FG97" i="29" s="1"/>
  <c r="EX171" i="29"/>
  <c r="FE171" i="29" s="1"/>
  <c r="EY171" i="29"/>
  <c r="FF171" i="29" s="1"/>
  <c r="EZ171" i="29"/>
  <c r="FG171" i="29" s="1"/>
  <c r="EX117" i="29"/>
  <c r="FE117" i="29" s="1"/>
  <c r="EY117" i="29"/>
  <c r="FF117" i="29" s="1"/>
  <c r="EZ117" i="29"/>
  <c r="FG117" i="29" s="1"/>
  <c r="EZ122" i="29"/>
  <c r="FG122" i="29" s="1"/>
  <c r="EX122" i="29"/>
  <c r="FE122" i="29" s="1"/>
  <c r="EY122" i="29"/>
  <c r="FF122" i="29" s="1"/>
  <c r="EX58" i="29"/>
  <c r="FE58" i="29" s="1"/>
  <c r="EY58" i="29"/>
  <c r="FF58" i="29" s="1"/>
  <c r="EZ58" i="29"/>
  <c r="FG58" i="29" s="1"/>
  <c r="EX39" i="29"/>
  <c r="FE39" i="29" s="1"/>
  <c r="EY39" i="29"/>
  <c r="FF39" i="29" s="1"/>
  <c r="EZ39" i="29"/>
  <c r="FG39" i="29" s="1"/>
  <c r="EX35" i="29"/>
  <c r="FE35" i="29" s="1"/>
  <c r="EY35" i="29"/>
  <c r="FF35" i="29" s="1"/>
  <c r="EZ35" i="29"/>
  <c r="FG35" i="29" s="1"/>
  <c r="EX30" i="29"/>
  <c r="FE30" i="29" s="1"/>
  <c r="EZ30" i="29"/>
  <c r="FG30" i="29" s="1"/>
  <c r="EY30" i="29"/>
  <c r="FF30" i="29" s="1"/>
  <c r="EX163" i="29"/>
  <c r="FE163" i="29" s="1"/>
  <c r="EY163" i="29"/>
  <c r="FF163" i="29" s="1"/>
  <c r="EZ163" i="29"/>
  <c r="FG163" i="29" s="1"/>
  <c r="EX83" i="29"/>
  <c r="FE83" i="29" s="1"/>
  <c r="EY83" i="29"/>
  <c r="FF83" i="29" s="1"/>
  <c r="EZ83" i="29"/>
  <c r="FG83" i="29" s="1"/>
  <c r="EX85" i="29"/>
  <c r="FE85" i="29" s="1"/>
  <c r="EY85" i="29"/>
  <c r="FF85" i="29" s="1"/>
  <c r="EZ85" i="29"/>
  <c r="FG85" i="29" s="1"/>
  <c r="EX135" i="29"/>
  <c r="FE135" i="29" s="1"/>
  <c r="EY135" i="29"/>
  <c r="FF135" i="29" s="1"/>
  <c r="EZ135" i="29"/>
  <c r="FG135" i="29" s="1"/>
  <c r="EX140" i="29"/>
  <c r="FE140" i="29" s="1"/>
  <c r="EY140" i="29"/>
  <c r="FF140" i="29" s="1"/>
  <c r="EZ140" i="29"/>
  <c r="FG140" i="29" s="1"/>
  <c r="EX21" i="29"/>
  <c r="FE21" i="29" s="1"/>
  <c r="EY21" i="29"/>
  <c r="FF21" i="29" s="1"/>
  <c r="EZ21" i="29"/>
  <c r="FG21" i="29" s="1"/>
  <c r="EZ94" i="29"/>
  <c r="FG94" i="29" s="1"/>
  <c r="EX94" i="29"/>
  <c r="FE94" i="29" s="1"/>
  <c r="EY94" i="29"/>
  <c r="FF94" i="29" s="1"/>
  <c r="EX168" i="29"/>
  <c r="FE168" i="29" s="1"/>
  <c r="EY168" i="29"/>
  <c r="FF168" i="29" s="1"/>
  <c r="EZ168" i="29"/>
  <c r="FG168" i="29" s="1"/>
  <c r="EZ170" i="29"/>
  <c r="FG170" i="29" s="1"/>
  <c r="EX170" i="29"/>
  <c r="FE170" i="29" s="1"/>
  <c r="EY170" i="29"/>
  <c r="FF170" i="29" s="1"/>
  <c r="EZ114" i="29"/>
  <c r="FG114" i="29" s="1"/>
  <c r="EX114" i="29"/>
  <c r="FE114" i="29" s="1"/>
  <c r="EY114" i="29"/>
  <c r="FF114" i="29" s="1"/>
  <c r="EX119" i="29"/>
  <c r="FE119" i="29" s="1"/>
  <c r="EY119" i="29"/>
  <c r="FF119" i="29" s="1"/>
  <c r="EZ119" i="29"/>
  <c r="FG119" i="29" s="1"/>
  <c r="EX49" i="29"/>
  <c r="FE49" i="29" s="1"/>
  <c r="EY49" i="29"/>
  <c r="FF49" i="29" s="1"/>
  <c r="EZ49" i="29"/>
  <c r="FG49" i="29" s="1"/>
  <c r="EX56" i="29"/>
  <c r="FE56" i="29" s="1"/>
  <c r="EY56" i="29"/>
  <c r="FF56" i="29" s="1"/>
  <c r="EZ56" i="29"/>
  <c r="FG56" i="29" s="1"/>
  <c r="EX44" i="29"/>
  <c r="FE44" i="29" s="1"/>
  <c r="EY44" i="29"/>
  <c r="FF44" i="29" s="1"/>
  <c r="EZ44" i="29"/>
  <c r="FG44" i="29" s="1"/>
  <c r="EX36" i="29"/>
  <c r="FE36" i="29" s="1"/>
  <c r="EY36" i="29"/>
  <c r="FF36" i="29" s="1"/>
  <c r="EZ36" i="29"/>
  <c r="FG36" i="29" s="1"/>
  <c r="EX109" i="29"/>
  <c r="FE109" i="29" s="1"/>
  <c r="EY109" i="29"/>
  <c r="FF109" i="29" s="1"/>
  <c r="EZ109" i="29"/>
  <c r="FG109" i="29" s="1"/>
  <c r="EX32" i="29"/>
  <c r="FE32" i="29" s="1"/>
  <c r="EY32" i="29"/>
  <c r="FF32" i="29" s="1"/>
  <c r="EZ32" i="29"/>
  <c r="FG32" i="29" s="1"/>
  <c r="EZ82" i="29"/>
  <c r="FG82" i="29" s="1"/>
  <c r="EX82" i="29"/>
  <c r="FE82" i="29" s="1"/>
  <c r="EY82" i="29"/>
  <c r="FF82" i="29" s="1"/>
  <c r="EX137" i="29"/>
  <c r="FE137" i="29" s="1"/>
  <c r="EY137" i="29"/>
  <c r="FF137" i="29" s="1"/>
  <c r="EZ137" i="29"/>
  <c r="FG137" i="29" s="1"/>
  <c r="EX18" i="29"/>
  <c r="FE18" i="29" s="1"/>
  <c r="EY18" i="29"/>
  <c r="FF18" i="29" s="1"/>
  <c r="EZ18" i="29"/>
  <c r="FG18" i="29" s="1"/>
  <c r="EX108" i="29"/>
  <c r="FE108" i="29" s="1"/>
  <c r="EY108" i="29"/>
  <c r="FF108" i="29" s="1"/>
  <c r="EZ108" i="29"/>
  <c r="FG108" i="29" s="1"/>
  <c r="EX91" i="29"/>
  <c r="FE91" i="29" s="1"/>
  <c r="EY91" i="29"/>
  <c r="FF91" i="29" s="1"/>
  <c r="EZ91" i="29"/>
  <c r="FG91" i="29" s="1"/>
  <c r="EX165" i="29"/>
  <c r="FE165" i="29" s="1"/>
  <c r="EY165" i="29"/>
  <c r="FF165" i="29" s="1"/>
  <c r="EZ165" i="29"/>
  <c r="FG165" i="29" s="1"/>
  <c r="EX167" i="29"/>
  <c r="FE167" i="29" s="1"/>
  <c r="EY167" i="29"/>
  <c r="FF167" i="29" s="1"/>
  <c r="EZ167" i="29"/>
  <c r="FG167" i="29" s="1"/>
  <c r="EZ130" i="29"/>
  <c r="FG130" i="29" s="1"/>
  <c r="EX130" i="29"/>
  <c r="FE130" i="29" s="1"/>
  <c r="EY130" i="29"/>
  <c r="FF130" i="29" s="1"/>
  <c r="EX116" i="29"/>
  <c r="FE116" i="29" s="1"/>
  <c r="EY116" i="29"/>
  <c r="FF116" i="29" s="1"/>
  <c r="EZ116" i="29"/>
  <c r="FG116" i="29" s="1"/>
  <c r="EX66" i="29"/>
  <c r="FE66" i="29" s="1"/>
  <c r="EY66" i="29"/>
  <c r="FF66" i="29" s="1"/>
  <c r="EZ66" i="29"/>
  <c r="FG66" i="29" s="1"/>
  <c r="FH46" i="29"/>
  <c r="EZ46" i="29"/>
  <c r="FG46" i="29" s="1"/>
  <c r="EX46" i="29"/>
  <c r="FE46" i="29" s="1"/>
  <c r="EY46" i="29"/>
  <c r="FF46" i="29" s="1"/>
  <c r="EX19" i="29"/>
  <c r="FE19" i="29" s="1"/>
  <c r="EY19" i="29"/>
  <c r="FF19" i="29" s="1"/>
  <c r="EZ19" i="29"/>
  <c r="FG19" i="29" s="1"/>
  <c r="EX80" i="29"/>
  <c r="FE80" i="29" s="1"/>
  <c r="EY80" i="29"/>
  <c r="FF80" i="29" s="1"/>
  <c r="EZ80" i="29"/>
  <c r="FG80" i="29" s="1"/>
  <c r="EX151" i="29"/>
  <c r="FE151" i="29" s="1"/>
  <c r="EY151" i="29"/>
  <c r="FF151" i="29" s="1"/>
  <c r="EZ151" i="29"/>
  <c r="FG151" i="29" s="1"/>
  <c r="EX77" i="29"/>
  <c r="FE77" i="29" s="1"/>
  <c r="EY77" i="29"/>
  <c r="FF77" i="29" s="1"/>
  <c r="EZ77" i="29"/>
  <c r="FG77" i="29" s="1"/>
  <c r="EX79" i="29"/>
  <c r="FE79" i="29" s="1"/>
  <c r="EY79" i="29"/>
  <c r="FF79" i="29" s="1"/>
  <c r="EZ79" i="29"/>
  <c r="FG79" i="29" s="1"/>
  <c r="EX148" i="29"/>
  <c r="FE148" i="29" s="1"/>
  <c r="EY148" i="29"/>
  <c r="FF148" i="29" s="1"/>
  <c r="EZ148" i="29"/>
  <c r="FG148" i="29" s="1"/>
  <c r="EZ134" i="29"/>
  <c r="FG134" i="29" s="1"/>
  <c r="EX134" i="29"/>
  <c r="FE134" i="29" s="1"/>
  <c r="EY134" i="29"/>
  <c r="FF134" i="29" s="1"/>
  <c r="EX15" i="29"/>
  <c r="FE15" i="29" s="1"/>
  <c r="EY15" i="29"/>
  <c r="FF15" i="29" s="1"/>
  <c r="EZ15" i="29"/>
  <c r="FG15" i="29" s="1"/>
  <c r="EX105" i="29"/>
  <c r="FE105" i="29" s="1"/>
  <c r="EY105" i="29"/>
  <c r="FF105" i="29" s="1"/>
  <c r="EZ105" i="29"/>
  <c r="FG105" i="29" s="1"/>
  <c r="EZ162" i="29"/>
  <c r="FG162" i="29" s="1"/>
  <c r="EX162" i="29"/>
  <c r="FE162" i="29" s="1"/>
  <c r="EY162" i="29"/>
  <c r="FF162" i="29" s="1"/>
  <c r="EX164" i="29"/>
  <c r="FE164" i="29" s="1"/>
  <c r="EY164" i="29"/>
  <c r="FF164" i="29" s="1"/>
  <c r="EZ164" i="29"/>
  <c r="FG164" i="29" s="1"/>
  <c r="EX127" i="29"/>
  <c r="FE127" i="29" s="1"/>
  <c r="EY127" i="29"/>
  <c r="FF127" i="29" s="1"/>
  <c r="EZ127" i="29"/>
  <c r="FG127" i="29" s="1"/>
  <c r="EX113" i="29"/>
  <c r="FE113" i="29" s="1"/>
  <c r="EY113" i="29"/>
  <c r="FF113" i="29" s="1"/>
  <c r="EZ113" i="29"/>
  <c r="FG113" i="29" s="1"/>
  <c r="EX37" i="29"/>
  <c r="FE37" i="29" s="1"/>
  <c r="EY37" i="29"/>
  <c r="FF37" i="29" s="1"/>
  <c r="EZ37" i="29"/>
  <c r="FG37" i="29" s="1"/>
  <c r="FH61" i="29"/>
  <c r="EX61" i="29"/>
  <c r="FE61" i="29" s="1"/>
  <c r="EY61" i="29"/>
  <c r="FF61" i="29" s="1"/>
  <c r="EZ61" i="29"/>
  <c r="FG61" i="29" s="1"/>
  <c r="EX57" i="29"/>
  <c r="FE57" i="29" s="1"/>
  <c r="EY57" i="29"/>
  <c r="FF57" i="29" s="1"/>
  <c r="EZ57" i="29"/>
  <c r="FG57" i="29" s="1"/>
  <c r="EX81" i="29"/>
  <c r="FE81" i="29" s="1"/>
  <c r="EY81" i="29"/>
  <c r="FF81" i="29" s="1"/>
  <c r="EZ81" i="29"/>
  <c r="FG81" i="29" s="1"/>
  <c r="EX74" i="29"/>
  <c r="FE74" i="29" s="1"/>
  <c r="EY74" i="29"/>
  <c r="FF74" i="29" s="1"/>
  <c r="EZ74" i="29"/>
  <c r="FG74" i="29" s="1"/>
  <c r="EX76" i="29"/>
  <c r="FE76" i="29" s="1"/>
  <c r="EY76" i="29"/>
  <c r="FF76" i="29" s="1"/>
  <c r="EZ76" i="29"/>
  <c r="FG76" i="29" s="1"/>
  <c r="EX145" i="29"/>
  <c r="FE145" i="29" s="1"/>
  <c r="EY145" i="29"/>
  <c r="FF145" i="29" s="1"/>
  <c r="EZ145" i="29"/>
  <c r="FG145" i="29" s="1"/>
  <c r="EX132" i="29"/>
  <c r="FE132" i="29" s="1"/>
  <c r="EY132" i="29"/>
  <c r="FF132" i="29" s="1"/>
  <c r="EZ132" i="29"/>
  <c r="FG132" i="29" s="1"/>
  <c r="EX12" i="29"/>
  <c r="FE12" i="29" s="1"/>
  <c r="EY12" i="29"/>
  <c r="FF12" i="29" s="1"/>
  <c r="EZ12" i="29"/>
  <c r="FG12" i="29" s="1"/>
  <c r="EZ102" i="29"/>
  <c r="FG102" i="29" s="1"/>
  <c r="EX102" i="29"/>
  <c r="FE102" i="29" s="1"/>
  <c r="EY102" i="29"/>
  <c r="FF102" i="29" s="1"/>
  <c r="EX107" i="29"/>
  <c r="FE107" i="29" s="1"/>
  <c r="EY107" i="29"/>
  <c r="FF107" i="29" s="1"/>
  <c r="EZ107" i="29"/>
  <c r="FG107" i="29" s="1"/>
  <c r="EX159" i="29"/>
  <c r="FE159" i="29" s="1"/>
  <c r="EY159" i="29"/>
  <c r="FF159" i="29" s="1"/>
  <c r="EZ159" i="29"/>
  <c r="FG159" i="29" s="1"/>
  <c r="EX161" i="29"/>
  <c r="FE161" i="29" s="1"/>
  <c r="EY161" i="29"/>
  <c r="FF161" i="29" s="1"/>
  <c r="EZ161" i="29"/>
  <c r="FG161" i="29" s="1"/>
  <c r="EX124" i="29"/>
  <c r="FE124" i="29" s="1"/>
  <c r="EY124" i="29"/>
  <c r="FF124" i="29" s="1"/>
  <c r="EZ124" i="29"/>
  <c r="FG124" i="29" s="1"/>
  <c r="EX111" i="29"/>
  <c r="FE111" i="29" s="1"/>
  <c r="EY111" i="29"/>
  <c r="FF111" i="29" s="1"/>
  <c r="EZ111" i="29"/>
  <c r="FG111" i="29" s="1"/>
  <c r="EX60" i="29"/>
  <c r="FE60" i="29" s="1"/>
  <c r="EY60" i="29"/>
  <c r="FF60" i="29" s="1"/>
  <c r="EZ60" i="29"/>
  <c r="FG60" i="29" s="1"/>
  <c r="EX55" i="29"/>
  <c r="FE55" i="29" s="1"/>
  <c r="EY55" i="29"/>
  <c r="FF55" i="29" s="1"/>
  <c r="EZ55" i="29"/>
  <c r="FG55" i="29" s="1"/>
  <c r="FH33" i="29"/>
  <c r="EX33" i="29"/>
  <c r="FE33" i="29" s="1"/>
  <c r="EY33" i="29"/>
  <c r="FF33" i="29" s="1"/>
  <c r="EZ33" i="29"/>
  <c r="FG33" i="29" s="1"/>
  <c r="EX29" i="29"/>
  <c r="FE29" i="29" s="1"/>
  <c r="EY29" i="29"/>
  <c r="FF29" i="29" s="1"/>
  <c r="EZ29" i="29"/>
  <c r="FG29" i="29" s="1"/>
  <c r="EX28" i="29"/>
  <c r="FE28" i="29" s="1"/>
  <c r="EY28" i="29"/>
  <c r="FF28" i="29" s="1"/>
  <c r="EZ28" i="29"/>
  <c r="FG28" i="29" s="1"/>
  <c r="EX133" i="29"/>
  <c r="FE133" i="29" s="1"/>
  <c r="EY133" i="29"/>
  <c r="FF133" i="29" s="1"/>
  <c r="EZ133" i="29"/>
  <c r="FG133" i="29" s="1"/>
  <c r="EX71" i="29"/>
  <c r="FE71" i="29" s="1"/>
  <c r="EY71" i="29"/>
  <c r="FF71" i="29" s="1"/>
  <c r="EZ71" i="29"/>
  <c r="FG71" i="29" s="1"/>
  <c r="EX73" i="29"/>
  <c r="FE73" i="29" s="1"/>
  <c r="EY73" i="29"/>
  <c r="FF73" i="29" s="1"/>
  <c r="EZ73" i="29"/>
  <c r="FG73" i="29" s="1"/>
  <c r="EZ142" i="29"/>
  <c r="FG142" i="29" s="1"/>
  <c r="EX142" i="29"/>
  <c r="FE142" i="29" s="1"/>
  <c r="EY142" i="29"/>
  <c r="FF142" i="29" s="1"/>
  <c r="EX9" i="29"/>
  <c r="FE9" i="29" s="1"/>
  <c r="EY9" i="29"/>
  <c r="FF9" i="29" s="1"/>
  <c r="EZ9" i="29"/>
  <c r="FG9" i="29" s="1"/>
  <c r="EX99" i="29"/>
  <c r="FE99" i="29" s="1"/>
  <c r="EY99" i="29"/>
  <c r="FF99" i="29" s="1"/>
  <c r="EZ99" i="29"/>
  <c r="FG99" i="29" s="1"/>
  <c r="EX104" i="29"/>
  <c r="FE104" i="29" s="1"/>
  <c r="EY104" i="29"/>
  <c r="FF104" i="29" s="1"/>
  <c r="EZ104" i="29"/>
  <c r="FG104" i="29" s="1"/>
  <c r="EX172" i="29"/>
  <c r="FE172" i="29" s="1"/>
  <c r="EY172" i="29"/>
  <c r="FF172" i="29" s="1"/>
  <c r="EZ172" i="29"/>
  <c r="FG172" i="29" s="1"/>
  <c r="EZ158" i="29"/>
  <c r="FG158" i="29" s="1"/>
  <c r="EX158" i="29"/>
  <c r="FE158" i="29" s="1"/>
  <c r="EY158" i="29"/>
  <c r="FF158" i="29" s="1"/>
  <c r="EX121" i="29"/>
  <c r="FE121" i="29" s="1"/>
  <c r="EY121" i="29"/>
  <c r="FF121" i="29" s="1"/>
  <c r="EZ121" i="29"/>
  <c r="FG121" i="29" s="1"/>
  <c r="EX53" i="29"/>
  <c r="FE53" i="29" s="1"/>
  <c r="EY53" i="29"/>
  <c r="FF53" i="29" s="1"/>
  <c r="EZ53" i="29"/>
  <c r="FG53" i="29" s="1"/>
  <c r="EX45" i="29"/>
  <c r="FE45" i="29" s="1"/>
  <c r="EY45" i="29"/>
  <c r="FF45" i="29" s="1"/>
  <c r="EZ45" i="29"/>
  <c r="FG45" i="29" s="1"/>
  <c r="EZ38" i="29"/>
  <c r="FG38" i="29" s="1"/>
  <c r="EX38" i="29"/>
  <c r="FE38" i="29" s="1"/>
  <c r="EY38" i="29"/>
  <c r="FF38" i="29" s="1"/>
  <c r="EX129" i="29"/>
  <c r="FE129" i="29" s="1"/>
  <c r="EY129" i="29"/>
  <c r="FF129" i="29" s="1"/>
  <c r="EZ129" i="29"/>
  <c r="FG129" i="29" s="1"/>
  <c r="EX87" i="29"/>
  <c r="FE87" i="29" s="1"/>
  <c r="EY87" i="29"/>
  <c r="FF87" i="29" s="1"/>
  <c r="EZ87" i="29"/>
  <c r="FG87" i="29" s="1"/>
  <c r="EZ70" i="29"/>
  <c r="FG70" i="29" s="1"/>
  <c r="EX70" i="29"/>
  <c r="FE70" i="29" s="1"/>
  <c r="EY70" i="29"/>
  <c r="FF70" i="29" s="1"/>
  <c r="EX139" i="29"/>
  <c r="FE139" i="29" s="1"/>
  <c r="EY139" i="29"/>
  <c r="FF139" i="29" s="1"/>
  <c r="EZ139" i="29"/>
  <c r="FG139" i="29" s="1"/>
  <c r="EX23" i="29"/>
  <c r="FE23" i="29" s="1"/>
  <c r="EY23" i="29"/>
  <c r="FF23" i="29" s="1"/>
  <c r="EZ23" i="29"/>
  <c r="FG23" i="29" s="1"/>
  <c r="EX25" i="29"/>
  <c r="FE25" i="29" s="1"/>
  <c r="EY25" i="29"/>
  <c r="FF25" i="29" s="1"/>
  <c r="EZ25" i="29"/>
  <c r="FG25" i="29" s="1"/>
  <c r="EX96" i="29"/>
  <c r="FE96" i="29" s="1"/>
  <c r="EY96" i="29"/>
  <c r="FF96" i="29" s="1"/>
  <c r="EZ96" i="29"/>
  <c r="FG96" i="29" s="1"/>
  <c r="EX101" i="29"/>
  <c r="FE101" i="29" s="1"/>
  <c r="EY101" i="29"/>
  <c r="FF101" i="29" s="1"/>
  <c r="EZ101" i="29"/>
  <c r="FG101" i="29" s="1"/>
  <c r="EX169" i="29"/>
  <c r="FE169" i="29" s="1"/>
  <c r="EY169" i="29"/>
  <c r="FF169" i="29" s="1"/>
  <c r="EZ169" i="29"/>
  <c r="FG169" i="29" s="1"/>
  <c r="EX155" i="29"/>
  <c r="FE155" i="29" s="1"/>
  <c r="EY155" i="29"/>
  <c r="FF155" i="29" s="1"/>
  <c r="EZ155" i="29"/>
  <c r="FG155" i="29" s="1"/>
  <c r="EZ118" i="29"/>
  <c r="FG118" i="29" s="1"/>
  <c r="EX118" i="29"/>
  <c r="FE118" i="29" s="1"/>
  <c r="EY118" i="29"/>
  <c r="FF118" i="29" s="1"/>
  <c r="EX51" i="29"/>
  <c r="FE51" i="29" s="1"/>
  <c r="EY51" i="29"/>
  <c r="FF51" i="29" s="1"/>
  <c r="EZ51" i="29"/>
  <c r="FG51" i="29" s="1"/>
  <c r="EX41" i="29"/>
  <c r="FE41" i="29" s="1"/>
  <c r="EY41" i="29"/>
  <c r="FF41" i="29" s="1"/>
  <c r="EZ41" i="29"/>
  <c r="FG41" i="29" s="1"/>
  <c r="EX95" i="29"/>
  <c r="FE95" i="29" s="1"/>
  <c r="EY95" i="29"/>
  <c r="FF95" i="29" s="1"/>
  <c r="EZ95" i="29"/>
  <c r="FG95" i="29" s="1"/>
  <c r="EX84" i="29"/>
  <c r="FE84" i="29" s="1"/>
  <c r="EY84" i="29"/>
  <c r="FF84" i="29" s="1"/>
  <c r="EZ84" i="29"/>
  <c r="FG84" i="29" s="1"/>
  <c r="EX69" i="29"/>
  <c r="FE69" i="29" s="1"/>
  <c r="EY69" i="29"/>
  <c r="FF69" i="29" s="1"/>
  <c r="EZ69" i="29"/>
  <c r="FG69" i="29" s="1"/>
  <c r="EX136" i="29"/>
  <c r="FE136" i="29" s="1"/>
  <c r="EY136" i="29"/>
  <c r="FF136" i="29" s="1"/>
  <c r="EZ136" i="29"/>
  <c r="FG136" i="29" s="1"/>
  <c r="EX20" i="29"/>
  <c r="FE20" i="29" s="1"/>
  <c r="EY20" i="29"/>
  <c r="FF20" i="29" s="1"/>
  <c r="EZ20" i="29"/>
  <c r="FG20" i="29" s="1"/>
  <c r="EZ22" i="29"/>
  <c r="FG22" i="29" s="1"/>
  <c r="EX22" i="29"/>
  <c r="FE22" i="29" s="1"/>
  <c r="EY22" i="29"/>
  <c r="FF22" i="29" s="1"/>
  <c r="EX93" i="29"/>
  <c r="FE93" i="29" s="1"/>
  <c r="EY93" i="29"/>
  <c r="FF93" i="29" s="1"/>
  <c r="EZ93" i="29"/>
  <c r="FG93" i="29" s="1"/>
  <c r="EX98" i="29"/>
  <c r="FE98" i="29" s="1"/>
  <c r="EY98" i="29"/>
  <c r="FF98" i="29" s="1"/>
  <c r="EZ98" i="29"/>
  <c r="FG98" i="29" s="1"/>
  <c r="EX166" i="29"/>
  <c r="FE166" i="29" s="1"/>
  <c r="EZ166" i="29"/>
  <c r="FG166" i="29" s="1"/>
  <c r="EY166" i="29"/>
  <c r="FF166" i="29" s="1"/>
  <c r="EX153" i="29"/>
  <c r="FE153" i="29" s="1"/>
  <c r="EY153" i="29"/>
  <c r="FF153" i="29" s="1"/>
  <c r="EZ153" i="29"/>
  <c r="FG153" i="29" s="1"/>
  <c r="EX115" i="29"/>
  <c r="FE115" i="29" s="1"/>
  <c r="EY115" i="29"/>
  <c r="FF115" i="29" s="1"/>
  <c r="EZ115" i="29"/>
  <c r="FG115" i="29" s="1"/>
  <c r="EX68" i="29"/>
  <c r="FE68" i="29" s="1"/>
  <c r="EY68" i="29"/>
  <c r="FF68" i="29" s="1"/>
  <c r="EZ68" i="29"/>
  <c r="FG68" i="29" s="1"/>
  <c r="EX48" i="29"/>
  <c r="FE48" i="29" s="1"/>
  <c r="EY48" i="29"/>
  <c r="FF48" i="29" s="1"/>
  <c r="EZ48" i="29"/>
  <c r="FG48" i="29" s="1"/>
  <c r="EX64" i="29"/>
  <c r="FE64" i="29" s="1"/>
  <c r="EY64" i="29"/>
  <c r="FF64" i="29" s="1"/>
  <c r="EZ64" i="29"/>
  <c r="FG64" i="29" s="1"/>
  <c r="EZ62" i="29"/>
  <c r="FG62" i="29" s="1"/>
  <c r="EX62" i="29"/>
  <c r="FE62" i="29" s="1"/>
  <c r="EY62" i="29"/>
  <c r="FF62" i="29" s="1"/>
  <c r="EX47" i="29"/>
  <c r="FE47" i="29" s="1"/>
  <c r="EY47" i="29"/>
  <c r="FF47" i="29" s="1"/>
  <c r="EZ47" i="29"/>
  <c r="FG47" i="29" s="1"/>
  <c r="EW6" i="29"/>
  <c r="EM4" i="29"/>
  <c r="EN4" i="29"/>
  <c r="FH99" i="29"/>
  <c r="FH87" i="29"/>
  <c r="FH139" i="29"/>
  <c r="FH23" i="29"/>
  <c r="FH25" i="29"/>
  <c r="FH96" i="29"/>
  <c r="FH101" i="29"/>
  <c r="FH169" i="29"/>
  <c r="FH118" i="29"/>
  <c r="FH51" i="29"/>
  <c r="FH60" i="29"/>
  <c r="FH66" i="29"/>
  <c r="FH20" i="29"/>
  <c r="FH22" i="29"/>
  <c r="FH93" i="29"/>
  <c r="FH98" i="29"/>
  <c r="FH166" i="29"/>
  <c r="FH115" i="29"/>
  <c r="FH68" i="29"/>
  <c r="FH37" i="29"/>
  <c r="FH58" i="29"/>
  <c r="FH84" i="29"/>
  <c r="FH136" i="29"/>
  <c r="FH81" i="29"/>
  <c r="FH150" i="29"/>
  <c r="FH17" i="29"/>
  <c r="FH19" i="29"/>
  <c r="FH109" i="29"/>
  <c r="FH95" i="29"/>
  <c r="FH163" i="29"/>
  <c r="FH129" i="29"/>
  <c r="FH56" i="29"/>
  <c r="FH158" i="29"/>
  <c r="EO4" i="29"/>
  <c r="FH78" i="29"/>
  <c r="FH147" i="29"/>
  <c r="FH14" i="29"/>
  <c r="FH16" i="29"/>
  <c r="FH106" i="29"/>
  <c r="FH160" i="29"/>
  <c r="FH126" i="29"/>
  <c r="FH65" i="29"/>
  <c r="FH104" i="29"/>
  <c r="FH75" i="29"/>
  <c r="FH157" i="29"/>
  <c r="FH123" i="29"/>
  <c r="FH128" i="29"/>
  <c r="FH54" i="29"/>
  <c r="FH55" i="29"/>
  <c r="FH172" i="29"/>
  <c r="FH53" i="29"/>
  <c r="FH120" i="29"/>
  <c r="FH88" i="29"/>
  <c r="FH143" i="29"/>
  <c r="FH24" i="29"/>
  <c r="FH97" i="29"/>
  <c r="FH171" i="29"/>
  <c r="FH117" i="29"/>
  <c r="FH122" i="29"/>
  <c r="FH63" i="29"/>
  <c r="FH142" i="29"/>
  <c r="FH121" i="29"/>
  <c r="FH13" i="29"/>
  <c r="FH138" i="29"/>
  <c r="FH83" i="29"/>
  <c r="FH85" i="29"/>
  <c r="FH135" i="29"/>
  <c r="FH140" i="29"/>
  <c r="FH21" i="29"/>
  <c r="FH94" i="29"/>
  <c r="FH168" i="29"/>
  <c r="FH170" i="29"/>
  <c r="FH114" i="29"/>
  <c r="FH119" i="29"/>
  <c r="FH144" i="29"/>
  <c r="FH103" i="29"/>
  <c r="FH141" i="29"/>
  <c r="FH80" i="29"/>
  <c r="FH151" i="29"/>
  <c r="FH137" i="29"/>
  <c r="FH18" i="29"/>
  <c r="FH108" i="29"/>
  <c r="FH165" i="29"/>
  <c r="FH167" i="29"/>
  <c r="FH130" i="29"/>
  <c r="FH116" i="29"/>
  <c r="FH52" i="29"/>
  <c r="FH125" i="29"/>
  <c r="FH77" i="29"/>
  <c r="FH79" i="29"/>
  <c r="FH148" i="29"/>
  <c r="FH15" i="29"/>
  <c r="FH105" i="29"/>
  <c r="FH162" i="29"/>
  <c r="FH164" i="29"/>
  <c r="FH127" i="29"/>
  <c r="FH149" i="29"/>
  <c r="FH146" i="29"/>
  <c r="FH100" i="29"/>
  <c r="FH86" i="29"/>
  <c r="FH82" i="29"/>
  <c r="FH74" i="29"/>
  <c r="FH76" i="29"/>
  <c r="FH145" i="29"/>
  <c r="FH12" i="29"/>
  <c r="FH102" i="29"/>
  <c r="FH107" i="29"/>
  <c r="FH159" i="29"/>
  <c r="FH161" i="29"/>
  <c r="FH124" i="29"/>
  <c r="EQ4" i="29"/>
  <c r="ET4" i="29"/>
  <c r="ER4" i="29"/>
  <c r="ES4" i="29"/>
  <c r="EP4" i="29"/>
  <c r="FH30" i="29" l="1"/>
  <c r="FI30" i="29" s="1"/>
  <c r="G15" i="31"/>
  <c r="I29" i="31" a="1"/>
  <c r="I29" i="31" s="1"/>
  <c r="I30" i="31" s="1"/>
  <c r="FH72" i="29"/>
  <c r="FI72" i="29" s="1"/>
  <c r="FH73" i="29"/>
  <c r="FI73" i="29" s="1"/>
  <c r="G16" i="31"/>
  <c r="FH134" i="29"/>
  <c r="FI134" i="29" s="1"/>
  <c r="FH156" i="29"/>
  <c r="FI156" i="29" s="1"/>
  <c r="G17" i="31"/>
  <c r="G14" i="31"/>
  <c r="G13" i="31"/>
  <c r="FP31" i="29"/>
  <c r="FQ31" i="29" s="1"/>
  <c r="FJ31" i="29"/>
  <c r="FK31" i="29"/>
  <c r="FL31" i="29"/>
  <c r="FP57" i="29"/>
  <c r="FQ57" i="29" s="1"/>
  <c r="FJ57" i="29"/>
  <c r="FK57" i="29"/>
  <c r="FL57" i="29"/>
  <c r="FP34" i="29"/>
  <c r="FQ34" i="29" s="1"/>
  <c r="FJ34" i="29"/>
  <c r="FK34" i="29"/>
  <c r="FL34" i="29"/>
  <c r="FP45" i="29"/>
  <c r="FQ45" i="29" s="1"/>
  <c r="FJ45" i="29"/>
  <c r="FK45" i="29"/>
  <c r="FL45" i="29"/>
  <c r="FP42" i="29"/>
  <c r="FQ42" i="29" s="1"/>
  <c r="FJ42" i="29"/>
  <c r="FK42" i="29"/>
  <c r="FL42" i="29"/>
  <c r="FP40" i="29"/>
  <c r="FQ40" i="29" s="1"/>
  <c r="FJ40" i="29"/>
  <c r="FK40" i="29"/>
  <c r="FL40" i="29"/>
  <c r="FP59" i="29"/>
  <c r="FQ59" i="29" s="1"/>
  <c r="FJ59" i="29"/>
  <c r="FK59" i="29"/>
  <c r="FL59" i="29"/>
  <c r="FP43" i="29"/>
  <c r="FQ43" i="29" s="1"/>
  <c r="FJ43" i="29"/>
  <c r="FK43" i="29"/>
  <c r="FL43" i="29"/>
  <c r="FP47" i="29"/>
  <c r="FQ47" i="29" s="1"/>
  <c r="FJ47" i="29"/>
  <c r="FK47" i="29"/>
  <c r="FL47" i="29"/>
  <c r="FP62" i="29"/>
  <c r="FQ62" i="29" s="1"/>
  <c r="FJ62" i="29"/>
  <c r="FK62" i="29"/>
  <c r="FL62" i="29"/>
  <c r="FP64" i="29"/>
  <c r="FQ64" i="29" s="1"/>
  <c r="FJ64" i="29"/>
  <c r="FK64" i="29"/>
  <c r="FL64" i="29"/>
  <c r="FP67" i="29"/>
  <c r="FQ67" i="29" s="1"/>
  <c r="FJ67" i="29"/>
  <c r="FK67" i="29"/>
  <c r="FL67" i="29"/>
  <c r="FI158" i="29"/>
  <c r="FI138" i="29"/>
  <c r="FI143" i="29"/>
  <c r="FI75" i="29"/>
  <c r="FI56" i="29"/>
  <c r="FI37" i="29"/>
  <c r="FI97" i="29"/>
  <c r="FI60" i="29"/>
  <c r="FI161" i="29"/>
  <c r="FI159" i="29"/>
  <c r="FI116" i="29"/>
  <c r="FI107" i="29"/>
  <c r="FI130" i="29"/>
  <c r="FI88" i="29"/>
  <c r="FI129" i="29"/>
  <c r="FI118" i="29"/>
  <c r="FI35" i="29"/>
  <c r="FI157" i="29"/>
  <c r="FI144" i="29"/>
  <c r="FI127" i="29"/>
  <c r="FI104" i="29"/>
  <c r="FI68" i="29"/>
  <c r="FI102" i="29"/>
  <c r="FI164" i="29"/>
  <c r="FI167" i="29"/>
  <c r="FI119" i="29"/>
  <c r="FI13" i="29"/>
  <c r="FI120" i="29"/>
  <c r="FI65" i="29"/>
  <c r="FI163" i="29"/>
  <c r="FI169" i="29"/>
  <c r="FI146" i="29"/>
  <c r="FI149" i="29"/>
  <c r="FI58" i="29"/>
  <c r="FI165" i="29"/>
  <c r="FI121" i="29"/>
  <c r="FI53" i="29"/>
  <c r="FI126" i="29"/>
  <c r="FI95" i="29"/>
  <c r="FI115" i="29"/>
  <c r="FI101" i="29"/>
  <c r="FI46" i="29"/>
  <c r="FI32" i="29"/>
  <c r="FI44" i="29"/>
  <c r="FI125" i="29"/>
  <c r="FI145" i="29"/>
  <c r="FI142" i="29"/>
  <c r="FI160" i="29"/>
  <c r="FI166" i="29"/>
  <c r="FI96" i="29"/>
  <c r="FI33" i="29"/>
  <c r="FI123" i="29"/>
  <c r="FI24" i="29"/>
  <c r="FI51" i="29"/>
  <c r="FI170" i="29"/>
  <c r="FI109" i="29"/>
  <c r="FI76" i="29"/>
  <c r="FI15" i="29"/>
  <c r="FI18" i="29"/>
  <c r="FI168" i="29"/>
  <c r="FI63" i="29"/>
  <c r="FI172" i="29"/>
  <c r="FI106" i="29"/>
  <c r="FI19" i="29"/>
  <c r="FI98" i="29"/>
  <c r="FI25" i="29"/>
  <c r="FI61" i="29"/>
  <c r="FI39" i="29"/>
  <c r="FI52" i="29"/>
  <c r="FI114" i="29"/>
  <c r="FI94" i="29"/>
  <c r="FI55" i="29"/>
  <c r="FI41" i="29"/>
  <c r="FI85" i="29"/>
  <c r="FI83" i="29"/>
  <c r="FI12" i="29"/>
  <c r="FI108" i="29"/>
  <c r="FI74" i="29"/>
  <c r="FI137" i="29"/>
  <c r="FI16" i="29"/>
  <c r="FI17" i="29"/>
  <c r="FI93" i="29"/>
  <c r="FI23" i="29"/>
  <c r="FI82" i="29"/>
  <c r="FI148" i="29"/>
  <c r="FI151" i="29"/>
  <c r="FI21" i="29"/>
  <c r="FI122" i="29"/>
  <c r="FI14" i="29"/>
  <c r="FI150" i="29"/>
  <c r="FI22" i="29"/>
  <c r="FI139" i="29"/>
  <c r="FI124" i="29"/>
  <c r="FI84" i="29"/>
  <c r="FI38" i="29"/>
  <c r="FI103" i="29"/>
  <c r="FI36" i="29"/>
  <c r="FI162" i="29"/>
  <c r="FI105" i="29"/>
  <c r="FI86" i="29"/>
  <c r="FI79" i="29"/>
  <c r="FI80" i="29"/>
  <c r="FI140" i="29"/>
  <c r="FI117" i="29"/>
  <c r="FI54" i="29"/>
  <c r="FI147" i="29"/>
  <c r="FI81" i="29"/>
  <c r="FI20" i="29"/>
  <c r="FI87" i="29"/>
  <c r="FI141" i="29"/>
  <c r="FI100" i="29"/>
  <c r="FI77" i="29"/>
  <c r="FI135" i="29"/>
  <c r="FI171" i="29"/>
  <c r="FI128" i="29"/>
  <c r="FI78" i="29"/>
  <c r="FI136" i="29"/>
  <c r="FI66" i="29"/>
  <c r="FI99" i="29"/>
  <c r="FD6" i="29"/>
  <c r="FB6" i="29"/>
  <c r="FH112" i="29"/>
  <c r="FC6" i="29"/>
  <c r="FH50" i="29"/>
  <c r="FH111" i="29"/>
  <c r="FH155" i="29"/>
  <c r="FH92" i="29"/>
  <c r="FH153" i="29"/>
  <c r="FH70" i="29"/>
  <c r="FH28" i="29"/>
  <c r="FH132" i="29"/>
  <c r="FH113" i="29"/>
  <c r="FH91" i="29"/>
  <c r="FH154" i="29"/>
  <c r="FH8" i="29"/>
  <c r="FH71" i="29"/>
  <c r="FH10" i="29"/>
  <c r="FH48" i="29"/>
  <c r="FA6" i="29"/>
  <c r="FH90" i="29"/>
  <c r="FH49" i="29"/>
  <c r="FH7" i="29"/>
  <c r="FH11" i="29"/>
  <c r="FH69" i="29"/>
  <c r="FH9" i="29"/>
  <c r="FH133" i="29"/>
  <c r="FH29" i="29"/>
  <c r="FH27" i="29"/>
  <c r="EY6" i="29"/>
  <c r="FF6" i="29" s="1"/>
  <c r="EZ6" i="29"/>
  <c r="FG6" i="29" s="1"/>
  <c r="EX6" i="29"/>
  <c r="FE6" i="29" s="1"/>
  <c r="I9" i="31" l="1"/>
  <c r="I10" i="31"/>
  <c r="I8" i="31"/>
  <c r="FO64" i="29"/>
  <c r="FO43" i="29"/>
  <c r="FO42" i="29"/>
  <c r="FO62" i="29"/>
  <c r="FO59" i="29"/>
  <c r="FO45" i="29"/>
  <c r="FO57" i="29"/>
  <c r="FO31" i="29"/>
  <c r="FR67" i="29"/>
  <c r="FR47" i="29"/>
  <c r="FR40" i="29"/>
  <c r="FR34" i="29"/>
  <c r="FR64" i="29"/>
  <c r="FR43" i="29"/>
  <c r="FR42" i="29"/>
  <c r="FR57" i="29"/>
  <c r="FR62" i="29"/>
  <c r="FR59" i="29"/>
  <c r="FR45" i="29"/>
  <c r="FR31" i="29"/>
  <c r="FP22" i="29"/>
  <c r="FQ22" i="29" s="1"/>
  <c r="FJ22" i="29"/>
  <c r="FK22" i="29"/>
  <c r="FL22" i="29"/>
  <c r="FO67" i="29"/>
  <c r="FO47" i="29"/>
  <c r="FO40" i="29"/>
  <c r="FO34" i="29"/>
  <c r="FP171" i="29"/>
  <c r="FQ171" i="29" s="1"/>
  <c r="FJ171" i="29"/>
  <c r="FK171" i="29"/>
  <c r="FL171" i="29"/>
  <c r="FP137" i="29"/>
  <c r="FQ137" i="29" s="1"/>
  <c r="FJ137" i="29"/>
  <c r="FK137" i="29"/>
  <c r="FL137" i="29"/>
  <c r="FP125" i="29"/>
  <c r="FQ125" i="29" s="1"/>
  <c r="FJ125" i="29"/>
  <c r="FK125" i="29"/>
  <c r="FL125" i="29"/>
  <c r="FP149" i="29"/>
  <c r="FQ149" i="29" s="1"/>
  <c r="FJ149" i="29"/>
  <c r="FK149" i="29"/>
  <c r="FL149" i="29"/>
  <c r="FP159" i="29"/>
  <c r="FQ159" i="29" s="1"/>
  <c r="FJ159" i="29"/>
  <c r="FK159" i="29"/>
  <c r="FL159" i="29"/>
  <c r="FP135" i="29"/>
  <c r="FQ135" i="29" s="1"/>
  <c r="FJ135" i="29"/>
  <c r="FK135" i="29"/>
  <c r="FL135" i="29"/>
  <c r="FP80" i="29"/>
  <c r="FQ80" i="29" s="1"/>
  <c r="FJ80" i="29"/>
  <c r="FK80" i="29"/>
  <c r="FL80" i="29"/>
  <c r="FP150" i="29"/>
  <c r="FQ150" i="29" s="1"/>
  <c r="FJ150" i="29"/>
  <c r="FK150" i="29"/>
  <c r="FL150" i="29"/>
  <c r="FP74" i="29"/>
  <c r="FQ74" i="29" s="1"/>
  <c r="FJ74" i="29"/>
  <c r="FK74" i="29"/>
  <c r="FL74" i="29"/>
  <c r="FP39" i="29"/>
  <c r="FQ39" i="29" s="1"/>
  <c r="FJ39" i="29"/>
  <c r="FK39" i="29"/>
  <c r="FL39" i="29"/>
  <c r="FP109" i="29"/>
  <c r="FQ109" i="29" s="1"/>
  <c r="FJ109" i="29"/>
  <c r="FK109" i="29"/>
  <c r="FL109" i="29"/>
  <c r="FP44" i="29"/>
  <c r="FQ44" i="29" s="1"/>
  <c r="FJ44" i="29"/>
  <c r="FK44" i="29"/>
  <c r="FL44" i="29"/>
  <c r="FP146" i="29"/>
  <c r="FQ146" i="29" s="1"/>
  <c r="FJ146" i="29"/>
  <c r="FK146" i="29"/>
  <c r="FL146" i="29"/>
  <c r="FJ72" i="29"/>
  <c r="FK72" i="29"/>
  <c r="FL72" i="29"/>
  <c r="FP161" i="29"/>
  <c r="FQ161" i="29" s="1"/>
  <c r="FJ161" i="29"/>
  <c r="FK161" i="29"/>
  <c r="FL161" i="29"/>
  <c r="FN67" i="29"/>
  <c r="FM67" i="29"/>
  <c r="FM47" i="29"/>
  <c r="FN47" i="29"/>
  <c r="FN40" i="29"/>
  <c r="FM40" i="29"/>
  <c r="FN34" i="29"/>
  <c r="FM34" i="29"/>
  <c r="FP139" i="29"/>
  <c r="FQ139" i="29" s="1"/>
  <c r="FJ139" i="29"/>
  <c r="FK139" i="29"/>
  <c r="FL139" i="29"/>
  <c r="FP145" i="29"/>
  <c r="FQ145" i="29" s="1"/>
  <c r="FJ145" i="29"/>
  <c r="FK145" i="29"/>
  <c r="FL145" i="29"/>
  <c r="FP52" i="29"/>
  <c r="FQ52" i="29" s="1"/>
  <c r="FJ52" i="29"/>
  <c r="FK52" i="29"/>
  <c r="FL52" i="29"/>
  <c r="FJ156" i="29"/>
  <c r="FK156" i="29"/>
  <c r="FL156" i="29"/>
  <c r="FP79" i="29"/>
  <c r="FQ79" i="29" s="1"/>
  <c r="FJ79" i="29"/>
  <c r="FK79" i="29"/>
  <c r="FL79" i="29"/>
  <c r="FP14" i="29"/>
  <c r="FQ14" i="29" s="1"/>
  <c r="FJ14" i="29"/>
  <c r="FK14" i="29"/>
  <c r="FL14" i="29"/>
  <c r="FP108" i="29"/>
  <c r="FQ108" i="29" s="1"/>
  <c r="FJ108" i="29"/>
  <c r="FK108" i="29"/>
  <c r="FL108" i="29"/>
  <c r="FP61" i="29"/>
  <c r="FQ61" i="29" s="1"/>
  <c r="FJ61" i="29"/>
  <c r="FK61" i="29"/>
  <c r="FL61" i="29"/>
  <c r="FP170" i="29"/>
  <c r="FQ170" i="29" s="1"/>
  <c r="FJ170" i="29"/>
  <c r="FK170" i="29"/>
  <c r="FL170" i="29"/>
  <c r="FP32" i="29"/>
  <c r="FQ32" i="29" s="1"/>
  <c r="FJ32" i="29"/>
  <c r="FK32" i="29"/>
  <c r="FL32" i="29"/>
  <c r="FP169" i="29"/>
  <c r="FQ169" i="29" s="1"/>
  <c r="FJ169" i="29"/>
  <c r="FK169" i="29"/>
  <c r="FL169" i="29"/>
  <c r="FP127" i="29"/>
  <c r="FQ127" i="29" s="1"/>
  <c r="FJ127" i="29"/>
  <c r="FK127" i="29"/>
  <c r="FL127" i="29"/>
  <c r="FP60" i="29"/>
  <c r="FQ60" i="29" s="1"/>
  <c r="FJ60" i="29"/>
  <c r="FK60" i="29"/>
  <c r="FL60" i="29"/>
  <c r="FP16" i="29"/>
  <c r="FQ16" i="29" s="1"/>
  <c r="FJ16" i="29"/>
  <c r="FK16" i="29"/>
  <c r="FL16" i="29"/>
  <c r="FP58" i="29"/>
  <c r="FQ58" i="29" s="1"/>
  <c r="FJ58" i="29"/>
  <c r="FK58" i="29"/>
  <c r="FL58" i="29"/>
  <c r="FP140" i="29"/>
  <c r="FQ140" i="29" s="1"/>
  <c r="FJ140" i="29"/>
  <c r="FK140" i="29"/>
  <c r="FL140" i="29"/>
  <c r="FP76" i="29"/>
  <c r="FQ76" i="29" s="1"/>
  <c r="FJ76" i="29"/>
  <c r="FK76" i="29"/>
  <c r="FL76" i="29"/>
  <c r="FP104" i="29"/>
  <c r="FQ104" i="29" s="1"/>
  <c r="FJ104" i="29"/>
  <c r="FK104" i="29"/>
  <c r="FL104" i="29"/>
  <c r="FP77" i="29"/>
  <c r="FQ77" i="29" s="1"/>
  <c r="FJ77" i="29"/>
  <c r="FK77" i="29"/>
  <c r="FL77" i="29"/>
  <c r="FP86" i="29"/>
  <c r="FQ86" i="29" s="1"/>
  <c r="FJ86" i="29"/>
  <c r="FK86" i="29"/>
  <c r="FL86" i="29"/>
  <c r="FP122" i="29"/>
  <c r="FQ122" i="29" s="1"/>
  <c r="FJ122" i="29"/>
  <c r="FK122" i="29"/>
  <c r="FL122" i="29"/>
  <c r="FP12" i="29"/>
  <c r="FQ12" i="29" s="1"/>
  <c r="FJ12" i="29"/>
  <c r="FK12" i="29"/>
  <c r="FL12" i="29"/>
  <c r="FP25" i="29"/>
  <c r="FQ25" i="29" s="1"/>
  <c r="FJ25" i="29"/>
  <c r="FK25" i="29"/>
  <c r="FL25" i="29"/>
  <c r="FP51" i="29"/>
  <c r="FQ51" i="29" s="1"/>
  <c r="FJ51" i="29"/>
  <c r="FK51" i="29"/>
  <c r="FL51" i="29"/>
  <c r="FP46" i="29"/>
  <c r="FQ46" i="29" s="1"/>
  <c r="FJ46" i="29"/>
  <c r="FK46" i="29"/>
  <c r="FL46" i="29"/>
  <c r="FP163" i="29"/>
  <c r="FQ163" i="29" s="1"/>
  <c r="FJ163" i="29"/>
  <c r="FK163" i="29"/>
  <c r="FL163" i="29"/>
  <c r="FP144" i="29"/>
  <c r="FQ144" i="29" s="1"/>
  <c r="FJ144" i="29"/>
  <c r="FK144" i="29"/>
  <c r="FL144" i="29"/>
  <c r="FP97" i="29"/>
  <c r="FQ97" i="29" s="1"/>
  <c r="FJ97" i="29"/>
  <c r="FK97" i="29"/>
  <c r="FL97" i="29"/>
  <c r="FP128" i="29"/>
  <c r="FQ128" i="29" s="1"/>
  <c r="FJ128" i="29"/>
  <c r="FK128" i="29"/>
  <c r="FL128" i="29"/>
  <c r="FP15" i="29"/>
  <c r="FQ15" i="29" s="1"/>
  <c r="FJ15" i="29"/>
  <c r="FK15" i="29"/>
  <c r="FL15" i="29"/>
  <c r="FP116" i="29"/>
  <c r="FQ116" i="29" s="1"/>
  <c r="FJ116" i="29"/>
  <c r="FK116" i="29"/>
  <c r="FL116" i="29"/>
  <c r="FJ30" i="29"/>
  <c r="FK30" i="29"/>
  <c r="FL30" i="29"/>
  <c r="FP65" i="29"/>
  <c r="FQ65" i="29" s="1"/>
  <c r="FJ65" i="29"/>
  <c r="FK65" i="29"/>
  <c r="FL65" i="29"/>
  <c r="FP105" i="29"/>
  <c r="FQ105" i="29" s="1"/>
  <c r="FJ105" i="29"/>
  <c r="FK105" i="29"/>
  <c r="FL105" i="29"/>
  <c r="FP98" i="29"/>
  <c r="FQ98" i="29" s="1"/>
  <c r="FJ98" i="29"/>
  <c r="FK98" i="29"/>
  <c r="FL98" i="29"/>
  <c r="FP101" i="29"/>
  <c r="FQ101" i="29" s="1"/>
  <c r="FJ101" i="29"/>
  <c r="FK101" i="29"/>
  <c r="FL101" i="29"/>
  <c r="FP157" i="29"/>
  <c r="FQ157" i="29" s="1"/>
  <c r="FJ157" i="29"/>
  <c r="FK157" i="29"/>
  <c r="FL157" i="29"/>
  <c r="FP141" i="29"/>
  <c r="FQ141" i="29" s="1"/>
  <c r="FJ141" i="29"/>
  <c r="FK141" i="29"/>
  <c r="FL141" i="29"/>
  <c r="FP162" i="29"/>
  <c r="FQ162" i="29" s="1"/>
  <c r="FJ162" i="29"/>
  <c r="FK162" i="29"/>
  <c r="FL162" i="29"/>
  <c r="FP151" i="29"/>
  <c r="FQ151" i="29" s="1"/>
  <c r="FJ151" i="29"/>
  <c r="FK151" i="29"/>
  <c r="FL151" i="29"/>
  <c r="FP83" i="29"/>
  <c r="FQ83" i="29" s="1"/>
  <c r="FJ83" i="29"/>
  <c r="FK83" i="29"/>
  <c r="FL83" i="29"/>
  <c r="FP19" i="29"/>
  <c r="FQ19" i="29" s="1"/>
  <c r="FJ19" i="29"/>
  <c r="FK19" i="29"/>
  <c r="FL19" i="29"/>
  <c r="FP123" i="29"/>
  <c r="FQ123" i="29" s="1"/>
  <c r="FJ123" i="29"/>
  <c r="FK123" i="29"/>
  <c r="FL123" i="29"/>
  <c r="FP115" i="29"/>
  <c r="FQ115" i="29" s="1"/>
  <c r="FJ115" i="29"/>
  <c r="FK115" i="29"/>
  <c r="FL115" i="29"/>
  <c r="FP120" i="29"/>
  <c r="FQ120" i="29" s="1"/>
  <c r="FJ120" i="29"/>
  <c r="FK120" i="29"/>
  <c r="FL120" i="29"/>
  <c r="FP35" i="29"/>
  <c r="FQ35" i="29" s="1"/>
  <c r="FJ35" i="29"/>
  <c r="FK35" i="29"/>
  <c r="FL35" i="29"/>
  <c r="FP56" i="29"/>
  <c r="FQ56" i="29" s="1"/>
  <c r="FJ56" i="29"/>
  <c r="FK56" i="29"/>
  <c r="FL56" i="29"/>
  <c r="FM64" i="29"/>
  <c r="FN64" i="29"/>
  <c r="FN43" i="29"/>
  <c r="FM43" i="29"/>
  <c r="FN42" i="29"/>
  <c r="FM42" i="29"/>
  <c r="FM57" i="29"/>
  <c r="FN57" i="29"/>
  <c r="FP21" i="29"/>
  <c r="FQ21" i="29" s="1"/>
  <c r="FJ21" i="29"/>
  <c r="FK21" i="29"/>
  <c r="FL21" i="29"/>
  <c r="FP24" i="29"/>
  <c r="FQ24" i="29" s="1"/>
  <c r="FJ24" i="29"/>
  <c r="FK24" i="29"/>
  <c r="FL24" i="29"/>
  <c r="FP37" i="29"/>
  <c r="FQ37" i="29" s="1"/>
  <c r="FJ37" i="29"/>
  <c r="FK37" i="29"/>
  <c r="FL37" i="29"/>
  <c r="FP87" i="29"/>
  <c r="FQ87" i="29" s="1"/>
  <c r="FJ87" i="29"/>
  <c r="FK87" i="29"/>
  <c r="FL87" i="29"/>
  <c r="FP36" i="29"/>
  <c r="FQ36" i="29" s="1"/>
  <c r="FJ36" i="29"/>
  <c r="FK36" i="29"/>
  <c r="FL36" i="29"/>
  <c r="FP148" i="29"/>
  <c r="FQ148" i="29" s="1"/>
  <c r="FJ148" i="29"/>
  <c r="FK148" i="29"/>
  <c r="FL148" i="29"/>
  <c r="FP85" i="29"/>
  <c r="FQ85" i="29" s="1"/>
  <c r="FJ85" i="29"/>
  <c r="FK85" i="29"/>
  <c r="FL85" i="29"/>
  <c r="FP106" i="29"/>
  <c r="FQ106" i="29" s="1"/>
  <c r="FJ106" i="29"/>
  <c r="FK106" i="29"/>
  <c r="FL106" i="29"/>
  <c r="FP33" i="29"/>
  <c r="FQ33" i="29" s="1"/>
  <c r="FJ33" i="29"/>
  <c r="FK33" i="29"/>
  <c r="FL33" i="29"/>
  <c r="FP95" i="29"/>
  <c r="FQ95" i="29" s="1"/>
  <c r="FJ95" i="29"/>
  <c r="FK95" i="29"/>
  <c r="FL95" i="29"/>
  <c r="FP13" i="29"/>
  <c r="FQ13" i="29" s="1"/>
  <c r="FJ13" i="29"/>
  <c r="FK13" i="29"/>
  <c r="FL13" i="29"/>
  <c r="FP118" i="29"/>
  <c r="FQ118" i="29" s="1"/>
  <c r="FJ118" i="29"/>
  <c r="FK118" i="29"/>
  <c r="FL118" i="29"/>
  <c r="FP75" i="29"/>
  <c r="FQ75" i="29" s="1"/>
  <c r="FJ75" i="29"/>
  <c r="FK75" i="29"/>
  <c r="FL75" i="29"/>
  <c r="FP99" i="29"/>
  <c r="FQ99" i="29" s="1"/>
  <c r="FJ99" i="29"/>
  <c r="FK99" i="29"/>
  <c r="FL99" i="29"/>
  <c r="FP20" i="29"/>
  <c r="FQ20" i="29" s="1"/>
  <c r="FJ20" i="29"/>
  <c r="FK20" i="29"/>
  <c r="FL20" i="29"/>
  <c r="FP103" i="29"/>
  <c r="FQ103" i="29" s="1"/>
  <c r="FJ103" i="29"/>
  <c r="FK103" i="29"/>
  <c r="FL103" i="29"/>
  <c r="FP82" i="29"/>
  <c r="FQ82" i="29" s="1"/>
  <c r="FJ82" i="29"/>
  <c r="FK82" i="29"/>
  <c r="FL82" i="29"/>
  <c r="FP41" i="29"/>
  <c r="FQ41" i="29" s="1"/>
  <c r="FJ41" i="29"/>
  <c r="FK41" i="29"/>
  <c r="FL41" i="29"/>
  <c r="FP172" i="29"/>
  <c r="FQ172" i="29" s="1"/>
  <c r="FJ172" i="29"/>
  <c r="FK172" i="29"/>
  <c r="FL172" i="29"/>
  <c r="FP96" i="29"/>
  <c r="FQ96" i="29" s="1"/>
  <c r="FJ96" i="29"/>
  <c r="FK96" i="29"/>
  <c r="FL96" i="29"/>
  <c r="FP126" i="29"/>
  <c r="FQ126" i="29" s="1"/>
  <c r="FJ126" i="29"/>
  <c r="FK126" i="29"/>
  <c r="FL126" i="29"/>
  <c r="FP119" i="29"/>
  <c r="FQ119" i="29" s="1"/>
  <c r="FJ119" i="29"/>
  <c r="FK119" i="29"/>
  <c r="FL119" i="29"/>
  <c r="FP129" i="29"/>
  <c r="FQ129" i="29" s="1"/>
  <c r="FJ129" i="29"/>
  <c r="FK129" i="29"/>
  <c r="FL129" i="29"/>
  <c r="FP143" i="29"/>
  <c r="FQ143" i="29" s="1"/>
  <c r="FJ143" i="29"/>
  <c r="FK143" i="29"/>
  <c r="FL143" i="29"/>
  <c r="FP114" i="29"/>
  <c r="FQ114" i="29" s="1"/>
  <c r="FJ114" i="29"/>
  <c r="FK114" i="29"/>
  <c r="FL114" i="29"/>
  <c r="FP68" i="29"/>
  <c r="FQ68" i="29" s="1"/>
  <c r="FJ68" i="29"/>
  <c r="FK68" i="29"/>
  <c r="FL68" i="29"/>
  <c r="FP100" i="29"/>
  <c r="FQ100" i="29" s="1"/>
  <c r="FJ100" i="29"/>
  <c r="FK100" i="29"/>
  <c r="FL100" i="29"/>
  <c r="FP81" i="29"/>
  <c r="FQ81" i="29" s="1"/>
  <c r="FJ81" i="29"/>
  <c r="FK81" i="29"/>
  <c r="FL81" i="29"/>
  <c r="FP55" i="29"/>
  <c r="FQ55" i="29" s="1"/>
  <c r="FJ55" i="29"/>
  <c r="FK55" i="29"/>
  <c r="FL55" i="29"/>
  <c r="FP166" i="29"/>
  <c r="FQ166" i="29" s="1"/>
  <c r="FJ166" i="29"/>
  <c r="FK166" i="29"/>
  <c r="FL166" i="29"/>
  <c r="FP167" i="29"/>
  <c r="FQ167" i="29" s="1"/>
  <c r="FJ167" i="29"/>
  <c r="FK167" i="29"/>
  <c r="FL167" i="29"/>
  <c r="FP88" i="29"/>
  <c r="FQ88" i="29" s="1"/>
  <c r="FJ88" i="29"/>
  <c r="FK88" i="29"/>
  <c r="FL88" i="29"/>
  <c r="FP66" i="29"/>
  <c r="FQ66" i="29" s="1"/>
  <c r="FJ66" i="29"/>
  <c r="FK66" i="29"/>
  <c r="FL66" i="29"/>
  <c r="FP38" i="29"/>
  <c r="FQ38" i="29" s="1"/>
  <c r="FJ38" i="29"/>
  <c r="FK38" i="29"/>
  <c r="FL38" i="29"/>
  <c r="FP23" i="29"/>
  <c r="FQ23" i="29" s="1"/>
  <c r="FJ23" i="29"/>
  <c r="FK23" i="29"/>
  <c r="FL23" i="29"/>
  <c r="FP63" i="29"/>
  <c r="FQ63" i="29" s="1"/>
  <c r="FJ63" i="29"/>
  <c r="FK63" i="29"/>
  <c r="FL63" i="29"/>
  <c r="FP53" i="29"/>
  <c r="FQ53" i="29" s="1"/>
  <c r="FJ53" i="29"/>
  <c r="FK53" i="29"/>
  <c r="FL53" i="29"/>
  <c r="FP138" i="29"/>
  <c r="FQ138" i="29" s="1"/>
  <c r="FJ138" i="29"/>
  <c r="FK138" i="29"/>
  <c r="FL138" i="29"/>
  <c r="FP147" i="29"/>
  <c r="FQ147" i="29" s="1"/>
  <c r="FJ147" i="29"/>
  <c r="FK147" i="29"/>
  <c r="FL147" i="29"/>
  <c r="FP84" i="29"/>
  <c r="FQ84" i="29" s="1"/>
  <c r="FJ84" i="29"/>
  <c r="FK84" i="29"/>
  <c r="FL84" i="29"/>
  <c r="FP93" i="29"/>
  <c r="FQ93" i="29" s="1"/>
  <c r="FJ93" i="29"/>
  <c r="FK93" i="29"/>
  <c r="FL93" i="29"/>
  <c r="FP94" i="29"/>
  <c r="FQ94" i="29" s="1"/>
  <c r="FJ94" i="29"/>
  <c r="FK94" i="29"/>
  <c r="FL94" i="29"/>
  <c r="FP168" i="29"/>
  <c r="FQ168" i="29" s="1"/>
  <c r="FJ168" i="29"/>
  <c r="FK168" i="29"/>
  <c r="FL168" i="29"/>
  <c r="FP160" i="29"/>
  <c r="FQ160" i="29" s="1"/>
  <c r="FJ160" i="29"/>
  <c r="FK160" i="29"/>
  <c r="FL160" i="29"/>
  <c r="FP121" i="29"/>
  <c r="FQ121" i="29" s="1"/>
  <c r="FJ121" i="29"/>
  <c r="FK121" i="29"/>
  <c r="FL121" i="29"/>
  <c r="FP164" i="29"/>
  <c r="FQ164" i="29" s="1"/>
  <c r="FJ164" i="29"/>
  <c r="FK164" i="29"/>
  <c r="FL164" i="29"/>
  <c r="FP130" i="29"/>
  <c r="FQ130" i="29" s="1"/>
  <c r="FJ130" i="29"/>
  <c r="FK130" i="29"/>
  <c r="FL130" i="29"/>
  <c r="FJ73" i="29"/>
  <c r="FK73" i="29"/>
  <c r="FL73" i="29"/>
  <c r="FM62" i="29"/>
  <c r="FN62" i="29"/>
  <c r="FN59" i="29"/>
  <c r="FM59" i="29"/>
  <c r="FM45" i="29"/>
  <c r="FN45" i="29"/>
  <c r="FN31" i="29"/>
  <c r="FM31" i="29"/>
  <c r="FP117" i="29"/>
  <c r="FQ117" i="29" s="1"/>
  <c r="FJ117" i="29"/>
  <c r="FK117" i="29"/>
  <c r="FL117" i="29"/>
  <c r="FP136" i="29"/>
  <c r="FQ136" i="29" s="1"/>
  <c r="FJ136" i="29"/>
  <c r="FK136" i="29"/>
  <c r="FL136" i="29"/>
  <c r="FP78" i="29"/>
  <c r="FQ78" i="29" s="1"/>
  <c r="FJ78" i="29"/>
  <c r="FK78" i="29"/>
  <c r="FL78" i="29"/>
  <c r="FP54" i="29"/>
  <c r="FQ54" i="29" s="1"/>
  <c r="FJ54" i="29"/>
  <c r="FK54" i="29"/>
  <c r="FL54" i="29"/>
  <c r="FP124" i="29"/>
  <c r="FQ124" i="29" s="1"/>
  <c r="FJ124" i="29"/>
  <c r="FK124" i="29"/>
  <c r="FL124" i="29"/>
  <c r="FP17" i="29"/>
  <c r="FQ17" i="29" s="1"/>
  <c r="FJ17" i="29"/>
  <c r="FK17" i="29"/>
  <c r="FL17" i="29"/>
  <c r="FJ134" i="29"/>
  <c r="FK134" i="29"/>
  <c r="FL134" i="29"/>
  <c r="FP18" i="29"/>
  <c r="FQ18" i="29" s="1"/>
  <c r="FJ18" i="29"/>
  <c r="FK18" i="29"/>
  <c r="FL18" i="29"/>
  <c r="FP142" i="29"/>
  <c r="FQ142" i="29" s="1"/>
  <c r="FJ142" i="29"/>
  <c r="FK142" i="29"/>
  <c r="FL142" i="29"/>
  <c r="FP165" i="29"/>
  <c r="FQ165" i="29" s="1"/>
  <c r="FJ165" i="29"/>
  <c r="FK165" i="29"/>
  <c r="FL165" i="29"/>
  <c r="FP102" i="29"/>
  <c r="FQ102" i="29" s="1"/>
  <c r="FJ102" i="29"/>
  <c r="FK102" i="29"/>
  <c r="FL102" i="29"/>
  <c r="FP107" i="29"/>
  <c r="FQ107" i="29" s="1"/>
  <c r="FJ107" i="29"/>
  <c r="FK107" i="29"/>
  <c r="FL107" i="29"/>
  <c r="FP158" i="29"/>
  <c r="FQ158" i="29" s="1"/>
  <c r="FJ158" i="29"/>
  <c r="FK158" i="29"/>
  <c r="FL158" i="29"/>
  <c r="FI91" i="29"/>
  <c r="FI69" i="29"/>
  <c r="FI154" i="29"/>
  <c r="FI11" i="29"/>
  <c r="FI132" i="29"/>
  <c r="FI133" i="29"/>
  <c r="FI28" i="29"/>
  <c r="FI7" i="29"/>
  <c r="FI49" i="29"/>
  <c r="FI70" i="29"/>
  <c r="FI90" i="29"/>
  <c r="FI9" i="29"/>
  <c r="FI113" i="29"/>
  <c r="FI153" i="29"/>
  <c r="FI92" i="29"/>
  <c r="FI10" i="29"/>
  <c r="FI155" i="29"/>
  <c r="FI27" i="29"/>
  <c r="FI111" i="29"/>
  <c r="FI112" i="29"/>
  <c r="FI48" i="29"/>
  <c r="FI71" i="29"/>
  <c r="FI29" i="29"/>
  <c r="FI8" i="29"/>
  <c r="FI50" i="29"/>
  <c r="FH6" i="29"/>
  <c r="FI6" i="29" s="1"/>
  <c r="FO88" i="29" l="1"/>
  <c r="FO120" i="29"/>
  <c r="FO58" i="29"/>
  <c r="FO93" i="29"/>
  <c r="FO36" i="29"/>
  <c r="FO162" i="29"/>
  <c r="FO127" i="29"/>
  <c r="FO160" i="29"/>
  <c r="FO82" i="29"/>
  <c r="FO24" i="29"/>
  <c r="FO104" i="29"/>
  <c r="FO17" i="29"/>
  <c r="FO129" i="29"/>
  <c r="FO122" i="29"/>
  <c r="FO130" i="29"/>
  <c r="FO106" i="29"/>
  <c r="FO15" i="29"/>
  <c r="FO138" i="29"/>
  <c r="FO13" i="29"/>
  <c r="FO19" i="29"/>
  <c r="FO142" i="29"/>
  <c r="FO68" i="29"/>
  <c r="FO101" i="29"/>
  <c r="FO23" i="29"/>
  <c r="FO51" i="29"/>
  <c r="FO107" i="29"/>
  <c r="FO55" i="29"/>
  <c r="FO65" i="29"/>
  <c r="FO78" i="29"/>
  <c r="FO99" i="29"/>
  <c r="FO144" i="29"/>
  <c r="FO96" i="29"/>
  <c r="FO170" i="29"/>
  <c r="FO14" i="29"/>
  <c r="FO52" i="29"/>
  <c r="FO72" i="29"/>
  <c r="FO109" i="29"/>
  <c r="FO150" i="29"/>
  <c r="FO117" i="29"/>
  <c r="FO94" i="29"/>
  <c r="FO158" i="29"/>
  <c r="FO73" i="29"/>
  <c r="FO147" i="29"/>
  <c r="FO63" i="29"/>
  <c r="FO66" i="29"/>
  <c r="FO165" i="29"/>
  <c r="FO54" i="29"/>
  <c r="FO121" i="29"/>
  <c r="FO134" i="29"/>
  <c r="FO166" i="29"/>
  <c r="FO100" i="29"/>
  <c r="FO143" i="29"/>
  <c r="FO126" i="29"/>
  <c r="FO41" i="29"/>
  <c r="FO20" i="29"/>
  <c r="FO118" i="29"/>
  <c r="FO159" i="29"/>
  <c r="FO33" i="29"/>
  <c r="FO148" i="29"/>
  <c r="FO37" i="29"/>
  <c r="FO35" i="29"/>
  <c r="FO123" i="29"/>
  <c r="FO151" i="29"/>
  <c r="FO157" i="29"/>
  <c r="FO137" i="29"/>
  <c r="FO105" i="29"/>
  <c r="FO116" i="29"/>
  <c r="FO97" i="29"/>
  <c r="FO46" i="29"/>
  <c r="FO12" i="29"/>
  <c r="FO77" i="29"/>
  <c r="FO140" i="29"/>
  <c r="FO60" i="29"/>
  <c r="FO32" i="29"/>
  <c r="FO108" i="29"/>
  <c r="FR102" i="29"/>
  <c r="FR18" i="29"/>
  <c r="FR124" i="29"/>
  <c r="FR136" i="29"/>
  <c r="FR164" i="29"/>
  <c r="FR168" i="29"/>
  <c r="FR84" i="29"/>
  <c r="FR53" i="29"/>
  <c r="FR38" i="29"/>
  <c r="FR167" i="29"/>
  <c r="FR81" i="29"/>
  <c r="FR114" i="29"/>
  <c r="FR119" i="29"/>
  <c r="FR172" i="29"/>
  <c r="FR103" i="29"/>
  <c r="FR75" i="29"/>
  <c r="FR95" i="29"/>
  <c r="FR85" i="29"/>
  <c r="FR87" i="29"/>
  <c r="FR21" i="29"/>
  <c r="FR56" i="29"/>
  <c r="FR115" i="29"/>
  <c r="FR83" i="29"/>
  <c r="FR141" i="29"/>
  <c r="FR98" i="29"/>
  <c r="FR128" i="29"/>
  <c r="FR163" i="29"/>
  <c r="FR25" i="29"/>
  <c r="FR86" i="29"/>
  <c r="FR76" i="29"/>
  <c r="FR16" i="29"/>
  <c r="FR169" i="29"/>
  <c r="FR61" i="29"/>
  <c r="FR79" i="29"/>
  <c r="FR145" i="29"/>
  <c r="FR146" i="29"/>
  <c r="FR39" i="29"/>
  <c r="FR80" i="29"/>
  <c r="FR149" i="29"/>
  <c r="FR171" i="29"/>
  <c r="FO156" i="29"/>
  <c r="FO139" i="29"/>
  <c r="FR158" i="29"/>
  <c r="FR165" i="29"/>
  <c r="FR54" i="29"/>
  <c r="FR117" i="29"/>
  <c r="FR121" i="29"/>
  <c r="FR94" i="29"/>
  <c r="FR147" i="29"/>
  <c r="FR63" i="29"/>
  <c r="FR66" i="29"/>
  <c r="FR166" i="29"/>
  <c r="FR100" i="29"/>
  <c r="FR143" i="29"/>
  <c r="FR126" i="29"/>
  <c r="FR41" i="29"/>
  <c r="FR20" i="29"/>
  <c r="FR118" i="29"/>
  <c r="FR33" i="29"/>
  <c r="FR148" i="29"/>
  <c r="FR37" i="29"/>
  <c r="FR35" i="29"/>
  <c r="FR123" i="29"/>
  <c r="FR151" i="29"/>
  <c r="FR157" i="29"/>
  <c r="FR105" i="29"/>
  <c r="FR116" i="29"/>
  <c r="FR97" i="29"/>
  <c r="FR46" i="29"/>
  <c r="FR12" i="29"/>
  <c r="FR77" i="29"/>
  <c r="FR140" i="29"/>
  <c r="FR60" i="29"/>
  <c r="FR32" i="29"/>
  <c r="FR108" i="29"/>
  <c r="FR139" i="29"/>
  <c r="FR161" i="29"/>
  <c r="FR44" i="29"/>
  <c r="FR74" i="29"/>
  <c r="FR135" i="29"/>
  <c r="FR125" i="29"/>
  <c r="FR107" i="29"/>
  <c r="FR142" i="29"/>
  <c r="FR17" i="29"/>
  <c r="FR78" i="29"/>
  <c r="FR130" i="29"/>
  <c r="FR160" i="29"/>
  <c r="FR93" i="29"/>
  <c r="FR138" i="29"/>
  <c r="FR23" i="29"/>
  <c r="FR88" i="29"/>
  <c r="FR55" i="29"/>
  <c r="FR68" i="29"/>
  <c r="FR129" i="29"/>
  <c r="FR96" i="29"/>
  <c r="FR82" i="29"/>
  <c r="FR99" i="29"/>
  <c r="FR13" i="29"/>
  <c r="FR106" i="29"/>
  <c r="FR36" i="29"/>
  <c r="FR24" i="29"/>
  <c r="FR120" i="29"/>
  <c r="FR19" i="29"/>
  <c r="FR162" i="29"/>
  <c r="FR101" i="29"/>
  <c r="FR65" i="29"/>
  <c r="FR15" i="29"/>
  <c r="FR144" i="29"/>
  <c r="FR51" i="29"/>
  <c r="FR122" i="29"/>
  <c r="FR104" i="29"/>
  <c r="FR58" i="29"/>
  <c r="FR127" i="29"/>
  <c r="FR170" i="29"/>
  <c r="FR14" i="29"/>
  <c r="FR52" i="29"/>
  <c r="FR109" i="29"/>
  <c r="FR150" i="29"/>
  <c r="FR159" i="29"/>
  <c r="FR137" i="29"/>
  <c r="FR22" i="29"/>
  <c r="FO161" i="29"/>
  <c r="FO44" i="29"/>
  <c r="FO22" i="29"/>
  <c r="FO74" i="29"/>
  <c r="FO135" i="29"/>
  <c r="FJ154" i="29"/>
  <c r="FK154" i="29"/>
  <c r="FL154" i="29"/>
  <c r="FO136" i="29"/>
  <c r="FO84" i="29"/>
  <c r="FO167" i="29"/>
  <c r="FO172" i="29"/>
  <c r="FO103" i="29"/>
  <c r="FO75" i="29"/>
  <c r="FO95" i="29"/>
  <c r="FO85" i="29"/>
  <c r="FO87" i="29"/>
  <c r="FO21" i="29"/>
  <c r="FO56" i="29"/>
  <c r="FO115" i="29"/>
  <c r="FO83" i="29"/>
  <c r="FO141" i="29"/>
  <c r="FO98" i="29"/>
  <c r="FO30" i="29"/>
  <c r="FO128" i="29"/>
  <c r="FO163" i="29"/>
  <c r="FO25" i="29"/>
  <c r="FO86" i="29"/>
  <c r="FO76" i="29"/>
  <c r="FO16" i="29"/>
  <c r="FO169" i="29"/>
  <c r="FO61" i="29"/>
  <c r="FO79" i="29"/>
  <c r="FO145" i="29"/>
  <c r="FO146" i="29"/>
  <c r="FO39" i="29"/>
  <c r="FO80" i="29"/>
  <c r="FO149" i="29"/>
  <c r="FO171" i="29"/>
  <c r="FO102" i="29"/>
  <c r="FO53" i="29"/>
  <c r="FO114" i="29"/>
  <c r="FJ69" i="29"/>
  <c r="FK69" i="29"/>
  <c r="FL69" i="29"/>
  <c r="FM124" i="29"/>
  <c r="FN124" i="29"/>
  <c r="FN168" i="29"/>
  <c r="FM168" i="29"/>
  <c r="FN38" i="29"/>
  <c r="FM38" i="29"/>
  <c r="FM114" i="29"/>
  <c r="FN114" i="29"/>
  <c r="FN119" i="29"/>
  <c r="FM119" i="29"/>
  <c r="FN75" i="29"/>
  <c r="FM75" i="29"/>
  <c r="FN95" i="29"/>
  <c r="FM95" i="29"/>
  <c r="FM85" i="29"/>
  <c r="FN85" i="29"/>
  <c r="FN87" i="29"/>
  <c r="FM87" i="29"/>
  <c r="FN21" i="29"/>
  <c r="FM21" i="29"/>
  <c r="FM56" i="29"/>
  <c r="FN56" i="29"/>
  <c r="FN115" i="29"/>
  <c r="FM115" i="29"/>
  <c r="FN83" i="29"/>
  <c r="FM83" i="29"/>
  <c r="FM141" i="29"/>
  <c r="FN141" i="29"/>
  <c r="FN98" i="29"/>
  <c r="FM98" i="29"/>
  <c r="FN30" i="29"/>
  <c r="FM30" i="29"/>
  <c r="FP30" i="29" s="1"/>
  <c r="FQ30" i="29" s="1"/>
  <c r="FR30" i="29" s="1"/>
  <c r="FN128" i="29"/>
  <c r="FM128" i="29"/>
  <c r="FM163" i="29"/>
  <c r="FN163" i="29"/>
  <c r="FN25" i="29"/>
  <c r="FM25" i="29"/>
  <c r="FM86" i="29"/>
  <c r="FN86" i="29"/>
  <c r="FN76" i="29"/>
  <c r="FM76" i="29"/>
  <c r="FM16" i="29"/>
  <c r="FN16" i="29"/>
  <c r="FN169" i="29"/>
  <c r="FM169" i="29"/>
  <c r="FN61" i="29"/>
  <c r="FM61" i="29"/>
  <c r="FN79" i="29"/>
  <c r="FM79" i="29"/>
  <c r="FM145" i="29"/>
  <c r="FN145" i="29"/>
  <c r="FN146" i="29"/>
  <c r="FM146" i="29"/>
  <c r="FM39" i="29"/>
  <c r="FN39" i="29"/>
  <c r="FN80" i="29"/>
  <c r="FM80" i="29"/>
  <c r="FN149" i="29"/>
  <c r="FM149" i="29"/>
  <c r="FN171" i="29"/>
  <c r="FM171" i="29"/>
  <c r="FO18" i="29"/>
  <c r="FO164" i="29"/>
  <c r="FO38" i="29"/>
  <c r="FO119" i="29"/>
  <c r="FJ153" i="29"/>
  <c r="FK153" i="29"/>
  <c r="FL153" i="29"/>
  <c r="FM18" i="29"/>
  <c r="FN18" i="29"/>
  <c r="FN84" i="29"/>
  <c r="FM84" i="29"/>
  <c r="FM167" i="29"/>
  <c r="FN167" i="29"/>
  <c r="FN172" i="29"/>
  <c r="FM172" i="29"/>
  <c r="FJ50" i="29"/>
  <c r="FK50" i="29"/>
  <c r="FL50" i="29"/>
  <c r="FJ113" i="29"/>
  <c r="FK113" i="29"/>
  <c r="FL113" i="29"/>
  <c r="FJ91" i="29"/>
  <c r="FK91" i="29"/>
  <c r="FL91" i="29"/>
  <c r="FJ11" i="29"/>
  <c r="FK11" i="29"/>
  <c r="FL11" i="29"/>
  <c r="FJ92" i="29"/>
  <c r="FK92" i="29"/>
  <c r="FL92" i="29"/>
  <c r="FO124" i="29"/>
  <c r="FO168" i="29"/>
  <c r="FO81" i="29"/>
  <c r="FN102" i="29"/>
  <c r="FM102" i="29"/>
  <c r="FN136" i="29"/>
  <c r="FM136" i="29"/>
  <c r="FN164" i="29"/>
  <c r="FM164" i="29"/>
  <c r="FM53" i="29"/>
  <c r="FN53" i="29"/>
  <c r="FN81" i="29"/>
  <c r="FM81" i="29"/>
  <c r="FM103" i="29"/>
  <c r="FN103" i="29"/>
  <c r="FJ8" i="29"/>
  <c r="FK8" i="29"/>
  <c r="FL8" i="29"/>
  <c r="FJ9" i="29"/>
  <c r="FK9" i="29"/>
  <c r="FL9" i="29"/>
  <c r="FJ10" i="29"/>
  <c r="FK10" i="29"/>
  <c r="FL10" i="29"/>
  <c r="FO125" i="29"/>
  <c r="FJ90" i="29"/>
  <c r="FK90" i="29"/>
  <c r="FL90" i="29"/>
  <c r="FM158" i="29"/>
  <c r="FN158" i="29"/>
  <c r="FN165" i="29"/>
  <c r="FM165" i="29"/>
  <c r="FM134" i="29"/>
  <c r="FN134" i="29"/>
  <c r="FN54" i="29"/>
  <c r="FM54" i="29"/>
  <c r="FM117" i="29"/>
  <c r="FN117" i="29"/>
  <c r="FN73" i="29"/>
  <c r="FM73" i="29"/>
  <c r="FN121" i="29"/>
  <c r="FM121" i="29"/>
  <c r="FM94" i="29"/>
  <c r="FN94" i="29"/>
  <c r="FN147" i="29"/>
  <c r="FM147" i="29"/>
  <c r="FN63" i="29"/>
  <c r="FM63" i="29"/>
  <c r="FN66" i="29"/>
  <c r="FM66" i="29"/>
  <c r="FN166" i="29"/>
  <c r="FM166" i="29"/>
  <c r="FN100" i="29"/>
  <c r="FM100" i="29"/>
  <c r="FN143" i="29"/>
  <c r="FM143" i="29"/>
  <c r="FM126" i="29"/>
  <c r="FN126" i="29"/>
  <c r="FM41" i="29"/>
  <c r="FN41" i="29"/>
  <c r="FN20" i="29"/>
  <c r="FM20" i="29"/>
  <c r="FM118" i="29"/>
  <c r="FN118" i="29"/>
  <c r="FN33" i="29"/>
  <c r="FM33" i="29"/>
  <c r="FN148" i="29"/>
  <c r="FM148" i="29"/>
  <c r="FN37" i="29"/>
  <c r="FM37" i="29"/>
  <c r="FN35" i="29"/>
  <c r="FM35" i="29"/>
  <c r="FN123" i="29"/>
  <c r="FM123" i="29"/>
  <c r="FN151" i="29"/>
  <c r="FM151" i="29"/>
  <c r="FN157" i="29"/>
  <c r="FM157" i="29"/>
  <c r="FN105" i="29"/>
  <c r="FM105" i="29"/>
  <c r="FN116" i="29"/>
  <c r="FM116" i="29"/>
  <c r="FN97" i="29"/>
  <c r="FM97" i="29"/>
  <c r="FN46" i="29"/>
  <c r="FM46" i="29"/>
  <c r="FN12" i="29"/>
  <c r="FM12" i="29"/>
  <c r="FM77" i="29"/>
  <c r="FN77" i="29"/>
  <c r="FN140" i="29"/>
  <c r="FM140" i="29"/>
  <c r="FN60" i="29"/>
  <c r="FM60" i="29"/>
  <c r="FN32" i="29"/>
  <c r="FM32" i="29"/>
  <c r="FN108" i="29"/>
  <c r="FM108" i="29"/>
  <c r="FN156" i="29"/>
  <c r="FM156" i="29"/>
  <c r="FN139" i="29"/>
  <c r="FM139" i="29"/>
  <c r="FM161" i="29"/>
  <c r="FN161" i="29"/>
  <c r="FN44" i="29"/>
  <c r="FM44" i="29"/>
  <c r="FN74" i="29"/>
  <c r="FM74" i="29"/>
  <c r="FM135" i="29"/>
  <c r="FN135" i="29"/>
  <c r="FN125" i="29"/>
  <c r="FM125" i="29"/>
  <c r="FJ29" i="29"/>
  <c r="FK29" i="29"/>
  <c r="FL29" i="29"/>
  <c r="FJ70" i="29"/>
  <c r="FK70" i="29"/>
  <c r="FL70" i="29"/>
  <c r="FJ48" i="29"/>
  <c r="FK48" i="29"/>
  <c r="FL48" i="29"/>
  <c r="FJ49" i="29"/>
  <c r="FK49" i="29"/>
  <c r="FL49" i="29"/>
  <c r="FJ71" i="29"/>
  <c r="FK71" i="29"/>
  <c r="FL71" i="29"/>
  <c r="FJ112" i="29"/>
  <c r="FK112" i="29"/>
  <c r="FL112" i="29"/>
  <c r="FJ7" i="29"/>
  <c r="FK7" i="29"/>
  <c r="FL7" i="29"/>
  <c r="FJ111" i="29"/>
  <c r="FK111" i="29"/>
  <c r="FL111" i="29"/>
  <c r="FJ27" i="29"/>
  <c r="FK27" i="29"/>
  <c r="FL27" i="29"/>
  <c r="FJ133" i="29"/>
  <c r="FK133" i="29"/>
  <c r="FL133" i="29"/>
  <c r="FN107" i="29"/>
  <c r="FM107" i="29"/>
  <c r="FM142" i="29"/>
  <c r="FN142" i="29"/>
  <c r="FN17" i="29"/>
  <c r="FM17" i="29"/>
  <c r="FN78" i="29"/>
  <c r="FM78" i="29"/>
  <c r="FM130" i="29"/>
  <c r="FN130" i="29"/>
  <c r="FM160" i="29"/>
  <c r="FN160" i="29"/>
  <c r="FN93" i="29"/>
  <c r="FM93" i="29"/>
  <c r="FM138" i="29"/>
  <c r="FN138" i="29"/>
  <c r="FN23" i="29"/>
  <c r="FM23" i="29"/>
  <c r="FN88" i="29"/>
  <c r="FM88" i="29"/>
  <c r="FN55" i="29"/>
  <c r="FM55" i="29"/>
  <c r="FN68" i="29"/>
  <c r="FM68" i="29"/>
  <c r="FM129" i="29"/>
  <c r="FN129" i="29"/>
  <c r="FN96" i="29"/>
  <c r="FM96" i="29"/>
  <c r="FN82" i="29"/>
  <c r="FM82" i="29"/>
  <c r="FN99" i="29"/>
  <c r="FM99" i="29"/>
  <c r="FN13" i="29"/>
  <c r="FM13" i="29"/>
  <c r="FN106" i="29"/>
  <c r="FM106" i="29"/>
  <c r="FN36" i="29"/>
  <c r="FM36" i="29"/>
  <c r="FN24" i="29"/>
  <c r="FM24" i="29"/>
  <c r="FN120" i="29"/>
  <c r="FM120" i="29"/>
  <c r="FM19" i="29"/>
  <c r="FN19" i="29"/>
  <c r="FM162" i="29"/>
  <c r="FN162" i="29"/>
  <c r="FN101" i="29"/>
  <c r="FM101" i="29"/>
  <c r="FM65" i="29"/>
  <c r="FN65" i="29"/>
  <c r="FN15" i="29"/>
  <c r="FM15" i="29"/>
  <c r="FM144" i="29"/>
  <c r="FN144" i="29"/>
  <c r="FM51" i="29"/>
  <c r="FN51" i="29"/>
  <c r="FN122" i="29"/>
  <c r="FM122" i="29"/>
  <c r="FM104" i="29"/>
  <c r="FN104" i="29"/>
  <c r="FN58" i="29"/>
  <c r="FM58" i="29"/>
  <c r="FN127" i="29"/>
  <c r="FM127" i="29"/>
  <c r="FN170" i="29"/>
  <c r="FM170" i="29"/>
  <c r="FN14" i="29"/>
  <c r="FM14" i="29"/>
  <c r="FN52" i="29"/>
  <c r="FM52" i="29"/>
  <c r="FN72" i="29"/>
  <c r="FM72" i="29"/>
  <c r="FN109" i="29"/>
  <c r="FM109" i="29"/>
  <c r="FN150" i="29"/>
  <c r="FM150" i="29"/>
  <c r="FN159" i="29"/>
  <c r="FM159" i="29"/>
  <c r="FN137" i="29"/>
  <c r="FM137" i="29"/>
  <c r="FN22" i="29"/>
  <c r="FM22" i="29"/>
  <c r="FJ28" i="29"/>
  <c r="FK28" i="29"/>
  <c r="FL28" i="29"/>
  <c r="FJ155" i="29"/>
  <c r="FK155" i="29"/>
  <c r="FL155" i="29"/>
  <c r="FJ132" i="29"/>
  <c r="FK132" i="29"/>
  <c r="FL132" i="29"/>
  <c r="FJ6" i="29"/>
  <c r="FK6" i="29"/>
  <c r="FL6" i="29"/>
  <c r="FP73" i="29" l="1"/>
  <c r="FQ73" i="29" s="1"/>
  <c r="FR73" i="29" s="1"/>
  <c r="FP72" i="29"/>
  <c r="FQ72" i="29" s="1"/>
  <c r="FR72" i="29" s="1"/>
  <c r="FP156" i="29"/>
  <c r="FQ156" i="29" s="1"/>
  <c r="FR156" i="29" s="1"/>
  <c r="FP134" i="29"/>
  <c r="FQ134" i="29" s="1"/>
  <c r="FR134" i="29" s="1"/>
  <c r="FO49" i="29"/>
  <c r="FO7" i="29"/>
  <c r="FO90" i="29"/>
  <c r="FO154" i="29"/>
  <c r="FO48" i="29"/>
  <c r="FO153" i="29"/>
  <c r="FO6" i="29"/>
  <c r="FO11" i="29"/>
  <c r="FO27" i="29"/>
  <c r="FO29" i="29"/>
  <c r="FM6" i="29"/>
  <c r="FN6" i="29"/>
  <c r="FO69" i="29"/>
  <c r="FO10" i="29"/>
  <c r="FO92" i="29"/>
  <c r="FO50" i="29"/>
  <c r="FO133" i="29"/>
  <c r="FO112" i="29"/>
  <c r="FO113" i="29"/>
  <c r="FO111" i="29"/>
  <c r="FO71" i="29"/>
  <c r="FO70" i="29"/>
  <c r="FO91" i="29"/>
  <c r="FN111" i="29"/>
  <c r="FM111" i="29"/>
  <c r="FN71" i="29"/>
  <c r="FM71" i="29"/>
  <c r="FN70" i="29"/>
  <c r="FM70" i="29"/>
  <c r="FM91" i="29"/>
  <c r="FN91" i="29"/>
  <c r="FO28" i="29"/>
  <c r="FM10" i="29"/>
  <c r="FN10" i="29"/>
  <c r="FN28" i="29"/>
  <c r="FM28" i="29"/>
  <c r="FM133" i="29"/>
  <c r="FN133" i="29"/>
  <c r="FN7" i="29"/>
  <c r="FM7" i="29"/>
  <c r="FN49" i="29"/>
  <c r="FM49" i="29"/>
  <c r="FN29" i="29"/>
  <c r="FM29" i="29"/>
  <c r="FO9" i="29"/>
  <c r="FM92" i="29"/>
  <c r="FN92" i="29"/>
  <c r="FN113" i="29"/>
  <c r="FM113" i="29"/>
  <c r="FN155" i="29"/>
  <c r="FM155" i="29"/>
  <c r="FO132" i="29"/>
  <c r="FM9" i="29"/>
  <c r="FN9" i="29"/>
  <c r="FN132" i="29"/>
  <c r="FM132" i="29"/>
  <c r="FM69" i="29"/>
  <c r="FN69" i="29"/>
  <c r="FM27" i="29"/>
  <c r="FN27" i="29"/>
  <c r="FN112" i="29"/>
  <c r="FM112" i="29"/>
  <c r="FM48" i="29"/>
  <c r="FN48" i="29"/>
  <c r="FM90" i="29"/>
  <c r="FN90" i="29"/>
  <c r="FO8" i="29"/>
  <c r="FN11" i="29"/>
  <c r="FM11" i="29"/>
  <c r="FN50" i="29"/>
  <c r="FM50" i="29"/>
  <c r="FN153" i="29"/>
  <c r="FM153" i="29"/>
  <c r="FM154" i="29"/>
  <c r="FN154" i="29"/>
  <c r="FO155" i="29"/>
  <c r="FM8" i="29"/>
  <c r="FN8" i="29"/>
  <c r="FP50" i="29" l="1"/>
  <c r="FP69" i="29"/>
  <c r="FP6" i="29"/>
  <c r="FQ6" i="29" s="1"/>
  <c r="FP11" i="29"/>
  <c r="FQ11" i="29" s="1"/>
  <c r="FP8" i="29"/>
  <c r="FQ8" i="29" s="1"/>
  <c r="FP90" i="29"/>
  <c r="FQ90" i="29" s="1"/>
  <c r="FP29" i="29"/>
  <c r="FQ29" i="29" s="1"/>
  <c r="FP153" i="29"/>
  <c r="FQ153" i="29" s="1"/>
  <c r="FP113" i="29"/>
  <c r="FQ113" i="29" s="1"/>
  <c r="FP133" i="29"/>
  <c r="FQ133" i="29" s="1"/>
  <c r="FP111" i="29"/>
  <c r="FQ111" i="29" s="1"/>
  <c r="FP27" i="29"/>
  <c r="FQ27" i="29" s="1"/>
  <c r="FP9" i="29"/>
  <c r="FQ9" i="29" s="1"/>
  <c r="FP48" i="29"/>
  <c r="FQ48" i="29" s="1"/>
  <c r="FP70" i="29"/>
  <c r="FQ70" i="29" s="1"/>
  <c r="FP71" i="29"/>
  <c r="FQ71" i="29" s="1"/>
  <c r="FP7" i="29"/>
  <c r="FQ7" i="29" s="1"/>
  <c r="FP91" i="29"/>
  <c r="FQ91" i="29" s="1"/>
  <c r="FP155" i="29"/>
  <c r="FQ155" i="29" s="1"/>
  <c r="FP154" i="29"/>
  <c r="FQ154" i="29" s="1"/>
  <c r="FP112" i="29"/>
  <c r="FQ112" i="29" s="1"/>
  <c r="FP28" i="29"/>
  <c r="FQ28" i="29" s="1"/>
  <c r="FP92" i="29"/>
  <c r="FQ92" i="29" s="1"/>
  <c r="FP132" i="29"/>
  <c r="FQ132" i="29" s="1"/>
  <c r="FP10" i="29"/>
  <c r="FQ10" i="29" s="1"/>
  <c r="FP49" i="29"/>
  <c r="FQ49" i="29" s="1"/>
  <c r="FQ69" i="29" l="1"/>
  <c r="FR69" i="29" s="1"/>
  <c r="FQ50" i="29"/>
  <c r="FR50" i="29" s="1"/>
  <c r="FR6" i="29"/>
  <c r="FR113" i="29"/>
  <c r="FR28" i="29"/>
  <c r="FR29" i="29"/>
  <c r="FR90" i="29"/>
  <c r="FR133" i="29"/>
  <c r="FR8" i="29"/>
  <c r="FR7" i="29"/>
  <c r="FR11" i="29"/>
  <c r="FR112" i="29"/>
  <c r="FR155" i="29"/>
  <c r="FR48" i="29"/>
  <c r="FR91" i="29"/>
  <c r="FR49" i="29"/>
  <c r="FR9" i="29"/>
  <c r="FR154" i="29"/>
  <c r="FR70" i="29"/>
  <c r="FR132" i="29"/>
  <c r="FR27" i="29"/>
  <c r="FR153" i="29"/>
  <c r="FR71" i="29"/>
  <c r="FR10" i="29"/>
  <c r="FR92" i="29"/>
  <c r="FR111" i="29"/>
  <c r="FS6" i="29" l="1"/>
  <c r="FV16" i="29" l="1"/>
  <c r="FW16" i="29" s="1"/>
  <c r="FX16" i="29" s="1"/>
  <c r="FV6" i="29"/>
  <c r="FV7" i="29"/>
  <c r="FV19" i="29"/>
  <c r="FV31" i="29"/>
  <c r="FV43" i="29"/>
  <c r="FV55" i="29"/>
  <c r="FV67" i="29"/>
  <c r="FV79" i="29"/>
  <c r="FV91" i="29"/>
  <c r="FV103" i="29"/>
  <c r="FV8" i="29"/>
  <c r="FV20" i="29"/>
  <c r="FV32" i="29"/>
  <c r="FV44" i="29"/>
  <c r="FV56" i="29"/>
  <c r="FV68" i="29"/>
  <c r="FV80" i="29"/>
  <c r="FV92" i="29"/>
  <c r="FV104" i="29"/>
  <c r="FV9" i="29"/>
  <c r="FV21" i="29"/>
  <c r="FV33" i="29"/>
  <c r="FV45" i="29"/>
  <c r="FV57" i="29"/>
  <c r="FV69" i="29"/>
  <c r="FV81" i="29"/>
  <c r="FV93" i="29"/>
  <c r="FV105" i="29"/>
  <c r="FV10" i="29"/>
  <c r="FV22" i="29"/>
  <c r="FV34" i="29"/>
  <c r="FV46" i="29"/>
  <c r="FV58" i="29"/>
  <c r="FV70" i="29"/>
  <c r="FV82" i="29"/>
  <c r="FV94" i="29"/>
  <c r="FV106" i="29"/>
  <c r="FV11" i="29"/>
  <c r="FV23" i="29"/>
  <c r="FV35" i="29"/>
  <c r="FV47" i="29"/>
  <c r="FV59" i="29"/>
  <c r="FV71" i="29"/>
  <c r="FV83" i="29"/>
  <c r="FV95" i="29"/>
  <c r="FV28" i="29"/>
  <c r="FV12" i="29"/>
  <c r="FV24" i="29"/>
  <c r="FV36" i="29"/>
  <c r="FV48" i="29"/>
  <c r="FV60" i="29"/>
  <c r="FV72" i="29"/>
  <c r="FV84" i="29"/>
  <c r="FV96" i="29"/>
  <c r="FV40" i="29"/>
  <c r="FV13" i="29"/>
  <c r="FV25" i="29"/>
  <c r="FV37" i="29"/>
  <c r="FV49" i="29"/>
  <c r="FV61" i="29"/>
  <c r="FV73" i="29"/>
  <c r="FV85" i="29"/>
  <c r="FV97" i="29"/>
  <c r="FV52" i="29"/>
  <c r="FV64" i="29"/>
  <c r="FV88" i="29"/>
  <c r="FV100" i="29"/>
  <c r="FV14" i="29"/>
  <c r="FV26" i="29"/>
  <c r="FV38" i="29"/>
  <c r="FV50" i="29"/>
  <c r="FV62" i="29"/>
  <c r="FV74" i="29"/>
  <c r="FV86" i="29"/>
  <c r="FV98" i="29"/>
  <c r="FV76" i="29"/>
  <c r="FV15" i="29"/>
  <c r="FV27" i="29"/>
  <c r="FV39" i="29"/>
  <c r="FV51" i="29"/>
  <c r="FV63" i="29"/>
  <c r="FV75" i="29"/>
  <c r="FV87" i="29"/>
  <c r="FV99" i="29"/>
  <c r="FV17" i="29"/>
  <c r="FV29" i="29"/>
  <c r="FV41" i="29"/>
  <c r="FV53" i="29"/>
  <c r="FV65" i="29"/>
  <c r="FV77" i="29"/>
  <c r="FV89" i="29"/>
  <c r="FV101" i="29"/>
  <c r="FV18" i="29"/>
  <c r="FV30" i="29"/>
  <c r="FV42" i="29"/>
  <c r="FV54" i="29"/>
  <c r="FV66" i="29"/>
  <c r="FV78" i="29"/>
  <c r="FV90" i="29"/>
  <c r="FV102" i="29"/>
  <c r="FX72" i="29" l="1"/>
  <c r="FY72" i="29"/>
  <c r="FZ72" i="29"/>
  <c r="GA72" i="29"/>
  <c r="GB72" i="29"/>
  <c r="GC72" i="29"/>
  <c r="GD72" i="29"/>
  <c r="GE72" i="29"/>
  <c r="GB98" i="29"/>
  <c r="GC98" i="29"/>
  <c r="GD98" i="29"/>
  <c r="GE98" i="29"/>
  <c r="FX98" i="29"/>
  <c r="FY98" i="29"/>
  <c r="FZ98" i="29"/>
  <c r="GA98" i="29"/>
  <c r="FX97" i="29"/>
  <c r="FY97" i="29"/>
  <c r="FZ97" i="29"/>
  <c r="GA97" i="29"/>
  <c r="GB97" i="29"/>
  <c r="GC97" i="29"/>
  <c r="GD97" i="29"/>
  <c r="GE97" i="29"/>
  <c r="FX60" i="29"/>
  <c r="GE60" i="29"/>
  <c r="FY60" i="29"/>
  <c r="FZ60" i="29"/>
  <c r="GA60" i="29"/>
  <c r="GB60" i="29"/>
  <c r="GC60" i="29"/>
  <c r="GD60" i="29"/>
  <c r="FX93" i="29"/>
  <c r="FY93" i="29"/>
  <c r="FZ93" i="29"/>
  <c r="GA93" i="29"/>
  <c r="GB93" i="29"/>
  <c r="GC93" i="29"/>
  <c r="GD93" i="29"/>
  <c r="GE93" i="29"/>
  <c r="GB56" i="29"/>
  <c r="GC56" i="29"/>
  <c r="GD56" i="29"/>
  <c r="GE56" i="29"/>
  <c r="GA56" i="29"/>
  <c r="FX56" i="29"/>
  <c r="FY56" i="29"/>
  <c r="FZ56" i="29"/>
  <c r="FX85" i="29"/>
  <c r="FY85" i="29"/>
  <c r="FZ85" i="29"/>
  <c r="GA85" i="29"/>
  <c r="GB85" i="29"/>
  <c r="GC85" i="29"/>
  <c r="GD85" i="29"/>
  <c r="GE85" i="29"/>
  <c r="FX48" i="29"/>
  <c r="FY48" i="29"/>
  <c r="FZ48" i="29"/>
  <c r="GA48" i="29"/>
  <c r="GB48" i="29"/>
  <c r="GC48" i="29"/>
  <c r="GE48" i="29"/>
  <c r="GD48" i="29"/>
  <c r="FX81" i="29"/>
  <c r="FY81" i="29"/>
  <c r="FZ81" i="29"/>
  <c r="GE81" i="29"/>
  <c r="GA81" i="29"/>
  <c r="GB81" i="29"/>
  <c r="GC81" i="29"/>
  <c r="GD81" i="29"/>
  <c r="GB44" i="29"/>
  <c r="GC44" i="29"/>
  <c r="GD44" i="29"/>
  <c r="GE44" i="29"/>
  <c r="FX44" i="29"/>
  <c r="FY44" i="29"/>
  <c r="FZ44" i="29"/>
  <c r="GA44" i="29"/>
  <c r="FX52" i="29"/>
  <c r="FY52" i="29"/>
  <c r="FZ52" i="29"/>
  <c r="GA52" i="29"/>
  <c r="GB52" i="29"/>
  <c r="GC52" i="29"/>
  <c r="GD52" i="29"/>
  <c r="GE52" i="29"/>
  <c r="FX78" i="29"/>
  <c r="FY78" i="29"/>
  <c r="GE78" i="29"/>
  <c r="FZ78" i="29"/>
  <c r="GA78" i="29"/>
  <c r="GB78" i="29"/>
  <c r="GC78" i="29"/>
  <c r="GD78" i="29"/>
  <c r="GB86" i="29"/>
  <c r="GC86" i="29"/>
  <c r="GD86" i="29"/>
  <c r="GE86" i="29"/>
  <c r="GA86" i="29"/>
  <c r="FX86" i="29"/>
  <c r="FY86" i="29"/>
  <c r="FZ86" i="29"/>
  <c r="FX73" i="29"/>
  <c r="FY73" i="29"/>
  <c r="FZ73" i="29"/>
  <c r="GA73" i="29"/>
  <c r="GB73" i="29"/>
  <c r="GC73" i="29"/>
  <c r="GD73" i="29"/>
  <c r="GE73" i="29"/>
  <c r="FX36" i="29"/>
  <c r="FY36" i="29"/>
  <c r="FZ36" i="29"/>
  <c r="GA36" i="29"/>
  <c r="GB36" i="29"/>
  <c r="GC36" i="29"/>
  <c r="GE36" i="29"/>
  <c r="GD36" i="29"/>
  <c r="FX106" i="29"/>
  <c r="FY106" i="29"/>
  <c r="FZ106" i="29"/>
  <c r="GA106" i="29"/>
  <c r="GB106" i="29"/>
  <c r="GC106" i="29"/>
  <c r="GD106" i="29"/>
  <c r="GE106" i="29"/>
  <c r="FX69" i="29"/>
  <c r="FY69" i="29"/>
  <c r="FZ69" i="29"/>
  <c r="GA69" i="29"/>
  <c r="GB69" i="29"/>
  <c r="GC69" i="29"/>
  <c r="GD69" i="29"/>
  <c r="GE69" i="29"/>
  <c r="FX105" i="29"/>
  <c r="FY105" i="29"/>
  <c r="FZ105" i="29"/>
  <c r="GA105" i="29"/>
  <c r="GB105" i="29"/>
  <c r="GC105" i="29"/>
  <c r="GD105" i="29"/>
  <c r="GE105" i="29"/>
  <c r="FX87" i="29"/>
  <c r="FY87" i="29"/>
  <c r="FZ87" i="29"/>
  <c r="GA87" i="29"/>
  <c r="GB87" i="29"/>
  <c r="GC87" i="29"/>
  <c r="GE87" i="29"/>
  <c r="GD87" i="29"/>
  <c r="FX94" i="29"/>
  <c r="FY94" i="29"/>
  <c r="FZ94" i="29"/>
  <c r="GA94" i="29"/>
  <c r="GB94" i="29"/>
  <c r="GC94" i="29"/>
  <c r="GD94" i="29"/>
  <c r="GE94" i="29"/>
  <c r="FX57" i="29"/>
  <c r="FY57" i="29"/>
  <c r="GE57" i="29"/>
  <c r="FZ57" i="29"/>
  <c r="GA57" i="29"/>
  <c r="GB57" i="29"/>
  <c r="GC57" i="29"/>
  <c r="GD57" i="29"/>
  <c r="GE16" i="29"/>
  <c r="FX90" i="29"/>
  <c r="FY90" i="29"/>
  <c r="GE90" i="29"/>
  <c r="FZ90" i="29"/>
  <c r="GA90" i="29"/>
  <c r="GB90" i="29"/>
  <c r="GC90" i="29"/>
  <c r="GD90" i="29"/>
  <c r="FX99" i="29"/>
  <c r="FY99" i="29"/>
  <c r="FZ99" i="29"/>
  <c r="GA99" i="29"/>
  <c r="GB99" i="29"/>
  <c r="GC99" i="29"/>
  <c r="GD99" i="29"/>
  <c r="GE99" i="29"/>
  <c r="FX61" i="29"/>
  <c r="FY61" i="29"/>
  <c r="FZ61" i="29"/>
  <c r="GA61" i="29"/>
  <c r="GB61" i="29"/>
  <c r="GC61" i="29"/>
  <c r="GD61" i="29"/>
  <c r="GE61" i="29"/>
  <c r="GB50" i="29"/>
  <c r="GC50" i="29"/>
  <c r="GD50" i="29"/>
  <c r="GE50" i="29"/>
  <c r="GA50" i="29"/>
  <c r="FX50" i="29"/>
  <c r="FY50" i="29"/>
  <c r="FZ50" i="29"/>
  <c r="FX82" i="29"/>
  <c r="FY82" i="29"/>
  <c r="FZ82" i="29"/>
  <c r="GA82" i="29"/>
  <c r="GB82" i="29"/>
  <c r="GC82" i="29"/>
  <c r="GD82" i="29"/>
  <c r="GE82" i="29"/>
  <c r="FX45" i="29"/>
  <c r="FY45" i="29"/>
  <c r="GE45" i="29"/>
  <c r="FZ45" i="29"/>
  <c r="GA45" i="29"/>
  <c r="GB45" i="29"/>
  <c r="GC45" i="29"/>
  <c r="GD45" i="29"/>
  <c r="GD16" i="29"/>
  <c r="GB41" i="29"/>
  <c r="GC41" i="29"/>
  <c r="GD41" i="29"/>
  <c r="GE41" i="29"/>
  <c r="FX41" i="29"/>
  <c r="FY41" i="29"/>
  <c r="GA41" i="29"/>
  <c r="FZ41" i="29"/>
  <c r="GB35" i="29"/>
  <c r="GC35" i="29"/>
  <c r="GD35" i="29"/>
  <c r="GE35" i="29"/>
  <c r="FX35" i="29"/>
  <c r="FY35" i="29"/>
  <c r="FZ35" i="29"/>
  <c r="GA35" i="29"/>
  <c r="GB68" i="29"/>
  <c r="GC68" i="29"/>
  <c r="GD68" i="29"/>
  <c r="GE68" i="29"/>
  <c r="GA68" i="29"/>
  <c r="FX68" i="29"/>
  <c r="FY68" i="29"/>
  <c r="FZ68" i="29"/>
  <c r="FX66" i="29"/>
  <c r="FY66" i="29"/>
  <c r="FZ66" i="29"/>
  <c r="GE66" i="29"/>
  <c r="GA66" i="29"/>
  <c r="GB66" i="29"/>
  <c r="GC66" i="29"/>
  <c r="GD66" i="29"/>
  <c r="FX54" i="29"/>
  <c r="FY54" i="29"/>
  <c r="FZ54" i="29"/>
  <c r="GA54" i="29"/>
  <c r="GB54" i="29"/>
  <c r="GC54" i="29"/>
  <c r="GE54" i="29"/>
  <c r="GD54" i="29"/>
  <c r="GB74" i="29"/>
  <c r="GC74" i="29"/>
  <c r="GD74" i="29"/>
  <c r="GE74" i="29"/>
  <c r="FX74" i="29"/>
  <c r="FY74" i="29"/>
  <c r="FZ74" i="29"/>
  <c r="GA74" i="29"/>
  <c r="FX42" i="29"/>
  <c r="FY42" i="29"/>
  <c r="FZ42" i="29"/>
  <c r="GE42" i="29"/>
  <c r="GA42" i="29"/>
  <c r="GB42" i="29"/>
  <c r="GC42" i="29"/>
  <c r="GD42" i="29"/>
  <c r="GB62" i="29"/>
  <c r="GC62" i="29"/>
  <c r="GD62" i="29"/>
  <c r="GE62" i="29"/>
  <c r="GA62" i="29"/>
  <c r="FX62" i="29"/>
  <c r="FY62" i="29"/>
  <c r="FZ62" i="29"/>
  <c r="FX75" i="29"/>
  <c r="FY75" i="29"/>
  <c r="FZ75" i="29"/>
  <c r="GA75" i="29"/>
  <c r="GB75" i="29"/>
  <c r="GE75" i="29"/>
  <c r="GC75" i="29"/>
  <c r="GD75" i="29"/>
  <c r="FX49" i="29"/>
  <c r="FY49" i="29"/>
  <c r="FZ49" i="29"/>
  <c r="GA49" i="29"/>
  <c r="GB49" i="29"/>
  <c r="GC49" i="29"/>
  <c r="GD49" i="29"/>
  <c r="GE49" i="29"/>
  <c r="FX63" i="29"/>
  <c r="FY63" i="29"/>
  <c r="FZ63" i="29"/>
  <c r="GA63" i="29"/>
  <c r="GB63" i="29"/>
  <c r="GC63" i="29"/>
  <c r="GD63" i="29"/>
  <c r="GE63" i="29"/>
  <c r="GB38" i="29"/>
  <c r="GC38" i="29"/>
  <c r="GD38" i="29"/>
  <c r="GE38" i="29"/>
  <c r="GA38" i="29"/>
  <c r="FX38" i="29"/>
  <c r="FY38" i="29"/>
  <c r="FZ38" i="29"/>
  <c r="FX37" i="29"/>
  <c r="FY37" i="29"/>
  <c r="FZ37" i="29"/>
  <c r="GA37" i="29"/>
  <c r="GB37" i="29"/>
  <c r="GC37" i="29"/>
  <c r="GD37" i="29"/>
  <c r="GE37" i="29"/>
  <c r="FX70" i="29"/>
  <c r="FY70" i="29"/>
  <c r="FZ70" i="29"/>
  <c r="GA70" i="29"/>
  <c r="GB70" i="29"/>
  <c r="GC70" i="29"/>
  <c r="GD70" i="29"/>
  <c r="GE70" i="29"/>
  <c r="FX33" i="29"/>
  <c r="FY33" i="29"/>
  <c r="GE33" i="29"/>
  <c r="FZ33" i="29"/>
  <c r="GA33" i="29"/>
  <c r="GB33" i="29"/>
  <c r="GC33" i="29"/>
  <c r="GD33" i="29"/>
  <c r="FX103" i="29"/>
  <c r="FY103" i="29"/>
  <c r="FZ103" i="29"/>
  <c r="GA103" i="29"/>
  <c r="GB103" i="29"/>
  <c r="GC103" i="29"/>
  <c r="GD103" i="29"/>
  <c r="GE103" i="29"/>
  <c r="GC16" i="29"/>
  <c r="FX51" i="29"/>
  <c r="FY51" i="29"/>
  <c r="GE51" i="29"/>
  <c r="FZ51" i="29"/>
  <c r="GA51" i="29"/>
  <c r="GB51" i="29"/>
  <c r="GC51" i="29"/>
  <c r="GD51" i="29"/>
  <c r="GB95" i="29"/>
  <c r="GC95" i="29"/>
  <c r="GD95" i="29"/>
  <c r="GE95" i="29"/>
  <c r="FX95" i="29"/>
  <c r="FY95" i="29"/>
  <c r="FZ95" i="29"/>
  <c r="GA95" i="29"/>
  <c r="FX58" i="29"/>
  <c r="FY58" i="29"/>
  <c r="FZ58" i="29"/>
  <c r="GA58" i="29"/>
  <c r="GB58" i="29"/>
  <c r="GC58" i="29"/>
  <c r="GD58" i="29"/>
  <c r="GE58" i="29"/>
  <c r="FX91" i="29"/>
  <c r="FY91" i="29"/>
  <c r="FZ91" i="29"/>
  <c r="GA91" i="29"/>
  <c r="GB91" i="29"/>
  <c r="GC91" i="29"/>
  <c r="GD91" i="29"/>
  <c r="GE91" i="29"/>
  <c r="GB16" i="29"/>
  <c r="GB101" i="29"/>
  <c r="GC101" i="29"/>
  <c r="GD101" i="29"/>
  <c r="GE101" i="29"/>
  <c r="FX101" i="29"/>
  <c r="FY101" i="29"/>
  <c r="FZ101" i="29"/>
  <c r="GA101" i="29"/>
  <c r="GB89" i="29"/>
  <c r="GC89" i="29"/>
  <c r="GD89" i="29"/>
  <c r="GE89" i="29"/>
  <c r="FX89" i="29"/>
  <c r="FY89" i="29"/>
  <c r="FZ89" i="29"/>
  <c r="GA89" i="29"/>
  <c r="FX39" i="29"/>
  <c r="FY39" i="29"/>
  <c r="GE39" i="29"/>
  <c r="FZ39" i="29"/>
  <c r="GA39" i="29"/>
  <c r="GB39" i="29"/>
  <c r="GC39" i="29"/>
  <c r="GD39" i="29"/>
  <c r="GB83" i="29"/>
  <c r="GC83" i="29"/>
  <c r="GD83" i="29"/>
  <c r="GE83" i="29"/>
  <c r="GA83" i="29"/>
  <c r="FX83" i="29"/>
  <c r="FY83" i="29"/>
  <c r="FZ83" i="29"/>
  <c r="FX46" i="29"/>
  <c r="FY46" i="29"/>
  <c r="FZ46" i="29"/>
  <c r="GA46" i="29"/>
  <c r="GB46" i="29"/>
  <c r="GC46" i="29"/>
  <c r="GD46" i="29"/>
  <c r="GE46" i="29"/>
  <c r="FX79" i="29"/>
  <c r="FY79" i="29"/>
  <c r="FZ79" i="29"/>
  <c r="GA79" i="29"/>
  <c r="GB79" i="29"/>
  <c r="GC79" i="29"/>
  <c r="GD79" i="29"/>
  <c r="GE79" i="29"/>
  <c r="GA16" i="29"/>
  <c r="GB77" i="29"/>
  <c r="GC77" i="29"/>
  <c r="GD77" i="29"/>
  <c r="GE77" i="29"/>
  <c r="FX77" i="29"/>
  <c r="FY77" i="29"/>
  <c r="GA77" i="29"/>
  <c r="FZ77" i="29"/>
  <c r="FX100" i="29"/>
  <c r="FY100" i="29"/>
  <c r="FZ100" i="29"/>
  <c r="GA100" i="29"/>
  <c r="GB100" i="29"/>
  <c r="GC100" i="29"/>
  <c r="GD100" i="29"/>
  <c r="GE100" i="29"/>
  <c r="FX40" i="29"/>
  <c r="FY40" i="29"/>
  <c r="FZ40" i="29"/>
  <c r="GA40" i="29"/>
  <c r="GB40" i="29"/>
  <c r="GC40" i="29"/>
  <c r="GD40" i="29"/>
  <c r="GE40" i="29"/>
  <c r="GB71" i="29"/>
  <c r="GC71" i="29"/>
  <c r="GD71" i="29"/>
  <c r="GE71" i="29"/>
  <c r="GA71" i="29"/>
  <c r="FX71" i="29"/>
  <c r="FY71" i="29"/>
  <c r="FZ71" i="29"/>
  <c r="FX34" i="29"/>
  <c r="FY34" i="29"/>
  <c r="FZ34" i="29"/>
  <c r="GA34" i="29"/>
  <c r="GB34" i="29"/>
  <c r="GC34" i="29"/>
  <c r="GD34" i="29"/>
  <c r="GE34" i="29"/>
  <c r="GB104" i="29"/>
  <c r="GC104" i="29"/>
  <c r="GD104" i="29"/>
  <c r="GE104" i="29"/>
  <c r="FX104" i="29"/>
  <c r="FY104" i="29"/>
  <c r="FZ104" i="29"/>
  <c r="GA104" i="29"/>
  <c r="FX67" i="29"/>
  <c r="FY67" i="29"/>
  <c r="FZ67" i="29"/>
  <c r="GA67" i="29"/>
  <c r="GB67" i="29"/>
  <c r="GC67" i="29"/>
  <c r="GD67" i="29"/>
  <c r="GE67" i="29"/>
  <c r="FZ16" i="29"/>
  <c r="GB65" i="29"/>
  <c r="GC65" i="29"/>
  <c r="GD65" i="29"/>
  <c r="GE65" i="29"/>
  <c r="FX65" i="29"/>
  <c r="FY65" i="29"/>
  <c r="GA65" i="29"/>
  <c r="FZ65" i="29"/>
  <c r="FX88" i="29"/>
  <c r="FY88" i="29"/>
  <c r="FZ88" i="29"/>
  <c r="GA88" i="29"/>
  <c r="GB88" i="29"/>
  <c r="GC88" i="29"/>
  <c r="GD88" i="29"/>
  <c r="GE88" i="29"/>
  <c r="FX96" i="29"/>
  <c r="FY96" i="29"/>
  <c r="FZ96" i="29"/>
  <c r="GA96" i="29"/>
  <c r="GB96" i="29"/>
  <c r="GC96" i="29"/>
  <c r="GD96" i="29"/>
  <c r="GE96" i="29"/>
  <c r="GB59" i="29"/>
  <c r="GC59" i="29"/>
  <c r="GD59" i="29"/>
  <c r="GE59" i="29"/>
  <c r="FX59" i="29"/>
  <c r="FY59" i="29"/>
  <c r="FZ59" i="29"/>
  <c r="GA59" i="29"/>
  <c r="GB92" i="29"/>
  <c r="GC92" i="29"/>
  <c r="GD92" i="29"/>
  <c r="GE92" i="29"/>
  <c r="FX92" i="29"/>
  <c r="FY92" i="29"/>
  <c r="FZ92" i="29"/>
  <c r="GA92" i="29"/>
  <c r="FX55" i="29"/>
  <c r="FY55" i="29"/>
  <c r="FZ55" i="29"/>
  <c r="GA55" i="29"/>
  <c r="GB55" i="29"/>
  <c r="GC55" i="29"/>
  <c r="GD55" i="29"/>
  <c r="GE55" i="29"/>
  <c r="FY16" i="29"/>
  <c r="FX102" i="29"/>
  <c r="FY102" i="29"/>
  <c r="FZ102" i="29"/>
  <c r="GA102" i="29"/>
  <c r="GB102" i="29"/>
  <c r="GC102" i="29"/>
  <c r="GD102" i="29"/>
  <c r="GE102" i="29"/>
  <c r="GB53" i="29"/>
  <c r="GC53" i="29"/>
  <c r="GD53" i="29"/>
  <c r="GE53" i="29"/>
  <c r="FX53" i="29"/>
  <c r="FY53" i="29"/>
  <c r="FZ53" i="29"/>
  <c r="GA53" i="29"/>
  <c r="FX76" i="29"/>
  <c r="FY76" i="29"/>
  <c r="FZ76" i="29"/>
  <c r="GA76" i="29"/>
  <c r="GB76" i="29"/>
  <c r="GC76" i="29"/>
  <c r="GD76" i="29"/>
  <c r="GE76" i="29"/>
  <c r="FX64" i="29"/>
  <c r="FY64" i="29"/>
  <c r="FZ64" i="29"/>
  <c r="GA64" i="29"/>
  <c r="GB64" i="29"/>
  <c r="GC64" i="29"/>
  <c r="GD64" i="29"/>
  <c r="GE64" i="29"/>
  <c r="FX84" i="29"/>
  <c r="FY84" i="29"/>
  <c r="FZ84" i="29"/>
  <c r="GA84" i="29"/>
  <c r="GB84" i="29"/>
  <c r="GC84" i="29"/>
  <c r="GD84" i="29"/>
  <c r="GE84" i="29"/>
  <c r="GB47" i="29"/>
  <c r="GC47" i="29"/>
  <c r="GD47" i="29"/>
  <c r="GE47" i="29"/>
  <c r="FX47" i="29"/>
  <c r="GA47" i="29"/>
  <c r="FY47" i="29"/>
  <c r="FZ47" i="29"/>
  <c r="GB80" i="29"/>
  <c r="GC80" i="29"/>
  <c r="GD80" i="29"/>
  <c r="GE80" i="29"/>
  <c r="FX80" i="29"/>
  <c r="FY80" i="29"/>
  <c r="FZ80" i="29"/>
  <c r="GA80" i="29"/>
  <c r="FX43" i="29"/>
  <c r="FY43" i="29"/>
  <c r="FZ43" i="29"/>
  <c r="GA43" i="29"/>
  <c r="GB43" i="29"/>
  <c r="GC43" i="29"/>
  <c r="GD43" i="29"/>
  <c r="GE43" i="29"/>
  <c r="FW49" i="29"/>
  <c r="FW18" i="29"/>
  <c r="GE18" i="29" s="1"/>
  <c r="FW63" i="29"/>
  <c r="FW38" i="29"/>
  <c r="FW37" i="29"/>
  <c r="FW28" i="29"/>
  <c r="FX28" i="29" s="1"/>
  <c r="FW70" i="29"/>
  <c r="FW33" i="29"/>
  <c r="FW103" i="29"/>
  <c r="FW82" i="29"/>
  <c r="FW26" i="29"/>
  <c r="FX26" i="29" s="1"/>
  <c r="FW25" i="29"/>
  <c r="FX25" i="29" s="1"/>
  <c r="FW95" i="29"/>
  <c r="FW58" i="29"/>
  <c r="FW21" i="29"/>
  <c r="FX21" i="29" s="1"/>
  <c r="FW91" i="29"/>
  <c r="FW30" i="29"/>
  <c r="FZ30" i="29" s="1"/>
  <c r="FW101" i="29"/>
  <c r="FW39" i="29"/>
  <c r="FW14" i="29"/>
  <c r="FX14" i="29" s="1"/>
  <c r="FW13" i="29"/>
  <c r="FX13" i="29" s="1"/>
  <c r="FW83" i="29"/>
  <c r="FW46" i="29"/>
  <c r="FW9" i="29"/>
  <c r="FX9" i="29" s="1"/>
  <c r="FW79" i="29"/>
  <c r="FW8" i="29"/>
  <c r="GE8" i="29" s="1"/>
  <c r="FW27" i="29"/>
  <c r="GD27" i="29" s="1"/>
  <c r="FW100" i="29"/>
  <c r="FW40" i="29"/>
  <c r="FW71" i="29"/>
  <c r="FW34" i="29"/>
  <c r="FW104" i="29"/>
  <c r="FW67" i="29"/>
  <c r="FW50" i="29"/>
  <c r="FW51" i="29"/>
  <c r="FW15" i="29"/>
  <c r="GE15" i="29" s="1"/>
  <c r="FW88" i="29"/>
  <c r="FW96" i="29"/>
  <c r="FW59" i="29"/>
  <c r="FW22" i="29"/>
  <c r="GD22" i="29" s="1"/>
  <c r="FW92" i="29"/>
  <c r="FW55" i="29"/>
  <c r="FW12" i="29"/>
  <c r="FZ12" i="29" s="1"/>
  <c r="FW77" i="29"/>
  <c r="FW53" i="29"/>
  <c r="FW84" i="29"/>
  <c r="FW47" i="29"/>
  <c r="FW10" i="29"/>
  <c r="GC10" i="29" s="1"/>
  <c r="FW80" i="29"/>
  <c r="FW43" i="29"/>
  <c r="FW75" i="29"/>
  <c r="FW45" i="29"/>
  <c r="FW89" i="29"/>
  <c r="FW65" i="29"/>
  <c r="FW102" i="29"/>
  <c r="FW76" i="29"/>
  <c r="FW64" i="29"/>
  <c r="FW90" i="29"/>
  <c r="FW41" i="29"/>
  <c r="FW52" i="29"/>
  <c r="FW72" i="29"/>
  <c r="FW35" i="29"/>
  <c r="FW105" i="29"/>
  <c r="FW68" i="29"/>
  <c r="FW31" i="29"/>
  <c r="GE31" i="29" s="1"/>
  <c r="FW29" i="29"/>
  <c r="GE29" i="29" s="1"/>
  <c r="FW98" i="29"/>
  <c r="FW97" i="29"/>
  <c r="FW60" i="29"/>
  <c r="FW23" i="29"/>
  <c r="GA23" i="29" s="1"/>
  <c r="FW93" i="29"/>
  <c r="FW56" i="29"/>
  <c r="FW19" i="29"/>
  <c r="GB19" i="29" s="1"/>
  <c r="FW66" i="29"/>
  <c r="FW86" i="29"/>
  <c r="FW85" i="29"/>
  <c r="FW48" i="29"/>
  <c r="FW11" i="29"/>
  <c r="GB11" i="29" s="1"/>
  <c r="FW81" i="29"/>
  <c r="FW44" i="29"/>
  <c r="FW7" i="29"/>
  <c r="FX7" i="29" s="1"/>
  <c r="FW17" i="29"/>
  <c r="GB17" i="29" s="1"/>
  <c r="FW99" i="29"/>
  <c r="FW74" i="29"/>
  <c r="FW73" i="29"/>
  <c r="FW36" i="29"/>
  <c r="FW106" i="29"/>
  <c r="FW69" i="29"/>
  <c r="FW32" i="29"/>
  <c r="GA32" i="29" s="1"/>
  <c r="FW78" i="29"/>
  <c r="FW54" i="29"/>
  <c r="FW42" i="29"/>
  <c r="FW87" i="29"/>
  <c r="FW62" i="29"/>
  <c r="FW61" i="29"/>
  <c r="FW24" i="29"/>
  <c r="FX24" i="29" s="1"/>
  <c r="FW94" i="29"/>
  <c r="FW57" i="29"/>
  <c r="FW20" i="29"/>
  <c r="GB20" i="29" s="1"/>
  <c r="FW6" i="29"/>
  <c r="FX6" i="29" s="1"/>
  <c r="FZ32" i="29" l="1"/>
  <c r="FY32" i="29"/>
  <c r="FX32" i="29"/>
  <c r="GD32" i="29"/>
  <c r="GE32" i="29"/>
  <c r="GC32" i="29"/>
  <c r="GB32" i="29"/>
  <c r="GE14" i="29"/>
  <c r="GC29" i="29"/>
  <c r="GE7" i="29"/>
  <c r="GD14" i="29"/>
  <c r="GB10" i="29"/>
  <c r="GA10" i="29"/>
  <c r="GD24" i="29"/>
  <c r="GE23" i="29"/>
  <c r="GD9" i="29"/>
  <c r="GE25" i="29"/>
  <c r="GC18" i="29"/>
  <c r="GC9" i="29"/>
  <c r="GA26" i="29"/>
  <c r="GB18" i="29"/>
  <c r="GD8" i="29"/>
  <c r="FZ11" i="29"/>
  <c r="GE26" i="29"/>
  <c r="FY12" i="29"/>
  <c r="GC8" i="29"/>
  <c r="FX12" i="29"/>
  <c r="GC22" i="29"/>
  <c r="GE27" i="29"/>
  <c r="FY15" i="29"/>
  <c r="GC27" i="29"/>
  <c r="GE13" i="29"/>
  <c r="FZ20" i="29"/>
  <c r="GA19" i="29"/>
  <c r="FX15" i="29"/>
  <c r="GD13" i="29"/>
  <c r="GD21" i="29"/>
  <c r="GD29" i="29"/>
  <c r="FX30" i="29"/>
  <c r="FY20" i="29"/>
  <c r="GE24" i="29"/>
  <c r="GD7" i="29"/>
  <c r="GA11" i="29"/>
  <c r="GD31" i="29"/>
  <c r="FZ19" i="29"/>
  <c r="GD23" i="29"/>
  <c r="FZ10" i="29"/>
  <c r="GA22" i="29"/>
  <c r="GB27" i="29"/>
  <c r="GB9" i="29"/>
  <c r="GC13" i="29"/>
  <c r="GC14" i="29"/>
  <c r="GE21" i="29"/>
  <c r="GD25" i="29"/>
  <c r="GD26" i="29"/>
  <c r="GE28" i="29"/>
  <c r="GA18" i="29"/>
  <c r="GB8" i="29"/>
  <c r="GB29" i="29"/>
  <c r="FX20" i="29"/>
  <c r="GC24" i="29"/>
  <c r="GC7" i="29"/>
  <c r="FY11" i="29"/>
  <c r="GC31" i="29"/>
  <c r="FY19" i="29"/>
  <c r="GC23" i="29"/>
  <c r="FY10" i="29"/>
  <c r="FZ22" i="29"/>
  <c r="GA27" i="29"/>
  <c r="GA9" i="29"/>
  <c r="GB13" i="29"/>
  <c r="GB14" i="29"/>
  <c r="GC21" i="29"/>
  <c r="GC25" i="29"/>
  <c r="GC26" i="29"/>
  <c r="GD28" i="29"/>
  <c r="FZ18" i="29"/>
  <c r="GA20" i="29"/>
  <c r="GB24" i="29"/>
  <c r="GB7" i="29"/>
  <c r="FX11" i="29"/>
  <c r="GB31" i="29"/>
  <c r="FX19" i="29"/>
  <c r="GB23" i="29"/>
  <c r="FX10" i="29"/>
  <c r="FY22" i="29"/>
  <c r="FZ27" i="29"/>
  <c r="FZ9" i="29"/>
  <c r="GA13" i="29"/>
  <c r="GB21" i="29"/>
  <c r="GB25" i="29"/>
  <c r="GB26" i="29"/>
  <c r="GC28" i="29"/>
  <c r="FY18" i="29"/>
  <c r="GE20" i="29"/>
  <c r="GA24" i="29"/>
  <c r="FZ17" i="29"/>
  <c r="GA7" i="29"/>
  <c r="GE11" i="29"/>
  <c r="GA31" i="29"/>
  <c r="FX22" i="29"/>
  <c r="FY27" i="29"/>
  <c r="FY9" i="29"/>
  <c r="FZ13" i="29"/>
  <c r="GA21" i="29"/>
  <c r="GA25" i="29"/>
  <c r="GB28" i="29"/>
  <c r="FX18" i="29"/>
  <c r="GD20" i="29"/>
  <c r="FZ24" i="29"/>
  <c r="FY17" i="29"/>
  <c r="FZ7" i="29"/>
  <c r="GD11" i="29"/>
  <c r="FZ31" i="29"/>
  <c r="GD15" i="29"/>
  <c r="FX27" i="29"/>
  <c r="GE9" i="29"/>
  <c r="FY13" i="29"/>
  <c r="FZ21" i="29"/>
  <c r="FZ25" i="29"/>
  <c r="GA28" i="29"/>
  <c r="GD12" i="29"/>
  <c r="GD30" i="29"/>
  <c r="GC20" i="29"/>
  <c r="FY24" i="29"/>
  <c r="FX17" i="29"/>
  <c r="FY7" i="29"/>
  <c r="GC11" i="29"/>
  <c r="FY31" i="29"/>
  <c r="GC15" i="29"/>
  <c r="FY21" i="29"/>
  <c r="FY25" i="29"/>
  <c r="FZ28" i="29"/>
  <c r="GC12" i="29"/>
  <c r="GE30" i="29"/>
  <c r="FZ8" i="29"/>
  <c r="FZ29" i="29"/>
  <c r="GA17" i="29"/>
  <c r="FX31" i="29"/>
  <c r="GB15" i="29"/>
  <c r="GA14" i="29"/>
  <c r="FY28" i="29"/>
  <c r="GE12" i="29"/>
  <c r="GC30" i="29"/>
  <c r="FY8" i="29"/>
  <c r="FY29" i="29"/>
  <c r="GE17" i="29"/>
  <c r="GE19" i="29"/>
  <c r="FZ23" i="29"/>
  <c r="FY30" i="29"/>
  <c r="GB22" i="29"/>
  <c r="GE10" i="29"/>
  <c r="GA15" i="29"/>
  <c r="FZ14" i="29"/>
  <c r="FZ26" i="29"/>
  <c r="GB12" i="29"/>
  <c r="GB30" i="29"/>
  <c r="FX8" i="29"/>
  <c r="FX29" i="29"/>
  <c r="GD17" i="29"/>
  <c r="GD19" i="29"/>
  <c r="FY23" i="29"/>
  <c r="GD10" i="29"/>
  <c r="GE22" i="29"/>
  <c r="FZ15" i="29"/>
  <c r="FY14" i="29"/>
  <c r="FY26" i="29"/>
  <c r="GD18" i="29"/>
  <c r="GA12" i="29"/>
  <c r="GA30" i="29"/>
  <c r="GA8" i="29"/>
  <c r="GA29" i="29"/>
  <c r="GC17" i="29"/>
  <c r="GC19" i="29"/>
  <c r="FX23" i="29"/>
  <c r="GA6" i="29"/>
  <c r="GE6" i="29"/>
  <c r="GC6" i="29"/>
  <c r="FZ6" i="29"/>
  <c r="GD6" i="29"/>
  <c r="GB6" i="29"/>
  <c r="FY6" i="29"/>
  <c r="GG5" i="29" l="1"/>
  <c r="GK5" i="29"/>
  <c r="GN5" i="29"/>
  <c r="GM5" i="29"/>
  <c r="GL5" i="29"/>
  <c r="GI5" i="29"/>
  <c r="GJ5" i="29"/>
  <c r="GH5" i="29"/>
  <c r="GH7" i="29" l="1"/>
  <c r="GQ28" i="29" s="1"/>
  <c r="GH10" i="29"/>
  <c r="GQ31" i="29" s="1"/>
  <c r="GH13" i="29"/>
  <c r="GQ34" i="29" s="1"/>
  <c r="GH16" i="29"/>
  <c r="GQ37" i="29" s="1"/>
  <c r="GH19" i="29"/>
  <c r="GQ40" i="29" s="1"/>
  <c r="GH22" i="29"/>
  <c r="GQ43" i="29" s="1"/>
  <c r="GH25" i="29"/>
  <c r="GQ46" i="29" s="1"/>
  <c r="GH9" i="29"/>
  <c r="GQ30" i="29" s="1"/>
  <c r="GH12" i="29"/>
  <c r="GQ33" i="29" s="1"/>
  <c r="GH15" i="29"/>
  <c r="GQ36" i="29" s="1"/>
  <c r="GH18" i="29"/>
  <c r="GQ39" i="29" s="1"/>
  <c r="GH21" i="29"/>
  <c r="GQ42" i="29" s="1"/>
  <c r="GH24" i="29"/>
  <c r="GQ45" i="29" s="1"/>
  <c r="GH8" i="29"/>
  <c r="GQ29" i="29" s="1"/>
  <c r="GH11" i="29"/>
  <c r="GQ32" i="29" s="1"/>
  <c r="GH14" i="29"/>
  <c r="GQ35" i="29" s="1"/>
  <c r="GH17" i="29"/>
  <c r="GQ38" i="29" s="1"/>
  <c r="GH20" i="29"/>
  <c r="GQ41" i="29" s="1"/>
  <c r="GH23" i="29"/>
  <c r="GQ44" i="29" s="1"/>
  <c r="GH26" i="29"/>
  <c r="GQ47" i="29" s="1"/>
  <c r="GJ6" i="29"/>
  <c r="GQ69" i="29" s="1"/>
  <c r="GJ7" i="29"/>
  <c r="GQ70" i="29" s="1"/>
  <c r="GJ10" i="29"/>
  <c r="GQ73" i="29" s="1"/>
  <c r="GJ13" i="29"/>
  <c r="GQ76" i="29" s="1"/>
  <c r="GJ16" i="29"/>
  <c r="GQ79" i="29" s="1"/>
  <c r="GJ19" i="29"/>
  <c r="GQ82" i="29" s="1"/>
  <c r="GJ22" i="29"/>
  <c r="GQ85" i="29" s="1"/>
  <c r="GJ25" i="29"/>
  <c r="GQ88" i="29" s="1"/>
  <c r="GJ9" i="29"/>
  <c r="GQ72" i="29" s="1"/>
  <c r="GJ12" i="29"/>
  <c r="GQ75" i="29" s="1"/>
  <c r="GJ15" i="29"/>
  <c r="GQ78" i="29" s="1"/>
  <c r="GJ18" i="29"/>
  <c r="GQ81" i="29" s="1"/>
  <c r="GJ21" i="29"/>
  <c r="GQ84" i="29" s="1"/>
  <c r="GJ24" i="29"/>
  <c r="GQ87" i="29" s="1"/>
  <c r="GJ8" i="29"/>
  <c r="GQ71" i="29" s="1"/>
  <c r="GJ11" i="29"/>
  <c r="GQ74" i="29" s="1"/>
  <c r="GJ14" i="29"/>
  <c r="GQ77" i="29" s="1"/>
  <c r="GJ17" i="29"/>
  <c r="GQ80" i="29" s="1"/>
  <c r="GJ20" i="29"/>
  <c r="GQ83" i="29" s="1"/>
  <c r="GJ23" i="29"/>
  <c r="GQ86" i="29" s="1"/>
  <c r="GJ26" i="29"/>
  <c r="GI7" i="29"/>
  <c r="GQ49" i="29" s="1"/>
  <c r="GI10" i="29"/>
  <c r="GQ52" i="29" s="1"/>
  <c r="GI13" i="29"/>
  <c r="GQ55" i="29" s="1"/>
  <c r="GI16" i="29"/>
  <c r="GQ58" i="29" s="1"/>
  <c r="GI19" i="29"/>
  <c r="GQ61" i="29" s="1"/>
  <c r="GI22" i="29"/>
  <c r="GQ64" i="29" s="1"/>
  <c r="GI25" i="29"/>
  <c r="GQ67" i="29" s="1"/>
  <c r="GI9" i="29"/>
  <c r="GQ51" i="29" s="1"/>
  <c r="GI12" i="29"/>
  <c r="GQ54" i="29" s="1"/>
  <c r="GI15" i="29"/>
  <c r="GQ57" i="29" s="1"/>
  <c r="GI18" i="29"/>
  <c r="GQ60" i="29" s="1"/>
  <c r="GI21" i="29"/>
  <c r="GQ63" i="29" s="1"/>
  <c r="GI24" i="29"/>
  <c r="GQ66" i="29" s="1"/>
  <c r="GI8" i="29"/>
  <c r="GQ50" i="29" s="1"/>
  <c r="GI11" i="29"/>
  <c r="GQ53" i="29" s="1"/>
  <c r="GI14" i="29"/>
  <c r="GQ56" i="29" s="1"/>
  <c r="GI17" i="29"/>
  <c r="GQ59" i="29" s="1"/>
  <c r="GI20" i="29"/>
  <c r="GQ62" i="29" s="1"/>
  <c r="GI23" i="29"/>
  <c r="GQ65" i="29" s="1"/>
  <c r="GI26" i="29"/>
  <c r="GQ68" i="29" s="1"/>
  <c r="GL6" i="29"/>
  <c r="GQ111" i="29" s="1"/>
  <c r="GL8" i="29"/>
  <c r="GQ113" i="29" s="1"/>
  <c r="GL11" i="29"/>
  <c r="GQ116" i="29" s="1"/>
  <c r="GL14" i="29"/>
  <c r="GQ119" i="29" s="1"/>
  <c r="GL17" i="29"/>
  <c r="GQ122" i="29" s="1"/>
  <c r="GL20" i="29"/>
  <c r="GQ125" i="29" s="1"/>
  <c r="GL23" i="29"/>
  <c r="GQ128" i="29" s="1"/>
  <c r="GL26" i="29"/>
  <c r="GL7" i="29"/>
  <c r="GQ112" i="29" s="1"/>
  <c r="GL10" i="29"/>
  <c r="GQ115" i="29" s="1"/>
  <c r="GL13" i="29"/>
  <c r="GQ118" i="29" s="1"/>
  <c r="GL16" i="29"/>
  <c r="GQ121" i="29" s="1"/>
  <c r="GL19" i="29"/>
  <c r="GQ124" i="29" s="1"/>
  <c r="GL22" i="29"/>
  <c r="GQ127" i="29" s="1"/>
  <c r="GL25" i="29"/>
  <c r="GQ130" i="29" s="1"/>
  <c r="GL9" i="29"/>
  <c r="GQ114" i="29" s="1"/>
  <c r="GL12" i="29"/>
  <c r="GQ117" i="29" s="1"/>
  <c r="GL15" i="29"/>
  <c r="GQ120" i="29" s="1"/>
  <c r="GL18" i="29"/>
  <c r="GQ123" i="29" s="1"/>
  <c r="GL21" i="29"/>
  <c r="GQ126" i="29" s="1"/>
  <c r="GL24" i="29"/>
  <c r="GQ129" i="29" s="1"/>
  <c r="GM6" i="29"/>
  <c r="GQ132" i="29" s="1"/>
  <c r="GM8" i="29"/>
  <c r="GQ134" i="29" s="1"/>
  <c r="GM11" i="29"/>
  <c r="GQ137" i="29" s="1"/>
  <c r="GM14" i="29"/>
  <c r="GQ140" i="29" s="1"/>
  <c r="GM17" i="29"/>
  <c r="GQ143" i="29" s="1"/>
  <c r="GM20" i="29"/>
  <c r="GQ146" i="29" s="1"/>
  <c r="GM23" i="29"/>
  <c r="GQ149" i="29" s="1"/>
  <c r="GM26" i="29"/>
  <c r="GM7" i="29"/>
  <c r="GQ133" i="29" s="1"/>
  <c r="GM10" i="29"/>
  <c r="GQ136" i="29" s="1"/>
  <c r="GM13" i="29"/>
  <c r="GQ139" i="29" s="1"/>
  <c r="GM16" i="29"/>
  <c r="GQ142" i="29" s="1"/>
  <c r="GM19" i="29"/>
  <c r="GQ145" i="29" s="1"/>
  <c r="GM22" i="29"/>
  <c r="GQ148" i="29" s="1"/>
  <c r="GM25" i="29"/>
  <c r="GQ151" i="29" s="1"/>
  <c r="GM9" i="29"/>
  <c r="GQ135" i="29" s="1"/>
  <c r="GM12" i="29"/>
  <c r="GQ138" i="29" s="1"/>
  <c r="GM15" i="29"/>
  <c r="GQ141" i="29" s="1"/>
  <c r="GM18" i="29"/>
  <c r="GQ144" i="29" s="1"/>
  <c r="GM21" i="29"/>
  <c r="GQ147" i="29" s="1"/>
  <c r="GM24" i="29"/>
  <c r="GQ150" i="29" s="1"/>
  <c r="GN6" i="29"/>
  <c r="GQ153" i="29" s="1"/>
  <c r="GN8" i="29"/>
  <c r="GQ155" i="29" s="1"/>
  <c r="GN11" i="29"/>
  <c r="GQ158" i="29" s="1"/>
  <c r="GN14" i="29"/>
  <c r="GQ161" i="29" s="1"/>
  <c r="GN17" i="29"/>
  <c r="GQ164" i="29" s="1"/>
  <c r="GN20" i="29"/>
  <c r="GQ167" i="29" s="1"/>
  <c r="GN23" i="29"/>
  <c r="GQ170" i="29" s="1"/>
  <c r="GN26" i="29"/>
  <c r="GN7" i="29"/>
  <c r="GQ154" i="29" s="1"/>
  <c r="GN10" i="29"/>
  <c r="GQ157" i="29" s="1"/>
  <c r="GN13" i="29"/>
  <c r="GQ160" i="29" s="1"/>
  <c r="GN16" i="29"/>
  <c r="GQ163" i="29" s="1"/>
  <c r="GN19" i="29"/>
  <c r="GQ166" i="29" s="1"/>
  <c r="GN22" i="29"/>
  <c r="GQ169" i="29" s="1"/>
  <c r="GN25" i="29"/>
  <c r="GQ172" i="29" s="1"/>
  <c r="GN9" i="29"/>
  <c r="GQ156" i="29" s="1"/>
  <c r="GN12" i="29"/>
  <c r="GQ159" i="29" s="1"/>
  <c r="GN15" i="29"/>
  <c r="GQ162" i="29" s="1"/>
  <c r="GN18" i="29"/>
  <c r="GQ165" i="29" s="1"/>
  <c r="GN21" i="29"/>
  <c r="GQ168" i="29" s="1"/>
  <c r="GN24" i="29"/>
  <c r="GQ171" i="29" s="1"/>
  <c r="GK6" i="29"/>
  <c r="GQ90" i="29" s="1"/>
  <c r="GK8" i="29"/>
  <c r="GQ92" i="29" s="1"/>
  <c r="GK11" i="29"/>
  <c r="GQ95" i="29" s="1"/>
  <c r="GK14" i="29"/>
  <c r="GQ98" i="29" s="1"/>
  <c r="GK17" i="29"/>
  <c r="GQ101" i="29" s="1"/>
  <c r="GK20" i="29"/>
  <c r="GQ104" i="29" s="1"/>
  <c r="GK23" i="29"/>
  <c r="GQ107" i="29" s="1"/>
  <c r="GK26" i="29"/>
  <c r="GK7" i="29"/>
  <c r="GQ91" i="29" s="1"/>
  <c r="GK10" i="29"/>
  <c r="GQ94" i="29" s="1"/>
  <c r="GK13" i="29"/>
  <c r="GQ97" i="29" s="1"/>
  <c r="GK16" i="29"/>
  <c r="GQ100" i="29" s="1"/>
  <c r="GK19" i="29"/>
  <c r="GQ103" i="29" s="1"/>
  <c r="GK22" i="29"/>
  <c r="GQ106" i="29" s="1"/>
  <c r="GK25" i="29"/>
  <c r="GQ109" i="29" s="1"/>
  <c r="GK9" i="29"/>
  <c r="GQ93" i="29" s="1"/>
  <c r="GK12" i="29"/>
  <c r="GQ96" i="29" s="1"/>
  <c r="GK15" i="29"/>
  <c r="GQ99" i="29" s="1"/>
  <c r="GK18" i="29"/>
  <c r="GQ102" i="29" s="1"/>
  <c r="GK21" i="29"/>
  <c r="GQ105" i="29" s="1"/>
  <c r="GK24" i="29"/>
  <c r="GQ108" i="29" s="1"/>
  <c r="GG7" i="29"/>
  <c r="GQ7" i="29" s="1"/>
  <c r="GG10" i="29"/>
  <c r="GQ10" i="29" s="1"/>
  <c r="GG13" i="29"/>
  <c r="GQ13" i="29" s="1"/>
  <c r="GG16" i="29"/>
  <c r="GQ16" i="29" s="1"/>
  <c r="GG19" i="29"/>
  <c r="GQ19" i="29" s="1"/>
  <c r="GG22" i="29"/>
  <c r="GQ22" i="29" s="1"/>
  <c r="GG25" i="29"/>
  <c r="GQ25" i="29" s="1"/>
  <c r="GG9" i="29"/>
  <c r="GQ9" i="29" s="1"/>
  <c r="GG12" i="29"/>
  <c r="GQ12" i="29" s="1"/>
  <c r="GG15" i="29"/>
  <c r="GQ15" i="29" s="1"/>
  <c r="GG18" i="29"/>
  <c r="GQ18" i="29" s="1"/>
  <c r="GG21" i="29"/>
  <c r="GQ21" i="29" s="1"/>
  <c r="GG24" i="29"/>
  <c r="GQ24" i="29" s="1"/>
  <c r="GG8" i="29"/>
  <c r="GQ8" i="29" s="1"/>
  <c r="GG11" i="29"/>
  <c r="GQ11" i="29" s="1"/>
  <c r="GG14" i="29"/>
  <c r="GQ14" i="29" s="1"/>
  <c r="GG17" i="29"/>
  <c r="GQ17" i="29" s="1"/>
  <c r="GG20" i="29"/>
  <c r="GQ20" i="29" s="1"/>
  <c r="GG23" i="29"/>
  <c r="GQ23" i="29" s="1"/>
  <c r="GG26" i="29"/>
  <c r="GH6" i="29"/>
  <c r="GQ27" i="29" s="1"/>
  <c r="GI6" i="29"/>
  <c r="GQ48" i="29" s="1"/>
  <c r="GG6" i="29"/>
  <c r="GQ6" i="29" s="1"/>
  <c r="GU68" i="29" l="1"/>
  <c r="GV68" i="29"/>
  <c r="GW68" i="29"/>
  <c r="GX68" i="29"/>
  <c r="GU18" i="29"/>
  <c r="GV18" i="29"/>
  <c r="GW18" i="29"/>
  <c r="GX18" i="29"/>
  <c r="GU105" i="29"/>
  <c r="GV105" i="29"/>
  <c r="GW105" i="29"/>
  <c r="GX105" i="29"/>
  <c r="GU159" i="29"/>
  <c r="GV159" i="29"/>
  <c r="GW159" i="29"/>
  <c r="GX159" i="29"/>
  <c r="GU164" i="29"/>
  <c r="GV164" i="29"/>
  <c r="GW164" i="29"/>
  <c r="GX164" i="29"/>
  <c r="GU148" i="29"/>
  <c r="GV148" i="29"/>
  <c r="GW148" i="29"/>
  <c r="GX148" i="29"/>
  <c r="GU134" i="29"/>
  <c r="GV134" i="29"/>
  <c r="GW134" i="29"/>
  <c r="GX134" i="29"/>
  <c r="GU118" i="29"/>
  <c r="GV118" i="29"/>
  <c r="GW118" i="29"/>
  <c r="GX118" i="29"/>
  <c r="GU65" i="29"/>
  <c r="GV65" i="29"/>
  <c r="GW65" i="29"/>
  <c r="GX65" i="29"/>
  <c r="GU67" i="29"/>
  <c r="GV67" i="29"/>
  <c r="GW67" i="29"/>
  <c r="GX67" i="29"/>
  <c r="GU74" i="29"/>
  <c r="GV74" i="29"/>
  <c r="GW74" i="29"/>
  <c r="GX74" i="29"/>
  <c r="GU76" i="29"/>
  <c r="GV76" i="29"/>
  <c r="GW76" i="29"/>
  <c r="GX76" i="29"/>
  <c r="GU42" i="29"/>
  <c r="GV42" i="29"/>
  <c r="GW42" i="29"/>
  <c r="GX42" i="29"/>
  <c r="GU162" i="29"/>
  <c r="GV162" i="29"/>
  <c r="GW162" i="29"/>
  <c r="GX162" i="29"/>
  <c r="GU102" i="29"/>
  <c r="GV102" i="29"/>
  <c r="GW102" i="29"/>
  <c r="GX102" i="29"/>
  <c r="GU107" i="29"/>
  <c r="GV107" i="29"/>
  <c r="GW107" i="29"/>
  <c r="GX107" i="29"/>
  <c r="GU156" i="29"/>
  <c r="GV156" i="29"/>
  <c r="GW156" i="29"/>
  <c r="GX156" i="29"/>
  <c r="GU161" i="29"/>
  <c r="GV161" i="29"/>
  <c r="GW161" i="29"/>
  <c r="GX161" i="29"/>
  <c r="GU145" i="29"/>
  <c r="GV145" i="29"/>
  <c r="GW145" i="29"/>
  <c r="GX145" i="29"/>
  <c r="GU132" i="29"/>
  <c r="GV132" i="29"/>
  <c r="GW132" i="29"/>
  <c r="GX132" i="29"/>
  <c r="GU115" i="29"/>
  <c r="GV115" i="29"/>
  <c r="GW115" i="29"/>
  <c r="GX115" i="29"/>
  <c r="GU62" i="29"/>
  <c r="GV62" i="29"/>
  <c r="GW62" i="29"/>
  <c r="GX62" i="29"/>
  <c r="GU64" i="29"/>
  <c r="GV64" i="29"/>
  <c r="GW64" i="29"/>
  <c r="GX64" i="29"/>
  <c r="GU71" i="29"/>
  <c r="GV71" i="29"/>
  <c r="GW71" i="29"/>
  <c r="GX71" i="29"/>
  <c r="GU73" i="29"/>
  <c r="GV73" i="29"/>
  <c r="GW73" i="29"/>
  <c r="GX73" i="29"/>
  <c r="GU39" i="29"/>
  <c r="GV39" i="29"/>
  <c r="GW39" i="29"/>
  <c r="GX39" i="29"/>
  <c r="GU91" i="29"/>
  <c r="GV91" i="29"/>
  <c r="GW91" i="29"/>
  <c r="GX91" i="29"/>
  <c r="GU45" i="29"/>
  <c r="GV45" i="29"/>
  <c r="GW45" i="29"/>
  <c r="GX45" i="29"/>
  <c r="GU27" i="29"/>
  <c r="GV27" i="29"/>
  <c r="GW27" i="29"/>
  <c r="GX27" i="29"/>
  <c r="GU12" i="29"/>
  <c r="GV12" i="29"/>
  <c r="GW12" i="29"/>
  <c r="GX12" i="29"/>
  <c r="GU99" i="29"/>
  <c r="GV99" i="29"/>
  <c r="GW99" i="29"/>
  <c r="GX99" i="29"/>
  <c r="GU104" i="29"/>
  <c r="GV104" i="29"/>
  <c r="GW104" i="29"/>
  <c r="GX104" i="29"/>
  <c r="GU172" i="29"/>
  <c r="GV172" i="29"/>
  <c r="GW172" i="29"/>
  <c r="GX172" i="29"/>
  <c r="GU158" i="29"/>
  <c r="GV158" i="29"/>
  <c r="GW158" i="29"/>
  <c r="GX158" i="29"/>
  <c r="GU142" i="29"/>
  <c r="GV142" i="29"/>
  <c r="GW142" i="29"/>
  <c r="GX142" i="29"/>
  <c r="GU129" i="29"/>
  <c r="GV129" i="29"/>
  <c r="GW129" i="29"/>
  <c r="GX129" i="29"/>
  <c r="GU112" i="29"/>
  <c r="GV112" i="29"/>
  <c r="GW112" i="29"/>
  <c r="GX112" i="29"/>
  <c r="GU59" i="29"/>
  <c r="GV59" i="29"/>
  <c r="GW59" i="29"/>
  <c r="GX59" i="29"/>
  <c r="GU61" i="29"/>
  <c r="GV61" i="29"/>
  <c r="GW61" i="29"/>
  <c r="GX61" i="29"/>
  <c r="GU87" i="29"/>
  <c r="GV87" i="29"/>
  <c r="GW87" i="29"/>
  <c r="GX87" i="29"/>
  <c r="GU70" i="29"/>
  <c r="GV70" i="29"/>
  <c r="GW70" i="29"/>
  <c r="GX70" i="29"/>
  <c r="GU36" i="29"/>
  <c r="GV36" i="29"/>
  <c r="GW36" i="29"/>
  <c r="GX36" i="29"/>
  <c r="GU121" i="29"/>
  <c r="GV121" i="29"/>
  <c r="GW121" i="29"/>
  <c r="GX121" i="29"/>
  <c r="GU9" i="29"/>
  <c r="GV9" i="29"/>
  <c r="GW9" i="29"/>
  <c r="GX9" i="29"/>
  <c r="GU96" i="29"/>
  <c r="GV96" i="29"/>
  <c r="GW96" i="29"/>
  <c r="GX96" i="29"/>
  <c r="GU101" i="29"/>
  <c r="GV101" i="29"/>
  <c r="GW101" i="29"/>
  <c r="GX101" i="29"/>
  <c r="GU169" i="29"/>
  <c r="GV169" i="29"/>
  <c r="GW169" i="29"/>
  <c r="GX169" i="29"/>
  <c r="GU155" i="29"/>
  <c r="GV155" i="29"/>
  <c r="GW155" i="29"/>
  <c r="GX155" i="29"/>
  <c r="GU139" i="29"/>
  <c r="GV139" i="29"/>
  <c r="GW139" i="29"/>
  <c r="GX139" i="29"/>
  <c r="GU126" i="29"/>
  <c r="GV126" i="29"/>
  <c r="GW126" i="29"/>
  <c r="GX126" i="29"/>
  <c r="GU56" i="29"/>
  <c r="GV56" i="29"/>
  <c r="GW56" i="29"/>
  <c r="GX56" i="29"/>
  <c r="GU58" i="29"/>
  <c r="GV58" i="29"/>
  <c r="GW58" i="29"/>
  <c r="GX58" i="29"/>
  <c r="GU84" i="29"/>
  <c r="GV84" i="29"/>
  <c r="GW84" i="29"/>
  <c r="GX84" i="29"/>
  <c r="GU69" i="29"/>
  <c r="GV69" i="29"/>
  <c r="GW69" i="29"/>
  <c r="GX69" i="29"/>
  <c r="GU33" i="29"/>
  <c r="GV33" i="29"/>
  <c r="GW33" i="29"/>
  <c r="GX33" i="29"/>
  <c r="GU108" i="29"/>
  <c r="GV108" i="29"/>
  <c r="GW108" i="29"/>
  <c r="GX108" i="29"/>
  <c r="GU28" i="29"/>
  <c r="GV28" i="29"/>
  <c r="GW28" i="29"/>
  <c r="GX28" i="29"/>
  <c r="GU23" i="29"/>
  <c r="GV23" i="29"/>
  <c r="GW23" i="29"/>
  <c r="GX23" i="29"/>
  <c r="GU25" i="29"/>
  <c r="GV25" i="29"/>
  <c r="GW25" i="29"/>
  <c r="GX25" i="29"/>
  <c r="GU93" i="29"/>
  <c r="GV93" i="29"/>
  <c r="GW93" i="29"/>
  <c r="GX93" i="29"/>
  <c r="GU98" i="29"/>
  <c r="GV98" i="29"/>
  <c r="GW98" i="29"/>
  <c r="GX98" i="29"/>
  <c r="GU166" i="29"/>
  <c r="GV166" i="29"/>
  <c r="GW166" i="29"/>
  <c r="GX166" i="29"/>
  <c r="GU153" i="29"/>
  <c r="GV153" i="29"/>
  <c r="GW153" i="29"/>
  <c r="GX153" i="29"/>
  <c r="GU136" i="29"/>
  <c r="GV136" i="29"/>
  <c r="GW136" i="29"/>
  <c r="GX136" i="29"/>
  <c r="GU123" i="29"/>
  <c r="GV123" i="29"/>
  <c r="GW123" i="29"/>
  <c r="GX123" i="29"/>
  <c r="GU128" i="29"/>
  <c r="GV128" i="29"/>
  <c r="GW128" i="29"/>
  <c r="GX128" i="29"/>
  <c r="GU53" i="29"/>
  <c r="GV53" i="29"/>
  <c r="GW53" i="29"/>
  <c r="GX53" i="29"/>
  <c r="GU55" i="29"/>
  <c r="GV55" i="29"/>
  <c r="GW55" i="29"/>
  <c r="GX55" i="29"/>
  <c r="GU81" i="29"/>
  <c r="GV81" i="29"/>
  <c r="GW81" i="29"/>
  <c r="GX81" i="29"/>
  <c r="GU47" i="29"/>
  <c r="GV47" i="29"/>
  <c r="GW47" i="29"/>
  <c r="GX47" i="29"/>
  <c r="GU30" i="29"/>
  <c r="GV30" i="29"/>
  <c r="GW30" i="29"/>
  <c r="GX30" i="29"/>
  <c r="GU77" i="29"/>
  <c r="GV77" i="29"/>
  <c r="GW77" i="29"/>
  <c r="GX77" i="29"/>
  <c r="GU20" i="29"/>
  <c r="GV20" i="29"/>
  <c r="GW20" i="29"/>
  <c r="GX20" i="29"/>
  <c r="GU22" i="29"/>
  <c r="GV22" i="29"/>
  <c r="GW22" i="29"/>
  <c r="GX22" i="29"/>
  <c r="GU109" i="29"/>
  <c r="GV109" i="29"/>
  <c r="GW109" i="29"/>
  <c r="GX109" i="29"/>
  <c r="GU95" i="29"/>
  <c r="GV95" i="29"/>
  <c r="GW95" i="29"/>
  <c r="GX95" i="29"/>
  <c r="GU163" i="29"/>
  <c r="GV163" i="29"/>
  <c r="GW163" i="29"/>
  <c r="GX163" i="29"/>
  <c r="GU150" i="29"/>
  <c r="GV150" i="29"/>
  <c r="GW150" i="29"/>
  <c r="GX150" i="29"/>
  <c r="GU133" i="29"/>
  <c r="GV133" i="29"/>
  <c r="GW133" i="29"/>
  <c r="GX133" i="29"/>
  <c r="GU120" i="29"/>
  <c r="GV120" i="29"/>
  <c r="GW120" i="29"/>
  <c r="GX120" i="29"/>
  <c r="GU125" i="29"/>
  <c r="GV125" i="29"/>
  <c r="GW125" i="29"/>
  <c r="GX125" i="29"/>
  <c r="GU50" i="29"/>
  <c r="GV50" i="29"/>
  <c r="GW50" i="29"/>
  <c r="GX50" i="29"/>
  <c r="GU52" i="29"/>
  <c r="GV52" i="29"/>
  <c r="GW52" i="29"/>
  <c r="GX52" i="29"/>
  <c r="GU78" i="29"/>
  <c r="GV78" i="29"/>
  <c r="GW78" i="29"/>
  <c r="GX78" i="29"/>
  <c r="GU44" i="29"/>
  <c r="GV44" i="29"/>
  <c r="GW44" i="29"/>
  <c r="GX44" i="29"/>
  <c r="GU46" i="29"/>
  <c r="GV46" i="29"/>
  <c r="GW46" i="29"/>
  <c r="GX46" i="29"/>
  <c r="GU79" i="29"/>
  <c r="GV79" i="29"/>
  <c r="GW79" i="29"/>
  <c r="GX79" i="29"/>
  <c r="GU19" i="29"/>
  <c r="GV19" i="29"/>
  <c r="GW19" i="29"/>
  <c r="GX19" i="29"/>
  <c r="GU106" i="29"/>
  <c r="GV106" i="29"/>
  <c r="GW106" i="29"/>
  <c r="GX106" i="29"/>
  <c r="GU92" i="29"/>
  <c r="GV92" i="29"/>
  <c r="GW92" i="29"/>
  <c r="GX92" i="29"/>
  <c r="GU160" i="29"/>
  <c r="GV160" i="29"/>
  <c r="GW160" i="29"/>
  <c r="GX160" i="29"/>
  <c r="GU147" i="29"/>
  <c r="GV147" i="29"/>
  <c r="GW147" i="29"/>
  <c r="GX147" i="29"/>
  <c r="GU117" i="29"/>
  <c r="GV117" i="29"/>
  <c r="GW117" i="29"/>
  <c r="GX117" i="29"/>
  <c r="GU122" i="29"/>
  <c r="GV122" i="29"/>
  <c r="GW122" i="29"/>
  <c r="GX122" i="29"/>
  <c r="GU66" i="29"/>
  <c r="GV66" i="29"/>
  <c r="GW66" i="29"/>
  <c r="GX66" i="29"/>
  <c r="GU49" i="29"/>
  <c r="GV49" i="29"/>
  <c r="GW49" i="29"/>
  <c r="GX49" i="29"/>
  <c r="GU75" i="29"/>
  <c r="GV75" i="29"/>
  <c r="GW75" i="29"/>
  <c r="GX75" i="29"/>
  <c r="GU41" i="29"/>
  <c r="GV41" i="29"/>
  <c r="GW41" i="29"/>
  <c r="GX41" i="29"/>
  <c r="GU43" i="29"/>
  <c r="GV43" i="29"/>
  <c r="GW43" i="29"/>
  <c r="GX43" i="29"/>
  <c r="GU167" i="29"/>
  <c r="GV167" i="29"/>
  <c r="GW167" i="29"/>
  <c r="GX167" i="29"/>
  <c r="GU15" i="29"/>
  <c r="GV15" i="29"/>
  <c r="GW15" i="29"/>
  <c r="GX15" i="29"/>
  <c r="GU14" i="29"/>
  <c r="GV14" i="29"/>
  <c r="GW14" i="29"/>
  <c r="GX14" i="29"/>
  <c r="GU16" i="29"/>
  <c r="GV16" i="29"/>
  <c r="GW16" i="29"/>
  <c r="GX16" i="29"/>
  <c r="GU103" i="29"/>
  <c r="GV103" i="29"/>
  <c r="GW103" i="29"/>
  <c r="GX103" i="29"/>
  <c r="GU90" i="29"/>
  <c r="GV90" i="29"/>
  <c r="GW90" i="29"/>
  <c r="GX90" i="29"/>
  <c r="GU157" i="29"/>
  <c r="GV157" i="29"/>
  <c r="GW157" i="29"/>
  <c r="GX157" i="29"/>
  <c r="GU144" i="29"/>
  <c r="GV144" i="29"/>
  <c r="GW144" i="29"/>
  <c r="GX144" i="29"/>
  <c r="GU149" i="29"/>
  <c r="GV149" i="29"/>
  <c r="GW149" i="29"/>
  <c r="GX149" i="29"/>
  <c r="GU114" i="29"/>
  <c r="GV114" i="29"/>
  <c r="GW114" i="29"/>
  <c r="GX114" i="29"/>
  <c r="GU119" i="29"/>
  <c r="GV119" i="29"/>
  <c r="GW119" i="29"/>
  <c r="GX119" i="29"/>
  <c r="GU63" i="29"/>
  <c r="GV63" i="29"/>
  <c r="GW63" i="29"/>
  <c r="GX63" i="29"/>
  <c r="GU72" i="29"/>
  <c r="GV72" i="29"/>
  <c r="GW72" i="29"/>
  <c r="GX72" i="29"/>
  <c r="GU38" i="29"/>
  <c r="GV38" i="29"/>
  <c r="GW38" i="29"/>
  <c r="GX38" i="29"/>
  <c r="GU40" i="29"/>
  <c r="GV40" i="29"/>
  <c r="GW40" i="29"/>
  <c r="GX40" i="29"/>
  <c r="GU21" i="29"/>
  <c r="GV21" i="29"/>
  <c r="GW21" i="29"/>
  <c r="GX21" i="29"/>
  <c r="GU51" i="29"/>
  <c r="GV51" i="29"/>
  <c r="GW51" i="29"/>
  <c r="GX51" i="29"/>
  <c r="GU48" i="29"/>
  <c r="GV48" i="29"/>
  <c r="GW48" i="29"/>
  <c r="GX48" i="29"/>
  <c r="GU11" i="29"/>
  <c r="GV11" i="29"/>
  <c r="GW11" i="29"/>
  <c r="GX11" i="29"/>
  <c r="GU13" i="29"/>
  <c r="GV13" i="29"/>
  <c r="GW13" i="29"/>
  <c r="GX13" i="29"/>
  <c r="GU100" i="29"/>
  <c r="GV100" i="29"/>
  <c r="GW100" i="29"/>
  <c r="GX100" i="29"/>
  <c r="GU171" i="29"/>
  <c r="GV171" i="29"/>
  <c r="GW171" i="29"/>
  <c r="GX171" i="29"/>
  <c r="GU154" i="29"/>
  <c r="GV154" i="29"/>
  <c r="GW154" i="29"/>
  <c r="GX154" i="29"/>
  <c r="GU141" i="29"/>
  <c r="GV141" i="29"/>
  <c r="GW141" i="29"/>
  <c r="GX141" i="29"/>
  <c r="GU146" i="29"/>
  <c r="GV146" i="29"/>
  <c r="GW146" i="29"/>
  <c r="GX146" i="29"/>
  <c r="GU130" i="29"/>
  <c r="GV130" i="29"/>
  <c r="GW130" i="29"/>
  <c r="GX130" i="29"/>
  <c r="GU116" i="29"/>
  <c r="GV116" i="29"/>
  <c r="GW116" i="29"/>
  <c r="GX116" i="29"/>
  <c r="GU60" i="29"/>
  <c r="GV60" i="29"/>
  <c r="GW60" i="29"/>
  <c r="GX60" i="29"/>
  <c r="GU86" i="29"/>
  <c r="GV86" i="29"/>
  <c r="GW86" i="29"/>
  <c r="GX86" i="29"/>
  <c r="GU88" i="29"/>
  <c r="GV88" i="29"/>
  <c r="GW88" i="29"/>
  <c r="GX88" i="29"/>
  <c r="GU35" i="29"/>
  <c r="GV35" i="29"/>
  <c r="GW35" i="29"/>
  <c r="GX35" i="29"/>
  <c r="GU37" i="29"/>
  <c r="GV37" i="29"/>
  <c r="GW37" i="29"/>
  <c r="GX37" i="29"/>
  <c r="GU137" i="29"/>
  <c r="GV137" i="29"/>
  <c r="GW137" i="29"/>
  <c r="GX137" i="29"/>
  <c r="GU8" i="29"/>
  <c r="GV8" i="29"/>
  <c r="GW8" i="29"/>
  <c r="GX8" i="29"/>
  <c r="GU10" i="29"/>
  <c r="GV10" i="29"/>
  <c r="GW10" i="29"/>
  <c r="GX10" i="29"/>
  <c r="GU97" i="29"/>
  <c r="GV97" i="29"/>
  <c r="GW97" i="29"/>
  <c r="GX97" i="29"/>
  <c r="GU168" i="29"/>
  <c r="GV168" i="29"/>
  <c r="GW168" i="29"/>
  <c r="GX168" i="29"/>
  <c r="GU138" i="29"/>
  <c r="GV138" i="29"/>
  <c r="GW138" i="29"/>
  <c r="GX138" i="29"/>
  <c r="GU143" i="29"/>
  <c r="GV143" i="29"/>
  <c r="GW143" i="29"/>
  <c r="GX143" i="29"/>
  <c r="GU127" i="29"/>
  <c r="GV127" i="29"/>
  <c r="GW127" i="29"/>
  <c r="GX127" i="29"/>
  <c r="GU113" i="29"/>
  <c r="GV113" i="29"/>
  <c r="GW113" i="29"/>
  <c r="GX113" i="29"/>
  <c r="GU57" i="29"/>
  <c r="GV57" i="29"/>
  <c r="GW57" i="29"/>
  <c r="GX57" i="29"/>
  <c r="GU83" i="29"/>
  <c r="GV83" i="29"/>
  <c r="GW83" i="29"/>
  <c r="GX83" i="29"/>
  <c r="GU85" i="29"/>
  <c r="GV85" i="29"/>
  <c r="GW85" i="29"/>
  <c r="GX85" i="29"/>
  <c r="GU32" i="29"/>
  <c r="GV32" i="29"/>
  <c r="GW32" i="29"/>
  <c r="GX32" i="29"/>
  <c r="GU34" i="29"/>
  <c r="GV34" i="29"/>
  <c r="GW34" i="29"/>
  <c r="GX34" i="29"/>
  <c r="GU151" i="29"/>
  <c r="GV151" i="29"/>
  <c r="GW151" i="29"/>
  <c r="GX151" i="29"/>
  <c r="GU17" i="29"/>
  <c r="GV17" i="29"/>
  <c r="GW17" i="29"/>
  <c r="GX17" i="29"/>
  <c r="GU24" i="29"/>
  <c r="GV24" i="29"/>
  <c r="GW24" i="29"/>
  <c r="GX24" i="29"/>
  <c r="GU7" i="29"/>
  <c r="GV7" i="29"/>
  <c r="GW7" i="29"/>
  <c r="GX7" i="29"/>
  <c r="GU94" i="29"/>
  <c r="GV94" i="29"/>
  <c r="GW94" i="29"/>
  <c r="GX94" i="29"/>
  <c r="GU165" i="29"/>
  <c r="GV165" i="29"/>
  <c r="GW165" i="29"/>
  <c r="GX165" i="29"/>
  <c r="GU170" i="29"/>
  <c r="GV170" i="29"/>
  <c r="GW170" i="29"/>
  <c r="GX170" i="29"/>
  <c r="GU135" i="29"/>
  <c r="GV135" i="29"/>
  <c r="GW135" i="29"/>
  <c r="GX135" i="29"/>
  <c r="GU140" i="29"/>
  <c r="GV140" i="29"/>
  <c r="GW140" i="29"/>
  <c r="GX140" i="29"/>
  <c r="GU124" i="29"/>
  <c r="GV124" i="29"/>
  <c r="GW124" i="29"/>
  <c r="GX124" i="29"/>
  <c r="GU111" i="29"/>
  <c r="GV111" i="29"/>
  <c r="GW111" i="29"/>
  <c r="GX111" i="29"/>
  <c r="GU54" i="29"/>
  <c r="GV54" i="29"/>
  <c r="GW54" i="29"/>
  <c r="GX54" i="29"/>
  <c r="GU80" i="29"/>
  <c r="GV80" i="29"/>
  <c r="GW80" i="29"/>
  <c r="GX80" i="29"/>
  <c r="GU82" i="29"/>
  <c r="GV82" i="29"/>
  <c r="GW82" i="29"/>
  <c r="GX82" i="29"/>
  <c r="GU29" i="29"/>
  <c r="GV29" i="29"/>
  <c r="GW29" i="29"/>
  <c r="GX29" i="29"/>
  <c r="GU31" i="29"/>
  <c r="GV31" i="29"/>
  <c r="GW31" i="29"/>
  <c r="GX31" i="29"/>
  <c r="GW6" i="29"/>
  <c r="GX6" i="29"/>
  <c r="GU6" i="29"/>
  <c r="GV6" i="29"/>
  <c r="HB21" i="29"/>
  <c r="HC21" i="29" s="1"/>
  <c r="GR21" i="29"/>
  <c r="GY21" i="29" s="1"/>
  <c r="GS21" i="29"/>
  <c r="GZ21" i="29" s="1"/>
  <c r="GT21" i="29"/>
  <c r="HA21" i="29" s="1"/>
  <c r="HB121" i="29"/>
  <c r="HC121" i="29" s="1"/>
  <c r="GR121" i="29"/>
  <c r="GY121" i="29" s="1"/>
  <c r="GS121" i="29"/>
  <c r="GZ121" i="29" s="1"/>
  <c r="GT121" i="29"/>
  <c r="HA121" i="29" s="1"/>
  <c r="HB18" i="29"/>
  <c r="HC18" i="29" s="1"/>
  <c r="GT18" i="29"/>
  <c r="HA18" i="29" s="1"/>
  <c r="GR18" i="29"/>
  <c r="GY18" i="29" s="1"/>
  <c r="GS18" i="29"/>
  <c r="GZ18" i="29" s="1"/>
  <c r="HB105" i="29"/>
  <c r="HC105" i="29" s="1"/>
  <c r="GR105" i="29"/>
  <c r="GY105" i="29" s="1"/>
  <c r="GS105" i="29"/>
  <c r="GZ105" i="29" s="1"/>
  <c r="GT105" i="29"/>
  <c r="HA105" i="29" s="1"/>
  <c r="HB159" i="29"/>
  <c r="HC159" i="29" s="1"/>
  <c r="GR159" i="29"/>
  <c r="GY159" i="29" s="1"/>
  <c r="GS159" i="29"/>
  <c r="GZ159" i="29" s="1"/>
  <c r="GT159" i="29"/>
  <c r="HA159" i="29" s="1"/>
  <c r="HB164" i="29"/>
  <c r="HC164" i="29" s="1"/>
  <c r="GR164" i="29"/>
  <c r="GY164" i="29" s="1"/>
  <c r="GS164" i="29"/>
  <c r="GZ164" i="29" s="1"/>
  <c r="GT164" i="29"/>
  <c r="HA164" i="29" s="1"/>
  <c r="HB148" i="29"/>
  <c r="HC148" i="29" s="1"/>
  <c r="GR148" i="29"/>
  <c r="GY148" i="29" s="1"/>
  <c r="GS148" i="29"/>
  <c r="GZ148" i="29" s="1"/>
  <c r="GT148" i="29"/>
  <c r="HA148" i="29" s="1"/>
  <c r="GT134" i="29"/>
  <c r="HA134" i="29" s="1"/>
  <c r="GR134" i="29"/>
  <c r="GY134" i="29" s="1"/>
  <c r="GS134" i="29"/>
  <c r="GZ134" i="29" s="1"/>
  <c r="HB118" i="29"/>
  <c r="HC118" i="29" s="1"/>
  <c r="GT118" i="29"/>
  <c r="HA118" i="29" s="1"/>
  <c r="GR118" i="29"/>
  <c r="GY118" i="29" s="1"/>
  <c r="GS118" i="29"/>
  <c r="GZ118" i="29" s="1"/>
  <c r="HB65" i="29"/>
  <c r="HC65" i="29" s="1"/>
  <c r="GR65" i="29"/>
  <c r="GY65" i="29" s="1"/>
  <c r="GS65" i="29"/>
  <c r="GZ65" i="29" s="1"/>
  <c r="GT65" i="29"/>
  <c r="HA65" i="29" s="1"/>
  <c r="HB67" i="29"/>
  <c r="HC67" i="29" s="1"/>
  <c r="GR67" i="29"/>
  <c r="GY67" i="29" s="1"/>
  <c r="GS67" i="29"/>
  <c r="GZ67" i="29" s="1"/>
  <c r="GT67" i="29"/>
  <c r="HA67" i="29" s="1"/>
  <c r="HB74" i="29"/>
  <c r="HC74" i="29" s="1"/>
  <c r="GT74" i="29"/>
  <c r="HA74" i="29" s="1"/>
  <c r="GR74" i="29"/>
  <c r="GY74" i="29" s="1"/>
  <c r="GS74" i="29"/>
  <c r="GZ74" i="29" s="1"/>
  <c r="HB76" i="29"/>
  <c r="HC76" i="29" s="1"/>
  <c r="GR76" i="29"/>
  <c r="GY76" i="29" s="1"/>
  <c r="GS76" i="29"/>
  <c r="GZ76" i="29" s="1"/>
  <c r="GT76" i="29"/>
  <c r="HA76" i="29" s="1"/>
  <c r="HB42" i="29"/>
  <c r="HC42" i="29" s="1"/>
  <c r="GT42" i="29"/>
  <c r="HA42" i="29" s="1"/>
  <c r="GR42" i="29"/>
  <c r="GY42" i="29" s="1"/>
  <c r="GS42" i="29"/>
  <c r="GZ42" i="29" s="1"/>
  <c r="HB51" i="29"/>
  <c r="HC51" i="29" s="1"/>
  <c r="GR51" i="29"/>
  <c r="GY51" i="29" s="1"/>
  <c r="GS51" i="29"/>
  <c r="GZ51" i="29" s="1"/>
  <c r="GT51" i="29"/>
  <c r="HA51" i="29" s="1"/>
  <c r="GR48" i="29"/>
  <c r="GY48" i="29" s="1"/>
  <c r="GS48" i="29"/>
  <c r="GZ48" i="29" s="1"/>
  <c r="GT48" i="29"/>
  <c r="HA48" i="29" s="1"/>
  <c r="HB156" i="29"/>
  <c r="HC156" i="29" s="1"/>
  <c r="GR156" i="29"/>
  <c r="GY156" i="29" s="1"/>
  <c r="GS156" i="29"/>
  <c r="GZ156" i="29" s="1"/>
  <c r="GT156" i="29"/>
  <c r="HA156" i="29" s="1"/>
  <c r="HB161" i="29"/>
  <c r="HC161" i="29" s="1"/>
  <c r="GR161" i="29"/>
  <c r="GY161" i="29" s="1"/>
  <c r="GS161" i="29"/>
  <c r="GZ161" i="29" s="1"/>
  <c r="GT161" i="29"/>
  <c r="HA161" i="29" s="1"/>
  <c r="HB145" i="29"/>
  <c r="HC145" i="29" s="1"/>
  <c r="GR145" i="29"/>
  <c r="GY145" i="29" s="1"/>
  <c r="GS145" i="29"/>
  <c r="GZ145" i="29" s="1"/>
  <c r="GT145" i="29"/>
  <c r="HA145" i="29" s="1"/>
  <c r="GR132" i="29"/>
  <c r="GY132" i="29" s="1"/>
  <c r="GS132" i="29"/>
  <c r="GZ132" i="29" s="1"/>
  <c r="GT132" i="29"/>
  <c r="HA132" i="29" s="1"/>
  <c r="HB115" i="29"/>
  <c r="HC115" i="29" s="1"/>
  <c r="GR115" i="29"/>
  <c r="GY115" i="29" s="1"/>
  <c r="GS115" i="29"/>
  <c r="GZ115" i="29" s="1"/>
  <c r="GT115" i="29"/>
  <c r="HA115" i="29" s="1"/>
  <c r="HB62" i="29"/>
  <c r="HC62" i="29" s="1"/>
  <c r="GR62" i="29"/>
  <c r="GY62" i="29" s="1"/>
  <c r="GT62" i="29"/>
  <c r="HA62" i="29" s="1"/>
  <c r="GS62" i="29"/>
  <c r="GZ62" i="29" s="1"/>
  <c r="HB64" i="29"/>
  <c r="HC64" i="29" s="1"/>
  <c r="GR64" i="29"/>
  <c r="GY64" i="29" s="1"/>
  <c r="GS64" i="29"/>
  <c r="GZ64" i="29" s="1"/>
  <c r="GT64" i="29"/>
  <c r="HA64" i="29" s="1"/>
  <c r="GR71" i="29"/>
  <c r="GY71" i="29" s="1"/>
  <c r="GS71" i="29"/>
  <c r="GZ71" i="29" s="1"/>
  <c r="GT71" i="29"/>
  <c r="HA71" i="29" s="1"/>
  <c r="GR73" i="29"/>
  <c r="GY73" i="29" s="1"/>
  <c r="GS73" i="29"/>
  <c r="GZ73" i="29" s="1"/>
  <c r="GT73" i="29"/>
  <c r="HA73" i="29" s="1"/>
  <c r="HB39" i="29"/>
  <c r="HC39" i="29" s="1"/>
  <c r="GR39" i="29"/>
  <c r="GY39" i="29" s="1"/>
  <c r="GS39" i="29"/>
  <c r="GZ39" i="29" s="1"/>
  <c r="GT39" i="29"/>
  <c r="HA39" i="29" s="1"/>
  <c r="HB137" i="29"/>
  <c r="HC137" i="29" s="1"/>
  <c r="GR137" i="29"/>
  <c r="GY137" i="29" s="1"/>
  <c r="GS137" i="29"/>
  <c r="GZ137" i="29" s="1"/>
  <c r="GT137" i="29"/>
  <c r="HA137" i="29" s="1"/>
  <c r="HB102" i="29"/>
  <c r="HC102" i="29" s="1"/>
  <c r="GR102" i="29"/>
  <c r="GY102" i="29" s="1"/>
  <c r="GT102" i="29"/>
  <c r="HA102" i="29" s="1"/>
  <c r="GS102" i="29"/>
  <c r="GZ102" i="29" s="1"/>
  <c r="HB99" i="29"/>
  <c r="HC99" i="29" s="1"/>
  <c r="GR99" i="29"/>
  <c r="GY99" i="29" s="1"/>
  <c r="GS99" i="29"/>
  <c r="GZ99" i="29" s="1"/>
  <c r="GT99" i="29"/>
  <c r="HA99" i="29" s="1"/>
  <c r="HB104" i="29"/>
  <c r="HC104" i="29" s="1"/>
  <c r="GR104" i="29"/>
  <c r="GY104" i="29" s="1"/>
  <c r="GS104" i="29"/>
  <c r="GZ104" i="29" s="1"/>
  <c r="GT104" i="29"/>
  <c r="HA104" i="29" s="1"/>
  <c r="HB172" i="29"/>
  <c r="HC172" i="29" s="1"/>
  <c r="GR172" i="29"/>
  <c r="GY172" i="29" s="1"/>
  <c r="GS172" i="29"/>
  <c r="GZ172" i="29" s="1"/>
  <c r="GT172" i="29"/>
  <c r="HA172" i="29" s="1"/>
  <c r="HB158" i="29"/>
  <c r="HC158" i="29" s="1"/>
  <c r="GR158" i="29"/>
  <c r="GY158" i="29" s="1"/>
  <c r="GT158" i="29"/>
  <c r="HA158" i="29" s="1"/>
  <c r="GS158" i="29"/>
  <c r="GZ158" i="29" s="1"/>
  <c r="HB142" i="29"/>
  <c r="HC142" i="29" s="1"/>
  <c r="GT142" i="29"/>
  <c r="HA142" i="29" s="1"/>
  <c r="GR142" i="29"/>
  <c r="GY142" i="29" s="1"/>
  <c r="GS142" i="29"/>
  <c r="GZ142" i="29" s="1"/>
  <c r="HB129" i="29"/>
  <c r="HC129" i="29" s="1"/>
  <c r="GR129" i="29"/>
  <c r="GY129" i="29" s="1"/>
  <c r="GS129" i="29"/>
  <c r="GZ129" i="29" s="1"/>
  <c r="GT129" i="29"/>
  <c r="HA129" i="29" s="1"/>
  <c r="GR112" i="29"/>
  <c r="GY112" i="29" s="1"/>
  <c r="GS112" i="29"/>
  <c r="GZ112" i="29" s="1"/>
  <c r="GT112" i="29"/>
  <c r="HA112" i="29" s="1"/>
  <c r="HB59" i="29"/>
  <c r="HC59" i="29" s="1"/>
  <c r="GR59" i="29"/>
  <c r="GY59" i="29" s="1"/>
  <c r="GS59" i="29"/>
  <c r="GZ59" i="29" s="1"/>
  <c r="GT59" i="29"/>
  <c r="HA59" i="29" s="1"/>
  <c r="HB61" i="29"/>
  <c r="HC61" i="29" s="1"/>
  <c r="GR61" i="29"/>
  <c r="GY61" i="29" s="1"/>
  <c r="GS61" i="29"/>
  <c r="GZ61" i="29" s="1"/>
  <c r="GT61" i="29"/>
  <c r="HA61" i="29" s="1"/>
  <c r="HB87" i="29"/>
  <c r="HC87" i="29" s="1"/>
  <c r="GR87" i="29"/>
  <c r="GY87" i="29" s="1"/>
  <c r="GS87" i="29"/>
  <c r="GZ87" i="29" s="1"/>
  <c r="GT87" i="29"/>
  <c r="HA87" i="29" s="1"/>
  <c r="GR70" i="29"/>
  <c r="GY70" i="29" s="1"/>
  <c r="GT70" i="29"/>
  <c r="HA70" i="29" s="1"/>
  <c r="GS70" i="29"/>
  <c r="GZ70" i="29" s="1"/>
  <c r="HB36" i="29"/>
  <c r="HC36" i="29" s="1"/>
  <c r="GR36" i="29"/>
  <c r="GY36" i="29" s="1"/>
  <c r="GS36" i="29"/>
  <c r="GZ36" i="29" s="1"/>
  <c r="GT36" i="29"/>
  <c r="HA36" i="29" s="1"/>
  <c r="HB108" i="29"/>
  <c r="HC108" i="29" s="1"/>
  <c r="GR108" i="29"/>
  <c r="GY108" i="29" s="1"/>
  <c r="GS108" i="29"/>
  <c r="GZ108" i="29" s="1"/>
  <c r="GT108" i="29"/>
  <c r="HA108" i="29" s="1"/>
  <c r="GR28" i="29"/>
  <c r="GY28" i="29" s="1"/>
  <c r="GS28" i="29"/>
  <c r="GZ28" i="29" s="1"/>
  <c r="GT28" i="29"/>
  <c r="HA28" i="29" s="1"/>
  <c r="GR9" i="29"/>
  <c r="GY9" i="29" s="1"/>
  <c r="GS9" i="29"/>
  <c r="GZ9" i="29" s="1"/>
  <c r="GT9" i="29"/>
  <c r="HA9" i="29" s="1"/>
  <c r="HB96" i="29"/>
  <c r="HC96" i="29" s="1"/>
  <c r="GR96" i="29"/>
  <c r="GY96" i="29" s="1"/>
  <c r="GS96" i="29"/>
  <c r="GZ96" i="29" s="1"/>
  <c r="GT96" i="29"/>
  <c r="HA96" i="29" s="1"/>
  <c r="HB101" i="29"/>
  <c r="HC101" i="29" s="1"/>
  <c r="GR101" i="29"/>
  <c r="GY101" i="29" s="1"/>
  <c r="GS101" i="29"/>
  <c r="GZ101" i="29" s="1"/>
  <c r="GT101" i="29"/>
  <c r="HA101" i="29" s="1"/>
  <c r="HB169" i="29"/>
  <c r="HC169" i="29" s="1"/>
  <c r="GR169" i="29"/>
  <c r="GY169" i="29" s="1"/>
  <c r="GS169" i="29"/>
  <c r="GZ169" i="29" s="1"/>
  <c r="GT169" i="29"/>
  <c r="HA169" i="29" s="1"/>
  <c r="GR155" i="29"/>
  <c r="GY155" i="29" s="1"/>
  <c r="GS155" i="29"/>
  <c r="GZ155" i="29" s="1"/>
  <c r="GT155" i="29"/>
  <c r="HA155" i="29" s="1"/>
  <c r="HB139" i="29"/>
  <c r="HC139" i="29" s="1"/>
  <c r="GR139" i="29"/>
  <c r="GY139" i="29" s="1"/>
  <c r="GS139" i="29"/>
  <c r="GZ139" i="29" s="1"/>
  <c r="GT139" i="29"/>
  <c r="HA139" i="29" s="1"/>
  <c r="HB126" i="29"/>
  <c r="HC126" i="29" s="1"/>
  <c r="GR126" i="29"/>
  <c r="GY126" i="29" s="1"/>
  <c r="GT126" i="29"/>
  <c r="HA126" i="29" s="1"/>
  <c r="GS126" i="29"/>
  <c r="GZ126" i="29" s="1"/>
  <c r="HB56" i="29"/>
  <c r="HC56" i="29" s="1"/>
  <c r="GR56" i="29"/>
  <c r="GY56" i="29" s="1"/>
  <c r="GS56" i="29"/>
  <c r="GZ56" i="29" s="1"/>
  <c r="GT56" i="29"/>
  <c r="HA56" i="29" s="1"/>
  <c r="HB58" i="29"/>
  <c r="HC58" i="29" s="1"/>
  <c r="GT58" i="29"/>
  <c r="HA58" i="29" s="1"/>
  <c r="GR58" i="29"/>
  <c r="GY58" i="29" s="1"/>
  <c r="GS58" i="29"/>
  <c r="GZ58" i="29" s="1"/>
  <c r="HB84" i="29"/>
  <c r="HC84" i="29" s="1"/>
  <c r="GR84" i="29"/>
  <c r="GY84" i="29" s="1"/>
  <c r="GS84" i="29"/>
  <c r="GZ84" i="29" s="1"/>
  <c r="GT84" i="29"/>
  <c r="HA84" i="29" s="1"/>
  <c r="GR69" i="29"/>
  <c r="GY69" i="29" s="1"/>
  <c r="GS69" i="29"/>
  <c r="GZ69" i="29" s="1"/>
  <c r="GT69" i="29"/>
  <c r="HA69" i="29" s="1"/>
  <c r="HB33" i="29"/>
  <c r="HC33" i="29" s="1"/>
  <c r="GR33" i="29"/>
  <c r="GY33" i="29" s="1"/>
  <c r="GS33" i="29"/>
  <c r="GZ33" i="29" s="1"/>
  <c r="GT33" i="29"/>
  <c r="HA33" i="29" s="1"/>
  <c r="GR91" i="29"/>
  <c r="GY91" i="29" s="1"/>
  <c r="GS91" i="29"/>
  <c r="GZ91" i="29" s="1"/>
  <c r="GT91" i="29"/>
  <c r="HA91" i="29" s="1"/>
  <c r="HB23" i="29"/>
  <c r="HC23" i="29" s="1"/>
  <c r="GR23" i="29"/>
  <c r="GY23" i="29" s="1"/>
  <c r="GS23" i="29"/>
  <c r="GZ23" i="29" s="1"/>
  <c r="GT23" i="29"/>
  <c r="HA23" i="29" s="1"/>
  <c r="HB25" i="29"/>
  <c r="HC25" i="29" s="1"/>
  <c r="GR25" i="29"/>
  <c r="GY25" i="29" s="1"/>
  <c r="GS25" i="29"/>
  <c r="GZ25" i="29" s="1"/>
  <c r="GT25" i="29"/>
  <c r="HA25" i="29" s="1"/>
  <c r="HB93" i="29"/>
  <c r="HC93" i="29" s="1"/>
  <c r="GR93" i="29"/>
  <c r="GY93" i="29" s="1"/>
  <c r="GS93" i="29"/>
  <c r="GZ93" i="29" s="1"/>
  <c r="GT93" i="29"/>
  <c r="HA93" i="29" s="1"/>
  <c r="HB98" i="29"/>
  <c r="HC98" i="29" s="1"/>
  <c r="GT98" i="29"/>
  <c r="HA98" i="29" s="1"/>
  <c r="GR98" i="29"/>
  <c r="GY98" i="29" s="1"/>
  <c r="GS98" i="29"/>
  <c r="GZ98" i="29" s="1"/>
  <c r="HB166" i="29"/>
  <c r="HC166" i="29" s="1"/>
  <c r="GR166" i="29"/>
  <c r="GY166" i="29" s="1"/>
  <c r="GT166" i="29"/>
  <c r="HA166" i="29" s="1"/>
  <c r="GS166" i="29"/>
  <c r="GZ166" i="29" s="1"/>
  <c r="GR153" i="29"/>
  <c r="GY153" i="29" s="1"/>
  <c r="GS153" i="29"/>
  <c r="GZ153" i="29" s="1"/>
  <c r="GT153" i="29"/>
  <c r="HA153" i="29" s="1"/>
  <c r="HB136" i="29"/>
  <c r="HC136" i="29" s="1"/>
  <c r="GR136" i="29"/>
  <c r="GY136" i="29" s="1"/>
  <c r="GS136" i="29"/>
  <c r="GZ136" i="29" s="1"/>
  <c r="GT136" i="29"/>
  <c r="HA136" i="29" s="1"/>
  <c r="HB123" i="29"/>
  <c r="HC123" i="29" s="1"/>
  <c r="GR123" i="29"/>
  <c r="GY123" i="29" s="1"/>
  <c r="GS123" i="29"/>
  <c r="GZ123" i="29" s="1"/>
  <c r="GT123" i="29"/>
  <c r="HA123" i="29" s="1"/>
  <c r="HB128" i="29"/>
  <c r="HC128" i="29" s="1"/>
  <c r="GR128" i="29"/>
  <c r="GY128" i="29" s="1"/>
  <c r="GS128" i="29"/>
  <c r="GZ128" i="29" s="1"/>
  <c r="GT128" i="29"/>
  <c r="HA128" i="29" s="1"/>
  <c r="HB53" i="29"/>
  <c r="HC53" i="29" s="1"/>
  <c r="GR53" i="29"/>
  <c r="GY53" i="29" s="1"/>
  <c r="GS53" i="29"/>
  <c r="GZ53" i="29" s="1"/>
  <c r="GT53" i="29"/>
  <c r="HA53" i="29" s="1"/>
  <c r="HB55" i="29"/>
  <c r="HC55" i="29" s="1"/>
  <c r="GR55" i="29"/>
  <c r="GY55" i="29" s="1"/>
  <c r="GS55" i="29"/>
  <c r="GZ55" i="29" s="1"/>
  <c r="GT55" i="29"/>
  <c r="HA55" i="29" s="1"/>
  <c r="HB81" i="29"/>
  <c r="HC81" i="29" s="1"/>
  <c r="GR81" i="29"/>
  <c r="GY81" i="29" s="1"/>
  <c r="GS81" i="29"/>
  <c r="GZ81" i="29" s="1"/>
  <c r="GT81" i="29"/>
  <c r="HA81" i="29" s="1"/>
  <c r="HB47" i="29"/>
  <c r="HC47" i="29" s="1"/>
  <c r="GR47" i="29"/>
  <c r="GY47" i="29" s="1"/>
  <c r="GS47" i="29"/>
  <c r="GZ47" i="29" s="1"/>
  <c r="GT47" i="29"/>
  <c r="HA47" i="29" s="1"/>
  <c r="GT30" i="29"/>
  <c r="HA30" i="29" s="1"/>
  <c r="GR30" i="29"/>
  <c r="GY30" i="29" s="1"/>
  <c r="GS30" i="29"/>
  <c r="GZ30" i="29" s="1"/>
  <c r="HB151" i="29"/>
  <c r="HC151" i="29" s="1"/>
  <c r="GR151" i="29"/>
  <c r="GY151" i="29" s="1"/>
  <c r="GS151" i="29"/>
  <c r="GZ151" i="29" s="1"/>
  <c r="GT151" i="29"/>
  <c r="HA151" i="29" s="1"/>
  <c r="HB12" i="29"/>
  <c r="HC12" i="29" s="1"/>
  <c r="GR12" i="29"/>
  <c r="GY12" i="29" s="1"/>
  <c r="GS12" i="29"/>
  <c r="GZ12" i="29" s="1"/>
  <c r="GT12" i="29"/>
  <c r="HA12" i="29" s="1"/>
  <c r="HB22" i="29"/>
  <c r="HC22" i="29" s="1"/>
  <c r="GT22" i="29"/>
  <c r="HA22" i="29" s="1"/>
  <c r="GR22" i="29"/>
  <c r="GY22" i="29" s="1"/>
  <c r="GS22" i="29"/>
  <c r="GZ22" i="29" s="1"/>
  <c r="HB109" i="29"/>
  <c r="HC109" i="29" s="1"/>
  <c r="GR109" i="29"/>
  <c r="GY109" i="29" s="1"/>
  <c r="GS109" i="29"/>
  <c r="GZ109" i="29" s="1"/>
  <c r="GT109" i="29"/>
  <c r="HA109" i="29" s="1"/>
  <c r="HB95" i="29"/>
  <c r="HC95" i="29" s="1"/>
  <c r="GR95" i="29"/>
  <c r="GY95" i="29" s="1"/>
  <c r="GS95" i="29"/>
  <c r="GZ95" i="29" s="1"/>
  <c r="GT95" i="29"/>
  <c r="HA95" i="29" s="1"/>
  <c r="HB163" i="29"/>
  <c r="HC163" i="29" s="1"/>
  <c r="GR163" i="29"/>
  <c r="GY163" i="29" s="1"/>
  <c r="GS163" i="29"/>
  <c r="GZ163" i="29" s="1"/>
  <c r="GT163" i="29"/>
  <c r="HA163" i="29" s="1"/>
  <c r="HB150" i="29"/>
  <c r="HC150" i="29" s="1"/>
  <c r="GR150" i="29"/>
  <c r="GY150" i="29" s="1"/>
  <c r="GT150" i="29"/>
  <c r="HA150" i="29" s="1"/>
  <c r="GS150" i="29"/>
  <c r="GZ150" i="29" s="1"/>
  <c r="GR133" i="29"/>
  <c r="GY133" i="29" s="1"/>
  <c r="GS133" i="29"/>
  <c r="GZ133" i="29" s="1"/>
  <c r="GT133" i="29"/>
  <c r="HA133" i="29" s="1"/>
  <c r="HB120" i="29"/>
  <c r="HC120" i="29" s="1"/>
  <c r="GR120" i="29"/>
  <c r="GY120" i="29" s="1"/>
  <c r="GS120" i="29"/>
  <c r="GZ120" i="29" s="1"/>
  <c r="GT120" i="29"/>
  <c r="HA120" i="29" s="1"/>
  <c r="HB125" i="29"/>
  <c r="HC125" i="29" s="1"/>
  <c r="GR125" i="29"/>
  <c r="GY125" i="29" s="1"/>
  <c r="GS125" i="29"/>
  <c r="GZ125" i="29" s="1"/>
  <c r="GT125" i="29"/>
  <c r="HA125" i="29" s="1"/>
  <c r="GT50" i="29"/>
  <c r="HA50" i="29" s="1"/>
  <c r="GR50" i="29"/>
  <c r="GY50" i="29" s="1"/>
  <c r="GS50" i="29"/>
  <c r="GZ50" i="29" s="1"/>
  <c r="HB52" i="29"/>
  <c r="HC52" i="29" s="1"/>
  <c r="GR52" i="29"/>
  <c r="GY52" i="29" s="1"/>
  <c r="GS52" i="29"/>
  <c r="GZ52" i="29" s="1"/>
  <c r="GT52" i="29"/>
  <c r="HA52" i="29" s="1"/>
  <c r="HB78" i="29"/>
  <c r="HC78" i="29" s="1"/>
  <c r="GR78" i="29"/>
  <c r="GY78" i="29" s="1"/>
  <c r="GT78" i="29"/>
  <c r="HA78" i="29" s="1"/>
  <c r="GS78" i="29"/>
  <c r="GZ78" i="29" s="1"/>
  <c r="HB44" i="29"/>
  <c r="HC44" i="29" s="1"/>
  <c r="GR44" i="29"/>
  <c r="GY44" i="29" s="1"/>
  <c r="GS44" i="29"/>
  <c r="GZ44" i="29" s="1"/>
  <c r="GT44" i="29"/>
  <c r="HA44" i="29" s="1"/>
  <c r="HB46" i="29"/>
  <c r="HC46" i="29" s="1"/>
  <c r="GR46" i="29"/>
  <c r="GY46" i="29" s="1"/>
  <c r="GT46" i="29"/>
  <c r="HA46" i="29" s="1"/>
  <c r="GS46" i="29"/>
  <c r="GZ46" i="29" s="1"/>
  <c r="HB167" i="29"/>
  <c r="HC167" i="29" s="1"/>
  <c r="GR167" i="29"/>
  <c r="GY167" i="29" s="1"/>
  <c r="GS167" i="29"/>
  <c r="GZ167" i="29" s="1"/>
  <c r="GT167" i="29"/>
  <c r="HA167" i="29" s="1"/>
  <c r="HB19" i="29"/>
  <c r="HC19" i="29" s="1"/>
  <c r="GR19" i="29"/>
  <c r="GY19" i="29" s="1"/>
  <c r="GS19" i="29"/>
  <c r="GZ19" i="29" s="1"/>
  <c r="GT19" i="29"/>
  <c r="HA19" i="29" s="1"/>
  <c r="HB106" i="29"/>
  <c r="HC106" i="29" s="1"/>
  <c r="GT106" i="29"/>
  <c r="HA106" i="29" s="1"/>
  <c r="GR106" i="29"/>
  <c r="GY106" i="29" s="1"/>
  <c r="GS106" i="29"/>
  <c r="GZ106" i="29" s="1"/>
  <c r="GR92" i="29"/>
  <c r="GY92" i="29" s="1"/>
  <c r="GS92" i="29"/>
  <c r="GZ92" i="29" s="1"/>
  <c r="GT92" i="29"/>
  <c r="HA92" i="29" s="1"/>
  <c r="HB160" i="29"/>
  <c r="HC160" i="29" s="1"/>
  <c r="GR160" i="29"/>
  <c r="GY160" i="29" s="1"/>
  <c r="GS160" i="29"/>
  <c r="GZ160" i="29" s="1"/>
  <c r="GT160" i="29"/>
  <c r="HA160" i="29" s="1"/>
  <c r="HB147" i="29"/>
  <c r="HC147" i="29" s="1"/>
  <c r="GR147" i="29"/>
  <c r="GY147" i="29" s="1"/>
  <c r="GS147" i="29"/>
  <c r="GZ147" i="29" s="1"/>
  <c r="GT147" i="29"/>
  <c r="HA147" i="29" s="1"/>
  <c r="HB117" i="29"/>
  <c r="HC117" i="29" s="1"/>
  <c r="GR117" i="29"/>
  <c r="GY117" i="29" s="1"/>
  <c r="GS117" i="29"/>
  <c r="GZ117" i="29" s="1"/>
  <c r="GT117" i="29"/>
  <c r="HA117" i="29" s="1"/>
  <c r="HB122" i="29"/>
  <c r="HC122" i="29" s="1"/>
  <c r="GT122" i="29"/>
  <c r="HA122" i="29" s="1"/>
  <c r="GR122" i="29"/>
  <c r="GY122" i="29" s="1"/>
  <c r="GS122" i="29"/>
  <c r="GZ122" i="29" s="1"/>
  <c r="HB66" i="29"/>
  <c r="HC66" i="29" s="1"/>
  <c r="GT66" i="29"/>
  <c r="HA66" i="29" s="1"/>
  <c r="GR66" i="29"/>
  <c r="GY66" i="29" s="1"/>
  <c r="GS66" i="29"/>
  <c r="GZ66" i="29" s="1"/>
  <c r="GR49" i="29"/>
  <c r="GY49" i="29" s="1"/>
  <c r="GS49" i="29"/>
  <c r="GZ49" i="29" s="1"/>
  <c r="GT49" i="29"/>
  <c r="HA49" i="29" s="1"/>
  <c r="HB75" i="29"/>
  <c r="HC75" i="29" s="1"/>
  <c r="GR75" i="29"/>
  <c r="GY75" i="29" s="1"/>
  <c r="GS75" i="29"/>
  <c r="GZ75" i="29" s="1"/>
  <c r="GT75" i="29"/>
  <c r="HA75" i="29" s="1"/>
  <c r="HB41" i="29"/>
  <c r="HC41" i="29" s="1"/>
  <c r="GR41" i="29"/>
  <c r="GY41" i="29" s="1"/>
  <c r="GS41" i="29"/>
  <c r="GZ41" i="29" s="1"/>
  <c r="GT41" i="29"/>
  <c r="HA41" i="29" s="1"/>
  <c r="HB43" i="29"/>
  <c r="HC43" i="29" s="1"/>
  <c r="GR43" i="29"/>
  <c r="GY43" i="29" s="1"/>
  <c r="GS43" i="29"/>
  <c r="GZ43" i="29" s="1"/>
  <c r="GT43" i="29"/>
  <c r="HA43" i="29" s="1"/>
  <c r="HB79" i="29"/>
  <c r="HC79" i="29" s="1"/>
  <c r="GR79" i="29"/>
  <c r="GY79" i="29" s="1"/>
  <c r="GS79" i="29"/>
  <c r="GZ79" i="29" s="1"/>
  <c r="GT79" i="29"/>
  <c r="HA79" i="29" s="1"/>
  <c r="GR27" i="29"/>
  <c r="GY27" i="29" s="1"/>
  <c r="GS27" i="29"/>
  <c r="GZ27" i="29" s="1"/>
  <c r="GT27" i="29"/>
  <c r="HA27" i="29" s="1"/>
  <c r="HB14" i="29"/>
  <c r="HC14" i="29" s="1"/>
  <c r="GR14" i="29"/>
  <c r="GY14" i="29" s="1"/>
  <c r="GT14" i="29"/>
  <c r="HA14" i="29" s="1"/>
  <c r="GS14" i="29"/>
  <c r="GZ14" i="29" s="1"/>
  <c r="HB16" i="29"/>
  <c r="HC16" i="29" s="1"/>
  <c r="GR16" i="29"/>
  <c r="GY16" i="29" s="1"/>
  <c r="GS16" i="29"/>
  <c r="GZ16" i="29" s="1"/>
  <c r="GT16" i="29"/>
  <c r="HA16" i="29" s="1"/>
  <c r="HB103" i="29"/>
  <c r="HC103" i="29" s="1"/>
  <c r="GR103" i="29"/>
  <c r="GY103" i="29" s="1"/>
  <c r="GS103" i="29"/>
  <c r="GZ103" i="29" s="1"/>
  <c r="GT103" i="29"/>
  <c r="HA103" i="29" s="1"/>
  <c r="GT90" i="29"/>
  <c r="HA90" i="29" s="1"/>
  <c r="GR90" i="29"/>
  <c r="GY90" i="29" s="1"/>
  <c r="GS90" i="29"/>
  <c r="GZ90" i="29" s="1"/>
  <c r="HB157" i="29"/>
  <c r="HC157" i="29" s="1"/>
  <c r="GR157" i="29"/>
  <c r="GY157" i="29" s="1"/>
  <c r="GS157" i="29"/>
  <c r="GZ157" i="29" s="1"/>
  <c r="GT157" i="29"/>
  <c r="HA157" i="29" s="1"/>
  <c r="HB144" i="29"/>
  <c r="HC144" i="29" s="1"/>
  <c r="GR144" i="29"/>
  <c r="GY144" i="29" s="1"/>
  <c r="GS144" i="29"/>
  <c r="GZ144" i="29" s="1"/>
  <c r="GT144" i="29"/>
  <c r="HA144" i="29" s="1"/>
  <c r="HB149" i="29"/>
  <c r="HC149" i="29" s="1"/>
  <c r="GR149" i="29"/>
  <c r="GY149" i="29" s="1"/>
  <c r="GS149" i="29"/>
  <c r="GZ149" i="29" s="1"/>
  <c r="GT149" i="29"/>
  <c r="HA149" i="29" s="1"/>
  <c r="HB114" i="29"/>
  <c r="HC114" i="29" s="1"/>
  <c r="GR114" i="29"/>
  <c r="GY114" i="29" s="1"/>
  <c r="GT114" i="29"/>
  <c r="HA114" i="29" s="1"/>
  <c r="GS114" i="29"/>
  <c r="GZ114" i="29" s="1"/>
  <c r="HB119" i="29"/>
  <c r="HC119" i="29" s="1"/>
  <c r="GR119" i="29"/>
  <c r="GY119" i="29" s="1"/>
  <c r="GS119" i="29"/>
  <c r="GZ119" i="29" s="1"/>
  <c r="GT119" i="29"/>
  <c r="HA119" i="29" s="1"/>
  <c r="HB63" i="29"/>
  <c r="HC63" i="29" s="1"/>
  <c r="GR63" i="29"/>
  <c r="GY63" i="29" s="1"/>
  <c r="GS63" i="29"/>
  <c r="GZ63" i="29" s="1"/>
  <c r="GT63" i="29"/>
  <c r="HA63" i="29" s="1"/>
  <c r="GR72" i="29"/>
  <c r="GY72" i="29" s="1"/>
  <c r="GS72" i="29"/>
  <c r="GZ72" i="29" s="1"/>
  <c r="GT72" i="29"/>
  <c r="HA72" i="29" s="1"/>
  <c r="HB38" i="29"/>
  <c r="HC38" i="29" s="1"/>
  <c r="GT38" i="29"/>
  <c r="HA38" i="29" s="1"/>
  <c r="GR38" i="29"/>
  <c r="GY38" i="29" s="1"/>
  <c r="GS38" i="29"/>
  <c r="GZ38" i="29" s="1"/>
  <c r="HB40" i="29"/>
  <c r="HC40" i="29" s="1"/>
  <c r="GR40" i="29"/>
  <c r="GY40" i="29" s="1"/>
  <c r="GS40" i="29"/>
  <c r="GZ40" i="29" s="1"/>
  <c r="GT40" i="29"/>
  <c r="HA40" i="29" s="1"/>
  <c r="HB77" i="29"/>
  <c r="HC77" i="29" s="1"/>
  <c r="GR77" i="29"/>
  <c r="GY77" i="29" s="1"/>
  <c r="GS77" i="29"/>
  <c r="GZ77" i="29" s="1"/>
  <c r="GT77" i="29"/>
  <c r="HA77" i="29" s="1"/>
  <c r="HB20" i="29"/>
  <c r="HC20" i="29" s="1"/>
  <c r="GR20" i="29"/>
  <c r="GY20" i="29" s="1"/>
  <c r="GS20" i="29"/>
  <c r="GZ20" i="29" s="1"/>
  <c r="GT20" i="29"/>
  <c r="HA20" i="29" s="1"/>
  <c r="HB13" i="29"/>
  <c r="HC13" i="29" s="1"/>
  <c r="GR13" i="29"/>
  <c r="GY13" i="29" s="1"/>
  <c r="GS13" i="29"/>
  <c r="GZ13" i="29" s="1"/>
  <c r="GT13" i="29"/>
  <c r="HA13" i="29" s="1"/>
  <c r="HB100" i="29"/>
  <c r="HC100" i="29" s="1"/>
  <c r="GR100" i="29"/>
  <c r="GY100" i="29" s="1"/>
  <c r="GS100" i="29"/>
  <c r="GZ100" i="29" s="1"/>
  <c r="GT100" i="29"/>
  <c r="HA100" i="29" s="1"/>
  <c r="HB171" i="29"/>
  <c r="HC171" i="29" s="1"/>
  <c r="GR171" i="29"/>
  <c r="GY171" i="29" s="1"/>
  <c r="GS171" i="29"/>
  <c r="GZ171" i="29" s="1"/>
  <c r="GT171" i="29"/>
  <c r="HA171" i="29" s="1"/>
  <c r="GT154" i="29"/>
  <c r="HA154" i="29" s="1"/>
  <c r="GR154" i="29"/>
  <c r="GY154" i="29" s="1"/>
  <c r="GS154" i="29"/>
  <c r="GZ154" i="29" s="1"/>
  <c r="HB141" i="29"/>
  <c r="HC141" i="29" s="1"/>
  <c r="GR141" i="29"/>
  <c r="GY141" i="29" s="1"/>
  <c r="GS141" i="29"/>
  <c r="GZ141" i="29" s="1"/>
  <c r="GT141" i="29"/>
  <c r="HA141" i="29" s="1"/>
  <c r="HB146" i="29"/>
  <c r="HC146" i="29" s="1"/>
  <c r="GT146" i="29"/>
  <c r="HA146" i="29" s="1"/>
  <c r="GR146" i="29"/>
  <c r="GY146" i="29" s="1"/>
  <c r="GS146" i="29"/>
  <c r="GZ146" i="29" s="1"/>
  <c r="HB130" i="29"/>
  <c r="HC130" i="29" s="1"/>
  <c r="GT130" i="29"/>
  <c r="HA130" i="29" s="1"/>
  <c r="GR130" i="29"/>
  <c r="GY130" i="29" s="1"/>
  <c r="GS130" i="29"/>
  <c r="GZ130" i="29" s="1"/>
  <c r="HB116" i="29"/>
  <c r="HC116" i="29" s="1"/>
  <c r="GR116" i="29"/>
  <c r="GY116" i="29" s="1"/>
  <c r="GS116" i="29"/>
  <c r="GZ116" i="29" s="1"/>
  <c r="GT116" i="29"/>
  <c r="HA116" i="29" s="1"/>
  <c r="HB60" i="29"/>
  <c r="HC60" i="29" s="1"/>
  <c r="GR60" i="29"/>
  <c r="GY60" i="29" s="1"/>
  <c r="GS60" i="29"/>
  <c r="GZ60" i="29" s="1"/>
  <c r="GT60" i="29"/>
  <c r="HA60" i="29" s="1"/>
  <c r="HB86" i="29"/>
  <c r="HC86" i="29" s="1"/>
  <c r="GR86" i="29"/>
  <c r="GY86" i="29" s="1"/>
  <c r="GS86" i="29"/>
  <c r="GZ86" i="29" s="1"/>
  <c r="GT86" i="29"/>
  <c r="HA86" i="29" s="1"/>
  <c r="HB88" i="29"/>
  <c r="HC88" i="29" s="1"/>
  <c r="GR88" i="29"/>
  <c r="GY88" i="29" s="1"/>
  <c r="GS88" i="29"/>
  <c r="GZ88" i="29" s="1"/>
  <c r="GT88" i="29"/>
  <c r="HA88" i="29" s="1"/>
  <c r="HB35" i="29"/>
  <c r="HC35" i="29" s="1"/>
  <c r="GR35" i="29"/>
  <c r="GY35" i="29" s="1"/>
  <c r="GS35" i="29"/>
  <c r="GZ35" i="29" s="1"/>
  <c r="GT35" i="29"/>
  <c r="HA35" i="29" s="1"/>
  <c r="HB37" i="29"/>
  <c r="HC37" i="29" s="1"/>
  <c r="GR37" i="29"/>
  <c r="GY37" i="29" s="1"/>
  <c r="GS37" i="29"/>
  <c r="GZ37" i="29" s="1"/>
  <c r="GT37" i="29"/>
  <c r="HA37" i="29" s="1"/>
  <c r="HB68" i="29"/>
  <c r="HC68" i="29" s="1"/>
  <c r="GR68" i="29"/>
  <c r="GY68" i="29" s="1"/>
  <c r="GS68" i="29"/>
  <c r="GZ68" i="29" s="1"/>
  <c r="GT68" i="29"/>
  <c r="HA68" i="29" s="1"/>
  <c r="HB107" i="29"/>
  <c r="HC107" i="29" s="1"/>
  <c r="GR107" i="29"/>
  <c r="GY107" i="29" s="1"/>
  <c r="GS107" i="29"/>
  <c r="GZ107" i="29" s="1"/>
  <c r="GT107" i="29"/>
  <c r="HA107" i="29" s="1"/>
  <c r="HB17" i="29"/>
  <c r="HC17" i="29" s="1"/>
  <c r="GR17" i="29"/>
  <c r="GY17" i="29" s="1"/>
  <c r="GS17" i="29"/>
  <c r="GZ17" i="29" s="1"/>
  <c r="GT17" i="29"/>
  <c r="HA17" i="29" s="1"/>
  <c r="GR8" i="29"/>
  <c r="GY8" i="29" s="1"/>
  <c r="GS8" i="29"/>
  <c r="GZ8" i="29" s="1"/>
  <c r="GT8" i="29"/>
  <c r="HA8" i="29" s="1"/>
  <c r="GR10" i="29"/>
  <c r="GY10" i="29" s="1"/>
  <c r="GS10" i="29"/>
  <c r="GZ10" i="29" s="1"/>
  <c r="GT10" i="29"/>
  <c r="HA10" i="29" s="1"/>
  <c r="HB97" i="29"/>
  <c r="HC97" i="29" s="1"/>
  <c r="GR97" i="29"/>
  <c r="GY97" i="29" s="1"/>
  <c r="GS97" i="29"/>
  <c r="GZ97" i="29" s="1"/>
  <c r="GT97" i="29"/>
  <c r="HA97" i="29" s="1"/>
  <c r="HB168" i="29"/>
  <c r="HC168" i="29" s="1"/>
  <c r="GR168" i="29"/>
  <c r="GY168" i="29" s="1"/>
  <c r="GS168" i="29"/>
  <c r="GZ168" i="29" s="1"/>
  <c r="GT168" i="29"/>
  <c r="HA168" i="29" s="1"/>
  <c r="HB138" i="29"/>
  <c r="HC138" i="29" s="1"/>
  <c r="GR138" i="29"/>
  <c r="GY138" i="29" s="1"/>
  <c r="GT138" i="29"/>
  <c r="HA138" i="29" s="1"/>
  <c r="GS138" i="29"/>
  <c r="GZ138" i="29" s="1"/>
  <c r="HB143" i="29"/>
  <c r="HC143" i="29" s="1"/>
  <c r="GR143" i="29"/>
  <c r="GY143" i="29" s="1"/>
  <c r="GS143" i="29"/>
  <c r="GZ143" i="29" s="1"/>
  <c r="GT143" i="29"/>
  <c r="HA143" i="29" s="1"/>
  <c r="HB127" i="29"/>
  <c r="HC127" i="29" s="1"/>
  <c r="GR127" i="29"/>
  <c r="GY127" i="29" s="1"/>
  <c r="GS127" i="29"/>
  <c r="GZ127" i="29" s="1"/>
  <c r="GT127" i="29"/>
  <c r="HA127" i="29" s="1"/>
  <c r="GR113" i="29"/>
  <c r="GY113" i="29" s="1"/>
  <c r="GS113" i="29"/>
  <c r="GZ113" i="29" s="1"/>
  <c r="GT113" i="29"/>
  <c r="HA113" i="29" s="1"/>
  <c r="HB57" i="29"/>
  <c r="HC57" i="29" s="1"/>
  <c r="GR57" i="29"/>
  <c r="GY57" i="29" s="1"/>
  <c r="GS57" i="29"/>
  <c r="GZ57" i="29" s="1"/>
  <c r="GT57" i="29"/>
  <c r="HA57" i="29" s="1"/>
  <c r="HB83" i="29"/>
  <c r="HC83" i="29" s="1"/>
  <c r="GR83" i="29"/>
  <c r="GY83" i="29" s="1"/>
  <c r="GS83" i="29"/>
  <c r="GZ83" i="29" s="1"/>
  <c r="GT83" i="29"/>
  <c r="HA83" i="29" s="1"/>
  <c r="HB85" i="29"/>
  <c r="HC85" i="29" s="1"/>
  <c r="GR85" i="29"/>
  <c r="GY85" i="29" s="1"/>
  <c r="GS85" i="29"/>
  <c r="GZ85" i="29" s="1"/>
  <c r="GT85" i="29"/>
  <c r="HA85" i="29" s="1"/>
  <c r="HB32" i="29"/>
  <c r="HC32" i="29" s="1"/>
  <c r="GR32" i="29"/>
  <c r="GY32" i="29" s="1"/>
  <c r="GS32" i="29"/>
  <c r="GZ32" i="29" s="1"/>
  <c r="GT32" i="29"/>
  <c r="HA32" i="29" s="1"/>
  <c r="HB34" i="29"/>
  <c r="HC34" i="29" s="1"/>
  <c r="GT34" i="29"/>
  <c r="HA34" i="29" s="1"/>
  <c r="GR34" i="29"/>
  <c r="GY34" i="29" s="1"/>
  <c r="GS34" i="29"/>
  <c r="GZ34" i="29" s="1"/>
  <c r="HB162" i="29"/>
  <c r="HC162" i="29" s="1"/>
  <c r="GT162" i="29"/>
  <c r="HA162" i="29" s="1"/>
  <c r="GR162" i="29"/>
  <c r="GY162" i="29" s="1"/>
  <c r="GS162" i="29"/>
  <c r="GZ162" i="29" s="1"/>
  <c r="HB45" i="29"/>
  <c r="HC45" i="29" s="1"/>
  <c r="GR45" i="29"/>
  <c r="GY45" i="29" s="1"/>
  <c r="GS45" i="29"/>
  <c r="GZ45" i="29" s="1"/>
  <c r="GT45" i="29"/>
  <c r="HA45" i="29" s="1"/>
  <c r="HB15" i="29"/>
  <c r="HC15" i="29" s="1"/>
  <c r="GR15" i="29"/>
  <c r="GY15" i="29" s="1"/>
  <c r="GS15" i="29"/>
  <c r="GZ15" i="29" s="1"/>
  <c r="GT15" i="29"/>
  <c r="HA15" i="29" s="1"/>
  <c r="GR11" i="29"/>
  <c r="GY11" i="29" s="1"/>
  <c r="GS11" i="29"/>
  <c r="GZ11" i="29" s="1"/>
  <c r="GT11" i="29"/>
  <c r="HA11" i="29" s="1"/>
  <c r="HB24" i="29"/>
  <c r="HC24" i="29" s="1"/>
  <c r="GR24" i="29"/>
  <c r="GY24" i="29" s="1"/>
  <c r="GS24" i="29"/>
  <c r="GZ24" i="29" s="1"/>
  <c r="GT24" i="29"/>
  <c r="HA24" i="29" s="1"/>
  <c r="GR7" i="29"/>
  <c r="GY7" i="29" s="1"/>
  <c r="GS7" i="29"/>
  <c r="GZ7" i="29" s="1"/>
  <c r="GT7" i="29"/>
  <c r="HA7" i="29" s="1"/>
  <c r="HB94" i="29"/>
  <c r="HC94" i="29" s="1"/>
  <c r="GR94" i="29"/>
  <c r="GY94" i="29" s="1"/>
  <c r="GT94" i="29"/>
  <c r="HA94" i="29" s="1"/>
  <c r="GS94" i="29"/>
  <c r="GZ94" i="29" s="1"/>
  <c r="HB165" i="29"/>
  <c r="HC165" i="29" s="1"/>
  <c r="GR165" i="29"/>
  <c r="GY165" i="29" s="1"/>
  <c r="GS165" i="29"/>
  <c r="GZ165" i="29" s="1"/>
  <c r="GT165" i="29"/>
  <c r="HA165" i="29" s="1"/>
  <c r="HB170" i="29"/>
  <c r="HC170" i="29" s="1"/>
  <c r="GT170" i="29"/>
  <c r="HA170" i="29" s="1"/>
  <c r="GR170" i="29"/>
  <c r="GY170" i="29" s="1"/>
  <c r="GS170" i="29"/>
  <c r="GZ170" i="29" s="1"/>
  <c r="HB135" i="29"/>
  <c r="HC135" i="29" s="1"/>
  <c r="GR135" i="29"/>
  <c r="GY135" i="29" s="1"/>
  <c r="GS135" i="29"/>
  <c r="GZ135" i="29" s="1"/>
  <c r="GT135" i="29"/>
  <c r="HA135" i="29" s="1"/>
  <c r="HB140" i="29"/>
  <c r="HC140" i="29" s="1"/>
  <c r="GR140" i="29"/>
  <c r="GY140" i="29" s="1"/>
  <c r="GS140" i="29"/>
  <c r="GZ140" i="29" s="1"/>
  <c r="GT140" i="29"/>
  <c r="HA140" i="29" s="1"/>
  <c r="HB124" i="29"/>
  <c r="HC124" i="29" s="1"/>
  <c r="GR124" i="29"/>
  <c r="GY124" i="29" s="1"/>
  <c r="GS124" i="29"/>
  <c r="GZ124" i="29" s="1"/>
  <c r="GT124" i="29"/>
  <c r="HA124" i="29" s="1"/>
  <c r="GR111" i="29"/>
  <c r="GY111" i="29" s="1"/>
  <c r="GS111" i="29"/>
  <c r="GZ111" i="29" s="1"/>
  <c r="GT111" i="29"/>
  <c r="HA111" i="29" s="1"/>
  <c r="HB54" i="29"/>
  <c r="HC54" i="29" s="1"/>
  <c r="GT54" i="29"/>
  <c r="HA54" i="29" s="1"/>
  <c r="GR54" i="29"/>
  <c r="GY54" i="29" s="1"/>
  <c r="GS54" i="29"/>
  <c r="GZ54" i="29" s="1"/>
  <c r="HB80" i="29"/>
  <c r="HC80" i="29" s="1"/>
  <c r="GR80" i="29"/>
  <c r="GY80" i="29" s="1"/>
  <c r="GS80" i="29"/>
  <c r="GZ80" i="29" s="1"/>
  <c r="GT80" i="29"/>
  <c r="HA80" i="29" s="1"/>
  <c r="HB82" i="29"/>
  <c r="HC82" i="29" s="1"/>
  <c r="GT82" i="29"/>
  <c r="HA82" i="29" s="1"/>
  <c r="GR82" i="29"/>
  <c r="GY82" i="29" s="1"/>
  <c r="GS82" i="29"/>
  <c r="GZ82" i="29" s="1"/>
  <c r="GR29" i="29"/>
  <c r="GY29" i="29" s="1"/>
  <c r="GS29" i="29"/>
  <c r="GZ29" i="29" s="1"/>
  <c r="GT29" i="29"/>
  <c r="HA29" i="29" s="1"/>
  <c r="HB31" i="29"/>
  <c r="HC31" i="29" s="1"/>
  <c r="GR31" i="29"/>
  <c r="GY31" i="29" s="1"/>
  <c r="GS31" i="29"/>
  <c r="GZ31" i="29" s="1"/>
  <c r="GT31" i="29"/>
  <c r="HA31" i="29" s="1"/>
  <c r="GS6" i="29"/>
  <c r="GZ6" i="29" s="1"/>
  <c r="GT6" i="29"/>
  <c r="HA6" i="29" s="1"/>
  <c r="GR6" i="29"/>
  <c r="GY6" i="29" s="1"/>
  <c r="GG4" i="29"/>
  <c r="GK4" i="29"/>
  <c r="GM4" i="29"/>
  <c r="GN4" i="29"/>
  <c r="GL4" i="29"/>
  <c r="GJ4" i="29"/>
  <c r="GI4" i="29"/>
  <c r="GH4" i="29"/>
  <c r="HB30" i="29" l="1"/>
  <c r="HC30" i="29" s="1"/>
  <c r="HD30" i="29" s="1"/>
  <c r="HB73" i="29"/>
  <c r="HC73" i="29" s="1"/>
  <c r="HD73" i="29" s="1"/>
  <c r="HB72" i="29"/>
  <c r="HC72" i="29" s="1"/>
  <c r="HD72" i="29" s="1"/>
  <c r="HB134" i="29"/>
  <c r="HC134" i="29" s="1"/>
  <c r="HF134" i="29" s="1"/>
  <c r="I15" i="31"/>
  <c r="I14" i="31"/>
  <c r="I16" i="31"/>
  <c r="I13" i="31"/>
  <c r="K29" i="31" a="1"/>
  <c r="K29" i="31" s="1"/>
  <c r="HJ68" i="29"/>
  <c r="HD68" i="29"/>
  <c r="HE68" i="29"/>
  <c r="HF68" i="29"/>
  <c r="HJ88" i="29"/>
  <c r="HD88" i="29"/>
  <c r="HE88" i="29"/>
  <c r="HF88" i="29"/>
  <c r="HJ116" i="29"/>
  <c r="HD116" i="29"/>
  <c r="HE116" i="29"/>
  <c r="HF116" i="29"/>
  <c r="HJ141" i="29"/>
  <c r="HD141" i="29"/>
  <c r="HE141" i="29"/>
  <c r="HF141" i="29"/>
  <c r="HJ117" i="29"/>
  <c r="HD117" i="29"/>
  <c r="HE117" i="29"/>
  <c r="HF117" i="29"/>
  <c r="HJ166" i="29"/>
  <c r="HF166" i="29"/>
  <c r="HD166" i="29"/>
  <c r="HE166" i="29"/>
  <c r="HJ25" i="29"/>
  <c r="HD25" i="29"/>
  <c r="HE25" i="29"/>
  <c r="HF25" i="29"/>
  <c r="HJ62" i="29"/>
  <c r="HF62" i="29"/>
  <c r="HD62" i="29"/>
  <c r="HE62" i="29"/>
  <c r="HJ16" i="29"/>
  <c r="HD16" i="29"/>
  <c r="HE16" i="29"/>
  <c r="HF16" i="29"/>
  <c r="HJ114" i="29"/>
  <c r="HF114" i="29"/>
  <c r="HD114" i="29"/>
  <c r="HE114" i="29"/>
  <c r="HJ145" i="29"/>
  <c r="HD145" i="29"/>
  <c r="HE145" i="29"/>
  <c r="HF145" i="29"/>
  <c r="HJ135" i="29"/>
  <c r="HD135" i="29"/>
  <c r="HE135" i="29"/>
  <c r="HF135" i="29"/>
  <c r="HJ94" i="29"/>
  <c r="HD94" i="29"/>
  <c r="HF94" i="29"/>
  <c r="HE94" i="29"/>
  <c r="HJ43" i="29"/>
  <c r="HD43" i="29"/>
  <c r="HE43" i="29"/>
  <c r="HF43" i="29"/>
  <c r="HJ163" i="29"/>
  <c r="HD163" i="29"/>
  <c r="HE163" i="29"/>
  <c r="HF163" i="29"/>
  <c r="HJ22" i="29"/>
  <c r="HF22" i="29"/>
  <c r="HD22" i="29"/>
  <c r="HE22" i="29"/>
  <c r="HJ55" i="29"/>
  <c r="HD55" i="29"/>
  <c r="HE55" i="29"/>
  <c r="HF55" i="29"/>
  <c r="HJ123" i="29"/>
  <c r="HD123" i="29"/>
  <c r="HE123" i="29"/>
  <c r="HF123" i="29"/>
  <c r="HJ96" i="29"/>
  <c r="HD96" i="29"/>
  <c r="HE96" i="29"/>
  <c r="HF96" i="29"/>
  <c r="HJ129" i="29"/>
  <c r="HD129" i="29"/>
  <c r="HE129" i="29"/>
  <c r="HF129" i="29"/>
  <c r="HJ172" i="29"/>
  <c r="HD172" i="29"/>
  <c r="HE172" i="29"/>
  <c r="HF172" i="29"/>
  <c r="HJ102" i="29"/>
  <c r="HF102" i="29"/>
  <c r="HD102" i="29"/>
  <c r="HE102" i="29"/>
  <c r="HJ61" i="29"/>
  <c r="HD61" i="29"/>
  <c r="HE61" i="29"/>
  <c r="HF61" i="29"/>
  <c r="HJ51" i="29"/>
  <c r="HD51" i="29"/>
  <c r="HE51" i="29"/>
  <c r="HF51" i="29"/>
  <c r="HJ74" i="29"/>
  <c r="HF74" i="29"/>
  <c r="HD74" i="29"/>
  <c r="HE74" i="29"/>
  <c r="HJ118" i="29"/>
  <c r="HF118" i="29"/>
  <c r="HD118" i="29"/>
  <c r="HE118" i="29"/>
  <c r="HJ164" i="29"/>
  <c r="HD164" i="29"/>
  <c r="HE164" i="29"/>
  <c r="HF164" i="29"/>
  <c r="HJ18" i="29"/>
  <c r="HF18" i="29"/>
  <c r="HD18" i="29"/>
  <c r="HE18" i="29"/>
  <c r="HJ85" i="29"/>
  <c r="HD85" i="29"/>
  <c r="HE85" i="29"/>
  <c r="HF85" i="29"/>
  <c r="HJ82" i="29"/>
  <c r="HF82" i="29"/>
  <c r="HD82" i="29"/>
  <c r="HE82" i="29"/>
  <c r="HJ56" i="29"/>
  <c r="HD56" i="29"/>
  <c r="HE56" i="29"/>
  <c r="HF56" i="29"/>
  <c r="HJ15" i="29"/>
  <c r="HD15" i="29"/>
  <c r="HE15" i="29"/>
  <c r="HF15" i="29"/>
  <c r="HJ34" i="29"/>
  <c r="HF34" i="29"/>
  <c r="HD34" i="29"/>
  <c r="HE34" i="29"/>
  <c r="HJ83" i="29"/>
  <c r="HD83" i="29"/>
  <c r="HE83" i="29"/>
  <c r="HF83" i="29"/>
  <c r="HJ13" i="29"/>
  <c r="HD13" i="29"/>
  <c r="HE13" i="29"/>
  <c r="HF13" i="29"/>
  <c r="HJ40" i="29"/>
  <c r="HD40" i="29"/>
  <c r="HE40" i="29"/>
  <c r="HF40" i="29"/>
  <c r="HJ63" i="29"/>
  <c r="HD63" i="29"/>
  <c r="HE63" i="29"/>
  <c r="HF63" i="29"/>
  <c r="HJ149" i="29"/>
  <c r="HD149" i="29"/>
  <c r="HE149" i="29"/>
  <c r="HF149" i="29"/>
  <c r="HJ106" i="29"/>
  <c r="HF106" i="29"/>
  <c r="HD106" i="29"/>
  <c r="HE106" i="29"/>
  <c r="HJ46" i="29"/>
  <c r="HF46" i="29"/>
  <c r="HD46" i="29"/>
  <c r="HE46" i="29"/>
  <c r="HJ52" i="29"/>
  <c r="HD52" i="29"/>
  <c r="HE52" i="29"/>
  <c r="HF52" i="29"/>
  <c r="HJ36" i="29"/>
  <c r="HD36" i="29"/>
  <c r="HE36" i="29"/>
  <c r="HF36" i="29"/>
  <c r="HJ161" i="29"/>
  <c r="HD161" i="29"/>
  <c r="HE161" i="29"/>
  <c r="HF161" i="29"/>
  <c r="HJ17" i="29"/>
  <c r="HD17" i="29"/>
  <c r="HE17" i="29"/>
  <c r="HF17" i="29"/>
  <c r="HJ37" i="29"/>
  <c r="HD37" i="29"/>
  <c r="HE37" i="29"/>
  <c r="HF37" i="29"/>
  <c r="HJ86" i="29"/>
  <c r="HD86" i="29"/>
  <c r="HF86" i="29"/>
  <c r="HE86" i="29"/>
  <c r="HJ130" i="29"/>
  <c r="HF130" i="29"/>
  <c r="HD130" i="29"/>
  <c r="HE130" i="29"/>
  <c r="HJ66" i="29"/>
  <c r="HF66" i="29"/>
  <c r="HD66" i="29"/>
  <c r="HE66" i="29"/>
  <c r="HJ147" i="29"/>
  <c r="HD147" i="29"/>
  <c r="HE147" i="29"/>
  <c r="HF147" i="29"/>
  <c r="HJ98" i="29"/>
  <c r="HF98" i="29"/>
  <c r="HD98" i="29"/>
  <c r="HE98" i="29"/>
  <c r="HJ23" i="29"/>
  <c r="HD23" i="29"/>
  <c r="HE23" i="29"/>
  <c r="HF23" i="29"/>
  <c r="HJ115" i="29"/>
  <c r="HD115" i="29"/>
  <c r="HE115" i="29"/>
  <c r="HF115" i="29"/>
  <c r="HJ54" i="29"/>
  <c r="HD54" i="29"/>
  <c r="HF54" i="29"/>
  <c r="HE54" i="29"/>
  <c r="HJ162" i="29"/>
  <c r="HF162" i="29"/>
  <c r="HD162" i="29"/>
  <c r="HE162" i="29"/>
  <c r="HJ33" i="29"/>
  <c r="HD33" i="29"/>
  <c r="HE33" i="29"/>
  <c r="HF33" i="29"/>
  <c r="HJ14" i="29"/>
  <c r="HF14" i="29"/>
  <c r="HD14" i="29"/>
  <c r="HE14" i="29"/>
  <c r="HJ120" i="29"/>
  <c r="HD120" i="29"/>
  <c r="HE120" i="29"/>
  <c r="HF120" i="29"/>
  <c r="HJ124" i="29"/>
  <c r="HD124" i="29"/>
  <c r="HE124" i="29"/>
  <c r="HF124" i="29"/>
  <c r="HJ170" i="29"/>
  <c r="HF170" i="29"/>
  <c r="HD170" i="29"/>
  <c r="HE170" i="29"/>
  <c r="HJ41" i="29"/>
  <c r="HD41" i="29"/>
  <c r="HE41" i="29"/>
  <c r="HF41" i="29"/>
  <c r="HJ95" i="29"/>
  <c r="HD95" i="29"/>
  <c r="HE95" i="29"/>
  <c r="HF95" i="29"/>
  <c r="HJ12" i="29"/>
  <c r="HD12" i="29"/>
  <c r="HE12" i="29"/>
  <c r="HF12" i="29"/>
  <c r="HJ47" i="29"/>
  <c r="HD47" i="29"/>
  <c r="HE47" i="29"/>
  <c r="HF47" i="29"/>
  <c r="HJ53" i="29"/>
  <c r="HD53" i="29"/>
  <c r="HE53" i="29"/>
  <c r="HF53" i="29"/>
  <c r="HJ136" i="29"/>
  <c r="HD136" i="29"/>
  <c r="HE136" i="29"/>
  <c r="HF136" i="29"/>
  <c r="HJ169" i="29"/>
  <c r="HD169" i="29"/>
  <c r="HE169" i="29"/>
  <c r="HF169" i="29"/>
  <c r="HJ142" i="29"/>
  <c r="HF142" i="29"/>
  <c r="HD142" i="29"/>
  <c r="HE142" i="29"/>
  <c r="HJ104" i="29"/>
  <c r="HD104" i="29"/>
  <c r="HE104" i="29"/>
  <c r="HF104" i="29"/>
  <c r="HJ137" i="29"/>
  <c r="HD137" i="29"/>
  <c r="HE137" i="29"/>
  <c r="HF137" i="29"/>
  <c r="HJ138" i="29"/>
  <c r="HF138" i="29"/>
  <c r="HD138" i="29"/>
  <c r="HE138" i="29"/>
  <c r="HJ157" i="29"/>
  <c r="HD157" i="29"/>
  <c r="HE157" i="29"/>
  <c r="HF157" i="29"/>
  <c r="HJ168" i="29"/>
  <c r="HD168" i="29"/>
  <c r="HE168" i="29"/>
  <c r="HF168" i="29"/>
  <c r="HJ103" i="29"/>
  <c r="HD103" i="29"/>
  <c r="HE103" i="29"/>
  <c r="HF103" i="29"/>
  <c r="HJ84" i="29"/>
  <c r="HD84" i="29"/>
  <c r="HE84" i="29"/>
  <c r="HF84" i="29"/>
  <c r="HJ126" i="29"/>
  <c r="HF126" i="29"/>
  <c r="HD126" i="29"/>
  <c r="HE126" i="29"/>
  <c r="HJ59" i="29"/>
  <c r="HD59" i="29"/>
  <c r="HE59" i="29"/>
  <c r="HF59" i="29"/>
  <c r="HJ42" i="29"/>
  <c r="HF42" i="29"/>
  <c r="HD42" i="29"/>
  <c r="HE42" i="29"/>
  <c r="HJ67" i="29"/>
  <c r="HD67" i="29"/>
  <c r="HE67" i="29"/>
  <c r="HF67" i="29"/>
  <c r="HJ159" i="29"/>
  <c r="HD159" i="29"/>
  <c r="HE159" i="29"/>
  <c r="HF159" i="29"/>
  <c r="HJ121" i="29"/>
  <c r="HD121" i="29"/>
  <c r="HE121" i="29"/>
  <c r="HF121" i="29"/>
  <c r="HJ77" i="29"/>
  <c r="HD77" i="29"/>
  <c r="HE77" i="29"/>
  <c r="HF77" i="29"/>
  <c r="HJ78" i="29"/>
  <c r="HF78" i="29"/>
  <c r="HD78" i="29"/>
  <c r="HE78" i="29"/>
  <c r="HJ108" i="29"/>
  <c r="HD108" i="29"/>
  <c r="HE108" i="29"/>
  <c r="HF108" i="29"/>
  <c r="HJ80" i="29"/>
  <c r="HD80" i="29"/>
  <c r="HE80" i="29"/>
  <c r="HF80" i="29"/>
  <c r="HJ31" i="29"/>
  <c r="HD31" i="29"/>
  <c r="HE31" i="29"/>
  <c r="HF31" i="29"/>
  <c r="HJ45" i="29"/>
  <c r="HD45" i="29"/>
  <c r="HE45" i="29"/>
  <c r="HF45" i="29"/>
  <c r="HJ32" i="29"/>
  <c r="HD32" i="29"/>
  <c r="HE32" i="29"/>
  <c r="HF32" i="29"/>
  <c r="HJ57" i="29"/>
  <c r="HD57" i="29"/>
  <c r="HE57" i="29"/>
  <c r="HF57" i="29"/>
  <c r="HJ171" i="29"/>
  <c r="HD171" i="29"/>
  <c r="HE171" i="29"/>
  <c r="HF171" i="29"/>
  <c r="HJ20" i="29"/>
  <c r="HD20" i="29"/>
  <c r="HE20" i="29"/>
  <c r="HF20" i="29"/>
  <c r="HJ38" i="29"/>
  <c r="HF38" i="29"/>
  <c r="HD38" i="29"/>
  <c r="HE38" i="29"/>
  <c r="HJ119" i="29"/>
  <c r="HD119" i="29"/>
  <c r="HE119" i="29"/>
  <c r="HF119" i="29"/>
  <c r="HJ144" i="29"/>
  <c r="HD144" i="29"/>
  <c r="HE144" i="29"/>
  <c r="HF144" i="29"/>
  <c r="HJ19" i="29"/>
  <c r="HD19" i="29"/>
  <c r="HE19" i="29"/>
  <c r="HF19" i="29"/>
  <c r="HJ44" i="29"/>
  <c r="HD44" i="29"/>
  <c r="HE44" i="29"/>
  <c r="HF44" i="29"/>
  <c r="HJ156" i="29"/>
  <c r="HD156" i="29"/>
  <c r="HE156" i="29"/>
  <c r="HF156" i="29"/>
  <c r="HJ100" i="29"/>
  <c r="HD100" i="29"/>
  <c r="HE100" i="29"/>
  <c r="HF100" i="29"/>
  <c r="HJ24" i="29"/>
  <c r="HD24" i="29"/>
  <c r="HE24" i="29"/>
  <c r="HF24" i="29"/>
  <c r="HJ107" i="29"/>
  <c r="HD107" i="29"/>
  <c r="HE107" i="29"/>
  <c r="HF107" i="29"/>
  <c r="HJ35" i="29"/>
  <c r="HD35" i="29"/>
  <c r="HE35" i="29"/>
  <c r="HF35" i="29"/>
  <c r="HJ60" i="29"/>
  <c r="HD60" i="29"/>
  <c r="HE60" i="29"/>
  <c r="HF60" i="29"/>
  <c r="HJ146" i="29"/>
  <c r="HF146" i="29"/>
  <c r="HD146" i="29"/>
  <c r="HE146" i="29"/>
  <c r="HJ122" i="29"/>
  <c r="HF122" i="29"/>
  <c r="HD122" i="29"/>
  <c r="HE122" i="29"/>
  <c r="HJ160" i="29"/>
  <c r="HD160" i="29"/>
  <c r="HE160" i="29"/>
  <c r="HF160" i="29"/>
  <c r="HJ93" i="29"/>
  <c r="HD93" i="29"/>
  <c r="HE93" i="29"/>
  <c r="HF93" i="29"/>
  <c r="HJ64" i="29"/>
  <c r="HD64" i="29"/>
  <c r="HE64" i="29"/>
  <c r="HF64" i="29"/>
  <c r="HJ167" i="29"/>
  <c r="HD167" i="29"/>
  <c r="HE167" i="29"/>
  <c r="HF167" i="29"/>
  <c r="HJ127" i="29"/>
  <c r="HD127" i="29"/>
  <c r="HE127" i="29"/>
  <c r="HF127" i="29"/>
  <c r="HJ143" i="29"/>
  <c r="HD143" i="29"/>
  <c r="HE143" i="29"/>
  <c r="HF143" i="29"/>
  <c r="HJ97" i="29"/>
  <c r="HD97" i="29"/>
  <c r="HE97" i="29"/>
  <c r="HF97" i="29"/>
  <c r="HJ140" i="29"/>
  <c r="HD140" i="29"/>
  <c r="HE140" i="29"/>
  <c r="HF140" i="29"/>
  <c r="HJ165" i="29"/>
  <c r="HD165" i="29"/>
  <c r="HE165" i="29"/>
  <c r="HF165" i="29"/>
  <c r="HJ79" i="29"/>
  <c r="HD79" i="29"/>
  <c r="HE79" i="29"/>
  <c r="HF79" i="29"/>
  <c r="HJ75" i="29"/>
  <c r="HD75" i="29"/>
  <c r="HE75" i="29"/>
  <c r="HF75" i="29"/>
  <c r="HJ150" i="29"/>
  <c r="HF150" i="29"/>
  <c r="HD150" i="29"/>
  <c r="HE150" i="29"/>
  <c r="HJ109" i="29"/>
  <c r="HD109" i="29"/>
  <c r="HE109" i="29"/>
  <c r="HF109" i="29"/>
  <c r="HJ151" i="29"/>
  <c r="HD151" i="29"/>
  <c r="HE151" i="29"/>
  <c r="HF151" i="29"/>
  <c r="HJ81" i="29"/>
  <c r="HD81" i="29"/>
  <c r="HE81" i="29"/>
  <c r="HF81" i="29"/>
  <c r="HJ128" i="29"/>
  <c r="HD128" i="29"/>
  <c r="HE128" i="29"/>
  <c r="HF128" i="29"/>
  <c r="HJ101" i="29"/>
  <c r="HD101" i="29"/>
  <c r="HE101" i="29"/>
  <c r="HF101" i="29"/>
  <c r="HJ158" i="29"/>
  <c r="HF158" i="29"/>
  <c r="HD158" i="29"/>
  <c r="HE158" i="29"/>
  <c r="HJ99" i="29"/>
  <c r="HD99" i="29"/>
  <c r="HE99" i="29"/>
  <c r="HF99" i="29"/>
  <c r="HJ39" i="29"/>
  <c r="HD39" i="29"/>
  <c r="HE39" i="29"/>
  <c r="HF39" i="29"/>
  <c r="HJ125" i="29"/>
  <c r="HD125" i="29"/>
  <c r="HE125" i="29"/>
  <c r="HF125" i="29"/>
  <c r="HJ58" i="29"/>
  <c r="HF58" i="29"/>
  <c r="HD58" i="29"/>
  <c r="HE58" i="29"/>
  <c r="HJ139" i="29"/>
  <c r="HD139" i="29"/>
  <c r="HE139" i="29"/>
  <c r="HF139" i="29"/>
  <c r="HJ87" i="29"/>
  <c r="HD87" i="29"/>
  <c r="HE87" i="29"/>
  <c r="HF87" i="29"/>
  <c r="HJ76" i="29"/>
  <c r="HD76" i="29"/>
  <c r="HE76" i="29"/>
  <c r="HF76" i="29"/>
  <c r="HJ65" i="29"/>
  <c r="HD65" i="29"/>
  <c r="HE65" i="29"/>
  <c r="HF65" i="29"/>
  <c r="HJ148" i="29"/>
  <c r="HD148" i="29"/>
  <c r="HE148" i="29"/>
  <c r="HF148" i="29"/>
  <c r="HJ105" i="29"/>
  <c r="HD105" i="29"/>
  <c r="HE105" i="29"/>
  <c r="HF105" i="29"/>
  <c r="HJ21" i="29"/>
  <c r="HD21" i="29"/>
  <c r="HE21" i="29"/>
  <c r="HF21" i="29"/>
  <c r="HB91" i="29"/>
  <c r="HC91" i="29" s="1"/>
  <c r="HB28" i="29"/>
  <c r="HC28" i="29" s="1"/>
  <c r="HB92" i="29"/>
  <c r="HC92" i="29" s="1"/>
  <c r="HB11" i="29"/>
  <c r="HC11" i="29" s="1"/>
  <c r="HB9" i="29"/>
  <c r="HC9" i="29" s="1"/>
  <c r="HB71" i="29"/>
  <c r="HC71" i="29" s="1"/>
  <c r="HB29" i="29"/>
  <c r="HC29" i="29" s="1"/>
  <c r="HB154" i="29"/>
  <c r="HC154" i="29" s="1"/>
  <c r="HB8" i="29"/>
  <c r="HC8" i="29" s="1"/>
  <c r="HB49" i="29"/>
  <c r="HC49" i="29" s="1"/>
  <c r="HB111" i="29"/>
  <c r="HC111" i="29" s="1"/>
  <c r="HB90" i="29"/>
  <c r="HC90" i="29" s="1"/>
  <c r="HB155" i="29"/>
  <c r="HC155" i="29" s="1"/>
  <c r="HB69" i="29"/>
  <c r="HC69" i="29" s="1"/>
  <c r="HB7" i="29"/>
  <c r="HC7" i="29" s="1"/>
  <c r="HB27" i="29"/>
  <c r="HC27" i="29" s="1"/>
  <c r="HB50" i="29"/>
  <c r="HC50" i="29" s="1"/>
  <c r="HB133" i="29"/>
  <c r="HC133" i="29" s="1"/>
  <c r="HB70" i="29"/>
  <c r="HC70" i="29" s="1"/>
  <c r="HB132" i="29"/>
  <c r="HC132" i="29" s="1"/>
  <c r="HB153" i="29"/>
  <c r="HC153" i="29" s="1"/>
  <c r="HB10" i="29"/>
  <c r="HC10" i="29" s="1"/>
  <c r="HB112" i="29"/>
  <c r="HC112" i="29" s="1"/>
  <c r="HB113" i="29"/>
  <c r="HC113" i="29" s="1"/>
  <c r="HB48" i="29"/>
  <c r="HC48" i="29" s="1"/>
  <c r="HB6" i="29"/>
  <c r="HF73" i="29" l="1"/>
  <c r="HH73" i="29" s="1"/>
  <c r="HF72" i="29"/>
  <c r="HE30" i="29"/>
  <c r="HF30" i="29"/>
  <c r="HE72" i="29"/>
  <c r="HE73" i="29"/>
  <c r="HD134" i="29"/>
  <c r="HE134" i="29"/>
  <c r="HI134" i="29" s="1"/>
  <c r="HI158" i="29"/>
  <c r="HI150" i="29"/>
  <c r="HI122" i="29"/>
  <c r="K30" i="31"/>
  <c r="K9" i="31" s="1"/>
  <c r="HI38" i="29"/>
  <c r="HI78" i="29"/>
  <c r="HI42" i="29"/>
  <c r="HI170" i="29"/>
  <c r="HI14" i="29"/>
  <c r="HI98" i="29"/>
  <c r="HI130" i="29"/>
  <c r="HI102" i="29"/>
  <c r="HI62" i="29"/>
  <c r="HI25" i="29"/>
  <c r="HI141" i="29"/>
  <c r="HI126" i="29"/>
  <c r="HI162" i="29"/>
  <c r="HI106" i="29"/>
  <c r="HI82" i="29"/>
  <c r="HI18" i="29"/>
  <c r="HI74" i="29"/>
  <c r="HI166" i="29"/>
  <c r="HI58" i="29"/>
  <c r="HI66" i="29"/>
  <c r="HI34" i="29"/>
  <c r="HI146" i="29"/>
  <c r="HI138" i="29"/>
  <c r="HI142" i="29"/>
  <c r="HI46" i="29"/>
  <c r="HI118" i="29"/>
  <c r="HI22" i="29"/>
  <c r="HI114" i="29"/>
  <c r="HI56" i="29"/>
  <c r="HI85" i="29"/>
  <c r="HI61" i="29"/>
  <c r="HI172" i="29"/>
  <c r="HI123" i="29"/>
  <c r="HI68" i="29"/>
  <c r="HI103" i="29"/>
  <c r="HI95" i="29"/>
  <c r="HI124" i="29"/>
  <c r="HI147" i="29"/>
  <c r="HI161" i="29"/>
  <c r="HI63" i="29"/>
  <c r="HI83" i="29"/>
  <c r="HI59" i="29"/>
  <c r="HI115" i="29"/>
  <c r="HI80" i="29"/>
  <c r="HI53" i="29"/>
  <c r="HI33" i="29"/>
  <c r="HI159" i="29"/>
  <c r="HI84" i="29"/>
  <c r="HI157" i="29"/>
  <c r="HI104" i="29"/>
  <c r="HI136" i="29"/>
  <c r="HI12" i="29"/>
  <c r="HI17" i="29"/>
  <c r="HI52" i="29"/>
  <c r="HI149" i="29"/>
  <c r="HI13" i="29"/>
  <c r="HI15" i="29"/>
  <c r="HI164" i="29"/>
  <c r="HI51" i="29"/>
  <c r="HI96" i="29"/>
  <c r="HI43" i="29"/>
  <c r="HI145" i="29"/>
  <c r="HI117" i="29"/>
  <c r="HI88" i="29"/>
  <c r="HI31" i="29"/>
  <c r="HI57" i="29"/>
  <c r="HI100" i="29"/>
  <c r="HI35" i="29"/>
  <c r="HI139" i="29"/>
  <c r="HI151" i="29"/>
  <c r="HI127" i="29"/>
  <c r="HI156" i="29"/>
  <c r="HI65" i="29"/>
  <c r="HI101" i="29"/>
  <c r="HI140" i="29"/>
  <c r="HI144" i="29"/>
  <c r="HI32" i="29"/>
  <c r="HI21" i="29"/>
  <c r="HI39" i="29"/>
  <c r="HI75" i="29"/>
  <c r="HI93" i="29"/>
  <c r="HI107" i="29"/>
  <c r="HI20" i="29"/>
  <c r="HI77" i="29"/>
  <c r="HK105" i="29"/>
  <c r="HL105" i="29" s="1"/>
  <c r="HK76" i="29"/>
  <c r="HL76" i="29" s="1"/>
  <c r="HK58" i="29"/>
  <c r="HL58" i="29" s="1"/>
  <c r="HK99" i="29"/>
  <c r="HL99" i="29" s="1"/>
  <c r="HK128" i="29"/>
  <c r="HL128" i="29" s="1"/>
  <c r="HK109" i="29"/>
  <c r="HL109" i="29" s="1"/>
  <c r="HK79" i="29"/>
  <c r="HL79" i="29" s="1"/>
  <c r="HK97" i="29"/>
  <c r="HL97" i="29" s="1"/>
  <c r="HK167" i="29"/>
  <c r="HL167" i="29" s="1"/>
  <c r="HK160" i="29"/>
  <c r="HL160" i="29" s="1"/>
  <c r="HK60" i="29"/>
  <c r="HL60" i="29" s="1"/>
  <c r="HK24" i="29"/>
  <c r="HL24" i="29" s="1"/>
  <c r="HK44" i="29"/>
  <c r="HL44" i="29" s="1"/>
  <c r="HK119" i="29"/>
  <c r="HL119" i="29" s="1"/>
  <c r="HK171" i="29"/>
  <c r="HL171" i="29" s="1"/>
  <c r="HK45" i="29"/>
  <c r="HL45" i="29" s="1"/>
  <c r="HK108" i="29"/>
  <c r="HL108" i="29" s="1"/>
  <c r="HK121" i="29"/>
  <c r="HL121" i="29" s="1"/>
  <c r="HK67" i="29"/>
  <c r="HL67" i="29" s="1"/>
  <c r="HK126" i="29"/>
  <c r="HL126" i="29" s="1"/>
  <c r="HK168" i="29"/>
  <c r="HL168" i="29" s="1"/>
  <c r="HK137" i="29"/>
  <c r="HL137" i="29" s="1"/>
  <c r="HK169" i="29"/>
  <c r="HL169" i="29" s="1"/>
  <c r="HK47" i="29"/>
  <c r="HL47" i="29" s="1"/>
  <c r="HK41" i="29"/>
  <c r="HL41" i="29" s="1"/>
  <c r="HK120" i="29"/>
  <c r="HL120" i="29" s="1"/>
  <c r="HK162" i="29"/>
  <c r="HL162" i="29" s="1"/>
  <c r="HK23" i="29"/>
  <c r="HL23" i="29" s="1"/>
  <c r="HK66" i="29"/>
  <c r="HL66" i="29" s="1"/>
  <c r="HK37" i="29"/>
  <c r="HL37" i="29" s="1"/>
  <c r="HK36" i="29"/>
  <c r="HL36" i="29" s="1"/>
  <c r="HK106" i="29"/>
  <c r="HL106" i="29" s="1"/>
  <c r="HK40" i="29"/>
  <c r="HL40" i="29" s="1"/>
  <c r="HK34" i="29"/>
  <c r="HL34" i="29" s="1"/>
  <c r="HK82" i="29"/>
  <c r="HL82" i="29" s="1"/>
  <c r="HK18" i="29"/>
  <c r="HL18" i="29" s="1"/>
  <c r="HK74" i="29"/>
  <c r="HL74" i="29" s="1"/>
  <c r="HK129" i="29"/>
  <c r="HL129" i="29" s="1"/>
  <c r="HK55" i="29"/>
  <c r="HL55" i="29" s="1"/>
  <c r="HK163" i="29"/>
  <c r="HL163" i="29" s="1"/>
  <c r="HK135" i="29"/>
  <c r="HL135" i="29" s="1"/>
  <c r="HK16" i="29"/>
  <c r="HL16" i="29" s="1"/>
  <c r="HK166" i="29"/>
  <c r="HL166" i="29" s="1"/>
  <c r="HK116" i="29"/>
  <c r="HL116" i="29" s="1"/>
  <c r="HI143" i="29"/>
  <c r="HI165" i="29"/>
  <c r="HI64" i="29"/>
  <c r="HI19" i="29"/>
  <c r="HK148" i="29"/>
  <c r="HL148" i="29" s="1"/>
  <c r="HK87" i="29"/>
  <c r="HL87" i="29" s="1"/>
  <c r="HK125" i="29"/>
  <c r="HL125" i="29" s="1"/>
  <c r="HK158" i="29"/>
  <c r="HL158" i="29" s="1"/>
  <c r="HK81" i="29"/>
  <c r="HL81" i="29" s="1"/>
  <c r="HK150" i="29"/>
  <c r="HL150" i="29" s="1"/>
  <c r="HK165" i="29"/>
  <c r="HL165" i="29" s="1"/>
  <c r="HK143" i="29"/>
  <c r="HL143" i="29" s="1"/>
  <c r="HK64" i="29"/>
  <c r="HL64" i="29" s="1"/>
  <c r="HK122" i="29"/>
  <c r="HL122" i="29" s="1"/>
  <c r="HK35" i="29"/>
  <c r="HL35" i="29" s="1"/>
  <c r="HK100" i="29"/>
  <c r="HL100" i="29" s="1"/>
  <c r="HK19" i="29"/>
  <c r="HL19" i="29" s="1"/>
  <c r="HK38" i="29"/>
  <c r="HL38" i="29" s="1"/>
  <c r="HK57" i="29"/>
  <c r="HL57" i="29" s="1"/>
  <c r="HK31" i="29"/>
  <c r="HL31" i="29" s="1"/>
  <c r="HK78" i="29"/>
  <c r="HL78" i="29" s="1"/>
  <c r="HK159" i="29"/>
  <c r="HL159" i="29" s="1"/>
  <c r="HK42" i="29"/>
  <c r="HL42" i="29" s="1"/>
  <c r="HK84" i="29"/>
  <c r="HL84" i="29" s="1"/>
  <c r="HK157" i="29"/>
  <c r="HL157" i="29" s="1"/>
  <c r="HK104" i="29"/>
  <c r="HL104" i="29" s="1"/>
  <c r="HK136" i="29"/>
  <c r="HL136" i="29" s="1"/>
  <c r="HK12" i="29"/>
  <c r="HL12" i="29" s="1"/>
  <c r="HK170" i="29"/>
  <c r="HL170" i="29" s="1"/>
  <c r="HK14" i="29"/>
  <c r="HL14" i="29" s="1"/>
  <c r="HK54" i="29"/>
  <c r="HL54" i="29" s="1"/>
  <c r="HK98" i="29"/>
  <c r="HL98" i="29" s="1"/>
  <c r="HK130" i="29"/>
  <c r="HL130" i="29" s="1"/>
  <c r="HK17" i="29"/>
  <c r="HL17" i="29" s="1"/>
  <c r="HK52" i="29"/>
  <c r="HL52" i="29" s="1"/>
  <c r="HK149" i="29"/>
  <c r="HL149" i="29" s="1"/>
  <c r="HK13" i="29"/>
  <c r="HL13" i="29" s="1"/>
  <c r="HK15" i="29"/>
  <c r="HL15" i="29" s="1"/>
  <c r="HK164" i="29"/>
  <c r="HL164" i="29" s="1"/>
  <c r="HK51" i="29"/>
  <c r="HL51" i="29" s="1"/>
  <c r="HK102" i="29"/>
  <c r="HL102" i="29" s="1"/>
  <c r="HK96" i="29"/>
  <c r="HL96" i="29" s="1"/>
  <c r="HK43" i="29"/>
  <c r="HL43" i="29" s="1"/>
  <c r="HK145" i="29"/>
  <c r="HL145" i="29" s="1"/>
  <c r="HK62" i="29"/>
  <c r="HL62" i="29" s="1"/>
  <c r="HK117" i="29"/>
  <c r="HL117" i="29" s="1"/>
  <c r="HK88" i="29"/>
  <c r="HL88" i="29" s="1"/>
  <c r="HK21" i="29"/>
  <c r="HL21" i="29" s="1"/>
  <c r="HK65" i="29"/>
  <c r="HL65" i="29" s="1"/>
  <c r="HK139" i="29"/>
  <c r="HL139" i="29" s="1"/>
  <c r="HK39" i="29"/>
  <c r="HL39" i="29" s="1"/>
  <c r="HK101" i="29"/>
  <c r="HL101" i="29" s="1"/>
  <c r="HK151" i="29"/>
  <c r="HL151" i="29" s="1"/>
  <c r="HK75" i="29"/>
  <c r="HL75" i="29" s="1"/>
  <c r="HK140" i="29"/>
  <c r="HL140" i="29" s="1"/>
  <c r="HK127" i="29"/>
  <c r="HL127" i="29" s="1"/>
  <c r="HK93" i="29"/>
  <c r="HL93" i="29" s="1"/>
  <c r="HK146" i="29"/>
  <c r="HL146" i="29" s="1"/>
  <c r="HK107" i="29"/>
  <c r="HL107" i="29" s="1"/>
  <c r="HK156" i="29"/>
  <c r="HL156" i="29" s="1"/>
  <c r="HK144" i="29"/>
  <c r="HL144" i="29" s="1"/>
  <c r="HK20" i="29"/>
  <c r="HL20" i="29" s="1"/>
  <c r="HK32" i="29"/>
  <c r="HL32" i="29" s="1"/>
  <c r="HK80" i="29"/>
  <c r="HL80" i="29" s="1"/>
  <c r="HK77" i="29"/>
  <c r="HL77" i="29" s="1"/>
  <c r="HK59" i="29"/>
  <c r="HL59" i="29" s="1"/>
  <c r="HK103" i="29"/>
  <c r="HL103" i="29" s="1"/>
  <c r="HK138" i="29"/>
  <c r="HL138" i="29" s="1"/>
  <c r="HK142" i="29"/>
  <c r="HL142" i="29" s="1"/>
  <c r="HK53" i="29"/>
  <c r="HL53" i="29" s="1"/>
  <c r="HK95" i="29"/>
  <c r="HL95" i="29" s="1"/>
  <c r="HK124" i="29"/>
  <c r="HL124" i="29" s="1"/>
  <c r="HK33" i="29"/>
  <c r="HL33" i="29" s="1"/>
  <c r="HK115" i="29"/>
  <c r="HL115" i="29" s="1"/>
  <c r="HK147" i="29"/>
  <c r="HL147" i="29" s="1"/>
  <c r="HK86" i="29"/>
  <c r="HL86" i="29" s="1"/>
  <c r="HK161" i="29"/>
  <c r="HL161" i="29" s="1"/>
  <c r="HK46" i="29"/>
  <c r="HL46" i="29" s="1"/>
  <c r="HK63" i="29"/>
  <c r="HL63" i="29" s="1"/>
  <c r="HK83" i="29"/>
  <c r="HL83" i="29" s="1"/>
  <c r="HK56" i="29"/>
  <c r="HL56" i="29" s="1"/>
  <c r="HK85" i="29"/>
  <c r="HL85" i="29" s="1"/>
  <c r="HK118" i="29"/>
  <c r="HL118" i="29" s="1"/>
  <c r="HK61" i="29"/>
  <c r="HL61" i="29" s="1"/>
  <c r="HK172" i="29"/>
  <c r="HL172" i="29" s="1"/>
  <c r="HK123" i="29"/>
  <c r="HL123" i="29" s="1"/>
  <c r="HK22" i="29"/>
  <c r="HL22" i="29" s="1"/>
  <c r="HK94" i="29"/>
  <c r="HL94" i="29" s="1"/>
  <c r="HK114" i="29"/>
  <c r="HL114" i="29" s="1"/>
  <c r="HK25" i="29"/>
  <c r="HL25" i="29" s="1"/>
  <c r="HK141" i="29"/>
  <c r="HL141" i="29" s="1"/>
  <c r="HK68" i="29"/>
  <c r="HL68" i="29" s="1"/>
  <c r="HD132" i="29"/>
  <c r="HE132" i="29"/>
  <c r="HF132" i="29"/>
  <c r="HI76" i="29"/>
  <c r="HI128" i="29"/>
  <c r="HI97" i="29"/>
  <c r="HI60" i="29"/>
  <c r="HI119" i="29"/>
  <c r="HI45" i="29"/>
  <c r="HI67" i="29"/>
  <c r="HH126" i="29"/>
  <c r="HG126" i="29"/>
  <c r="HI168" i="29"/>
  <c r="HI137" i="29"/>
  <c r="HI169" i="29"/>
  <c r="HI47" i="29"/>
  <c r="HI41" i="29"/>
  <c r="HI120" i="29"/>
  <c r="HG162" i="29"/>
  <c r="HH162" i="29"/>
  <c r="HI23" i="29"/>
  <c r="HH66" i="29"/>
  <c r="HG66" i="29"/>
  <c r="HI37" i="29"/>
  <c r="HI36" i="29"/>
  <c r="HH106" i="29"/>
  <c r="HG106" i="29"/>
  <c r="HI40" i="29"/>
  <c r="HH34" i="29"/>
  <c r="HG34" i="29"/>
  <c r="HG82" i="29"/>
  <c r="HH82" i="29"/>
  <c r="HG18" i="29"/>
  <c r="HH18" i="29"/>
  <c r="HG74" i="29"/>
  <c r="HH74" i="29"/>
  <c r="HI129" i="29"/>
  <c r="HI55" i="29"/>
  <c r="HI163" i="29"/>
  <c r="HI135" i="29"/>
  <c r="HI16" i="29"/>
  <c r="HH166" i="29"/>
  <c r="HG166" i="29"/>
  <c r="HI116" i="29"/>
  <c r="HD70" i="29"/>
  <c r="HF70" i="29"/>
  <c r="HE70" i="29"/>
  <c r="HI105" i="29"/>
  <c r="HI99" i="29"/>
  <c r="HI79" i="29"/>
  <c r="HI160" i="29"/>
  <c r="HI44" i="29"/>
  <c r="HI121" i="29"/>
  <c r="HD71" i="29"/>
  <c r="HE71" i="29"/>
  <c r="HF71" i="29"/>
  <c r="HH76" i="29"/>
  <c r="HG76" i="29"/>
  <c r="HH128" i="29"/>
  <c r="HG128" i="29"/>
  <c r="HH109" i="29"/>
  <c r="HG109" i="29"/>
  <c r="HG79" i="29"/>
  <c r="HH79" i="29"/>
  <c r="HH97" i="29"/>
  <c r="HG97" i="29"/>
  <c r="HH167" i="29"/>
  <c r="HG167" i="29"/>
  <c r="HH160" i="29"/>
  <c r="HG160" i="29"/>
  <c r="HH60" i="29"/>
  <c r="HG60" i="29"/>
  <c r="HH24" i="29"/>
  <c r="HG24" i="29"/>
  <c r="HG44" i="29"/>
  <c r="HH44" i="29"/>
  <c r="HG119" i="29"/>
  <c r="HH119" i="29"/>
  <c r="HH171" i="29"/>
  <c r="HG171" i="29"/>
  <c r="HH45" i="29"/>
  <c r="HG45" i="29"/>
  <c r="HG108" i="29"/>
  <c r="HH108" i="29"/>
  <c r="HG121" i="29"/>
  <c r="HH121" i="29"/>
  <c r="HH67" i="29"/>
  <c r="HG67" i="29"/>
  <c r="HH168" i="29"/>
  <c r="HG168" i="29"/>
  <c r="HH137" i="29"/>
  <c r="HG137" i="29"/>
  <c r="HH169" i="29"/>
  <c r="HG169" i="29"/>
  <c r="HH47" i="29"/>
  <c r="HG47" i="29"/>
  <c r="HG41" i="29"/>
  <c r="HH41" i="29"/>
  <c r="HH120" i="29"/>
  <c r="HG120" i="29"/>
  <c r="HH23" i="29"/>
  <c r="HG23" i="29"/>
  <c r="HH37" i="29"/>
  <c r="HG37" i="29"/>
  <c r="HH36" i="29"/>
  <c r="HG36" i="29"/>
  <c r="HH40" i="29"/>
  <c r="HG40" i="29"/>
  <c r="HH129" i="29"/>
  <c r="HG129" i="29"/>
  <c r="HH55" i="29"/>
  <c r="HG55" i="29"/>
  <c r="HH163" i="29"/>
  <c r="HG163" i="29"/>
  <c r="HH135" i="29"/>
  <c r="HG135" i="29"/>
  <c r="HH16" i="29"/>
  <c r="HG16" i="29"/>
  <c r="HH116" i="29"/>
  <c r="HG116" i="29"/>
  <c r="HD29" i="29"/>
  <c r="HE29" i="29"/>
  <c r="HF29" i="29"/>
  <c r="HH58" i="29"/>
  <c r="HG58" i="29"/>
  <c r="HI109" i="29"/>
  <c r="HI167" i="29"/>
  <c r="HI24" i="29"/>
  <c r="HI171" i="29"/>
  <c r="HI108" i="29"/>
  <c r="HD133" i="29"/>
  <c r="HE133" i="29"/>
  <c r="HF133" i="29"/>
  <c r="HH105" i="29"/>
  <c r="HG105" i="29"/>
  <c r="HG99" i="29"/>
  <c r="HH99" i="29"/>
  <c r="HF50" i="29"/>
  <c r="HD50" i="29"/>
  <c r="HE50" i="29"/>
  <c r="HD9" i="29"/>
  <c r="HE9" i="29"/>
  <c r="HF9" i="29"/>
  <c r="HI54" i="29"/>
  <c r="HD27" i="29"/>
  <c r="HE27" i="29"/>
  <c r="HF27" i="29"/>
  <c r="HI148" i="29"/>
  <c r="HH158" i="29"/>
  <c r="HG158" i="29"/>
  <c r="HG38" i="29"/>
  <c r="HH38" i="29"/>
  <c r="HH170" i="29"/>
  <c r="HG170" i="29"/>
  <c r="HH14" i="29"/>
  <c r="HG14" i="29"/>
  <c r="HH98" i="29"/>
  <c r="HG98" i="29"/>
  <c r="HH130" i="29"/>
  <c r="HG130" i="29"/>
  <c r="HG102" i="29"/>
  <c r="HH102" i="29"/>
  <c r="HG62" i="29"/>
  <c r="HH62" i="29"/>
  <c r="HF154" i="29"/>
  <c r="HD154" i="29"/>
  <c r="HE154" i="29"/>
  <c r="HD92" i="29"/>
  <c r="HE92" i="29"/>
  <c r="HF92" i="29"/>
  <c r="HI125" i="29"/>
  <c r="HD28" i="29"/>
  <c r="HE28" i="29"/>
  <c r="HF28" i="29"/>
  <c r="HH87" i="29"/>
  <c r="HG87" i="29"/>
  <c r="HG125" i="29"/>
  <c r="HH125" i="29"/>
  <c r="HG81" i="29"/>
  <c r="HH81" i="29"/>
  <c r="HH165" i="29"/>
  <c r="HG165" i="29"/>
  <c r="HH143" i="29"/>
  <c r="HG143" i="29"/>
  <c r="HG64" i="29"/>
  <c r="HH64" i="29"/>
  <c r="HH35" i="29"/>
  <c r="HG35" i="29"/>
  <c r="HH100" i="29"/>
  <c r="HG100" i="29"/>
  <c r="HG19" i="29"/>
  <c r="HH19" i="29"/>
  <c r="HH57" i="29"/>
  <c r="HG57" i="29"/>
  <c r="HH31" i="29"/>
  <c r="HG31" i="29"/>
  <c r="HH159" i="29"/>
  <c r="HG159" i="29"/>
  <c r="HH84" i="29"/>
  <c r="HG84" i="29"/>
  <c r="HG157" i="29"/>
  <c r="HH157" i="29"/>
  <c r="HG104" i="29"/>
  <c r="HH104" i="29"/>
  <c r="HH136" i="29"/>
  <c r="HG136" i="29"/>
  <c r="HH12" i="29"/>
  <c r="HG12" i="29"/>
  <c r="HH54" i="29"/>
  <c r="HG54" i="29"/>
  <c r="HH17" i="29"/>
  <c r="HG17" i="29"/>
  <c r="HH52" i="29"/>
  <c r="HG52" i="29"/>
  <c r="HH149" i="29"/>
  <c r="HG149" i="29"/>
  <c r="HH13" i="29"/>
  <c r="HG13" i="29"/>
  <c r="HH15" i="29"/>
  <c r="HG15" i="29"/>
  <c r="HH72" i="29"/>
  <c r="HG72" i="29"/>
  <c r="HH164" i="29"/>
  <c r="HG164" i="29"/>
  <c r="HH51" i="29"/>
  <c r="HG51" i="29"/>
  <c r="HG96" i="29"/>
  <c r="HH96" i="29"/>
  <c r="HH30" i="29"/>
  <c r="HH43" i="29"/>
  <c r="HG43" i="29"/>
  <c r="HH145" i="29"/>
  <c r="HG145" i="29"/>
  <c r="HG117" i="29"/>
  <c r="HH117" i="29"/>
  <c r="HH88" i="29"/>
  <c r="HG88" i="29"/>
  <c r="HD11" i="29"/>
  <c r="HE11" i="29"/>
  <c r="HF11" i="29"/>
  <c r="HD7" i="29"/>
  <c r="HE7" i="29"/>
  <c r="HF7" i="29"/>
  <c r="HI87" i="29"/>
  <c r="HI81" i="29"/>
  <c r="HH150" i="29"/>
  <c r="HG150" i="29"/>
  <c r="HH122" i="29"/>
  <c r="HG122" i="29"/>
  <c r="HH78" i="29"/>
  <c r="HG78" i="29"/>
  <c r="HH42" i="29"/>
  <c r="HG42" i="29"/>
  <c r="HD69" i="29"/>
  <c r="HE69" i="29"/>
  <c r="HF69" i="29"/>
  <c r="HH148" i="29"/>
  <c r="HG148" i="29"/>
  <c r="HD48" i="29"/>
  <c r="HE48" i="29"/>
  <c r="HF48" i="29"/>
  <c r="HD155" i="29"/>
  <c r="HE155" i="29"/>
  <c r="HF155" i="29"/>
  <c r="HD91" i="29"/>
  <c r="HE91" i="29"/>
  <c r="HF91" i="29"/>
  <c r="HD113" i="29"/>
  <c r="HE113" i="29"/>
  <c r="HF113" i="29"/>
  <c r="HF90" i="29"/>
  <c r="HD90" i="29"/>
  <c r="HE90" i="29"/>
  <c r="HI86" i="29"/>
  <c r="HI94" i="29"/>
  <c r="HH138" i="29"/>
  <c r="HG138" i="29"/>
  <c r="HG142" i="29"/>
  <c r="HH142" i="29"/>
  <c r="HG46" i="29"/>
  <c r="HH46" i="29"/>
  <c r="HH118" i="29"/>
  <c r="HG118" i="29"/>
  <c r="HG22" i="29"/>
  <c r="HH22" i="29"/>
  <c r="HH114" i="29"/>
  <c r="HG114" i="29"/>
  <c r="HD112" i="29"/>
  <c r="HE112" i="29"/>
  <c r="HF112" i="29"/>
  <c r="HF10" i="29"/>
  <c r="HD10" i="29"/>
  <c r="HE10" i="29"/>
  <c r="HG21" i="29"/>
  <c r="HH21" i="29"/>
  <c r="HH65" i="29"/>
  <c r="HG65" i="29"/>
  <c r="HH139" i="29"/>
  <c r="HG139" i="29"/>
  <c r="HH39" i="29"/>
  <c r="HG39" i="29"/>
  <c r="HH101" i="29"/>
  <c r="HG101" i="29"/>
  <c r="HH151" i="29"/>
  <c r="HG151" i="29"/>
  <c r="HH75" i="29"/>
  <c r="HG75" i="29"/>
  <c r="HG140" i="29"/>
  <c r="HH140" i="29"/>
  <c r="HH127" i="29"/>
  <c r="HG127" i="29"/>
  <c r="HH93" i="29"/>
  <c r="HG93" i="29"/>
  <c r="HG107" i="29"/>
  <c r="HH107" i="29"/>
  <c r="HH156" i="29"/>
  <c r="HG156" i="29"/>
  <c r="HH144" i="29"/>
  <c r="HG144" i="29"/>
  <c r="HH20" i="29"/>
  <c r="HG20" i="29"/>
  <c r="HH32" i="29"/>
  <c r="HG32" i="29"/>
  <c r="HH80" i="29"/>
  <c r="HG80" i="29"/>
  <c r="HH77" i="29"/>
  <c r="HG77" i="29"/>
  <c r="HH59" i="29"/>
  <c r="HG59" i="29"/>
  <c r="HH103" i="29"/>
  <c r="HG103" i="29"/>
  <c r="HH53" i="29"/>
  <c r="HG53" i="29"/>
  <c r="HH95" i="29"/>
  <c r="HG95" i="29"/>
  <c r="HH124" i="29"/>
  <c r="HG124" i="29"/>
  <c r="HG33" i="29"/>
  <c r="HH33" i="29"/>
  <c r="HH115" i="29"/>
  <c r="HG115" i="29"/>
  <c r="HH147" i="29"/>
  <c r="HG147" i="29"/>
  <c r="HH86" i="29"/>
  <c r="HG86" i="29"/>
  <c r="HH161" i="29"/>
  <c r="HG161" i="29"/>
  <c r="HG63" i="29"/>
  <c r="HH63" i="29"/>
  <c r="HH83" i="29"/>
  <c r="HG83" i="29"/>
  <c r="HH56" i="29"/>
  <c r="HG56" i="29"/>
  <c r="HH85" i="29"/>
  <c r="HG85" i="29"/>
  <c r="HH61" i="29"/>
  <c r="HG61" i="29"/>
  <c r="HH172" i="29"/>
  <c r="HG172" i="29"/>
  <c r="HG123" i="29"/>
  <c r="HH123" i="29"/>
  <c r="HH94" i="29"/>
  <c r="HG94" i="29"/>
  <c r="HH25" i="29"/>
  <c r="HG25" i="29"/>
  <c r="HH141" i="29"/>
  <c r="HG141" i="29"/>
  <c r="HH68" i="29"/>
  <c r="HG68" i="29"/>
  <c r="HD111" i="29"/>
  <c r="HE111" i="29"/>
  <c r="HF111" i="29"/>
  <c r="HG146" i="29"/>
  <c r="HH146" i="29"/>
  <c r="HD49" i="29"/>
  <c r="HE49" i="29"/>
  <c r="HF49" i="29"/>
  <c r="HD153" i="29"/>
  <c r="HE153" i="29"/>
  <c r="HF153" i="29"/>
  <c r="HD8" i="29"/>
  <c r="HE8" i="29"/>
  <c r="HF8" i="29"/>
  <c r="HC6" i="29"/>
  <c r="HI73" i="29" l="1"/>
  <c r="HI30" i="29"/>
  <c r="HG30" i="29"/>
  <c r="HI72" i="29"/>
  <c r="HG73" i="29"/>
  <c r="HJ30" i="29"/>
  <c r="HK30" i="29" s="1"/>
  <c r="HL30" i="29" s="1"/>
  <c r="HJ72" i="29"/>
  <c r="HK72" i="29" s="1"/>
  <c r="HL72" i="29" s="1"/>
  <c r="HJ73" i="29"/>
  <c r="HK73" i="29" s="1"/>
  <c r="HL73" i="29" s="1"/>
  <c r="HG134" i="29"/>
  <c r="HH134" i="29"/>
  <c r="K10" i="31"/>
  <c r="K8" i="31"/>
  <c r="HI50" i="29"/>
  <c r="HI9" i="29"/>
  <c r="HI112" i="29"/>
  <c r="HI132" i="29"/>
  <c r="HI49" i="29"/>
  <c r="HI69" i="29"/>
  <c r="HI10" i="29"/>
  <c r="HI91" i="29"/>
  <c r="HI7" i="29"/>
  <c r="HI92" i="29"/>
  <c r="HI70" i="29"/>
  <c r="HI28" i="29"/>
  <c r="HI111" i="29"/>
  <c r="HI29" i="29"/>
  <c r="HI155" i="29"/>
  <c r="HI154" i="29"/>
  <c r="HI90" i="29"/>
  <c r="HG70" i="29"/>
  <c r="HH70" i="29"/>
  <c r="HH91" i="29"/>
  <c r="HG91" i="29"/>
  <c r="HG154" i="29"/>
  <c r="HH154" i="29"/>
  <c r="HI71" i="29"/>
  <c r="HH71" i="29"/>
  <c r="HG71" i="29"/>
  <c r="HH69" i="29"/>
  <c r="HG69" i="29"/>
  <c r="HH10" i="29"/>
  <c r="HG10" i="29"/>
  <c r="HH90" i="29"/>
  <c r="HG90" i="29"/>
  <c r="HI133" i="29"/>
  <c r="HG29" i="29"/>
  <c r="HH29" i="29"/>
  <c r="HH155" i="29"/>
  <c r="HG155" i="29"/>
  <c r="HH7" i="29"/>
  <c r="HG7" i="29"/>
  <c r="HH28" i="29"/>
  <c r="HG28" i="29"/>
  <c r="HH9" i="29"/>
  <c r="HG9" i="29"/>
  <c r="HH133" i="29"/>
  <c r="HG133" i="29"/>
  <c r="HI8" i="29"/>
  <c r="HH8" i="29"/>
  <c r="HG8" i="29"/>
  <c r="HI113" i="29"/>
  <c r="HI48" i="29"/>
  <c r="HI11" i="29"/>
  <c r="HH50" i="29"/>
  <c r="HG50" i="29"/>
  <c r="HH112" i="29"/>
  <c r="HG112" i="29"/>
  <c r="HG113" i="29"/>
  <c r="HH113" i="29"/>
  <c r="HH48" i="29"/>
  <c r="HG48" i="29"/>
  <c r="HH11" i="29"/>
  <c r="HG11" i="29"/>
  <c r="HH49" i="29"/>
  <c r="HG49" i="29"/>
  <c r="HH111" i="29"/>
  <c r="HG111" i="29"/>
  <c r="HI153" i="29"/>
  <c r="HH92" i="29"/>
  <c r="HG92" i="29"/>
  <c r="HI27" i="29"/>
  <c r="HH132" i="29"/>
  <c r="HG132" i="29"/>
  <c r="HH153" i="29"/>
  <c r="HG153" i="29"/>
  <c r="HH27" i="29"/>
  <c r="HG27" i="29"/>
  <c r="HE6" i="29"/>
  <c r="HF6" i="29"/>
  <c r="HD6" i="29"/>
  <c r="HJ134" i="29" l="1"/>
  <c r="HK134" i="29" s="1"/>
  <c r="HL134" i="29" s="1"/>
  <c r="HI6" i="29"/>
  <c r="HJ71" i="29"/>
  <c r="HJ11" i="29"/>
  <c r="HJ155" i="29"/>
  <c r="HJ92" i="29"/>
  <c r="HJ70" i="29"/>
  <c r="HJ29" i="29"/>
  <c r="HJ69" i="29"/>
  <c r="HJ91" i="29"/>
  <c r="HG6" i="29"/>
  <c r="HH6" i="29"/>
  <c r="HJ111" i="29"/>
  <c r="HJ153" i="29"/>
  <c r="HJ154" i="29"/>
  <c r="HJ90" i="29"/>
  <c r="HJ133" i="29"/>
  <c r="HJ50" i="29"/>
  <c r="HJ28" i="29"/>
  <c r="HJ27" i="29"/>
  <c r="HJ49" i="29"/>
  <c r="HJ7" i="29"/>
  <c r="HJ8" i="29"/>
  <c r="HJ132" i="29"/>
  <c r="HJ48" i="29"/>
  <c r="HJ113" i="29"/>
  <c r="HJ112" i="29"/>
  <c r="HJ9" i="29"/>
  <c r="HK9" i="29" s="1"/>
  <c r="HJ10" i="29"/>
  <c r="HK91" i="29" l="1"/>
  <c r="HL91" i="29" s="1"/>
  <c r="HK69" i="29"/>
  <c r="HL69" i="29" s="1"/>
  <c r="HK111" i="29"/>
  <c r="HL111" i="29" s="1"/>
  <c r="HK27" i="29"/>
  <c r="HL27" i="29" s="1"/>
  <c r="HK29" i="29"/>
  <c r="HL29" i="29" s="1"/>
  <c r="HK132" i="29"/>
  <c r="HL132" i="29" s="1"/>
  <c r="HK28" i="29"/>
  <c r="HL28" i="29" s="1"/>
  <c r="HK70" i="29"/>
  <c r="HL70" i="29" s="1"/>
  <c r="HK50" i="29"/>
  <c r="HL50" i="29" s="1"/>
  <c r="HK92" i="29"/>
  <c r="HL92" i="29" s="1"/>
  <c r="HK49" i="29"/>
  <c r="HL49" i="29" s="1"/>
  <c r="HK133" i="29"/>
  <c r="HL133" i="29" s="1"/>
  <c r="HK155" i="29"/>
  <c r="HL155" i="29" s="1"/>
  <c r="HK8" i="29"/>
  <c r="HL8" i="29" s="1"/>
  <c r="HL9" i="29"/>
  <c r="HK90" i="29"/>
  <c r="HL90" i="29" s="1"/>
  <c r="HK11" i="29"/>
  <c r="HL11" i="29" s="1"/>
  <c r="HK48" i="29"/>
  <c r="HL48" i="29" s="1"/>
  <c r="HK10" i="29"/>
  <c r="HL10" i="29" s="1"/>
  <c r="HK112" i="29"/>
  <c r="HL112" i="29" s="1"/>
  <c r="HK154" i="29"/>
  <c r="HL154" i="29" s="1"/>
  <c r="HK71" i="29"/>
  <c r="HL71" i="29" s="1"/>
  <c r="HK7" i="29"/>
  <c r="HL7" i="29" s="1"/>
  <c r="HK113" i="29"/>
  <c r="HL113" i="29" s="1"/>
  <c r="HK153" i="29"/>
  <c r="HL153" i="29" s="1"/>
  <c r="HJ6" i="29"/>
  <c r="HK6" i="29" s="1"/>
  <c r="HL6" i="29" s="1"/>
  <c r="HM6" i="29" l="1"/>
  <c r="HP11" i="29" l="1"/>
  <c r="HQ11" i="29" s="1"/>
  <c r="HV11" i="29" s="1"/>
  <c r="HP6" i="29"/>
  <c r="HP7" i="29"/>
  <c r="HP19" i="29"/>
  <c r="HP31" i="29"/>
  <c r="HP43" i="29"/>
  <c r="HP55" i="29"/>
  <c r="HP67" i="29"/>
  <c r="HP79" i="29"/>
  <c r="HP91" i="29"/>
  <c r="HP103" i="29"/>
  <c r="HP8" i="29"/>
  <c r="HP20" i="29"/>
  <c r="HP32" i="29"/>
  <c r="HP44" i="29"/>
  <c r="HP56" i="29"/>
  <c r="HP68" i="29"/>
  <c r="HP80" i="29"/>
  <c r="HP92" i="29"/>
  <c r="HP104" i="29"/>
  <c r="HP9" i="29"/>
  <c r="HP21" i="29"/>
  <c r="HP33" i="29"/>
  <c r="HP45" i="29"/>
  <c r="HP57" i="29"/>
  <c r="HP69" i="29"/>
  <c r="HP81" i="29"/>
  <c r="HP93" i="29"/>
  <c r="HP105" i="29"/>
  <c r="HP10" i="29"/>
  <c r="HP22" i="29"/>
  <c r="HP34" i="29"/>
  <c r="HP46" i="29"/>
  <c r="HP58" i="29"/>
  <c r="HP70" i="29"/>
  <c r="HP82" i="29"/>
  <c r="HP94" i="29"/>
  <c r="HP106" i="29"/>
  <c r="HP23" i="29"/>
  <c r="HP35" i="29"/>
  <c r="HP47" i="29"/>
  <c r="HP59" i="29"/>
  <c r="HP71" i="29"/>
  <c r="HP83" i="29"/>
  <c r="HP95" i="29"/>
  <c r="HP54" i="29"/>
  <c r="HP12" i="29"/>
  <c r="HP24" i="29"/>
  <c r="HP36" i="29"/>
  <c r="HP48" i="29"/>
  <c r="HP60" i="29"/>
  <c r="HP72" i="29"/>
  <c r="HP84" i="29"/>
  <c r="HP96" i="29"/>
  <c r="HP13" i="29"/>
  <c r="HP25" i="29"/>
  <c r="HP37" i="29"/>
  <c r="HP49" i="29"/>
  <c r="HP61" i="29"/>
  <c r="HP73" i="29"/>
  <c r="HP85" i="29"/>
  <c r="HP97" i="29"/>
  <c r="HP30" i="29"/>
  <c r="HP78" i="29"/>
  <c r="HP14" i="29"/>
  <c r="HP26" i="29"/>
  <c r="HP38" i="29"/>
  <c r="HP50" i="29"/>
  <c r="HP62" i="29"/>
  <c r="HP74" i="29"/>
  <c r="HP86" i="29"/>
  <c r="HP98" i="29"/>
  <c r="HP15" i="29"/>
  <c r="HP27" i="29"/>
  <c r="HP39" i="29"/>
  <c r="HP51" i="29"/>
  <c r="HP63" i="29"/>
  <c r="HP75" i="29"/>
  <c r="HP87" i="29"/>
  <c r="HP99" i="29"/>
  <c r="HP16" i="29"/>
  <c r="HP28" i="29"/>
  <c r="HP40" i="29"/>
  <c r="HP52" i="29"/>
  <c r="HP64" i="29"/>
  <c r="HP76" i="29"/>
  <c r="HP88" i="29"/>
  <c r="HP100" i="29"/>
  <c r="HP18" i="29"/>
  <c r="HP42" i="29"/>
  <c r="HP66" i="29"/>
  <c r="HP90" i="29"/>
  <c r="HP102" i="29"/>
  <c r="HP17" i="29"/>
  <c r="HP29" i="29"/>
  <c r="HP41" i="29"/>
  <c r="HP53" i="29"/>
  <c r="HP65" i="29"/>
  <c r="HP77" i="29"/>
  <c r="HP89" i="29"/>
  <c r="HP101" i="29"/>
  <c r="HQ51" i="29" l="1"/>
  <c r="HR51" i="29"/>
  <c r="HS51" i="29"/>
  <c r="HT51" i="29"/>
  <c r="HU51" i="29"/>
  <c r="HV51" i="29"/>
  <c r="HW51" i="29"/>
  <c r="HX51" i="29"/>
  <c r="HY51" i="29"/>
  <c r="HQ88" i="29"/>
  <c r="HR88" i="29"/>
  <c r="HS88" i="29"/>
  <c r="HT88" i="29"/>
  <c r="HU88" i="29"/>
  <c r="HV88" i="29"/>
  <c r="HW88" i="29"/>
  <c r="HX88" i="29"/>
  <c r="HY88" i="29"/>
  <c r="HQ39" i="29"/>
  <c r="HR39" i="29"/>
  <c r="HS39" i="29"/>
  <c r="HT39" i="29"/>
  <c r="HU39" i="29"/>
  <c r="HV39" i="29"/>
  <c r="HW39" i="29"/>
  <c r="HX39" i="29"/>
  <c r="HY39" i="29"/>
  <c r="HQ30" i="29"/>
  <c r="HR30" i="29" s="1"/>
  <c r="HQ60" i="29"/>
  <c r="HR60" i="29"/>
  <c r="HS60" i="29"/>
  <c r="HT60" i="29"/>
  <c r="HU60" i="29"/>
  <c r="HV60" i="29"/>
  <c r="HW60" i="29"/>
  <c r="HX60" i="29"/>
  <c r="HY60" i="29"/>
  <c r="HQ23" i="29"/>
  <c r="HX23" i="29" s="1"/>
  <c r="HQ93" i="29"/>
  <c r="HR93" i="29"/>
  <c r="HS93" i="29"/>
  <c r="HT93" i="29"/>
  <c r="HU93" i="29"/>
  <c r="HV93" i="29"/>
  <c r="HW93" i="29"/>
  <c r="HX93" i="29"/>
  <c r="HY93" i="29"/>
  <c r="HQ56" i="29"/>
  <c r="HV56" i="29"/>
  <c r="HW56" i="29"/>
  <c r="HX56" i="29"/>
  <c r="HY56" i="29"/>
  <c r="HR56" i="29"/>
  <c r="HS56" i="29"/>
  <c r="HT56" i="29"/>
  <c r="HU56" i="29"/>
  <c r="HQ19" i="29"/>
  <c r="HR19" i="29" s="1"/>
  <c r="HQ78" i="29"/>
  <c r="HR78" i="29"/>
  <c r="HS78" i="29"/>
  <c r="HT78" i="29"/>
  <c r="HU78" i="29"/>
  <c r="HV78" i="29"/>
  <c r="HW78" i="29"/>
  <c r="HX78" i="29"/>
  <c r="HY78" i="29"/>
  <c r="HQ65" i="29"/>
  <c r="HV65" i="29"/>
  <c r="HW65" i="29"/>
  <c r="HX65" i="29"/>
  <c r="HY65" i="29"/>
  <c r="HR65" i="29"/>
  <c r="HS65" i="29"/>
  <c r="HT65" i="29"/>
  <c r="HU65" i="29"/>
  <c r="HQ27" i="29"/>
  <c r="HR27" i="29" s="1"/>
  <c r="HQ97" i="29"/>
  <c r="HR97" i="29"/>
  <c r="HS97" i="29"/>
  <c r="HT97" i="29"/>
  <c r="HU97" i="29"/>
  <c r="HV97" i="29"/>
  <c r="HW97" i="29"/>
  <c r="HX97" i="29"/>
  <c r="HY97" i="29"/>
  <c r="HQ48" i="29"/>
  <c r="HR48" i="29"/>
  <c r="HS48" i="29"/>
  <c r="HT48" i="29"/>
  <c r="HU48" i="29"/>
  <c r="HV48" i="29"/>
  <c r="HW48" i="29"/>
  <c r="HX48" i="29"/>
  <c r="HY48" i="29"/>
  <c r="HQ81" i="29"/>
  <c r="HR81" i="29"/>
  <c r="HS81" i="29"/>
  <c r="HT81" i="29"/>
  <c r="HU81" i="29"/>
  <c r="HV81" i="29"/>
  <c r="HW81" i="29"/>
  <c r="HX81" i="29"/>
  <c r="HY81" i="29"/>
  <c r="HQ44" i="29"/>
  <c r="HV44" i="29"/>
  <c r="HW44" i="29"/>
  <c r="HX44" i="29"/>
  <c r="HY44" i="29"/>
  <c r="HR44" i="29"/>
  <c r="HS44" i="29"/>
  <c r="HT44" i="29"/>
  <c r="HU44" i="29"/>
  <c r="HQ7" i="29"/>
  <c r="HR7" i="29" s="1"/>
  <c r="HQ31" i="29"/>
  <c r="HT31" i="29" s="1"/>
  <c r="HQ15" i="29"/>
  <c r="HY15" i="29" s="1"/>
  <c r="HQ85" i="29"/>
  <c r="HR85" i="29"/>
  <c r="HS85" i="29"/>
  <c r="HT85" i="29"/>
  <c r="HU85" i="29"/>
  <c r="HV85" i="29"/>
  <c r="HW85" i="29"/>
  <c r="HX85" i="29"/>
  <c r="HY85" i="29"/>
  <c r="HQ36" i="29"/>
  <c r="HR36" i="29"/>
  <c r="HS36" i="29"/>
  <c r="HT36" i="29"/>
  <c r="HU36" i="29"/>
  <c r="HV36" i="29"/>
  <c r="HW36" i="29"/>
  <c r="HY36" i="29"/>
  <c r="HX36" i="29"/>
  <c r="HQ106" i="29"/>
  <c r="HR106" i="29"/>
  <c r="HS106" i="29"/>
  <c r="HT106" i="29"/>
  <c r="HU106" i="29"/>
  <c r="HV106" i="29"/>
  <c r="HW106" i="29"/>
  <c r="HX106" i="29"/>
  <c r="HY106" i="29"/>
  <c r="HQ69" i="29"/>
  <c r="HR69" i="29"/>
  <c r="HS69" i="29"/>
  <c r="HT69" i="29"/>
  <c r="HU69" i="29"/>
  <c r="HV69" i="29"/>
  <c r="HW69" i="29"/>
  <c r="HX69" i="29"/>
  <c r="HY69" i="29"/>
  <c r="HQ32" i="29"/>
  <c r="HR32" i="29" s="1"/>
  <c r="HQ35" i="29"/>
  <c r="HV35" i="29"/>
  <c r="HW35" i="29"/>
  <c r="HX35" i="29"/>
  <c r="HY35" i="29"/>
  <c r="HR35" i="29"/>
  <c r="HS35" i="29"/>
  <c r="HT35" i="29"/>
  <c r="HU35" i="29"/>
  <c r="HQ53" i="29"/>
  <c r="HV53" i="29"/>
  <c r="HW53" i="29"/>
  <c r="HX53" i="29"/>
  <c r="HY53" i="29"/>
  <c r="HR53" i="29"/>
  <c r="HS53" i="29"/>
  <c r="HT53" i="29"/>
  <c r="HU53" i="29"/>
  <c r="HQ52" i="29"/>
  <c r="HR52" i="29"/>
  <c r="HS52" i="29"/>
  <c r="HT52" i="29"/>
  <c r="HU52" i="29"/>
  <c r="HV52" i="29"/>
  <c r="HW52" i="29"/>
  <c r="HX52" i="29"/>
  <c r="HY52" i="29"/>
  <c r="HQ98" i="29"/>
  <c r="HV98" i="29"/>
  <c r="HW98" i="29"/>
  <c r="HX98" i="29"/>
  <c r="HY98" i="29"/>
  <c r="HR98" i="29"/>
  <c r="HS98" i="29"/>
  <c r="HT98" i="29"/>
  <c r="HU98" i="29"/>
  <c r="HQ73" i="29"/>
  <c r="HR73" i="29"/>
  <c r="HS73" i="29"/>
  <c r="HT73" i="29"/>
  <c r="HU73" i="29"/>
  <c r="HV73" i="29"/>
  <c r="HW73" i="29"/>
  <c r="HX73" i="29"/>
  <c r="HY73" i="29"/>
  <c r="HQ24" i="29"/>
  <c r="HT24" i="29" s="1"/>
  <c r="HQ94" i="29"/>
  <c r="HR94" i="29"/>
  <c r="HS94" i="29"/>
  <c r="HT94" i="29"/>
  <c r="HU94" i="29"/>
  <c r="HV94" i="29"/>
  <c r="HW94" i="29"/>
  <c r="HX94" i="29"/>
  <c r="HY94" i="29"/>
  <c r="HQ57" i="29"/>
  <c r="HR57" i="29"/>
  <c r="HS57" i="29"/>
  <c r="HT57" i="29"/>
  <c r="HU57" i="29"/>
  <c r="HV57" i="29"/>
  <c r="HW57" i="29"/>
  <c r="HX57" i="29"/>
  <c r="HY57" i="29"/>
  <c r="HQ20" i="29"/>
  <c r="HV20" i="29" s="1"/>
  <c r="HT11" i="29"/>
  <c r="HQ68" i="29"/>
  <c r="HV68" i="29"/>
  <c r="HW68" i="29"/>
  <c r="HX68" i="29"/>
  <c r="HY68" i="29"/>
  <c r="HR68" i="29"/>
  <c r="HS68" i="29"/>
  <c r="HT68" i="29"/>
  <c r="HU68" i="29"/>
  <c r="HQ29" i="29"/>
  <c r="HS29" i="29" s="1"/>
  <c r="HQ86" i="29"/>
  <c r="HV86" i="29"/>
  <c r="HW86" i="29"/>
  <c r="HX86" i="29"/>
  <c r="HY86" i="29"/>
  <c r="HR86" i="29"/>
  <c r="HS86" i="29"/>
  <c r="HT86" i="29"/>
  <c r="HU86" i="29"/>
  <c r="HQ61" i="29"/>
  <c r="HR61" i="29"/>
  <c r="HS61" i="29"/>
  <c r="HT61" i="29"/>
  <c r="HU61" i="29"/>
  <c r="HV61" i="29"/>
  <c r="HW61" i="29"/>
  <c r="HX61" i="29"/>
  <c r="HY61" i="29"/>
  <c r="HQ12" i="29"/>
  <c r="HS12" i="29" s="1"/>
  <c r="HQ82" i="29"/>
  <c r="HR82" i="29"/>
  <c r="HS82" i="29"/>
  <c r="HT82" i="29"/>
  <c r="HU82" i="29"/>
  <c r="HV82" i="29"/>
  <c r="HW82" i="29"/>
  <c r="HX82" i="29"/>
  <c r="HY82" i="29"/>
  <c r="HQ45" i="29"/>
  <c r="HR45" i="29"/>
  <c r="HS45" i="29"/>
  <c r="HT45" i="29"/>
  <c r="HU45" i="29"/>
  <c r="HV45" i="29"/>
  <c r="HW45" i="29"/>
  <c r="HX45" i="29"/>
  <c r="HY45" i="29"/>
  <c r="HQ8" i="29"/>
  <c r="HV8" i="29" s="1"/>
  <c r="HU11" i="29"/>
  <c r="HQ105" i="29"/>
  <c r="HR105" i="29"/>
  <c r="HS105" i="29"/>
  <c r="HT105" i="29"/>
  <c r="HU105" i="29"/>
  <c r="HV105" i="29"/>
  <c r="HW105" i="29"/>
  <c r="HX105" i="29"/>
  <c r="HY105" i="29"/>
  <c r="HQ64" i="29"/>
  <c r="HR64" i="29"/>
  <c r="HS64" i="29"/>
  <c r="HT64" i="29"/>
  <c r="HU64" i="29"/>
  <c r="HV64" i="29"/>
  <c r="HW64" i="29"/>
  <c r="HX64" i="29"/>
  <c r="HY64" i="29"/>
  <c r="HQ17" i="29"/>
  <c r="HV17" i="29" s="1"/>
  <c r="HQ49" i="29"/>
  <c r="HR49" i="29"/>
  <c r="HS49" i="29"/>
  <c r="HT49" i="29"/>
  <c r="HU49" i="29"/>
  <c r="HV49" i="29"/>
  <c r="HW49" i="29"/>
  <c r="HX49" i="29"/>
  <c r="HY49" i="29"/>
  <c r="HQ54" i="29"/>
  <c r="HR54" i="29"/>
  <c r="HS54" i="29"/>
  <c r="HT54" i="29"/>
  <c r="HU54" i="29"/>
  <c r="HV54" i="29"/>
  <c r="HW54" i="29"/>
  <c r="HX54" i="29"/>
  <c r="HY54" i="29"/>
  <c r="HQ70" i="29"/>
  <c r="HR70" i="29"/>
  <c r="HS70" i="29"/>
  <c r="HT70" i="29"/>
  <c r="HU70" i="29"/>
  <c r="HV70" i="29"/>
  <c r="HW70" i="29"/>
  <c r="HX70" i="29"/>
  <c r="HY70" i="29"/>
  <c r="HQ33" i="29"/>
  <c r="HR33" i="29"/>
  <c r="HS33" i="29"/>
  <c r="HT33" i="29"/>
  <c r="HU33" i="29"/>
  <c r="HV33" i="29"/>
  <c r="HW33" i="29"/>
  <c r="HY33" i="29"/>
  <c r="HX33" i="29"/>
  <c r="HQ103" i="29"/>
  <c r="HR103" i="29"/>
  <c r="HS103" i="29"/>
  <c r="HT103" i="29"/>
  <c r="HU103" i="29"/>
  <c r="HV103" i="29"/>
  <c r="HW103" i="29"/>
  <c r="HX103" i="29"/>
  <c r="HY103" i="29"/>
  <c r="HS11" i="29"/>
  <c r="HQ100" i="29"/>
  <c r="HR100" i="29"/>
  <c r="HS100" i="29"/>
  <c r="HT100" i="29"/>
  <c r="HU100" i="29"/>
  <c r="HV100" i="29"/>
  <c r="HW100" i="29"/>
  <c r="HX100" i="29"/>
  <c r="HY100" i="29"/>
  <c r="HQ72" i="29"/>
  <c r="HR72" i="29"/>
  <c r="HS72" i="29"/>
  <c r="HT72" i="29"/>
  <c r="HU72" i="29"/>
  <c r="HV72" i="29"/>
  <c r="HW72" i="29"/>
  <c r="HX72" i="29"/>
  <c r="HY72" i="29"/>
  <c r="HQ77" i="29"/>
  <c r="HV77" i="29"/>
  <c r="HW77" i="29"/>
  <c r="HX77" i="29"/>
  <c r="HY77" i="29"/>
  <c r="HR77" i="29"/>
  <c r="HS77" i="29"/>
  <c r="HT77" i="29"/>
  <c r="HU77" i="29"/>
  <c r="HQ76" i="29"/>
  <c r="HR76" i="29"/>
  <c r="HS76" i="29"/>
  <c r="HT76" i="29"/>
  <c r="HU76" i="29"/>
  <c r="HV76" i="29"/>
  <c r="HW76" i="29"/>
  <c r="HX76" i="29"/>
  <c r="HY76" i="29"/>
  <c r="HQ41" i="29"/>
  <c r="HV41" i="29"/>
  <c r="HW41" i="29"/>
  <c r="HX41" i="29"/>
  <c r="HY41" i="29"/>
  <c r="HR41" i="29"/>
  <c r="HS41" i="29"/>
  <c r="HT41" i="29"/>
  <c r="HU41" i="29"/>
  <c r="HQ40" i="29"/>
  <c r="HR40" i="29"/>
  <c r="HS40" i="29"/>
  <c r="HT40" i="29"/>
  <c r="HU40" i="29"/>
  <c r="HV40" i="29"/>
  <c r="HW40" i="29"/>
  <c r="HX40" i="29"/>
  <c r="HY40" i="29"/>
  <c r="HQ28" i="29"/>
  <c r="HW28" i="29" s="1"/>
  <c r="HQ74" i="29"/>
  <c r="HV74" i="29"/>
  <c r="HW74" i="29"/>
  <c r="HX74" i="29"/>
  <c r="HY74" i="29"/>
  <c r="HR74" i="29"/>
  <c r="HS74" i="29"/>
  <c r="HT74" i="29"/>
  <c r="HU74" i="29"/>
  <c r="HQ102" i="29"/>
  <c r="HR102" i="29"/>
  <c r="HS102" i="29"/>
  <c r="HT102" i="29"/>
  <c r="HU102" i="29"/>
  <c r="HV102" i="29"/>
  <c r="HW102" i="29"/>
  <c r="HX102" i="29"/>
  <c r="HY102" i="29"/>
  <c r="HQ16" i="29"/>
  <c r="HT16" i="29" s="1"/>
  <c r="HQ62" i="29"/>
  <c r="HV62" i="29"/>
  <c r="HW62" i="29"/>
  <c r="HX62" i="29"/>
  <c r="HY62" i="29"/>
  <c r="HR62" i="29"/>
  <c r="HS62" i="29"/>
  <c r="HT62" i="29"/>
  <c r="HU62" i="29"/>
  <c r="HQ37" i="29"/>
  <c r="HR37" i="29"/>
  <c r="HS37" i="29"/>
  <c r="HT37" i="29"/>
  <c r="HU37" i="29"/>
  <c r="HV37" i="29"/>
  <c r="HW37" i="29"/>
  <c r="HX37" i="29"/>
  <c r="HY37" i="29"/>
  <c r="HQ95" i="29"/>
  <c r="HV95" i="29"/>
  <c r="HW95" i="29"/>
  <c r="HX95" i="29"/>
  <c r="HY95" i="29"/>
  <c r="HR95" i="29"/>
  <c r="HS95" i="29"/>
  <c r="HT95" i="29"/>
  <c r="HU95" i="29"/>
  <c r="HQ58" i="29"/>
  <c r="HR58" i="29"/>
  <c r="HS58" i="29"/>
  <c r="HT58" i="29"/>
  <c r="HU58" i="29"/>
  <c r="HV58" i="29"/>
  <c r="HW58" i="29"/>
  <c r="HX58" i="29"/>
  <c r="HY58" i="29"/>
  <c r="HQ21" i="29"/>
  <c r="HW21" i="29" s="1"/>
  <c r="HQ91" i="29"/>
  <c r="HR91" i="29"/>
  <c r="HS91" i="29"/>
  <c r="HT91" i="29"/>
  <c r="HU91" i="29"/>
  <c r="HV91" i="29"/>
  <c r="HW91" i="29"/>
  <c r="HX91" i="29"/>
  <c r="HY91" i="29"/>
  <c r="HR11" i="29"/>
  <c r="HQ90" i="29"/>
  <c r="HR90" i="29"/>
  <c r="HS90" i="29"/>
  <c r="HT90" i="29"/>
  <c r="HU90" i="29"/>
  <c r="HV90" i="29"/>
  <c r="HW90" i="29"/>
  <c r="HX90" i="29"/>
  <c r="HY90" i="29"/>
  <c r="HQ99" i="29"/>
  <c r="HR99" i="29"/>
  <c r="HS99" i="29"/>
  <c r="HT99" i="29"/>
  <c r="HU99" i="29"/>
  <c r="HV99" i="29"/>
  <c r="HW99" i="29"/>
  <c r="HX99" i="29"/>
  <c r="HY99" i="29"/>
  <c r="HQ50" i="29"/>
  <c r="HV50" i="29"/>
  <c r="HW50" i="29"/>
  <c r="HX50" i="29"/>
  <c r="HY50" i="29"/>
  <c r="HR50" i="29"/>
  <c r="HS50" i="29"/>
  <c r="HT50" i="29"/>
  <c r="HU50" i="29"/>
  <c r="HQ25" i="29"/>
  <c r="HY25" i="29" s="1"/>
  <c r="HQ83" i="29"/>
  <c r="HV83" i="29"/>
  <c r="HW83" i="29"/>
  <c r="HX83" i="29"/>
  <c r="HY83" i="29"/>
  <c r="HR83" i="29"/>
  <c r="HS83" i="29"/>
  <c r="HT83" i="29"/>
  <c r="HU83" i="29"/>
  <c r="HQ46" i="29"/>
  <c r="HR46" i="29"/>
  <c r="HS46" i="29"/>
  <c r="HT46" i="29"/>
  <c r="HU46" i="29"/>
  <c r="HV46" i="29"/>
  <c r="HW46" i="29"/>
  <c r="HX46" i="29"/>
  <c r="HY46" i="29"/>
  <c r="HQ9" i="29"/>
  <c r="HV9" i="29" s="1"/>
  <c r="HQ79" i="29"/>
  <c r="HR79" i="29"/>
  <c r="HS79" i="29"/>
  <c r="HT79" i="29"/>
  <c r="HU79" i="29"/>
  <c r="HV79" i="29"/>
  <c r="HW79" i="29"/>
  <c r="HX79" i="29"/>
  <c r="HY79" i="29"/>
  <c r="HY11" i="29"/>
  <c r="HQ66" i="29"/>
  <c r="HR66" i="29"/>
  <c r="HS66" i="29"/>
  <c r="HT66" i="29"/>
  <c r="HU66" i="29"/>
  <c r="HV66" i="29"/>
  <c r="HW66" i="29"/>
  <c r="HX66" i="29"/>
  <c r="HY66" i="29"/>
  <c r="HQ87" i="29"/>
  <c r="HR87" i="29"/>
  <c r="HS87" i="29"/>
  <c r="HT87" i="29"/>
  <c r="HU87" i="29"/>
  <c r="HV87" i="29"/>
  <c r="HW87" i="29"/>
  <c r="HX87" i="29"/>
  <c r="HY87" i="29"/>
  <c r="HQ38" i="29"/>
  <c r="HV38" i="29"/>
  <c r="HW38" i="29"/>
  <c r="HX38" i="29"/>
  <c r="HY38" i="29"/>
  <c r="HR38" i="29"/>
  <c r="HS38" i="29"/>
  <c r="HU38" i="29"/>
  <c r="HT38" i="29"/>
  <c r="HQ13" i="29"/>
  <c r="HU13" i="29" s="1"/>
  <c r="HQ71" i="29"/>
  <c r="HV71" i="29"/>
  <c r="HW71" i="29"/>
  <c r="HX71" i="29"/>
  <c r="HY71" i="29"/>
  <c r="HR71" i="29"/>
  <c r="HS71" i="29"/>
  <c r="HT71" i="29"/>
  <c r="HU71" i="29"/>
  <c r="HQ34" i="29"/>
  <c r="HR34" i="29"/>
  <c r="HS34" i="29"/>
  <c r="HT34" i="29"/>
  <c r="HU34" i="29"/>
  <c r="HV34" i="29"/>
  <c r="HW34" i="29"/>
  <c r="HX34" i="29"/>
  <c r="HY34" i="29"/>
  <c r="HQ104" i="29"/>
  <c r="HV104" i="29"/>
  <c r="HW104" i="29"/>
  <c r="HX104" i="29"/>
  <c r="HY104" i="29"/>
  <c r="HR104" i="29"/>
  <c r="HS104" i="29"/>
  <c r="HT104" i="29"/>
  <c r="HU104" i="29"/>
  <c r="HQ67" i="29"/>
  <c r="HR67" i="29"/>
  <c r="HS67" i="29"/>
  <c r="HT67" i="29"/>
  <c r="HU67" i="29"/>
  <c r="HV67" i="29"/>
  <c r="HW67" i="29"/>
  <c r="HX67" i="29"/>
  <c r="HY67" i="29"/>
  <c r="HX11" i="29"/>
  <c r="HQ89" i="29"/>
  <c r="HV89" i="29"/>
  <c r="HW89" i="29"/>
  <c r="HX89" i="29"/>
  <c r="HY89" i="29"/>
  <c r="HR89" i="29"/>
  <c r="HS89" i="29"/>
  <c r="HT89" i="29"/>
  <c r="HU89" i="29"/>
  <c r="HQ42" i="29"/>
  <c r="HR42" i="29"/>
  <c r="HS42" i="29"/>
  <c r="HT42" i="29"/>
  <c r="HU42" i="29"/>
  <c r="HV42" i="29"/>
  <c r="HW42" i="29"/>
  <c r="HX42" i="29"/>
  <c r="HY42" i="29"/>
  <c r="HQ75" i="29"/>
  <c r="HR75" i="29"/>
  <c r="HS75" i="29"/>
  <c r="HT75" i="29"/>
  <c r="HU75" i="29"/>
  <c r="HV75" i="29"/>
  <c r="HW75" i="29"/>
  <c r="HX75" i="29"/>
  <c r="HY75" i="29"/>
  <c r="HQ26" i="29"/>
  <c r="HS26" i="29" s="1"/>
  <c r="HQ96" i="29"/>
  <c r="HR96" i="29"/>
  <c r="HS96" i="29"/>
  <c r="HT96" i="29"/>
  <c r="HU96" i="29"/>
  <c r="HV96" i="29"/>
  <c r="HW96" i="29"/>
  <c r="HX96" i="29"/>
  <c r="HY96" i="29"/>
  <c r="HQ59" i="29"/>
  <c r="HV59" i="29"/>
  <c r="HW59" i="29"/>
  <c r="HX59" i="29"/>
  <c r="HY59" i="29"/>
  <c r="HR59" i="29"/>
  <c r="HS59" i="29"/>
  <c r="HT59" i="29"/>
  <c r="HU59" i="29"/>
  <c r="HQ22" i="29"/>
  <c r="HT22" i="29" s="1"/>
  <c r="HQ92" i="29"/>
  <c r="HV92" i="29"/>
  <c r="HW92" i="29"/>
  <c r="HX92" i="29"/>
  <c r="HY92" i="29"/>
  <c r="HR92" i="29"/>
  <c r="HS92" i="29"/>
  <c r="HT92" i="29"/>
  <c r="HU92" i="29"/>
  <c r="HQ55" i="29"/>
  <c r="HR55" i="29"/>
  <c r="HS55" i="29"/>
  <c r="HT55" i="29"/>
  <c r="HU55" i="29"/>
  <c r="HV55" i="29"/>
  <c r="HW55" i="29"/>
  <c r="HX55" i="29"/>
  <c r="HY55" i="29"/>
  <c r="HW11" i="29"/>
  <c r="HQ101" i="29"/>
  <c r="HV101" i="29"/>
  <c r="HW101" i="29"/>
  <c r="HX101" i="29"/>
  <c r="HY101" i="29"/>
  <c r="HR101" i="29"/>
  <c r="HS101" i="29"/>
  <c r="HT101" i="29"/>
  <c r="HU101" i="29"/>
  <c r="HQ18" i="29"/>
  <c r="HS18" i="29" s="1"/>
  <c r="HQ63" i="29"/>
  <c r="HR63" i="29"/>
  <c r="HS63" i="29"/>
  <c r="HT63" i="29"/>
  <c r="HU63" i="29"/>
  <c r="HV63" i="29"/>
  <c r="HW63" i="29"/>
  <c r="HX63" i="29"/>
  <c r="HY63" i="29"/>
  <c r="HQ14" i="29"/>
  <c r="HT14" i="29" s="1"/>
  <c r="HQ84" i="29"/>
  <c r="HR84" i="29"/>
  <c r="HS84" i="29"/>
  <c r="HT84" i="29"/>
  <c r="HU84" i="29"/>
  <c r="HV84" i="29"/>
  <c r="HW84" i="29"/>
  <c r="HX84" i="29"/>
  <c r="HY84" i="29"/>
  <c r="HQ47" i="29"/>
  <c r="HV47" i="29"/>
  <c r="HW47" i="29"/>
  <c r="HX47" i="29"/>
  <c r="HY47" i="29"/>
  <c r="HR47" i="29"/>
  <c r="HS47" i="29"/>
  <c r="HT47" i="29"/>
  <c r="HU47" i="29"/>
  <c r="HQ10" i="29"/>
  <c r="HV10" i="29" s="1"/>
  <c r="HQ80" i="29"/>
  <c r="HV80" i="29"/>
  <c r="HW80" i="29"/>
  <c r="HX80" i="29"/>
  <c r="HY80" i="29"/>
  <c r="HR80" i="29"/>
  <c r="HS80" i="29"/>
  <c r="HT80" i="29"/>
  <c r="HU80" i="29"/>
  <c r="HQ43" i="29"/>
  <c r="HR43" i="29"/>
  <c r="HS43" i="29"/>
  <c r="HT43" i="29"/>
  <c r="HU43" i="29"/>
  <c r="HV43" i="29"/>
  <c r="HW43" i="29"/>
  <c r="HX43" i="29"/>
  <c r="HY43" i="29"/>
  <c r="HQ6" i="29"/>
  <c r="HR6" i="29" s="1"/>
  <c r="HV32" i="29" l="1"/>
  <c r="HY32" i="29"/>
  <c r="HW32" i="29"/>
  <c r="HX32" i="29"/>
  <c r="HT32" i="29"/>
  <c r="HU32" i="29"/>
  <c r="HS32" i="29"/>
  <c r="HS13" i="29"/>
  <c r="HU10" i="29"/>
  <c r="HR13" i="29"/>
  <c r="HS8" i="29"/>
  <c r="HT10" i="29"/>
  <c r="HU17" i="29"/>
  <c r="HV15" i="29"/>
  <c r="HT8" i="29"/>
  <c r="HU28" i="29"/>
  <c r="HX20" i="29"/>
  <c r="HT21" i="29"/>
  <c r="HW19" i="29"/>
  <c r="HR14" i="29"/>
  <c r="HW14" i="29"/>
  <c r="HS9" i="29"/>
  <c r="HS16" i="29"/>
  <c r="HS17" i="29"/>
  <c r="HS22" i="29"/>
  <c r="HY17" i="29"/>
  <c r="HX13" i="29"/>
  <c r="HX17" i="29"/>
  <c r="HR8" i="29"/>
  <c r="HW13" i="29"/>
  <c r="HW17" i="29"/>
  <c r="HX8" i="29"/>
  <c r="HT13" i="29"/>
  <c r="HU14" i="29"/>
  <c r="HU9" i="29"/>
  <c r="HV25" i="29"/>
  <c r="HU15" i="29"/>
  <c r="HS14" i="29"/>
  <c r="HY13" i="29"/>
  <c r="HT9" i="29"/>
  <c r="HS25" i="29"/>
  <c r="HT17" i="29"/>
  <c r="HT29" i="29"/>
  <c r="HS24" i="29"/>
  <c r="HT15" i="29"/>
  <c r="HR18" i="29"/>
  <c r="HR29" i="29"/>
  <c r="HR24" i="29"/>
  <c r="HY29" i="29"/>
  <c r="HS31" i="29"/>
  <c r="HS10" i="29"/>
  <c r="HV13" i="29"/>
  <c r="HV21" i="29"/>
  <c r="HR17" i="29"/>
  <c r="HX29" i="29"/>
  <c r="HR31" i="29"/>
  <c r="HR26" i="29"/>
  <c r="HU21" i="29"/>
  <c r="HV28" i="29"/>
  <c r="HR12" i="29"/>
  <c r="HW29" i="29"/>
  <c r="HY26" i="29"/>
  <c r="HT7" i="29"/>
  <c r="HY19" i="29"/>
  <c r="HW23" i="29"/>
  <c r="HX30" i="29"/>
  <c r="HX26" i="29"/>
  <c r="HT28" i="29"/>
  <c r="HX19" i="29"/>
  <c r="HV23" i="29"/>
  <c r="HY30" i="29"/>
  <c r="HX27" i="29"/>
  <c r="HR22" i="29"/>
  <c r="HR16" i="29"/>
  <c r="HW8" i="29"/>
  <c r="HY27" i="29"/>
  <c r="HU19" i="29"/>
  <c r="HX25" i="29"/>
  <c r="HW15" i="29"/>
  <c r="HW27" i="29"/>
  <c r="HT19" i="29"/>
  <c r="HY9" i="29"/>
  <c r="HW25" i="29"/>
  <c r="HW30" i="29"/>
  <c r="HR10" i="29"/>
  <c r="HY14" i="29"/>
  <c r="HW26" i="29"/>
  <c r="HR9" i="29"/>
  <c r="HU25" i="29"/>
  <c r="HS21" i="29"/>
  <c r="HS28" i="29"/>
  <c r="HU8" i="29"/>
  <c r="HV29" i="29"/>
  <c r="HT20" i="29"/>
  <c r="HS15" i="29"/>
  <c r="HY7" i="29"/>
  <c r="HV27" i="29"/>
  <c r="HV30" i="29"/>
  <c r="HX14" i="29"/>
  <c r="HV26" i="29"/>
  <c r="HT25" i="29"/>
  <c r="HR21" i="29"/>
  <c r="HR28" i="29"/>
  <c r="HU20" i="29"/>
  <c r="HR15" i="29"/>
  <c r="HX7" i="29"/>
  <c r="HU27" i="29"/>
  <c r="HU30" i="29"/>
  <c r="HX12" i="29"/>
  <c r="HS20" i="29"/>
  <c r="HW7" i="29"/>
  <c r="HT27" i="29"/>
  <c r="HT30" i="29"/>
  <c r="HV14" i="29"/>
  <c r="HY18" i="29"/>
  <c r="HY22" i="29"/>
  <c r="HR25" i="29"/>
  <c r="HY16" i="29"/>
  <c r="HY8" i="29"/>
  <c r="HY12" i="29"/>
  <c r="HR20" i="29"/>
  <c r="HX24" i="29"/>
  <c r="HY31" i="29"/>
  <c r="HV7" i="29"/>
  <c r="HS27" i="29"/>
  <c r="HV19" i="29"/>
  <c r="HT23" i="29"/>
  <c r="HS30" i="29"/>
  <c r="HX16" i="29"/>
  <c r="HW12" i="29"/>
  <c r="HY20" i="29"/>
  <c r="HY24" i="29"/>
  <c r="HX31" i="29"/>
  <c r="HU7" i="29"/>
  <c r="HU23" i="29"/>
  <c r="HW22" i="29"/>
  <c r="HW16" i="29"/>
  <c r="HV12" i="29"/>
  <c r="HW24" i="29"/>
  <c r="HW31" i="29"/>
  <c r="HS23" i="29"/>
  <c r="HW18" i="29"/>
  <c r="HV18" i="29"/>
  <c r="HX10" i="29"/>
  <c r="HU18" i="29"/>
  <c r="HV22" i="29"/>
  <c r="HT26" i="29"/>
  <c r="HX9" i="29"/>
  <c r="HX21" i="29"/>
  <c r="HV16" i="29"/>
  <c r="HY28" i="29"/>
  <c r="HU12" i="29"/>
  <c r="HU29" i="29"/>
  <c r="HW20" i="29"/>
  <c r="HV24" i="29"/>
  <c r="HX15" i="29"/>
  <c r="HV31" i="29"/>
  <c r="HS7" i="29"/>
  <c r="HS19" i="29"/>
  <c r="HR23" i="29"/>
  <c r="HX18" i="29"/>
  <c r="HY10" i="29"/>
  <c r="HW10" i="29"/>
  <c r="HT18" i="29"/>
  <c r="HU22" i="29"/>
  <c r="HU26" i="29"/>
  <c r="HW9" i="29"/>
  <c r="HY21" i="29"/>
  <c r="HU16" i="29"/>
  <c r="HX28" i="29"/>
  <c r="HT12" i="29"/>
  <c r="HU24" i="29"/>
  <c r="HU31" i="29"/>
  <c r="HY23" i="29"/>
  <c r="HX22" i="29"/>
  <c r="HW6" i="29"/>
  <c r="HV6" i="29"/>
  <c r="HU6" i="29"/>
  <c r="HX6" i="29"/>
  <c r="HT6" i="29"/>
  <c r="HY6" i="29"/>
  <c r="HS6" i="29"/>
  <c r="IB5" i="29" l="1"/>
  <c r="IA5" i="29"/>
  <c r="IE5" i="29"/>
  <c r="ID5" i="29"/>
  <c r="IF5" i="29"/>
  <c r="IH5" i="29"/>
  <c r="IC5" i="29"/>
  <c r="IG5" i="29"/>
  <c r="IC7" i="29" l="1"/>
  <c r="IK49" i="29" s="1"/>
  <c r="IC16" i="29"/>
  <c r="IK58" i="29" s="1"/>
  <c r="IG8" i="29"/>
  <c r="IK134" i="29" s="1"/>
  <c r="IG11" i="29"/>
  <c r="IK137" i="29" s="1"/>
  <c r="IG14" i="29"/>
  <c r="IK140" i="29" s="1"/>
  <c r="IG17" i="29"/>
  <c r="IK143" i="29" s="1"/>
  <c r="IG20" i="29"/>
  <c r="IK146" i="29" s="1"/>
  <c r="IG23" i="29"/>
  <c r="IK149" i="29" s="1"/>
  <c r="IG26" i="29"/>
  <c r="IG7" i="29"/>
  <c r="IK133" i="29" s="1"/>
  <c r="IG10" i="29"/>
  <c r="IK136" i="29" s="1"/>
  <c r="IG13" i="29"/>
  <c r="IK139" i="29" s="1"/>
  <c r="IG16" i="29"/>
  <c r="IK142" i="29" s="1"/>
  <c r="IG19" i="29"/>
  <c r="IK145" i="29" s="1"/>
  <c r="IG22" i="29"/>
  <c r="IK148" i="29" s="1"/>
  <c r="IG25" i="29"/>
  <c r="IK151" i="29" s="1"/>
  <c r="IG9" i="29"/>
  <c r="IK135" i="29" s="1"/>
  <c r="IG12" i="29"/>
  <c r="IK138" i="29" s="1"/>
  <c r="IG15" i="29"/>
  <c r="IK141" i="29" s="1"/>
  <c r="IG18" i="29"/>
  <c r="IK144" i="29" s="1"/>
  <c r="IG21" i="29"/>
  <c r="IK147" i="29" s="1"/>
  <c r="IG24" i="29"/>
  <c r="IK150" i="29" s="1"/>
  <c r="IC10" i="29"/>
  <c r="IK52" i="29" s="1"/>
  <c r="IC13" i="29"/>
  <c r="IK55" i="29" s="1"/>
  <c r="IC19" i="29"/>
  <c r="IK61" i="29" s="1"/>
  <c r="IC22" i="29"/>
  <c r="IK64" i="29" s="1"/>
  <c r="IC25" i="29"/>
  <c r="IK67" i="29" s="1"/>
  <c r="IC9" i="29"/>
  <c r="IK51" i="29" s="1"/>
  <c r="IC12" i="29"/>
  <c r="IK54" i="29" s="1"/>
  <c r="IC15" i="29"/>
  <c r="IK57" i="29" s="1"/>
  <c r="IC18" i="29"/>
  <c r="IK60" i="29" s="1"/>
  <c r="IC21" i="29"/>
  <c r="IK63" i="29" s="1"/>
  <c r="IC24" i="29"/>
  <c r="IK66" i="29" s="1"/>
  <c r="IC8" i="29"/>
  <c r="IK50" i="29" s="1"/>
  <c r="IC11" i="29"/>
  <c r="IK53" i="29" s="1"/>
  <c r="IC14" i="29"/>
  <c r="IK56" i="29" s="1"/>
  <c r="IC17" i="29"/>
  <c r="IK59" i="29" s="1"/>
  <c r="IC20" i="29"/>
  <c r="IK62" i="29" s="1"/>
  <c r="IC23" i="29"/>
  <c r="IK65" i="29" s="1"/>
  <c r="IC26" i="29"/>
  <c r="IK68" i="29" s="1"/>
  <c r="IH8" i="29"/>
  <c r="IK155" i="29" s="1"/>
  <c r="IH11" i="29"/>
  <c r="IK158" i="29" s="1"/>
  <c r="IH14" i="29"/>
  <c r="IK161" i="29" s="1"/>
  <c r="IH17" i="29"/>
  <c r="IK164" i="29" s="1"/>
  <c r="IH20" i="29"/>
  <c r="IK167" i="29" s="1"/>
  <c r="IH23" i="29"/>
  <c r="IK170" i="29" s="1"/>
  <c r="IH26" i="29"/>
  <c r="IH15" i="29"/>
  <c r="IK162" i="29" s="1"/>
  <c r="IH7" i="29"/>
  <c r="IK154" i="29" s="1"/>
  <c r="IH10" i="29"/>
  <c r="IK157" i="29" s="1"/>
  <c r="IH13" i="29"/>
  <c r="IK160" i="29" s="1"/>
  <c r="IH16" i="29"/>
  <c r="IK163" i="29" s="1"/>
  <c r="IH19" i="29"/>
  <c r="IK166" i="29" s="1"/>
  <c r="IH22" i="29"/>
  <c r="IK169" i="29" s="1"/>
  <c r="IH25" i="29"/>
  <c r="IK172" i="29" s="1"/>
  <c r="IH18" i="29"/>
  <c r="IK165" i="29" s="1"/>
  <c r="IH9" i="29"/>
  <c r="IK156" i="29" s="1"/>
  <c r="IH21" i="29"/>
  <c r="IK168" i="29" s="1"/>
  <c r="IH12" i="29"/>
  <c r="IK159" i="29" s="1"/>
  <c r="IH24" i="29"/>
  <c r="IK171" i="29" s="1"/>
  <c r="IF8" i="29"/>
  <c r="IK113" i="29" s="1"/>
  <c r="IF11" i="29"/>
  <c r="IK116" i="29" s="1"/>
  <c r="IF14" i="29"/>
  <c r="IK119" i="29" s="1"/>
  <c r="IF17" i="29"/>
  <c r="IK122" i="29" s="1"/>
  <c r="IF20" i="29"/>
  <c r="IK125" i="29" s="1"/>
  <c r="IF23" i="29"/>
  <c r="IK128" i="29" s="1"/>
  <c r="IF26" i="29"/>
  <c r="IF7" i="29"/>
  <c r="IK112" i="29" s="1"/>
  <c r="IF10" i="29"/>
  <c r="IK115" i="29" s="1"/>
  <c r="IF13" i="29"/>
  <c r="IK118" i="29" s="1"/>
  <c r="IF16" i="29"/>
  <c r="IK121" i="29" s="1"/>
  <c r="IF19" i="29"/>
  <c r="IK124" i="29" s="1"/>
  <c r="IF22" i="29"/>
  <c r="IK127" i="29" s="1"/>
  <c r="IF25" i="29"/>
  <c r="IK130" i="29" s="1"/>
  <c r="IF9" i="29"/>
  <c r="IK114" i="29" s="1"/>
  <c r="IF12" i="29"/>
  <c r="IK117" i="29" s="1"/>
  <c r="IF15" i="29"/>
  <c r="IK120" i="29" s="1"/>
  <c r="IF18" i="29"/>
  <c r="IK123" i="29" s="1"/>
  <c r="IF21" i="29"/>
  <c r="IK126" i="29" s="1"/>
  <c r="IF24" i="29"/>
  <c r="IK129" i="29" s="1"/>
  <c r="ID23" i="29"/>
  <c r="IK86" i="29" s="1"/>
  <c r="ID7" i="29"/>
  <c r="IK70" i="29" s="1"/>
  <c r="ID10" i="29"/>
  <c r="IK73" i="29" s="1"/>
  <c r="ID13" i="29"/>
  <c r="IK76" i="29" s="1"/>
  <c r="ID16" i="29"/>
  <c r="IK79" i="29" s="1"/>
  <c r="ID19" i="29"/>
  <c r="IK82" i="29" s="1"/>
  <c r="ID22" i="29"/>
  <c r="IK85" i="29" s="1"/>
  <c r="ID25" i="29"/>
  <c r="IK88" i="29" s="1"/>
  <c r="ID8" i="29"/>
  <c r="IK71" i="29" s="1"/>
  <c r="ID11" i="29"/>
  <c r="IK74" i="29" s="1"/>
  <c r="ID9" i="29"/>
  <c r="IK72" i="29" s="1"/>
  <c r="ID12" i="29"/>
  <c r="IK75" i="29" s="1"/>
  <c r="ID15" i="29"/>
  <c r="IK78" i="29" s="1"/>
  <c r="ID18" i="29"/>
  <c r="IK81" i="29" s="1"/>
  <c r="ID21" i="29"/>
  <c r="IK84" i="29" s="1"/>
  <c r="ID24" i="29"/>
  <c r="IK87" i="29" s="1"/>
  <c r="ID14" i="29"/>
  <c r="IK77" i="29" s="1"/>
  <c r="ID17" i="29"/>
  <c r="IK80" i="29" s="1"/>
  <c r="ID20" i="29"/>
  <c r="IK83" i="29" s="1"/>
  <c r="ID26" i="29"/>
  <c r="IE8" i="29"/>
  <c r="IK92" i="29" s="1"/>
  <c r="IE11" i="29"/>
  <c r="IK95" i="29" s="1"/>
  <c r="IE14" i="29"/>
  <c r="IK98" i="29" s="1"/>
  <c r="IE17" i="29"/>
  <c r="IK101" i="29" s="1"/>
  <c r="IE20" i="29"/>
  <c r="IK104" i="29" s="1"/>
  <c r="IE23" i="29"/>
  <c r="IK107" i="29" s="1"/>
  <c r="IE26" i="29"/>
  <c r="IE7" i="29"/>
  <c r="IK91" i="29" s="1"/>
  <c r="IE10" i="29"/>
  <c r="IK94" i="29" s="1"/>
  <c r="IE13" i="29"/>
  <c r="IK97" i="29" s="1"/>
  <c r="IE16" i="29"/>
  <c r="IK100" i="29" s="1"/>
  <c r="IE19" i="29"/>
  <c r="IK103" i="29" s="1"/>
  <c r="IE22" i="29"/>
  <c r="IK106" i="29" s="1"/>
  <c r="IE25" i="29"/>
  <c r="IK109" i="29" s="1"/>
  <c r="IE9" i="29"/>
  <c r="IK93" i="29" s="1"/>
  <c r="IE12" i="29"/>
  <c r="IK96" i="29" s="1"/>
  <c r="IE15" i="29"/>
  <c r="IK99" i="29" s="1"/>
  <c r="IE18" i="29"/>
  <c r="IK102" i="29" s="1"/>
  <c r="IE21" i="29"/>
  <c r="IK105" i="29" s="1"/>
  <c r="IE24" i="29"/>
  <c r="IK108" i="29" s="1"/>
  <c r="IA7" i="29"/>
  <c r="IK7" i="29" s="1"/>
  <c r="IA10" i="29"/>
  <c r="IK10" i="29" s="1"/>
  <c r="IA13" i="29"/>
  <c r="IK13" i="29" s="1"/>
  <c r="IA16" i="29"/>
  <c r="IK16" i="29" s="1"/>
  <c r="IA19" i="29"/>
  <c r="IK19" i="29" s="1"/>
  <c r="IA22" i="29"/>
  <c r="IK22" i="29" s="1"/>
  <c r="IA25" i="29"/>
  <c r="IK25" i="29" s="1"/>
  <c r="IA9" i="29"/>
  <c r="IK9" i="29" s="1"/>
  <c r="IA12" i="29"/>
  <c r="IK12" i="29" s="1"/>
  <c r="IA15" i="29"/>
  <c r="IK15" i="29" s="1"/>
  <c r="IA18" i="29"/>
  <c r="IK18" i="29" s="1"/>
  <c r="IA21" i="29"/>
  <c r="IK21" i="29" s="1"/>
  <c r="IA24" i="29"/>
  <c r="IK24" i="29" s="1"/>
  <c r="IA8" i="29"/>
  <c r="IK8" i="29" s="1"/>
  <c r="IA11" i="29"/>
  <c r="IA14" i="29"/>
  <c r="IK14" i="29" s="1"/>
  <c r="IA17" i="29"/>
  <c r="IK17" i="29" s="1"/>
  <c r="IA20" i="29"/>
  <c r="IK20" i="29" s="1"/>
  <c r="IA23" i="29"/>
  <c r="IK23" i="29" s="1"/>
  <c r="IA26" i="29"/>
  <c r="IB7" i="29"/>
  <c r="IK28" i="29" s="1"/>
  <c r="IB10" i="29"/>
  <c r="IK31" i="29" s="1"/>
  <c r="IB13" i="29"/>
  <c r="IK34" i="29" s="1"/>
  <c r="IB16" i="29"/>
  <c r="IK37" i="29" s="1"/>
  <c r="IB19" i="29"/>
  <c r="IK40" i="29" s="1"/>
  <c r="IB22" i="29"/>
  <c r="IK43" i="29" s="1"/>
  <c r="IB25" i="29"/>
  <c r="IK46" i="29" s="1"/>
  <c r="IB9" i="29"/>
  <c r="IK30" i="29" s="1"/>
  <c r="IB12" i="29"/>
  <c r="IK33" i="29" s="1"/>
  <c r="IB15" i="29"/>
  <c r="IK36" i="29" s="1"/>
  <c r="IB18" i="29"/>
  <c r="IK39" i="29" s="1"/>
  <c r="IB21" i="29"/>
  <c r="IK42" i="29" s="1"/>
  <c r="IB24" i="29"/>
  <c r="IK45" i="29" s="1"/>
  <c r="IB8" i="29"/>
  <c r="IK29" i="29" s="1"/>
  <c r="IB11" i="29"/>
  <c r="IK32" i="29" s="1"/>
  <c r="IB14" i="29"/>
  <c r="IK35" i="29" s="1"/>
  <c r="IB17" i="29"/>
  <c r="IK38" i="29" s="1"/>
  <c r="IB20" i="29"/>
  <c r="IK41" i="29" s="1"/>
  <c r="IB23" i="29"/>
  <c r="IK44" i="29" s="1"/>
  <c r="IB26" i="29"/>
  <c r="IK47" i="29" s="1"/>
  <c r="IG6" i="29"/>
  <c r="IK132" i="29" s="1"/>
  <c r="IH6" i="29"/>
  <c r="IK153" i="29" s="1"/>
  <c r="IF6" i="29"/>
  <c r="IK111" i="29" s="1"/>
  <c r="IC6" i="29"/>
  <c r="IK48" i="29" s="1"/>
  <c r="ID6" i="29"/>
  <c r="IK69" i="29" s="1"/>
  <c r="IE6" i="29"/>
  <c r="IK90" i="29" s="1"/>
  <c r="IB6" i="29"/>
  <c r="IA6" i="29"/>
  <c r="KK108" i="29" l="1"/>
  <c r="KL108" i="29"/>
  <c r="KJ108" i="29"/>
  <c r="KL55" i="29"/>
  <c r="KK55" i="29"/>
  <c r="KJ55" i="29"/>
  <c r="KJ139" i="29"/>
  <c r="KL139" i="29"/>
  <c r="KK139" i="29"/>
  <c r="KK32" i="29"/>
  <c r="KJ32" i="29"/>
  <c r="KL32" i="29"/>
  <c r="KL34" i="29"/>
  <c r="KK34" i="29"/>
  <c r="KJ34" i="29"/>
  <c r="KL18" i="29"/>
  <c r="KK18" i="29"/>
  <c r="KJ18" i="29"/>
  <c r="KJ105" i="29"/>
  <c r="KL105" i="29"/>
  <c r="KK105" i="29"/>
  <c r="KL84" i="29"/>
  <c r="KK84" i="29"/>
  <c r="KJ84" i="29"/>
  <c r="KL73" i="29"/>
  <c r="KK73" i="29"/>
  <c r="KJ73" i="29"/>
  <c r="KK121" i="29"/>
  <c r="KJ121" i="29"/>
  <c r="KL121" i="29"/>
  <c r="KL159" i="29"/>
  <c r="KK159" i="29"/>
  <c r="KJ159" i="29"/>
  <c r="KK53" i="29"/>
  <c r="KJ53" i="29"/>
  <c r="KL53" i="29"/>
  <c r="KL52" i="29"/>
  <c r="KK52" i="29"/>
  <c r="KJ52" i="29"/>
  <c r="KJ136" i="29"/>
  <c r="KL136" i="29"/>
  <c r="KK136" i="29"/>
  <c r="KL90" i="29"/>
  <c r="KK90" i="29"/>
  <c r="KJ90" i="29"/>
  <c r="KK50" i="29"/>
  <c r="KJ50" i="29"/>
  <c r="KL50" i="29"/>
  <c r="KL76" i="29"/>
  <c r="KK76" i="29"/>
  <c r="KJ76" i="29"/>
  <c r="KJ102" i="29"/>
  <c r="KL102" i="29"/>
  <c r="KK102" i="29"/>
  <c r="KL69" i="29"/>
  <c r="KK69" i="29"/>
  <c r="KJ69" i="29"/>
  <c r="KL45" i="29"/>
  <c r="KK45" i="29"/>
  <c r="KJ45" i="29"/>
  <c r="KL28" i="29"/>
  <c r="KK28" i="29"/>
  <c r="KJ28" i="29"/>
  <c r="KL12" i="29"/>
  <c r="KK12" i="29"/>
  <c r="KJ12" i="29"/>
  <c r="KJ99" i="29"/>
  <c r="KL99" i="29"/>
  <c r="KK99" i="29"/>
  <c r="KL104" i="29"/>
  <c r="KK104" i="29"/>
  <c r="KJ104" i="29"/>
  <c r="KL78" i="29"/>
  <c r="KK78" i="29"/>
  <c r="KJ78" i="29"/>
  <c r="KL86" i="29"/>
  <c r="KK86" i="29"/>
  <c r="KJ86" i="29"/>
  <c r="KK115" i="29"/>
  <c r="KJ115" i="29"/>
  <c r="KL115" i="29"/>
  <c r="KL156" i="29"/>
  <c r="KK156" i="29"/>
  <c r="KJ156" i="29"/>
  <c r="KL167" i="29"/>
  <c r="KK167" i="29"/>
  <c r="KJ167" i="29"/>
  <c r="KL66" i="29"/>
  <c r="KK66" i="29"/>
  <c r="KJ66" i="29"/>
  <c r="KK147" i="29"/>
  <c r="KL147" i="29"/>
  <c r="KJ147" i="29"/>
  <c r="KL37" i="29"/>
  <c r="KK37" i="29"/>
  <c r="KJ37" i="29"/>
  <c r="KL31" i="29"/>
  <c r="KK31" i="29"/>
  <c r="KJ31" i="29"/>
  <c r="KL133" i="29"/>
  <c r="KK133" i="29"/>
  <c r="KJ133" i="29"/>
  <c r="KL42" i="29"/>
  <c r="KK42" i="29"/>
  <c r="KJ42" i="29"/>
  <c r="KL9" i="29"/>
  <c r="KK9" i="29"/>
  <c r="KJ9" i="29"/>
  <c r="KJ96" i="29"/>
  <c r="KL96" i="29"/>
  <c r="KK96" i="29"/>
  <c r="KL101" i="29"/>
  <c r="KK101" i="29"/>
  <c r="KJ101" i="29"/>
  <c r="KL75" i="29"/>
  <c r="KK75" i="29"/>
  <c r="KJ75" i="29"/>
  <c r="KJ129" i="29"/>
  <c r="KL129" i="29"/>
  <c r="KK129" i="29"/>
  <c r="KL112" i="29"/>
  <c r="KK112" i="29"/>
  <c r="KJ112" i="29"/>
  <c r="KL165" i="29"/>
  <c r="KK165" i="29"/>
  <c r="KJ165" i="29"/>
  <c r="KJ164" i="29"/>
  <c r="KL164" i="29"/>
  <c r="KK164" i="29"/>
  <c r="KL63" i="29"/>
  <c r="KK63" i="29"/>
  <c r="KJ63" i="29"/>
  <c r="KL144" i="29"/>
  <c r="KK144" i="29"/>
  <c r="KJ144" i="29"/>
  <c r="KJ149" i="29"/>
  <c r="KL149" i="29"/>
  <c r="KK149" i="29"/>
  <c r="KK87" i="29"/>
  <c r="KJ87" i="29"/>
  <c r="KL87" i="29"/>
  <c r="KL81" i="29"/>
  <c r="KK81" i="29"/>
  <c r="KJ81" i="29"/>
  <c r="KL48" i="29"/>
  <c r="KK48" i="29"/>
  <c r="KJ48" i="29"/>
  <c r="KK111" i="29"/>
  <c r="KJ111" i="29"/>
  <c r="KL111" i="29"/>
  <c r="KL39" i="29"/>
  <c r="KK39" i="29"/>
  <c r="KJ39" i="29"/>
  <c r="KL23" i="29"/>
  <c r="KK23" i="29"/>
  <c r="KJ23" i="29"/>
  <c r="KK25" i="29"/>
  <c r="KJ25" i="29"/>
  <c r="KL25" i="29"/>
  <c r="KJ93" i="29"/>
  <c r="KL93" i="29"/>
  <c r="KK93" i="29"/>
  <c r="KL98" i="29"/>
  <c r="KK98" i="29"/>
  <c r="KJ98" i="29"/>
  <c r="KL72" i="29"/>
  <c r="KK72" i="29"/>
  <c r="KJ72" i="29"/>
  <c r="KK126" i="29"/>
  <c r="KJ126" i="29"/>
  <c r="KL126" i="29"/>
  <c r="KK172" i="29"/>
  <c r="KJ172" i="29"/>
  <c r="KL172" i="29"/>
  <c r="KL161" i="29"/>
  <c r="KK161" i="29"/>
  <c r="KJ161" i="29"/>
  <c r="KL60" i="29"/>
  <c r="KK60" i="29"/>
  <c r="KJ60" i="29"/>
  <c r="KK141" i="29"/>
  <c r="KL141" i="29"/>
  <c r="KJ141" i="29"/>
  <c r="KL146" i="29"/>
  <c r="KK146" i="29"/>
  <c r="KJ146" i="29"/>
  <c r="KL124" i="29"/>
  <c r="KK124" i="29"/>
  <c r="KJ124" i="29"/>
  <c r="KL107" i="29"/>
  <c r="KK107" i="29"/>
  <c r="KJ107" i="29"/>
  <c r="KL153" i="29"/>
  <c r="KK153" i="29"/>
  <c r="KJ153" i="29"/>
  <c r="KL36" i="29"/>
  <c r="KK36" i="29"/>
  <c r="KJ36" i="29"/>
  <c r="KL20" i="29"/>
  <c r="KK20" i="29"/>
  <c r="KJ20" i="29"/>
  <c r="KK22" i="29"/>
  <c r="KL22" i="29"/>
  <c r="KJ22" i="29"/>
  <c r="KJ109" i="29"/>
  <c r="KL109" i="29"/>
  <c r="KK109" i="29"/>
  <c r="KL95" i="29"/>
  <c r="KK95" i="29"/>
  <c r="KJ95" i="29"/>
  <c r="KL74" i="29"/>
  <c r="KK74" i="29"/>
  <c r="KJ74" i="29"/>
  <c r="KK123" i="29"/>
  <c r="KJ123" i="29"/>
  <c r="KL123" i="29"/>
  <c r="KJ128" i="29"/>
  <c r="KL128" i="29"/>
  <c r="KK128" i="29"/>
  <c r="KK169" i="29"/>
  <c r="KJ169" i="29"/>
  <c r="KL169" i="29"/>
  <c r="KJ158" i="29"/>
  <c r="KL158" i="29"/>
  <c r="KK158" i="29"/>
  <c r="KL57" i="29"/>
  <c r="KK57" i="29"/>
  <c r="KJ57" i="29"/>
  <c r="KL138" i="29"/>
  <c r="KK138" i="29"/>
  <c r="KJ138" i="29"/>
  <c r="KJ143" i="29"/>
  <c r="KL143" i="29"/>
  <c r="KK143" i="29"/>
  <c r="KK56" i="29"/>
  <c r="KJ56" i="29"/>
  <c r="KL56" i="29"/>
  <c r="KL70" i="29"/>
  <c r="KK70" i="29"/>
  <c r="KJ70" i="29"/>
  <c r="KL132" i="29"/>
  <c r="KK132" i="29"/>
  <c r="KJ132" i="29"/>
  <c r="KL33" i="29"/>
  <c r="KK33" i="29"/>
  <c r="KJ33" i="29"/>
  <c r="KL17" i="29"/>
  <c r="KK17" i="29"/>
  <c r="KJ17" i="29"/>
  <c r="KJ19" i="29"/>
  <c r="KK19" i="29"/>
  <c r="KL19" i="29"/>
  <c r="KJ106" i="29"/>
  <c r="KL106" i="29"/>
  <c r="KK106" i="29"/>
  <c r="KL92" i="29"/>
  <c r="KK92" i="29"/>
  <c r="KJ92" i="29"/>
  <c r="KL71" i="29"/>
  <c r="KK71" i="29"/>
  <c r="KJ71" i="29"/>
  <c r="KL120" i="29"/>
  <c r="KK120" i="29"/>
  <c r="KJ120" i="29"/>
  <c r="KL125" i="29"/>
  <c r="KJ125" i="29"/>
  <c r="KK125" i="29"/>
  <c r="KK166" i="29"/>
  <c r="KJ166" i="29"/>
  <c r="KL166" i="29"/>
  <c r="KL155" i="29"/>
  <c r="KK155" i="29"/>
  <c r="KJ155" i="29"/>
  <c r="KL54" i="29"/>
  <c r="KK54" i="29"/>
  <c r="KJ54" i="29"/>
  <c r="KK135" i="29"/>
  <c r="KL135" i="29"/>
  <c r="KJ135" i="29"/>
  <c r="KK140" i="29"/>
  <c r="KL140" i="29"/>
  <c r="KJ140" i="29"/>
  <c r="KK35" i="29"/>
  <c r="KJ35" i="29"/>
  <c r="KL35" i="29"/>
  <c r="KL162" i="29"/>
  <c r="KK162" i="29"/>
  <c r="KJ162" i="29"/>
  <c r="KL168" i="29"/>
  <c r="KK168" i="29"/>
  <c r="KJ168" i="29"/>
  <c r="KK47" i="29"/>
  <c r="KJ47" i="29"/>
  <c r="KL47" i="29"/>
  <c r="KL30" i="29"/>
  <c r="KK30" i="29"/>
  <c r="KJ30" i="29"/>
  <c r="KL14" i="29"/>
  <c r="KK14" i="29"/>
  <c r="KJ14" i="29"/>
  <c r="KJ16" i="29"/>
  <c r="KL16" i="29"/>
  <c r="KK16" i="29"/>
  <c r="KJ103" i="29"/>
  <c r="KK103" i="29"/>
  <c r="KL103" i="29"/>
  <c r="KL88" i="29"/>
  <c r="KK88" i="29"/>
  <c r="KJ88" i="29"/>
  <c r="KK117" i="29"/>
  <c r="KJ117" i="29"/>
  <c r="KL117" i="29"/>
  <c r="KL122" i="29"/>
  <c r="KK122" i="29"/>
  <c r="KJ122" i="29"/>
  <c r="KK163" i="29"/>
  <c r="KJ163" i="29"/>
  <c r="KL163" i="29"/>
  <c r="KL68" i="29"/>
  <c r="KK68" i="29"/>
  <c r="KJ68" i="29"/>
  <c r="KL51" i="29"/>
  <c r="KK51" i="29"/>
  <c r="KJ51" i="29"/>
  <c r="KJ151" i="29"/>
  <c r="KK151" i="29"/>
  <c r="KL151" i="29"/>
  <c r="KJ137" i="29"/>
  <c r="KL137" i="29"/>
  <c r="KK137" i="29"/>
  <c r="KL171" i="29"/>
  <c r="KJ171" i="29"/>
  <c r="KK171" i="29"/>
  <c r="KJ170" i="29"/>
  <c r="KL170" i="29"/>
  <c r="KK170" i="29"/>
  <c r="KK44" i="29"/>
  <c r="KJ44" i="29"/>
  <c r="KL44" i="29"/>
  <c r="KL46" i="29"/>
  <c r="KK46" i="29"/>
  <c r="KJ46" i="29"/>
  <c r="KJ13" i="29"/>
  <c r="KK13" i="29"/>
  <c r="KL13" i="29"/>
  <c r="KJ100" i="29"/>
  <c r="KL100" i="29"/>
  <c r="KK100" i="29"/>
  <c r="KL83" i="29"/>
  <c r="KK83" i="29"/>
  <c r="KJ83" i="29"/>
  <c r="KL85" i="29"/>
  <c r="KK85" i="29"/>
  <c r="KJ85" i="29"/>
  <c r="KL114" i="29"/>
  <c r="KK114" i="29"/>
  <c r="KJ114" i="29"/>
  <c r="KL119" i="29"/>
  <c r="KJ119" i="29"/>
  <c r="KK119" i="29"/>
  <c r="KK160" i="29"/>
  <c r="KJ160" i="29"/>
  <c r="KL160" i="29"/>
  <c r="KK65" i="29"/>
  <c r="KJ65" i="29"/>
  <c r="KL65" i="29"/>
  <c r="KL67" i="29"/>
  <c r="KK67" i="29"/>
  <c r="KJ67" i="29"/>
  <c r="KL148" i="29"/>
  <c r="KK148" i="29"/>
  <c r="KJ148" i="29"/>
  <c r="KK134" i="29"/>
  <c r="KL134" i="29"/>
  <c r="KJ134" i="29"/>
  <c r="KL21" i="29"/>
  <c r="KK21" i="29"/>
  <c r="KJ21" i="29"/>
  <c r="KK29" i="29"/>
  <c r="KJ29" i="29"/>
  <c r="KL29" i="29"/>
  <c r="KL118" i="29"/>
  <c r="KK118" i="29"/>
  <c r="KJ118" i="29"/>
  <c r="KK41" i="29"/>
  <c r="KJ41" i="29"/>
  <c r="KL41" i="29"/>
  <c r="KL43" i="29"/>
  <c r="KK43" i="29"/>
  <c r="KJ43" i="29"/>
  <c r="KL8" i="29"/>
  <c r="KK8" i="29"/>
  <c r="KJ8" i="29"/>
  <c r="KJ10" i="29"/>
  <c r="KK10" i="29"/>
  <c r="KL10" i="29"/>
  <c r="KJ97" i="29"/>
  <c r="KL97" i="29"/>
  <c r="KK97" i="29"/>
  <c r="KL80" i="29"/>
  <c r="KK80" i="29"/>
  <c r="KJ80" i="29"/>
  <c r="KL82" i="29"/>
  <c r="KK82" i="29"/>
  <c r="KJ82" i="29"/>
  <c r="KL130" i="29"/>
  <c r="KK130" i="29"/>
  <c r="KJ130" i="29"/>
  <c r="KL116" i="29"/>
  <c r="KJ116" i="29"/>
  <c r="KK116" i="29"/>
  <c r="KK157" i="29"/>
  <c r="KJ157" i="29"/>
  <c r="KL157" i="29"/>
  <c r="KK62" i="29"/>
  <c r="KJ62" i="29"/>
  <c r="KL62" i="29"/>
  <c r="KL64" i="29"/>
  <c r="KK64" i="29"/>
  <c r="KJ64" i="29"/>
  <c r="KJ145" i="29"/>
  <c r="KK145" i="29"/>
  <c r="KL145" i="29"/>
  <c r="KL58" i="29"/>
  <c r="KK58" i="29"/>
  <c r="KJ58" i="29"/>
  <c r="KJ91" i="29"/>
  <c r="KL91" i="29"/>
  <c r="KK91" i="29"/>
  <c r="KL15" i="29"/>
  <c r="KK15" i="29"/>
  <c r="KJ15" i="29"/>
  <c r="KL150" i="29"/>
  <c r="KK150" i="29"/>
  <c r="KJ150" i="29"/>
  <c r="KK38" i="29"/>
  <c r="KJ38" i="29"/>
  <c r="KL38" i="29"/>
  <c r="KL40" i="29"/>
  <c r="KK40" i="29"/>
  <c r="KJ40" i="29"/>
  <c r="KL24" i="29"/>
  <c r="KK24" i="29"/>
  <c r="KJ24" i="29"/>
  <c r="KJ7" i="29"/>
  <c r="KK7" i="29"/>
  <c r="KL7" i="29"/>
  <c r="KJ94" i="29"/>
  <c r="KK94" i="29"/>
  <c r="KL94" i="29"/>
  <c r="KL77" i="29"/>
  <c r="KK77" i="29"/>
  <c r="KJ77" i="29"/>
  <c r="KL79" i="29"/>
  <c r="KK79" i="29"/>
  <c r="KJ79" i="29"/>
  <c r="KL127" i="29"/>
  <c r="KK127" i="29"/>
  <c r="KJ127" i="29"/>
  <c r="KL113" i="29"/>
  <c r="KJ113" i="29"/>
  <c r="KK113" i="29"/>
  <c r="KK154" i="29"/>
  <c r="KJ154" i="29"/>
  <c r="KL154" i="29"/>
  <c r="KK59" i="29"/>
  <c r="KJ59" i="29"/>
  <c r="KL59" i="29"/>
  <c r="KL61" i="29"/>
  <c r="KK61" i="29"/>
  <c r="KJ61" i="29"/>
  <c r="KL142" i="29"/>
  <c r="KK142" i="29"/>
  <c r="KJ142" i="29"/>
  <c r="KL49" i="29"/>
  <c r="KK49" i="29"/>
  <c r="KJ49" i="29"/>
  <c r="IO113" i="29"/>
  <c r="IP113" i="29"/>
  <c r="IQ113" i="29"/>
  <c r="IR113" i="29"/>
  <c r="IO35" i="29"/>
  <c r="IP35" i="29"/>
  <c r="IQ35" i="29"/>
  <c r="IR35" i="29"/>
  <c r="IO37" i="29"/>
  <c r="IP37" i="29"/>
  <c r="IQ37" i="29"/>
  <c r="IR37" i="29"/>
  <c r="IO21" i="29"/>
  <c r="IP21" i="29"/>
  <c r="IQ21" i="29"/>
  <c r="IR21" i="29"/>
  <c r="IO108" i="29"/>
  <c r="IP108" i="29"/>
  <c r="IQ108" i="29"/>
  <c r="IR108" i="29"/>
  <c r="IO91" i="29"/>
  <c r="IP91" i="29"/>
  <c r="IQ91" i="29"/>
  <c r="IR91" i="29"/>
  <c r="IO87" i="29"/>
  <c r="IP87" i="29"/>
  <c r="IQ87" i="29"/>
  <c r="IR87" i="29"/>
  <c r="IO76" i="29"/>
  <c r="IP76" i="29"/>
  <c r="IQ76" i="29"/>
  <c r="IR76" i="29"/>
  <c r="IO124" i="29"/>
  <c r="IP124" i="29"/>
  <c r="IQ124" i="29"/>
  <c r="IR124" i="29"/>
  <c r="IO171" i="29"/>
  <c r="IP171" i="29"/>
  <c r="IQ171" i="29"/>
  <c r="IR171" i="29"/>
  <c r="IO162" i="29"/>
  <c r="IP162" i="29"/>
  <c r="IR162" i="29"/>
  <c r="IQ162" i="29"/>
  <c r="IO56" i="29"/>
  <c r="IP56" i="29"/>
  <c r="IQ56" i="29"/>
  <c r="IR56" i="29"/>
  <c r="IO55" i="29"/>
  <c r="IP55" i="29"/>
  <c r="IQ55" i="29"/>
  <c r="IR55" i="29"/>
  <c r="IO139" i="29"/>
  <c r="IP139" i="29"/>
  <c r="IQ139" i="29"/>
  <c r="IR139" i="29"/>
  <c r="IO38" i="29"/>
  <c r="IP38" i="29"/>
  <c r="IQ38" i="29"/>
  <c r="IR38" i="29"/>
  <c r="IO49" i="29"/>
  <c r="IP49" i="29"/>
  <c r="IQ49" i="29"/>
  <c r="IR49" i="29"/>
  <c r="IO32" i="29"/>
  <c r="IP32" i="29"/>
  <c r="IQ32" i="29"/>
  <c r="IR32" i="29"/>
  <c r="IO34" i="29"/>
  <c r="IP34" i="29"/>
  <c r="IQ34" i="29"/>
  <c r="IR34" i="29"/>
  <c r="IO18" i="29"/>
  <c r="IP18" i="29"/>
  <c r="IR18" i="29"/>
  <c r="IQ18" i="29"/>
  <c r="IO105" i="29"/>
  <c r="IP105" i="29"/>
  <c r="IQ105" i="29"/>
  <c r="IR105" i="29"/>
  <c r="IO84" i="29"/>
  <c r="IP84" i="29"/>
  <c r="IQ84" i="29"/>
  <c r="IR84" i="29"/>
  <c r="IO73" i="29"/>
  <c r="IP73" i="29"/>
  <c r="IQ73" i="29"/>
  <c r="IR73" i="29"/>
  <c r="IO121" i="29"/>
  <c r="IP121" i="29"/>
  <c r="IQ121" i="29"/>
  <c r="IR121" i="29"/>
  <c r="IO159" i="29"/>
  <c r="IP159" i="29"/>
  <c r="IQ159" i="29"/>
  <c r="IR159" i="29"/>
  <c r="IO53" i="29"/>
  <c r="IP53" i="29"/>
  <c r="IQ53" i="29"/>
  <c r="IR53" i="29"/>
  <c r="IO52" i="29"/>
  <c r="IP52" i="29"/>
  <c r="IQ52" i="29"/>
  <c r="IR52" i="29"/>
  <c r="IO136" i="29"/>
  <c r="IP136" i="29"/>
  <c r="IQ136" i="29"/>
  <c r="IR136" i="29"/>
  <c r="IO127" i="29"/>
  <c r="IP127" i="29"/>
  <c r="IQ127" i="29"/>
  <c r="IR127" i="29"/>
  <c r="IO29" i="29"/>
  <c r="IP29" i="29"/>
  <c r="IQ29" i="29"/>
  <c r="IR29" i="29"/>
  <c r="IO31" i="29"/>
  <c r="IP31" i="29"/>
  <c r="IQ31" i="29"/>
  <c r="IR31" i="29"/>
  <c r="IO15" i="29"/>
  <c r="IP15" i="29"/>
  <c r="IQ15" i="29"/>
  <c r="IR15" i="29"/>
  <c r="IO102" i="29"/>
  <c r="IR102" i="29"/>
  <c r="IP102" i="29"/>
  <c r="IQ102" i="29"/>
  <c r="IO107" i="29"/>
  <c r="IP107" i="29"/>
  <c r="IQ107" i="29"/>
  <c r="IR107" i="29"/>
  <c r="IO81" i="29"/>
  <c r="IP81" i="29"/>
  <c r="IQ81" i="29"/>
  <c r="IR81" i="29"/>
  <c r="IO70" i="29"/>
  <c r="IP70" i="29"/>
  <c r="IQ70" i="29"/>
  <c r="IR70" i="29"/>
  <c r="IO118" i="29"/>
  <c r="IP118" i="29"/>
  <c r="IQ118" i="29"/>
  <c r="IR118" i="29"/>
  <c r="IO168" i="29"/>
  <c r="IP168" i="29"/>
  <c r="IQ168" i="29"/>
  <c r="IR168" i="29"/>
  <c r="IO170" i="29"/>
  <c r="IP170" i="29"/>
  <c r="IR170" i="29"/>
  <c r="IQ170" i="29"/>
  <c r="IO50" i="29"/>
  <c r="IP50" i="29"/>
  <c r="IQ50" i="29"/>
  <c r="IR50" i="29"/>
  <c r="IO150" i="29"/>
  <c r="IP150" i="29"/>
  <c r="IR150" i="29"/>
  <c r="IQ150" i="29"/>
  <c r="IO133" i="29"/>
  <c r="IP133" i="29"/>
  <c r="IQ133" i="29"/>
  <c r="IR133" i="29"/>
  <c r="IO79" i="29"/>
  <c r="IP79" i="29"/>
  <c r="IQ79" i="29"/>
  <c r="IR79" i="29"/>
  <c r="IO69" i="29"/>
  <c r="IP69" i="29"/>
  <c r="IQ69" i="29"/>
  <c r="IR69" i="29"/>
  <c r="IO45" i="29"/>
  <c r="IP45" i="29"/>
  <c r="IQ45" i="29"/>
  <c r="IR45" i="29"/>
  <c r="IO28" i="29"/>
  <c r="IP28" i="29"/>
  <c r="IQ28" i="29"/>
  <c r="IR28" i="29"/>
  <c r="IO12" i="29"/>
  <c r="IP12" i="29"/>
  <c r="IQ12" i="29"/>
  <c r="IR12" i="29"/>
  <c r="IO99" i="29"/>
  <c r="IP99" i="29"/>
  <c r="IQ99" i="29"/>
  <c r="IR99" i="29"/>
  <c r="IO104" i="29"/>
  <c r="IP104" i="29"/>
  <c r="IQ104" i="29"/>
  <c r="IR104" i="29"/>
  <c r="IO78" i="29"/>
  <c r="IR78" i="29"/>
  <c r="IP78" i="29"/>
  <c r="IQ78" i="29"/>
  <c r="IO86" i="29"/>
  <c r="IP86" i="29"/>
  <c r="IQ86" i="29"/>
  <c r="IR86" i="29"/>
  <c r="IO115" i="29"/>
  <c r="IP115" i="29"/>
  <c r="IQ115" i="29"/>
  <c r="IR115" i="29"/>
  <c r="IO156" i="29"/>
  <c r="IP156" i="29"/>
  <c r="IQ156" i="29"/>
  <c r="IR156" i="29"/>
  <c r="IO167" i="29"/>
  <c r="IP167" i="29"/>
  <c r="IQ167" i="29"/>
  <c r="IR167" i="29"/>
  <c r="IO66" i="29"/>
  <c r="IP66" i="29"/>
  <c r="IQ66" i="29"/>
  <c r="IR66" i="29"/>
  <c r="IO147" i="29"/>
  <c r="IP147" i="29"/>
  <c r="IQ147" i="29"/>
  <c r="IR147" i="29"/>
  <c r="IO154" i="29"/>
  <c r="IP154" i="29"/>
  <c r="IR154" i="29"/>
  <c r="IQ154" i="29"/>
  <c r="IO48" i="29"/>
  <c r="IP48" i="29"/>
  <c r="IQ48" i="29"/>
  <c r="IR48" i="29"/>
  <c r="IO42" i="29"/>
  <c r="IP42" i="29"/>
  <c r="IQ42" i="29"/>
  <c r="IR42" i="29"/>
  <c r="IO9" i="29"/>
  <c r="IP9" i="29"/>
  <c r="IQ9" i="29"/>
  <c r="IR9" i="29"/>
  <c r="IO96" i="29"/>
  <c r="IP96" i="29"/>
  <c r="IQ96" i="29"/>
  <c r="IR96" i="29"/>
  <c r="IO101" i="29"/>
  <c r="IP101" i="29"/>
  <c r="IQ101" i="29"/>
  <c r="IR101" i="29"/>
  <c r="IO75" i="29"/>
  <c r="IP75" i="29"/>
  <c r="IQ75" i="29"/>
  <c r="IR75" i="29"/>
  <c r="IO129" i="29"/>
  <c r="IP129" i="29"/>
  <c r="IQ129" i="29"/>
  <c r="IR129" i="29"/>
  <c r="IO112" i="29"/>
  <c r="IP112" i="29"/>
  <c r="IQ112" i="29"/>
  <c r="IR112" i="29"/>
  <c r="IO165" i="29"/>
  <c r="IP165" i="29"/>
  <c r="IQ165" i="29"/>
  <c r="IR165" i="29"/>
  <c r="IO164" i="29"/>
  <c r="IP164" i="29"/>
  <c r="IQ164" i="29"/>
  <c r="IR164" i="29"/>
  <c r="IO63" i="29"/>
  <c r="IP63" i="29"/>
  <c r="IQ63" i="29"/>
  <c r="IR63" i="29"/>
  <c r="IO144" i="29"/>
  <c r="IP144" i="29"/>
  <c r="IQ144" i="29"/>
  <c r="IR144" i="29"/>
  <c r="IO149" i="29"/>
  <c r="IP149" i="29"/>
  <c r="IQ149" i="29"/>
  <c r="IR149" i="29"/>
  <c r="IO7" i="29"/>
  <c r="IP7" i="29"/>
  <c r="IQ7" i="29"/>
  <c r="IR7" i="29"/>
  <c r="IO23" i="29"/>
  <c r="IP23" i="29"/>
  <c r="IQ23" i="29"/>
  <c r="IR23" i="29"/>
  <c r="IO25" i="29"/>
  <c r="IP25" i="29"/>
  <c r="IQ25" i="29"/>
  <c r="IR25" i="29"/>
  <c r="IO93" i="29"/>
  <c r="IP93" i="29"/>
  <c r="IQ93" i="29"/>
  <c r="IR93" i="29"/>
  <c r="IO98" i="29"/>
  <c r="IR98" i="29"/>
  <c r="IP98" i="29"/>
  <c r="IQ98" i="29"/>
  <c r="IO72" i="29"/>
  <c r="IP72" i="29"/>
  <c r="IQ72" i="29"/>
  <c r="IR72" i="29"/>
  <c r="IO126" i="29"/>
  <c r="IP126" i="29"/>
  <c r="IR126" i="29"/>
  <c r="IQ126" i="29"/>
  <c r="IO172" i="29"/>
  <c r="IP172" i="29"/>
  <c r="IQ172" i="29"/>
  <c r="IR172" i="29"/>
  <c r="IO161" i="29"/>
  <c r="IP161" i="29"/>
  <c r="IQ161" i="29"/>
  <c r="IR161" i="29"/>
  <c r="IO60" i="29"/>
  <c r="IP60" i="29"/>
  <c r="IQ60" i="29"/>
  <c r="IR60" i="29"/>
  <c r="IO141" i="29"/>
  <c r="IP141" i="29"/>
  <c r="IQ141" i="29"/>
  <c r="IR141" i="29"/>
  <c r="IO146" i="29"/>
  <c r="IP146" i="29"/>
  <c r="IQ146" i="29"/>
  <c r="IR146" i="29"/>
  <c r="IO24" i="29"/>
  <c r="IP24" i="29"/>
  <c r="IQ24" i="29"/>
  <c r="IR24" i="29"/>
  <c r="IO142" i="29"/>
  <c r="IP142" i="29"/>
  <c r="IQ142" i="29"/>
  <c r="IR142" i="29"/>
  <c r="IO39" i="29"/>
  <c r="IP39" i="29"/>
  <c r="IQ39" i="29"/>
  <c r="IR39" i="29"/>
  <c r="IO153" i="29"/>
  <c r="IP153" i="29"/>
  <c r="IQ153" i="29"/>
  <c r="IR153" i="29"/>
  <c r="IO36" i="29"/>
  <c r="IP36" i="29"/>
  <c r="IQ36" i="29"/>
  <c r="IR36" i="29"/>
  <c r="IO20" i="29"/>
  <c r="IP20" i="29"/>
  <c r="IQ20" i="29"/>
  <c r="IR20" i="29"/>
  <c r="IO22" i="29"/>
  <c r="IP22" i="29"/>
  <c r="IQ22" i="29"/>
  <c r="IR22" i="29"/>
  <c r="IO109" i="29"/>
  <c r="IP109" i="29"/>
  <c r="IQ109" i="29"/>
  <c r="IR109" i="29"/>
  <c r="IO95" i="29"/>
  <c r="IP95" i="29"/>
  <c r="IQ95" i="29"/>
  <c r="IR95" i="29"/>
  <c r="IO74" i="29"/>
  <c r="IP74" i="29"/>
  <c r="IQ74" i="29"/>
  <c r="IR74" i="29"/>
  <c r="IO123" i="29"/>
  <c r="IP123" i="29"/>
  <c r="IQ123" i="29"/>
  <c r="IR123" i="29"/>
  <c r="IO128" i="29"/>
  <c r="IP128" i="29"/>
  <c r="IQ128" i="29"/>
  <c r="IR128" i="29"/>
  <c r="IO169" i="29"/>
  <c r="IP169" i="29"/>
  <c r="IQ169" i="29"/>
  <c r="IR169" i="29"/>
  <c r="IO158" i="29"/>
  <c r="IP158" i="29"/>
  <c r="IQ158" i="29"/>
  <c r="IR158" i="29"/>
  <c r="IO57" i="29"/>
  <c r="IP57" i="29"/>
  <c r="IQ57" i="29"/>
  <c r="IR57" i="29"/>
  <c r="IO138" i="29"/>
  <c r="IP138" i="29"/>
  <c r="IR138" i="29"/>
  <c r="IQ138" i="29"/>
  <c r="IO143" i="29"/>
  <c r="IP143" i="29"/>
  <c r="IQ143" i="29"/>
  <c r="IR143" i="29"/>
  <c r="IO94" i="29"/>
  <c r="IP94" i="29"/>
  <c r="IR94" i="29"/>
  <c r="IQ94" i="29"/>
  <c r="IO132" i="29"/>
  <c r="IP132" i="29"/>
  <c r="IQ132" i="29"/>
  <c r="IR132" i="29"/>
  <c r="IO33" i="29"/>
  <c r="IP33" i="29"/>
  <c r="IQ33" i="29"/>
  <c r="IR33" i="29"/>
  <c r="IO17" i="29"/>
  <c r="IP17" i="29"/>
  <c r="IQ17" i="29"/>
  <c r="IR17" i="29"/>
  <c r="IO19" i="29"/>
  <c r="IP19" i="29"/>
  <c r="IQ19" i="29"/>
  <c r="IR19" i="29"/>
  <c r="IO106" i="29"/>
  <c r="IP106" i="29"/>
  <c r="IQ106" i="29"/>
  <c r="IR106" i="29"/>
  <c r="IO92" i="29"/>
  <c r="IP92" i="29"/>
  <c r="IQ92" i="29"/>
  <c r="IR92" i="29"/>
  <c r="IO71" i="29"/>
  <c r="IP71" i="29"/>
  <c r="IQ71" i="29"/>
  <c r="IR71" i="29"/>
  <c r="IO120" i="29"/>
  <c r="IP120" i="29"/>
  <c r="IQ120" i="29"/>
  <c r="IR120" i="29"/>
  <c r="IO125" i="29"/>
  <c r="IP125" i="29"/>
  <c r="IQ125" i="29"/>
  <c r="IR125" i="29"/>
  <c r="IO166" i="29"/>
  <c r="IP166" i="29"/>
  <c r="IQ166" i="29"/>
  <c r="IR166" i="29"/>
  <c r="IO155" i="29"/>
  <c r="IP155" i="29"/>
  <c r="IQ155" i="29"/>
  <c r="IR155" i="29"/>
  <c r="IO54" i="29"/>
  <c r="IP54" i="29"/>
  <c r="IQ54" i="29"/>
  <c r="IR54" i="29"/>
  <c r="IO135" i="29"/>
  <c r="IP135" i="29"/>
  <c r="IQ135" i="29"/>
  <c r="IR135" i="29"/>
  <c r="IO140" i="29"/>
  <c r="IP140" i="29"/>
  <c r="IQ140" i="29"/>
  <c r="IR140" i="29"/>
  <c r="IO40" i="29"/>
  <c r="IP40" i="29"/>
  <c r="IQ40" i="29"/>
  <c r="IR40" i="29"/>
  <c r="IO61" i="29"/>
  <c r="IP61" i="29"/>
  <c r="IQ61" i="29"/>
  <c r="IR61" i="29"/>
  <c r="IO90" i="29"/>
  <c r="IP90" i="29"/>
  <c r="IQ90" i="29"/>
  <c r="IR90" i="29"/>
  <c r="IO47" i="29"/>
  <c r="IP47" i="29"/>
  <c r="IQ47" i="29"/>
  <c r="IR47" i="29"/>
  <c r="IO30" i="29"/>
  <c r="IR30" i="29"/>
  <c r="IP30" i="29"/>
  <c r="IQ30" i="29"/>
  <c r="IO14" i="29"/>
  <c r="IP14" i="29"/>
  <c r="IQ14" i="29"/>
  <c r="IR14" i="29"/>
  <c r="IO16" i="29"/>
  <c r="IP16" i="29"/>
  <c r="IQ16" i="29"/>
  <c r="IR16" i="29"/>
  <c r="IO103" i="29"/>
  <c r="IP103" i="29"/>
  <c r="IQ103" i="29"/>
  <c r="IR103" i="29"/>
  <c r="IO88" i="29"/>
  <c r="IP88" i="29"/>
  <c r="IQ88" i="29"/>
  <c r="IR88" i="29"/>
  <c r="IO117" i="29"/>
  <c r="IP117" i="29"/>
  <c r="IQ117" i="29"/>
  <c r="IR117" i="29"/>
  <c r="IO122" i="29"/>
  <c r="IP122" i="29"/>
  <c r="IQ122" i="29"/>
  <c r="IR122" i="29"/>
  <c r="IO163" i="29"/>
  <c r="IP163" i="29"/>
  <c r="IQ163" i="29"/>
  <c r="IR163" i="29"/>
  <c r="IO68" i="29"/>
  <c r="IP68" i="29"/>
  <c r="IQ68" i="29"/>
  <c r="IR68" i="29"/>
  <c r="IO51" i="29"/>
  <c r="IP51" i="29"/>
  <c r="IQ51" i="29"/>
  <c r="IR51" i="29"/>
  <c r="IO151" i="29"/>
  <c r="IP151" i="29"/>
  <c r="IQ151" i="29"/>
  <c r="IR151" i="29"/>
  <c r="IO137" i="29"/>
  <c r="IP137" i="29"/>
  <c r="IQ137" i="29"/>
  <c r="IR137" i="29"/>
  <c r="IO59" i="29"/>
  <c r="IP59" i="29"/>
  <c r="IQ59" i="29"/>
  <c r="IR59" i="29"/>
  <c r="IO111" i="29"/>
  <c r="IP111" i="29"/>
  <c r="IQ111" i="29"/>
  <c r="IR111" i="29"/>
  <c r="IO44" i="29"/>
  <c r="IP44" i="29"/>
  <c r="IQ44" i="29"/>
  <c r="IR44" i="29"/>
  <c r="IO46" i="29"/>
  <c r="IP46" i="29"/>
  <c r="IQ46" i="29"/>
  <c r="IR46" i="29"/>
  <c r="IO13" i="29"/>
  <c r="IP13" i="29"/>
  <c r="IQ13" i="29"/>
  <c r="IR13" i="29"/>
  <c r="IO100" i="29"/>
  <c r="IP100" i="29"/>
  <c r="IQ100" i="29"/>
  <c r="IR100" i="29"/>
  <c r="IO83" i="29"/>
  <c r="IP83" i="29"/>
  <c r="IQ83" i="29"/>
  <c r="IR83" i="29"/>
  <c r="IO85" i="29"/>
  <c r="IP85" i="29"/>
  <c r="IQ85" i="29"/>
  <c r="IR85" i="29"/>
  <c r="IO114" i="29"/>
  <c r="IP114" i="29"/>
  <c r="IQ114" i="29"/>
  <c r="IR114" i="29"/>
  <c r="IO119" i="29"/>
  <c r="IP119" i="29"/>
  <c r="IQ119" i="29"/>
  <c r="IR119" i="29"/>
  <c r="IO160" i="29"/>
  <c r="IP160" i="29"/>
  <c r="IQ160" i="29"/>
  <c r="IR160" i="29"/>
  <c r="IO65" i="29"/>
  <c r="IP65" i="29"/>
  <c r="IQ65" i="29"/>
  <c r="IR65" i="29"/>
  <c r="IO67" i="29"/>
  <c r="IP67" i="29"/>
  <c r="IQ67" i="29"/>
  <c r="IR67" i="29"/>
  <c r="IO148" i="29"/>
  <c r="IP148" i="29"/>
  <c r="IQ148" i="29"/>
  <c r="IR148" i="29"/>
  <c r="IO134" i="29"/>
  <c r="IP134" i="29"/>
  <c r="IR134" i="29"/>
  <c r="IQ134" i="29"/>
  <c r="IO77" i="29"/>
  <c r="IP77" i="29"/>
  <c r="IQ77" i="29"/>
  <c r="IR77" i="29"/>
  <c r="IO41" i="29"/>
  <c r="IP41" i="29"/>
  <c r="IQ41" i="29"/>
  <c r="IR41" i="29"/>
  <c r="IO43" i="29"/>
  <c r="IP43" i="29"/>
  <c r="IQ43" i="29"/>
  <c r="IR43" i="29"/>
  <c r="IO8" i="29"/>
  <c r="IP8" i="29"/>
  <c r="IQ8" i="29"/>
  <c r="IR8" i="29"/>
  <c r="IO10" i="29"/>
  <c r="IP10" i="29"/>
  <c r="IQ10" i="29"/>
  <c r="IR10" i="29"/>
  <c r="IO97" i="29"/>
  <c r="IP97" i="29"/>
  <c r="IQ97" i="29"/>
  <c r="IR97" i="29"/>
  <c r="IO80" i="29"/>
  <c r="IP80" i="29"/>
  <c r="IQ80" i="29"/>
  <c r="IR80" i="29"/>
  <c r="IO82" i="29"/>
  <c r="IP82" i="29"/>
  <c r="IQ82" i="29"/>
  <c r="IR82" i="29"/>
  <c r="IO130" i="29"/>
  <c r="IP130" i="29"/>
  <c r="IQ130" i="29"/>
  <c r="IR130" i="29"/>
  <c r="IO116" i="29"/>
  <c r="IP116" i="29"/>
  <c r="IQ116" i="29"/>
  <c r="IR116" i="29"/>
  <c r="IO157" i="29"/>
  <c r="IP157" i="29"/>
  <c r="IQ157" i="29"/>
  <c r="IR157" i="29"/>
  <c r="IO62" i="29"/>
  <c r="IP62" i="29"/>
  <c r="IQ62" i="29"/>
  <c r="IR62" i="29"/>
  <c r="IO64" i="29"/>
  <c r="IP64" i="29"/>
  <c r="IQ64" i="29"/>
  <c r="IR64" i="29"/>
  <c r="IO145" i="29"/>
  <c r="IP145" i="29"/>
  <c r="IQ145" i="29"/>
  <c r="IR145" i="29"/>
  <c r="IO58" i="29"/>
  <c r="IP58" i="29"/>
  <c r="IQ58" i="29"/>
  <c r="IR58" i="29"/>
  <c r="IV40" i="29"/>
  <c r="IW40" i="29" s="1"/>
  <c r="IL40" i="29"/>
  <c r="IS40" i="29" s="1"/>
  <c r="IM40" i="29"/>
  <c r="IT40" i="29" s="1"/>
  <c r="IN40" i="29"/>
  <c r="IU40" i="29" s="1"/>
  <c r="IV61" i="29"/>
  <c r="IW61" i="29" s="1"/>
  <c r="IL61" i="29"/>
  <c r="IS61" i="29" s="1"/>
  <c r="IM61" i="29"/>
  <c r="IT61" i="29" s="1"/>
  <c r="IN61" i="29"/>
  <c r="IU61" i="29" s="1"/>
  <c r="IV35" i="29"/>
  <c r="IW35" i="29" s="1"/>
  <c r="IL35" i="29"/>
  <c r="IS35" i="29" s="1"/>
  <c r="IM35" i="29"/>
  <c r="IT35" i="29" s="1"/>
  <c r="IN35" i="29"/>
  <c r="IU35" i="29" s="1"/>
  <c r="IV37" i="29"/>
  <c r="IW37" i="29" s="1"/>
  <c r="IL37" i="29"/>
  <c r="IS37" i="29" s="1"/>
  <c r="IM37" i="29"/>
  <c r="IT37" i="29" s="1"/>
  <c r="IN37" i="29"/>
  <c r="IU37" i="29" s="1"/>
  <c r="IV21" i="29"/>
  <c r="IW21" i="29" s="1"/>
  <c r="IL21" i="29"/>
  <c r="IS21" i="29" s="1"/>
  <c r="IM21" i="29"/>
  <c r="IT21" i="29" s="1"/>
  <c r="IN21" i="29"/>
  <c r="IU21" i="29" s="1"/>
  <c r="IV108" i="29"/>
  <c r="IW108" i="29" s="1"/>
  <c r="IL108" i="29"/>
  <c r="IS108" i="29" s="1"/>
  <c r="IM108" i="29"/>
  <c r="IT108" i="29" s="1"/>
  <c r="IN108" i="29"/>
  <c r="IU108" i="29" s="1"/>
  <c r="IL91" i="29"/>
  <c r="IS91" i="29" s="1"/>
  <c r="IM91" i="29"/>
  <c r="IT91" i="29" s="1"/>
  <c r="IN91" i="29"/>
  <c r="IU91" i="29" s="1"/>
  <c r="IV87" i="29"/>
  <c r="IW87" i="29" s="1"/>
  <c r="IL87" i="29"/>
  <c r="IS87" i="29" s="1"/>
  <c r="IM87" i="29"/>
  <c r="IT87" i="29" s="1"/>
  <c r="IN87" i="29"/>
  <c r="IU87" i="29" s="1"/>
  <c r="IV76" i="29"/>
  <c r="IW76" i="29" s="1"/>
  <c r="IL76" i="29"/>
  <c r="IS76" i="29" s="1"/>
  <c r="IM76" i="29"/>
  <c r="IT76" i="29" s="1"/>
  <c r="IN76" i="29"/>
  <c r="IU76" i="29" s="1"/>
  <c r="IV124" i="29"/>
  <c r="IW124" i="29" s="1"/>
  <c r="IL124" i="29"/>
  <c r="IS124" i="29" s="1"/>
  <c r="IM124" i="29"/>
  <c r="IT124" i="29" s="1"/>
  <c r="IN124" i="29"/>
  <c r="IU124" i="29" s="1"/>
  <c r="IV171" i="29"/>
  <c r="IW171" i="29" s="1"/>
  <c r="IL171" i="29"/>
  <c r="IS171" i="29" s="1"/>
  <c r="IM171" i="29"/>
  <c r="IT171" i="29" s="1"/>
  <c r="IN171" i="29"/>
  <c r="IU171" i="29" s="1"/>
  <c r="IV162" i="29"/>
  <c r="IW162" i="29" s="1"/>
  <c r="IL162" i="29"/>
  <c r="IS162" i="29" s="1"/>
  <c r="IM162" i="29"/>
  <c r="IT162" i="29" s="1"/>
  <c r="IN162" i="29"/>
  <c r="IU162" i="29" s="1"/>
  <c r="IV56" i="29"/>
  <c r="IW56" i="29" s="1"/>
  <c r="IL56" i="29"/>
  <c r="IS56" i="29" s="1"/>
  <c r="IM56" i="29"/>
  <c r="IT56" i="29" s="1"/>
  <c r="IN56" i="29"/>
  <c r="IU56" i="29" s="1"/>
  <c r="IV55" i="29"/>
  <c r="IW55" i="29" s="1"/>
  <c r="IL55" i="29"/>
  <c r="IS55" i="29" s="1"/>
  <c r="IM55" i="29"/>
  <c r="IT55" i="29" s="1"/>
  <c r="IN55" i="29"/>
  <c r="IU55" i="29" s="1"/>
  <c r="IV139" i="29"/>
  <c r="IW139" i="29" s="1"/>
  <c r="IL139" i="29"/>
  <c r="IS139" i="29" s="1"/>
  <c r="IM139" i="29"/>
  <c r="IT139" i="29" s="1"/>
  <c r="IN139" i="29"/>
  <c r="IU139" i="29" s="1"/>
  <c r="IV94" i="29"/>
  <c r="IW94" i="29" s="1"/>
  <c r="IL94" i="29"/>
  <c r="IS94" i="29" s="1"/>
  <c r="IM94" i="29"/>
  <c r="IT94" i="29" s="1"/>
  <c r="IN94" i="29"/>
  <c r="IU94" i="29" s="1"/>
  <c r="IV142" i="29"/>
  <c r="IW142" i="29" s="1"/>
  <c r="IL142" i="29"/>
  <c r="IS142" i="29" s="1"/>
  <c r="IM142" i="29"/>
  <c r="IT142" i="29" s="1"/>
  <c r="IN142" i="29"/>
  <c r="IU142" i="29" s="1"/>
  <c r="IV32" i="29"/>
  <c r="IW32" i="29" s="1"/>
  <c r="IL32" i="29"/>
  <c r="IS32" i="29" s="1"/>
  <c r="IM32" i="29"/>
  <c r="IT32" i="29" s="1"/>
  <c r="IN32" i="29"/>
  <c r="IU32" i="29" s="1"/>
  <c r="IV34" i="29"/>
  <c r="IW34" i="29" s="1"/>
  <c r="IL34" i="29"/>
  <c r="IS34" i="29" s="1"/>
  <c r="IM34" i="29"/>
  <c r="IT34" i="29" s="1"/>
  <c r="IN34" i="29"/>
  <c r="IU34" i="29" s="1"/>
  <c r="IV18" i="29"/>
  <c r="IW18" i="29" s="1"/>
  <c r="IL18" i="29"/>
  <c r="IS18" i="29" s="1"/>
  <c r="IM18" i="29"/>
  <c r="IT18" i="29" s="1"/>
  <c r="IN18" i="29"/>
  <c r="IU18" i="29" s="1"/>
  <c r="IV105" i="29"/>
  <c r="IW105" i="29" s="1"/>
  <c r="IL105" i="29"/>
  <c r="IS105" i="29" s="1"/>
  <c r="IM105" i="29"/>
  <c r="IT105" i="29" s="1"/>
  <c r="IN105" i="29"/>
  <c r="IU105" i="29" s="1"/>
  <c r="IV84" i="29"/>
  <c r="IW84" i="29" s="1"/>
  <c r="IL84" i="29"/>
  <c r="IS84" i="29" s="1"/>
  <c r="IM84" i="29"/>
  <c r="IT84" i="29" s="1"/>
  <c r="IN84" i="29"/>
  <c r="IU84" i="29" s="1"/>
  <c r="IL73" i="29"/>
  <c r="IS73" i="29" s="1"/>
  <c r="IM73" i="29"/>
  <c r="IT73" i="29" s="1"/>
  <c r="IN73" i="29"/>
  <c r="IU73" i="29" s="1"/>
  <c r="IV121" i="29"/>
  <c r="IW121" i="29" s="1"/>
  <c r="IL121" i="29"/>
  <c r="IS121" i="29" s="1"/>
  <c r="IM121" i="29"/>
  <c r="IT121" i="29" s="1"/>
  <c r="IN121" i="29"/>
  <c r="IU121" i="29" s="1"/>
  <c r="IV159" i="29"/>
  <c r="IW159" i="29" s="1"/>
  <c r="IL159" i="29"/>
  <c r="IS159" i="29" s="1"/>
  <c r="IM159" i="29"/>
  <c r="IT159" i="29" s="1"/>
  <c r="IN159" i="29"/>
  <c r="IU159" i="29" s="1"/>
  <c r="IV53" i="29"/>
  <c r="IW53" i="29" s="1"/>
  <c r="IL53" i="29"/>
  <c r="IS53" i="29" s="1"/>
  <c r="IM53" i="29"/>
  <c r="IT53" i="29" s="1"/>
  <c r="IN53" i="29"/>
  <c r="IU53" i="29" s="1"/>
  <c r="IV52" i="29"/>
  <c r="IW52" i="29" s="1"/>
  <c r="IL52" i="29"/>
  <c r="IS52" i="29" s="1"/>
  <c r="IM52" i="29"/>
  <c r="IT52" i="29" s="1"/>
  <c r="IN52" i="29"/>
  <c r="IU52" i="29" s="1"/>
  <c r="IV136" i="29"/>
  <c r="IW136" i="29" s="1"/>
  <c r="IL136" i="29"/>
  <c r="IS136" i="29" s="1"/>
  <c r="IM136" i="29"/>
  <c r="IT136" i="29" s="1"/>
  <c r="IN136" i="29"/>
  <c r="IU136" i="29" s="1"/>
  <c r="IV127" i="29"/>
  <c r="IW127" i="29" s="1"/>
  <c r="IL127" i="29"/>
  <c r="IS127" i="29" s="1"/>
  <c r="IM127" i="29"/>
  <c r="IT127" i="29" s="1"/>
  <c r="IN127" i="29"/>
  <c r="IU127" i="29" s="1"/>
  <c r="IL90" i="29"/>
  <c r="IS90" i="29" s="1"/>
  <c r="IM90" i="29"/>
  <c r="IT90" i="29" s="1"/>
  <c r="IN90" i="29"/>
  <c r="IU90" i="29" s="1"/>
  <c r="IL29" i="29"/>
  <c r="IS29" i="29" s="1"/>
  <c r="IM29" i="29"/>
  <c r="IT29" i="29" s="1"/>
  <c r="IN29" i="29"/>
  <c r="IU29" i="29" s="1"/>
  <c r="IV31" i="29"/>
  <c r="IW31" i="29" s="1"/>
  <c r="IL31" i="29"/>
  <c r="IS31" i="29" s="1"/>
  <c r="IM31" i="29"/>
  <c r="IT31" i="29" s="1"/>
  <c r="IN31" i="29"/>
  <c r="IU31" i="29" s="1"/>
  <c r="IV15" i="29"/>
  <c r="IW15" i="29" s="1"/>
  <c r="IL15" i="29"/>
  <c r="IS15" i="29" s="1"/>
  <c r="IM15" i="29"/>
  <c r="IT15" i="29" s="1"/>
  <c r="IN15" i="29"/>
  <c r="IU15" i="29" s="1"/>
  <c r="IV102" i="29"/>
  <c r="IW102" i="29" s="1"/>
  <c r="IL102" i="29"/>
  <c r="IS102" i="29" s="1"/>
  <c r="IM102" i="29"/>
  <c r="IT102" i="29" s="1"/>
  <c r="IN102" i="29"/>
  <c r="IU102" i="29" s="1"/>
  <c r="IV107" i="29"/>
  <c r="IW107" i="29" s="1"/>
  <c r="IL107" i="29"/>
  <c r="IS107" i="29" s="1"/>
  <c r="IM107" i="29"/>
  <c r="IT107" i="29" s="1"/>
  <c r="IN107" i="29"/>
  <c r="IU107" i="29" s="1"/>
  <c r="IV81" i="29"/>
  <c r="IW81" i="29" s="1"/>
  <c r="IL81" i="29"/>
  <c r="IS81" i="29" s="1"/>
  <c r="IM81" i="29"/>
  <c r="IT81" i="29" s="1"/>
  <c r="IN81" i="29"/>
  <c r="IU81" i="29" s="1"/>
  <c r="IL70" i="29"/>
  <c r="IS70" i="29" s="1"/>
  <c r="IM70" i="29"/>
  <c r="IT70" i="29" s="1"/>
  <c r="IN70" i="29"/>
  <c r="IU70" i="29" s="1"/>
  <c r="IV118" i="29"/>
  <c r="IW118" i="29" s="1"/>
  <c r="IL118" i="29"/>
  <c r="IS118" i="29" s="1"/>
  <c r="IM118" i="29"/>
  <c r="IT118" i="29" s="1"/>
  <c r="IN118" i="29"/>
  <c r="IU118" i="29" s="1"/>
  <c r="IV168" i="29"/>
  <c r="IW168" i="29" s="1"/>
  <c r="IL168" i="29"/>
  <c r="IS168" i="29" s="1"/>
  <c r="IM168" i="29"/>
  <c r="IT168" i="29" s="1"/>
  <c r="IN168" i="29"/>
  <c r="IU168" i="29" s="1"/>
  <c r="IV170" i="29"/>
  <c r="IW170" i="29" s="1"/>
  <c r="IL170" i="29"/>
  <c r="IS170" i="29" s="1"/>
  <c r="IM170" i="29"/>
  <c r="IT170" i="29" s="1"/>
  <c r="IN170" i="29"/>
  <c r="IU170" i="29" s="1"/>
  <c r="IL50" i="29"/>
  <c r="IS50" i="29" s="1"/>
  <c r="IM50" i="29"/>
  <c r="IT50" i="29" s="1"/>
  <c r="IN50" i="29"/>
  <c r="IU50" i="29" s="1"/>
  <c r="IV150" i="29"/>
  <c r="IW150" i="29" s="1"/>
  <c r="IL150" i="29"/>
  <c r="IS150" i="29" s="1"/>
  <c r="IM150" i="29"/>
  <c r="IT150" i="29" s="1"/>
  <c r="IN150" i="29"/>
  <c r="IU150" i="29" s="1"/>
  <c r="IL133" i="29"/>
  <c r="IS133" i="29" s="1"/>
  <c r="IM133" i="29"/>
  <c r="IT133" i="29" s="1"/>
  <c r="IN133" i="29"/>
  <c r="IU133" i="29" s="1"/>
  <c r="IV77" i="29"/>
  <c r="IW77" i="29" s="1"/>
  <c r="IL77" i="29"/>
  <c r="IS77" i="29" s="1"/>
  <c r="IM77" i="29"/>
  <c r="IT77" i="29" s="1"/>
  <c r="IN77" i="29"/>
  <c r="IU77" i="29" s="1"/>
  <c r="IV45" i="29"/>
  <c r="IW45" i="29" s="1"/>
  <c r="IL45" i="29"/>
  <c r="IS45" i="29" s="1"/>
  <c r="IM45" i="29"/>
  <c r="IT45" i="29" s="1"/>
  <c r="IN45" i="29"/>
  <c r="IU45" i="29" s="1"/>
  <c r="IL28" i="29"/>
  <c r="IS28" i="29" s="1"/>
  <c r="IM28" i="29"/>
  <c r="IT28" i="29" s="1"/>
  <c r="IN28" i="29"/>
  <c r="IU28" i="29" s="1"/>
  <c r="IV12" i="29"/>
  <c r="IW12" i="29" s="1"/>
  <c r="IL12" i="29"/>
  <c r="IS12" i="29" s="1"/>
  <c r="IM12" i="29"/>
  <c r="IT12" i="29" s="1"/>
  <c r="IN12" i="29"/>
  <c r="IU12" i="29" s="1"/>
  <c r="IV99" i="29"/>
  <c r="IW99" i="29" s="1"/>
  <c r="IL99" i="29"/>
  <c r="IS99" i="29" s="1"/>
  <c r="IM99" i="29"/>
  <c r="IT99" i="29" s="1"/>
  <c r="IN99" i="29"/>
  <c r="IU99" i="29" s="1"/>
  <c r="IV104" i="29"/>
  <c r="IW104" i="29" s="1"/>
  <c r="IL104" i="29"/>
  <c r="IS104" i="29" s="1"/>
  <c r="IM104" i="29"/>
  <c r="IT104" i="29" s="1"/>
  <c r="IN104" i="29"/>
  <c r="IU104" i="29" s="1"/>
  <c r="IV78" i="29"/>
  <c r="IW78" i="29" s="1"/>
  <c r="IL78" i="29"/>
  <c r="IS78" i="29" s="1"/>
  <c r="IM78" i="29"/>
  <c r="IT78" i="29" s="1"/>
  <c r="IN78" i="29"/>
  <c r="IU78" i="29" s="1"/>
  <c r="IV86" i="29"/>
  <c r="IW86" i="29" s="1"/>
  <c r="IL86" i="29"/>
  <c r="IS86" i="29" s="1"/>
  <c r="IM86" i="29"/>
  <c r="IT86" i="29" s="1"/>
  <c r="IN86" i="29"/>
  <c r="IU86" i="29" s="1"/>
  <c r="IV115" i="29"/>
  <c r="IW115" i="29" s="1"/>
  <c r="IL115" i="29"/>
  <c r="IS115" i="29" s="1"/>
  <c r="IM115" i="29"/>
  <c r="IT115" i="29" s="1"/>
  <c r="IN115" i="29"/>
  <c r="IU115" i="29" s="1"/>
  <c r="IV156" i="29"/>
  <c r="IW156" i="29" s="1"/>
  <c r="IL156" i="29"/>
  <c r="IS156" i="29" s="1"/>
  <c r="IM156" i="29"/>
  <c r="IT156" i="29" s="1"/>
  <c r="IN156" i="29"/>
  <c r="IU156" i="29" s="1"/>
  <c r="IV167" i="29"/>
  <c r="IW167" i="29" s="1"/>
  <c r="IL167" i="29"/>
  <c r="IS167" i="29" s="1"/>
  <c r="IM167" i="29"/>
  <c r="IT167" i="29" s="1"/>
  <c r="IN167" i="29"/>
  <c r="IU167" i="29" s="1"/>
  <c r="IV66" i="29"/>
  <c r="IW66" i="29" s="1"/>
  <c r="IL66" i="29"/>
  <c r="IS66" i="29" s="1"/>
  <c r="IM66" i="29"/>
  <c r="IT66" i="29" s="1"/>
  <c r="IN66" i="29"/>
  <c r="IU66" i="29" s="1"/>
  <c r="IV147" i="29"/>
  <c r="IW147" i="29" s="1"/>
  <c r="IL147" i="29"/>
  <c r="IS147" i="29" s="1"/>
  <c r="IM147" i="29"/>
  <c r="IT147" i="29" s="1"/>
  <c r="IN147" i="29"/>
  <c r="IU147" i="29" s="1"/>
  <c r="IL154" i="29"/>
  <c r="IS154" i="29" s="1"/>
  <c r="IM154" i="29"/>
  <c r="IT154" i="29" s="1"/>
  <c r="IN154" i="29"/>
  <c r="IU154" i="29" s="1"/>
  <c r="IL48" i="29"/>
  <c r="IS48" i="29" s="1"/>
  <c r="IM48" i="29"/>
  <c r="IT48" i="29" s="1"/>
  <c r="IN48" i="29"/>
  <c r="IU48" i="29" s="1"/>
  <c r="IV42" i="29"/>
  <c r="IW42" i="29" s="1"/>
  <c r="IL42" i="29"/>
  <c r="IS42" i="29" s="1"/>
  <c r="IM42" i="29"/>
  <c r="IT42" i="29" s="1"/>
  <c r="IN42" i="29"/>
  <c r="IU42" i="29" s="1"/>
  <c r="IL9" i="29"/>
  <c r="IS9" i="29" s="1"/>
  <c r="IM9" i="29"/>
  <c r="IT9" i="29" s="1"/>
  <c r="IN9" i="29"/>
  <c r="IU9" i="29" s="1"/>
  <c r="IV96" i="29"/>
  <c r="IW96" i="29" s="1"/>
  <c r="IL96" i="29"/>
  <c r="IS96" i="29" s="1"/>
  <c r="IM96" i="29"/>
  <c r="IT96" i="29" s="1"/>
  <c r="IN96" i="29"/>
  <c r="IU96" i="29" s="1"/>
  <c r="IV101" i="29"/>
  <c r="IW101" i="29" s="1"/>
  <c r="IL101" i="29"/>
  <c r="IS101" i="29" s="1"/>
  <c r="IM101" i="29"/>
  <c r="IT101" i="29" s="1"/>
  <c r="IN101" i="29"/>
  <c r="IU101" i="29" s="1"/>
  <c r="IV75" i="29"/>
  <c r="IW75" i="29" s="1"/>
  <c r="IL75" i="29"/>
  <c r="IS75" i="29" s="1"/>
  <c r="IM75" i="29"/>
  <c r="IT75" i="29" s="1"/>
  <c r="IN75" i="29"/>
  <c r="IU75" i="29" s="1"/>
  <c r="IV129" i="29"/>
  <c r="IW129" i="29" s="1"/>
  <c r="IL129" i="29"/>
  <c r="IS129" i="29" s="1"/>
  <c r="IM129" i="29"/>
  <c r="IT129" i="29" s="1"/>
  <c r="IN129" i="29"/>
  <c r="IU129" i="29" s="1"/>
  <c r="IL112" i="29"/>
  <c r="IS112" i="29" s="1"/>
  <c r="IM112" i="29"/>
  <c r="IT112" i="29" s="1"/>
  <c r="IN112" i="29"/>
  <c r="IU112" i="29" s="1"/>
  <c r="IV165" i="29"/>
  <c r="IW165" i="29" s="1"/>
  <c r="IL165" i="29"/>
  <c r="IS165" i="29" s="1"/>
  <c r="IM165" i="29"/>
  <c r="IT165" i="29" s="1"/>
  <c r="IN165" i="29"/>
  <c r="IU165" i="29" s="1"/>
  <c r="IV164" i="29"/>
  <c r="IW164" i="29" s="1"/>
  <c r="IL164" i="29"/>
  <c r="IS164" i="29" s="1"/>
  <c r="IM164" i="29"/>
  <c r="IT164" i="29" s="1"/>
  <c r="IN164" i="29"/>
  <c r="IU164" i="29" s="1"/>
  <c r="IV63" i="29"/>
  <c r="IW63" i="29" s="1"/>
  <c r="IL63" i="29"/>
  <c r="IS63" i="29" s="1"/>
  <c r="IM63" i="29"/>
  <c r="IT63" i="29" s="1"/>
  <c r="IN63" i="29"/>
  <c r="IU63" i="29" s="1"/>
  <c r="IV144" i="29"/>
  <c r="IW144" i="29" s="1"/>
  <c r="IL144" i="29"/>
  <c r="IS144" i="29" s="1"/>
  <c r="IM144" i="29"/>
  <c r="IT144" i="29" s="1"/>
  <c r="IN144" i="29"/>
  <c r="IU144" i="29" s="1"/>
  <c r="IV149" i="29"/>
  <c r="IW149" i="29" s="1"/>
  <c r="IL149" i="29"/>
  <c r="IS149" i="29" s="1"/>
  <c r="IM149" i="29"/>
  <c r="IT149" i="29" s="1"/>
  <c r="IN149" i="29"/>
  <c r="IU149" i="29" s="1"/>
  <c r="IV38" i="29"/>
  <c r="IW38" i="29" s="1"/>
  <c r="IL38" i="29"/>
  <c r="IS38" i="29" s="1"/>
  <c r="IM38" i="29"/>
  <c r="IT38" i="29" s="1"/>
  <c r="IN38" i="29"/>
  <c r="IU38" i="29" s="1"/>
  <c r="IL49" i="29"/>
  <c r="IS49" i="29" s="1"/>
  <c r="IM49" i="29"/>
  <c r="IT49" i="29" s="1"/>
  <c r="IN49" i="29"/>
  <c r="IU49" i="29" s="1"/>
  <c r="IL111" i="29"/>
  <c r="IM111" i="29"/>
  <c r="IT111" i="29" s="1"/>
  <c r="IN111" i="29"/>
  <c r="IU111" i="29" s="1"/>
  <c r="IV39" i="29"/>
  <c r="IW39" i="29" s="1"/>
  <c r="IL39" i="29"/>
  <c r="IS39" i="29" s="1"/>
  <c r="IM39" i="29"/>
  <c r="IT39" i="29" s="1"/>
  <c r="IN39" i="29"/>
  <c r="IU39" i="29" s="1"/>
  <c r="IV23" i="29"/>
  <c r="IW23" i="29" s="1"/>
  <c r="IL23" i="29"/>
  <c r="IS23" i="29" s="1"/>
  <c r="IM23" i="29"/>
  <c r="IT23" i="29" s="1"/>
  <c r="IN23" i="29"/>
  <c r="IU23" i="29" s="1"/>
  <c r="IV25" i="29"/>
  <c r="IW25" i="29" s="1"/>
  <c r="IL25" i="29"/>
  <c r="IS25" i="29" s="1"/>
  <c r="IM25" i="29"/>
  <c r="IT25" i="29" s="1"/>
  <c r="IN25" i="29"/>
  <c r="IU25" i="29" s="1"/>
  <c r="IV93" i="29"/>
  <c r="IW93" i="29" s="1"/>
  <c r="IL93" i="29"/>
  <c r="IS93" i="29" s="1"/>
  <c r="IM93" i="29"/>
  <c r="IT93" i="29" s="1"/>
  <c r="IN93" i="29"/>
  <c r="IU93" i="29" s="1"/>
  <c r="IV98" i="29"/>
  <c r="IW98" i="29" s="1"/>
  <c r="IL98" i="29"/>
  <c r="IS98" i="29" s="1"/>
  <c r="IM98" i="29"/>
  <c r="IT98" i="29" s="1"/>
  <c r="IN98" i="29"/>
  <c r="IU98" i="29" s="1"/>
  <c r="IL72" i="29"/>
  <c r="IS72" i="29" s="1"/>
  <c r="IM72" i="29"/>
  <c r="IT72" i="29" s="1"/>
  <c r="IN72" i="29"/>
  <c r="IU72" i="29" s="1"/>
  <c r="IV126" i="29"/>
  <c r="IW126" i="29" s="1"/>
  <c r="IL126" i="29"/>
  <c r="IS126" i="29" s="1"/>
  <c r="IM126" i="29"/>
  <c r="IT126" i="29" s="1"/>
  <c r="IN126" i="29"/>
  <c r="IU126" i="29" s="1"/>
  <c r="IV172" i="29"/>
  <c r="IW172" i="29" s="1"/>
  <c r="IL172" i="29"/>
  <c r="IS172" i="29" s="1"/>
  <c r="IM172" i="29"/>
  <c r="IT172" i="29" s="1"/>
  <c r="IN172" i="29"/>
  <c r="IU172" i="29" s="1"/>
  <c r="IV161" i="29"/>
  <c r="IW161" i="29" s="1"/>
  <c r="IL161" i="29"/>
  <c r="IS161" i="29" s="1"/>
  <c r="IM161" i="29"/>
  <c r="IT161" i="29" s="1"/>
  <c r="IN161" i="29"/>
  <c r="IU161" i="29" s="1"/>
  <c r="IV60" i="29"/>
  <c r="IW60" i="29" s="1"/>
  <c r="IL60" i="29"/>
  <c r="IS60" i="29" s="1"/>
  <c r="IM60" i="29"/>
  <c r="IT60" i="29" s="1"/>
  <c r="IN60" i="29"/>
  <c r="IU60" i="29" s="1"/>
  <c r="IV141" i="29"/>
  <c r="IW141" i="29" s="1"/>
  <c r="IL141" i="29"/>
  <c r="IS141" i="29" s="1"/>
  <c r="IM141" i="29"/>
  <c r="IT141" i="29" s="1"/>
  <c r="IN141" i="29"/>
  <c r="IU141" i="29" s="1"/>
  <c r="IV146" i="29"/>
  <c r="IW146" i="29" s="1"/>
  <c r="IL146" i="29"/>
  <c r="IS146" i="29" s="1"/>
  <c r="IM146" i="29"/>
  <c r="IT146" i="29" s="1"/>
  <c r="IN146" i="29"/>
  <c r="IU146" i="29" s="1"/>
  <c r="IL7" i="29"/>
  <c r="IS7" i="29" s="1"/>
  <c r="IM7" i="29"/>
  <c r="IT7" i="29" s="1"/>
  <c r="IN7" i="29"/>
  <c r="IU7" i="29" s="1"/>
  <c r="IV36" i="29"/>
  <c r="IW36" i="29" s="1"/>
  <c r="IL36" i="29"/>
  <c r="IS36" i="29" s="1"/>
  <c r="IM36" i="29"/>
  <c r="IT36" i="29" s="1"/>
  <c r="IN36" i="29"/>
  <c r="IU36" i="29" s="1"/>
  <c r="IV20" i="29"/>
  <c r="IW20" i="29" s="1"/>
  <c r="IL20" i="29"/>
  <c r="IS20" i="29" s="1"/>
  <c r="IM20" i="29"/>
  <c r="IT20" i="29" s="1"/>
  <c r="IN20" i="29"/>
  <c r="IU20" i="29" s="1"/>
  <c r="IV22" i="29"/>
  <c r="IW22" i="29" s="1"/>
  <c r="IL22" i="29"/>
  <c r="IS22" i="29" s="1"/>
  <c r="IM22" i="29"/>
  <c r="IT22" i="29" s="1"/>
  <c r="IN22" i="29"/>
  <c r="IU22" i="29" s="1"/>
  <c r="IV109" i="29"/>
  <c r="IW109" i="29" s="1"/>
  <c r="IL109" i="29"/>
  <c r="IS109" i="29" s="1"/>
  <c r="IM109" i="29"/>
  <c r="IT109" i="29" s="1"/>
  <c r="IN109" i="29"/>
  <c r="IU109" i="29" s="1"/>
  <c r="IV95" i="29"/>
  <c r="IW95" i="29" s="1"/>
  <c r="IL95" i="29"/>
  <c r="IS95" i="29" s="1"/>
  <c r="IM95" i="29"/>
  <c r="IT95" i="29" s="1"/>
  <c r="IN95" i="29"/>
  <c r="IU95" i="29" s="1"/>
  <c r="IV74" i="29"/>
  <c r="IW74" i="29" s="1"/>
  <c r="IL74" i="29"/>
  <c r="IS74" i="29" s="1"/>
  <c r="IM74" i="29"/>
  <c r="IT74" i="29" s="1"/>
  <c r="IN74" i="29"/>
  <c r="IU74" i="29" s="1"/>
  <c r="IV123" i="29"/>
  <c r="IW123" i="29" s="1"/>
  <c r="IL123" i="29"/>
  <c r="IS123" i="29" s="1"/>
  <c r="IM123" i="29"/>
  <c r="IT123" i="29" s="1"/>
  <c r="IN123" i="29"/>
  <c r="IU123" i="29" s="1"/>
  <c r="IV128" i="29"/>
  <c r="IW128" i="29" s="1"/>
  <c r="IL128" i="29"/>
  <c r="IS128" i="29" s="1"/>
  <c r="IM128" i="29"/>
  <c r="IT128" i="29" s="1"/>
  <c r="IN128" i="29"/>
  <c r="IU128" i="29" s="1"/>
  <c r="IV169" i="29"/>
  <c r="IW169" i="29" s="1"/>
  <c r="IL169" i="29"/>
  <c r="IS169" i="29" s="1"/>
  <c r="IM169" i="29"/>
  <c r="IT169" i="29" s="1"/>
  <c r="IN169" i="29"/>
  <c r="IU169" i="29" s="1"/>
  <c r="IV158" i="29"/>
  <c r="IW158" i="29" s="1"/>
  <c r="IL158" i="29"/>
  <c r="IS158" i="29" s="1"/>
  <c r="IM158" i="29"/>
  <c r="IT158" i="29" s="1"/>
  <c r="IN158" i="29"/>
  <c r="IU158" i="29" s="1"/>
  <c r="IV57" i="29"/>
  <c r="IW57" i="29" s="1"/>
  <c r="IL57" i="29"/>
  <c r="IS57" i="29" s="1"/>
  <c r="IM57" i="29"/>
  <c r="IT57" i="29" s="1"/>
  <c r="IN57" i="29"/>
  <c r="IU57" i="29" s="1"/>
  <c r="IV138" i="29"/>
  <c r="IW138" i="29" s="1"/>
  <c r="IL138" i="29"/>
  <c r="IS138" i="29" s="1"/>
  <c r="IM138" i="29"/>
  <c r="IT138" i="29" s="1"/>
  <c r="IN138" i="29"/>
  <c r="IU138" i="29" s="1"/>
  <c r="IV143" i="29"/>
  <c r="IW143" i="29" s="1"/>
  <c r="IL143" i="29"/>
  <c r="IS143" i="29" s="1"/>
  <c r="IM143" i="29"/>
  <c r="IT143" i="29" s="1"/>
  <c r="IN143" i="29"/>
  <c r="IU143" i="29" s="1"/>
  <c r="IV59" i="29"/>
  <c r="IW59" i="29" s="1"/>
  <c r="IL59" i="29"/>
  <c r="IS59" i="29" s="1"/>
  <c r="IM59" i="29"/>
  <c r="IT59" i="29" s="1"/>
  <c r="IN59" i="29"/>
  <c r="IU59" i="29" s="1"/>
  <c r="IV33" i="29"/>
  <c r="IW33" i="29" s="1"/>
  <c r="IL33" i="29"/>
  <c r="IS33" i="29" s="1"/>
  <c r="IM33" i="29"/>
  <c r="IT33" i="29" s="1"/>
  <c r="IN33" i="29"/>
  <c r="IU33" i="29" s="1"/>
  <c r="IV17" i="29"/>
  <c r="IW17" i="29" s="1"/>
  <c r="IL17" i="29"/>
  <c r="IS17" i="29" s="1"/>
  <c r="IM17" i="29"/>
  <c r="IT17" i="29" s="1"/>
  <c r="IN17" i="29"/>
  <c r="IU17" i="29" s="1"/>
  <c r="IV19" i="29"/>
  <c r="IW19" i="29" s="1"/>
  <c r="IL19" i="29"/>
  <c r="IS19" i="29" s="1"/>
  <c r="IM19" i="29"/>
  <c r="IT19" i="29" s="1"/>
  <c r="IN19" i="29"/>
  <c r="IU19" i="29" s="1"/>
  <c r="IV106" i="29"/>
  <c r="IW106" i="29" s="1"/>
  <c r="IL106" i="29"/>
  <c r="IS106" i="29" s="1"/>
  <c r="IM106" i="29"/>
  <c r="IT106" i="29" s="1"/>
  <c r="IN106" i="29"/>
  <c r="IU106" i="29" s="1"/>
  <c r="IL92" i="29"/>
  <c r="IS92" i="29" s="1"/>
  <c r="IM92" i="29"/>
  <c r="IT92" i="29" s="1"/>
  <c r="IN92" i="29"/>
  <c r="IU92" i="29" s="1"/>
  <c r="IL71" i="29"/>
  <c r="IS71" i="29" s="1"/>
  <c r="IM71" i="29"/>
  <c r="IT71" i="29" s="1"/>
  <c r="IN71" i="29"/>
  <c r="IU71" i="29" s="1"/>
  <c r="IV120" i="29"/>
  <c r="IW120" i="29" s="1"/>
  <c r="IL120" i="29"/>
  <c r="IS120" i="29" s="1"/>
  <c r="IM120" i="29"/>
  <c r="IT120" i="29" s="1"/>
  <c r="IN120" i="29"/>
  <c r="IU120" i="29" s="1"/>
  <c r="IV125" i="29"/>
  <c r="IW125" i="29" s="1"/>
  <c r="IL125" i="29"/>
  <c r="IS125" i="29" s="1"/>
  <c r="IM125" i="29"/>
  <c r="IT125" i="29" s="1"/>
  <c r="IN125" i="29"/>
  <c r="IU125" i="29" s="1"/>
  <c r="IV166" i="29"/>
  <c r="IW166" i="29" s="1"/>
  <c r="IL166" i="29"/>
  <c r="IS166" i="29" s="1"/>
  <c r="IM166" i="29"/>
  <c r="IT166" i="29" s="1"/>
  <c r="IN166" i="29"/>
  <c r="IU166" i="29" s="1"/>
  <c r="IL155" i="29"/>
  <c r="IM155" i="29"/>
  <c r="IT155" i="29" s="1"/>
  <c r="IN155" i="29"/>
  <c r="IU155" i="29" s="1"/>
  <c r="IV54" i="29"/>
  <c r="IW54" i="29" s="1"/>
  <c r="IL54" i="29"/>
  <c r="IS54" i="29" s="1"/>
  <c r="IM54" i="29"/>
  <c r="IT54" i="29" s="1"/>
  <c r="IN54" i="29"/>
  <c r="IU54" i="29" s="1"/>
  <c r="IV135" i="29"/>
  <c r="IW135" i="29" s="1"/>
  <c r="IL135" i="29"/>
  <c r="IS135" i="29" s="1"/>
  <c r="IM135" i="29"/>
  <c r="IT135" i="29" s="1"/>
  <c r="IN135" i="29"/>
  <c r="IU135" i="29" s="1"/>
  <c r="IV140" i="29"/>
  <c r="IW140" i="29" s="1"/>
  <c r="IL140" i="29"/>
  <c r="IS140" i="29" s="1"/>
  <c r="IM140" i="29"/>
  <c r="IT140" i="29" s="1"/>
  <c r="IN140" i="29"/>
  <c r="IU140" i="29" s="1"/>
  <c r="IL113" i="29"/>
  <c r="IS113" i="29" s="1"/>
  <c r="IM113" i="29"/>
  <c r="IT113" i="29" s="1"/>
  <c r="IN113" i="29"/>
  <c r="IU113" i="29" s="1"/>
  <c r="IL132" i="29"/>
  <c r="IS132" i="29" s="1"/>
  <c r="IM132" i="29"/>
  <c r="IT132" i="29" s="1"/>
  <c r="IN132" i="29"/>
  <c r="IU132" i="29" s="1"/>
  <c r="IV47" i="29"/>
  <c r="IW47" i="29" s="1"/>
  <c r="IL47" i="29"/>
  <c r="IS47" i="29" s="1"/>
  <c r="IM47" i="29"/>
  <c r="IT47" i="29" s="1"/>
  <c r="IN47" i="29"/>
  <c r="IU47" i="29" s="1"/>
  <c r="IL30" i="29"/>
  <c r="IS30" i="29" s="1"/>
  <c r="IM30" i="29"/>
  <c r="IT30" i="29" s="1"/>
  <c r="IN30" i="29"/>
  <c r="IU30" i="29" s="1"/>
  <c r="IV14" i="29"/>
  <c r="IW14" i="29" s="1"/>
  <c r="IL14" i="29"/>
  <c r="IS14" i="29" s="1"/>
  <c r="IM14" i="29"/>
  <c r="IT14" i="29" s="1"/>
  <c r="IN14" i="29"/>
  <c r="IU14" i="29" s="1"/>
  <c r="IV16" i="29"/>
  <c r="IW16" i="29" s="1"/>
  <c r="IL16" i="29"/>
  <c r="IS16" i="29" s="1"/>
  <c r="IM16" i="29"/>
  <c r="IT16" i="29" s="1"/>
  <c r="IN16" i="29"/>
  <c r="IU16" i="29" s="1"/>
  <c r="IV103" i="29"/>
  <c r="IW103" i="29" s="1"/>
  <c r="IL103" i="29"/>
  <c r="IS103" i="29" s="1"/>
  <c r="IM103" i="29"/>
  <c r="IT103" i="29" s="1"/>
  <c r="IN103" i="29"/>
  <c r="IU103" i="29" s="1"/>
  <c r="IV88" i="29"/>
  <c r="IW88" i="29" s="1"/>
  <c r="IL88" i="29"/>
  <c r="IS88" i="29" s="1"/>
  <c r="IM88" i="29"/>
  <c r="IT88" i="29" s="1"/>
  <c r="IN88" i="29"/>
  <c r="IU88" i="29" s="1"/>
  <c r="IV117" i="29"/>
  <c r="IW117" i="29" s="1"/>
  <c r="IL117" i="29"/>
  <c r="IS117" i="29" s="1"/>
  <c r="IM117" i="29"/>
  <c r="IT117" i="29" s="1"/>
  <c r="IN117" i="29"/>
  <c r="IU117" i="29" s="1"/>
  <c r="IV122" i="29"/>
  <c r="IW122" i="29" s="1"/>
  <c r="IL122" i="29"/>
  <c r="IS122" i="29" s="1"/>
  <c r="IM122" i="29"/>
  <c r="IT122" i="29" s="1"/>
  <c r="IN122" i="29"/>
  <c r="IU122" i="29" s="1"/>
  <c r="IV163" i="29"/>
  <c r="IW163" i="29" s="1"/>
  <c r="IL163" i="29"/>
  <c r="IS163" i="29" s="1"/>
  <c r="IM163" i="29"/>
  <c r="IT163" i="29" s="1"/>
  <c r="IN163" i="29"/>
  <c r="IU163" i="29" s="1"/>
  <c r="IV68" i="29"/>
  <c r="IW68" i="29" s="1"/>
  <c r="IL68" i="29"/>
  <c r="IS68" i="29" s="1"/>
  <c r="IM68" i="29"/>
  <c r="IT68" i="29" s="1"/>
  <c r="IN68" i="29"/>
  <c r="IU68" i="29" s="1"/>
  <c r="IV51" i="29"/>
  <c r="IW51" i="29" s="1"/>
  <c r="IL51" i="29"/>
  <c r="IS51" i="29" s="1"/>
  <c r="IM51" i="29"/>
  <c r="IT51" i="29" s="1"/>
  <c r="IN51" i="29"/>
  <c r="IU51" i="29" s="1"/>
  <c r="IV151" i="29"/>
  <c r="IW151" i="29" s="1"/>
  <c r="IL151" i="29"/>
  <c r="IS151" i="29" s="1"/>
  <c r="IM151" i="29"/>
  <c r="IT151" i="29" s="1"/>
  <c r="IN151" i="29"/>
  <c r="IU151" i="29" s="1"/>
  <c r="IV137" i="29"/>
  <c r="IW137" i="29" s="1"/>
  <c r="IL137" i="29"/>
  <c r="IS137" i="29" s="1"/>
  <c r="IM137" i="29"/>
  <c r="IT137" i="29" s="1"/>
  <c r="IN137" i="29"/>
  <c r="IU137" i="29" s="1"/>
  <c r="IV79" i="29"/>
  <c r="IW79" i="29" s="1"/>
  <c r="IL79" i="29"/>
  <c r="IS79" i="29" s="1"/>
  <c r="IM79" i="29"/>
  <c r="IT79" i="29" s="1"/>
  <c r="IN79" i="29"/>
  <c r="IU79" i="29" s="1"/>
  <c r="IL153" i="29"/>
  <c r="IS153" i="29" s="1"/>
  <c r="IM153" i="29"/>
  <c r="IT153" i="29" s="1"/>
  <c r="IN153" i="29"/>
  <c r="IU153" i="29" s="1"/>
  <c r="IV44" i="29"/>
  <c r="IW44" i="29" s="1"/>
  <c r="IL44" i="29"/>
  <c r="IS44" i="29" s="1"/>
  <c r="IM44" i="29"/>
  <c r="IT44" i="29" s="1"/>
  <c r="IN44" i="29"/>
  <c r="IU44" i="29" s="1"/>
  <c r="IV46" i="29"/>
  <c r="IW46" i="29" s="1"/>
  <c r="IL46" i="29"/>
  <c r="IS46" i="29" s="1"/>
  <c r="IM46" i="29"/>
  <c r="IT46" i="29" s="1"/>
  <c r="IN46" i="29"/>
  <c r="IU46" i="29" s="1"/>
  <c r="IV13" i="29"/>
  <c r="IW13" i="29" s="1"/>
  <c r="IL13" i="29"/>
  <c r="IS13" i="29" s="1"/>
  <c r="IM13" i="29"/>
  <c r="IT13" i="29" s="1"/>
  <c r="IN13" i="29"/>
  <c r="IU13" i="29" s="1"/>
  <c r="IV100" i="29"/>
  <c r="IW100" i="29" s="1"/>
  <c r="IL100" i="29"/>
  <c r="IS100" i="29" s="1"/>
  <c r="IM100" i="29"/>
  <c r="IT100" i="29" s="1"/>
  <c r="IN100" i="29"/>
  <c r="IU100" i="29" s="1"/>
  <c r="IV83" i="29"/>
  <c r="IW83" i="29" s="1"/>
  <c r="IL83" i="29"/>
  <c r="IS83" i="29" s="1"/>
  <c r="IM83" i="29"/>
  <c r="IT83" i="29" s="1"/>
  <c r="IN83" i="29"/>
  <c r="IU83" i="29" s="1"/>
  <c r="IV85" i="29"/>
  <c r="IW85" i="29" s="1"/>
  <c r="IL85" i="29"/>
  <c r="IS85" i="29" s="1"/>
  <c r="IM85" i="29"/>
  <c r="IT85" i="29" s="1"/>
  <c r="IN85" i="29"/>
  <c r="IU85" i="29" s="1"/>
  <c r="IV114" i="29"/>
  <c r="IW114" i="29" s="1"/>
  <c r="IL114" i="29"/>
  <c r="IS114" i="29" s="1"/>
  <c r="IM114" i="29"/>
  <c r="IT114" i="29" s="1"/>
  <c r="IN114" i="29"/>
  <c r="IU114" i="29" s="1"/>
  <c r="IV119" i="29"/>
  <c r="IW119" i="29" s="1"/>
  <c r="IL119" i="29"/>
  <c r="IS119" i="29" s="1"/>
  <c r="IM119" i="29"/>
  <c r="IT119" i="29" s="1"/>
  <c r="IN119" i="29"/>
  <c r="IU119" i="29" s="1"/>
  <c r="IV160" i="29"/>
  <c r="IW160" i="29" s="1"/>
  <c r="IL160" i="29"/>
  <c r="IS160" i="29" s="1"/>
  <c r="IM160" i="29"/>
  <c r="IT160" i="29" s="1"/>
  <c r="IN160" i="29"/>
  <c r="IU160" i="29" s="1"/>
  <c r="IV65" i="29"/>
  <c r="IW65" i="29" s="1"/>
  <c r="IL65" i="29"/>
  <c r="IS65" i="29" s="1"/>
  <c r="IM65" i="29"/>
  <c r="IT65" i="29" s="1"/>
  <c r="IN65" i="29"/>
  <c r="IU65" i="29" s="1"/>
  <c r="IV67" i="29"/>
  <c r="IW67" i="29" s="1"/>
  <c r="IL67" i="29"/>
  <c r="IS67" i="29" s="1"/>
  <c r="IM67" i="29"/>
  <c r="IT67" i="29" s="1"/>
  <c r="IN67" i="29"/>
  <c r="IU67" i="29" s="1"/>
  <c r="IV148" i="29"/>
  <c r="IW148" i="29" s="1"/>
  <c r="IL148" i="29"/>
  <c r="IS148" i="29" s="1"/>
  <c r="IM148" i="29"/>
  <c r="IT148" i="29" s="1"/>
  <c r="IN148" i="29"/>
  <c r="IU148" i="29" s="1"/>
  <c r="IL134" i="29"/>
  <c r="IS134" i="29" s="1"/>
  <c r="IM134" i="29"/>
  <c r="IT134" i="29" s="1"/>
  <c r="IN134" i="29"/>
  <c r="IU134" i="29" s="1"/>
  <c r="IV24" i="29"/>
  <c r="IW24" i="29" s="1"/>
  <c r="IL24" i="29"/>
  <c r="IS24" i="29" s="1"/>
  <c r="IM24" i="29"/>
  <c r="IT24" i="29" s="1"/>
  <c r="IN24" i="29"/>
  <c r="IU24" i="29" s="1"/>
  <c r="IL69" i="29"/>
  <c r="IS69" i="29" s="1"/>
  <c r="IM69" i="29"/>
  <c r="IT69" i="29" s="1"/>
  <c r="IN69" i="29"/>
  <c r="IU69" i="29" s="1"/>
  <c r="IV41" i="29"/>
  <c r="IW41" i="29" s="1"/>
  <c r="IL41" i="29"/>
  <c r="IS41" i="29" s="1"/>
  <c r="IM41" i="29"/>
  <c r="IT41" i="29" s="1"/>
  <c r="IN41" i="29"/>
  <c r="IU41" i="29" s="1"/>
  <c r="IV43" i="29"/>
  <c r="IW43" i="29" s="1"/>
  <c r="IL43" i="29"/>
  <c r="IS43" i="29" s="1"/>
  <c r="IM43" i="29"/>
  <c r="IT43" i="29" s="1"/>
  <c r="IN43" i="29"/>
  <c r="IU43" i="29" s="1"/>
  <c r="IL8" i="29"/>
  <c r="IS8" i="29" s="1"/>
  <c r="IM8" i="29"/>
  <c r="IT8" i="29" s="1"/>
  <c r="IN8" i="29"/>
  <c r="IU8" i="29" s="1"/>
  <c r="IL10" i="29"/>
  <c r="IS10" i="29" s="1"/>
  <c r="IM10" i="29"/>
  <c r="IT10" i="29" s="1"/>
  <c r="IN10" i="29"/>
  <c r="IU10" i="29" s="1"/>
  <c r="IV97" i="29"/>
  <c r="IW97" i="29" s="1"/>
  <c r="IL97" i="29"/>
  <c r="IS97" i="29" s="1"/>
  <c r="IM97" i="29"/>
  <c r="IT97" i="29" s="1"/>
  <c r="IN97" i="29"/>
  <c r="IU97" i="29" s="1"/>
  <c r="IV80" i="29"/>
  <c r="IW80" i="29" s="1"/>
  <c r="IL80" i="29"/>
  <c r="IS80" i="29" s="1"/>
  <c r="IM80" i="29"/>
  <c r="IT80" i="29" s="1"/>
  <c r="IN80" i="29"/>
  <c r="IU80" i="29" s="1"/>
  <c r="IV82" i="29"/>
  <c r="IW82" i="29" s="1"/>
  <c r="IL82" i="29"/>
  <c r="IS82" i="29" s="1"/>
  <c r="IM82" i="29"/>
  <c r="IT82" i="29" s="1"/>
  <c r="IN82" i="29"/>
  <c r="IU82" i="29" s="1"/>
  <c r="IV130" i="29"/>
  <c r="IW130" i="29" s="1"/>
  <c r="IL130" i="29"/>
  <c r="IS130" i="29" s="1"/>
  <c r="IM130" i="29"/>
  <c r="IT130" i="29" s="1"/>
  <c r="IN130" i="29"/>
  <c r="IU130" i="29" s="1"/>
  <c r="IV116" i="29"/>
  <c r="IW116" i="29" s="1"/>
  <c r="IL116" i="29"/>
  <c r="IS116" i="29" s="1"/>
  <c r="IM116" i="29"/>
  <c r="IT116" i="29" s="1"/>
  <c r="IN116" i="29"/>
  <c r="IU116" i="29" s="1"/>
  <c r="IV157" i="29"/>
  <c r="IW157" i="29" s="1"/>
  <c r="IL157" i="29"/>
  <c r="IS157" i="29" s="1"/>
  <c r="IM157" i="29"/>
  <c r="IT157" i="29" s="1"/>
  <c r="IN157" i="29"/>
  <c r="IU157" i="29" s="1"/>
  <c r="IV62" i="29"/>
  <c r="IW62" i="29" s="1"/>
  <c r="IL62" i="29"/>
  <c r="IS62" i="29" s="1"/>
  <c r="IM62" i="29"/>
  <c r="IT62" i="29" s="1"/>
  <c r="IN62" i="29"/>
  <c r="IU62" i="29" s="1"/>
  <c r="IV64" i="29"/>
  <c r="IW64" i="29" s="1"/>
  <c r="IL64" i="29"/>
  <c r="IS64" i="29" s="1"/>
  <c r="IM64" i="29"/>
  <c r="IT64" i="29" s="1"/>
  <c r="IN64" i="29"/>
  <c r="IU64" i="29" s="1"/>
  <c r="IV145" i="29"/>
  <c r="IW145" i="29" s="1"/>
  <c r="IL145" i="29"/>
  <c r="IS145" i="29" s="1"/>
  <c r="IM145" i="29"/>
  <c r="IT145" i="29" s="1"/>
  <c r="IN145" i="29"/>
  <c r="IU145" i="29" s="1"/>
  <c r="IV58" i="29"/>
  <c r="IW58" i="29" s="1"/>
  <c r="IL58" i="29"/>
  <c r="IS58" i="29" s="1"/>
  <c r="IM58" i="29"/>
  <c r="IT58" i="29" s="1"/>
  <c r="IN58" i="29"/>
  <c r="IU58" i="29" s="1"/>
  <c r="IK27" i="29"/>
  <c r="IK11" i="29"/>
  <c r="IK6" i="29"/>
  <c r="IE4" i="29"/>
  <c r="ID4" i="29"/>
  <c r="IC4" i="29"/>
  <c r="IF4" i="29"/>
  <c r="IG4" i="29"/>
  <c r="IA4" i="29"/>
  <c r="IB4" i="29"/>
  <c r="IH4" i="29"/>
  <c r="IV30" i="29" l="1"/>
  <c r="IW30" i="29" s="1"/>
  <c r="IY30" i="29" s="1"/>
  <c r="K14" i="31"/>
  <c r="IV73" i="29"/>
  <c r="IW73" i="29" s="1"/>
  <c r="IX73" i="29" s="1"/>
  <c r="IV72" i="29"/>
  <c r="IW72" i="29" s="1"/>
  <c r="IY72" i="29" s="1"/>
  <c r="IV134" i="29"/>
  <c r="IW134" i="29" s="1"/>
  <c r="IZ134" i="29" s="1"/>
  <c r="K15" i="31"/>
  <c r="K13" i="31"/>
  <c r="M29" i="31" a="1"/>
  <c r="M29" i="31" s="1"/>
  <c r="KL27" i="29"/>
  <c r="KK27" i="29"/>
  <c r="KJ27" i="29"/>
  <c r="KL11" i="29"/>
  <c r="KK11" i="29"/>
  <c r="KJ11" i="29"/>
  <c r="JD159" i="29"/>
  <c r="IX159" i="29"/>
  <c r="IY159" i="29"/>
  <c r="IZ159" i="29"/>
  <c r="JD34" i="29"/>
  <c r="IZ34" i="29"/>
  <c r="IX34" i="29"/>
  <c r="IY34" i="29"/>
  <c r="JD56" i="29"/>
  <c r="IX56" i="29"/>
  <c r="IY56" i="29"/>
  <c r="IZ56" i="29"/>
  <c r="JD19" i="29"/>
  <c r="IX19" i="29"/>
  <c r="IY19" i="29"/>
  <c r="IZ19" i="29"/>
  <c r="JD59" i="29"/>
  <c r="IX59" i="29"/>
  <c r="IY59" i="29"/>
  <c r="IZ59" i="29"/>
  <c r="JD57" i="29"/>
  <c r="IX57" i="29"/>
  <c r="IY57" i="29"/>
  <c r="IZ57" i="29"/>
  <c r="JD128" i="29"/>
  <c r="IX128" i="29"/>
  <c r="IY128" i="29"/>
  <c r="IZ128" i="29"/>
  <c r="JD95" i="29"/>
  <c r="IX95" i="29"/>
  <c r="IY95" i="29"/>
  <c r="IZ95" i="29"/>
  <c r="JD20" i="29"/>
  <c r="IX20" i="29"/>
  <c r="IY20" i="29"/>
  <c r="IZ20" i="29"/>
  <c r="JD75" i="29"/>
  <c r="IX75" i="29"/>
  <c r="IY75" i="29"/>
  <c r="IZ75" i="29"/>
  <c r="JD77" i="29"/>
  <c r="IX77" i="29"/>
  <c r="IY77" i="29"/>
  <c r="IZ77" i="29"/>
  <c r="JD146" i="29"/>
  <c r="IZ146" i="29"/>
  <c r="IX146" i="29"/>
  <c r="IY146" i="29"/>
  <c r="JD136" i="29"/>
  <c r="IX136" i="29"/>
  <c r="IY136" i="29"/>
  <c r="IZ136" i="29"/>
  <c r="JD84" i="29"/>
  <c r="IX84" i="29"/>
  <c r="IY84" i="29"/>
  <c r="IZ84" i="29"/>
  <c r="JD94" i="29"/>
  <c r="IZ94" i="29"/>
  <c r="IX94" i="29"/>
  <c r="IY94" i="29"/>
  <c r="JD124" i="29"/>
  <c r="IX124" i="29"/>
  <c r="IY124" i="29"/>
  <c r="IZ124" i="29"/>
  <c r="JD58" i="29"/>
  <c r="IZ58" i="29"/>
  <c r="IX58" i="29"/>
  <c r="IY58" i="29"/>
  <c r="JD62" i="29"/>
  <c r="IZ62" i="29"/>
  <c r="IX62" i="29"/>
  <c r="IY62" i="29"/>
  <c r="JD130" i="29"/>
  <c r="IX130" i="29"/>
  <c r="IZ130" i="29"/>
  <c r="IY130" i="29"/>
  <c r="JD97" i="29"/>
  <c r="IX97" i="29"/>
  <c r="IY97" i="29"/>
  <c r="IZ97" i="29"/>
  <c r="JD137" i="29"/>
  <c r="IX137" i="29"/>
  <c r="IY137" i="29"/>
  <c r="IZ137" i="29"/>
  <c r="JD68" i="29"/>
  <c r="IX68" i="29"/>
  <c r="IY68" i="29"/>
  <c r="IZ68" i="29"/>
  <c r="JD117" i="29"/>
  <c r="IX117" i="29"/>
  <c r="IY117" i="29"/>
  <c r="IZ117" i="29"/>
  <c r="JD16" i="29"/>
  <c r="IX16" i="29"/>
  <c r="IY16" i="29"/>
  <c r="IZ16" i="29"/>
  <c r="JD47" i="29"/>
  <c r="IX47" i="29"/>
  <c r="IY47" i="29"/>
  <c r="IZ47" i="29"/>
  <c r="JD144" i="29"/>
  <c r="IX144" i="29"/>
  <c r="IY144" i="29"/>
  <c r="IZ144" i="29"/>
  <c r="JD165" i="29"/>
  <c r="IX165" i="29"/>
  <c r="IY165" i="29"/>
  <c r="IZ165" i="29"/>
  <c r="JD147" i="29"/>
  <c r="IX147" i="29"/>
  <c r="IY147" i="29"/>
  <c r="IZ147" i="29"/>
  <c r="JD156" i="29"/>
  <c r="IX156" i="29"/>
  <c r="IY156" i="29"/>
  <c r="IZ156" i="29"/>
  <c r="JD78" i="29"/>
  <c r="IZ78" i="29"/>
  <c r="IX78" i="29"/>
  <c r="IY78" i="29"/>
  <c r="JD12" i="29"/>
  <c r="IX12" i="29"/>
  <c r="IY12" i="29"/>
  <c r="IZ12" i="29"/>
  <c r="JD102" i="29"/>
  <c r="IZ102" i="29"/>
  <c r="IX102" i="29"/>
  <c r="IY102" i="29"/>
  <c r="JD119" i="29"/>
  <c r="IX119" i="29"/>
  <c r="IY119" i="29"/>
  <c r="IZ119" i="29"/>
  <c r="JD25" i="29"/>
  <c r="IX25" i="29"/>
  <c r="IY25" i="29"/>
  <c r="IZ25" i="29"/>
  <c r="JD108" i="29"/>
  <c r="IX108" i="29"/>
  <c r="IY108" i="29"/>
  <c r="IZ108" i="29"/>
  <c r="JD35" i="29"/>
  <c r="IX35" i="29"/>
  <c r="IY35" i="29"/>
  <c r="IZ35" i="29"/>
  <c r="JD67" i="29"/>
  <c r="IX67" i="29"/>
  <c r="IY67" i="29"/>
  <c r="IZ67" i="29"/>
  <c r="JD46" i="29"/>
  <c r="IZ46" i="29"/>
  <c r="IX46" i="29"/>
  <c r="IY46" i="29"/>
  <c r="JD166" i="29"/>
  <c r="IZ166" i="29"/>
  <c r="IX166" i="29"/>
  <c r="IY166" i="29"/>
  <c r="JD41" i="29"/>
  <c r="IX41" i="29"/>
  <c r="IY41" i="29"/>
  <c r="IZ41" i="29"/>
  <c r="JD135" i="29"/>
  <c r="IX135" i="29"/>
  <c r="IY135" i="29"/>
  <c r="IZ135" i="29"/>
  <c r="JD141" i="29"/>
  <c r="IX141" i="29"/>
  <c r="IY141" i="29"/>
  <c r="IZ141" i="29"/>
  <c r="JD172" i="29"/>
  <c r="IX172" i="29"/>
  <c r="IY172" i="29"/>
  <c r="IZ172" i="29"/>
  <c r="JD98" i="29"/>
  <c r="IX98" i="29"/>
  <c r="IY98" i="29"/>
  <c r="IZ98" i="29"/>
  <c r="JD23" i="29"/>
  <c r="IX23" i="29"/>
  <c r="IY23" i="29"/>
  <c r="IZ23" i="29"/>
  <c r="JD42" i="29"/>
  <c r="IZ42" i="29"/>
  <c r="IX42" i="29"/>
  <c r="IY42" i="29"/>
  <c r="JD52" i="29"/>
  <c r="IX52" i="29"/>
  <c r="IY52" i="29"/>
  <c r="IZ52" i="29"/>
  <c r="JD121" i="29"/>
  <c r="IX121" i="29"/>
  <c r="IY121" i="29"/>
  <c r="IZ121" i="29"/>
  <c r="JD105" i="29"/>
  <c r="IX105" i="29"/>
  <c r="IY105" i="29"/>
  <c r="IZ105" i="29"/>
  <c r="JD32" i="29"/>
  <c r="IX32" i="29"/>
  <c r="IY32" i="29"/>
  <c r="IZ32" i="29"/>
  <c r="JD139" i="29"/>
  <c r="IX139" i="29"/>
  <c r="IY139" i="29"/>
  <c r="IZ139" i="29"/>
  <c r="JD162" i="29"/>
  <c r="IZ162" i="29"/>
  <c r="IX162" i="29"/>
  <c r="IY162" i="29"/>
  <c r="JD76" i="29"/>
  <c r="IX76" i="29"/>
  <c r="IY76" i="29"/>
  <c r="IZ76" i="29"/>
  <c r="JD24" i="29"/>
  <c r="IX24" i="29"/>
  <c r="IY24" i="29"/>
  <c r="IZ24" i="29"/>
  <c r="JD83" i="29"/>
  <c r="IX83" i="29"/>
  <c r="IY83" i="29"/>
  <c r="IZ83" i="29"/>
  <c r="JD140" i="29"/>
  <c r="IX140" i="29"/>
  <c r="IY140" i="29"/>
  <c r="IZ140" i="29"/>
  <c r="JD65" i="29"/>
  <c r="IX65" i="29"/>
  <c r="IY65" i="29"/>
  <c r="IZ65" i="29"/>
  <c r="JD100" i="29"/>
  <c r="IX100" i="29"/>
  <c r="IY100" i="29"/>
  <c r="IZ100" i="29"/>
  <c r="JD17" i="29"/>
  <c r="IX17" i="29"/>
  <c r="IY17" i="29"/>
  <c r="IZ17" i="29"/>
  <c r="JD143" i="29"/>
  <c r="IX143" i="29"/>
  <c r="IY143" i="29"/>
  <c r="IZ143" i="29"/>
  <c r="JD158" i="29"/>
  <c r="IZ158" i="29"/>
  <c r="IX158" i="29"/>
  <c r="IY158" i="29"/>
  <c r="JD123" i="29"/>
  <c r="IX123" i="29"/>
  <c r="IY123" i="29"/>
  <c r="IZ123" i="29"/>
  <c r="JD109" i="29"/>
  <c r="IX109" i="29"/>
  <c r="IY109" i="29"/>
  <c r="IZ109" i="29"/>
  <c r="JD36" i="29"/>
  <c r="IX36" i="29"/>
  <c r="IY36" i="29"/>
  <c r="IZ36" i="29"/>
  <c r="JD101" i="29"/>
  <c r="IX101" i="29"/>
  <c r="IY101" i="29"/>
  <c r="IZ101" i="29"/>
  <c r="JD43" i="29"/>
  <c r="IX43" i="29"/>
  <c r="IY43" i="29"/>
  <c r="IZ43" i="29"/>
  <c r="JD114" i="29"/>
  <c r="IZ114" i="29"/>
  <c r="IX114" i="29"/>
  <c r="IY114" i="29"/>
  <c r="JD44" i="29"/>
  <c r="IX44" i="29"/>
  <c r="IY44" i="29"/>
  <c r="IZ44" i="29"/>
  <c r="JD170" i="29"/>
  <c r="IX170" i="29"/>
  <c r="IZ170" i="29"/>
  <c r="IY170" i="29"/>
  <c r="JD145" i="29"/>
  <c r="IX145" i="29"/>
  <c r="IY145" i="29"/>
  <c r="IZ145" i="29"/>
  <c r="JD157" i="29"/>
  <c r="IX157" i="29"/>
  <c r="IY157" i="29"/>
  <c r="IZ157" i="29"/>
  <c r="JD82" i="29"/>
  <c r="IZ82" i="29"/>
  <c r="IX82" i="29"/>
  <c r="IY82" i="29"/>
  <c r="JD151" i="29"/>
  <c r="IX151" i="29"/>
  <c r="IY151" i="29"/>
  <c r="IZ151" i="29"/>
  <c r="JD163" i="29"/>
  <c r="IX163" i="29"/>
  <c r="IY163" i="29"/>
  <c r="IZ163" i="29"/>
  <c r="JD88" i="29"/>
  <c r="IX88" i="29"/>
  <c r="IY88" i="29"/>
  <c r="IZ88" i="29"/>
  <c r="JD14" i="29"/>
  <c r="IZ14" i="29"/>
  <c r="IX14" i="29"/>
  <c r="IY14" i="29"/>
  <c r="JD38" i="29"/>
  <c r="IZ38" i="29"/>
  <c r="IX38" i="29"/>
  <c r="IY38" i="29"/>
  <c r="JD63" i="29"/>
  <c r="IX63" i="29"/>
  <c r="IY63" i="29"/>
  <c r="IZ63" i="29"/>
  <c r="JD66" i="29"/>
  <c r="IZ66" i="29"/>
  <c r="IX66" i="29"/>
  <c r="IY66" i="29"/>
  <c r="JD115" i="29"/>
  <c r="IX115" i="29"/>
  <c r="IY115" i="29"/>
  <c r="IZ115" i="29"/>
  <c r="JD104" i="29"/>
  <c r="IX104" i="29"/>
  <c r="IY104" i="29"/>
  <c r="IZ104" i="29"/>
  <c r="JD81" i="29"/>
  <c r="IX81" i="29"/>
  <c r="IY81" i="29"/>
  <c r="IZ81" i="29"/>
  <c r="JD15" i="29"/>
  <c r="IX15" i="29"/>
  <c r="IY15" i="29"/>
  <c r="IZ15" i="29"/>
  <c r="JD161" i="29"/>
  <c r="IX161" i="29"/>
  <c r="IY161" i="29"/>
  <c r="IZ161" i="29"/>
  <c r="JD148" i="29"/>
  <c r="IX148" i="29"/>
  <c r="IY148" i="29"/>
  <c r="IZ148" i="29"/>
  <c r="JD125" i="29"/>
  <c r="IX125" i="29"/>
  <c r="IY125" i="29"/>
  <c r="IZ125" i="29"/>
  <c r="JD168" i="29"/>
  <c r="IX168" i="29"/>
  <c r="IY168" i="29"/>
  <c r="IZ168" i="29"/>
  <c r="JD21" i="29"/>
  <c r="IX21" i="29"/>
  <c r="IY21" i="29"/>
  <c r="IZ21" i="29"/>
  <c r="JD61" i="29"/>
  <c r="IX61" i="29"/>
  <c r="IY61" i="29"/>
  <c r="IZ61" i="29"/>
  <c r="JD54" i="29"/>
  <c r="IZ54" i="29"/>
  <c r="IX54" i="29"/>
  <c r="IY54" i="29"/>
  <c r="JD60" i="29"/>
  <c r="IX60" i="29"/>
  <c r="IY60" i="29"/>
  <c r="IZ60" i="29"/>
  <c r="JD126" i="29"/>
  <c r="IZ126" i="29"/>
  <c r="IX126" i="29"/>
  <c r="IY126" i="29"/>
  <c r="JD93" i="29"/>
  <c r="IX93" i="29"/>
  <c r="IY93" i="29"/>
  <c r="IZ93" i="29"/>
  <c r="JD39" i="29"/>
  <c r="IX39" i="29"/>
  <c r="IY39" i="29"/>
  <c r="IZ39" i="29"/>
  <c r="JD150" i="29"/>
  <c r="IX150" i="29"/>
  <c r="IZ150" i="29"/>
  <c r="IY150" i="29"/>
  <c r="JD127" i="29"/>
  <c r="IX127" i="29"/>
  <c r="IY127" i="29"/>
  <c r="IZ127" i="29"/>
  <c r="JD53" i="29"/>
  <c r="IX53" i="29"/>
  <c r="IY53" i="29"/>
  <c r="IZ53" i="29"/>
  <c r="JD18" i="29"/>
  <c r="IZ18" i="29"/>
  <c r="IX18" i="29"/>
  <c r="IY18" i="29"/>
  <c r="JD142" i="29"/>
  <c r="IZ142" i="29"/>
  <c r="IX142" i="29"/>
  <c r="IY142" i="29"/>
  <c r="JD55" i="29"/>
  <c r="IX55" i="29"/>
  <c r="IY55" i="29"/>
  <c r="IZ55" i="29"/>
  <c r="JD171" i="29"/>
  <c r="IX171" i="29"/>
  <c r="IY171" i="29"/>
  <c r="IZ171" i="29"/>
  <c r="JD87" i="29"/>
  <c r="IX87" i="29"/>
  <c r="IY87" i="29"/>
  <c r="IZ87" i="29"/>
  <c r="JD160" i="29"/>
  <c r="IX160" i="29"/>
  <c r="IY160" i="29"/>
  <c r="IZ160" i="29"/>
  <c r="JD85" i="29"/>
  <c r="IX85" i="29"/>
  <c r="IY85" i="29"/>
  <c r="IZ85" i="29"/>
  <c r="JD13" i="29"/>
  <c r="IX13" i="29"/>
  <c r="IY13" i="29"/>
  <c r="IZ13" i="29"/>
  <c r="JD106" i="29"/>
  <c r="IZ106" i="29"/>
  <c r="IX106" i="29"/>
  <c r="IY106" i="29"/>
  <c r="JD33" i="29"/>
  <c r="IX33" i="29"/>
  <c r="IY33" i="29"/>
  <c r="IZ33" i="29"/>
  <c r="JD138" i="29"/>
  <c r="IZ138" i="29"/>
  <c r="IX138" i="29"/>
  <c r="IY138" i="29"/>
  <c r="JD169" i="29"/>
  <c r="IX169" i="29"/>
  <c r="IY169" i="29"/>
  <c r="IZ169" i="29"/>
  <c r="JD74" i="29"/>
  <c r="IZ74" i="29"/>
  <c r="IX74" i="29"/>
  <c r="IY74" i="29"/>
  <c r="JD22" i="29"/>
  <c r="IX22" i="29"/>
  <c r="IZ22" i="29"/>
  <c r="IY22" i="29"/>
  <c r="JD129" i="29"/>
  <c r="IX129" i="29"/>
  <c r="IY129" i="29"/>
  <c r="IZ129" i="29"/>
  <c r="JD96" i="29"/>
  <c r="IX96" i="29"/>
  <c r="IY96" i="29"/>
  <c r="IZ96" i="29"/>
  <c r="JD45" i="29"/>
  <c r="IX45" i="29"/>
  <c r="IY45" i="29"/>
  <c r="IZ45" i="29"/>
  <c r="JD120" i="29"/>
  <c r="IX120" i="29"/>
  <c r="IY120" i="29"/>
  <c r="IZ120" i="29"/>
  <c r="IZ72" i="29"/>
  <c r="JD64" i="29"/>
  <c r="IX64" i="29"/>
  <c r="IY64" i="29"/>
  <c r="IZ64" i="29"/>
  <c r="JD116" i="29"/>
  <c r="IX116" i="29"/>
  <c r="IY116" i="29"/>
  <c r="IZ116" i="29"/>
  <c r="JD80" i="29"/>
  <c r="IX80" i="29"/>
  <c r="IY80" i="29"/>
  <c r="IZ80" i="29"/>
  <c r="JD79" i="29"/>
  <c r="IX79" i="29"/>
  <c r="IY79" i="29"/>
  <c r="IZ79" i="29"/>
  <c r="JD51" i="29"/>
  <c r="IX51" i="29"/>
  <c r="IY51" i="29"/>
  <c r="IZ51" i="29"/>
  <c r="JD122" i="29"/>
  <c r="IZ122" i="29"/>
  <c r="IX122" i="29"/>
  <c r="IY122" i="29"/>
  <c r="JD103" i="29"/>
  <c r="IX103" i="29"/>
  <c r="IY103" i="29"/>
  <c r="IZ103" i="29"/>
  <c r="JD149" i="29"/>
  <c r="IX149" i="29"/>
  <c r="IY149" i="29"/>
  <c r="IZ149" i="29"/>
  <c r="JD164" i="29"/>
  <c r="IX164" i="29"/>
  <c r="IY164" i="29"/>
  <c r="IZ164" i="29"/>
  <c r="JD167" i="29"/>
  <c r="IX167" i="29"/>
  <c r="IY167" i="29"/>
  <c r="IZ167" i="29"/>
  <c r="JD86" i="29"/>
  <c r="IZ86" i="29"/>
  <c r="IX86" i="29"/>
  <c r="IY86" i="29"/>
  <c r="JD99" i="29"/>
  <c r="IX99" i="29"/>
  <c r="IY99" i="29"/>
  <c r="IZ99" i="29"/>
  <c r="JD107" i="29"/>
  <c r="IX107" i="29"/>
  <c r="IY107" i="29"/>
  <c r="IZ107" i="29"/>
  <c r="JD31" i="29"/>
  <c r="IX31" i="29"/>
  <c r="IY31" i="29"/>
  <c r="IZ31" i="29"/>
  <c r="JD118" i="29"/>
  <c r="IZ118" i="29"/>
  <c r="IX118" i="29"/>
  <c r="IY118" i="29"/>
  <c r="JD37" i="29"/>
  <c r="IX37" i="29"/>
  <c r="IY37" i="29"/>
  <c r="IZ37" i="29"/>
  <c r="JD40" i="29"/>
  <c r="IX40" i="29"/>
  <c r="IY40" i="29"/>
  <c r="IZ40" i="29"/>
  <c r="IS155" i="29"/>
  <c r="IV155" i="29" s="1"/>
  <c r="IW155" i="29" s="1"/>
  <c r="IS111" i="29"/>
  <c r="IV111" i="29" s="1"/>
  <c r="IW111" i="29" s="1"/>
  <c r="IO11" i="29"/>
  <c r="IP11" i="29"/>
  <c r="IQ11" i="29"/>
  <c r="IR11" i="29"/>
  <c r="IO27" i="29"/>
  <c r="IP27" i="29"/>
  <c r="IQ27" i="29"/>
  <c r="IR27" i="29"/>
  <c r="IQ6" i="29"/>
  <c r="IR6" i="29"/>
  <c r="IO6" i="29"/>
  <c r="IP6" i="29"/>
  <c r="IV10" i="29"/>
  <c r="IW10" i="29" s="1"/>
  <c r="IV132" i="29"/>
  <c r="IW132" i="29" s="1"/>
  <c r="IV92" i="29"/>
  <c r="IW92" i="29" s="1"/>
  <c r="IV112" i="29"/>
  <c r="IW112" i="29" s="1"/>
  <c r="IV28" i="29"/>
  <c r="IW28" i="29" s="1"/>
  <c r="IV9" i="29"/>
  <c r="IW9" i="29" s="1"/>
  <c r="IV8" i="29"/>
  <c r="IW8" i="29" s="1"/>
  <c r="IV29" i="29"/>
  <c r="IW29" i="29" s="1"/>
  <c r="IV71" i="29"/>
  <c r="IW71" i="29" s="1"/>
  <c r="IV49" i="29"/>
  <c r="IW49" i="29" s="1"/>
  <c r="IV70" i="29"/>
  <c r="IW70" i="29" s="1"/>
  <c r="IV133" i="29"/>
  <c r="IW133" i="29" s="1"/>
  <c r="IV90" i="29"/>
  <c r="IW90" i="29" s="1"/>
  <c r="IV153" i="29"/>
  <c r="IW153" i="29" s="1"/>
  <c r="IV69" i="29"/>
  <c r="IW69" i="29" s="1"/>
  <c r="IV48" i="29"/>
  <c r="IW48" i="29" s="1"/>
  <c r="IV113" i="29"/>
  <c r="IW113" i="29" s="1"/>
  <c r="IV7" i="29"/>
  <c r="IW7" i="29" s="1"/>
  <c r="IV154" i="29"/>
  <c r="IW154" i="29" s="1"/>
  <c r="IV50" i="29"/>
  <c r="IW50" i="29" s="1"/>
  <c r="IV91" i="29"/>
  <c r="IW91" i="29" s="1"/>
  <c r="IL11" i="29"/>
  <c r="IM11" i="29"/>
  <c r="IT11" i="29" s="1"/>
  <c r="IN11" i="29"/>
  <c r="IU11" i="29" s="1"/>
  <c r="IL27" i="29"/>
  <c r="IS27" i="29" s="1"/>
  <c r="IM27" i="29"/>
  <c r="IT27" i="29" s="1"/>
  <c r="IN27" i="29"/>
  <c r="IU27" i="29" s="1"/>
  <c r="IM6" i="29"/>
  <c r="IT6" i="29" s="1"/>
  <c r="IN6" i="29"/>
  <c r="IU6" i="29" s="1"/>
  <c r="IL6" i="29"/>
  <c r="IS6" i="29" s="1"/>
  <c r="IX72" i="29" l="1"/>
  <c r="IZ73" i="29"/>
  <c r="IY73" i="29"/>
  <c r="IX30" i="29"/>
  <c r="IZ30" i="29"/>
  <c r="JC30" i="29" s="1"/>
  <c r="IY134" i="29"/>
  <c r="JC134" i="29" s="1"/>
  <c r="IX134" i="29"/>
  <c r="JB134" i="29" s="1"/>
  <c r="M30" i="31"/>
  <c r="M9" i="31" s="1"/>
  <c r="JC138" i="29"/>
  <c r="JC142" i="29"/>
  <c r="JC118" i="29"/>
  <c r="JC36" i="29"/>
  <c r="JC100" i="29"/>
  <c r="JC83" i="29"/>
  <c r="JC105" i="29"/>
  <c r="JC172" i="29"/>
  <c r="JC41" i="29"/>
  <c r="JC67" i="29"/>
  <c r="JC25" i="29"/>
  <c r="JC12" i="29"/>
  <c r="JC147" i="29"/>
  <c r="JC47" i="29"/>
  <c r="JC68" i="29"/>
  <c r="JC124" i="29"/>
  <c r="JC66" i="29"/>
  <c r="JC14" i="29"/>
  <c r="JC114" i="29"/>
  <c r="JC46" i="29"/>
  <c r="JC102" i="29"/>
  <c r="JC58" i="29"/>
  <c r="JC34" i="29"/>
  <c r="JC86" i="29"/>
  <c r="JC122" i="29"/>
  <c r="JC74" i="29"/>
  <c r="JC18" i="29"/>
  <c r="JC54" i="29"/>
  <c r="JC82" i="29"/>
  <c r="JC158" i="29"/>
  <c r="JC150" i="29"/>
  <c r="JC136" i="29"/>
  <c r="JC162" i="29"/>
  <c r="JC42" i="29"/>
  <c r="JC38" i="29"/>
  <c r="JC166" i="29"/>
  <c r="JC78" i="29"/>
  <c r="JC62" i="29"/>
  <c r="JC94" i="29"/>
  <c r="JC146" i="29"/>
  <c r="JC106" i="29"/>
  <c r="JC126" i="29"/>
  <c r="JC75" i="29"/>
  <c r="JC96" i="29"/>
  <c r="JC85" i="29"/>
  <c r="JC168" i="29"/>
  <c r="JC63" i="29"/>
  <c r="JC128" i="29"/>
  <c r="JC19" i="29"/>
  <c r="JC159" i="29"/>
  <c r="JC149" i="29"/>
  <c r="JC72" i="29"/>
  <c r="JC33" i="29"/>
  <c r="JC127" i="29"/>
  <c r="JC161" i="29"/>
  <c r="JC88" i="29"/>
  <c r="JC80" i="29"/>
  <c r="JC171" i="29"/>
  <c r="JC93" i="29"/>
  <c r="JC104" i="29"/>
  <c r="JE37" i="29"/>
  <c r="JF37" i="29" s="1"/>
  <c r="JE107" i="29"/>
  <c r="JF107" i="29" s="1"/>
  <c r="JE167" i="29"/>
  <c r="JF167" i="29" s="1"/>
  <c r="JE51" i="29"/>
  <c r="JF51" i="29" s="1"/>
  <c r="JE116" i="29"/>
  <c r="JF116" i="29" s="1"/>
  <c r="JE120" i="29"/>
  <c r="JF120" i="29" s="1"/>
  <c r="JE129" i="29"/>
  <c r="JF129" i="29" s="1"/>
  <c r="JE169" i="29"/>
  <c r="JF169" i="29" s="1"/>
  <c r="JE106" i="29"/>
  <c r="JF106" i="29" s="1"/>
  <c r="JE160" i="29"/>
  <c r="JF160" i="29" s="1"/>
  <c r="JE55" i="29"/>
  <c r="JF55" i="29" s="1"/>
  <c r="JE150" i="29"/>
  <c r="JF150" i="29" s="1"/>
  <c r="JE126" i="29"/>
  <c r="JF126" i="29" s="1"/>
  <c r="JE61" i="29"/>
  <c r="JF61" i="29" s="1"/>
  <c r="JE125" i="29"/>
  <c r="JF125" i="29" s="1"/>
  <c r="JE15" i="29"/>
  <c r="JF15" i="29" s="1"/>
  <c r="JE115" i="29"/>
  <c r="JF115" i="29" s="1"/>
  <c r="JE38" i="29"/>
  <c r="JF38" i="29" s="1"/>
  <c r="JE163" i="29"/>
  <c r="JF163" i="29" s="1"/>
  <c r="JE157" i="29"/>
  <c r="JF157" i="29" s="1"/>
  <c r="JE44" i="29"/>
  <c r="JF44" i="29" s="1"/>
  <c r="JE43" i="29"/>
  <c r="JF43" i="29" s="1"/>
  <c r="JE109" i="29"/>
  <c r="JF109" i="29" s="1"/>
  <c r="JE143" i="29"/>
  <c r="JF143" i="29" s="1"/>
  <c r="JE65" i="29"/>
  <c r="JF65" i="29" s="1"/>
  <c r="JE24" i="29"/>
  <c r="JF24" i="29" s="1"/>
  <c r="JE139" i="29"/>
  <c r="JF139" i="29" s="1"/>
  <c r="JE121" i="29"/>
  <c r="JF121" i="29" s="1"/>
  <c r="JE23" i="29"/>
  <c r="JF23" i="29" s="1"/>
  <c r="JE141" i="29"/>
  <c r="JF141" i="29" s="1"/>
  <c r="JE166" i="29"/>
  <c r="JF166" i="29" s="1"/>
  <c r="JE35" i="29"/>
  <c r="JF35" i="29" s="1"/>
  <c r="JE119" i="29"/>
  <c r="JF119" i="29" s="1"/>
  <c r="JE78" i="29"/>
  <c r="JF78" i="29" s="1"/>
  <c r="JE165" i="29"/>
  <c r="JF165" i="29" s="1"/>
  <c r="JE16" i="29"/>
  <c r="JF16" i="29" s="1"/>
  <c r="JE137" i="29"/>
  <c r="JF137" i="29" s="1"/>
  <c r="JE62" i="29"/>
  <c r="JF62" i="29" s="1"/>
  <c r="JE94" i="29"/>
  <c r="JF94" i="29" s="1"/>
  <c r="JE146" i="29"/>
  <c r="JF146" i="29" s="1"/>
  <c r="JE20" i="29"/>
  <c r="JF20" i="29" s="1"/>
  <c r="JE57" i="29"/>
  <c r="JF57" i="29" s="1"/>
  <c r="JE56" i="29"/>
  <c r="JF56" i="29" s="1"/>
  <c r="JE118" i="29"/>
  <c r="JF118" i="29" s="1"/>
  <c r="JE99" i="29"/>
  <c r="JF99" i="29" s="1"/>
  <c r="JE164" i="29"/>
  <c r="JF164" i="29" s="1"/>
  <c r="JE103" i="29"/>
  <c r="JF103" i="29" s="1"/>
  <c r="JE79" i="29"/>
  <c r="JF79" i="29" s="1"/>
  <c r="JE64" i="29"/>
  <c r="JF64" i="29" s="1"/>
  <c r="JE45" i="29"/>
  <c r="JF45" i="29" s="1"/>
  <c r="JE22" i="29"/>
  <c r="JF22" i="29" s="1"/>
  <c r="JE138" i="29"/>
  <c r="JF138" i="29" s="1"/>
  <c r="JE13" i="29"/>
  <c r="JF13" i="29" s="1"/>
  <c r="JE87" i="29"/>
  <c r="JF87" i="29" s="1"/>
  <c r="JE142" i="29"/>
  <c r="JF142" i="29" s="1"/>
  <c r="JE53" i="29"/>
  <c r="JF53" i="29" s="1"/>
  <c r="JE39" i="29"/>
  <c r="JF39" i="29" s="1"/>
  <c r="JE60" i="29"/>
  <c r="JF60" i="29" s="1"/>
  <c r="JE21" i="29"/>
  <c r="JF21" i="29" s="1"/>
  <c r="JE148" i="29"/>
  <c r="JF148" i="29" s="1"/>
  <c r="JE81" i="29"/>
  <c r="JF81" i="29" s="1"/>
  <c r="JE66" i="29"/>
  <c r="JF66" i="29" s="1"/>
  <c r="JE14" i="29"/>
  <c r="JF14" i="29" s="1"/>
  <c r="JE151" i="29"/>
  <c r="JF151" i="29" s="1"/>
  <c r="JE145" i="29"/>
  <c r="JF145" i="29" s="1"/>
  <c r="JE114" i="29"/>
  <c r="JF114" i="29" s="1"/>
  <c r="JE101" i="29"/>
  <c r="JF101" i="29" s="1"/>
  <c r="JE123" i="29"/>
  <c r="JF123" i="29" s="1"/>
  <c r="JE17" i="29"/>
  <c r="JF17" i="29" s="1"/>
  <c r="JE140" i="29"/>
  <c r="JF140" i="29" s="1"/>
  <c r="JE76" i="29"/>
  <c r="JF76" i="29" s="1"/>
  <c r="JE32" i="29"/>
  <c r="JF32" i="29" s="1"/>
  <c r="JE52" i="29"/>
  <c r="JF52" i="29" s="1"/>
  <c r="JE98" i="29"/>
  <c r="JF98" i="29" s="1"/>
  <c r="JE135" i="29"/>
  <c r="JF135" i="29" s="1"/>
  <c r="JE46" i="29"/>
  <c r="JF46" i="29" s="1"/>
  <c r="JE108" i="29"/>
  <c r="JF108" i="29" s="1"/>
  <c r="JE102" i="29"/>
  <c r="JF102" i="29" s="1"/>
  <c r="JE156" i="29"/>
  <c r="JF156" i="29" s="1"/>
  <c r="JE144" i="29"/>
  <c r="JF144" i="29" s="1"/>
  <c r="JE117" i="29"/>
  <c r="JF117" i="29" s="1"/>
  <c r="JE97" i="29"/>
  <c r="JF97" i="29" s="1"/>
  <c r="JE58" i="29"/>
  <c r="JF58" i="29" s="1"/>
  <c r="JE84" i="29"/>
  <c r="JF84" i="29" s="1"/>
  <c r="JE77" i="29"/>
  <c r="JF77" i="29" s="1"/>
  <c r="JE95" i="29"/>
  <c r="JF95" i="29" s="1"/>
  <c r="JE59" i="29"/>
  <c r="JF59" i="29" s="1"/>
  <c r="JE34" i="29"/>
  <c r="JF34" i="29" s="1"/>
  <c r="JE40" i="29"/>
  <c r="JF40" i="29" s="1"/>
  <c r="JE31" i="29"/>
  <c r="JF31" i="29" s="1"/>
  <c r="JE86" i="29"/>
  <c r="JF86" i="29" s="1"/>
  <c r="JE149" i="29"/>
  <c r="JF149" i="29" s="1"/>
  <c r="JE122" i="29"/>
  <c r="JF122" i="29" s="1"/>
  <c r="JE80" i="29"/>
  <c r="JF80" i="29" s="1"/>
  <c r="JE96" i="29"/>
  <c r="JF96" i="29" s="1"/>
  <c r="JE74" i="29"/>
  <c r="JF74" i="29" s="1"/>
  <c r="JE33" i="29"/>
  <c r="JF33" i="29" s="1"/>
  <c r="JE85" i="29"/>
  <c r="JF85" i="29" s="1"/>
  <c r="JE171" i="29"/>
  <c r="JF171" i="29" s="1"/>
  <c r="JE18" i="29"/>
  <c r="JF18" i="29" s="1"/>
  <c r="JE127" i="29"/>
  <c r="JF127" i="29" s="1"/>
  <c r="JE93" i="29"/>
  <c r="JF93" i="29" s="1"/>
  <c r="JE54" i="29"/>
  <c r="JF54" i="29" s="1"/>
  <c r="JE168" i="29"/>
  <c r="JF168" i="29" s="1"/>
  <c r="JE161" i="29"/>
  <c r="JF161" i="29" s="1"/>
  <c r="JE104" i="29"/>
  <c r="JF104" i="29" s="1"/>
  <c r="JE63" i="29"/>
  <c r="JF63" i="29" s="1"/>
  <c r="JE88" i="29"/>
  <c r="JF88" i="29" s="1"/>
  <c r="JE82" i="29"/>
  <c r="JF82" i="29" s="1"/>
  <c r="JE170" i="29"/>
  <c r="JF170" i="29" s="1"/>
  <c r="JE36" i="29"/>
  <c r="JF36" i="29" s="1"/>
  <c r="JE158" i="29"/>
  <c r="JF158" i="29" s="1"/>
  <c r="JE100" i="29"/>
  <c r="JF100" i="29" s="1"/>
  <c r="JE83" i="29"/>
  <c r="JF83" i="29" s="1"/>
  <c r="JE162" i="29"/>
  <c r="JF162" i="29" s="1"/>
  <c r="JE105" i="29"/>
  <c r="JF105" i="29" s="1"/>
  <c r="JE42" i="29"/>
  <c r="JF42" i="29" s="1"/>
  <c r="JE172" i="29"/>
  <c r="JF172" i="29" s="1"/>
  <c r="JE41" i="29"/>
  <c r="JF41" i="29" s="1"/>
  <c r="JE67" i="29"/>
  <c r="JF67" i="29" s="1"/>
  <c r="JE25" i="29"/>
  <c r="JF25" i="29" s="1"/>
  <c r="JE12" i="29"/>
  <c r="JF12" i="29" s="1"/>
  <c r="JE147" i="29"/>
  <c r="JF147" i="29" s="1"/>
  <c r="JE47" i="29"/>
  <c r="JF47" i="29" s="1"/>
  <c r="JE68" i="29"/>
  <c r="JF68" i="29" s="1"/>
  <c r="JE130" i="29"/>
  <c r="JF130" i="29" s="1"/>
  <c r="JE124" i="29"/>
  <c r="JF124" i="29" s="1"/>
  <c r="JE136" i="29"/>
  <c r="JF136" i="29" s="1"/>
  <c r="JE75" i="29"/>
  <c r="JF75" i="29" s="1"/>
  <c r="JE128" i="29"/>
  <c r="JF128" i="29" s="1"/>
  <c r="JE19" i="29"/>
  <c r="JF19" i="29" s="1"/>
  <c r="JE159" i="29"/>
  <c r="JF159" i="29" s="1"/>
  <c r="JC31" i="29"/>
  <c r="JC40" i="29"/>
  <c r="JC99" i="29"/>
  <c r="JC103" i="29"/>
  <c r="JC64" i="29"/>
  <c r="JC45" i="29"/>
  <c r="JC13" i="29"/>
  <c r="JC87" i="29"/>
  <c r="JC53" i="29"/>
  <c r="JC39" i="29"/>
  <c r="JC60" i="29"/>
  <c r="JC21" i="29"/>
  <c r="JC148" i="29"/>
  <c r="JC81" i="29"/>
  <c r="JC151" i="29"/>
  <c r="JC145" i="29"/>
  <c r="JC101" i="29"/>
  <c r="JC123" i="29"/>
  <c r="JC164" i="29"/>
  <c r="JC79" i="29"/>
  <c r="JC17" i="29"/>
  <c r="JC140" i="29"/>
  <c r="JC76" i="29"/>
  <c r="JC32" i="29"/>
  <c r="JC52" i="29"/>
  <c r="JC98" i="29"/>
  <c r="JC135" i="29"/>
  <c r="JC108" i="29"/>
  <c r="JC156" i="29"/>
  <c r="JC144" i="29"/>
  <c r="JC167" i="29"/>
  <c r="JA30" i="29"/>
  <c r="JC120" i="29"/>
  <c r="JC160" i="29"/>
  <c r="JB126" i="29"/>
  <c r="JA126" i="29"/>
  <c r="JC125" i="29"/>
  <c r="JC15" i="29"/>
  <c r="JC115" i="29"/>
  <c r="JB38" i="29"/>
  <c r="JA38" i="29"/>
  <c r="JC163" i="29"/>
  <c r="JC157" i="29"/>
  <c r="JC44" i="29"/>
  <c r="JC43" i="29"/>
  <c r="JC109" i="29"/>
  <c r="JC143" i="29"/>
  <c r="JC65" i="29"/>
  <c r="JC24" i="29"/>
  <c r="JC139" i="29"/>
  <c r="JC121" i="29"/>
  <c r="JC23" i="29"/>
  <c r="JC141" i="29"/>
  <c r="JA166" i="29"/>
  <c r="JB166" i="29"/>
  <c r="JC35" i="29"/>
  <c r="JC119" i="29"/>
  <c r="JB78" i="29"/>
  <c r="JA78" i="29"/>
  <c r="JC165" i="29"/>
  <c r="JC16" i="29"/>
  <c r="JC137" i="29"/>
  <c r="JB62" i="29"/>
  <c r="JA62" i="29"/>
  <c r="JA94" i="29"/>
  <c r="JB94" i="29"/>
  <c r="JA146" i="29"/>
  <c r="JB146" i="29"/>
  <c r="JC20" i="29"/>
  <c r="JC57" i="29"/>
  <c r="JC56" i="29"/>
  <c r="IX28" i="29"/>
  <c r="IY28" i="29"/>
  <c r="IZ28" i="29"/>
  <c r="JC107" i="29"/>
  <c r="JC116" i="29"/>
  <c r="JC169" i="29"/>
  <c r="JC55" i="29"/>
  <c r="IX112" i="29"/>
  <c r="IY112" i="29"/>
  <c r="IZ112" i="29"/>
  <c r="JA37" i="29"/>
  <c r="JB37" i="29"/>
  <c r="JB107" i="29"/>
  <c r="JA107" i="29"/>
  <c r="JA167" i="29"/>
  <c r="JB167" i="29"/>
  <c r="JB51" i="29"/>
  <c r="JA51" i="29"/>
  <c r="JB116" i="29"/>
  <c r="JA116" i="29"/>
  <c r="JB120" i="29"/>
  <c r="JA120" i="29"/>
  <c r="JB129" i="29"/>
  <c r="JA129" i="29"/>
  <c r="JA169" i="29"/>
  <c r="JB169" i="29"/>
  <c r="JB160" i="29"/>
  <c r="JA160" i="29"/>
  <c r="JA55" i="29"/>
  <c r="JB55" i="29"/>
  <c r="JB73" i="29"/>
  <c r="JA73" i="29"/>
  <c r="JB150" i="29"/>
  <c r="JA150" i="29"/>
  <c r="JB61" i="29"/>
  <c r="JA61" i="29"/>
  <c r="JA125" i="29"/>
  <c r="JB125" i="29"/>
  <c r="JB15" i="29"/>
  <c r="JA15" i="29"/>
  <c r="JB115" i="29"/>
  <c r="JA115" i="29"/>
  <c r="JA163" i="29"/>
  <c r="JB163" i="29"/>
  <c r="JB157" i="29"/>
  <c r="JA157" i="29"/>
  <c r="JB44" i="29"/>
  <c r="JA44" i="29"/>
  <c r="JB43" i="29"/>
  <c r="JA43" i="29"/>
  <c r="JB109" i="29"/>
  <c r="JA109" i="29"/>
  <c r="JA143" i="29"/>
  <c r="JB143" i="29"/>
  <c r="JB65" i="29"/>
  <c r="JA65" i="29"/>
  <c r="JB24" i="29"/>
  <c r="JA24" i="29"/>
  <c r="JB139" i="29"/>
  <c r="JA139" i="29"/>
  <c r="JA121" i="29"/>
  <c r="JB121" i="29"/>
  <c r="JA23" i="29"/>
  <c r="JB23" i="29"/>
  <c r="JB141" i="29"/>
  <c r="JA141" i="29"/>
  <c r="JB35" i="29"/>
  <c r="JA35" i="29"/>
  <c r="JA119" i="29"/>
  <c r="JB119" i="29"/>
  <c r="JB165" i="29"/>
  <c r="JA165" i="29"/>
  <c r="JB16" i="29"/>
  <c r="JA16" i="29"/>
  <c r="JA137" i="29"/>
  <c r="JB137" i="29"/>
  <c r="JA20" i="29"/>
  <c r="JB20" i="29"/>
  <c r="JB57" i="29"/>
  <c r="JA57" i="29"/>
  <c r="JB56" i="29"/>
  <c r="JA56" i="29"/>
  <c r="IX113" i="29"/>
  <c r="IY113" i="29"/>
  <c r="IZ113" i="29"/>
  <c r="JC37" i="29"/>
  <c r="JC51" i="29"/>
  <c r="JC129" i="29"/>
  <c r="JB106" i="29"/>
  <c r="JA106" i="29"/>
  <c r="JC61" i="29"/>
  <c r="IX48" i="29"/>
  <c r="IY48" i="29"/>
  <c r="IZ48" i="29"/>
  <c r="IX69" i="29"/>
  <c r="IY69" i="29"/>
  <c r="IZ69" i="29"/>
  <c r="IX92" i="29"/>
  <c r="IY92" i="29"/>
  <c r="IZ92" i="29"/>
  <c r="IX153" i="29"/>
  <c r="IY153" i="29"/>
  <c r="IZ153" i="29"/>
  <c r="IX132" i="29"/>
  <c r="IY132" i="29"/>
  <c r="IZ132" i="29"/>
  <c r="JC22" i="29"/>
  <c r="IX90" i="29"/>
  <c r="IZ90" i="29"/>
  <c r="IY90" i="29"/>
  <c r="JB142" i="29"/>
  <c r="JA142" i="29"/>
  <c r="JB66" i="29"/>
  <c r="JA66" i="29"/>
  <c r="JB114" i="29"/>
  <c r="JA114" i="29"/>
  <c r="JB46" i="29"/>
  <c r="JA46" i="29"/>
  <c r="JA102" i="29"/>
  <c r="JB102" i="29"/>
  <c r="JC117" i="29"/>
  <c r="JC97" i="29"/>
  <c r="JB58" i="29"/>
  <c r="JA58" i="29"/>
  <c r="JC84" i="29"/>
  <c r="JC77" i="29"/>
  <c r="JC95" i="29"/>
  <c r="JC59" i="29"/>
  <c r="JB34" i="29"/>
  <c r="JA34" i="29"/>
  <c r="IX9" i="29"/>
  <c r="IY9" i="29"/>
  <c r="IZ9" i="29"/>
  <c r="JB118" i="29"/>
  <c r="JA118" i="29"/>
  <c r="IX133" i="29"/>
  <c r="IY133" i="29"/>
  <c r="IZ133" i="29"/>
  <c r="JB99" i="29"/>
  <c r="JA99" i="29"/>
  <c r="JB164" i="29"/>
  <c r="JA164" i="29"/>
  <c r="JB103" i="29"/>
  <c r="JA103" i="29"/>
  <c r="JB79" i="29"/>
  <c r="JA79" i="29"/>
  <c r="JB64" i="29"/>
  <c r="JA64" i="29"/>
  <c r="JB45" i="29"/>
  <c r="JA45" i="29"/>
  <c r="JB22" i="29"/>
  <c r="JA22" i="29"/>
  <c r="JB13" i="29"/>
  <c r="JA13" i="29"/>
  <c r="JB87" i="29"/>
  <c r="JA87" i="29"/>
  <c r="JB53" i="29"/>
  <c r="JA53" i="29"/>
  <c r="JB39" i="29"/>
  <c r="JA39" i="29"/>
  <c r="JB60" i="29"/>
  <c r="JA60" i="29"/>
  <c r="JB21" i="29"/>
  <c r="JA21" i="29"/>
  <c r="JB148" i="29"/>
  <c r="JA148" i="29"/>
  <c r="JB81" i="29"/>
  <c r="JA81" i="29"/>
  <c r="JA151" i="29"/>
  <c r="JB151" i="29"/>
  <c r="JB145" i="29"/>
  <c r="JA145" i="29"/>
  <c r="JB101" i="29"/>
  <c r="JA101" i="29"/>
  <c r="JB123" i="29"/>
  <c r="JA123" i="29"/>
  <c r="JB17" i="29"/>
  <c r="JA17" i="29"/>
  <c r="JA140" i="29"/>
  <c r="JB140" i="29"/>
  <c r="JA76" i="29"/>
  <c r="JB76" i="29"/>
  <c r="JB32" i="29"/>
  <c r="JA32" i="29"/>
  <c r="JB52" i="29"/>
  <c r="JA52" i="29"/>
  <c r="JB98" i="29"/>
  <c r="JA98" i="29"/>
  <c r="JA135" i="29"/>
  <c r="JB135" i="29"/>
  <c r="JB108" i="29"/>
  <c r="JA108" i="29"/>
  <c r="JB156" i="29"/>
  <c r="JA156" i="29"/>
  <c r="JA144" i="29"/>
  <c r="JB144" i="29"/>
  <c r="JB117" i="29"/>
  <c r="JA117" i="29"/>
  <c r="JB97" i="29"/>
  <c r="JA97" i="29"/>
  <c r="JB84" i="29"/>
  <c r="JA84" i="29"/>
  <c r="JA77" i="29"/>
  <c r="JB77" i="29"/>
  <c r="JB95" i="29"/>
  <c r="JA95" i="29"/>
  <c r="JB59" i="29"/>
  <c r="JA59" i="29"/>
  <c r="IZ10" i="29"/>
  <c r="IX10" i="29"/>
  <c r="IY10" i="29"/>
  <c r="JA138" i="29"/>
  <c r="JB138" i="29"/>
  <c r="JB14" i="29"/>
  <c r="JA14" i="29"/>
  <c r="IX111" i="29"/>
  <c r="IY111" i="29"/>
  <c r="IZ111" i="29"/>
  <c r="IZ70" i="29"/>
  <c r="IX70" i="29"/>
  <c r="IY70" i="29"/>
  <c r="IX155" i="29"/>
  <c r="IY155" i="29"/>
  <c r="IZ155" i="29"/>
  <c r="IX7" i="29"/>
  <c r="IY7" i="29"/>
  <c r="IZ7" i="29"/>
  <c r="IX49" i="29"/>
  <c r="IY49" i="29"/>
  <c r="IZ49" i="29"/>
  <c r="JC170" i="29"/>
  <c r="JC130" i="29"/>
  <c r="IX71" i="29"/>
  <c r="IY71" i="29"/>
  <c r="IZ71" i="29"/>
  <c r="JA82" i="29"/>
  <c r="JB82" i="29"/>
  <c r="JB162" i="29"/>
  <c r="JA162" i="29"/>
  <c r="JB42" i="29"/>
  <c r="JA42" i="29"/>
  <c r="IX91" i="29"/>
  <c r="IY91" i="29"/>
  <c r="IZ91" i="29"/>
  <c r="JA54" i="29"/>
  <c r="JB54" i="29"/>
  <c r="IZ50" i="29"/>
  <c r="IX50" i="29"/>
  <c r="IY50" i="29"/>
  <c r="JB40" i="29"/>
  <c r="JA40" i="29"/>
  <c r="JB31" i="29"/>
  <c r="JA31" i="29"/>
  <c r="JA149" i="29"/>
  <c r="JB149" i="29"/>
  <c r="JA80" i="29"/>
  <c r="JB80" i="29"/>
  <c r="JB72" i="29"/>
  <c r="JA72" i="29"/>
  <c r="JA96" i="29"/>
  <c r="JB96" i="29"/>
  <c r="JA33" i="29"/>
  <c r="JB33" i="29"/>
  <c r="JB85" i="29"/>
  <c r="JA85" i="29"/>
  <c r="JB171" i="29"/>
  <c r="JA171" i="29"/>
  <c r="JB127" i="29"/>
  <c r="JA127" i="29"/>
  <c r="JB93" i="29"/>
  <c r="JA93" i="29"/>
  <c r="JB168" i="29"/>
  <c r="JA168" i="29"/>
  <c r="JB161" i="29"/>
  <c r="JA161" i="29"/>
  <c r="JB104" i="29"/>
  <c r="JA104" i="29"/>
  <c r="JA63" i="29"/>
  <c r="JB63" i="29"/>
  <c r="JA88" i="29"/>
  <c r="JB88" i="29"/>
  <c r="JB170" i="29"/>
  <c r="JA170" i="29"/>
  <c r="JB36" i="29"/>
  <c r="JA36" i="29"/>
  <c r="JB100" i="29"/>
  <c r="JA100" i="29"/>
  <c r="JB83" i="29"/>
  <c r="JA83" i="29"/>
  <c r="JA105" i="29"/>
  <c r="JB105" i="29"/>
  <c r="JB172" i="29"/>
  <c r="JA172" i="29"/>
  <c r="JB41" i="29"/>
  <c r="JA41" i="29"/>
  <c r="JB67" i="29"/>
  <c r="JA67" i="29"/>
  <c r="JB25" i="29"/>
  <c r="JA25" i="29"/>
  <c r="JB12" i="29"/>
  <c r="JA12" i="29"/>
  <c r="JB147" i="29"/>
  <c r="JA147" i="29"/>
  <c r="JB47" i="29"/>
  <c r="JA47" i="29"/>
  <c r="JB68" i="29"/>
  <c r="JA68" i="29"/>
  <c r="JB130" i="29"/>
  <c r="JA130" i="29"/>
  <c r="JB124" i="29"/>
  <c r="JA124" i="29"/>
  <c r="JA136" i="29"/>
  <c r="JB136" i="29"/>
  <c r="JB75" i="29"/>
  <c r="JA75" i="29"/>
  <c r="JB128" i="29"/>
  <c r="JA128" i="29"/>
  <c r="JB19" i="29"/>
  <c r="JA19" i="29"/>
  <c r="JA159" i="29"/>
  <c r="JB159" i="29"/>
  <c r="JA86" i="29"/>
  <c r="JB86" i="29"/>
  <c r="JB122" i="29"/>
  <c r="JA122" i="29"/>
  <c r="JA74" i="29"/>
  <c r="JB74" i="29"/>
  <c r="JA18" i="29"/>
  <c r="JB18" i="29"/>
  <c r="JB158" i="29"/>
  <c r="JA158" i="29"/>
  <c r="IX29" i="29"/>
  <c r="IY29" i="29"/>
  <c r="IZ29" i="29"/>
  <c r="IZ154" i="29"/>
  <c r="IX154" i="29"/>
  <c r="IY154" i="29"/>
  <c r="IX8" i="29"/>
  <c r="IY8" i="29"/>
  <c r="IZ8" i="29"/>
  <c r="IS11" i="29"/>
  <c r="IV11" i="29" s="1"/>
  <c r="IW11" i="29" s="1"/>
  <c r="IV27" i="29"/>
  <c r="IW27" i="29" s="1"/>
  <c r="IV6" i="29"/>
  <c r="JC73" i="29" l="1"/>
  <c r="JB30" i="29"/>
  <c r="JD30" i="29"/>
  <c r="JE30" i="29" s="1"/>
  <c r="JF30" i="29" s="1"/>
  <c r="JD72" i="29"/>
  <c r="JE72" i="29" s="1"/>
  <c r="JF72" i="29" s="1"/>
  <c r="JD73" i="29"/>
  <c r="JE73" i="29" s="1"/>
  <c r="JF73" i="29" s="1"/>
  <c r="JA134" i="29"/>
  <c r="JD134" i="29"/>
  <c r="JE134" i="29" s="1"/>
  <c r="JF134" i="29" s="1"/>
  <c r="M10" i="31"/>
  <c r="M8" i="31"/>
  <c r="JC132" i="29"/>
  <c r="JC112" i="29"/>
  <c r="JC90" i="29"/>
  <c r="JC154" i="29"/>
  <c r="JC69" i="29"/>
  <c r="JC113" i="29"/>
  <c r="JC28" i="29"/>
  <c r="JC153" i="29"/>
  <c r="JC7" i="29"/>
  <c r="JC8" i="29"/>
  <c r="JC133" i="29"/>
  <c r="JB132" i="29"/>
  <c r="JA132" i="29"/>
  <c r="JB69" i="29"/>
  <c r="JA69" i="29"/>
  <c r="JB8" i="29"/>
  <c r="JA8" i="29"/>
  <c r="JB133" i="29"/>
  <c r="JA133" i="29"/>
  <c r="JC111" i="29"/>
  <c r="JB113" i="29"/>
  <c r="JA113" i="29"/>
  <c r="JB28" i="29"/>
  <c r="JA28" i="29"/>
  <c r="JB7" i="29"/>
  <c r="JA7" i="29"/>
  <c r="JB111" i="29"/>
  <c r="JA111" i="29"/>
  <c r="JC48" i="29"/>
  <c r="JA49" i="29"/>
  <c r="JB49" i="29"/>
  <c r="JC91" i="29"/>
  <c r="JC71" i="29"/>
  <c r="JB153" i="29"/>
  <c r="JA153" i="29"/>
  <c r="JB48" i="29"/>
  <c r="JA48" i="29"/>
  <c r="JB91" i="29"/>
  <c r="JA91" i="29"/>
  <c r="JB71" i="29"/>
  <c r="JA71" i="29"/>
  <c r="JC155" i="29"/>
  <c r="JC9" i="29"/>
  <c r="JA112" i="29"/>
  <c r="JB112" i="29"/>
  <c r="JB155" i="29"/>
  <c r="JA155" i="29"/>
  <c r="JB9" i="29"/>
  <c r="JA9" i="29"/>
  <c r="JB90" i="29"/>
  <c r="JA90" i="29"/>
  <c r="JC92" i="29"/>
  <c r="JB154" i="29"/>
  <c r="JA154" i="29"/>
  <c r="JC29" i="29"/>
  <c r="JB92" i="29"/>
  <c r="JA92" i="29"/>
  <c r="JA29" i="29"/>
  <c r="JB29" i="29"/>
  <c r="JC50" i="29"/>
  <c r="JC70" i="29"/>
  <c r="JC10" i="29"/>
  <c r="IX27" i="29"/>
  <c r="IY27" i="29"/>
  <c r="IZ27" i="29"/>
  <c r="IX11" i="29"/>
  <c r="IY11" i="29"/>
  <c r="IZ11" i="29"/>
  <c r="JB50" i="29"/>
  <c r="JA50" i="29"/>
  <c r="JC49" i="29"/>
  <c r="JB70" i="29"/>
  <c r="JA70" i="29"/>
  <c r="JB10" i="29"/>
  <c r="JA10" i="29"/>
  <c r="IW6" i="29"/>
  <c r="JD153" i="29" l="1"/>
  <c r="JE153" i="29" s="1"/>
  <c r="JF153" i="29" s="1"/>
  <c r="JD70" i="29"/>
  <c r="JE70" i="29" s="1"/>
  <c r="JF70" i="29" s="1"/>
  <c r="JD132" i="29"/>
  <c r="JE132" i="29" s="1"/>
  <c r="JF132" i="29" s="1"/>
  <c r="JD9" i="29"/>
  <c r="JE9" i="29" s="1"/>
  <c r="JF9" i="29" s="1"/>
  <c r="JD28" i="29"/>
  <c r="JE28" i="29" s="1"/>
  <c r="JF28" i="29" s="1"/>
  <c r="JD10" i="29"/>
  <c r="JE10" i="29" s="1"/>
  <c r="JF10" i="29" s="1"/>
  <c r="JD90" i="29"/>
  <c r="JE90" i="29" s="1"/>
  <c r="JF90" i="29" s="1"/>
  <c r="JD91" i="29"/>
  <c r="JE91" i="29" s="1"/>
  <c r="JF91" i="29" s="1"/>
  <c r="JD69" i="29"/>
  <c r="JE69" i="29" s="1"/>
  <c r="JF69" i="29" s="1"/>
  <c r="JC11" i="29"/>
  <c r="JD8" i="29"/>
  <c r="JD133" i="29"/>
  <c r="IY6" i="29"/>
  <c r="IZ6" i="29"/>
  <c r="JC27" i="29"/>
  <c r="JD50" i="29"/>
  <c r="JD92" i="29"/>
  <c r="JD112" i="29"/>
  <c r="JD154" i="29"/>
  <c r="JD49" i="29"/>
  <c r="JD71" i="29"/>
  <c r="JB27" i="29"/>
  <c r="JA27" i="29"/>
  <c r="JD111" i="29"/>
  <c r="JD7" i="29"/>
  <c r="JD48" i="29"/>
  <c r="JB11" i="29"/>
  <c r="JA11" i="29"/>
  <c r="JD155" i="29"/>
  <c r="JD29" i="29"/>
  <c r="JD113" i="29"/>
  <c r="IX6" i="29"/>
  <c r="JD11" i="29" l="1"/>
  <c r="JE11" i="29" s="1"/>
  <c r="JF11" i="29" s="1"/>
  <c r="JC6" i="29"/>
  <c r="JE133" i="29"/>
  <c r="JF133" i="29" s="1"/>
  <c r="JE7" i="29"/>
  <c r="JF7" i="29" s="1"/>
  <c r="JE8" i="29"/>
  <c r="JF8" i="29" s="1"/>
  <c r="JE50" i="29"/>
  <c r="JF50" i="29" s="1"/>
  <c r="JE71" i="29"/>
  <c r="JF71" i="29" s="1"/>
  <c r="JE49" i="29"/>
  <c r="JF49" i="29" s="1"/>
  <c r="JE48" i="29"/>
  <c r="JF48" i="29" s="1"/>
  <c r="JE113" i="29"/>
  <c r="JF113" i="29" s="1"/>
  <c r="JE111" i="29"/>
  <c r="JF111" i="29" s="1"/>
  <c r="JE29" i="29"/>
  <c r="JF29" i="29" s="1"/>
  <c r="JE112" i="29"/>
  <c r="JF112" i="29" s="1"/>
  <c r="JE154" i="29"/>
  <c r="JF154" i="29" s="1"/>
  <c r="JE155" i="29"/>
  <c r="JF155" i="29" s="1"/>
  <c r="JE92" i="29"/>
  <c r="JF92" i="29" s="1"/>
  <c r="JA6" i="29"/>
  <c r="JB6" i="29"/>
  <c r="JD27" i="29"/>
  <c r="JE27" i="29" l="1"/>
  <c r="JF27" i="29" s="1"/>
  <c r="JD6" i="29"/>
  <c r="JE6" i="29" l="1"/>
  <c r="JF6" i="29" l="1"/>
  <c r="JG6" i="29" s="1"/>
  <c r="JJ8" i="29" l="1"/>
  <c r="JK8" i="29" s="1"/>
  <c r="JP8" i="29" s="1"/>
  <c r="JJ6" i="29"/>
  <c r="JJ7" i="29"/>
  <c r="JJ19" i="29"/>
  <c r="JJ31" i="29"/>
  <c r="JJ43" i="29"/>
  <c r="JJ55" i="29"/>
  <c r="JJ67" i="29"/>
  <c r="JJ79" i="29"/>
  <c r="JJ91" i="29"/>
  <c r="JJ103" i="29"/>
  <c r="JJ20" i="29"/>
  <c r="JJ32" i="29"/>
  <c r="JJ44" i="29"/>
  <c r="JJ56" i="29"/>
  <c r="JJ68" i="29"/>
  <c r="JJ80" i="29"/>
  <c r="JJ92" i="29"/>
  <c r="JJ104" i="29"/>
  <c r="JJ9" i="29"/>
  <c r="JJ21" i="29"/>
  <c r="JJ33" i="29"/>
  <c r="JJ45" i="29"/>
  <c r="JJ57" i="29"/>
  <c r="JJ69" i="29"/>
  <c r="JJ81" i="29"/>
  <c r="JJ93" i="29"/>
  <c r="JJ105" i="29"/>
  <c r="JJ10" i="29"/>
  <c r="JJ22" i="29"/>
  <c r="JJ34" i="29"/>
  <c r="JJ46" i="29"/>
  <c r="JJ58" i="29"/>
  <c r="JJ70" i="29"/>
  <c r="JJ82" i="29"/>
  <c r="JJ94" i="29"/>
  <c r="JJ106" i="29"/>
  <c r="JJ11" i="29"/>
  <c r="JJ23" i="29"/>
  <c r="JJ35" i="29"/>
  <c r="JJ47" i="29"/>
  <c r="JJ59" i="29"/>
  <c r="JJ71" i="29"/>
  <c r="JJ83" i="29"/>
  <c r="JJ95" i="29"/>
  <c r="JJ12" i="29"/>
  <c r="JJ24" i="29"/>
  <c r="JJ36" i="29"/>
  <c r="JJ48" i="29"/>
  <c r="JJ60" i="29"/>
  <c r="JJ72" i="29"/>
  <c r="JJ84" i="29"/>
  <c r="JJ96" i="29"/>
  <c r="JJ13" i="29"/>
  <c r="JJ25" i="29"/>
  <c r="JJ37" i="29"/>
  <c r="JJ49" i="29"/>
  <c r="JJ61" i="29"/>
  <c r="JJ73" i="29"/>
  <c r="JJ85" i="29"/>
  <c r="JJ97" i="29"/>
  <c r="JJ14" i="29"/>
  <c r="JJ26" i="29"/>
  <c r="JJ38" i="29"/>
  <c r="JJ50" i="29"/>
  <c r="JJ62" i="29"/>
  <c r="JJ74" i="29"/>
  <c r="JJ86" i="29"/>
  <c r="JJ98" i="29"/>
  <c r="JJ15" i="29"/>
  <c r="JJ27" i="29"/>
  <c r="JJ39" i="29"/>
  <c r="JJ51" i="29"/>
  <c r="JJ63" i="29"/>
  <c r="JJ75" i="29"/>
  <c r="JJ87" i="29"/>
  <c r="JJ99" i="29"/>
  <c r="JJ16" i="29"/>
  <c r="JJ28" i="29"/>
  <c r="JJ40" i="29"/>
  <c r="JJ52" i="29"/>
  <c r="JJ64" i="29"/>
  <c r="JJ76" i="29"/>
  <c r="JJ88" i="29"/>
  <c r="JJ100" i="29"/>
  <c r="JJ17" i="29"/>
  <c r="JJ29" i="29"/>
  <c r="JJ41" i="29"/>
  <c r="JJ53" i="29"/>
  <c r="JJ65" i="29"/>
  <c r="JJ77" i="29"/>
  <c r="JJ89" i="29"/>
  <c r="JJ101" i="29"/>
  <c r="JJ18" i="29"/>
  <c r="JJ30" i="29"/>
  <c r="JJ42" i="29"/>
  <c r="JJ54" i="29"/>
  <c r="JJ66" i="29"/>
  <c r="JJ78" i="29"/>
  <c r="JJ90" i="29"/>
  <c r="JJ102" i="29"/>
  <c r="JK31" i="29" l="1"/>
  <c r="JL31" i="29" s="1"/>
  <c r="JK75" i="29"/>
  <c r="JL75" i="29"/>
  <c r="JM75" i="29"/>
  <c r="JS75" i="29"/>
  <c r="JN75" i="29"/>
  <c r="JO75" i="29"/>
  <c r="JP75" i="29"/>
  <c r="JQ75" i="29"/>
  <c r="JR75" i="29"/>
  <c r="JK26" i="29"/>
  <c r="JL26" i="29" s="1"/>
  <c r="JK72" i="29"/>
  <c r="JL72" i="29"/>
  <c r="JM72" i="29"/>
  <c r="JN72" i="29"/>
  <c r="JO72" i="29"/>
  <c r="JP72" i="29"/>
  <c r="JQ72" i="29"/>
  <c r="JS72" i="29"/>
  <c r="JR72" i="29"/>
  <c r="JK23" i="29"/>
  <c r="JP23" i="29" s="1"/>
  <c r="JK93" i="29"/>
  <c r="JL93" i="29"/>
  <c r="JM93" i="29"/>
  <c r="JN93" i="29"/>
  <c r="JO93" i="29"/>
  <c r="JP93" i="29"/>
  <c r="JQ93" i="29"/>
  <c r="JR93" i="29"/>
  <c r="JS93" i="29"/>
  <c r="JK56" i="29"/>
  <c r="JP56" i="29"/>
  <c r="JQ56" i="29"/>
  <c r="JR56" i="29"/>
  <c r="JS56" i="29"/>
  <c r="JL56" i="29"/>
  <c r="JM56" i="29"/>
  <c r="JN56" i="29"/>
  <c r="JO56" i="29"/>
  <c r="JK19" i="29"/>
  <c r="JL19" i="29" s="1"/>
  <c r="JK68" i="29"/>
  <c r="JP68" i="29"/>
  <c r="JQ68" i="29"/>
  <c r="JR68" i="29"/>
  <c r="JS68" i="29"/>
  <c r="JL68" i="29"/>
  <c r="JM68" i="29"/>
  <c r="JO68" i="29"/>
  <c r="JN68" i="29"/>
  <c r="JK63" i="29"/>
  <c r="JS63" i="29"/>
  <c r="JL63" i="29"/>
  <c r="JM63" i="29"/>
  <c r="JN63" i="29"/>
  <c r="JO63" i="29"/>
  <c r="JP63" i="29"/>
  <c r="JQ63" i="29"/>
  <c r="JR63" i="29"/>
  <c r="JK60" i="29"/>
  <c r="JL60" i="29"/>
  <c r="JM60" i="29"/>
  <c r="JS60" i="29"/>
  <c r="JN60" i="29"/>
  <c r="JO60" i="29"/>
  <c r="JP60" i="29"/>
  <c r="JQ60" i="29"/>
  <c r="JR60" i="29"/>
  <c r="JK11" i="29"/>
  <c r="JP11" i="29" s="1"/>
  <c r="JK81" i="29"/>
  <c r="JL81" i="29"/>
  <c r="JM81" i="29"/>
  <c r="JN81" i="29"/>
  <c r="JO81" i="29"/>
  <c r="JP81" i="29"/>
  <c r="JQ81" i="29"/>
  <c r="JS81" i="29"/>
  <c r="JR81" i="29"/>
  <c r="JK44" i="29"/>
  <c r="JP44" i="29"/>
  <c r="JQ44" i="29"/>
  <c r="JR44" i="29"/>
  <c r="JS44" i="29"/>
  <c r="JL44" i="29"/>
  <c r="JM44" i="29"/>
  <c r="JO44" i="29"/>
  <c r="JN44" i="29"/>
  <c r="JK7" i="29"/>
  <c r="JQ7" i="29" s="1"/>
  <c r="JK38" i="29"/>
  <c r="JP38" i="29"/>
  <c r="JQ38" i="29"/>
  <c r="JR38" i="29"/>
  <c r="JS38" i="29"/>
  <c r="JO38" i="29"/>
  <c r="JL38" i="29"/>
  <c r="JM38" i="29"/>
  <c r="JN38" i="29"/>
  <c r="JK78" i="29"/>
  <c r="JS78" i="29"/>
  <c r="JL78" i="29"/>
  <c r="JM78" i="29"/>
  <c r="JN78" i="29"/>
  <c r="JO78" i="29"/>
  <c r="JP78" i="29"/>
  <c r="JQ78" i="29"/>
  <c r="JR78" i="29"/>
  <c r="JK14" i="29"/>
  <c r="JR14" i="29" s="1"/>
  <c r="JK97" i="29"/>
  <c r="JL97" i="29"/>
  <c r="JM97" i="29"/>
  <c r="JN97" i="29"/>
  <c r="JO97" i="29"/>
  <c r="JP97" i="29"/>
  <c r="JQ97" i="29"/>
  <c r="JR97" i="29"/>
  <c r="JS97" i="29"/>
  <c r="JK48" i="29"/>
  <c r="JS48" i="29"/>
  <c r="JL48" i="29"/>
  <c r="JM48" i="29"/>
  <c r="JN48" i="29"/>
  <c r="JO48" i="29"/>
  <c r="JP48" i="29"/>
  <c r="JQ48" i="29"/>
  <c r="JR48" i="29"/>
  <c r="JK106" i="29"/>
  <c r="JL106" i="29"/>
  <c r="JM106" i="29"/>
  <c r="JN106" i="29"/>
  <c r="JO106" i="29"/>
  <c r="JP106" i="29"/>
  <c r="JQ106" i="29"/>
  <c r="JR106" i="29"/>
  <c r="JS106" i="29"/>
  <c r="JK69" i="29"/>
  <c r="JL69" i="29"/>
  <c r="JM69" i="29"/>
  <c r="JN69" i="29"/>
  <c r="JO69" i="29"/>
  <c r="JP69" i="29"/>
  <c r="JQ69" i="29"/>
  <c r="JR69" i="29"/>
  <c r="JS69" i="29"/>
  <c r="JK32" i="29"/>
  <c r="JQ32" i="29" s="1"/>
  <c r="JK35" i="29"/>
  <c r="JP35" i="29"/>
  <c r="JQ35" i="29"/>
  <c r="JR35" i="29"/>
  <c r="JS35" i="29"/>
  <c r="JL35" i="29"/>
  <c r="JM35" i="29"/>
  <c r="JO35" i="29"/>
  <c r="JN35" i="29"/>
  <c r="JK66" i="29"/>
  <c r="JS66" i="29"/>
  <c r="JL66" i="29"/>
  <c r="JM66" i="29"/>
  <c r="JN66" i="29"/>
  <c r="JO66" i="29"/>
  <c r="JP66" i="29"/>
  <c r="JQ66" i="29"/>
  <c r="JR66" i="29"/>
  <c r="JK100" i="29"/>
  <c r="JL100" i="29"/>
  <c r="JM100" i="29"/>
  <c r="JN100" i="29"/>
  <c r="JO100" i="29"/>
  <c r="JP100" i="29"/>
  <c r="JQ100" i="29"/>
  <c r="JR100" i="29"/>
  <c r="JS100" i="29"/>
  <c r="JK42" i="29"/>
  <c r="JS42" i="29"/>
  <c r="JL42" i="29"/>
  <c r="JM42" i="29"/>
  <c r="JN42" i="29"/>
  <c r="JO42" i="29"/>
  <c r="JP42" i="29"/>
  <c r="JQ42" i="29"/>
  <c r="JR42" i="29"/>
  <c r="JK85" i="29"/>
  <c r="JL85" i="29"/>
  <c r="JM85" i="29"/>
  <c r="JN85" i="29"/>
  <c r="JO85" i="29"/>
  <c r="JP85" i="29"/>
  <c r="JQ85" i="29"/>
  <c r="JR85" i="29"/>
  <c r="JS85" i="29"/>
  <c r="JK36" i="29"/>
  <c r="JL36" i="29"/>
  <c r="JM36" i="29"/>
  <c r="JN36" i="29"/>
  <c r="JO36" i="29"/>
  <c r="JP36" i="29"/>
  <c r="JQ36" i="29"/>
  <c r="JS36" i="29"/>
  <c r="JR36" i="29"/>
  <c r="JK94" i="29"/>
  <c r="JL94" i="29"/>
  <c r="JM94" i="29"/>
  <c r="JN94" i="29"/>
  <c r="JO94" i="29"/>
  <c r="JP94" i="29"/>
  <c r="JQ94" i="29"/>
  <c r="JR94" i="29"/>
  <c r="JS94" i="29"/>
  <c r="JK57" i="29"/>
  <c r="JS57" i="29"/>
  <c r="JL57" i="29"/>
  <c r="JM57" i="29"/>
  <c r="JN57" i="29"/>
  <c r="JO57" i="29"/>
  <c r="JP57" i="29"/>
  <c r="JQ57" i="29"/>
  <c r="JR57" i="29"/>
  <c r="JK20" i="29"/>
  <c r="JP20" i="29" s="1"/>
  <c r="JO8" i="29"/>
  <c r="JK87" i="29"/>
  <c r="JS87" i="29"/>
  <c r="JL87" i="29"/>
  <c r="JM87" i="29"/>
  <c r="JN87" i="29"/>
  <c r="JO87" i="29"/>
  <c r="JP87" i="29"/>
  <c r="JQ87" i="29"/>
  <c r="JR87" i="29"/>
  <c r="JK105" i="29"/>
  <c r="JL105" i="29"/>
  <c r="JM105" i="29"/>
  <c r="JN105" i="29"/>
  <c r="JO105" i="29"/>
  <c r="JP105" i="29"/>
  <c r="JQ105" i="29"/>
  <c r="JR105" i="29"/>
  <c r="JS105" i="29"/>
  <c r="JK29" i="29"/>
  <c r="JO29" i="29" s="1"/>
  <c r="JK17" i="29"/>
  <c r="JO17" i="29" s="1"/>
  <c r="JK54" i="29"/>
  <c r="JL54" i="29"/>
  <c r="JM54" i="29"/>
  <c r="JN54" i="29"/>
  <c r="JO54" i="29"/>
  <c r="JP54" i="29"/>
  <c r="JQ54" i="29"/>
  <c r="JS54" i="29"/>
  <c r="JR54" i="29"/>
  <c r="JK51" i="29"/>
  <c r="JS51" i="29"/>
  <c r="JL51" i="29"/>
  <c r="JM51" i="29"/>
  <c r="JN51" i="29"/>
  <c r="JO51" i="29"/>
  <c r="JP51" i="29"/>
  <c r="JQ51" i="29"/>
  <c r="JR51" i="29"/>
  <c r="JK88" i="29"/>
  <c r="JL88" i="29"/>
  <c r="JM88" i="29"/>
  <c r="JN88" i="29"/>
  <c r="JO88" i="29"/>
  <c r="JP88" i="29"/>
  <c r="JQ88" i="29"/>
  <c r="JR88" i="29"/>
  <c r="JS88" i="29"/>
  <c r="JK39" i="29"/>
  <c r="JL39" i="29"/>
  <c r="JM39" i="29"/>
  <c r="JN39" i="29"/>
  <c r="JO39" i="29"/>
  <c r="JP39" i="29"/>
  <c r="JQ39" i="29"/>
  <c r="JR39" i="29"/>
  <c r="JS39" i="29"/>
  <c r="JK30" i="29"/>
  <c r="JL30" i="29" s="1"/>
  <c r="JK76" i="29"/>
  <c r="JL76" i="29"/>
  <c r="JM76" i="29"/>
  <c r="JN76" i="29"/>
  <c r="JO76" i="29"/>
  <c r="JP76" i="29"/>
  <c r="JQ76" i="29"/>
  <c r="JR76" i="29"/>
  <c r="JS76" i="29"/>
  <c r="JK27" i="29"/>
  <c r="JP27" i="29" s="1"/>
  <c r="JK73" i="29"/>
  <c r="JL73" i="29"/>
  <c r="JM73" i="29"/>
  <c r="JN73" i="29"/>
  <c r="JO73" i="29"/>
  <c r="JP73" i="29"/>
  <c r="JQ73" i="29"/>
  <c r="JR73" i="29"/>
  <c r="JS73" i="29"/>
  <c r="JK24" i="29"/>
  <c r="JL24" i="29" s="1"/>
  <c r="JK82" i="29"/>
  <c r="JL82" i="29"/>
  <c r="JM82" i="29"/>
  <c r="JN82" i="29"/>
  <c r="JO82" i="29"/>
  <c r="JP82" i="29"/>
  <c r="JQ82" i="29"/>
  <c r="JR82" i="29"/>
  <c r="JS82" i="29"/>
  <c r="JK45" i="29"/>
  <c r="JL45" i="29"/>
  <c r="JM45" i="29"/>
  <c r="JS45" i="29"/>
  <c r="JN45" i="29"/>
  <c r="JO45" i="29"/>
  <c r="JP45" i="29"/>
  <c r="JQ45" i="29"/>
  <c r="JR45" i="29"/>
  <c r="JN8" i="29"/>
  <c r="JK84" i="29"/>
  <c r="JL84" i="29"/>
  <c r="JM84" i="29"/>
  <c r="JN84" i="29"/>
  <c r="JO84" i="29"/>
  <c r="JP84" i="29"/>
  <c r="JQ84" i="29"/>
  <c r="JR84" i="29"/>
  <c r="JS84" i="29"/>
  <c r="JK64" i="29"/>
  <c r="JL64" i="29"/>
  <c r="JM64" i="29"/>
  <c r="JN64" i="29"/>
  <c r="JO64" i="29"/>
  <c r="JP64" i="29"/>
  <c r="JQ64" i="29"/>
  <c r="JR64" i="29"/>
  <c r="JS64" i="29"/>
  <c r="JK15" i="29"/>
  <c r="JL15" i="29" s="1"/>
  <c r="JK61" i="29"/>
  <c r="JL61" i="29"/>
  <c r="JM61" i="29"/>
  <c r="JN61" i="29"/>
  <c r="JO61" i="29"/>
  <c r="JP61" i="29"/>
  <c r="JQ61" i="29"/>
  <c r="JR61" i="29"/>
  <c r="JS61" i="29"/>
  <c r="JK12" i="29"/>
  <c r="JO12" i="29" s="1"/>
  <c r="JK70" i="29"/>
  <c r="JL70" i="29"/>
  <c r="JM70" i="29"/>
  <c r="JN70" i="29"/>
  <c r="JO70" i="29"/>
  <c r="JP70" i="29"/>
  <c r="JQ70" i="29"/>
  <c r="JR70" i="29"/>
  <c r="JS70" i="29"/>
  <c r="JK33" i="29"/>
  <c r="JS33" i="29"/>
  <c r="JL33" i="29"/>
  <c r="JM33" i="29"/>
  <c r="JN33" i="29"/>
  <c r="JO33" i="29"/>
  <c r="JP33" i="29"/>
  <c r="JQ33" i="29"/>
  <c r="JR33" i="29"/>
  <c r="JK103" i="29"/>
  <c r="JL103" i="29"/>
  <c r="JM103" i="29"/>
  <c r="JN103" i="29"/>
  <c r="JO103" i="29"/>
  <c r="JP103" i="29"/>
  <c r="JQ103" i="29"/>
  <c r="JR103" i="29"/>
  <c r="JS103" i="29"/>
  <c r="JM8" i="29"/>
  <c r="JK90" i="29"/>
  <c r="JL90" i="29"/>
  <c r="JM90" i="29"/>
  <c r="JN90" i="29"/>
  <c r="JO90" i="29"/>
  <c r="JP90" i="29"/>
  <c r="JQ90" i="29"/>
  <c r="JR90" i="29"/>
  <c r="JS90" i="29"/>
  <c r="JK101" i="29"/>
  <c r="JP101" i="29"/>
  <c r="JQ101" i="29"/>
  <c r="JR101" i="29"/>
  <c r="JS101" i="29"/>
  <c r="JL101" i="29"/>
  <c r="JM101" i="29"/>
  <c r="JN101" i="29"/>
  <c r="JO101" i="29"/>
  <c r="JK52" i="29"/>
  <c r="JL52" i="29"/>
  <c r="JM52" i="29"/>
  <c r="JN52" i="29"/>
  <c r="JO52" i="29"/>
  <c r="JP52" i="29"/>
  <c r="JQ52" i="29"/>
  <c r="JR52" i="29"/>
  <c r="JS52" i="29"/>
  <c r="JK98" i="29"/>
  <c r="JP98" i="29"/>
  <c r="JQ98" i="29"/>
  <c r="JR98" i="29"/>
  <c r="JS98" i="29"/>
  <c r="JL98" i="29"/>
  <c r="JM98" i="29"/>
  <c r="JN98" i="29"/>
  <c r="JO98" i="29"/>
  <c r="JK49" i="29"/>
  <c r="JL49" i="29"/>
  <c r="JM49" i="29"/>
  <c r="JN49" i="29"/>
  <c r="JO49" i="29"/>
  <c r="JP49" i="29"/>
  <c r="JQ49" i="29"/>
  <c r="JR49" i="29"/>
  <c r="JS49" i="29"/>
  <c r="JK95" i="29"/>
  <c r="JP95" i="29"/>
  <c r="JQ95" i="29"/>
  <c r="JR95" i="29"/>
  <c r="JS95" i="29"/>
  <c r="JL95" i="29"/>
  <c r="JM95" i="29"/>
  <c r="JN95" i="29"/>
  <c r="JO95" i="29"/>
  <c r="JK58" i="29"/>
  <c r="JL58" i="29"/>
  <c r="JM58" i="29"/>
  <c r="JN58" i="29"/>
  <c r="JO58" i="29"/>
  <c r="JP58" i="29"/>
  <c r="JQ58" i="29"/>
  <c r="JR58" i="29"/>
  <c r="JS58" i="29"/>
  <c r="JK21" i="29"/>
  <c r="JN21" i="29" s="1"/>
  <c r="JK91" i="29"/>
  <c r="JL91" i="29"/>
  <c r="JM91" i="29"/>
  <c r="JN91" i="29"/>
  <c r="JO91" i="29"/>
  <c r="JP91" i="29"/>
  <c r="JQ91" i="29"/>
  <c r="JR91" i="29"/>
  <c r="JS91" i="29"/>
  <c r="JL8" i="29"/>
  <c r="JK41" i="29"/>
  <c r="JP41" i="29"/>
  <c r="JQ41" i="29"/>
  <c r="JR41" i="29"/>
  <c r="JS41" i="29"/>
  <c r="JL41" i="29"/>
  <c r="JM41" i="29"/>
  <c r="JO41" i="29"/>
  <c r="JN41" i="29"/>
  <c r="JK89" i="29"/>
  <c r="JP89" i="29"/>
  <c r="JQ89" i="29"/>
  <c r="JR89" i="29"/>
  <c r="JS89" i="29"/>
  <c r="JL89" i="29"/>
  <c r="JM89" i="29"/>
  <c r="JO89" i="29"/>
  <c r="JN89" i="29"/>
  <c r="JK40" i="29"/>
  <c r="JL40" i="29"/>
  <c r="JM40" i="29"/>
  <c r="JN40" i="29"/>
  <c r="JO40" i="29"/>
  <c r="JP40" i="29"/>
  <c r="JQ40" i="29"/>
  <c r="JR40" i="29"/>
  <c r="JS40" i="29"/>
  <c r="JK86" i="29"/>
  <c r="JP86" i="29"/>
  <c r="JQ86" i="29"/>
  <c r="JR86" i="29"/>
  <c r="JS86" i="29"/>
  <c r="JL86" i="29"/>
  <c r="JM86" i="29"/>
  <c r="JN86" i="29"/>
  <c r="JO86" i="29"/>
  <c r="JK37" i="29"/>
  <c r="JL37" i="29"/>
  <c r="JM37" i="29"/>
  <c r="JN37" i="29"/>
  <c r="JO37" i="29"/>
  <c r="JP37" i="29"/>
  <c r="JQ37" i="29"/>
  <c r="JR37" i="29"/>
  <c r="JS37" i="29"/>
  <c r="JK83" i="29"/>
  <c r="JP83" i="29"/>
  <c r="JQ83" i="29"/>
  <c r="JR83" i="29"/>
  <c r="JS83" i="29"/>
  <c r="JO83" i="29"/>
  <c r="JL83" i="29"/>
  <c r="JM83" i="29"/>
  <c r="JN83" i="29"/>
  <c r="JK46" i="29"/>
  <c r="JL46" i="29"/>
  <c r="JM46" i="29"/>
  <c r="JN46" i="29"/>
  <c r="JO46" i="29"/>
  <c r="JP46" i="29"/>
  <c r="JQ46" i="29"/>
  <c r="JR46" i="29"/>
  <c r="JS46" i="29"/>
  <c r="JK9" i="29"/>
  <c r="JP9" i="29" s="1"/>
  <c r="JK79" i="29"/>
  <c r="JL79" i="29"/>
  <c r="JM79" i="29"/>
  <c r="JN79" i="29"/>
  <c r="JO79" i="29"/>
  <c r="JP79" i="29"/>
  <c r="JQ79" i="29"/>
  <c r="JR79" i="29"/>
  <c r="JS79" i="29"/>
  <c r="JS8" i="29"/>
  <c r="JK18" i="29"/>
  <c r="JL18" i="29" s="1"/>
  <c r="JK77" i="29"/>
  <c r="JP77" i="29"/>
  <c r="JQ77" i="29"/>
  <c r="JR77" i="29"/>
  <c r="JS77" i="29"/>
  <c r="JL77" i="29"/>
  <c r="JM77" i="29"/>
  <c r="JO77" i="29"/>
  <c r="JN77" i="29"/>
  <c r="JK28" i="29"/>
  <c r="JO28" i="29" s="1"/>
  <c r="JK74" i="29"/>
  <c r="JP74" i="29"/>
  <c r="JQ74" i="29"/>
  <c r="JR74" i="29"/>
  <c r="JS74" i="29"/>
  <c r="JL74" i="29"/>
  <c r="JM74" i="29"/>
  <c r="JN74" i="29"/>
  <c r="JO74" i="29"/>
  <c r="JK25" i="29"/>
  <c r="JL25" i="29" s="1"/>
  <c r="JK71" i="29"/>
  <c r="JP71" i="29"/>
  <c r="JQ71" i="29"/>
  <c r="JR71" i="29"/>
  <c r="JS71" i="29"/>
  <c r="JO71" i="29"/>
  <c r="JL71" i="29"/>
  <c r="JM71" i="29"/>
  <c r="JN71" i="29"/>
  <c r="JK34" i="29"/>
  <c r="JL34" i="29"/>
  <c r="JM34" i="29"/>
  <c r="JN34" i="29"/>
  <c r="JO34" i="29"/>
  <c r="JP34" i="29"/>
  <c r="JQ34" i="29"/>
  <c r="JR34" i="29"/>
  <c r="JS34" i="29"/>
  <c r="JK104" i="29"/>
  <c r="JP104" i="29"/>
  <c r="JQ104" i="29"/>
  <c r="JR104" i="29"/>
  <c r="JS104" i="29"/>
  <c r="JL104" i="29"/>
  <c r="JM104" i="29"/>
  <c r="JN104" i="29"/>
  <c r="JO104" i="29"/>
  <c r="JK67" i="29"/>
  <c r="JL67" i="29"/>
  <c r="JM67" i="29"/>
  <c r="JN67" i="29"/>
  <c r="JO67" i="29"/>
  <c r="JP67" i="29"/>
  <c r="JQ67" i="29"/>
  <c r="JR67" i="29"/>
  <c r="JS67" i="29"/>
  <c r="JR8" i="29"/>
  <c r="JK65" i="29"/>
  <c r="JP65" i="29"/>
  <c r="JQ65" i="29"/>
  <c r="JR65" i="29"/>
  <c r="JS65" i="29"/>
  <c r="JL65" i="29"/>
  <c r="JM65" i="29"/>
  <c r="JO65" i="29"/>
  <c r="JN65" i="29"/>
  <c r="JK16" i="29"/>
  <c r="JN16" i="29" s="1"/>
  <c r="JK62" i="29"/>
  <c r="JP62" i="29"/>
  <c r="JQ62" i="29"/>
  <c r="JR62" i="29"/>
  <c r="JS62" i="29"/>
  <c r="JL62" i="29"/>
  <c r="JM62" i="29"/>
  <c r="JO62" i="29"/>
  <c r="JN62" i="29"/>
  <c r="JK13" i="29"/>
  <c r="JL13" i="29" s="1"/>
  <c r="JK59" i="29"/>
  <c r="JP59" i="29"/>
  <c r="JQ59" i="29"/>
  <c r="JR59" i="29"/>
  <c r="JS59" i="29"/>
  <c r="JL59" i="29"/>
  <c r="JM59" i="29"/>
  <c r="JO59" i="29"/>
  <c r="JN59" i="29"/>
  <c r="JK22" i="29"/>
  <c r="JN22" i="29" s="1"/>
  <c r="JK92" i="29"/>
  <c r="JP92" i="29"/>
  <c r="JQ92" i="29"/>
  <c r="JR92" i="29"/>
  <c r="JS92" i="29"/>
  <c r="JO92" i="29"/>
  <c r="JL92" i="29"/>
  <c r="JM92" i="29"/>
  <c r="JN92" i="29"/>
  <c r="JK55" i="29"/>
  <c r="JL55" i="29"/>
  <c r="JM55" i="29"/>
  <c r="JN55" i="29"/>
  <c r="JO55" i="29"/>
  <c r="JP55" i="29"/>
  <c r="JQ55" i="29"/>
  <c r="JR55" i="29"/>
  <c r="JS55" i="29"/>
  <c r="JQ8" i="29"/>
  <c r="JK102" i="29"/>
  <c r="JL102" i="29"/>
  <c r="JM102" i="29"/>
  <c r="JN102" i="29"/>
  <c r="JO102" i="29"/>
  <c r="JP102" i="29"/>
  <c r="JQ102" i="29"/>
  <c r="JR102" i="29"/>
  <c r="JS102" i="29"/>
  <c r="JK53" i="29"/>
  <c r="JP53" i="29"/>
  <c r="JQ53" i="29"/>
  <c r="JR53" i="29"/>
  <c r="JS53" i="29"/>
  <c r="JO53" i="29"/>
  <c r="JL53" i="29"/>
  <c r="JM53" i="29"/>
  <c r="JN53" i="29"/>
  <c r="JK99" i="29"/>
  <c r="JL99" i="29"/>
  <c r="JM99" i="29"/>
  <c r="JN99" i="29"/>
  <c r="JO99" i="29"/>
  <c r="JP99" i="29"/>
  <c r="JQ99" i="29"/>
  <c r="JR99" i="29"/>
  <c r="JS99" i="29"/>
  <c r="JK50" i="29"/>
  <c r="JP50" i="29"/>
  <c r="JQ50" i="29"/>
  <c r="JR50" i="29"/>
  <c r="JS50" i="29"/>
  <c r="JL50" i="29"/>
  <c r="JM50" i="29"/>
  <c r="JO50" i="29"/>
  <c r="JN50" i="29"/>
  <c r="JK96" i="29"/>
  <c r="JL96" i="29"/>
  <c r="JM96" i="29"/>
  <c r="JN96" i="29"/>
  <c r="JO96" i="29"/>
  <c r="JP96" i="29"/>
  <c r="JQ96" i="29"/>
  <c r="JR96" i="29"/>
  <c r="JS96" i="29"/>
  <c r="JK47" i="29"/>
  <c r="JP47" i="29"/>
  <c r="JQ47" i="29"/>
  <c r="JR47" i="29"/>
  <c r="JS47" i="29"/>
  <c r="JL47" i="29"/>
  <c r="JM47" i="29"/>
  <c r="JN47" i="29"/>
  <c r="JO47" i="29"/>
  <c r="JK10" i="29"/>
  <c r="JP10" i="29" s="1"/>
  <c r="JK80" i="29"/>
  <c r="JP80" i="29"/>
  <c r="JQ80" i="29"/>
  <c r="JR80" i="29"/>
  <c r="JO80" i="29"/>
  <c r="JS80" i="29"/>
  <c r="JL80" i="29"/>
  <c r="JM80" i="29"/>
  <c r="JN80" i="29"/>
  <c r="JK43" i="29"/>
  <c r="JL43" i="29"/>
  <c r="JM43" i="29"/>
  <c r="JN43" i="29"/>
  <c r="JO43" i="29"/>
  <c r="JP43" i="29"/>
  <c r="JQ43" i="29"/>
  <c r="JR43" i="29"/>
  <c r="JS43" i="29"/>
  <c r="JK6" i="29"/>
  <c r="JM6" i="29" s="1"/>
  <c r="JP32" i="29" l="1"/>
  <c r="JN32" i="29"/>
  <c r="JM32" i="29"/>
  <c r="JL32" i="29"/>
  <c r="JO32" i="29"/>
  <c r="JS32" i="29"/>
  <c r="JR32" i="29"/>
  <c r="JN17" i="29"/>
  <c r="JQ13" i="29"/>
  <c r="JM22" i="29"/>
  <c r="JO13" i="29"/>
  <c r="JM16" i="29"/>
  <c r="JN13" i="29"/>
  <c r="JR20" i="29"/>
  <c r="JR17" i="29"/>
  <c r="JO10" i="29"/>
  <c r="JO9" i="29"/>
  <c r="JL12" i="29"/>
  <c r="JM9" i="29"/>
  <c r="JS29" i="29"/>
  <c r="JS13" i="29"/>
  <c r="JQ29" i="29"/>
  <c r="JP13" i="29"/>
  <c r="JP7" i="29"/>
  <c r="JR19" i="29"/>
  <c r="JS12" i="29"/>
  <c r="JQ19" i="29"/>
  <c r="JR25" i="29"/>
  <c r="JR24" i="29"/>
  <c r="JP19" i="29"/>
  <c r="JP25" i="29"/>
  <c r="JQ28" i="29"/>
  <c r="JQ24" i="29"/>
  <c r="JO27" i="29"/>
  <c r="JR30" i="29"/>
  <c r="JN19" i="29"/>
  <c r="JO25" i="29"/>
  <c r="JN28" i="29"/>
  <c r="JQ18" i="29"/>
  <c r="JP24" i="29"/>
  <c r="JM27" i="29"/>
  <c r="JQ30" i="29"/>
  <c r="JN11" i="29"/>
  <c r="JL28" i="29"/>
  <c r="JP18" i="29"/>
  <c r="JP30" i="29"/>
  <c r="JL11" i="29"/>
  <c r="JO18" i="29"/>
  <c r="JR11" i="29"/>
  <c r="JR12" i="29"/>
  <c r="JQ12" i="29"/>
  <c r="JL17" i="29"/>
  <c r="JN7" i="29"/>
  <c r="JM10" i="29"/>
  <c r="JP12" i="29"/>
  <c r="JM21" i="29"/>
  <c r="JN12" i="29"/>
  <c r="JQ17" i="29"/>
  <c r="JN20" i="29"/>
  <c r="JO26" i="29"/>
  <c r="JS31" i="29"/>
  <c r="JM12" i="29"/>
  <c r="JL20" i="29"/>
  <c r="JQ14" i="29"/>
  <c r="JS19" i="29"/>
  <c r="JL23" i="29"/>
  <c r="JR26" i="29"/>
  <c r="JN10" i="29"/>
  <c r="JL22" i="29"/>
  <c r="JR13" i="29"/>
  <c r="JL16" i="29"/>
  <c r="JS25" i="29"/>
  <c r="JM28" i="29"/>
  <c r="JR18" i="29"/>
  <c r="JN9" i="29"/>
  <c r="JL21" i="29"/>
  <c r="JN27" i="29"/>
  <c r="JM17" i="29"/>
  <c r="JR29" i="29"/>
  <c r="JM20" i="29"/>
  <c r="JP14" i="29"/>
  <c r="JO7" i="29"/>
  <c r="JM11" i="29"/>
  <c r="JS26" i="29"/>
  <c r="JL10" i="29"/>
  <c r="JQ25" i="29"/>
  <c r="JS18" i="29"/>
  <c r="JL9" i="29"/>
  <c r="JS24" i="29"/>
  <c r="JL27" i="29"/>
  <c r="JS30" i="29"/>
  <c r="JS17" i="29"/>
  <c r="JP29" i="29"/>
  <c r="JO20" i="29"/>
  <c r="JM7" i="29"/>
  <c r="JO11" i="29"/>
  <c r="JN23" i="29"/>
  <c r="JQ26" i="29"/>
  <c r="JR15" i="29"/>
  <c r="JS20" i="29"/>
  <c r="JL7" i="29"/>
  <c r="JS11" i="29"/>
  <c r="JO19" i="29"/>
  <c r="JM23" i="29"/>
  <c r="JP26" i="29"/>
  <c r="JR31" i="29"/>
  <c r="JQ15" i="29"/>
  <c r="JQ31" i="29"/>
  <c r="JS22" i="29"/>
  <c r="JM13" i="29"/>
  <c r="JS16" i="29"/>
  <c r="JN25" i="29"/>
  <c r="JN18" i="29"/>
  <c r="JR21" i="29"/>
  <c r="JP15" i="29"/>
  <c r="JO24" i="29"/>
  <c r="JO30" i="29"/>
  <c r="JP17" i="29"/>
  <c r="JQ20" i="29"/>
  <c r="JN14" i="29"/>
  <c r="JQ11" i="29"/>
  <c r="JM19" i="29"/>
  <c r="JO23" i="29"/>
  <c r="JP31" i="29"/>
  <c r="JR22" i="29"/>
  <c r="JR16" i="29"/>
  <c r="JM25" i="29"/>
  <c r="JS28" i="29"/>
  <c r="JM18" i="29"/>
  <c r="JS21" i="29"/>
  <c r="JO15" i="29"/>
  <c r="JN24" i="29"/>
  <c r="JN30" i="29"/>
  <c r="JM14" i="29"/>
  <c r="JS23" i="29"/>
  <c r="JO31" i="29"/>
  <c r="JS10" i="29"/>
  <c r="JQ22" i="29"/>
  <c r="JQ16" i="29"/>
  <c r="JR28" i="29"/>
  <c r="JR9" i="29"/>
  <c r="JQ21" i="29"/>
  <c r="JS15" i="29"/>
  <c r="JM24" i="29"/>
  <c r="JR27" i="29"/>
  <c r="JM30" i="29"/>
  <c r="JN29" i="29"/>
  <c r="JL14" i="29"/>
  <c r="JR23" i="29"/>
  <c r="JN31" i="29"/>
  <c r="JP22" i="29"/>
  <c r="JP16" i="29"/>
  <c r="JS9" i="29"/>
  <c r="JP21" i="29"/>
  <c r="JN15" i="29"/>
  <c r="JS27" i="29"/>
  <c r="JM29" i="29"/>
  <c r="JO14" i="29"/>
  <c r="JS7" i="29"/>
  <c r="JQ23" i="29"/>
  <c r="JN26" i="29"/>
  <c r="JM31" i="29"/>
  <c r="JO22" i="29"/>
  <c r="JO16" i="29"/>
  <c r="JP28" i="29"/>
  <c r="JQ9" i="29"/>
  <c r="JO21" i="29"/>
  <c r="JM15" i="29"/>
  <c r="JQ27" i="29"/>
  <c r="JL29" i="29"/>
  <c r="JS14" i="29"/>
  <c r="JR7" i="29"/>
  <c r="JM26" i="29"/>
  <c r="JR10" i="29"/>
  <c r="JQ10" i="29"/>
  <c r="JL6" i="29"/>
  <c r="JO6" i="29"/>
  <c r="JS6" i="29"/>
  <c r="JQ6" i="29"/>
  <c r="JN6" i="29"/>
  <c r="JR6" i="29"/>
  <c r="JP6" i="29"/>
  <c r="JU5" i="29" l="1"/>
  <c r="JU6" i="29" s="1"/>
  <c r="JV5" i="29"/>
  <c r="JV6" i="29" s="1"/>
  <c r="JX5" i="29"/>
  <c r="JX11" i="29" s="1"/>
  <c r="KE74" i="29" s="1"/>
  <c r="KI74" i="29" s="1"/>
  <c r="JY5" i="29"/>
  <c r="KA5" i="29"/>
  <c r="JW5" i="29"/>
  <c r="JW6" i="29" s="1"/>
  <c r="JZ5" i="29"/>
  <c r="KB5" i="29"/>
  <c r="KB17" i="29" s="1"/>
  <c r="KE164" i="29" s="1"/>
  <c r="KI164" i="29" s="1"/>
  <c r="KP74" i="29" l="1"/>
  <c r="KQ74" i="29" s="1"/>
  <c r="KF74" i="29"/>
  <c r="KM74" i="29" s="1"/>
  <c r="KH74" i="29"/>
  <c r="KO74" i="29" s="1"/>
  <c r="KG74" i="29"/>
  <c r="KN74" i="29" s="1"/>
  <c r="KP164" i="29"/>
  <c r="KQ164" i="29" s="1"/>
  <c r="KF164" i="29"/>
  <c r="KM164" i="29" s="1"/>
  <c r="KG164" i="29"/>
  <c r="KN164" i="29" s="1"/>
  <c r="KH164" i="29"/>
  <c r="KO164" i="29" s="1"/>
  <c r="KB8" i="29"/>
  <c r="KE155" i="29" s="1"/>
  <c r="KI155" i="29" s="1"/>
  <c r="KB11" i="29"/>
  <c r="KE158" i="29" s="1"/>
  <c r="KI158" i="29" s="1"/>
  <c r="KB14" i="29"/>
  <c r="KE161" i="29" s="1"/>
  <c r="KI161" i="29" s="1"/>
  <c r="KB20" i="29"/>
  <c r="KE167" i="29" s="1"/>
  <c r="KI167" i="29" s="1"/>
  <c r="KB23" i="29"/>
  <c r="KE170" i="29" s="1"/>
  <c r="KI170" i="29" s="1"/>
  <c r="KB26" i="29"/>
  <c r="KB7" i="29"/>
  <c r="KE154" i="29" s="1"/>
  <c r="KI154" i="29" s="1"/>
  <c r="KB10" i="29"/>
  <c r="KE157" i="29" s="1"/>
  <c r="KI157" i="29" s="1"/>
  <c r="KB13" i="29"/>
  <c r="KE160" i="29" s="1"/>
  <c r="KI160" i="29" s="1"/>
  <c r="KB16" i="29"/>
  <c r="KE163" i="29" s="1"/>
  <c r="KI163" i="29" s="1"/>
  <c r="KB19" i="29"/>
  <c r="KE166" i="29" s="1"/>
  <c r="KI166" i="29" s="1"/>
  <c r="KB22" i="29"/>
  <c r="KE169" i="29" s="1"/>
  <c r="KI169" i="29" s="1"/>
  <c r="KB25" i="29"/>
  <c r="KE172" i="29" s="1"/>
  <c r="KI172" i="29" s="1"/>
  <c r="KB9" i="29"/>
  <c r="KE156" i="29" s="1"/>
  <c r="KI156" i="29" s="1"/>
  <c r="KB12" i="29"/>
  <c r="KE159" i="29" s="1"/>
  <c r="KI159" i="29" s="1"/>
  <c r="KB15" i="29"/>
  <c r="KE162" i="29" s="1"/>
  <c r="KI162" i="29" s="1"/>
  <c r="KB18" i="29"/>
  <c r="KE165" i="29" s="1"/>
  <c r="KI165" i="29" s="1"/>
  <c r="KB21" i="29"/>
  <c r="KE168" i="29" s="1"/>
  <c r="KI168" i="29" s="1"/>
  <c r="KB24" i="29"/>
  <c r="KE171" i="29" s="1"/>
  <c r="KI171" i="29" s="1"/>
  <c r="JZ8" i="29"/>
  <c r="KE113" i="29" s="1"/>
  <c r="KI113" i="29" s="1"/>
  <c r="JZ11" i="29"/>
  <c r="KE116" i="29" s="1"/>
  <c r="KI116" i="29" s="1"/>
  <c r="JZ14" i="29"/>
  <c r="KE119" i="29" s="1"/>
  <c r="KI119" i="29" s="1"/>
  <c r="JZ17" i="29"/>
  <c r="KE122" i="29" s="1"/>
  <c r="KI122" i="29" s="1"/>
  <c r="JZ20" i="29"/>
  <c r="KE125" i="29" s="1"/>
  <c r="KI125" i="29" s="1"/>
  <c r="JZ23" i="29"/>
  <c r="KE128" i="29" s="1"/>
  <c r="KI128" i="29" s="1"/>
  <c r="JZ26" i="29"/>
  <c r="JZ7" i="29"/>
  <c r="KE112" i="29" s="1"/>
  <c r="KI112" i="29" s="1"/>
  <c r="JZ10" i="29"/>
  <c r="KE115" i="29" s="1"/>
  <c r="KI115" i="29" s="1"/>
  <c r="JZ13" i="29"/>
  <c r="KE118" i="29" s="1"/>
  <c r="KI118" i="29" s="1"/>
  <c r="JZ16" i="29"/>
  <c r="KE121" i="29" s="1"/>
  <c r="KI121" i="29" s="1"/>
  <c r="JZ19" i="29"/>
  <c r="KE124" i="29" s="1"/>
  <c r="KI124" i="29" s="1"/>
  <c r="JZ22" i="29"/>
  <c r="KE127" i="29" s="1"/>
  <c r="KI127" i="29" s="1"/>
  <c r="JZ25" i="29"/>
  <c r="KE130" i="29" s="1"/>
  <c r="KI130" i="29" s="1"/>
  <c r="JZ9" i="29"/>
  <c r="KE114" i="29" s="1"/>
  <c r="KI114" i="29" s="1"/>
  <c r="JZ12" i="29"/>
  <c r="KE117" i="29" s="1"/>
  <c r="KI117" i="29" s="1"/>
  <c r="JZ15" i="29"/>
  <c r="KE120" i="29" s="1"/>
  <c r="KI120" i="29" s="1"/>
  <c r="JZ18" i="29"/>
  <c r="KE123" i="29" s="1"/>
  <c r="KI123" i="29" s="1"/>
  <c r="JZ21" i="29"/>
  <c r="KE126" i="29" s="1"/>
  <c r="KI126" i="29" s="1"/>
  <c r="JZ24" i="29"/>
  <c r="KE129" i="29" s="1"/>
  <c r="KI129" i="29" s="1"/>
  <c r="KE48" i="29"/>
  <c r="KI48" i="29" s="1"/>
  <c r="JW7" i="29"/>
  <c r="KE49" i="29" s="1"/>
  <c r="KI49" i="29" s="1"/>
  <c r="JW10" i="29"/>
  <c r="KE52" i="29" s="1"/>
  <c r="KI52" i="29" s="1"/>
  <c r="JW13" i="29"/>
  <c r="KE55" i="29" s="1"/>
  <c r="KI55" i="29" s="1"/>
  <c r="JW16" i="29"/>
  <c r="KE58" i="29" s="1"/>
  <c r="KI58" i="29" s="1"/>
  <c r="JW19" i="29"/>
  <c r="KE61" i="29" s="1"/>
  <c r="KI61" i="29" s="1"/>
  <c r="JW22" i="29"/>
  <c r="KE64" i="29" s="1"/>
  <c r="KI64" i="29" s="1"/>
  <c r="JW25" i="29"/>
  <c r="KE67" i="29" s="1"/>
  <c r="KI67" i="29" s="1"/>
  <c r="JW9" i="29"/>
  <c r="KE51" i="29" s="1"/>
  <c r="KI51" i="29" s="1"/>
  <c r="JW12" i="29"/>
  <c r="KE54" i="29" s="1"/>
  <c r="KI54" i="29" s="1"/>
  <c r="JW15" i="29"/>
  <c r="KE57" i="29" s="1"/>
  <c r="KI57" i="29" s="1"/>
  <c r="JW18" i="29"/>
  <c r="KE60" i="29" s="1"/>
  <c r="KI60" i="29" s="1"/>
  <c r="JW21" i="29"/>
  <c r="KE63" i="29" s="1"/>
  <c r="KI63" i="29" s="1"/>
  <c r="JW24" i="29"/>
  <c r="KE66" i="29" s="1"/>
  <c r="KI66" i="29" s="1"/>
  <c r="JW8" i="29"/>
  <c r="KE50" i="29" s="1"/>
  <c r="KI50" i="29" s="1"/>
  <c r="JW11" i="29"/>
  <c r="KE53" i="29" s="1"/>
  <c r="KI53" i="29" s="1"/>
  <c r="JW14" i="29"/>
  <c r="KE56" i="29" s="1"/>
  <c r="KI56" i="29" s="1"/>
  <c r="JW17" i="29"/>
  <c r="KE59" i="29" s="1"/>
  <c r="KI59" i="29" s="1"/>
  <c r="JW20" i="29"/>
  <c r="KE62" i="29" s="1"/>
  <c r="KI62" i="29" s="1"/>
  <c r="JW23" i="29"/>
  <c r="KE65" i="29" s="1"/>
  <c r="KI65" i="29" s="1"/>
  <c r="JW26" i="29"/>
  <c r="KE68" i="29" s="1"/>
  <c r="KI68" i="29" s="1"/>
  <c r="KA6" i="29"/>
  <c r="KE132" i="29" s="1"/>
  <c r="KI132" i="29" s="1"/>
  <c r="KA8" i="29"/>
  <c r="KE134" i="29" s="1"/>
  <c r="KI134" i="29" s="1"/>
  <c r="KA11" i="29"/>
  <c r="KE137" i="29" s="1"/>
  <c r="KI137" i="29" s="1"/>
  <c r="KA14" i="29"/>
  <c r="KE140" i="29" s="1"/>
  <c r="KI140" i="29" s="1"/>
  <c r="KA17" i="29"/>
  <c r="KE143" i="29" s="1"/>
  <c r="KI143" i="29" s="1"/>
  <c r="KA20" i="29"/>
  <c r="KE146" i="29" s="1"/>
  <c r="KI146" i="29" s="1"/>
  <c r="KA23" i="29"/>
  <c r="KE149" i="29" s="1"/>
  <c r="KI149" i="29" s="1"/>
  <c r="KA26" i="29"/>
  <c r="KA7" i="29"/>
  <c r="KE133" i="29" s="1"/>
  <c r="KI133" i="29" s="1"/>
  <c r="KA10" i="29"/>
  <c r="KE136" i="29" s="1"/>
  <c r="KI136" i="29" s="1"/>
  <c r="KA13" i="29"/>
  <c r="KE139" i="29" s="1"/>
  <c r="KI139" i="29" s="1"/>
  <c r="KA16" i="29"/>
  <c r="KE142" i="29" s="1"/>
  <c r="KI142" i="29" s="1"/>
  <c r="KA19" i="29"/>
  <c r="KE145" i="29" s="1"/>
  <c r="KI145" i="29" s="1"/>
  <c r="KA22" i="29"/>
  <c r="KE148" i="29" s="1"/>
  <c r="KI148" i="29" s="1"/>
  <c r="KA25" i="29"/>
  <c r="KE151" i="29" s="1"/>
  <c r="KI151" i="29" s="1"/>
  <c r="KA9" i="29"/>
  <c r="KE135" i="29" s="1"/>
  <c r="KI135" i="29" s="1"/>
  <c r="KA12" i="29"/>
  <c r="KE138" i="29" s="1"/>
  <c r="KI138" i="29" s="1"/>
  <c r="KA15" i="29"/>
  <c r="KE141" i="29" s="1"/>
  <c r="KI141" i="29" s="1"/>
  <c r="KA18" i="29"/>
  <c r="KE144" i="29" s="1"/>
  <c r="KI144" i="29" s="1"/>
  <c r="KA21" i="29"/>
  <c r="KE147" i="29" s="1"/>
  <c r="KI147" i="29" s="1"/>
  <c r="KA24" i="29"/>
  <c r="KE150" i="29" s="1"/>
  <c r="KI150" i="29" s="1"/>
  <c r="JY6" i="29"/>
  <c r="KE90" i="29" s="1"/>
  <c r="KI90" i="29" s="1"/>
  <c r="JY8" i="29"/>
  <c r="KE92" i="29" s="1"/>
  <c r="KI92" i="29" s="1"/>
  <c r="JY11" i="29"/>
  <c r="KE95" i="29" s="1"/>
  <c r="KI95" i="29" s="1"/>
  <c r="JY14" i="29"/>
  <c r="KE98" i="29" s="1"/>
  <c r="KI98" i="29" s="1"/>
  <c r="JY17" i="29"/>
  <c r="KE101" i="29" s="1"/>
  <c r="KI101" i="29" s="1"/>
  <c r="JY20" i="29"/>
  <c r="KE104" i="29" s="1"/>
  <c r="KI104" i="29" s="1"/>
  <c r="JY23" i="29"/>
  <c r="KE107" i="29" s="1"/>
  <c r="KI107" i="29" s="1"/>
  <c r="JY26" i="29"/>
  <c r="JY7" i="29"/>
  <c r="KE91" i="29" s="1"/>
  <c r="KI91" i="29" s="1"/>
  <c r="JY10" i="29"/>
  <c r="KE94" i="29" s="1"/>
  <c r="KI94" i="29" s="1"/>
  <c r="JY13" i="29"/>
  <c r="KE97" i="29" s="1"/>
  <c r="KI97" i="29" s="1"/>
  <c r="JY16" i="29"/>
  <c r="KE100" i="29" s="1"/>
  <c r="KI100" i="29" s="1"/>
  <c r="JY19" i="29"/>
  <c r="KE103" i="29" s="1"/>
  <c r="KI103" i="29" s="1"/>
  <c r="JY22" i="29"/>
  <c r="KE106" i="29" s="1"/>
  <c r="KI106" i="29" s="1"/>
  <c r="JY25" i="29"/>
  <c r="KE109" i="29" s="1"/>
  <c r="KI109" i="29" s="1"/>
  <c r="JY9" i="29"/>
  <c r="KE93" i="29" s="1"/>
  <c r="KI93" i="29" s="1"/>
  <c r="JY12" i="29"/>
  <c r="KE96" i="29" s="1"/>
  <c r="KI96" i="29" s="1"/>
  <c r="JY15" i="29"/>
  <c r="KE99" i="29" s="1"/>
  <c r="KI99" i="29" s="1"/>
  <c r="JY18" i="29"/>
  <c r="KE102" i="29" s="1"/>
  <c r="KI102" i="29" s="1"/>
  <c r="JY21" i="29"/>
  <c r="KE105" i="29" s="1"/>
  <c r="KI105" i="29" s="1"/>
  <c r="JY24" i="29"/>
  <c r="KE108" i="29" s="1"/>
  <c r="KI108" i="29" s="1"/>
  <c r="JX7" i="29"/>
  <c r="KE70" i="29" s="1"/>
  <c r="KI70" i="29" s="1"/>
  <c r="JX10" i="29"/>
  <c r="KE73" i="29" s="1"/>
  <c r="KI73" i="29" s="1"/>
  <c r="JX13" i="29"/>
  <c r="KE76" i="29" s="1"/>
  <c r="KI76" i="29" s="1"/>
  <c r="JX16" i="29"/>
  <c r="KE79" i="29" s="1"/>
  <c r="KI79" i="29" s="1"/>
  <c r="JX19" i="29"/>
  <c r="KE82" i="29" s="1"/>
  <c r="KI82" i="29" s="1"/>
  <c r="JX22" i="29"/>
  <c r="KE85" i="29" s="1"/>
  <c r="KI85" i="29" s="1"/>
  <c r="JX25" i="29"/>
  <c r="KE88" i="29" s="1"/>
  <c r="KI88" i="29" s="1"/>
  <c r="JX9" i="29"/>
  <c r="KE72" i="29" s="1"/>
  <c r="KI72" i="29" s="1"/>
  <c r="JX12" i="29"/>
  <c r="KE75" i="29" s="1"/>
  <c r="KI75" i="29" s="1"/>
  <c r="JX15" i="29"/>
  <c r="KE78" i="29" s="1"/>
  <c r="KI78" i="29" s="1"/>
  <c r="JX18" i="29"/>
  <c r="KE81" i="29" s="1"/>
  <c r="KI81" i="29" s="1"/>
  <c r="JX21" i="29"/>
  <c r="KE84" i="29" s="1"/>
  <c r="KI84" i="29" s="1"/>
  <c r="JX24" i="29"/>
  <c r="KE87" i="29" s="1"/>
  <c r="KI87" i="29" s="1"/>
  <c r="JX8" i="29"/>
  <c r="KE71" i="29" s="1"/>
  <c r="KI71" i="29" s="1"/>
  <c r="JX14" i="29"/>
  <c r="KE77" i="29" s="1"/>
  <c r="KI77" i="29" s="1"/>
  <c r="JX17" i="29"/>
  <c r="KE80" i="29" s="1"/>
  <c r="KI80" i="29" s="1"/>
  <c r="JX20" i="29"/>
  <c r="KE83" i="29" s="1"/>
  <c r="KI83" i="29" s="1"/>
  <c r="JX23" i="29"/>
  <c r="KE86" i="29" s="1"/>
  <c r="KI86" i="29" s="1"/>
  <c r="JX26" i="29"/>
  <c r="JV7" i="29"/>
  <c r="KE28" i="29" s="1"/>
  <c r="KI28" i="29" s="1"/>
  <c r="JV10" i="29"/>
  <c r="KE31" i="29" s="1"/>
  <c r="KI31" i="29" s="1"/>
  <c r="JV13" i="29"/>
  <c r="KE34" i="29" s="1"/>
  <c r="KI34" i="29" s="1"/>
  <c r="JV16" i="29"/>
  <c r="KE37" i="29" s="1"/>
  <c r="KI37" i="29" s="1"/>
  <c r="JV19" i="29"/>
  <c r="KE40" i="29" s="1"/>
  <c r="KI40" i="29" s="1"/>
  <c r="JV22" i="29"/>
  <c r="KE43" i="29" s="1"/>
  <c r="KI43" i="29" s="1"/>
  <c r="JV25" i="29"/>
  <c r="KE46" i="29" s="1"/>
  <c r="KI46" i="29" s="1"/>
  <c r="JV9" i="29"/>
  <c r="KE30" i="29" s="1"/>
  <c r="KI30" i="29" s="1"/>
  <c r="JV12" i="29"/>
  <c r="KE33" i="29" s="1"/>
  <c r="KI33" i="29" s="1"/>
  <c r="JV15" i="29"/>
  <c r="KE36" i="29" s="1"/>
  <c r="KI36" i="29" s="1"/>
  <c r="JV18" i="29"/>
  <c r="KE39" i="29" s="1"/>
  <c r="KI39" i="29" s="1"/>
  <c r="JV21" i="29"/>
  <c r="KE42" i="29" s="1"/>
  <c r="KI42" i="29" s="1"/>
  <c r="JV24" i="29"/>
  <c r="KE45" i="29" s="1"/>
  <c r="KI45" i="29" s="1"/>
  <c r="JV8" i="29"/>
  <c r="KE29" i="29" s="1"/>
  <c r="KI29" i="29" s="1"/>
  <c r="JV11" i="29"/>
  <c r="KE32" i="29" s="1"/>
  <c r="KI32" i="29" s="1"/>
  <c r="JV14" i="29"/>
  <c r="KE35" i="29" s="1"/>
  <c r="KI35" i="29" s="1"/>
  <c r="JV17" i="29"/>
  <c r="KE38" i="29" s="1"/>
  <c r="KI38" i="29" s="1"/>
  <c r="JV20" i="29"/>
  <c r="KE41" i="29" s="1"/>
  <c r="KI41" i="29" s="1"/>
  <c r="JV23" i="29"/>
  <c r="KE44" i="29" s="1"/>
  <c r="KI44" i="29" s="1"/>
  <c r="JV26" i="29"/>
  <c r="KE47" i="29" s="1"/>
  <c r="KI47" i="29" s="1"/>
  <c r="KE6" i="29"/>
  <c r="JU7" i="29"/>
  <c r="KE7" i="29" s="1"/>
  <c r="KI7" i="29" s="1"/>
  <c r="JU10" i="29"/>
  <c r="KE10" i="29" s="1"/>
  <c r="KI10" i="29" s="1"/>
  <c r="JU13" i="29"/>
  <c r="KE13" i="29" s="1"/>
  <c r="KI13" i="29" s="1"/>
  <c r="JU16" i="29"/>
  <c r="KE16" i="29" s="1"/>
  <c r="JU19" i="29"/>
  <c r="KE19" i="29" s="1"/>
  <c r="KI19" i="29" s="1"/>
  <c r="JU22" i="29"/>
  <c r="KE22" i="29" s="1"/>
  <c r="KI22" i="29" s="1"/>
  <c r="JU25" i="29"/>
  <c r="KE25" i="29" s="1"/>
  <c r="KI25" i="29" s="1"/>
  <c r="JU9" i="29"/>
  <c r="KE9" i="29" s="1"/>
  <c r="KI9" i="29" s="1"/>
  <c r="JU12" i="29"/>
  <c r="KE12" i="29" s="1"/>
  <c r="KI12" i="29" s="1"/>
  <c r="JU15" i="29"/>
  <c r="KE15" i="29" s="1"/>
  <c r="KI15" i="29" s="1"/>
  <c r="JU18" i="29"/>
  <c r="KE18" i="29" s="1"/>
  <c r="KI18" i="29" s="1"/>
  <c r="JU21" i="29"/>
  <c r="KE21" i="29" s="1"/>
  <c r="KI21" i="29" s="1"/>
  <c r="JU24" i="29"/>
  <c r="KE24" i="29" s="1"/>
  <c r="KI24" i="29" s="1"/>
  <c r="JU8" i="29"/>
  <c r="KE8" i="29" s="1"/>
  <c r="KI8" i="29" s="1"/>
  <c r="JU11" i="29"/>
  <c r="KE11" i="29" s="1"/>
  <c r="KI11" i="29" s="1"/>
  <c r="JU14" i="29"/>
  <c r="KE14" i="29" s="1"/>
  <c r="KI14" i="29" s="1"/>
  <c r="JU17" i="29"/>
  <c r="KE17" i="29" s="1"/>
  <c r="KI17" i="29" s="1"/>
  <c r="JU20" i="29"/>
  <c r="KE20" i="29" s="1"/>
  <c r="KI20" i="29" s="1"/>
  <c r="JU23" i="29"/>
  <c r="KE23" i="29" s="1"/>
  <c r="KI23" i="29" s="1"/>
  <c r="JU26" i="29"/>
  <c r="JX6" i="29"/>
  <c r="KE69" i="29" s="1"/>
  <c r="KI69" i="29" s="1"/>
  <c r="JZ6" i="29"/>
  <c r="KE111" i="29" s="1"/>
  <c r="KI111" i="29" s="1"/>
  <c r="KE27" i="29"/>
  <c r="KI27" i="29" s="1"/>
  <c r="KB6" i="29"/>
  <c r="KE153" i="29" s="1"/>
  <c r="KI153" i="29" s="1"/>
  <c r="KX164" i="29" l="1"/>
  <c r="KR164" i="29"/>
  <c r="KS164" i="29"/>
  <c r="KT164" i="29"/>
  <c r="KX74" i="29"/>
  <c r="KT74" i="29"/>
  <c r="KR74" i="29"/>
  <c r="KS74" i="29"/>
  <c r="KK6" i="29"/>
  <c r="KL6" i="29"/>
  <c r="KJ6" i="29"/>
  <c r="KG16" i="29"/>
  <c r="KN16" i="29" s="1"/>
  <c r="KI16" i="29"/>
  <c r="KH6" i="29"/>
  <c r="KO6" i="29" s="1"/>
  <c r="KI6" i="29"/>
  <c r="KP20" i="29"/>
  <c r="KQ20" i="29" s="1"/>
  <c r="KF20" i="29"/>
  <c r="KM20" i="29" s="1"/>
  <c r="KG20" i="29"/>
  <c r="KN20" i="29" s="1"/>
  <c r="KH20" i="29"/>
  <c r="KO20" i="29" s="1"/>
  <c r="KP167" i="29"/>
  <c r="KQ167" i="29" s="1"/>
  <c r="KF167" i="29"/>
  <c r="KM167" i="29" s="1"/>
  <c r="KG167" i="29"/>
  <c r="KN167" i="29" s="1"/>
  <c r="KH167" i="29"/>
  <c r="KO167" i="29" s="1"/>
  <c r="KP17" i="29"/>
  <c r="KQ17" i="29" s="1"/>
  <c r="KF17" i="29"/>
  <c r="KM17" i="29" s="1"/>
  <c r="KG17" i="29"/>
  <c r="KN17" i="29" s="1"/>
  <c r="KH17" i="29"/>
  <c r="KO17" i="29" s="1"/>
  <c r="KP19" i="29"/>
  <c r="KQ19" i="29" s="1"/>
  <c r="KF19" i="29"/>
  <c r="KM19" i="29" s="1"/>
  <c r="KG19" i="29"/>
  <c r="KN19" i="29" s="1"/>
  <c r="KH19" i="29"/>
  <c r="KO19" i="29" s="1"/>
  <c r="KF29" i="29"/>
  <c r="KM29" i="29" s="1"/>
  <c r="KG29" i="29"/>
  <c r="KN29" i="29" s="1"/>
  <c r="KH29" i="29"/>
  <c r="KO29" i="29" s="1"/>
  <c r="KP31" i="29"/>
  <c r="KQ31" i="29" s="1"/>
  <c r="KF31" i="29"/>
  <c r="KM31" i="29" s="1"/>
  <c r="KG31" i="29"/>
  <c r="KN31" i="29" s="1"/>
  <c r="KH31" i="29"/>
  <c r="KO31" i="29" s="1"/>
  <c r="KP75" i="29"/>
  <c r="KQ75" i="29" s="1"/>
  <c r="KF75" i="29"/>
  <c r="KM75" i="29" s="1"/>
  <c r="KG75" i="29"/>
  <c r="KN75" i="29" s="1"/>
  <c r="KH75" i="29"/>
  <c r="KO75" i="29" s="1"/>
  <c r="KP99" i="29"/>
  <c r="KQ99" i="29" s="1"/>
  <c r="KF99" i="29"/>
  <c r="KM99" i="29" s="1"/>
  <c r="KG99" i="29"/>
  <c r="KN99" i="29" s="1"/>
  <c r="KH99" i="29"/>
  <c r="KO99" i="29" s="1"/>
  <c r="KP104" i="29"/>
  <c r="KQ104" i="29" s="1"/>
  <c r="KF104" i="29"/>
  <c r="KM104" i="29" s="1"/>
  <c r="KG104" i="29"/>
  <c r="KN104" i="29" s="1"/>
  <c r="KH104" i="29"/>
  <c r="KO104" i="29" s="1"/>
  <c r="KP151" i="29"/>
  <c r="KQ151" i="29" s="1"/>
  <c r="KF151" i="29"/>
  <c r="KM151" i="29" s="1"/>
  <c r="KG151" i="29"/>
  <c r="KN151" i="29" s="1"/>
  <c r="KH151" i="29"/>
  <c r="KO151" i="29" s="1"/>
  <c r="KP137" i="29"/>
  <c r="KQ137" i="29" s="1"/>
  <c r="KF137" i="29"/>
  <c r="KM137" i="29" s="1"/>
  <c r="KG137" i="29"/>
  <c r="KN137" i="29" s="1"/>
  <c r="KH137" i="29"/>
  <c r="KO137" i="29" s="1"/>
  <c r="KP60" i="29"/>
  <c r="KQ60" i="29" s="1"/>
  <c r="KF60" i="29"/>
  <c r="KM60" i="29" s="1"/>
  <c r="KG60" i="29"/>
  <c r="KN60" i="29" s="1"/>
  <c r="KH60" i="29"/>
  <c r="KO60" i="29" s="1"/>
  <c r="KP129" i="29"/>
  <c r="KQ129" i="29" s="1"/>
  <c r="KF129" i="29"/>
  <c r="KM129" i="29" s="1"/>
  <c r="KG129" i="29"/>
  <c r="KN129" i="29" s="1"/>
  <c r="KH129" i="29"/>
  <c r="KO129" i="29" s="1"/>
  <c r="KF112" i="29"/>
  <c r="KM112" i="29" s="1"/>
  <c r="KG112" i="29"/>
  <c r="KN112" i="29" s="1"/>
  <c r="KH112" i="29"/>
  <c r="KO112" i="29" s="1"/>
  <c r="KP159" i="29"/>
  <c r="KQ159" i="29" s="1"/>
  <c r="KF159" i="29"/>
  <c r="KM159" i="29" s="1"/>
  <c r="KG159" i="29"/>
  <c r="KN159" i="29" s="1"/>
  <c r="KH159" i="29"/>
  <c r="KO159" i="29" s="1"/>
  <c r="KP161" i="29"/>
  <c r="KQ161" i="29" s="1"/>
  <c r="KF161" i="29"/>
  <c r="KM161" i="29" s="1"/>
  <c r="KG161" i="29"/>
  <c r="KN161" i="29" s="1"/>
  <c r="KH161" i="29"/>
  <c r="KO161" i="29" s="1"/>
  <c r="KP32" i="29"/>
  <c r="KQ32" i="29" s="1"/>
  <c r="KF32" i="29"/>
  <c r="KM32" i="29" s="1"/>
  <c r="KG32" i="29"/>
  <c r="KN32" i="29" s="1"/>
  <c r="KH32" i="29"/>
  <c r="KO32" i="29" s="1"/>
  <c r="KP14" i="29"/>
  <c r="KQ14" i="29" s="1"/>
  <c r="KF14" i="29"/>
  <c r="KM14" i="29" s="1"/>
  <c r="KH14" i="29"/>
  <c r="KO14" i="29" s="1"/>
  <c r="KG14" i="29"/>
  <c r="KN14" i="29" s="1"/>
  <c r="KP16" i="29"/>
  <c r="KQ16" i="29" s="1"/>
  <c r="KF16" i="29"/>
  <c r="KM16" i="29" s="1"/>
  <c r="KH16" i="29"/>
  <c r="KO16" i="29" s="1"/>
  <c r="KP45" i="29"/>
  <c r="KQ45" i="29" s="1"/>
  <c r="KF45" i="29"/>
  <c r="KM45" i="29" s="1"/>
  <c r="KG45" i="29"/>
  <c r="KN45" i="29" s="1"/>
  <c r="KH45" i="29"/>
  <c r="KO45" i="29" s="1"/>
  <c r="KF28" i="29"/>
  <c r="KM28" i="29" s="1"/>
  <c r="KG28" i="29"/>
  <c r="KN28" i="29" s="1"/>
  <c r="KH28" i="29"/>
  <c r="KO28" i="29" s="1"/>
  <c r="KF72" i="29"/>
  <c r="KM72" i="29" s="1"/>
  <c r="KP72" i="29" s="1"/>
  <c r="KQ72" i="29" s="1"/>
  <c r="KG72" i="29"/>
  <c r="KN72" i="29" s="1"/>
  <c r="KH72" i="29"/>
  <c r="KO72" i="29" s="1"/>
  <c r="KP96" i="29"/>
  <c r="KQ96" i="29" s="1"/>
  <c r="KF96" i="29"/>
  <c r="KM96" i="29" s="1"/>
  <c r="KG96" i="29"/>
  <c r="KN96" i="29" s="1"/>
  <c r="KH96" i="29"/>
  <c r="KO96" i="29" s="1"/>
  <c r="KP101" i="29"/>
  <c r="KQ101" i="29" s="1"/>
  <c r="KF101" i="29"/>
  <c r="KM101" i="29" s="1"/>
  <c r="KG101" i="29"/>
  <c r="KN101" i="29" s="1"/>
  <c r="KH101" i="29"/>
  <c r="KO101" i="29" s="1"/>
  <c r="KP148" i="29"/>
  <c r="KQ148" i="29" s="1"/>
  <c r="KF148" i="29"/>
  <c r="KM148" i="29" s="1"/>
  <c r="KG148" i="29"/>
  <c r="KN148" i="29" s="1"/>
  <c r="KH148" i="29"/>
  <c r="KO148" i="29" s="1"/>
  <c r="KF134" i="29"/>
  <c r="KM134" i="29" s="1"/>
  <c r="KH134" i="29"/>
  <c r="KO134" i="29" s="1"/>
  <c r="KG134" i="29"/>
  <c r="KN134" i="29" s="1"/>
  <c r="KP57" i="29"/>
  <c r="KQ57" i="29" s="1"/>
  <c r="KF57" i="29"/>
  <c r="KM57" i="29" s="1"/>
  <c r="KG57" i="29"/>
  <c r="KN57" i="29" s="1"/>
  <c r="KH57" i="29"/>
  <c r="KO57" i="29" s="1"/>
  <c r="KP126" i="29"/>
  <c r="KQ126" i="29" s="1"/>
  <c r="KH126" i="29"/>
  <c r="KO126" i="29" s="1"/>
  <c r="KF126" i="29"/>
  <c r="KM126" i="29" s="1"/>
  <c r="KG126" i="29"/>
  <c r="KN126" i="29" s="1"/>
  <c r="KP156" i="29"/>
  <c r="KQ156" i="29" s="1"/>
  <c r="KF156" i="29"/>
  <c r="KM156" i="29" s="1"/>
  <c r="KG156" i="29"/>
  <c r="KN156" i="29" s="1"/>
  <c r="KH156" i="29"/>
  <c r="KO156" i="29" s="1"/>
  <c r="KP158" i="29"/>
  <c r="KQ158" i="29" s="1"/>
  <c r="KH158" i="29"/>
  <c r="KO158" i="29" s="1"/>
  <c r="KF158" i="29"/>
  <c r="KM158" i="29" s="1"/>
  <c r="KG158" i="29"/>
  <c r="KN158" i="29" s="1"/>
  <c r="KP107" i="29"/>
  <c r="KQ107" i="29" s="1"/>
  <c r="KF107" i="29"/>
  <c r="KM107" i="29" s="1"/>
  <c r="KG107" i="29"/>
  <c r="KN107" i="29" s="1"/>
  <c r="KH107" i="29"/>
  <c r="KO107" i="29" s="1"/>
  <c r="KF11" i="29"/>
  <c r="KM11" i="29" s="1"/>
  <c r="KG11" i="29"/>
  <c r="KN11" i="29" s="1"/>
  <c r="KH11" i="29"/>
  <c r="KO11" i="29" s="1"/>
  <c r="KP13" i="29"/>
  <c r="KQ13" i="29" s="1"/>
  <c r="KF13" i="29"/>
  <c r="KM13" i="29" s="1"/>
  <c r="KG13" i="29"/>
  <c r="KN13" i="29" s="1"/>
  <c r="KH13" i="29"/>
  <c r="KO13" i="29" s="1"/>
  <c r="KP42" i="29"/>
  <c r="KQ42" i="29" s="1"/>
  <c r="KH42" i="29"/>
  <c r="KO42" i="29" s="1"/>
  <c r="KF42" i="29"/>
  <c r="KM42" i="29" s="1"/>
  <c r="KG42" i="29"/>
  <c r="KN42" i="29" s="1"/>
  <c r="KP88" i="29"/>
  <c r="KQ88" i="29" s="1"/>
  <c r="KF88" i="29"/>
  <c r="KM88" i="29" s="1"/>
  <c r="KG88" i="29"/>
  <c r="KN88" i="29" s="1"/>
  <c r="KH88" i="29"/>
  <c r="KO88" i="29" s="1"/>
  <c r="KP93" i="29"/>
  <c r="KQ93" i="29" s="1"/>
  <c r="KF93" i="29"/>
  <c r="KM93" i="29" s="1"/>
  <c r="KG93" i="29"/>
  <c r="KN93" i="29" s="1"/>
  <c r="KH93" i="29"/>
  <c r="KO93" i="29" s="1"/>
  <c r="KP98" i="29"/>
  <c r="KQ98" i="29" s="1"/>
  <c r="KF98" i="29"/>
  <c r="KM98" i="29" s="1"/>
  <c r="KH98" i="29"/>
  <c r="KO98" i="29" s="1"/>
  <c r="KG98" i="29"/>
  <c r="KN98" i="29" s="1"/>
  <c r="KP145" i="29"/>
  <c r="KQ145" i="29" s="1"/>
  <c r="KF145" i="29"/>
  <c r="KM145" i="29" s="1"/>
  <c r="KG145" i="29"/>
  <c r="KN145" i="29" s="1"/>
  <c r="KH145" i="29"/>
  <c r="KO145" i="29" s="1"/>
  <c r="KF132" i="29"/>
  <c r="KM132" i="29" s="1"/>
  <c r="KG132" i="29"/>
  <c r="KN132" i="29" s="1"/>
  <c r="KH132" i="29"/>
  <c r="KO132" i="29" s="1"/>
  <c r="KP54" i="29"/>
  <c r="KQ54" i="29" s="1"/>
  <c r="KF54" i="29"/>
  <c r="KM54" i="29" s="1"/>
  <c r="KH54" i="29"/>
  <c r="KO54" i="29" s="1"/>
  <c r="KG54" i="29"/>
  <c r="KN54" i="29" s="1"/>
  <c r="KP123" i="29"/>
  <c r="KQ123" i="29" s="1"/>
  <c r="KF123" i="29"/>
  <c r="KM123" i="29" s="1"/>
  <c r="KG123" i="29"/>
  <c r="KN123" i="29" s="1"/>
  <c r="KH123" i="29"/>
  <c r="KO123" i="29" s="1"/>
  <c r="KP128" i="29"/>
  <c r="KQ128" i="29" s="1"/>
  <c r="KF128" i="29"/>
  <c r="KM128" i="29" s="1"/>
  <c r="KG128" i="29"/>
  <c r="KN128" i="29" s="1"/>
  <c r="KH128" i="29"/>
  <c r="KO128" i="29" s="1"/>
  <c r="KP172" i="29"/>
  <c r="KQ172" i="29" s="1"/>
  <c r="KF172" i="29"/>
  <c r="KM172" i="29" s="1"/>
  <c r="KG172" i="29"/>
  <c r="KN172" i="29" s="1"/>
  <c r="KH172" i="29"/>
  <c r="KO172" i="29" s="1"/>
  <c r="KF155" i="29"/>
  <c r="KM155" i="29" s="1"/>
  <c r="KG155" i="29"/>
  <c r="KN155" i="29" s="1"/>
  <c r="KH155" i="29"/>
  <c r="KO155" i="29" s="1"/>
  <c r="KP140" i="29"/>
  <c r="KQ140" i="29" s="1"/>
  <c r="KF140" i="29"/>
  <c r="KM140" i="29" s="1"/>
  <c r="KG140" i="29"/>
  <c r="KN140" i="29" s="1"/>
  <c r="KH140" i="29"/>
  <c r="KO140" i="29" s="1"/>
  <c r="KF10" i="29"/>
  <c r="KM10" i="29" s="1"/>
  <c r="KH10" i="29"/>
  <c r="KO10" i="29" s="1"/>
  <c r="KG10" i="29"/>
  <c r="KN10" i="29" s="1"/>
  <c r="KP86" i="29"/>
  <c r="KQ86" i="29" s="1"/>
  <c r="KH86" i="29"/>
  <c r="KO86" i="29" s="1"/>
  <c r="KF86" i="29"/>
  <c r="KM86" i="29" s="1"/>
  <c r="KG86" i="29"/>
  <c r="KN86" i="29" s="1"/>
  <c r="KP85" i="29"/>
  <c r="KQ85" i="29" s="1"/>
  <c r="KF85" i="29"/>
  <c r="KM85" i="29" s="1"/>
  <c r="KG85" i="29"/>
  <c r="KN85" i="29" s="1"/>
  <c r="KH85" i="29"/>
  <c r="KO85" i="29" s="1"/>
  <c r="KP109" i="29"/>
  <c r="KQ109" i="29" s="1"/>
  <c r="KF109" i="29"/>
  <c r="KM109" i="29" s="1"/>
  <c r="KG109" i="29"/>
  <c r="KN109" i="29" s="1"/>
  <c r="KH109" i="29"/>
  <c r="KO109" i="29" s="1"/>
  <c r="KP95" i="29"/>
  <c r="KQ95" i="29" s="1"/>
  <c r="KF95" i="29"/>
  <c r="KM95" i="29" s="1"/>
  <c r="KG95" i="29"/>
  <c r="KN95" i="29" s="1"/>
  <c r="KH95" i="29"/>
  <c r="KO95" i="29" s="1"/>
  <c r="KP142" i="29"/>
  <c r="KQ142" i="29" s="1"/>
  <c r="KH142" i="29"/>
  <c r="KO142" i="29" s="1"/>
  <c r="KF142" i="29"/>
  <c r="KM142" i="29" s="1"/>
  <c r="KG142" i="29"/>
  <c r="KN142" i="29" s="1"/>
  <c r="KP68" i="29"/>
  <c r="KQ68" i="29" s="1"/>
  <c r="KF68" i="29"/>
  <c r="KM68" i="29" s="1"/>
  <c r="KG68" i="29"/>
  <c r="KN68" i="29" s="1"/>
  <c r="KH68" i="29"/>
  <c r="KO68" i="29" s="1"/>
  <c r="KP51" i="29"/>
  <c r="KQ51" i="29" s="1"/>
  <c r="KF51" i="29"/>
  <c r="KM51" i="29" s="1"/>
  <c r="KG51" i="29"/>
  <c r="KN51" i="29" s="1"/>
  <c r="KH51" i="29"/>
  <c r="KO51" i="29" s="1"/>
  <c r="KP120" i="29"/>
  <c r="KQ120" i="29" s="1"/>
  <c r="KF120" i="29"/>
  <c r="KM120" i="29" s="1"/>
  <c r="KG120" i="29"/>
  <c r="KN120" i="29" s="1"/>
  <c r="KH120" i="29"/>
  <c r="KO120" i="29" s="1"/>
  <c r="KP125" i="29"/>
  <c r="KQ125" i="29" s="1"/>
  <c r="KF125" i="29"/>
  <c r="KM125" i="29" s="1"/>
  <c r="KG125" i="29"/>
  <c r="KN125" i="29" s="1"/>
  <c r="KH125" i="29"/>
  <c r="KO125" i="29" s="1"/>
  <c r="KP169" i="29"/>
  <c r="KQ169" i="29" s="1"/>
  <c r="KF169" i="29"/>
  <c r="KM169" i="29" s="1"/>
  <c r="KG169" i="29"/>
  <c r="KN169" i="29" s="1"/>
  <c r="KH169" i="29"/>
  <c r="KO169" i="29" s="1"/>
  <c r="KP34" i="29"/>
  <c r="KQ34" i="29" s="1"/>
  <c r="KH34" i="29"/>
  <c r="KO34" i="29" s="1"/>
  <c r="KF34" i="29"/>
  <c r="KM34" i="29" s="1"/>
  <c r="KG34" i="29"/>
  <c r="KN34" i="29" s="1"/>
  <c r="KP115" i="29"/>
  <c r="KQ115" i="29" s="1"/>
  <c r="KF115" i="29"/>
  <c r="KM115" i="29" s="1"/>
  <c r="KG115" i="29"/>
  <c r="KN115" i="29" s="1"/>
  <c r="KH115" i="29"/>
  <c r="KO115" i="29" s="1"/>
  <c r="KF8" i="29"/>
  <c r="KM8" i="29" s="1"/>
  <c r="KG8" i="29"/>
  <c r="KN8" i="29" s="1"/>
  <c r="KH8" i="29"/>
  <c r="KO8" i="29" s="1"/>
  <c r="KP39" i="29"/>
  <c r="KQ39" i="29" s="1"/>
  <c r="KF39" i="29"/>
  <c r="KM39" i="29" s="1"/>
  <c r="KG39" i="29"/>
  <c r="KN39" i="29" s="1"/>
  <c r="KH39" i="29"/>
  <c r="KO39" i="29" s="1"/>
  <c r="KP24" i="29"/>
  <c r="KQ24" i="29" s="1"/>
  <c r="KF24" i="29"/>
  <c r="KM24" i="29" s="1"/>
  <c r="KG24" i="29"/>
  <c r="KN24" i="29" s="1"/>
  <c r="KH24" i="29"/>
  <c r="KO24" i="29" s="1"/>
  <c r="KF7" i="29"/>
  <c r="KM7" i="29" s="1"/>
  <c r="KG7" i="29"/>
  <c r="KN7" i="29" s="1"/>
  <c r="KH7" i="29"/>
  <c r="KO7" i="29" s="1"/>
  <c r="KP36" i="29"/>
  <c r="KQ36" i="29" s="1"/>
  <c r="KF36" i="29"/>
  <c r="KM36" i="29" s="1"/>
  <c r="KG36" i="29"/>
  <c r="KN36" i="29" s="1"/>
  <c r="KH36" i="29"/>
  <c r="KO36" i="29" s="1"/>
  <c r="KP83" i="29"/>
  <c r="KQ83" i="29" s="1"/>
  <c r="KF83" i="29"/>
  <c r="KM83" i="29" s="1"/>
  <c r="KG83" i="29"/>
  <c r="KN83" i="29" s="1"/>
  <c r="KH83" i="29"/>
  <c r="KO83" i="29" s="1"/>
  <c r="KP82" i="29"/>
  <c r="KQ82" i="29" s="1"/>
  <c r="KF82" i="29"/>
  <c r="KM82" i="29" s="1"/>
  <c r="KH82" i="29"/>
  <c r="KO82" i="29" s="1"/>
  <c r="KG82" i="29"/>
  <c r="KN82" i="29" s="1"/>
  <c r="KP106" i="29"/>
  <c r="KQ106" i="29" s="1"/>
  <c r="KF106" i="29"/>
  <c r="KM106" i="29" s="1"/>
  <c r="KH106" i="29"/>
  <c r="KO106" i="29" s="1"/>
  <c r="KG106" i="29"/>
  <c r="KN106" i="29" s="1"/>
  <c r="KF92" i="29"/>
  <c r="KM92" i="29" s="1"/>
  <c r="KG92" i="29"/>
  <c r="KN92" i="29" s="1"/>
  <c r="KH92" i="29"/>
  <c r="KO92" i="29" s="1"/>
  <c r="KP139" i="29"/>
  <c r="KQ139" i="29" s="1"/>
  <c r="KF139" i="29"/>
  <c r="KM139" i="29" s="1"/>
  <c r="KG139" i="29"/>
  <c r="KN139" i="29" s="1"/>
  <c r="KH139" i="29"/>
  <c r="KO139" i="29" s="1"/>
  <c r="KP65" i="29"/>
  <c r="KQ65" i="29" s="1"/>
  <c r="KF65" i="29"/>
  <c r="KM65" i="29" s="1"/>
  <c r="KG65" i="29"/>
  <c r="KN65" i="29" s="1"/>
  <c r="KH65" i="29"/>
  <c r="KO65" i="29" s="1"/>
  <c r="KP67" i="29"/>
  <c r="KQ67" i="29" s="1"/>
  <c r="KF67" i="29"/>
  <c r="KM67" i="29" s="1"/>
  <c r="KG67" i="29"/>
  <c r="KN67" i="29" s="1"/>
  <c r="KH67" i="29"/>
  <c r="KO67" i="29" s="1"/>
  <c r="KP117" i="29"/>
  <c r="KQ117" i="29" s="1"/>
  <c r="KF117" i="29"/>
  <c r="KM117" i="29" s="1"/>
  <c r="KG117" i="29"/>
  <c r="KN117" i="29" s="1"/>
  <c r="KH117" i="29"/>
  <c r="KO117" i="29" s="1"/>
  <c r="KP122" i="29"/>
  <c r="KQ122" i="29" s="1"/>
  <c r="KF122" i="29"/>
  <c r="KM122" i="29" s="1"/>
  <c r="KH122" i="29"/>
  <c r="KO122" i="29" s="1"/>
  <c r="KG122" i="29"/>
  <c r="KN122" i="29" s="1"/>
  <c r="KP166" i="29"/>
  <c r="KQ166" i="29" s="1"/>
  <c r="KF166" i="29"/>
  <c r="KM166" i="29" s="1"/>
  <c r="KH166" i="29"/>
  <c r="KO166" i="29" s="1"/>
  <c r="KG166" i="29"/>
  <c r="KN166" i="29" s="1"/>
  <c r="KF48" i="29"/>
  <c r="KM48" i="29" s="1"/>
  <c r="KG48" i="29"/>
  <c r="KN48" i="29" s="1"/>
  <c r="KH48" i="29"/>
  <c r="KO48" i="29" s="1"/>
  <c r="KP21" i="29"/>
  <c r="KQ21" i="29" s="1"/>
  <c r="KF21" i="29"/>
  <c r="KM21" i="29" s="1"/>
  <c r="KG21" i="29"/>
  <c r="KN21" i="29" s="1"/>
  <c r="KH21" i="29"/>
  <c r="KO21" i="29" s="1"/>
  <c r="KP33" i="29"/>
  <c r="KQ33" i="29" s="1"/>
  <c r="KF33" i="29"/>
  <c r="KM33" i="29" s="1"/>
  <c r="KG33" i="29"/>
  <c r="KN33" i="29" s="1"/>
  <c r="KH33" i="29"/>
  <c r="KO33" i="29" s="1"/>
  <c r="KP80" i="29"/>
  <c r="KQ80" i="29" s="1"/>
  <c r="KF80" i="29"/>
  <c r="KM80" i="29" s="1"/>
  <c r="KG80" i="29"/>
  <c r="KN80" i="29" s="1"/>
  <c r="KH80" i="29"/>
  <c r="KO80" i="29" s="1"/>
  <c r="KP79" i="29"/>
  <c r="KQ79" i="29" s="1"/>
  <c r="KF79" i="29"/>
  <c r="KM79" i="29" s="1"/>
  <c r="KG79" i="29"/>
  <c r="KN79" i="29" s="1"/>
  <c r="KH79" i="29"/>
  <c r="KO79" i="29" s="1"/>
  <c r="KP103" i="29"/>
  <c r="KQ103" i="29" s="1"/>
  <c r="KF103" i="29"/>
  <c r="KM103" i="29" s="1"/>
  <c r="KG103" i="29"/>
  <c r="KN103" i="29" s="1"/>
  <c r="KH103" i="29"/>
  <c r="KO103" i="29" s="1"/>
  <c r="KF90" i="29"/>
  <c r="KM90" i="29" s="1"/>
  <c r="KH90" i="29"/>
  <c r="KO90" i="29" s="1"/>
  <c r="KG90" i="29"/>
  <c r="KN90" i="29" s="1"/>
  <c r="KP136" i="29"/>
  <c r="KQ136" i="29" s="1"/>
  <c r="KF136" i="29"/>
  <c r="KM136" i="29" s="1"/>
  <c r="KG136" i="29"/>
  <c r="KN136" i="29" s="1"/>
  <c r="KH136" i="29"/>
  <c r="KO136" i="29" s="1"/>
  <c r="KP62" i="29"/>
  <c r="KQ62" i="29" s="1"/>
  <c r="KF62" i="29"/>
  <c r="KM62" i="29" s="1"/>
  <c r="KH62" i="29"/>
  <c r="KO62" i="29" s="1"/>
  <c r="KG62" i="29"/>
  <c r="KN62" i="29" s="1"/>
  <c r="KP64" i="29"/>
  <c r="KQ64" i="29" s="1"/>
  <c r="KF64" i="29"/>
  <c r="KM64" i="29" s="1"/>
  <c r="KG64" i="29"/>
  <c r="KN64" i="29" s="1"/>
  <c r="KH64" i="29"/>
  <c r="KO64" i="29" s="1"/>
  <c r="KP114" i="29"/>
  <c r="KQ114" i="29" s="1"/>
  <c r="KH114" i="29"/>
  <c r="KO114" i="29" s="1"/>
  <c r="KF114" i="29"/>
  <c r="KM114" i="29" s="1"/>
  <c r="KG114" i="29"/>
  <c r="KN114" i="29" s="1"/>
  <c r="KP119" i="29"/>
  <c r="KQ119" i="29" s="1"/>
  <c r="KF119" i="29"/>
  <c r="KM119" i="29" s="1"/>
  <c r="KG119" i="29"/>
  <c r="KN119" i="29" s="1"/>
  <c r="KH119" i="29"/>
  <c r="KO119" i="29" s="1"/>
  <c r="KP163" i="29"/>
  <c r="KQ163" i="29" s="1"/>
  <c r="KF163" i="29"/>
  <c r="KM163" i="29" s="1"/>
  <c r="KG163" i="29"/>
  <c r="KN163" i="29" s="1"/>
  <c r="KH163" i="29"/>
  <c r="KO163" i="29" s="1"/>
  <c r="KP78" i="29"/>
  <c r="KQ78" i="29" s="1"/>
  <c r="KF78" i="29"/>
  <c r="KM78" i="29" s="1"/>
  <c r="KH78" i="29"/>
  <c r="KO78" i="29" s="1"/>
  <c r="KG78" i="29"/>
  <c r="KN78" i="29" s="1"/>
  <c r="KF27" i="29"/>
  <c r="KM27" i="29" s="1"/>
  <c r="KG27" i="29"/>
  <c r="KN27" i="29" s="1"/>
  <c r="KH27" i="29"/>
  <c r="KO27" i="29" s="1"/>
  <c r="KP18" i="29"/>
  <c r="KQ18" i="29" s="1"/>
  <c r="KF18" i="29"/>
  <c r="KM18" i="29" s="1"/>
  <c r="KG18" i="29"/>
  <c r="KN18" i="29" s="1"/>
  <c r="KH18" i="29"/>
  <c r="KO18" i="29" s="1"/>
  <c r="KP47" i="29"/>
  <c r="KQ47" i="29" s="1"/>
  <c r="KF47" i="29"/>
  <c r="KM47" i="29" s="1"/>
  <c r="KG47" i="29"/>
  <c r="KN47" i="29" s="1"/>
  <c r="KH47" i="29"/>
  <c r="KO47" i="29" s="1"/>
  <c r="KP30" i="29"/>
  <c r="KQ30" i="29" s="1"/>
  <c r="KH30" i="29"/>
  <c r="KO30" i="29" s="1"/>
  <c r="KF30" i="29"/>
  <c r="KM30" i="29" s="1"/>
  <c r="KG30" i="29"/>
  <c r="KN30" i="29" s="1"/>
  <c r="KP77" i="29"/>
  <c r="KQ77" i="29" s="1"/>
  <c r="KF77" i="29"/>
  <c r="KM77" i="29" s="1"/>
  <c r="KG77" i="29"/>
  <c r="KN77" i="29" s="1"/>
  <c r="KH77" i="29"/>
  <c r="KO77" i="29" s="1"/>
  <c r="KP76" i="29"/>
  <c r="KQ76" i="29" s="1"/>
  <c r="KF76" i="29"/>
  <c r="KM76" i="29" s="1"/>
  <c r="KG76" i="29"/>
  <c r="KN76" i="29" s="1"/>
  <c r="KH76" i="29"/>
  <c r="KO76" i="29" s="1"/>
  <c r="KP100" i="29"/>
  <c r="KQ100" i="29" s="1"/>
  <c r="KF100" i="29"/>
  <c r="KM100" i="29" s="1"/>
  <c r="KG100" i="29"/>
  <c r="KN100" i="29" s="1"/>
  <c r="KH100" i="29"/>
  <c r="KO100" i="29" s="1"/>
  <c r="KP150" i="29"/>
  <c r="KQ150" i="29" s="1"/>
  <c r="KF150" i="29"/>
  <c r="KM150" i="29" s="1"/>
  <c r="KH150" i="29"/>
  <c r="KO150" i="29" s="1"/>
  <c r="KG150" i="29"/>
  <c r="KN150" i="29" s="1"/>
  <c r="KF133" i="29"/>
  <c r="KM133" i="29" s="1"/>
  <c r="KG133" i="29"/>
  <c r="KN133" i="29" s="1"/>
  <c r="KH133" i="29"/>
  <c r="KO133" i="29" s="1"/>
  <c r="KP59" i="29"/>
  <c r="KQ59" i="29" s="1"/>
  <c r="KF59" i="29"/>
  <c r="KM59" i="29" s="1"/>
  <c r="KG59" i="29"/>
  <c r="KN59" i="29" s="1"/>
  <c r="KH59" i="29"/>
  <c r="KO59" i="29" s="1"/>
  <c r="KP61" i="29"/>
  <c r="KQ61" i="29" s="1"/>
  <c r="KF61" i="29"/>
  <c r="KM61" i="29" s="1"/>
  <c r="KG61" i="29"/>
  <c r="KN61" i="29" s="1"/>
  <c r="KH61" i="29"/>
  <c r="KO61" i="29" s="1"/>
  <c r="KP130" i="29"/>
  <c r="KQ130" i="29" s="1"/>
  <c r="KH130" i="29"/>
  <c r="KO130" i="29" s="1"/>
  <c r="KF130" i="29"/>
  <c r="KM130" i="29" s="1"/>
  <c r="KG130" i="29"/>
  <c r="KN130" i="29" s="1"/>
  <c r="KP116" i="29"/>
  <c r="KQ116" i="29" s="1"/>
  <c r="KF116" i="29"/>
  <c r="KM116" i="29" s="1"/>
  <c r="KG116" i="29"/>
  <c r="KN116" i="29" s="1"/>
  <c r="KH116" i="29"/>
  <c r="KO116" i="29" s="1"/>
  <c r="KP160" i="29"/>
  <c r="KQ160" i="29" s="1"/>
  <c r="KF160" i="29"/>
  <c r="KM160" i="29" s="1"/>
  <c r="KG160" i="29"/>
  <c r="KN160" i="29" s="1"/>
  <c r="KH160" i="29"/>
  <c r="KO160" i="29" s="1"/>
  <c r="KP102" i="29"/>
  <c r="KQ102" i="29" s="1"/>
  <c r="KF102" i="29"/>
  <c r="KM102" i="29" s="1"/>
  <c r="KH102" i="29"/>
  <c r="KO102" i="29" s="1"/>
  <c r="KG102" i="29"/>
  <c r="KN102" i="29" s="1"/>
  <c r="KF111" i="29"/>
  <c r="KM111" i="29" s="1"/>
  <c r="KG111" i="29"/>
  <c r="KN111" i="29" s="1"/>
  <c r="KH111" i="29"/>
  <c r="KO111" i="29" s="1"/>
  <c r="KP15" i="29"/>
  <c r="KQ15" i="29" s="1"/>
  <c r="KF15" i="29"/>
  <c r="KM15" i="29" s="1"/>
  <c r="KG15" i="29"/>
  <c r="KN15" i="29" s="1"/>
  <c r="KH15" i="29"/>
  <c r="KO15" i="29" s="1"/>
  <c r="KP44" i="29"/>
  <c r="KQ44" i="29" s="1"/>
  <c r="KF44" i="29"/>
  <c r="KM44" i="29" s="1"/>
  <c r="KG44" i="29"/>
  <c r="KN44" i="29" s="1"/>
  <c r="KH44" i="29"/>
  <c r="KO44" i="29" s="1"/>
  <c r="KP46" i="29"/>
  <c r="KQ46" i="29" s="1"/>
  <c r="KH46" i="29"/>
  <c r="KO46" i="29" s="1"/>
  <c r="KF46" i="29"/>
  <c r="KM46" i="29" s="1"/>
  <c r="KG46" i="29"/>
  <c r="KN46" i="29" s="1"/>
  <c r="KF71" i="29"/>
  <c r="KM71" i="29" s="1"/>
  <c r="KG71" i="29"/>
  <c r="KN71" i="29" s="1"/>
  <c r="KH71" i="29"/>
  <c r="KO71" i="29" s="1"/>
  <c r="KF73" i="29"/>
  <c r="KM73" i="29" s="1"/>
  <c r="KG73" i="29"/>
  <c r="KN73" i="29" s="1"/>
  <c r="KH73" i="29"/>
  <c r="KO73" i="29" s="1"/>
  <c r="KP97" i="29"/>
  <c r="KQ97" i="29" s="1"/>
  <c r="KF97" i="29"/>
  <c r="KM97" i="29" s="1"/>
  <c r="KG97" i="29"/>
  <c r="KN97" i="29" s="1"/>
  <c r="KH97" i="29"/>
  <c r="KO97" i="29" s="1"/>
  <c r="KP147" i="29"/>
  <c r="KQ147" i="29" s="1"/>
  <c r="KF147" i="29"/>
  <c r="KM147" i="29" s="1"/>
  <c r="KG147" i="29"/>
  <c r="KN147" i="29" s="1"/>
  <c r="KH147" i="29"/>
  <c r="KO147" i="29" s="1"/>
  <c r="KP56" i="29"/>
  <c r="KQ56" i="29" s="1"/>
  <c r="KF56" i="29"/>
  <c r="KM56" i="29" s="1"/>
  <c r="KG56" i="29"/>
  <c r="KN56" i="29" s="1"/>
  <c r="KH56" i="29"/>
  <c r="KO56" i="29" s="1"/>
  <c r="KP58" i="29"/>
  <c r="KQ58" i="29" s="1"/>
  <c r="KH58" i="29"/>
  <c r="KO58" i="29" s="1"/>
  <c r="KF58" i="29"/>
  <c r="KM58" i="29" s="1"/>
  <c r="KG58" i="29"/>
  <c r="KN58" i="29" s="1"/>
  <c r="KP127" i="29"/>
  <c r="KQ127" i="29" s="1"/>
  <c r="KF127" i="29"/>
  <c r="KM127" i="29" s="1"/>
  <c r="KG127" i="29"/>
  <c r="KN127" i="29" s="1"/>
  <c r="KH127" i="29"/>
  <c r="KO127" i="29" s="1"/>
  <c r="KF113" i="29"/>
  <c r="KM113" i="29" s="1"/>
  <c r="KG113" i="29"/>
  <c r="KN113" i="29" s="1"/>
  <c r="KH113" i="29"/>
  <c r="KO113" i="29" s="1"/>
  <c r="KP157" i="29"/>
  <c r="KQ157" i="29" s="1"/>
  <c r="KF157" i="29"/>
  <c r="KM157" i="29" s="1"/>
  <c r="KG157" i="29"/>
  <c r="KN157" i="29" s="1"/>
  <c r="KH157" i="29"/>
  <c r="KO157" i="29" s="1"/>
  <c r="KP63" i="29"/>
  <c r="KQ63" i="29" s="1"/>
  <c r="KF63" i="29"/>
  <c r="KM63" i="29" s="1"/>
  <c r="KG63" i="29"/>
  <c r="KN63" i="29" s="1"/>
  <c r="KH63" i="29"/>
  <c r="KO63" i="29" s="1"/>
  <c r="KF153" i="29"/>
  <c r="KM153" i="29" s="1"/>
  <c r="KG153" i="29"/>
  <c r="KN153" i="29" s="1"/>
  <c r="KH153" i="29"/>
  <c r="KO153" i="29" s="1"/>
  <c r="KP12" i="29"/>
  <c r="KQ12" i="29" s="1"/>
  <c r="KF12" i="29"/>
  <c r="KM12" i="29" s="1"/>
  <c r="KG12" i="29"/>
  <c r="KN12" i="29" s="1"/>
  <c r="KH12" i="29"/>
  <c r="KO12" i="29" s="1"/>
  <c r="KP41" i="29"/>
  <c r="KQ41" i="29" s="1"/>
  <c r="KF41" i="29"/>
  <c r="KM41" i="29" s="1"/>
  <c r="KG41" i="29"/>
  <c r="KN41" i="29" s="1"/>
  <c r="KH41" i="29"/>
  <c r="KO41" i="29" s="1"/>
  <c r="KP43" i="29"/>
  <c r="KQ43" i="29" s="1"/>
  <c r="KF43" i="29"/>
  <c r="KM43" i="29" s="1"/>
  <c r="KG43" i="29"/>
  <c r="KN43" i="29" s="1"/>
  <c r="KH43" i="29"/>
  <c r="KO43" i="29" s="1"/>
  <c r="KP87" i="29"/>
  <c r="KQ87" i="29" s="1"/>
  <c r="KF87" i="29"/>
  <c r="KM87" i="29" s="1"/>
  <c r="KG87" i="29"/>
  <c r="KN87" i="29" s="1"/>
  <c r="KH87" i="29"/>
  <c r="KO87" i="29" s="1"/>
  <c r="KF70" i="29"/>
  <c r="KM70" i="29" s="1"/>
  <c r="KH70" i="29"/>
  <c r="KO70" i="29" s="1"/>
  <c r="KG70" i="29"/>
  <c r="KN70" i="29" s="1"/>
  <c r="KP94" i="29"/>
  <c r="KQ94" i="29" s="1"/>
  <c r="KF94" i="29"/>
  <c r="KM94" i="29" s="1"/>
  <c r="KH94" i="29"/>
  <c r="KO94" i="29" s="1"/>
  <c r="KG94" i="29"/>
  <c r="KN94" i="29" s="1"/>
  <c r="KP144" i="29"/>
  <c r="KQ144" i="29" s="1"/>
  <c r="KF144" i="29"/>
  <c r="KM144" i="29" s="1"/>
  <c r="KG144" i="29"/>
  <c r="KN144" i="29" s="1"/>
  <c r="KH144" i="29"/>
  <c r="KO144" i="29" s="1"/>
  <c r="KP149" i="29"/>
  <c r="KQ149" i="29" s="1"/>
  <c r="KF149" i="29"/>
  <c r="KM149" i="29" s="1"/>
  <c r="KG149" i="29"/>
  <c r="KN149" i="29" s="1"/>
  <c r="KH149" i="29"/>
  <c r="KO149" i="29" s="1"/>
  <c r="KP53" i="29"/>
  <c r="KQ53" i="29" s="1"/>
  <c r="KF53" i="29"/>
  <c r="KM53" i="29" s="1"/>
  <c r="KG53" i="29"/>
  <c r="KN53" i="29" s="1"/>
  <c r="KH53" i="29"/>
  <c r="KO53" i="29" s="1"/>
  <c r="KP55" i="29"/>
  <c r="KQ55" i="29" s="1"/>
  <c r="KF55" i="29"/>
  <c r="KM55" i="29" s="1"/>
  <c r="KG55" i="29"/>
  <c r="KN55" i="29" s="1"/>
  <c r="KH55" i="29"/>
  <c r="KO55" i="29" s="1"/>
  <c r="KP124" i="29"/>
  <c r="KQ124" i="29" s="1"/>
  <c r="KF124" i="29"/>
  <c r="KM124" i="29" s="1"/>
  <c r="KG124" i="29"/>
  <c r="KN124" i="29" s="1"/>
  <c r="KH124" i="29"/>
  <c r="KO124" i="29" s="1"/>
  <c r="KP171" i="29"/>
  <c r="KQ171" i="29" s="1"/>
  <c r="KF171" i="29"/>
  <c r="KM171" i="29" s="1"/>
  <c r="KG171" i="29"/>
  <c r="KN171" i="29" s="1"/>
  <c r="KH171" i="29"/>
  <c r="KO171" i="29" s="1"/>
  <c r="KH154" i="29"/>
  <c r="KO154" i="29" s="1"/>
  <c r="KF154" i="29"/>
  <c r="KM154" i="29" s="1"/>
  <c r="KG154" i="29"/>
  <c r="KN154" i="29" s="1"/>
  <c r="KP135" i="29"/>
  <c r="KQ135" i="29" s="1"/>
  <c r="KF135" i="29"/>
  <c r="KM135" i="29" s="1"/>
  <c r="KG135" i="29"/>
  <c r="KN135" i="29" s="1"/>
  <c r="KH135" i="29"/>
  <c r="KO135" i="29" s="1"/>
  <c r="KF69" i="29"/>
  <c r="KM69" i="29" s="1"/>
  <c r="KG69" i="29"/>
  <c r="KN69" i="29" s="1"/>
  <c r="KH69" i="29"/>
  <c r="KO69" i="29" s="1"/>
  <c r="KF9" i="29"/>
  <c r="KM9" i="29" s="1"/>
  <c r="KG9" i="29"/>
  <c r="KN9" i="29" s="1"/>
  <c r="KH9" i="29"/>
  <c r="KO9" i="29" s="1"/>
  <c r="KP38" i="29"/>
  <c r="KQ38" i="29" s="1"/>
  <c r="KH38" i="29"/>
  <c r="KO38" i="29" s="1"/>
  <c r="KF38" i="29"/>
  <c r="KM38" i="29" s="1"/>
  <c r="KG38" i="29"/>
  <c r="KN38" i="29" s="1"/>
  <c r="KP40" i="29"/>
  <c r="KQ40" i="29" s="1"/>
  <c r="KF40" i="29"/>
  <c r="KM40" i="29" s="1"/>
  <c r="KG40" i="29"/>
  <c r="KN40" i="29" s="1"/>
  <c r="KH40" i="29"/>
  <c r="KO40" i="29" s="1"/>
  <c r="KP84" i="29"/>
  <c r="KQ84" i="29" s="1"/>
  <c r="KF84" i="29"/>
  <c r="KM84" i="29" s="1"/>
  <c r="KG84" i="29"/>
  <c r="KN84" i="29" s="1"/>
  <c r="KH84" i="29"/>
  <c r="KO84" i="29" s="1"/>
  <c r="KP108" i="29"/>
  <c r="KQ108" i="29" s="1"/>
  <c r="KF108" i="29"/>
  <c r="KM108" i="29" s="1"/>
  <c r="KG108" i="29"/>
  <c r="KN108" i="29" s="1"/>
  <c r="KH108" i="29"/>
  <c r="KO108" i="29" s="1"/>
  <c r="KF91" i="29"/>
  <c r="KM91" i="29" s="1"/>
  <c r="KG91" i="29"/>
  <c r="KN91" i="29" s="1"/>
  <c r="KH91" i="29"/>
  <c r="KO91" i="29" s="1"/>
  <c r="KP141" i="29"/>
  <c r="KQ141" i="29" s="1"/>
  <c r="KF141" i="29"/>
  <c r="KM141" i="29" s="1"/>
  <c r="KG141" i="29"/>
  <c r="KN141" i="29" s="1"/>
  <c r="KH141" i="29"/>
  <c r="KO141" i="29" s="1"/>
  <c r="KP146" i="29"/>
  <c r="KQ146" i="29" s="1"/>
  <c r="KH146" i="29"/>
  <c r="KO146" i="29" s="1"/>
  <c r="KF146" i="29"/>
  <c r="KM146" i="29" s="1"/>
  <c r="KG146" i="29"/>
  <c r="KN146" i="29" s="1"/>
  <c r="KH50" i="29"/>
  <c r="KO50" i="29" s="1"/>
  <c r="KF50" i="29"/>
  <c r="KM50" i="29" s="1"/>
  <c r="KG50" i="29"/>
  <c r="KN50" i="29" s="1"/>
  <c r="KP52" i="29"/>
  <c r="KQ52" i="29" s="1"/>
  <c r="KF52" i="29"/>
  <c r="KM52" i="29" s="1"/>
  <c r="KG52" i="29"/>
  <c r="KN52" i="29" s="1"/>
  <c r="KH52" i="29"/>
  <c r="KO52" i="29" s="1"/>
  <c r="KP121" i="29"/>
  <c r="KQ121" i="29" s="1"/>
  <c r="KF121" i="29"/>
  <c r="KM121" i="29" s="1"/>
  <c r="KG121" i="29"/>
  <c r="KN121" i="29" s="1"/>
  <c r="KH121" i="29"/>
  <c r="KO121" i="29" s="1"/>
  <c r="KP168" i="29"/>
  <c r="KQ168" i="29" s="1"/>
  <c r="KF168" i="29"/>
  <c r="KM168" i="29" s="1"/>
  <c r="KG168" i="29"/>
  <c r="KN168" i="29" s="1"/>
  <c r="KH168" i="29"/>
  <c r="KO168" i="29" s="1"/>
  <c r="KP22" i="29"/>
  <c r="KQ22" i="29" s="1"/>
  <c r="KF22" i="29"/>
  <c r="KM22" i="29" s="1"/>
  <c r="KH22" i="29"/>
  <c r="KO22" i="29" s="1"/>
  <c r="KG22" i="29"/>
  <c r="KN22" i="29" s="1"/>
  <c r="KP162" i="29"/>
  <c r="KQ162" i="29" s="1"/>
  <c r="KH162" i="29"/>
  <c r="KO162" i="29" s="1"/>
  <c r="KF162" i="29"/>
  <c r="KM162" i="29" s="1"/>
  <c r="KG162" i="29"/>
  <c r="KN162" i="29" s="1"/>
  <c r="KP23" i="29"/>
  <c r="KQ23" i="29" s="1"/>
  <c r="KF23" i="29"/>
  <c r="KM23" i="29" s="1"/>
  <c r="KG23" i="29"/>
  <c r="KN23" i="29" s="1"/>
  <c r="KH23" i="29"/>
  <c r="KO23" i="29" s="1"/>
  <c r="KP25" i="29"/>
  <c r="KQ25" i="29" s="1"/>
  <c r="KF25" i="29"/>
  <c r="KM25" i="29" s="1"/>
  <c r="KG25" i="29"/>
  <c r="KN25" i="29" s="1"/>
  <c r="KH25" i="29"/>
  <c r="KO25" i="29" s="1"/>
  <c r="KP35" i="29"/>
  <c r="KQ35" i="29" s="1"/>
  <c r="KF35" i="29"/>
  <c r="KM35" i="29" s="1"/>
  <c r="KG35" i="29"/>
  <c r="KN35" i="29" s="1"/>
  <c r="KH35" i="29"/>
  <c r="KO35" i="29" s="1"/>
  <c r="KP37" i="29"/>
  <c r="KQ37" i="29" s="1"/>
  <c r="KF37" i="29"/>
  <c r="KM37" i="29" s="1"/>
  <c r="KG37" i="29"/>
  <c r="KN37" i="29" s="1"/>
  <c r="KH37" i="29"/>
  <c r="KO37" i="29" s="1"/>
  <c r="KP81" i="29"/>
  <c r="KQ81" i="29" s="1"/>
  <c r="KF81" i="29"/>
  <c r="KM81" i="29" s="1"/>
  <c r="KG81" i="29"/>
  <c r="KN81" i="29" s="1"/>
  <c r="KH81" i="29"/>
  <c r="KO81" i="29" s="1"/>
  <c r="KP105" i="29"/>
  <c r="KQ105" i="29" s="1"/>
  <c r="KF105" i="29"/>
  <c r="KM105" i="29" s="1"/>
  <c r="KG105" i="29"/>
  <c r="KN105" i="29" s="1"/>
  <c r="KH105" i="29"/>
  <c r="KO105" i="29" s="1"/>
  <c r="KP138" i="29"/>
  <c r="KQ138" i="29" s="1"/>
  <c r="KF138" i="29"/>
  <c r="KM138" i="29" s="1"/>
  <c r="KH138" i="29"/>
  <c r="KO138" i="29" s="1"/>
  <c r="KG138" i="29"/>
  <c r="KN138" i="29" s="1"/>
  <c r="KP143" i="29"/>
  <c r="KQ143" i="29" s="1"/>
  <c r="KF143" i="29"/>
  <c r="KM143" i="29" s="1"/>
  <c r="KG143" i="29"/>
  <c r="KN143" i="29" s="1"/>
  <c r="KH143" i="29"/>
  <c r="KO143" i="29" s="1"/>
  <c r="KP66" i="29"/>
  <c r="KQ66" i="29" s="1"/>
  <c r="KF66" i="29"/>
  <c r="KM66" i="29" s="1"/>
  <c r="KH66" i="29"/>
  <c r="KO66" i="29" s="1"/>
  <c r="KG66" i="29"/>
  <c r="KN66" i="29" s="1"/>
  <c r="KF49" i="29"/>
  <c r="KM49" i="29" s="1"/>
  <c r="KG49" i="29"/>
  <c r="KN49" i="29" s="1"/>
  <c r="KH49" i="29"/>
  <c r="KO49" i="29" s="1"/>
  <c r="KP118" i="29"/>
  <c r="KQ118" i="29" s="1"/>
  <c r="KF118" i="29"/>
  <c r="KM118" i="29" s="1"/>
  <c r="KG118" i="29"/>
  <c r="KN118" i="29" s="1"/>
  <c r="KH118" i="29"/>
  <c r="KO118" i="29" s="1"/>
  <c r="KP165" i="29"/>
  <c r="KQ165" i="29" s="1"/>
  <c r="KF165" i="29"/>
  <c r="KM165" i="29" s="1"/>
  <c r="KG165" i="29"/>
  <c r="KN165" i="29" s="1"/>
  <c r="KH165" i="29"/>
  <c r="KO165" i="29" s="1"/>
  <c r="KP170" i="29"/>
  <c r="KQ170" i="29" s="1"/>
  <c r="KH170" i="29"/>
  <c r="KO170" i="29" s="1"/>
  <c r="KF170" i="29"/>
  <c r="KM170" i="29" s="1"/>
  <c r="KG170" i="29"/>
  <c r="KN170" i="29" s="1"/>
  <c r="KF6" i="29"/>
  <c r="KM6" i="29" s="1"/>
  <c r="KG6" i="29"/>
  <c r="KN6" i="29" s="1"/>
  <c r="JZ4" i="29"/>
  <c r="JX4" i="29"/>
  <c r="JW4" i="29"/>
  <c r="JY4" i="29"/>
  <c r="JU4" i="29"/>
  <c r="KA4" i="29"/>
  <c r="O29" i="31" s="1" a="1"/>
  <c r="O29" i="31" s="1"/>
  <c r="KB4" i="29"/>
  <c r="JV4" i="29"/>
  <c r="M14" i="31" l="1"/>
  <c r="KP73" i="29"/>
  <c r="KQ73" i="29" s="1"/>
  <c r="KT73" i="29" s="1"/>
  <c r="KP134" i="29"/>
  <c r="KQ134" i="29" s="1"/>
  <c r="KR134" i="29" s="1"/>
  <c r="O30" i="31"/>
  <c r="O9" i="31" s="1"/>
  <c r="M13" i="31"/>
  <c r="KW74" i="29"/>
  <c r="KW164" i="29"/>
  <c r="KY74" i="29"/>
  <c r="KZ74" i="29" s="1"/>
  <c r="KY164" i="29"/>
  <c r="KZ164" i="29" s="1"/>
  <c r="KX138" i="29"/>
  <c r="KT138" i="29"/>
  <c r="KR138" i="29"/>
  <c r="KS138" i="29"/>
  <c r="KX37" i="29"/>
  <c r="KR37" i="29"/>
  <c r="KS37" i="29"/>
  <c r="KT37" i="29"/>
  <c r="KX23" i="29"/>
  <c r="KR23" i="29"/>
  <c r="KS23" i="29"/>
  <c r="KT23" i="29"/>
  <c r="KX168" i="29"/>
  <c r="KR168" i="29"/>
  <c r="KS168" i="29"/>
  <c r="KT168" i="29"/>
  <c r="KX135" i="29"/>
  <c r="KR135" i="29"/>
  <c r="KS135" i="29"/>
  <c r="KT135" i="29"/>
  <c r="KX58" i="29"/>
  <c r="KR58" i="29"/>
  <c r="KS58" i="29"/>
  <c r="KT58" i="29"/>
  <c r="KX97" i="29"/>
  <c r="KR97" i="29"/>
  <c r="KS97" i="29"/>
  <c r="KT97" i="29"/>
  <c r="KX78" i="29"/>
  <c r="KR78" i="29"/>
  <c r="KS78" i="29"/>
  <c r="KT78" i="29"/>
  <c r="KX114" i="29"/>
  <c r="KR114" i="29"/>
  <c r="KT114" i="29"/>
  <c r="KS114" i="29"/>
  <c r="KX136" i="29"/>
  <c r="KR136" i="29"/>
  <c r="KS136" i="29"/>
  <c r="KT136" i="29"/>
  <c r="KX98" i="29"/>
  <c r="KT98" i="29"/>
  <c r="KR98" i="29"/>
  <c r="KS98" i="29"/>
  <c r="KX42" i="29"/>
  <c r="KR42" i="29"/>
  <c r="KS42" i="29"/>
  <c r="KT42" i="29"/>
  <c r="KX60" i="29"/>
  <c r="KR60" i="29"/>
  <c r="KS60" i="29"/>
  <c r="KT60" i="29"/>
  <c r="KX104" i="29"/>
  <c r="KR104" i="29"/>
  <c r="KS104" i="29"/>
  <c r="KT104" i="29"/>
  <c r="KX31" i="29"/>
  <c r="KR31" i="29"/>
  <c r="KS31" i="29"/>
  <c r="KT31" i="29"/>
  <c r="KR72" i="29"/>
  <c r="KS72" i="29"/>
  <c r="KT72" i="29"/>
  <c r="KX157" i="29"/>
  <c r="KR157" i="29"/>
  <c r="KS157" i="29"/>
  <c r="KT157" i="29"/>
  <c r="KX76" i="29"/>
  <c r="KR76" i="29"/>
  <c r="KS76" i="29"/>
  <c r="KT76" i="29"/>
  <c r="KX47" i="29"/>
  <c r="KR47" i="29"/>
  <c r="KS47" i="29"/>
  <c r="KT47" i="29"/>
  <c r="KX82" i="29"/>
  <c r="KR82" i="29"/>
  <c r="KS82" i="29"/>
  <c r="KT82" i="29"/>
  <c r="KX172" i="29"/>
  <c r="KR172" i="29"/>
  <c r="KS172" i="29"/>
  <c r="KT172" i="29"/>
  <c r="KX54" i="29"/>
  <c r="KR54" i="29"/>
  <c r="KS54" i="29"/>
  <c r="KT54" i="29"/>
  <c r="KX14" i="29"/>
  <c r="KR14" i="29"/>
  <c r="KS14" i="29"/>
  <c r="KT14" i="29"/>
  <c r="KX159" i="29"/>
  <c r="KR159" i="29"/>
  <c r="KS159" i="29"/>
  <c r="KT159" i="29"/>
  <c r="KX79" i="29"/>
  <c r="KR79" i="29"/>
  <c r="KS79" i="29"/>
  <c r="KT79" i="29"/>
  <c r="KX51" i="29"/>
  <c r="KR51" i="29"/>
  <c r="KS51" i="29"/>
  <c r="KT51" i="29"/>
  <c r="KX108" i="29"/>
  <c r="KR108" i="29"/>
  <c r="KS108" i="29"/>
  <c r="KT108" i="29"/>
  <c r="KX38" i="29"/>
  <c r="KR38" i="29"/>
  <c r="KS38" i="29"/>
  <c r="KT38" i="29"/>
  <c r="KX87" i="29"/>
  <c r="KR87" i="29"/>
  <c r="KS87" i="29"/>
  <c r="KT87" i="29"/>
  <c r="KX12" i="29"/>
  <c r="KR12" i="29"/>
  <c r="KS12" i="29"/>
  <c r="KT12" i="29"/>
  <c r="KX102" i="29"/>
  <c r="KT102" i="29"/>
  <c r="KR102" i="29"/>
  <c r="KS102" i="29"/>
  <c r="KX130" i="29"/>
  <c r="KR130" i="29"/>
  <c r="KS130" i="29"/>
  <c r="KT130" i="29"/>
  <c r="KX117" i="29"/>
  <c r="KR117" i="29"/>
  <c r="KS117" i="29"/>
  <c r="KT117" i="29"/>
  <c r="KX139" i="29"/>
  <c r="KR139" i="29"/>
  <c r="KS139" i="29"/>
  <c r="KT139" i="29"/>
  <c r="KX46" i="29"/>
  <c r="KR46" i="29"/>
  <c r="KS46" i="29"/>
  <c r="KT46" i="29"/>
  <c r="KX146" i="29"/>
  <c r="KR146" i="29"/>
  <c r="KT146" i="29"/>
  <c r="KS146" i="29"/>
  <c r="KX55" i="29"/>
  <c r="KR55" i="29"/>
  <c r="KS55" i="29"/>
  <c r="KT55" i="29"/>
  <c r="KX144" i="29"/>
  <c r="KR144" i="29"/>
  <c r="KS144" i="29"/>
  <c r="KT144" i="29"/>
  <c r="KX44" i="29"/>
  <c r="KR44" i="29"/>
  <c r="KS44" i="29"/>
  <c r="KT44" i="29"/>
  <c r="KX80" i="29"/>
  <c r="KR80" i="29"/>
  <c r="KS80" i="29"/>
  <c r="KT80" i="29"/>
  <c r="KX115" i="29"/>
  <c r="KR115" i="29"/>
  <c r="KS115" i="29"/>
  <c r="KT115" i="29"/>
  <c r="KX125" i="29"/>
  <c r="KR125" i="29"/>
  <c r="KS125" i="29"/>
  <c r="KT125" i="29"/>
  <c r="KX68" i="29"/>
  <c r="KR68" i="29"/>
  <c r="KS68" i="29"/>
  <c r="KT68" i="29"/>
  <c r="KX109" i="29"/>
  <c r="KR109" i="29"/>
  <c r="KS109" i="29"/>
  <c r="KT109" i="29"/>
  <c r="KX158" i="29"/>
  <c r="KR158" i="29"/>
  <c r="KS158" i="29"/>
  <c r="KT158" i="29"/>
  <c r="KX57" i="29"/>
  <c r="KR57" i="29"/>
  <c r="KS57" i="29"/>
  <c r="KT57" i="29"/>
  <c r="KX101" i="29"/>
  <c r="KR101" i="29"/>
  <c r="KS101" i="29"/>
  <c r="KT101" i="29"/>
  <c r="KX167" i="29"/>
  <c r="KR167" i="29"/>
  <c r="KS167" i="29"/>
  <c r="KT167" i="29"/>
  <c r="KX170" i="29"/>
  <c r="KR170" i="29"/>
  <c r="KS170" i="29"/>
  <c r="KT170" i="29"/>
  <c r="KX66" i="29"/>
  <c r="KR66" i="29"/>
  <c r="KS66" i="29"/>
  <c r="KT66" i="29"/>
  <c r="KX105" i="29"/>
  <c r="KR105" i="29"/>
  <c r="KS105" i="29"/>
  <c r="KT105" i="29"/>
  <c r="KX35" i="29"/>
  <c r="KR35" i="29"/>
  <c r="KS35" i="29"/>
  <c r="KT35" i="29"/>
  <c r="KX162" i="29"/>
  <c r="KT162" i="29"/>
  <c r="KR162" i="29"/>
  <c r="KS162" i="29"/>
  <c r="KX121" i="29"/>
  <c r="KR121" i="29"/>
  <c r="KS121" i="29"/>
  <c r="KT121" i="29"/>
  <c r="KX56" i="29"/>
  <c r="KR56" i="29"/>
  <c r="KS56" i="29"/>
  <c r="KT56" i="29"/>
  <c r="KX163" i="29"/>
  <c r="KR163" i="29"/>
  <c r="KS163" i="29"/>
  <c r="KT163" i="29"/>
  <c r="KX64" i="29"/>
  <c r="KR64" i="29"/>
  <c r="KS64" i="29"/>
  <c r="KT64" i="29"/>
  <c r="KX24" i="29"/>
  <c r="KR24" i="29"/>
  <c r="KS24" i="29"/>
  <c r="KT24" i="29"/>
  <c r="KX93" i="29"/>
  <c r="KR93" i="29"/>
  <c r="KS93" i="29"/>
  <c r="KT93" i="29"/>
  <c r="KX13" i="29"/>
  <c r="KR13" i="29"/>
  <c r="KS13" i="29"/>
  <c r="KT13" i="29"/>
  <c r="KX137" i="29"/>
  <c r="KR137" i="29"/>
  <c r="KS137" i="29"/>
  <c r="KT137" i="29"/>
  <c r="KX99" i="29"/>
  <c r="KR99" i="29"/>
  <c r="KS99" i="29"/>
  <c r="KT99" i="29"/>
  <c r="KV74" i="29"/>
  <c r="KU74" i="29"/>
  <c r="KX149" i="29"/>
  <c r="KR149" i="29"/>
  <c r="KS149" i="29"/>
  <c r="KT149" i="29"/>
  <c r="KX150" i="29"/>
  <c r="KR150" i="29"/>
  <c r="KS150" i="29"/>
  <c r="KT150" i="29"/>
  <c r="KX77" i="29"/>
  <c r="KR77" i="29"/>
  <c r="KS77" i="29"/>
  <c r="KT77" i="29"/>
  <c r="KX18" i="29"/>
  <c r="KR18" i="29"/>
  <c r="KS18" i="29"/>
  <c r="KT18" i="29"/>
  <c r="KX83" i="29"/>
  <c r="KR83" i="29"/>
  <c r="KS83" i="29"/>
  <c r="KT83" i="29"/>
  <c r="KX128" i="29"/>
  <c r="KR128" i="29"/>
  <c r="KS128" i="29"/>
  <c r="KT128" i="29"/>
  <c r="KX32" i="29"/>
  <c r="KR32" i="29"/>
  <c r="KS32" i="29"/>
  <c r="KT32" i="29"/>
  <c r="KX95" i="29"/>
  <c r="KR95" i="29"/>
  <c r="KS95" i="29"/>
  <c r="KT95" i="29"/>
  <c r="KX148" i="29"/>
  <c r="KR148" i="29"/>
  <c r="KS148" i="29"/>
  <c r="KT148" i="29"/>
  <c r="KX84" i="29"/>
  <c r="KR84" i="29"/>
  <c r="KS84" i="29"/>
  <c r="KT84" i="29"/>
  <c r="KX43" i="29"/>
  <c r="KR43" i="29"/>
  <c r="KS43" i="29"/>
  <c r="KT43" i="29"/>
  <c r="KX160" i="29"/>
  <c r="KR160" i="29"/>
  <c r="KS160" i="29"/>
  <c r="KT160" i="29"/>
  <c r="KX61" i="29"/>
  <c r="KR61" i="29"/>
  <c r="KS61" i="29"/>
  <c r="KT61" i="29"/>
  <c r="KX166" i="29"/>
  <c r="KT166" i="29"/>
  <c r="KR166" i="29"/>
  <c r="KS166" i="29"/>
  <c r="KX67" i="29"/>
  <c r="KR67" i="29"/>
  <c r="KS67" i="29"/>
  <c r="KT67" i="29"/>
  <c r="KX140" i="29"/>
  <c r="KR140" i="29"/>
  <c r="KS140" i="29"/>
  <c r="KT140" i="29"/>
  <c r="KX45" i="29"/>
  <c r="KR45" i="29"/>
  <c r="KS45" i="29"/>
  <c r="KT45" i="29"/>
  <c r="KX86" i="29"/>
  <c r="KR86" i="29"/>
  <c r="KS86" i="29"/>
  <c r="KT86" i="29"/>
  <c r="KX126" i="29"/>
  <c r="KT126" i="29"/>
  <c r="KR126" i="29"/>
  <c r="KS126" i="29"/>
  <c r="KX165" i="29"/>
  <c r="KR165" i="29"/>
  <c r="KS165" i="29"/>
  <c r="KT165" i="29"/>
  <c r="KX141" i="29"/>
  <c r="KR141" i="29"/>
  <c r="KS141" i="29"/>
  <c r="KT141" i="29"/>
  <c r="KX171" i="29"/>
  <c r="KR171" i="29"/>
  <c r="KS171" i="29"/>
  <c r="KT171" i="29"/>
  <c r="KX53" i="29"/>
  <c r="KR53" i="29"/>
  <c r="KS53" i="29"/>
  <c r="KT53" i="29"/>
  <c r="KX94" i="29"/>
  <c r="KR94" i="29"/>
  <c r="KS94" i="29"/>
  <c r="KT94" i="29"/>
  <c r="KX15" i="29"/>
  <c r="KR15" i="29"/>
  <c r="KS15" i="29"/>
  <c r="KT15" i="29"/>
  <c r="KX103" i="29"/>
  <c r="KR103" i="29"/>
  <c r="KS103" i="29"/>
  <c r="KT103" i="29"/>
  <c r="KX33" i="29"/>
  <c r="KR33" i="29"/>
  <c r="KS33" i="29"/>
  <c r="KT33" i="29"/>
  <c r="KX34" i="29"/>
  <c r="KR34" i="29"/>
  <c r="KS34" i="29"/>
  <c r="KT34" i="29"/>
  <c r="KX120" i="29"/>
  <c r="KR120" i="29"/>
  <c r="KS120" i="29"/>
  <c r="KT120" i="29"/>
  <c r="KX142" i="29"/>
  <c r="KR142" i="29"/>
  <c r="KS142" i="29"/>
  <c r="KT142" i="29"/>
  <c r="KX85" i="29"/>
  <c r="KR85" i="29"/>
  <c r="KS85" i="29"/>
  <c r="KT85" i="29"/>
  <c r="KX156" i="29"/>
  <c r="KR156" i="29"/>
  <c r="KS156" i="29"/>
  <c r="KT156" i="29"/>
  <c r="KX96" i="29"/>
  <c r="KR96" i="29"/>
  <c r="KS96" i="29"/>
  <c r="KT96" i="29"/>
  <c r="KX19" i="29"/>
  <c r="KR19" i="29"/>
  <c r="KS19" i="29"/>
  <c r="KT19" i="29"/>
  <c r="KX20" i="29"/>
  <c r="KR20" i="29"/>
  <c r="KS20" i="29"/>
  <c r="KT20" i="29"/>
  <c r="KX17" i="29"/>
  <c r="KR17" i="29"/>
  <c r="KS17" i="29"/>
  <c r="KT17" i="29"/>
  <c r="KX143" i="29"/>
  <c r="KR143" i="29"/>
  <c r="KS143" i="29"/>
  <c r="KT143" i="29"/>
  <c r="KX81" i="29"/>
  <c r="KR81" i="29"/>
  <c r="KS81" i="29"/>
  <c r="KT81" i="29"/>
  <c r="KX25" i="29"/>
  <c r="KR25" i="29"/>
  <c r="KS25" i="29"/>
  <c r="KT25" i="29"/>
  <c r="KX22" i="29"/>
  <c r="KR22" i="29"/>
  <c r="KS22" i="29"/>
  <c r="KT22" i="29"/>
  <c r="KX52" i="29"/>
  <c r="KR52" i="29"/>
  <c r="KS52" i="29"/>
  <c r="KT52" i="29"/>
  <c r="KX127" i="29"/>
  <c r="KR127" i="29"/>
  <c r="KS127" i="29"/>
  <c r="KT127" i="29"/>
  <c r="KX147" i="29"/>
  <c r="KR147" i="29"/>
  <c r="KS147" i="29"/>
  <c r="KT147" i="29"/>
  <c r="KX119" i="29"/>
  <c r="KR119" i="29"/>
  <c r="KS119" i="29"/>
  <c r="KT119" i="29"/>
  <c r="KX62" i="29"/>
  <c r="KR62" i="29"/>
  <c r="KS62" i="29"/>
  <c r="KT62" i="29"/>
  <c r="KX39" i="29"/>
  <c r="KR39" i="29"/>
  <c r="KS39" i="29"/>
  <c r="KT39" i="29"/>
  <c r="KX145" i="29"/>
  <c r="KR145" i="29"/>
  <c r="KS145" i="29"/>
  <c r="KT145" i="29"/>
  <c r="KX88" i="29"/>
  <c r="KR88" i="29"/>
  <c r="KS88" i="29"/>
  <c r="KT88" i="29"/>
  <c r="KX129" i="29"/>
  <c r="KR129" i="29"/>
  <c r="KS129" i="29"/>
  <c r="KT129" i="29"/>
  <c r="KX151" i="29"/>
  <c r="KR151" i="29"/>
  <c r="KS151" i="29"/>
  <c r="KT151" i="29"/>
  <c r="KX75" i="29"/>
  <c r="KR75" i="29"/>
  <c r="KS75" i="29"/>
  <c r="KT75" i="29"/>
  <c r="KX124" i="29"/>
  <c r="KR124" i="29"/>
  <c r="KS124" i="29"/>
  <c r="KT124" i="29"/>
  <c r="KX21" i="29"/>
  <c r="KR21" i="29"/>
  <c r="KS21" i="29"/>
  <c r="KT21" i="29"/>
  <c r="KX169" i="29"/>
  <c r="KR169" i="29"/>
  <c r="KS169" i="29"/>
  <c r="KT169" i="29"/>
  <c r="KX107" i="29"/>
  <c r="KR107" i="29"/>
  <c r="KS107" i="29"/>
  <c r="KT107" i="29"/>
  <c r="KX118" i="29"/>
  <c r="KT118" i="29"/>
  <c r="KR118" i="29"/>
  <c r="KS118" i="29"/>
  <c r="KX63" i="29"/>
  <c r="KR63" i="29"/>
  <c r="KS63" i="29"/>
  <c r="KT63" i="29"/>
  <c r="KX100" i="29"/>
  <c r="KR100" i="29"/>
  <c r="KS100" i="29"/>
  <c r="KT100" i="29"/>
  <c r="KR30" i="29"/>
  <c r="KS30" i="29"/>
  <c r="KT30" i="29"/>
  <c r="KX106" i="29"/>
  <c r="KR106" i="29"/>
  <c r="KS106" i="29"/>
  <c r="KT106" i="29"/>
  <c r="KX36" i="29"/>
  <c r="KR36" i="29"/>
  <c r="KS36" i="29"/>
  <c r="KT36" i="29"/>
  <c r="KX123" i="29"/>
  <c r="KR123" i="29"/>
  <c r="KS123" i="29"/>
  <c r="KT123" i="29"/>
  <c r="KX16" i="29"/>
  <c r="KY16" i="29" s="1"/>
  <c r="KR16" i="29"/>
  <c r="KS16" i="29"/>
  <c r="KT16" i="29"/>
  <c r="KX161" i="29"/>
  <c r="KR161" i="29"/>
  <c r="KS161" i="29"/>
  <c r="KT161" i="29"/>
  <c r="KV164" i="29"/>
  <c r="KU164" i="29"/>
  <c r="KX40" i="29"/>
  <c r="KR40" i="29"/>
  <c r="KS40" i="29"/>
  <c r="KT40" i="29"/>
  <c r="KX41" i="29"/>
  <c r="KR41" i="29"/>
  <c r="KS41" i="29"/>
  <c r="KT41" i="29"/>
  <c r="KX116" i="29"/>
  <c r="KR116" i="29"/>
  <c r="KS116" i="29"/>
  <c r="KT116" i="29"/>
  <c r="KX59" i="29"/>
  <c r="KR59" i="29"/>
  <c r="KS59" i="29"/>
  <c r="KT59" i="29"/>
  <c r="KX122" i="29"/>
  <c r="KR122" i="29"/>
  <c r="KS122" i="29"/>
  <c r="KT122" i="29"/>
  <c r="KX65" i="29"/>
  <c r="KR65" i="29"/>
  <c r="KS65" i="29"/>
  <c r="KT65" i="29"/>
  <c r="KP132" i="29"/>
  <c r="KQ132" i="29" s="1"/>
  <c r="KP9" i="29"/>
  <c r="KQ9" i="29" s="1"/>
  <c r="KP11" i="29"/>
  <c r="KQ11" i="29" s="1"/>
  <c r="KP48" i="29"/>
  <c r="KQ48" i="29" s="1"/>
  <c r="KP49" i="29"/>
  <c r="KQ49" i="29" s="1"/>
  <c r="KP29" i="29"/>
  <c r="KQ29" i="29" s="1"/>
  <c r="KP69" i="29"/>
  <c r="KQ69" i="29" s="1"/>
  <c r="KP155" i="29"/>
  <c r="KQ155" i="29" s="1"/>
  <c r="KP71" i="29"/>
  <c r="KQ71" i="29" s="1"/>
  <c r="KP153" i="29"/>
  <c r="KQ153" i="29" s="1"/>
  <c r="KP113" i="29"/>
  <c r="KQ113" i="29" s="1"/>
  <c r="KP10" i="29"/>
  <c r="KQ10" i="29" s="1"/>
  <c r="KT10" i="29" s="1"/>
  <c r="KP90" i="29"/>
  <c r="KQ90" i="29" s="1"/>
  <c r="KP50" i="29"/>
  <c r="KQ50" i="29" s="1"/>
  <c r="KP70" i="29"/>
  <c r="KQ70" i="29" s="1"/>
  <c r="KP133" i="29"/>
  <c r="KQ133" i="29" s="1"/>
  <c r="KP91" i="29"/>
  <c r="KQ91" i="29" s="1"/>
  <c r="KP154" i="29"/>
  <c r="KQ154" i="29" s="1"/>
  <c r="KP28" i="29"/>
  <c r="KQ28" i="29" s="1"/>
  <c r="KP27" i="29"/>
  <c r="KQ27" i="29" s="1"/>
  <c r="KP112" i="29"/>
  <c r="KQ112" i="29" s="1"/>
  <c r="KP111" i="29"/>
  <c r="KQ111" i="29" s="1"/>
  <c r="KP8" i="29"/>
  <c r="KQ8" i="29" s="1"/>
  <c r="KP92" i="29"/>
  <c r="KQ92" i="29" s="1"/>
  <c r="KP7" i="29"/>
  <c r="KQ7" i="29" s="1"/>
  <c r="KP6" i="29"/>
  <c r="KS73" i="29" l="1"/>
  <c r="KW73" i="29" s="1"/>
  <c r="KR73" i="29"/>
  <c r="KT134" i="29"/>
  <c r="KV134" i="29" s="1"/>
  <c r="KS134" i="29"/>
  <c r="KU134" i="29" s="1"/>
  <c r="O10" i="31"/>
  <c r="O8" i="31"/>
  <c r="KW102" i="29"/>
  <c r="KW138" i="29"/>
  <c r="KW146" i="29"/>
  <c r="KW114" i="29"/>
  <c r="KW162" i="29"/>
  <c r="KW98" i="29"/>
  <c r="KY36" i="29"/>
  <c r="KZ36" i="29" s="1"/>
  <c r="KY39" i="29"/>
  <c r="KZ39" i="29" s="1"/>
  <c r="KY22" i="29"/>
  <c r="KZ22" i="29" s="1"/>
  <c r="KY156" i="29"/>
  <c r="KZ156" i="29" s="1"/>
  <c r="KY120" i="29"/>
  <c r="KZ120" i="29" s="1"/>
  <c r="KY103" i="29"/>
  <c r="KZ103" i="29" s="1"/>
  <c r="KY53" i="29"/>
  <c r="KZ53" i="29" s="1"/>
  <c r="KY165" i="29"/>
  <c r="KZ165" i="29" s="1"/>
  <c r="KY45" i="29"/>
  <c r="KZ45" i="29" s="1"/>
  <c r="KY166" i="29"/>
  <c r="KZ166" i="29" s="1"/>
  <c r="KY43" i="29"/>
  <c r="KZ43" i="29" s="1"/>
  <c r="KY95" i="29"/>
  <c r="KZ95" i="29" s="1"/>
  <c r="KY83" i="29"/>
  <c r="KZ83" i="29" s="1"/>
  <c r="KY150" i="29"/>
  <c r="KZ150" i="29" s="1"/>
  <c r="KW137" i="29"/>
  <c r="KW24" i="29"/>
  <c r="KW66" i="29"/>
  <c r="KW101" i="29"/>
  <c r="KW109" i="29"/>
  <c r="KW115" i="29"/>
  <c r="KW144" i="29"/>
  <c r="KW46" i="29"/>
  <c r="KW130" i="29"/>
  <c r="KW87" i="29"/>
  <c r="KW51" i="29"/>
  <c r="KW14" i="29"/>
  <c r="KW82" i="29"/>
  <c r="KW157" i="29"/>
  <c r="KW104" i="29"/>
  <c r="KW78" i="29"/>
  <c r="KW135" i="29"/>
  <c r="KW37" i="29"/>
  <c r="KY147" i="29"/>
  <c r="KZ147" i="29" s="1"/>
  <c r="KY19" i="29"/>
  <c r="KZ19" i="29" s="1"/>
  <c r="KY122" i="29"/>
  <c r="KZ122" i="29" s="1"/>
  <c r="KY41" i="29"/>
  <c r="KZ41" i="29" s="1"/>
  <c r="KW16" i="29"/>
  <c r="KW106" i="29"/>
  <c r="KW63" i="29"/>
  <c r="KW169" i="29"/>
  <c r="KW75" i="29"/>
  <c r="KW88" i="29"/>
  <c r="KW62" i="29"/>
  <c r="KW127" i="29"/>
  <c r="KW25" i="29"/>
  <c r="KW17" i="29"/>
  <c r="KW96" i="29"/>
  <c r="KY137" i="29"/>
  <c r="KZ137" i="29" s="1"/>
  <c r="KY24" i="29"/>
  <c r="KZ24" i="29" s="1"/>
  <c r="KY162" i="29"/>
  <c r="KZ162" i="29" s="1"/>
  <c r="KY66" i="29"/>
  <c r="KZ66" i="29" s="1"/>
  <c r="KY101" i="29"/>
  <c r="KZ101" i="29" s="1"/>
  <c r="KY109" i="29"/>
  <c r="KZ109" i="29" s="1"/>
  <c r="KY115" i="29"/>
  <c r="KZ115" i="29" s="1"/>
  <c r="KY144" i="29"/>
  <c r="KZ144" i="29" s="1"/>
  <c r="KY46" i="29"/>
  <c r="KZ46" i="29" s="1"/>
  <c r="KY130" i="29"/>
  <c r="KZ130" i="29" s="1"/>
  <c r="KY87" i="29"/>
  <c r="KZ87" i="29" s="1"/>
  <c r="KY51" i="29"/>
  <c r="KZ51" i="29" s="1"/>
  <c r="KY14" i="29"/>
  <c r="KZ14" i="29" s="1"/>
  <c r="KY82" i="29"/>
  <c r="KZ82" i="29" s="1"/>
  <c r="KY157" i="29"/>
  <c r="KZ157" i="29" s="1"/>
  <c r="KY104" i="29"/>
  <c r="KZ104" i="29" s="1"/>
  <c r="KY98" i="29"/>
  <c r="KZ98" i="29" s="1"/>
  <c r="KY78" i="29"/>
  <c r="KZ78" i="29" s="1"/>
  <c r="KY135" i="29"/>
  <c r="KZ135" i="29" s="1"/>
  <c r="KY37" i="29"/>
  <c r="KZ37" i="29" s="1"/>
  <c r="KY107" i="29"/>
  <c r="KZ107" i="29" s="1"/>
  <c r="KY143" i="29"/>
  <c r="KZ143" i="29" s="1"/>
  <c r="KW59" i="29"/>
  <c r="KZ16" i="29"/>
  <c r="KY106" i="29"/>
  <c r="KZ106" i="29" s="1"/>
  <c r="KY63" i="29"/>
  <c r="KZ63" i="29" s="1"/>
  <c r="KY169" i="29"/>
  <c r="KZ169" i="29" s="1"/>
  <c r="KY75" i="29"/>
  <c r="KZ75" i="29" s="1"/>
  <c r="KY88" i="29"/>
  <c r="KZ88" i="29" s="1"/>
  <c r="KY62" i="29"/>
  <c r="KZ62" i="29" s="1"/>
  <c r="KY127" i="29"/>
  <c r="KZ127" i="29" s="1"/>
  <c r="KY25" i="29"/>
  <c r="KZ25" i="29" s="1"/>
  <c r="KY17" i="29"/>
  <c r="KZ17" i="29" s="1"/>
  <c r="KY96" i="29"/>
  <c r="KZ96" i="29" s="1"/>
  <c r="KY85" i="29"/>
  <c r="KZ85" i="29" s="1"/>
  <c r="KY34" i="29"/>
  <c r="KZ34" i="29" s="1"/>
  <c r="KY15" i="29"/>
  <c r="KZ15" i="29" s="1"/>
  <c r="KY171" i="29"/>
  <c r="KZ171" i="29" s="1"/>
  <c r="KY126" i="29"/>
  <c r="KZ126" i="29" s="1"/>
  <c r="KY140" i="29"/>
  <c r="KZ140" i="29" s="1"/>
  <c r="KY61" i="29"/>
  <c r="KZ61" i="29" s="1"/>
  <c r="KY84" i="29"/>
  <c r="KZ84" i="29" s="1"/>
  <c r="KY32" i="29"/>
  <c r="KZ32" i="29" s="1"/>
  <c r="KY18" i="29"/>
  <c r="KZ18" i="29" s="1"/>
  <c r="KY149" i="29"/>
  <c r="KZ149" i="29" s="1"/>
  <c r="KW13" i="29"/>
  <c r="KY100" i="29"/>
  <c r="KZ100" i="29" s="1"/>
  <c r="KY124" i="29"/>
  <c r="KZ124" i="29" s="1"/>
  <c r="KY59" i="29"/>
  <c r="KZ59" i="29" s="1"/>
  <c r="KY40" i="29"/>
  <c r="KZ40" i="29" s="1"/>
  <c r="KW123" i="29"/>
  <c r="KW30" i="29"/>
  <c r="KW21" i="29"/>
  <c r="KW151" i="29"/>
  <c r="KW145" i="29"/>
  <c r="KW119" i="29"/>
  <c r="KW52" i="29"/>
  <c r="KW81" i="29"/>
  <c r="KW20" i="29"/>
  <c r="KY13" i="29"/>
  <c r="KZ13" i="29" s="1"/>
  <c r="KY64" i="29"/>
  <c r="KZ64" i="29" s="1"/>
  <c r="KY56" i="29"/>
  <c r="KZ56" i="29" s="1"/>
  <c r="KY35" i="29"/>
  <c r="KZ35" i="29" s="1"/>
  <c r="KY170" i="29"/>
  <c r="KZ170" i="29" s="1"/>
  <c r="KY57" i="29"/>
  <c r="KZ57" i="29" s="1"/>
  <c r="KY68" i="29"/>
  <c r="KZ68" i="29" s="1"/>
  <c r="KY80" i="29"/>
  <c r="KZ80" i="29" s="1"/>
  <c r="KY55" i="29"/>
  <c r="KZ55" i="29" s="1"/>
  <c r="KY139" i="29"/>
  <c r="KZ139" i="29" s="1"/>
  <c r="KY102" i="29"/>
  <c r="KZ102" i="29" s="1"/>
  <c r="KY38" i="29"/>
  <c r="KZ38" i="29" s="1"/>
  <c r="KY79" i="29"/>
  <c r="KZ79" i="29" s="1"/>
  <c r="KY54" i="29"/>
  <c r="KZ54" i="29" s="1"/>
  <c r="KY47" i="29"/>
  <c r="KZ47" i="29" s="1"/>
  <c r="KY60" i="29"/>
  <c r="KZ60" i="29" s="1"/>
  <c r="KY136" i="29"/>
  <c r="KZ136" i="29" s="1"/>
  <c r="KY97" i="29"/>
  <c r="KZ97" i="29" s="1"/>
  <c r="KY168" i="29"/>
  <c r="KZ168" i="29" s="1"/>
  <c r="KY138" i="29"/>
  <c r="KZ138" i="29" s="1"/>
  <c r="KW122" i="29"/>
  <c r="KY161" i="29"/>
  <c r="KZ161" i="29" s="1"/>
  <c r="KY123" i="29"/>
  <c r="KZ123" i="29" s="1"/>
  <c r="KY118" i="29"/>
  <c r="KZ118" i="29" s="1"/>
  <c r="KY21" i="29"/>
  <c r="KZ21" i="29" s="1"/>
  <c r="KY151" i="29"/>
  <c r="KZ151" i="29" s="1"/>
  <c r="KY145" i="29"/>
  <c r="KZ145" i="29" s="1"/>
  <c r="KY119" i="29"/>
  <c r="KZ119" i="29" s="1"/>
  <c r="KY52" i="29"/>
  <c r="KZ52" i="29" s="1"/>
  <c r="KY81" i="29"/>
  <c r="KZ81" i="29" s="1"/>
  <c r="KY20" i="29"/>
  <c r="KZ20" i="29" s="1"/>
  <c r="KY142" i="29"/>
  <c r="KZ142" i="29" s="1"/>
  <c r="KY33" i="29"/>
  <c r="KZ33" i="29" s="1"/>
  <c r="KY94" i="29"/>
  <c r="KZ94" i="29" s="1"/>
  <c r="KY141" i="29"/>
  <c r="KZ141" i="29" s="1"/>
  <c r="KY86" i="29"/>
  <c r="KZ86" i="29" s="1"/>
  <c r="KY67" i="29"/>
  <c r="KZ67" i="29" s="1"/>
  <c r="KY160" i="29"/>
  <c r="KZ160" i="29" s="1"/>
  <c r="KY148" i="29"/>
  <c r="KZ148" i="29" s="1"/>
  <c r="KY128" i="29"/>
  <c r="KZ128" i="29" s="1"/>
  <c r="KY77" i="29"/>
  <c r="KZ77" i="29" s="1"/>
  <c r="KY129" i="29"/>
  <c r="KZ129" i="29" s="1"/>
  <c r="KW41" i="29"/>
  <c r="KY65" i="29"/>
  <c r="KZ65" i="29" s="1"/>
  <c r="KY116" i="29"/>
  <c r="KZ116" i="29" s="1"/>
  <c r="KY99" i="29"/>
  <c r="KZ99" i="29" s="1"/>
  <c r="KY93" i="29"/>
  <c r="KZ93" i="29" s="1"/>
  <c r="KY163" i="29"/>
  <c r="KZ163" i="29" s="1"/>
  <c r="KY121" i="29"/>
  <c r="KZ121" i="29" s="1"/>
  <c r="KY105" i="29"/>
  <c r="KZ105" i="29" s="1"/>
  <c r="KY167" i="29"/>
  <c r="KZ167" i="29" s="1"/>
  <c r="KY158" i="29"/>
  <c r="KZ158" i="29" s="1"/>
  <c r="KY125" i="29"/>
  <c r="KZ125" i="29" s="1"/>
  <c r="KY44" i="29"/>
  <c r="KZ44" i="29" s="1"/>
  <c r="KY146" i="29"/>
  <c r="KZ146" i="29" s="1"/>
  <c r="KY117" i="29"/>
  <c r="KZ117" i="29" s="1"/>
  <c r="KY12" i="29"/>
  <c r="KZ12" i="29" s="1"/>
  <c r="KY108" i="29"/>
  <c r="KZ108" i="29" s="1"/>
  <c r="KY159" i="29"/>
  <c r="KZ159" i="29" s="1"/>
  <c r="KY172" i="29"/>
  <c r="KZ172" i="29" s="1"/>
  <c r="KY76" i="29"/>
  <c r="KZ76" i="29" s="1"/>
  <c r="KY31" i="29"/>
  <c r="KZ31" i="29" s="1"/>
  <c r="KY42" i="29"/>
  <c r="KZ42" i="29" s="1"/>
  <c r="KY114" i="29"/>
  <c r="KZ114" i="29" s="1"/>
  <c r="KY58" i="29"/>
  <c r="KZ58" i="29" s="1"/>
  <c r="KY23" i="29"/>
  <c r="KZ23" i="29" s="1"/>
  <c r="KW40" i="29"/>
  <c r="KW64" i="29"/>
  <c r="KW56" i="29"/>
  <c r="KW35" i="29"/>
  <c r="KW170" i="29"/>
  <c r="KW85" i="29"/>
  <c r="KW34" i="29"/>
  <c r="KW57" i="29"/>
  <c r="KW142" i="29"/>
  <c r="KW161" i="29"/>
  <c r="KW36" i="29"/>
  <c r="KW100" i="29"/>
  <c r="KW107" i="29"/>
  <c r="KW68" i="29"/>
  <c r="KW80" i="29"/>
  <c r="KW55" i="29"/>
  <c r="KW139" i="29"/>
  <c r="KW38" i="29"/>
  <c r="KW79" i="29"/>
  <c r="KW124" i="29"/>
  <c r="KW129" i="29"/>
  <c r="KW39" i="29"/>
  <c r="KW147" i="29"/>
  <c r="KW54" i="29"/>
  <c r="KW47" i="29"/>
  <c r="KW33" i="29"/>
  <c r="KW22" i="29"/>
  <c r="KW143" i="29"/>
  <c r="KW19" i="29"/>
  <c r="KW156" i="29"/>
  <c r="KW126" i="29"/>
  <c r="KW15" i="29"/>
  <c r="KW171" i="29"/>
  <c r="KW140" i="29"/>
  <c r="KW61" i="29"/>
  <c r="KW72" i="29"/>
  <c r="KW60" i="29"/>
  <c r="KW136" i="29"/>
  <c r="KW94" i="29"/>
  <c r="KR10" i="29"/>
  <c r="KS10" i="29"/>
  <c r="KV145" i="29"/>
  <c r="KU145" i="29"/>
  <c r="KV86" i="29"/>
  <c r="KU86" i="29"/>
  <c r="KW65" i="29"/>
  <c r="KW99" i="29"/>
  <c r="KW93" i="29"/>
  <c r="KW163" i="29"/>
  <c r="KW121" i="29"/>
  <c r="KW105" i="29"/>
  <c r="KW167" i="29"/>
  <c r="KW158" i="29"/>
  <c r="KW125" i="29"/>
  <c r="KW44" i="29"/>
  <c r="KW117" i="29"/>
  <c r="KW12" i="29"/>
  <c r="KW108" i="29"/>
  <c r="KW159" i="29"/>
  <c r="KW172" i="29"/>
  <c r="KW76" i="29"/>
  <c r="KW31" i="29"/>
  <c r="KW42" i="29"/>
  <c r="KW58" i="29"/>
  <c r="KW23" i="29"/>
  <c r="KU30" i="29"/>
  <c r="KV30" i="29"/>
  <c r="KU20" i="29"/>
  <c r="KV20" i="29"/>
  <c r="KU160" i="29"/>
  <c r="KV160" i="29"/>
  <c r="KR8" i="29"/>
  <c r="KS8" i="29"/>
  <c r="KT8" i="29"/>
  <c r="KR113" i="29"/>
  <c r="KS113" i="29"/>
  <c r="KT113" i="29"/>
  <c r="KW116" i="29"/>
  <c r="KR111" i="29"/>
  <c r="KS111" i="29"/>
  <c r="KT111" i="29"/>
  <c r="KR153" i="29"/>
  <c r="KS153" i="29"/>
  <c r="KT153" i="29"/>
  <c r="KV65" i="29"/>
  <c r="KU65" i="29"/>
  <c r="KU116" i="29"/>
  <c r="KV116" i="29"/>
  <c r="KW166" i="29"/>
  <c r="KV99" i="29"/>
  <c r="KU99" i="29"/>
  <c r="KV93" i="29"/>
  <c r="KU93" i="29"/>
  <c r="KV163" i="29"/>
  <c r="KU163" i="29"/>
  <c r="KV121" i="29"/>
  <c r="KU121" i="29"/>
  <c r="KV105" i="29"/>
  <c r="KU105" i="29"/>
  <c r="KV167" i="29"/>
  <c r="KU167" i="29"/>
  <c r="KV158" i="29"/>
  <c r="KU158" i="29"/>
  <c r="KV125" i="29"/>
  <c r="KU125" i="29"/>
  <c r="KV44" i="29"/>
  <c r="KU44" i="29"/>
  <c r="KU146" i="29"/>
  <c r="KV146" i="29"/>
  <c r="KV117" i="29"/>
  <c r="KU117" i="29"/>
  <c r="KV12" i="29"/>
  <c r="KU12" i="29"/>
  <c r="KV108" i="29"/>
  <c r="KU108" i="29"/>
  <c r="KU159" i="29"/>
  <c r="KV159" i="29"/>
  <c r="KV172" i="29"/>
  <c r="KU172" i="29"/>
  <c r="KV76" i="29"/>
  <c r="KU76" i="29"/>
  <c r="KV31" i="29"/>
  <c r="KU31" i="29"/>
  <c r="KV42" i="29"/>
  <c r="KU42" i="29"/>
  <c r="KU114" i="29"/>
  <c r="KV114" i="29"/>
  <c r="KU58" i="29"/>
  <c r="KV58" i="29"/>
  <c r="KU23" i="29"/>
  <c r="KV23" i="29"/>
  <c r="KV123" i="29"/>
  <c r="KU123" i="29"/>
  <c r="KV33" i="29"/>
  <c r="KU33" i="29"/>
  <c r="KR112" i="29"/>
  <c r="KS112" i="29"/>
  <c r="KT112" i="29"/>
  <c r="KW120" i="29"/>
  <c r="KW103" i="29"/>
  <c r="KW53" i="29"/>
  <c r="KW165" i="29"/>
  <c r="KW45" i="29"/>
  <c r="KV166" i="29"/>
  <c r="KU166" i="29"/>
  <c r="KW43" i="29"/>
  <c r="KW95" i="29"/>
  <c r="KW83" i="29"/>
  <c r="KW150" i="29"/>
  <c r="KV77" i="29"/>
  <c r="KU77" i="29"/>
  <c r="KR71" i="29"/>
  <c r="KS71" i="29"/>
  <c r="KT71" i="29"/>
  <c r="KR27" i="29"/>
  <c r="KS27" i="29"/>
  <c r="KT27" i="29"/>
  <c r="KR155" i="29"/>
  <c r="KS155" i="29"/>
  <c r="KT155" i="29"/>
  <c r="KV161" i="29"/>
  <c r="KU161" i="29"/>
  <c r="KV36" i="29"/>
  <c r="KU36" i="29"/>
  <c r="KV100" i="29"/>
  <c r="KU100" i="29"/>
  <c r="KV107" i="29"/>
  <c r="KU107" i="29"/>
  <c r="KV124" i="29"/>
  <c r="KU124" i="29"/>
  <c r="KU129" i="29"/>
  <c r="KV129" i="29"/>
  <c r="KV39" i="29"/>
  <c r="KU39" i="29"/>
  <c r="KV147" i="29"/>
  <c r="KU147" i="29"/>
  <c r="KV22" i="29"/>
  <c r="KU22" i="29"/>
  <c r="KV143" i="29"/>
  <c r="KU143" i="29"/>
  <c r="KV19" i="29"/>
  <c r="KU19" i="29"/>
  <c r="KU156" i="29"/>
  <c r="KV156" i="29"/>
  <c r="KU120" i="29"/>
  <c r="KV120" i="29"/>
  <c r="KV103" i="29"/>
  <c r="KU103" i="29"/>
  <c r="KV53" i="29"/>
  <c r="KU53" i="29"/>
  <c r="KU165" i="29"/>
  <c r="KV165" i="29"/>
  <c r="KV45" i="29"/>
  <c r="KU45" i="29"/>
  <c r="KV43" i="29"/>
  <c r="KU43" i="29"/>
  <c r="KV95" i="29"/>
  <c r="KU95" i="29"/>
  <c r="KV83" i="29"/>
  <c r="KU83" i="29"/>
  <c r="KV150" i="29"/>
  <c r="KU150" i="29"/>
  <c r="KV142" i="29"/>
  <c r="KU142" i="29"/>
  <c r="KU162" i="29"/>
  <c r="KV162" i="29"/>
  <c r="KU98" i="29"/>
  <c r="KV98" i="29"/>
  <c r="KU81" i="29"/>
  <c r="KV81" i="29"/>
  <c r="KV148" i="29"/>
  <c r="KU148" i="29"/>
  <c r="KR28" i="29"/>
  <c r="KS28" i="29"/>
  <c r="KT28" i="29"/>
  <c r="KR154" i="29"/>
  <c r="KS154" i="29"/>
  <c r="KT154" i="29"/>
  <c r="KR29" i="29"/>
  <c r="KS29" i="29"/>
  <c r="KT29" i="29"/>
  <c r="KU122" i="29"/>
  <c r="KV122" i="29"/>
  <c r="KU41" i="29"/>
  <c r="KV41" i="29"/>
  <c r="KV137" i="29"/>
  <c r="KU137" i="29"/>
  <c r="KU24" i="29"/>
  <c r="KV24" i="29"/>
  <c r="KV73" i="29"/>
  <c r="KV66" i="29"/>
  <c r="KU66" i="29"/>
  <c r="KV101" i="29"/>
  <c r="KU101" i="29"/>
  <c r="KV109" i="29"/>
  <c r="KU109" i="29"/>
  <c r="KU115" i="29"/>
  <c r="KV115" i="29"/>
  <c r="KU144" i="29"/>
  <c r="KV144" i="29"/>
  <c r="KV46" i="29"/>
  <c r="KU46" i="29"/>
  <c r="KV130" i="29"/>
  <c r="KU130" i="29"/>
  <c r="KU87" i="29"/>
  <c r="KV87" i="29"/>
  <c r="KV51" i="29"/>
  <c r="KU51" i="29"/>
  <c r="KV14" i="29"/>
  <c r="KU14" i="29"/>
  <c r="KV82" i="29"/>
  <c r="KU82" i="29"/>
  <c r="KU157" i="29"/>
  <c r="KV157" i="29"/>
  <c r="KU104" i="29"/>
  <c r="KV104" i="29"/>
  <c r="KV78" i="29"/>
  <c r="KU78" i="29"/>
  <c r="KV135" i="29"/>
  <c r="KU135" i="29"/>
  <c r="KV37" i="29"/>
  <c r="KU37" i="29"/>
  <c r="KR92" i="29"/>
  <c r="KS92" i="29"/>
  <c r="KT92" i="29"/>
  <c r="KV151" i="29"/>
  <c r="KU151" i="29"/>
  <c r="KV141" i="29"/>
  <c r="KU141" i="29"/>
  <c r="KR49" i="29"/>
  <c r="KS49" i="29"/>
  <c r="KT49" i="29"/>
  <c r="KV126" i="29"/>
  <c r="KU126" i="29"/>
  <c r="KW84" i="29"/>
  <c r="KW32" i="29"/>
  <c r="KW18" i="29"/>
  <c r="KW149" i="29"/>
  <c r="KU52" i="29"/>
  <c r="KV52" i="29"/>
  <c r="KV67" i="29"/>
  <c r="KU67" i="29"/>
  <c r="KR69" i="29"/>
  <c r="KS69" i="29"/>
  <c r="KT69" i="29"/>
  <c r="KR91" i="29"/>
  <c r="KS91" i="29"/>
  <c r="KT91" i="29"/>
  <c r="KR133" i="29"/>
  <c r="KS133" i="29"/>
  <c r="KT133" i="29"/>
  <c r="KR48" i="29"/>
  <c r="KS48" i="29"/>
  <c r="KT48" i="29"/>
  <c r="KU16" i="29"/>
  <c r="KV16" i="29"/>
  <c r="KV106" i="29"/>
  <c r="KU106" i="29"/>
  <c r="KV63" i="29"/>
  <c r="KU63" i="29"/>
  <c r="KV169" i="29"/>
  <c r="KU169" i="29"/>
  <c r="KU75" i="29"/>
  <c r="KV75" i="29"/>
  <c r="KU88" i="29"/>
  <c r="KV88" i="29"/>
  <c r="KV62" i="29"/>
  <c r="KU62" i="29"/>
  <c r="KU127" i="29"/>
  <c r="KV127" i="29"/>
  <c r="KV25" i="29"/>
  <c r="KU25" i="29"/>
  <c r="KV17" i="29"/>
  <c r="KU17" i="29"/>
  <c r="KV96" i="29"/>
  <c r="KU96" i="29"/>
  <c r="KV85" i="29"/>
  <c r="KU85" i="29"/>
  <c r="KV34" i="29"/>
  <c r="KU34" i="29"/>
  <c r="KV15" i="29"/>
  <c r="KU15" i="29"/>
  <c r="KV171" i="29"/>
  <c r="KU171" i="29"/>
  <c r="KU140" i="29"/>
  <c r="KV140" i="29"/>
  <c r="KU61" i="29"/>
  <c r="KV61" i="29"/>
  <c r="KU84" i="29"/>
  <c r="KV84" i="29"/>
  <c r="KV32" i="29"/>
  <c r="KU32" i="29"/>
  <c r="KV18" i="29"/>
  <c r="KU18" i="29"/>
  <c r="KV149" i="29"/>
  <c r="KU149" i="29"/>
  <c r="KV119" i="29"/>
  <c r="KU119" i="29"/>
  <c r="KR11" i="29"/>
  <c r="KS11" i="29"/>
  <c r="KT11" i="29"/>
  <c r="KV102" i="29"/>
  <c r="KU102" i="29"/>
  <c r="KW97" i="29"/>
  <c r="KW168" i="29"/>
  <c r="KV138" i="29"/>
  <c r="KU138" i="29"/>
  <c r="KR7" i="29"/>
  <c r="KS7" i="29"/>
  <c r="KT7" i="29"/>
  <c r="KV21" i="29"/>
  <c r="KU21" i="29"/>
  <c r="KV94" i="29"/>
  <c r="KU94" i="29"/>
  <c r="KV128" i="29"/>
  <c r="KU128" i="29"/>
  <c r="KR70" i="29"/>
  <c r="KS70" i="29"/>
  <c r="KT70" i="29"/>
  <c r="KR50" i="29"/>
  <c r="KS50" i="29"/>
  <c r="KT50" i="29"/>
  <c r="KR9" i="29"/>
  <c r="KS9" i="29"/>
  <c r="KT9" i="29"/>
  <c r="KV59" i="29"/>
  <c r="KU59" i="29"/>
  <c r="KV40" i="29"/>
  <c r="KU40" i="29"/>
  <c r="KW118" i="29"/>
  <c r="KV13" i="29"/>
  <c r="KU13" i="29"/>
  <c r="KU64" i="29"/>
  <c r="KV64" i="29"/>
  <c r="KV56" i="29"/>
  <c r="KU56" i="29"/>
  <c r="KV35" i="29"/>
  <c r="KU35" i="29"/>
  <c r="KU170" i="29"/>
  <c r="KV170" i="29"/>
  <c r="KV57" i="29"/>
  <c r="KU57" i="29"/>
  <c r="KV68" i="29"/>
  <c r="KU68" i="29"/>
  <c r="KV80" i="29"/>
  <c r="KU80" i="29"/>
  <c r="KU55" i="29"/>
  <c r="KV55" i="29"/>
  <c r="KU139" i="29"/>
  <c r="KV139" i="29"/>
  <c r="KU38" i="29"/>
  <c r="KV38" i="29"/>
  <c r="KV79" i="29"/>
  <c r="KU79" i="29"/>
  <c r="KV54" i="29"/>
  <c r="KU54" i="29"/>
  <c r="KV47" i="29"/>
  <c r="KU47" i="29"/>
  <c r="KU72" i="29"/>
  <c r="KV72" i="29"/>
  <c r="KV60" i="29"/>
  <c r="KU60" i="29"/>
  <c r="KV136" i="29"/>
  <c r="KU136" i="29"/>
  <c r="KV97" i="29"/>
  <c r="KU97" i="29"/>
  <c r="KU168" i="29"/>
  <c r="KV168" i="29"/>
  <c r="KR90" i="29"/>
  <c r="KS90" i="29"/>
  <c r="KT90" i="29"/>
  <c r="KR132" i="29"/>
  <c r="KS132" i="29"/>
  <c r="KT132" i="29"/>
  <c r="KU118" i="29"/>
  <c r="KV118" i="29"/>
  <c r="KW141" i="29"/>
  <c r="KW86" i="29"/>
  <c r="KW67" i="29"/>
  <c r="KW160" i="29"/>
  <c r="KW148" i="29"/>
  <c r="KW128" i="29"/>
  <c r="KW77" i="29"/>
  <c r="KQ6" i="29"/>
  <c r="KU73" i="29" l="1"/>
  <c r="KX30" i="29"/>
  <c r="KY30" i="29" s="1"/>
  <c r="KZ30" i="29" s="1"/>
  <c r="KX73" i="29"/>
  <c r="KY73" i="29" s="1"/>
  <c r="KZ73" i="29" s="1"/>
  <c r="KX72" i="29"/>
  <c r="KY72" i="29" s="1"/>
  <c r="KZ72" i="29" s="1"/>
  <c r="KW134" i="29"/>
  <c r="KX134" i="29" s="1"/>
  <c r="KY134" i="29" s="1"/>
  <c r="KZ134" i="29" s="1"/>
  <c r="KW132" i="29"/>
  <c r="KW48" i="29"/>
  <c r="KW111" i="29"/>
  <c r="KW92" i="29"/>
  <c r="KW69" i="29"/>
  <c r="KW153" i="29"/>
  <c r="KW50" i="29"/>
  <c r="KW7" i="29"/>
  <c r="KW113" i="29"/>
  <c r="KW154" i="29"/>
  <c r="KW91" i="29"/>
  <c r="KW49" i="29"/>
  <c r="KW9" i="29"/>
  <c r="KW11" i="29"/>
  <c r="KW155" i="29"/>
  <c r="KU50" i="29"/>
  <c r="KV50" i="29"/>
  <c r="KV11" i="29"/>
  <c r="KU11" i="29"/>
  <c r="KV48" i="29"/>
  <c r="KU48" i="29"/>
  <c r="KU69" i="29"/>
  <c r="KV69" i="29"/>
  <c r="KV154" i="29"/>
  <c r="KU154" i="29"/>
  <c r="KU155" i="29"/>
  <c r="KV155" i="29"/>
  <c r="KV7" i="29"/>
  <c r="KU7" i="29"/>
  <c r="KV49" i="29"/>
  <c r="KU49" i="29"/>
  <c r="KW112" i="29"/>
  <c r="KU111" i="29"/>
  <c r="KV111" i="29"/>
  <c r="KW70" i="29"/>
  <c r="KW133" i="29"/>
  <c r="KW28" i="29"/>
  <c r="KW27" i="29"/>
  <c r="KV112" i="29"/>
  <c r="KU112" i="29"/>
  <c r="KV70" i="29"/>
  <c r="KU70" i="29"/>
  <c r="KU133" i="29"/>
  <c r="KV133" i="29"/>
  <c r="KV28" i="29"/>
  <c r="KU28" i="29"/>
  <c r="KV27" i="29"/>
  <c r="KU27" i="29"/>
  <c r="KV8" i="29"/>
  <c r="KU8" i="29"/>
  <c r="KU132" i="29"/>
  <c r="KV132" i="29"/>
  <c r="KW29" i="29"/>
  <c r="KW71" i="29"/>
  <c r="KV113" i="29"/>
  <c r="KU113" i="29"/>
  <c r="KW90" i="29"/>
  <c r="KU9" i="29"/>
  <c r="KV9" i="29"/>
  <c r="KV91" i="29"/>
  <c r="KU91" i="29"/>
  <c r="KV29" i="29"/>
  <c r="KU29" i="29"/>
  <c r="KV71" i="29"/>
  <c r="KU71" i="29"/>
  <c r="KW10" i="29"/>
  <c r="KU90" i="29"/>
  <c r="KV90" i="29"/>
  <c r="KU10" i="29"/>
  <c r="KV10" i="29"/>
  <c r="KV92" i="29"/>
  <c r="KU92" i="29"/>
  <c r="KU153" i="29"/>
  <c r="KV153" i="29"/>
  <c r="KW8" i="29"/>
  <c r="KS6" i="29"/>
  <c r="KT6" i="29"/>
  <c r="KR6" i="29"/>
  <c r="KX48" i="29" l="1"/>
  <c r="KY48" i="29" s="1"/>
  <c r="KZ48" i="29" s="1"/>
  <c r="KX69" i="29"/>
  <c r="KY69" i="29" s="1"/>
  <c r="KZ69" i="29" s="1"/>
  <c r="KX91" i="29"/>
  <c r="KY91" i="29" s="1"/>
  <c r="KZ91" i="29" s="1"/>
  <c r="KX154" i="29"/>
  <c r="KY154" i="29" s="1"/>
  <c r="KZ154" i="29" s="1"/>
  <c r="KX49" i="29"/>
  <c r="KY49" i="29" s="1"/>
  <c r="KZ49" i="29" s="1"/>
  <c r="KX153" i="29"/>
  <c r="KY153" i="29" s="1"/>
  <c r="KZ153" i="29" s="1"/>
  <c r="KX9" i="29"/>
  <c r="KY9" i="29" s="1"/>
  <c r="KZ9" i="29" s="1"/>
  <c r="KX111" i="29"/>
  <c r="KY111" i="29" s="1"/>
  <c r="KZ111" i="29" s="1"/>
  <c r="KW6" i="29"/>
  <c r="KX133" i="29"/>
  <c r="KX11" i="29"/>
  <c r="KX10" i="29"/>
  <c r="KU6" i="29"/>
  <c r="KV6" i="29"/>
  <c r="KX29" i="29"/>
  <c r="KX50" i="29"/>
  <c r="KX132" i="29"/>
  <c r="KX92" i="29"/>
  <c r="KX27" i="29"/>
  <c r="KX8" i="29"/>
  <c r="KX155" i="29"/>
  <c r="KX28" i="29"/>
  <c r="KX113" i="29"/>
  <c r="KX90" i="29"/>
  <c r="KX70" i="29"/>
  <c r="KX71" i="29"/>
  <c r="KX7" i="29"/>
  <c r="KX112" i="29"/>
  <c r="KX6" i="29" l="1"/>
  <c r="KY6" i="29" s="1"/>
  <c r="KZ6" i="29" s="1"/>
  <c r="KY132" i="29"/>
  <c r="KZ132" i="29" s="1"/>
  <c r="KY112" i="29"/>
  <c r="KZ112" i="29" s="1"/>
  <c r="KY50" i="29"/>
  <c r="KZ50" i="29" s="1"/>
  <c r="KY7" i="29"/>
  <c r="KZ7" i="29" s="1"/>
  <c r="KY10" i="29"/>
  <c r="KZ10" i="29" s="1"/>
  <c r="KY29" i="29"/>
  <c r="KZ29" i="29" s="1"/>
  <c r="KY11" i="29"/>
  <c r="KZ11" i="29" s="1"/>
  <c r="KY71" i="29"/>
  <c r="KZ71" i="29" s="1"/>
  <c r="KY113" i="29"/>
  <c r="KZ113" i="29" s="1"/>
  <c r="KY70" i="29"/>
  <c r="KZ70" i="29" s="1"/>
  <c r="KY28" i="29"/>
  <c r="KZ28" i="29" s="1"/>
  <c r="KY133" i="29"/>
  <c r="KZ133" i="29" s="1"/>
  <c r="KY90" i="29"/>
  <c r="KZ90" i="29" s="1"/>
  <c r="KY8" i="29"/>
  <c r="KZ8" i="29" s="1"/>
  <c r="KY155" i="29"/>
  <c r="KZ155" i="29" s="1"/>
  <c r="KY27" i="29"/>
  <c r="KZ27" i="29" s="1"/>
  <c r="KY92" i="29"/>
  <c r="KZ92" i="29" s="1"/>
  <c r="LA6" i="29" l="1"/>
  <c r="LD12" i="29" l="1"/>
  <c r="LE12" i="29" s="1"/>
  <c r="LD6" i="29"/>
  <c r="LD7" i="29"/>
  <c r="LD19" i="29"/>
  <c r="LD31" i="29"/>
  <c r="LD43" i="29"/>
  <c r="LD55" i="29"/>
  <c r="LD67" i="29"/>
  <c r="LD79" i="29"/>
  <c r="LD91" i="29"/>
  <c r="LD103" i="29"/>
  <c r="LD8" i="29"/>
  <c r="LD20" i="29"/>
  <c r="LD32" i="29"/>
  <c r="LD44" i="29"/>
  <c r="LD56" i="29"/>
  <c r="LD68" i="29"/>
  <c r="LD80" i="29"/>
  <c r="LD92" i="29"/>
  <c r="LD104" i="29"/>
  <c r="LD9" i="29"/>
  <c r="LD21" i="29"/>
  <c r="LD33" i="29"/>
  <c r="LD45" i="29"/>
  <c r="LD57" i="29"/>
  <c r="LD69" i="29"/>
  <c r="LD81" i="29"/>
  <c r="LD93" i="29"/>
  <c r="LD105" i="29"/>
  <c r="LD10" i="29"/>
  <c r="LD22" i="29"/>
  <c r="LD34" i="29"/>
  <c r="LD46" i="29"/>
  <c r="LD58" i="29"/>
  <c r="LD70" i="29"/>
  <c r="LD82" i="29"/>
  <c r="LD94" i="29"/>
  <c r="LD106" i="29"/>
  <c r="LD11" i="29"/>
  <c r="LD23" i="29"/>
  <c r="LD35" i="29"/>
  <c r="LD47" i="29"/>
  <c r="LD59" i="29"/>
  <c r="LD71" i="29"/>
  <c r="LD83" i="29"/>
  <c r="LD95" i="29"/>
  <c r="LD42" i="29"/>
  <c r="LD24" i="29"/>
  <c r="LD36" i="29"/>
  <c r="LD48" i="29"/>
  <c r="LD60" i="29"/>
  <c r="LD72" i="29"/>
  <c r="LD84" i="29"/>
  <c r="LD96" i="29"/>
  <c r="LD13" i="29"/>
  <c r="LD25" i="29"/>
  <c r="LD37" i="29"/>
  <c r="LD49" i="29"/>
  <c r="LD61" i="29"/>
  <c r="LD73" i="29"/>
  <c r="LD85" i="29"/>
  <c r="LD97" i="29"/>
  <c r="LD14" i="29"/>
  <c r="LD26" i="29"/>
  <c r="LD38" i="29"/>
  <c r="LD50" i="29"/>
  <c r="LD62" i="29"/>
  <c r="LD74" i="29"/>
  <c r="LD86" i="29"/>
  <c r="LD98" i="29"/>
  <c r="LD15" i="29"/>
  <c r="LD27" i="29"/>
  <c r="LD39" i="29"/>
  <c r="LD51" i="29"/>
  <c r="LD63" i="29"/>
  <c r="LD75" i="29"/>
  <c r="LD87" i="29"/>
  <c r="LD99" i="29"/>
  <c r="LD16" i="29"/>
  <c r="LD28" i="29"/>
  <c r="LD40" i="29"/>
  <c r="LD52" i="29"/>
  <c r="LD64" i="29"/>
  <c r="LD76" i="29"/>
  <c r="LD88" i="29"/>
  <c r="LD100" i="29"/>
  <c r="LD17" i="29"/>
  <c r="LD29" i="29"/>
  <c r="LD41" i="29"/>
  <c r="LD53" i="29"/>
  <c r="LD65" i="29"/>
  <c r="LD77" i="29"/>
  <c r="LD89" i="29"/>
  <c r="LD101" i="29"/>
  <c r="LD18" i="29"/>
  <c r="LD30" i="29"/>
  <c r="LD54" i="29"/>
  <c r="LD66" i="29"/>
  <c r="LD78" i="29"/>
  <c r="LD90" i="29"/>
  <c r="LD102" i="29"/>
  <c r="LE64" i="29" l="1"/>
  <c r="LF64" i="29"/>
  <c r="LG64" i="29"/>
  <c r="LH64" i="29"/>
  <c r="LI64" i="29"/>
  <c r="LJ64" i="29"/>
  <c r="LK64" i="29"/>
  <c r="LL64" i="29"/>
  <c r="LM64" i="29"/>
  <c r="LE101" i="29"/>
  <c r="LJ101" i="29"/>
  <c r="LK101" i="29"/>
  <c r="LL101" i="29"/>
  <c r="LM101" i="29"/>
  <c r="LF101" i="29"/>
  <c r="LG101" i="29"/>
  <c r="LH101" i="29"/>
  <c r="LI101" i="29"/>
  <c r="LE52" i="29"/>
  <c r="LF52" i="29"/>
  <c r="LG52" i="29"/>
  <c r="LH52" i="29"/>
  <c r="LI52" i="29"/>
  <c r="LJ52" i="29"/>
  <c r="LK52" i="29"/>
  <c r="LL52" i="29"/>
  <c r="LM52" i="29"/>
  <c r="LE98" i="29"/>
  <c r="LJ98" i="29"/>
  <c r="LK98" i="29"/>
  <c r="LL98" i="29"/>
  <c r="LM98" i="29"/>
  <c r="LF98" i="29"/>
  <c r="LG98" i="29"/>
  <c r="LH98" i="29"/>
  <c r="LI98" i="29"/>
  <c r="LE49" i="29"/>
  <c r="LF49" i="29"/>
  <c r="LG49" i="29"/>
  <c r="LH49" i="29"/>
  <c r="LI49" i="29"/>
  <c r="LJ49" i="29"/>
  <c r="LK49" i="29"/>
  <c r="LL49" i="29"/>
  <c r="LM49" i="29"/>
  <c r="LE42" i="29"/>
  <c r="LF42" i="29"/>
  <c r="LG42" i="29"/>
  <c r="LH42" i="29"/>
  <c r="LI42" i="29"/>
  <c r="LJ42" i="29"/>
  <c r="LK42" i="29"/>
  <c r="LL42" i="29"/>
  <c r="LM42" i="29"/>
  <c r="LE70" i="29"/>
  <c r="LF70" i="29"/>
  <c r="LG70" i="29"/>
  <c r="LH70" i="29"/>
  <c r="LI70" i="29"/>
  <c r="LJ70" i="29"/>
  <c r="LK70" i="29"/>
  <c r="LL70" i="29"/>
  <c r="LM70" i="29"/>
  <c r="LE33" i="29"/>
  <c r="LF33" i="29"/>
  <c r="LG33" i="29"/>
  <c r="LH33" i="29"/>
  <c r="LI33" i="29"/>
  <c r="LJ33" i="29"/>
  <c r="LK33" i="29"/>
  <c r="LL33" i="29"/>
  <c r="LM33" i="29"/>
  <c r="LE103" i="29"/>
  <c r="LF103" i="29"/>
  <c r="LG103" i="29"/>
  <c r="LH103" i="29"/>
  <c r="LI103" i="29"/>
  <c r="LJ103" i="29"/>
  <c r="LK103" i="29"/>
  <c r="LL103" i="29"/>
  <c r="LM103" i="29"/>
  <c r="LE15" i="29"/>
  <c r="LH15" i="29" s="1"/>
  <c r="LE86" i="29"/>
  <c r="LJ86" i="29"/>
  <c r="LK86" i="29"/>
  <c r="LL86" i="29"/>
  <c r="LM86" i="29"/>
  <c r="LF86" i="29"/>
  <c r="LG86" i="29"/>
  <c r="LH86" i="29"/>
  <c r="LI86" i="29"/>
  <c r="LE37" i="29"/>
  <c r="LF37" i="29"/>
  <c r="LG37" i="29"/>
  <c r="LH37" i="29"/>
  <c r="LI37" i="29"/>
  <c r="LJ37" i="29"/>
  <c r="LK37" i="29"/>
  <c r="LL37" i="29"/>
  <c r="LM37" i="29"/>
  <c r="LE95" i="29"/>
  <c r="LJ95" i="29"/>
  <c r="LK95" i="29"/>
  <c r="LL95" i="29"/>
  <c r="LM95" i="29"/>
  <c r="LF95" i="29"/>
  <c r="LG95" i="29"/>
  <c r="LH95" i="29"/>
  <c r="LI95" i="29"/>
  <c r="LE58" i="29"/>
  <c r="LF58" i="29"/>
  <c r="LG58" i="29"/>
  <c r="LH58" i="29"/>
  <c r="LI58" i="29"/>
  <c r="LJ58" i="29"/>
  <c r="LK58" i="29"/>
  <c r="LL58" i="29"/>
  <c r="LM58" i="29"/>
  <c r="LE21" i="29"/>
  <c r="LK21" i="29" s="1"/>
  <c r="LE91" i="29"/>
  <c r="LF91" i="29"/>
  <c r="LG91" i="29"/>
  <c r="LH91" i="29"/>
  <c r="LI91" i="29"/>
  <c r="LJ91" i="29"/>
  <c r="LK91" i="29"/>
  <c r="LL91" i="29"/>
  <c r="LM91" i="29"/>
  <c r="LE30" i="29"/>
  <c r="LF30" i="29" s="1"/>
  <c r="LE8" i="29"/>
  <c r="LL8" i="29" s="1"/>
  <c r="LE28" i="29"/>
  <c r="LK28" i="29" s="1"/>
  <c r="LE74" i="29"/>
  <c r="LJ74" i="29"/>
  <c r="LK74" i="29"/>
  <c r="LL74" i="29"/>
  <c r="LM74" i="29"/>
  <c r="LF74" i="29"/>
  <c r="LG74" i="29"/>
  <c r="LH74" i="29"/>
  <c r="LI74" i="29"/>
  <c r="LE25" i="29"/>
  <c r="LF25" i="29" s="1"/>
  <c r="LE83" i="29"/>
  <c r="LJ83" i="29"/>
  <c r="LK83" i="29"/>
  <c r="LL83" i="29"/>
  <c r="LM83" i="29"/>
  <c r="LF83" i="29"/>
  <c r="LG83" i="29"/>
  <c r="LH83" i="29"/>
  <c r="LI83" i="29"/>
  <c r="LE46" i="29"/>
  <c r="LF46" i="29"/>
  <c r="LG46" i="29"/>
  <c r="LH46" i="29"/>
  <c r="LI46" i="29"/>
  <c r="LJ46" i="29"/>
  <c r="LK46" i="29"/>
  <c r="LL46" i="29"/>
  <c r="LM46" i="29"/>
  <c r="LE9" i="29"/>
  <c r="LF9" i="29" s="1"/>
  <c r="LE79" i="29"/>
  <c r="LF79" i="29"/>
  <c r="LG79" i="29"/>
  <c r="LH79" i="29"/>
  <c r="LI79" i="29"/>
  <c r="LJ79" i="29"/>
  <c r="LK79" i="29"/>
  <c r="LL79" i="29"/>
  <c r="LM79" i="29"/>
  <c r="LE45" i="29"/>
  <c r="LF45" i="29"/>
  <c r="LG45" i="29"/>
  <c r="LH45" i="29"/>
  <c r="LI45" i="29"/>
  <c r="LJ45" i="29"/>
  <c r="LK45" i="29"/>
  <c r="LL45" i="29"/>
  <c r="LM45" i="29"/>
  <c r="LE40" i="29"/>
  <c r="LF40" i="29"/>
  <c r="LG40" i="29"/>
  <c r="LH40" i="29"/>
  <c r="LI40" i="29"/>
  <c r="LJ40" i="29"/>
  <c r="LK40" i="29"/>
  <c r="LL40" i="29"/>
  <c r="LM40" i="29"/>
  <c r="LE16" i="29"/>
  <c r="LF16" i="29" s="1"/>
  <c r="LE62" i="29"/>
  <c r="LJ62" i="29"/>
  <c r="LK62" i="29"/>
  <c r="LL62" i="29"/>
  <c r="LM62" i="29"/>
  <c r="LF62" i="29"/>
  <c r="LG62" i="29"/>
  <c r="LH62" i="29"/>
  <c r="LI62" i="29"/>
  <c r="LE13" i="29"/>
  <c r="LI13" i="29" s="1"/>
  <c r="LE71" i="29"/>
  <c r="LJ71" i="29"/>
  <c r="LK71" i="29"/>
  <c r="LL71" i="29"/>
  <c r="LM71" i="29"/>
  <c r="LF71" i="29"/>
  <c r="LG71" i="29"/>
  <c r="LH71" i="29"/>
  <c r="LI71" i="29"/>
  <c r="LE34" i="29"/>
  <c r="LF34" i="29"/>
  <c r="LG34" i="29"/>
  <c r="LH34" i="29"/>
  <c r="LI34" i="29"/>
  <c r="LJ34" i="29"/>
  <c r="LK34" i="29"/>
  <c r="LL34" i="29"/>
  <c r="LM34" i="29"/>
  <c r="LE104" i="29"/>
  <c r="LJ104" i="29"/>
  <c r="LK104" i="29"/>
  <c r="LL104" i="29"/>
  <c r="LM104" i="29"/>
  <c r="LF104" i="29"/>
  <c r="LG104" i="29"/>
  <c r="LH104" i="29"/>
  <c r="LI104" i="29"/>
  <c r="LE67" i="29"/>
  <c r="LF67" i="29"/>
  <c r="LG67" i="29"/>
  <c r="LH67" i="29"/>
  <c r="LI67" i="29"/>
  <c r="LJ67" i="29"/>
  <c r="LK67" i="29"/>
  <c r="LL67" i="29"/>
  <c r="LM67" i="29"/>
  <c r="LE61" i="29"/>
  <c r="LF61" i="29"/>
  <c r="LG61" i="29"/>
  <c r="LH61" i="29"/>
  <c r="LI61" i="29"/>
  <c r="LJ61" i="29"/>
  <c r="LK61" i="29"/>
  <c r="LL61" i="29"/>
  <c r="LM61" i="29"/>
  <c r="LE65" i="29"/>
  <c r="LJ65" i="29"/>
  <c r="LK65" i="29"/>
  <c r="LL65" i="29"/>
  <c r="LM65" i="29"/>
  <c r="LF65" i="29"/>
  <c r="LG65" i="29"/>
  <c r="LH65" i="29"/>
  <c r="LI65" i="29"/>
  <c r="LE50" i="29"/>
  <c r="LJ50" i="29"/>
  <c r="LK50" i="29"/>
  <c r="LL50" i="29"/>
  <c r="LM50" i="29"/>
  <c r="LF50" i="29"/>
  <c r="LG50" i="29"/>
  <c r="LH50" i="29"/>
  <c r="LI50" i="29"/>
  <c r="LE96" i="29"/>
  <c r="LF96" i="29"/>
  <c r="LG96" i="29"/>
  <c r="LH96" i="29"/>
  <c r="LI96" i="29"/>
  <c r="LJ96" i="29"/>
  <c r="LK96" i="29"/>
  <c r="LL96" i="29"/>
  <c r="LM96" i="29"/>
  <c r="LE59" i="29"/>
  <c r="LJ59" i="29"/>
  <c r="LK59" i="29"/>
  <c r="LL59" i="29"/>
  <c r="LM59" i="29"/>
  <c r="LF59" i="29"/>
  <c r="LG59" i="29"/>
  <c r="LH59" i="29"/>
  <c r="LI59" i="29"/>
  <c r="LE22" i="29"/>
  <c r="LF22" i="29" s="1"/>
  <c r="LE92" i="29"/>
  <c r="LJ92" i="29"/>
  <c r="LK92" i="29"/>
  <c r="LL92" i="29"/>
  <c r="LM92" i="29"/>
  <c r="LF92" i="29"/>
  <c r="LG92" i="29"/>
  <c r="LH92" i="29"/>
  <c r="LI92" i="29"/>
  <c r="LE55" i="29"/>
  <c r="LF55" i="29"/>
  <c r="LG55" i="29"/>
  <c r="LH55" i="29"/>
  <c r="LI55" i="29"/>
  <c r="LJ55" i="29"/>
  <c r="LK55" i="29"/>
  <c r="LL55" i="29"/>
  <c r="LM55" i="29"/>
  <c r="LE18" i="29"/>
  <c r="LK18" i="29" s="1"/>
  <c r="LE82" i="29"/>
  <c r="LF82" i="29"/>
  <c r="LG82" i="29"/>
  <c r="LH82" i="29"/>
  <c r="LI82" i="29"/>
  <c r="LJ82" i="29"/>
  <c r="LK82" i="29"/>
  <c r="LL82" i="29"/>
  <c r="LM82" i="29"/>
  <c r="LE89" i="29"/>
  <c r="LJ89" i="29"/>
  <c r="LK89" i="29"/>
  <c r="LL89" i="29"/>
  <c r="LM89" i="29"/>
  <c r="LF89" i="29"/>
  <c r="LG89" i="29"/>
  <c r="LH89" i="29"/>
  <c r="LI89" i="29"/>
  <c r="LE77" i="29"/>
  <c r="LJ77" i="29"/>
  <c r="LK77" i="29"/>
  <c r="LL77" i="29"/>
  <c r="LM77" i="29"/>
  <c r="LF77" i="29"/>
  <c r="LG77" i="29"/>
  <c r="LH77" i="29"/>
  <c r="LI77" i="29"/>
  <c r="LE53" i="29"/>
  <c r="LJ53" i="29"/>
  <c r="LK53" i="29"/>
  <c r="LL53" i="29"/>
  <c r="LM53" i="29"/>
  <c r="LF53" i="29"/>
  <c r="LG53" i="29"/>
  <c r="LH53" i="29"/>
  <c r="LI53" i="29"/>
  <c r="LE99" i="29"/>
  <c r="LF99" i="29"/>
  <c r="LG99" i="29"/>
  <c r="LH99" i="29"/>
  <c r="LI99" i="29"/>
  <c r="LJ99" i="29"/>
  <c r="LK99" i="29"/>
  <c r="LL99" i="29"/>
  <c r="LM99" i="29"/>
  <c r="LE102" i="29"/>
  <c r="LF102" i="29"/>
  <c r="LG102" i="29"/>
  <c r="LH102" i="29"/>
  <c r="LI102" i="29"/>
  <c r="LJ102" i="29"/>
  <c r="LK102" i="29"/>
  <c r="LL102" i="29"/>
  <c r="LM102" i="29"/>
  <c r="LE41" i="29"/>
  <c r="LJ41" i="29"/>
  <c r="LK41" i="29"/>
  <c r="LL41" i="29"/>
  <c r="LM41" i="29"/>
  <c r="LF41" i="29"/>
  <c r="LG41" i="29"/>
  <c r="LH41" i="29"/>
  <c r="LI41" i="29"/>
  <c r="LE87" i="29"/>
  <c r="LF87" i="29"/>
  <c r="LG87" i="29"/>
  <c r="LH87" i="29"/>
  <c r="LI87" i="29"/>
  <c r="LJ87" i="29"/>
  <c r="LK87" i="29"/>
  <c r="LL87" i="29"/>
  <c r="LM87" i="29"/>
  <c r="LE38" i="29"/>
  <c r="LJ38" i="29"/>
  <c r="LK38" i="29"/>
  <c r="LL38" i="29"/>
  <c r="LM38" i="29"/>
  <c r="LF38" i="29"/>
  <c r="LG38" i="29"/>
  <c r="LH38" i="29"/>
  <c r="LI38" i="29"/>
  <c r="LE84" i="29"/>
  <c r="LF84" i="29"/>
  <c r="LG84" i="29"/>
  <c r="LH84" i="29"/>
  <c r="LI84" i="29"/>
  <c r="LJ84" i="29"/>
  <c r="LK84" i="29"/>
  <c r="LL84" i="29"/>
  <c r="LM84" i="29"/>
  <c r="LE47" i="29"/>
  <c r="LJ47" i="29"/>
  <c r="LK47" i="29"/>
  <c r="LL47" i="29"/>
  <c r="LM47" i="29"/>
  <c r="LF47" i="29"/>
  <c r="LG47" i="29"/>
  <c r="LH47" i="29"/>
  <c r="LI47" i="29"/>
  <c r="LE10" i="29"/>
  <c r="LK10" i="29" s="1"/>
  <c r="LE80" i="29"/>
  <c r="LJ80" i="29"/>
  <c r="LK80" i="29"/>
  <c r="LL80" i="29"/>
  <c r="LM80" i="29"/>
  <c r="LF80" i="29"/>
  <c r="LG80" i="29"/>
  <c r="LH80" i="29"/>
  <c r="LI80" i="29"/>
  <c r="LE43" i="29"/>
  <c r="LF43" i="29"/>
  <c r="LG43" i="29"/>
  <c r="LH43" i="29"/>
  <c r="LI43" i="29"/>
  <c r="LJ43" i="29"/>
  <c r="LK43" i="29"/>
  <c r="LL43" i="29"/>
  <c r="LM43" i="29"/>
  <c r="LE90" i="29"/>
  <c r="LF90" i="29"/>
  <c r="LG90" i="29"/>
  <c r="LH90" i="29"/>
  <c r="LI90" i="29"/>
  <c r="LJ90" i="29"/>
  <c r="LK90" i="29"/>
  <c r="LL90" i="29"/>
  <c r="LM90" i="29"/>
  <c r="LE29" i="29"/>
  <c r="LG29" i="29" s="1"/>
  <c r="LE75" i="29"/>
  <c r="LF75" i="29"/>
  <c r="LG75" i="29"/>
  <c r="LH75" i="29"/>
  <c r="LI75" i="29"/>
  <c r="LJ75" i="29"/>
  <c r="LK75" i="29"/>
  <c r="LL75" i="29"/>
  <c r="LM75" i="29"/>
  <c r="LE26" i="29"/>
  <c r="LJ26" i="29" s="1"/>
  <c r="LE72" i="29"/>
  <c r="LF72" i="29"/>
  <c r="LG72" i="29"/>
  <c r="LH72" i="29"/>
  <c r="LI72" i="29"/>
  <c r="LJ72" i="29"/>
  <c r="LK72" i="29"/>
  <c r="LL72" i="29"/>
  <c r="LM72" i="29"/>
  <c r="LE35" i="29"/>
  <c r="LJ35" i="29"/>
  <c r="LK35" i="29"/>
  <c r="LL35" i="29"/>
  <c r="LM35" i="29"/>
  <c r="LF35" i="29"/>
  <c r="LG35" i="29"/>
  <c r="LH35" i="29"/>
  <c r="LI35" i="29"/>
  <c r="LE105" i="29"/>
  <c r="LF105" i="29"/>
  <c r="LG105" i="29"/>
  <c r="LH105" i="29"/>
  <c r="LI105" i="29"/>
  <c r="LJ105" i="29"/>
  <c r="LK105" i="29"/>
  <c r="LL105" i="29"/>
  <c r="LM105" i="29"/>
  <c r="LE68" i="29"/>
  <c r="LJ68" i="29"/>
  <c r="LK68" i="29"/>
  <c r="LL68" i="29"/>
  <c r="LM68" i="29"/>
  <c r="LF68" i="29"/>
  <c r="LG68" i="29"/>
  <c r="LH68" i="29"/>
  <c r="LI68" i="29"/>
  <c r="LE31" i="29"/>
  <c r="LI31" i="29" s="1"/>
  <c r="LE78" i="29"/>
  <c r="LF78" i="29"/>
  <c r="LG78" i="29"/>
  <c r="LH78" i="29"/>
  <c r="LI78" i="29"/>
  <c r="LJ78" i="29"/>
  <c r="LK78" i="29"/>
  <c r="LL78" i="29"/>
  <c r="LM78" i="29"/>
  <c r="LE17" i="29"/>
  <c r="LJ17" i="29" s="1"/>
  <c r="LE63" i="29"/>
  <c r="LF63" i="29"/>
  <c r="LG63" i="29"/>
  <c r="LH63" i="29"/>
  <c r="LI63" i="29"/>
  <c r="LJ63" i="29"/>
  <c r="LK63" i="29"/>
  <c r="LL63" i="29"/>
  <c r="LM63" i="29"/>
  <c r="LE14" i="29"/>
  <c r="LM14" i="29" s="1"/>
  <c r="LE60" i="29"/>
  <c r="LF60" i="29"/>
  <c r="LG60" i="29"/>
  <c r="LH60" i="29"/>
  <c r="LI60" i="29"/>
  <c r="LJ60" i="29"/>
  <c r="LK60" i="29"/>
  <c r="LL60" i="29"/>
  <c r="LM60" i="29"/>
  <c r="LE23" i="29"/>
  <c r="LJ23" i="29" s="1"/>
  <c r="LE93" i="29"/>
  <c r="LF93" i="29"/>
  <c r="LG93" i="29"/>
  <c r="LH93" i="29"/>
  <c r="LI93" i="29"/>
  <c r="LJ93" i="29"/>
  <c r="LK93" i="29"/>
  <c r="LL93" i="29"/>
  <c r="LM93" i="29"/>
  <c r="LE56" i="29"/>
  <c r="LJ56" i="29"/>
  <c r="LK56" i="29"/>
  <c r="LL56" i="29"/>
  <c r="LM56" i="29"/>
  <c r="LF56" i="29"/>
  <c r="LG56" i="29"/>
  <c r="LH56" i="29"/>
  <c r="LI56" i="29"/>
  <c r="LE19" i="29"/>
  <c r="LK19" i="29" s="1"/>
  <c r="LE66" i="29"/>
  <c r="LF66" i="29"/>
  <c r="LG66" i="29"/>
  <c r="LH66" i="29"/>
  <c r="LI66" i="29"/>
  <c r="LJ66" i="29"/>
  <c r="LK66" i="29"/>
  <c r="LL66" i="29"/>
  <c r="LM66" i="29"/>
  <c r="LE100" i="29"/>
  <c r="LF100" i="29"/>
  <c r="LG100" i="29"/>
  <c r="LH100" i="29"/>
  <c r="LI100" i="29"/>
  <c r="LJ100" i="29"/>
  <c r="LK100" i="29"/>
  <c r="LL100" i="29"/>
  <c r="LM100" i="29"/>
  <c r="LE51" i="29"/>
  <c r="LF51" i="29"/>
  <c r="LG51" i="29"/>
  <c r="LH51" i="29"/>
  <c r="LI51" i="29"/>
  <c r="LJ51" i="29"/>
  <c r="LK51" i="29"/>
  <c r="LL51" i="29"/>
  <c r="LM51" i="29"/>
  <c r="LE97" i="29"/>
  <c r="LF97" i="29"/>
  <c r="LG97" i="29"/>
  <c r="LH97" i="29"/>
  <c r="LI97" i="29"/>
  <c r="LJ97" i="29"/>
  <c r="LK97" i="29"/>
  <c r="LL97" i="29"/>
  <c r="LM97" i="29"/>
  <c r="LE48" i="29"/>
  <c r="LF48" i="29"/>
  <c r="LG48" i="29"/>
  <c r="LH48" i="29"/>
  <c r="LI48" i="29"/>
  <c r="LJ48" i="29"/>
  <c r="LK48" i="29"/>
  <c r="LL48" i="29"/>
  <c r="LM48" i="29"/>
  <c r="LE11" i="29"/>
  <c r="LJ11" i="29" s="1"/>
  <c r="LE81" i="29"/>
  <c r="LF81" i="29"/>
  <c r="LG81" i="29"/>
  <c r="LH81" i="29"/>
  <c r="LI81" i="29"/>
  <c r="LJ81" i="29"/>
  <c r="LK81" i="29"/>
  <c r="LL81" i="29"/>
  <c r="LM81" i="29"/>
  <c r="LE44" i="29"/>
  <c r="LJ44" i="29"/>
  <c r="LK44" i="29"/>
  <c r="LL44" i="29"/>
  <c r="LM44" i="29"/>
  <c r="LF44" i="29"/>
  <c r="LG44" i="29"/>
  <c r="LH44" i="29"/>
  <c r="LI44" i="29"/>
  <c r="LE7" i="29"/>
  <c r="LF7" i="29" s="1"/>
  <c r="LE54" i="29"/>
  <c r="LF54" i="29"/>
  <c r="LG54" i="29"/>
  <c r="LH54" i="29"/>
  <c r="LI54" i="29"/>
  <c r="LJ54" i="29"/>
  <c r="LK54" i="29"/>
  <c r="LL54" i="29"/>
  <c r="LM54" i="29"/>
  <c r="LE88" i="29"/>
  <c r="LF88" i="29"/>
  <c r="LG88" i="29"/>
  <c r="LH88" i="29"/>
  <c r="LI88" i="29"/>
  <c r="LJ88" i="29"/>
  <c r="LK88" i="29"/>
  <c r="LL88" i="29"/>
  <c r="LM88" i="29"/>
  <c r="LE39" i="29"/>
  <c r="LF39" i="29"/>
  <c r="LG39" i="29"/>
  <c r="LH39" i="29"/>
  <c r="LI39" i="29"/>
  <c r="LJ39" i="29"/>
  <c r="LK39" i="29"/>
  <c r="LL39" i="29"/>
  <c r="LM39" i="29"/>
  <c r="LE85" i="29"/>
  <c r="LF85" i="29"/>
  <c r="LG85" i="29"/>
  <c r="LH85" i="29"/>
  <c r="LI85" i="29"/>
  <c r="LJ85" i="29"/>
  <c r="LK85" i="29"/>
  <c r="LL85" i="29"/>
  <c r="LM85" i="29"/>
  <c r="LE36" i="29"/>
  <c r="LF36" i="29"/>
  <c r="LG36" i="29"/>
  <c r="LH36" i="29"/>
  <c r="LI36" i="29"/>
  <c r="LJ36" i="29"/>
  <c r="LK36" i="29"/>
  <c r="LL36" i="29"/>
  <c r="LM36" i="29"/>
  <c r="LE106" i="29"/>
  <c r="LF106" i="29"/>
  <c r="LG106" i="29"/>
  <c r="LH106" i="29"/>
  <c r="LI106" i="29"/>
  <c r="LJ106" i="29"/>
  <c r="LK106" i="29"/>
  <c r="LL106" i="29"/>
  <c r="LM106" i="29"/>
  <c r="LE69" i="29"/>
  <c r="LF69" i="29"/>
  <c r="LG69" i="29"/>
  <c r="LH69" i="29"/>
  <c r="LI69" i="29"/>
  <c r="LJ69" i="29"/>
  <c r="LK69" i="29"/>
  <c r="LL69" i="29"/>
  <c r="LM69" i="29"/>
  <c r="LE32" i="29"/>
  <c r="LK32" i="29" s="1"/>
  <c r="LE76" i="29"/>
  <c r="LF76" i="29"/>
  <c r="LG76" i="29"/>
  <c r="LH76" i="29"/>
  <c r="LI76" i="29"/>
  <c r="LJ76" i="29"/>
  <c r="LK76" i="29"/>
  <c r="LL76" i="29"/>
  <c r="LM76" i="29"/>
  <c r="LE27" i="29"/>
  <c r="LI27" i="29" s="1"/>
  <c r="LE73" i="29"/>
  <c r="LF73" i="29"/>
  <c r="LG73" i="29"/>
  <c r="LH73" i="29"/>
  <c r="LI73" i="29"/>
  <c r="LJ73" i="29"/>
  <c r="LK73" i="29"/>
  <c r="LL73" i="29"/>
  <c r="LM73" i="29"/>
  <c r="LE24" i="29"/>
  <c r="LF24" i="29" s="1"/>
  <c r="LE94" i="29"/>
  <c r="LF94" i="29"/>
  <c r="LG94" i="29"/>
  <c r="LH94" i="29"/>
  <c r="LI94" i="29"/>
  <c r="LJ94" i="29"/>
  <c r="LK94" i="29"/>
  <c r="LL94" i="29"/>
  <c r="LM94" i="29"/>
  <c r="LE57" i="29"/>
  <c r="LF57" i="29"/>
  <c r="LG57" i="29"/>
  <c r="LH57" i="29"/>
  <c r="LI57" i="29"/>
  <c r="LJ57" i="29"/>
  <c r="LK57" i="29"/>
  <c r="LL57" i="29"/>
  <c r="LM57" i="29"/>
  <c r="LE20" i="29"/>
  <c r="LG20" i="29" s="1"/>
  <c r="LF12" i="29"/>
  <c r="LG12" i="29"/>
  <c r="LH12" i="29"/>
  <c r="LI12" i="29"/>
  <c r="LJ12" i="29"/>
  <c r="LK12" i="29"/>
  <c r="LL12" i="29"/>
  <c r="LM12" i="29"/>
  <c r="LE6" i="29"/>
  <c r="LF6" i="29" s="1"/>
  <c r="LI32" i="29" l="1"/>
  <c r="LG32" i="29"/>
  <c r="LH32" i="29"/>
  <c r="LL32" i="29"/>
  <c r="LJ32" i="29"/>
  <c r="LF32" i="29"/>
  <c r="LM32" i="29"/>
  <c r="LJ10" i="29"/>
  <c r="LK25" i="29"/>
  <c r="LM24" i="29"/>
  <c r="LH27" i="29"/>
  <c r="LM7" i="29"/>
  <c r="LJ9" i="29"/>
  <c r="LK30" i="29"/>
  <c r="LG27" i="29"/>
  <c r="LH7" i="29"/>
  <c r="LH9" i="29"/>
  <c r="LG15" i="29"/>
  <c r="LM22" i="29"/>
  <c r="LK13" i="29"/>
  <c r="LF20" i="29"/>
  <c r="LI23" i="29"/>
  <c r="LG14" i="29"/>
  <c r="LH22" i="29"/>
  <c r="LH13" i="29"/>
  <c r="LM16" i="29"/>
  <c r="LL23" i="29"/>
  <c r="LL14" i="29"/>
  <c r="LI17" i="29"/>
  <c r="LL31" i="29"/>
  <c r="LG13" i="29"/>
  <c r="LH16" i="29"/>
  <c r="LK14" i="29"/>
  <c r="LL17" i="29"/>
  <c r="LK31" i="29"/>
  <c r="LH31" i="29"/>
  <c r="LJ18" i="29"/>
  <c r="LJ19" i="29"/>
  <c r="LG31" i="29"/>
  <c r="LJ28" i="29"/>
  <c r="LG11" i="29"/>
  <c r="LF29" i="29"/>
  <c r="LG26" i="29"/>
  <c r="LM9" i="29"/>
  <c r="LK8" i="29"/>
  <c r="LK27" i="29"/>
  <c r="LK9" i="29"/>
  <c r="LJ21" i="29"/>
  <c r="LM20" i="29"/>
  <c r="LL24" i="29"/>
  <c r="LF27" i="29"/>
  <c r="LL7" i="29"/>
  <c r="LI19" i="29"/>
  <c r="LH23" i="29"/>
  <c r="LJ14" i="29"/>
  <c r="LH17" i="29"/>
  <c r="LF31" i="29"/>
  <c r="LM29" i="29"/>
  <c r="LI10" i="29"/>
  <c r="LI18" i="29"/>
  <c r="LL22" i="29"/>
  <c r="LF13" i="29"/>
  <c r="LL16" i="29"/>
  <c r="LL9" i="29"/>
  <c r="LI28" i="29"/>
  <c r="LJ8" i="29"/>
  <c r="LI21" i="29"/>
  <c r="LF15" i="29"/>
  <c r="LK7" i="29"/>
  <c r="LH19" i="29"/>
  <c r="LG23" i="29"/>
  <c r="LG17" i="29"/>
  <c r="LL29" i="29"/>
  <c r="LH10" i="29"/>
  <c r="LH18" i="29"/>
  <c r="LK22" i="29"/>
  <c r="LK16" i="29"/>
  <c r="LH28" i="29"/>
  <c r="LH21" i="29"/>
  <c r="LL20" i="29"/>
  <c r="LK20" i="29"/>
  <c r="LJ24" i="29"/>
  <c r="LJ7" i="29"/>
  <c r="LI11" i="29"/>
  <c r="LG19" i="29"/>
  <c r="LF23" i="29"/>
  <c r="LF17" i="29"/>
  <c r="LI26" i="29"/>
  <c r="LK29" i="29"/>
  <c r="LG10" i="29"/>
  <c r="LG18" i="29"/>
  <c r="LJ22" i="29"/>
  <c r="LJ16" i="29"/>
  <c r="LM25" i="29"/>
  <c r="LG28" i="29"/>
  <c r="LM30" i="29"/>
  <c r="LG21" i="29"/>
  <c r="LK24" i="29"/>
  <c r="LJ20" i="29"/>
  <c r="LI24" i="29"/>
  <c r="LI7" i="29"/>
  <c r="LH11" i="29"/>
  <c r="LF19" i="29"/>
  <c r="LM23" i="29"/>
  <c r="LM17" i="29"/>
  <c r="LH26" i="29"/>
  <c r="LJ29" i="29"/>
  <c r="LF10" i="29"/>
  <c r="LF18" i="29"/>
  <c r="LI22" i="29"/>
  <c r="LI16" i="29"/>
  <c r="LI9" i="29"/>
  <c r="LL25" i="29"/>
  <c r="LF28" i="29"/>
  <c r="LL30" i="29"/>
  <c r="LF21" i="29"/>
  <c r="LH24" i="29"/>
  <c r="LG24" i="29"/>
  <c r="LM27" i="29"/>
  <c r="LG7" i="29"/>
  <c r="LF11" i="29"/>
  <c r="LK23" i="29"/>
  <c r="LI14" i="29"/>
  <c r="LK17" i="29"/>
  <c r="LM31" i="29"/>
  <c r="LF26" i="29"/>
  <c r="LG22" i="29"/>
  <c r="LM13" i="29"/>
  <c r="LG16" i="29"/>
  <c r="LG9" i="29"/>
  <c r="LJ25" i="29"/>
  <c r="LI8" i="29"/>
  <c r="LJ30" i="29"/>
  <c r="LM15" i="29"/>
  <c r="LL27" i="29"/>
  <c r="LM11" i="29"/>
  <c r="LH14" i="29"/>
  <c r="LM26" i="29"/>
  <c r="LL13" i="29"/>
  <c r="LI25" i="29"/>
  <c r="LH8" i="29"/>
  <c r="LI30" i="29"/>
  <c r="LL15" i="29"/>
  <c r="LL11" i="29"/>
  <c r="LL26" i="29"/>
  <c r="LH25" i="29"/>
  <c r="LG8" i="29"/>
  <c r="LH30" i="29"/>
  <c r="LK15" i="29"/>
  <c r="LI20" i="29"/>
  <c r="LJ27" i="29"/>
  <c r="LK11" i="29"/>
  <c r="LM19" i="29"/>
  <c r="LF14" i="29"/>
  <c r="LJ31" i="29"/>
  <c r="LK26" i="29"/>
  <c r="LI29" i="29"/>
  <c r="LM10" i="29"/>
  <c r="LM18" i="29"/>
  <c r="LJ13" i="29"/>
  <c r="LG25" i="29"/>
  <c r="LM28" i="29"/>
  <c r="LF8" i="29"/>
  <c r="LG30" i="29"/>
  <c r="LM21" i="29"/>
  <c r="LJ15" i="29"/>
  <c r="LH20" i="29"/>
  <c r="LL19" i="29"/>
  <c r="LH29" i="29"/>
  <c r="LL10" i="29"/>
  <c r="LL18" i="29"/>
  <c r="LL28" i="29"/>
  <c r="LM8" i="29"/>
  <c r="LL21" i="29"/>
  <c r="LI15" i="29"/>
  <c r="LM6" i="29"/>
  <c r="LL6" i="29"/>
  <c r="LK6" i="29"/>
  <c r="LJ6" i="29"/>
  <c r="LI6" i="29"/>
  <c r="LH6" i="29"/>
  <c r="LG6" i="29"/>
  <c r="LR5" i="29" l="1"/>
  <c r="LO5" i="29"/>
  <c r="LS5" i="29"/>
  <c r="LT5" i="29"/>
  <c r="LV5" i="29"/>
  <c r="LV8" i="29" s="1"/>
  <c r="LU5" i="29"/>
  <c r="LP5" i="29"/>
  <c r="LQ5" i="29"/>
  <c r="LQ6" i="29" l="1"/>
  <c r="LQ7" i="29"/>
  <c r="LQ10" i="29"/>
  <c r="LQ13" i="29"/>
  <c r="LQ16" i="29"/>
  <c r="LQ19" i="29"/>
  <c r="LQ22" i="29"/>
  <c r="LQ25" i="29"/>
  <c r="LQ9" i="29"/>
  <c r="LQ12" i="29"/>
  <c r="LQ15" i="29"/>
  <c r="LQ18" i="29"/>
  <c r="LQ21" i="29"/>
  <c r="LQ24" i="29"/>
  <c r="LQ8" i="29"/>
  <c r="LQ11" i="29"/>
  <c r="LQ14" i="29"/>
  <c r="LQ17" i="29"/>
  <c r="LQ20" i="29"/>
  <c r="LQ23" i="29"/>
  <c r="LQ26" i="29"/>
  <c r="LP7" i="29"/>
  <c r="LP10" i="29"/>
  <c r="LP13" i="29"/>
  <c r="LP16" i="29"/>
  <c r="LP19" i="29"/>
  <c r="LP22" i="29"/>
  <c r="LP25" i="29"/>
  <c r="LP9" i="29"/>
  <c r="LP12" i="29"/>
  <c r="LP15" i="29"/>
  <c r="LP18" i="29"/>
  <c r="LP21" i="29"/>
  <c r="LP24" i="29"/>
  <c r="LP8" i="29"/>
  <c r="LP11" i="29"/>
  <c r="LP14" i="29"/>
  <c r="LP17" i="29"/>
  <c r="LP20" i="29"/>
  <c r="LP23" i="29"/>
  <c r="LP26" i="29"/>
  <c r="LU8" i="29"/>
  <c r="LU11" i="29"/>
  <c r="LU14" i="29"/>
  <c r="LU17" i="29"/>
  <c r="LU20" i="29"/>
  <c r="LU23" i="29"/>
  <c r="LU26" i="29"/>
  <c r="LU7" i="29"/>
  <c r="LU10" i="29"/>
  <c r="LU13" i="29"/>
  <c r="LU16" i="29"/>
  <c r="LU19" i="29"/>
  <c r="LU22" i="29"/>
  <c r="LU25" i="29"/>
  <c r="LU9" i="29"/>
  <c r="LU12" i="29"/>
  <c r="LU15" i="29"/>
  <c r="LU18" i="29"/>
  <c r="LU21" i="29"/>
  <c r="LU24" i="29"/>
  <c r="LV11" i="29"/>
  <c r="LV14" i="29"/>
  <c r="LV17" i="29"/>
  <c r="LV20" i="29"/>
  <c r="LV23" i="29"/>
  <c r="LV26" i="29"/>
  <c r="LV7" i="29"/>
  <c r="LV10" i="29"/>
  <c r="LV13" i="29"/>
  <c r="LV16" i="29"/>
  <c r="LV19" i="29"/>
  <c r="LV22" i="29"/>
  <c r="LV25" i="29"/>
  <c r="LV9" i="29"/>
  <c r="LV12" i="29"/>
  <c r="LV15" i="29"/>
  <c r="LV18" i="29"/>
  <c r="LV21" i="29"/>
  <c r="LV24" i="29"/>
  <c r="LT8" i="29"/>
  <c r="LT11" i="29"/>
  <c r="LT14" i="29"/>
  <c r="LT17" i="29"/>
  <c r="LT20" i="29"/>
  <c r="LT23" i="29"/>
  <c r="LT26" i="29"/>
  <c r="LT7" i="29"/>
  <c r="LT10" i="29"/>
  <c r="LT13" i="29"/>
  <c r="LT16" i="29"/>
  <c r="LT19" i="29"/>
  <c r="LT22" i="29"/>
  <c r="LT25" i="29"/>
  <c r="LT9" i="29"/>
  <c r="LT12" i="29"/>
  <c r="LT15" i="29"/>
  <c r="LT18" i="29"/>
  <c r="LT21" i="29"/>
  <c r="LT24" i="29"/>
  <c r="LS8" i="29"/>
  <c r="LS11" i="29"/>
  <c r="LS14" i="29"/>
  <c r="LS17" i="29"/>
  <c r="LS20" i="29"/>
  <c r="LS23" i="29"/>
  <c r="LS26" i="29"/>
  <c r="LS7" i="29"/>
  <c r="LS10" i="29"/>
  <c r="LS13" i="29"/>
  <c r="LS16" i="29"/>
  <c r="LS19" i="29"/>
  <c r="LS22" i="29"/>
  <c r="LS25" i="29"/>
  <c r="LS9" i="29"/>
  <c r="LS12" i="29"/>
  <c r="LS15" i="29"/>
  <c r="LS18" i="29"/>
  <c r="LS21" i="29"/>
  <c r="LS24" i="29"/>
  <c r="LO6" i="29"/>
  <c r="LO7" i="29"/>
  <c r="LO10" i="29"/>
  <c r="LO13" i="29"/>
  <c r="LO16" i="29"/>
  <c r="LO19" i="29"/>
  <c r="LO22" i="29"/>
  <c r="LO25" i="29"/>
  <c r="LO9" i="29"/>
  <c r="LO12" i="29"/>
  <c r="LO15" i="29"/>
  <c r="LO18" i="29"/>
  <c r="LO21" i="29"/>
  <c r="LO24" i="29"/>
  <c r="LO8" i="29"/>
  <c r="LO11" i="29"/>
  <c r="LO14" i="29"/>
  <c r="LO17" i="29"/>
  <c r="LO20" i="29"/>
  <c r="LO23" i="29"/>
  <c r="LO26" i="29"/>
  <c r="LR7" i="29"/>
  <c r="LR10" i="29"/>
  <c r="LR13" i="29"/>
  <c r="LR16" i="29"/>
  <c r="LR19" i="29"/>
  <c r="LR22" i="29"/>
  <c r="LR25" i="29"/>
  <c r="LR9" i="29"/>
  <c r="LR12" i="29"/>
  <c r="LR15" i="29"/>
  <c r="LR18" i="29"/>
  <c r="LR21" i="29"/>
  <c r="LR24" i="29"/>
  <c r="LR8" i="29"/>
  <c r="LR11" i="29"/>
  <c r="LR14" i="29"/>
  <c r="LR17" i="29"/>
  <c r="LR20" i="29"/>
  <c r="LR23" i="29"/>
  <c r="LR26" i="29"/>
  <c r="LR6" i="29"/>
  <c r="LP6" i="29"/>
  <c r="LU6" i="29"/>
  <c r="LV6" i="29"/>
  <c r="LT6" i="29"/>
  <c r="LS6" i="29"/>
  <c r="LS4" i="29" l="1"/>
  <c r="LT4" i="29"/>
  <c r="LV4" i="29"/>
  <c r="Q29" i="31" s="1" a="1"/>
  <c r="Q29" i="31" s="1"/>
  <c r="LO4" i="29"/>
  <c r="LR4" i="29"/>
  <c r="LU4" i="29"/>
  <c r="LP4" i="29"/>
  <c r="LQ4" i="29"/>
  <c r="Q30" i="31" l="1"/>
  <c r="Q9" i="31" s="1"/>
  <c r="O13" i="31"/>
  <c r="Q10" i="31" l="1"/>
  <c r="Q8" i="3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B1BE4-C888-4728-8906-96345418EB87}" keepAlive="1" name="Zapytanie — Dane" description="Połączenie z zapytaniem „Dane” w skoroszycie." type="5" refreshedVersion="0" background="1">
    <dbPr connection="Provider=Microsoft.Mashup.OleDb.1;Data Source=$Workbook$;Location=Dane;Extended Properties=&quot;&quot;" command="SELECT * FROM [Dane]"/>
  </connection>
  <connection id="2" xr16:uid="{ABA14E6F-4616-40C8-9E8B-EC96EB1EAB96}" keepAlive="1" name="Zapytanie — Kolory" description="Połączenie z zapytaniem „Kolory” w skoroszycie." type="5" refreshedVersion="8" background="1" saveData="1">
    <dbPr connection="Provider=Microsoft.Mashup.OleDb.1;Data Source=$Workbook$;Location=Kolory;Extended Properties=&quot;&quot;" command="SELECT * FROM [Kolory]"/>
  </connection>
  <connection id="3" xr16:uid="{7332BC17-BA52-48DA-8AF6-7A088962C02E}" keepAlive="1" name="Zapytanie — Licznik Kolorów" description="Połączenie z zapytaniem „Licznik Kolorów” w skoroszycie." type="5" refreshedVersion="8" background="1" saveData="1">
    <dbPr connection="Provider=Microsoft.Mashup.OleDb.1;Data Source=$Workbook$;Location=&quot;Licznik Kolorów&quot;;Extended Properties=&quot;&quot;" command="SELECT * FROM [Licznik Kolorów]"/>
  </connection>
  <connection id="4" xr16:uid="{34B946A4-4EE2-4D46-A941-B77E00CAD543}" keepAlive="1" name="Zapytanie — Lista" description="Połączenie z zapytaniem „Lista” w skoroszycie." type="5" refreshedVersion="8" background="1" saveData="1">
    <dbPr connection="Provider=Microsoft.Mashup.OleDb.1;Data Source=$Workbook$;Location=Lista;Extended Properties=&quot;&quot;" command="SELECT * FROM [Lista]"/>
  </connection>
  <connection id="5" xr16:uid="{684EEACB-A009-4E4F-AA19-D28891159B47}" keepAlive="1" name="Zapytanie — Stats" description="Połączenie z zapytaniem „Stats” w skoroszycie." type="5" refreshedVersion="8" background="1" saveData="1">
    <dbPr connection="Provider=Microsoft.Mashup.OleDb.1;Data Source=$Workbook$;Location=Stats;Extended Properties=&quot;&quot;" command="SELECT * FROM [Stats]"/>
  </connection>
  <connection id="6" xr16:uid="{2A06BA45-1875-4D72-9279-4EAE8BC98D1E}" keepAlive="1" name="Zapytanie — Typ/Sezon/Styl" description="Połączenie z zapytaniem „Typ/Sezon/Styl” w skoroszycie." type="5" refreshedVersion="8" background="1" saveData="1">
    <dbPr connection="Provider=Microsoft.Mashup.OleDb.1;Data Source=$Workbook$;Location=Typ/Sezon/Styl;Extended Properties=&quot;&quot;" command="SELECT * FROM [Typ/Sezon/Styl]"/>
  </connection>
  <connection id="7" xr16:uid="{79DC863B-AC13-4FA2-B430-65C5D0189EE0}" keepAlive="1" name="Zapytanie — Ubrania" description="Połączenie z zapytaniem „Ubrania” w skoroszycie." type="5" refreshedVersion="8" background="1" saveData="1">
    <dbPr connection="Provider=Microsoft.Mashup.OleDb.1;Data Source=$Workbook$;Location=Ubrania;Extended Properties=&quot;&quot;" command="SELECT * FROM [Ubrani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<sst xmlns="http://schemas.openxmlformats.org/spreadsheetml/2006/main" count="4005" uniqueCount="788">
  <si>
    <t>Nazwa</t>
  </si>
  <si>
    <t>Typ</t>
  </si>
  <si>
    <t>Sezon</t>
  </si>
  <si>
    <t>Kolor 2</t>
  </si>
  <si>
    <t>Kolor3</t>
  </si>
  <si>
    <t>Wzory</t>
  </si>
  <si>
    <t>Styl</t>
  </si>
  <si>
    <t>uniwersalne</t>
  </si>
  <si>
    <t>Tak</t>
  </si>
  <si>
    <t>Nie</t>
  </si>
  <si>
    <t>codzienny</t>
  </si>
  <si>
    <t>elegancki</t>
  </si>
  <si>
    <t>półelegancki</t>
  </si>
  <si>
    <t>uniwersalny</t>
  </si>
  <si>
    <t>Żółty</t>
  </si>
  <si>
    <t>#FFFF00</t>
  </si>
  <si>
    <t>Gold</t>
  </si>
  <si>
    <t>Złoty</t>
  </si>
  <si>
    <t>#FFD700</t>
  </si>
  <si>
    <t>Light Yellow</t>
  </si>
  <si>
    <t>Jasny żółty</t>
  </si>
  <si>
    <t>#FFFFE0</t>
  </si>
  <si>
    <t>Lemon Chiffon</t>
  </si>
  <si>
    <t>Cytrynowy szyfon</t>
  </si>
  <si>
    <t>#FFFACD</t>
  </si>
  <si>
    <t>Light Goldenrod Yellow</t>
  </si>
  <si>
    <t>Jasnożółta nawłoć</t>
  </si>
  <si>
    <t>#FAFAD2</t>
  </si>
  <si>
    <t>Papaya Whip</t>
  </si>
  <si>
    <t>Bicz z papai</t>
  </si>
  <si>
    <t>#FFEFD5</t>
  </si>
  <si>
    <t>Moccasin</t>
  </si>
  <si>
    <t>Mokasyn</t>
  </si>
  <si>
    <t>#FFE4B5</t>
  </si>
  <si>
    <t>Peach Puff</t>
  </si>
  <si>
    <t>Ptyś brzoskwiniowy</t>
  </si>
  <si>
    <t>#FFDAB9</t>
  </si>
  <si>
    <t>Pale Goldenrod</t>
  </si>
  <si>
    <t>Blada nawłoć</t>
  </si>
  <si>
    <t>#EEE8AA</t>
  </si>
  <si>
    <t>Khaki</t>
  </si>
  <si>
    <t>#F0E68C</t>
  </si>
  <si>
    <t>Dark Khaki</t>
  </si>
  <si>
    <t>Ciemny khaki</t>
  </si>
  <si>
    <t>#BDB76B</t>
  </si>
  <si>
    <t>Kolor</t>
  </si>
  <si>
    <t>Salmon</t>
  </si>
  <si>
    <t>Łososiowy</t>
  </si>
  <si>
    <t/>
  </si>
  <si>
    <t>#FA8072</t>
  </si>
  <si>
    <t>Dark Salmon</t>
  </si>
  <si>
    <t>Ciemny łososiowy</t>
  </si>
  <si>
    <t>#E9967A</t>
  </si>
  <si>
    <t>Light Salmon</t>
  </si>
  <si>
    <t>Jasny łososiowy</t>
  </si>
  <si>
    <t>#FFA07A</t>
  </si>
  <si>
    <t>Indian Red</t>
  </si>
  <si>
    <t>Indyjski czerwony</t>
  </si>
  <si>
    <t>#CD5C5C</t>
  </si>
  <si>
    <t>Light Coral</t>
  </si>
  <si>
    <t>Jasny koralowy</t>
  </si>
  <si>
    <t>#F08080</t>
  </si>
  <si>
    <t>Crimson</t>
  </si>
  <si>
    <t>Karmazynowy</t>
  </si>
  <si>
    <t>#DC143C</t>
  </si>
  <si>
    <t>Red</t>
  </si>
  <si>
    <t>Czerwony</t>
  </si>
  <si>
    <t>#FF0000</t>
  </si>
  <si>
    <t>Fire Brick</t>
  </si>
  <si>
    <t>Ognista cegła</t>
  </si>
  <si>
    <t>#B22222</t>
  </si>
  <si>
    <t>Dark Red</t>
  </si>
  <si>
    <t>Ciemny czerwony</t>
  </si>
  <si>
    <t>#8B0000</t>
  </si>
  <si>
    <t>Pink</t>
  </si>
  <si>
    <t>Różowy</t>
  </si>
  <si>
    <t>#FFC0CB</t>
  </si>
  <si>
    <t>Misty Rose</t>
  </si>
  <si>
    <t>Mglista róża</t>
  </si>
  <si>
    <t>#FFE4E1</t>
  </si>
  <si>
    <t>Light Pink</t>
  </si>
  <si>
    <t>Jasny róż</t>
  </si>
  <si>
    <t>#FFB6C1</t>
  </si>
  <si>
    <t>Hot Pink</t>
  </si>
  <si>
    <t>Gorący róż</t>
  </si>
  <si>
    <t>#FF69B4</t>
  </si>
  <si>
    <t>Deep Pink</t>
  </si>
  <si>
    <t>Głęboki róż</t>
  </si>
  <si>
    <t>#FF1493</t>
  </si>
  <si>
    <t>Medium Violet Red</t>
  </si>
  <si>
    <t>Średni fioletowo-czerwony</t>
  </si>
  <si>
    <t>#C71585</t>
  </si>
  <si>
    <t>Lavender</t>
  </si>
  <si>
    <t>Lawendowy</t>
  </si>
  <si>
    <t>#E6E6FA</t>
  </si>
  <si>
    <t>Thistle</t>
  </si>
  <si>
    <t>Oset</t>
  </si>
  <si>
    <t>#D8BFD8</t>
  </si>
  <si>
    <t>Plum</t>
  </si>
  <si>
    <t>Śliwka</t>
  </si>
  <si>
    <t>#DDA0DD</t>
  </si>
  <si>
    <t>Pale Violet Red</t>
  </si>
  <si>
    <t>Blady fioletowo-czerwony</t>
  </si>
  <si>
    <t>#DB7093</t>
  </si>
  <si>
    <t>Violet</t>
  </si>
  <si>
    <t>Fioletowy</t>
  </si>
  <si>
    <t>#EE82EE</t>
  </si>
  <si>
    <t>Orchid</t>
  </si>
  <si>
    <t>Orchidea</t>
  </si>
  <si>
    <t>#DA70D6</t>
  </si>
  <si>
    <t>Fuchsia</t>
  </si>
  <si>
    <t>Fuksja</t>
  </si>
  <si>
    <t>#FF00FF</t>
  </si>
  <si>
    <t>Magenta</t>
  </si>
  <si>
    <t>Medium Orchid</t>
  </si>
  <si>
    <t>Średnia orchidea</t>
  </si>
  <si>
    <t>#BA55D3</t>
  </si>
  <si>
    <t>Medium Purple</t>
  </si>
  <si>
    <t>Średni fioletowy</t>
  </si>
  <si>
    <t>#9370DB</t>
  </si>
  <si>
    <t>Blue Violet</t>
  </si>
  <si>
    <t>Niebieski fioletowy</t>
  </si>
  <si>
    <t>#8A2BE2</t>
  </si>
  <si>
    <t>Dark Violet</t>
  </si>
  <si>
    <t>Ciemny fioletowy</t>
  </si>
  <si>
    <t>#9400D3</t>
  </si>
  <si>
    <t>Dark Orchid</t>
  </si>
  <si>
    <t>Ciemna orchidea</t>
  </si>
  <si>
    <t>#9932CC</t>
  </si>
  <si>
    <t>Dark Magenta</t>
  </si>
  <si>
    <t>Ciemna magenta</t>
  </si>
  <si>
    <t>#8B008B</t>
  </si>
  <si>
    <t>Purple</t>
  </si>
  <si>
    <t>Purpurowy</t>
  </si>
  <si>
    <t>#800080</t>
  </si>
  <si>
    <t>Indigo</t>
  </si>
  <si>
    <t>Indygo</t>
  </si>
  <si>
    <t>#4B0082</t>
  </si>
  <si>
    <t>Slate Blue</t>
  </si>
  <si>
    <t>Łupkowy niebieski</t>
  </si>
  <si>
    <t>#6A5ACD</t>
  </si>
  <si>
    <t>Dark Slate Blue</t>
  </si>
  <si>
    <t>Ciemny łupkowy niebieski</t>
  </si>
  <si>
    <t>#483D8B</t>
  </si>
  <si>
    <t>Medium Slate Blue</t>
  </si>
  <si>
    <t>Średni łupkowy niebieski</t>
  </si>
  <si>
    <t>#7B68EE</t>
  </si>
  <si>
    <t>Aqua</t>
  </si>
  <si>
    <t>Wodny</t>
  </si>
  <si>
    <t>#00FFFF</t>
  </si>
  <si>
    <t>Cyan</t>
  </si>
  <si>
    <t>Cyjan</t>
  </si>
  <si>
    <t>Light Cyan</t>
  </si>
  <si>
    <t>Jasny cyjan</t>
  </si>
  <si>
    <t>#E0FFFF</t>
  </si>
  <si>
    <t>Pale Turquoise</t>
  </si>
  <si>
    <t>Blady turkus</t>
  </si>
  <si>
    <t>#AFEEEE</t>
  </si>
  <si>
    <t>Aquamarine</t>
  </si>
  <si>
    <t>Akwamaryn</t>
  </si>
  <si>
    <t>#7FFFD4</t>
  </si>
  <si>
    <t>Turquoise</t>
  </si>
  <si>
    <t>Turkusowy</t>
  </si>
  <si>
    <t>#40E0D0</t>
  </si>
  <si>
    <t>Medium Turquoise</t>
  </si>
  <si>
    <t>Średni turkus</t>
  </si>
  <si>
    <t>#48D1CC</t>
  </si>
  <si>
    <t>Dark Turquoise</t>
  </si>
  <si>
    <t>Ciemny turkus</t>
  </si>
  <si>
    <t>#00CED1</t>
  </si>
  <si>
    <t>Cadet Blue</t>
  </si>
  <si>
    <t>Niebieski kadet</t>
  </si>
  <si>
    <t>#5F9EA0</t>
  </si>
  <si>
    <t>Steel Blue</t>
  </si>
  <si>
    <t>Stalowo niebieski</t>
  </si>
  <si>
    <t>#4682B4</t>
  </si>
  <si>
    <t>Light Steel Blue</t>
  </si>
  <si>
    <t>Jasny stalowo niebieski</t>
  </si>
  <si>
    <t>#B0C4DE</t>
  </si>
  <si>
    <t>Powder Blue</t>
  </si>
  <si>
    <t>Pudrowy niebieski</t>
  </si>
  <si>
    <t>#B0E0E6</t>
  </si>
  <si>
    <t>Light Blue</t>
  </si>
  <si>
    <t>Jasny niebieski</t>
  </si>
  <si>
    <t>#ADD8E6</t>
  </si>
  <si>
    <t>Sky Blue</t>
  </si>
  <si>
    <t>Błękit nieba</t>
  </si>
  <si>
    <t>#87CEEB</t>
  </si>
  <si>
    <t>Light Sky Blue</t>
  </si>
  <si>
    <t>Jasny błękit nieba</t>
  </si>
  <si>
    <t>#87CEFA</t>
  </si>
  <si>
    <t>Deep Sky Blue</t>
  </si>
  <si>
    <t>Głeboki błękit nieba</t>
  </si>
  <si>
    <t>#00BFFF</t>
  </si>
  <si>
    <t>Dodger Blue</t>
  </si>
  <si>
    <t>Błękit Dodgera</t>
  </si>
  <si>
    <t>#1E90FF</t>
  </si>
  <si>
    <t>Cornflower Blue</t>
  </si>
  <si>
    <t>Chabrowy</t>
  </si>
  <si>
    <t>#6495ED</t>
  </si>
  <si>
    <t>Royal Blue</t>
  </si>
  <si>
    <t>Królewski niebieski</t>
  </si>
  <si>
    <t>#4169E1</t>
  </si>
  <si>
    <t>Blue</t>
  </si>
  <si>
    <t>Niebieski</t>
  </si>
  <si>
    <t>#0000FF</t>
  </si>
  <si>
    <t>Medium Blue</t>
  </si>
  <si>
    <t>Średni niebieski</t>
  </si>
  <si>
    <t>#0000CD</t>
  </si>
  <si>
    <t>Dark Blue</t>
  </si>
  <si>
    <t>Ciemny niebieski</t>
  </si>
  <si>
    <t>#00008B</t>
  </si>
  <si>
    <t>Navy</t>
  </si>
  <si>
    <t>Granatowy</t>
  </si>
  <si>
    <t>#000080</t>
  </si>
  <si>
    <t>Midnight Blue</t>
  </si>
  <si>
    <t>Ciemnoniebieski</t>
  </si>
  <si>
    <t>#191970</t>
  </si>
  <si>
    <t>Green Yellow</t>
  </si>
  <si>
    <t>Zielony żółty</t>
  </si>
  <si>
    <t>#ADFF2F</t>
  </si>
  <si>
    <t>Chartreuse</t>
  </si>
  <si>
    <t>Żółto-zielony</t>
  </si>
  <si>
    <t>#7FFF00</t>
  </si>
  <si>
    <t>Lawn Green</t>
  </si>
  <si>
    <t>Zielony trawnik</t>
  </si>
  <si>
    <t>#7CFC00</t>
  </si>
  <si>
    <t>Lime</t>
  </si>
  <si>
    <t>Limonka</t>
  </si>
  <si>
    <t>#00FF00</t>
  </si>
  <si>
    <t>Lime Green</t>
  </si>
  <si>
    <t>Limonkowy</t>
  </si>
  <si>
    <t>#32CD32</t>
  </si>
  <si>
    <t>Pale Green</t>
  </si>
  <si>
    <t>Bladozielony</t>
  </si>
  <si>
    <t>#98FB98</t>
  </si>
  <si>
    <t>Light Green</t>
  </si>
  <si>
    <t>Jasnozielony</t>
  </si>
  <si>
    <t>#90EE90</t>
  </si>
  <si>
    <t>Medium Spring Green</t>
  </si>
  <si>
    <t>Średnia wiosenna zieleń</t>
  </si>
  <si>
    <t>#00FA9A</t>
  </si>
  <si>
    <t>Spring Green</t>
  </si>
  <si>
    <t>Wiosenna zieleń</t>
  </si>
  <si>
    <t>#00FF7F</t>
  </si>
  <si>
    <t>Medium Sea Green</t>
  </si>
  <si>
    <t>Średnia morska zieleń</t>
  </si>
  <si>
    <t>#3CB371</t>
  </si>
  <si>
    <t>Sea Green</t>
  </si>
  <si>
    <t>Morska zieleń</t>
  </si>
  <si>
    <t>#2E8B57</t>
  </si>
  <si>
    <t>Forest Green</t>
  </si>
  <si>
    <t>Leśna zieleń</t>
  </si>
  <si>
    <t>#228B22</t>
  </si>
  <si>
    <t>Green</t>
  </si>
  <si>
    <t>Zielony</t>
  </si>
  <si>
    <t>#008000</t>
  </si>
  <si>
    <t>Dark Green</t>
  </si>
  <si>
    <t>Ciemnozielony</t>
  </si>
  <si>
    <t>#006400</t>
  </si>
  <si>
    <t>Yellow Green</t>
  </si>
  <si>
    <t>Żółty zielony</t>
  </si>
  <si>
    <t>#9ACD32</t>
  </si>
  <si>
    <t>Olive Drab</t>
  </si>
  <si>
    <t>Oliwkowy Drab</t>
  </si>
  <si>
    <t>#6B8E23</t>
  </si>
  <si>
    <t>Olive</t>
  </si>
  <si>
    <t>Oliwkowy</t>
  </si>
  <si>
    <t>#808000</t>
  </si>
  <si>
    <t>Dark Olive Green</t>
  </si>
  <si>
    <t>Ciemna zieleń oliwkowa</t>
  </si>
  <si>
    <t>#556B2F</t>
  </si>
  <si>
    <t>Medium Aquamarine</t>
  </si>
  <si>
    <t>Średni akwamaryn</t>
  </si>
  <si>
    <t>#66CDAA</t>
  </si>
  <si>
    <t>Dark Sea Green</t>
  </si>
  <si>
    <t>Ciemna zieleń morska</t>
  </si>
  <si>
    <t>#8FBC8F</t>
  </si>
  <si>
    <t>Light Sea Green</t>
  </si>
  <si>
    <t>Jasna zieleń morska</t>
  </si>
  <si>
    <t>#20B2AA</t>
  </si>
  <si>
    <t>Dark Cyan</t>
  </si>
  <si>
    <t>Ciemny cyjan</t>
  </si>
  <si>
    <t>#008B8B</t>
  </si>
  <si>
    <t>Teal</t>
  </si>
  <si>
    <t>Cyraneczka</t>
  </si>
  <si>
    <t>#008080</t>
  </si>
  <si>
    <t>Cornsilk</t>
  </si>
  <si>
    <t>Kukurydziany</t>
  </si>
  <si>
    <t>#FFF8DC</t>
  </si>
  <si>
    <t>Blanched Almond</t>
  </si>
  <si>
    <t>Blanszowany migdał</t>
  </si>
  <si>
    <t>#FFEBCD</t>
  </si>
  <si>
    <t>Bisque</t>
  </si>
  <si>
    <t>Jasnobrązowy</t>
  </si>
  <si>
    <t>#FFE4C4</t>
  </si>
  <si>
    <t>Navajo White</t>
  </si>
  <si>
    <t>Biały Nawaho</t>
  </si>
  <si>
    <t>#FFDEAD</t>
  </si>
  <si>
    <t>Wheat</t>
  </si>
  <si>
    <t>Pszenica</t>
  </si>
  <si>
    <t>#F5DEB3</t>
  </si>
  <si>
    <t>Burly Wood</t>
  </si>
  <si>
    <t>Grube drewno</t>
  </si>
  <si>
    <t>#DEB887</t>
  </si>
  <si>
    <t>Tan</t>
  </si>
  <si>
    <t>Opalenizna</t>
  </si>
  <si>
    <t>#D2B48C</t>
  </si>
  <si>
    <t>Rosy Brown</t>
  </si>
  <si>
    <t>Różany brąz</t>
  </si>
  <si>
    <t>#BC8F8F</t>
  </si>
  <si>
    <t>Sandy Brown</t>
  </si>
  <si>
    <t>Piaskowy brąz</t>
  </si>
  <si>
    <t>#F4A460</t>
  </si>
  <si>
    <t>Goldenrod</t>
  </si>
  <si>
    <t>Nawłoć</t>
  </si>
  <si>
    <t>#DAA520</t>
  </si>
  <si>
    <t>Dark Goldenrod</t>
  </si>
  <si>
    <t>Ciemna nawłoć</t>
  </si>
  <si>
    <t>#B8860B</t>
  </si>
  <si>
    <t>Peru</t>
  </si>
  <si>
    <t>#CD853F</t>
  </si>
  <si>
    <t>Chocolate</t>
  </si>
  <si>
    <t>Czekoladowy</t>
  </si>
  <si>
    <t>#D2691E</t>
  </si>
  <si>
    <t>Saddle Brown</t>
  </si>
  <si>
    <t>Brązowe siodło</t>
  </si>
  <si>
    <t>#8B4513</t>
  </si>
  <si>
    <t>Sienna</t>
  </si>
  <si>
    <t>Sjena palona</t>
  </si>
  <si>
    <t>#A0522D</t>
  </si>
  <si>
    <t>Brown</t>
  </si>
  <si>
    <t>Brązowy</t>
  </si>
  <si>
    <t>#A52A2A</t>
  </si>
  <si>
    <t>Maroon</t>
  </si>
  <si>
    <t>Kasztanowy</t>
  </si>
  <si>
    <t>#800000</t>
  </si>
  <si>
    <t>Gainsboro</t>
  </si>
  <si>
    <t>#DCDCDC</t>
  </si>
  <si>
    <t>Light Grey</t>
  </si>
  <si>
    <t>Jasnoszary</t>
  </si>
  <si>
    <t>#D3D3D3</t>
  </si>
  <si>
    <t>Silver</t>
  </si>
  <si>
    <t>Srebrny</t>
  </si>
  <si>
    <t>#C0C0C0</t>
  </si>
  <si>
    <t>Dark Gray</t>
  </si>
  <si>
    <t>Ciemny szary</t>
  </si>
  <si>
    <t>#A9A9A9</t>
  </si>
  <si>
    <t>Gray</t>
  </si>
  <si>
    <t>Szary</t>
  </si>
  <si>
    <t>#808080</t>
  </si>
  <si>
    <t>Dim Gray</t>
  </si>
  <si>
    <t>Przyciemniony szary</t>
  </si>
  <si>
    <t>#696969</t>
  </si>
  <si>
    <t>Light Slate Gray</t>
  </si>
  <si>
    <t>Jasny łupkowy szary</t>
  </si>
  <si>
    <t>#778899</t>
  </si>
  <si>
    <t>Slate Gray</t>
  </si>
  <si>
    <t>Łupkowy szary</t>
  </si>
  <si>
    <t>#708090</t>
  </si>
  <si>
    <t>Dark Slate Gray</t>
  </si>
  <si>
    <t>Ciemny łupkowy szary</t>
  </si>
  <si>
    <t>#2F4F4F</t>
  </si>
  <si>
    <t>Black</t>
  </si>
  <si>
    <t>Czarny</t>
  </si>
  <si>
    <t>#000000</t>
  </si>
  <si>
    <t>White</t>
  </si>
  <si>
    <t>Biały</t>
  </si>
  <si>
    <t>#FFFFFF</t>
  </si>
  <si>
    <t>Snow</t>
  </si>
  <si>
    <t>Śnieżny</t>
  </si>
  <si>
    <t>#FFFAFA</t>
  </si>
  <si>
    <t>Honeydew</t>
  </si>
  <si>
    <t>Miód spadziowy</t>
  </si>
  <si>
    <t>#F0FFF0</t>
  </si>
  <si>
    <t>Mint Cream</t>
  </si>
  <si>
    <t>Miętowo kremowy</t>
  </si>
  <si>
    <t>#F5FFFA</t>
  </si>
  <si>
    <t>Azure</t>
  </si>
  <si>
    <t>Lazurowy</t>
  </si>
  <si>
    <t>#F0FFFF</t>
  </si>
  <si>
    <t>Alice Blue</t>
  </si>
  <si>
    <t>Blady lazurowy</t>
  </si>
  <si>
    <t>#F0F8FF</t>
  </si>
  <si>
    <t>Ghost White</t>
  </si>
  <si>
    <t>Upiorny biały</t>
  </si>
  <si>
    <t>#F8F8FF</t>
  </si>
  <si>
    <t>White Smoke</t>
  </si>
  <si>
    <t>Biały dym</t>
  </si>
  <si>
    <t>#F5F5F5</t>
  </si>
  <si>
    <t>Seashell</t>
  </si>
  <si>
    <t>Muszla</t>
  </si>
  <si>
    <t>#FFF5EE</t>
  </si>
  <si>
    <t>Beige</t>
  </si>
  <si>
    <t>Beżowy</t>
  </si>
  <si>
    <t>#F5F5DC</t>
  </si>
  <si>
    <t>Old Lace</t>
  </si>
  <si>
    <t>Stara koronka</t>
  </si>
  <si>
    <t>#FDF5E6</t>
  </si>
  <si>
    <t>Floral White</t>
  </si>
  <si>
    <t>Kwiatowy biały</t>
  </si>
  <si>
    <t>#FFFAF0</t>
  </si>
  <si>
    <t>Ivory</t>
  </si>
  <si>
    <t>Kość słoniowa</t>
  </si>
  <si>
    <t>#FFFFF0</t>
  </si>
  <si>
    <t>Antique White</t>
  </si>
  <si>
    <t>Antyczna biel</t>
  </si>
  <si>
    <t>#FAEBD7</t>
  </si>
  <si>
    <t>Linen</t>
  </si>
  <si>
    <t>Len</t>
  </si>
  <si>
    <t>#FAF0E6</t>
  </si>
  <si>
    <t>Lavender Blush</t>
  </si>
  <si>
    <t>Lawendowy rumieniec</t>
  </si>
  <si>
    <t>#FFF0F5</t>
  </si>
  <si>
    <t>Yellow</t>
  </si>
  <si>
    <t>Coral</t>
  </si>
  <si>
    <t>Koralowy</t>
  </si>
  <si>
    <t>#FF7F50</t>
  </si>
  <si>
    <t>Tomato</t>
  </si>
  <si>
    <t>Pomidor</t>
  </si>
  <si>
    <t>#FF6347</t>
  </si>
  <si>
    <t>Orange</t>
  </si>
  <si>
    <t>Pomarańczowy</t>
  </si>
  <si>
    <t>#FFA500</t>
  </si>
  <si>
    <t>Dark Orange</t>
  </si>
  <si>
    <t>Ciemny pomarańczowy</t>
  </si>
  <si>
    <t>#FF8C00</t>
  </si>
  <si>
    <t>Orange Red</t>
  </si>
  <si>
    <t>Pomarańczowy czerwony</t>
  </si>
  <si>
    <t>#FF4500</t>
  </si>
  <si>
    <t>Marka</t>
  </si>
  <si>
    <t>czarny</t>
  </si>
  <si>
    <t>biały</t>
  </si>
  <si>
    <t>szary</t>
  </si>
  <si>
    <t>karmazynowy</t>
  </si>
  <si>
    <t>zielony</t>
  </si>
  <si>
    <t>Liczba kolorów</t>
  </si>
  <si>
    <t>x</t>
  </si>
  <si>
    <t>kolor</t>
  </si>
  <si>
    <t>nazwa</t>
  </si>
  <si>
    <t>Kolor bazowy</t>
  </si>
  <si>
    <t>fioletowy</t>
  </si>
  <si>
    <t>niebieski</t>
  </si>
  <si>
    <t>zielono-niebieski</t>
  </si>
  <si>
    <t>Kolor 1</t>
  </si>
  <si>
    <t>Buty</t>
  </si>
  <si>
    <t>Spodnie</t>
  </si>
  <si>
    <t>Krótkie spodenki</t>
  </si>
  <si>
    <t>Podkoszulek</t>
  </si>
  <si>
    <t>Koszula</t>
  </si>
  <si>
    <t>Bluza</t>
  </si>
  <si>
    <t>Sweter</t>
  </si>
  <si>
    <t>Wzór</t>
  </si>
  <si>
    <t>Stan</t>
  </si>
  <si>
    <t>Dopasowanie</t>
  </si>
  <si>
    <t>Lp.</t>
  </si>
  <si>
    <t>zima</t>
  </si>
  <si>
    <t>lato</t>
  </si>
  <si>
    <t>Okrycie wierzchnie</t>
  </si>
  <si>
    <t>różowy</t>
  </si>
  <si>
    <t>Sweter 4</t>
  </si>
  <si>
    <t>Połącz</t>
  </si>
  <si>
    <t>przejściowy</t>
  </si>
  <si>
    <t>Typ1</t>
  </si>
  <si>
    <t>Typ2</t>
  </si>
  <si>
    <t>Typ3</t>
  </si>
  <si>
    <t>Razem</t>
  </si>
  <si>
    <t>Butyzimauniwersalny</t>
  </si>
  <si>
    <t>Butylatopółelegancki</t>
  </si>
  <si>
    <t>Butyzimacodzienny</t>
  </si>
  <si>
    <t>Butyzimaelegancki</t>
  </si>
  <si>
    <t>Butyzimapółelegancki</t>
  </si>
  <si>
    <t>Butylatocodzienny</t>
  </si>
  <si>
    <t>Butylatoelegancki</t>
  </si>
  <si>
    <t>Butylatouniwersalny</t>
  </si>
  <si>
    <t>Butyuniwersalnecodzienny</t>
  </si>
  <si>
    <t>Butyuniwersalneelegancki</t>
  </si>
  <si>
    <t>Butyuniwersalnepółelegancki</t>
  </si>
  <si>
    <t>Butyuniwersalneuniwersalny</t>
  </si>
  <si>
    <t>Butyprzejściowycodzienny</t>
  </si>
  <si>
    <t>Butyprzejściowyelegancki</t>
  </si>
  <si>
    <t>Butyprzejściowypółelegancki</t>
  </si>
  <si>
    <t>Butyprzejściowyuniwersalny</t>
  </si>
  <si>
    <t>Spodniezimacodzienny</t>
  </si>
  <si>
    <t>Spodniezimaelegancki</t>
  </si>
  <si>
    <t>Spodniezimapółelegancki</t>
  </si>
  <si>
    <t>Spodniezimauniwersalny</t>
  </si>
  <si>
    <t>Spodnielatocodzienny</t>
  </si>
  <si>
    <t>Spodnielatoelegancki</t>
  </si>
  <si>
    <t>Spodnielatopółelegancki</t>
  </si>
  <si>
    <t>Spodnielatouniwersalny</t>
  </si>
  <si>
    <t>Spodnieuniwersalnecodzienny</t>
  </si>
  <si>
    <t>Spodnieuniwersalneelegancki</t>
  </si>
  <si>
    <t>Spodnieuniwersalnepółelegancki</t>
  </si>
  <si>
    <t>Spodnieuniwersalneuniwersalny</t>
  </si>
  <si>
    <t>Spodnieprzejściowycodzienny</t>
  </si>
  <si>
    <t>Spodnieprzejściowyelegancki</t>
  </si>
  <si>
    <t>Spodnieprzejściowypółelegancki</t>
  </si>
  <si>
    <t>Spodnieprzejściowyuniwersalny</t>
  </si>
  <si>
    <t>Krótkie spodenkizimacodzienny</t>
  </si>
  <si>
    <t>Krótkie spodenkizimaelegancki</t>
  </si>
  <si>
    <t>Krótkie spodenkizimapółelegancki</t>
  </si>
  <si>
    <t>Krótkie spodenkizimauniwersalny</t>
  </si>
  <si>
    <t>Krótkie spodenkilatocodzienny</t>
  </si>
  <si>
    <t>Krótkie spodenkilatoelegancki</t>
  </si>
  <si>
    <t>Krótkie spodenkilatopółelegancki</t>
  </si>
  <si>
    <t>Krótkie spodenkilatouniwersalny</t>
  </si>
  <si>
    <t>Krótkie spodenkiuniwersalnecodzienny</t>
  </si>
  <si>
    <t>Krótkie spodenkiuniwersalneelegancki</t>
  </si>
  <si>
    <t>Krótkie spodenkiuniwersalnepółelegancki</t>
  </si>
  <si>
    <t>Krótkie spodenkiuniwersalneuniwersalny</t>
  </si>
  <si>
    <t>Krótkie spodenkiprzejściowycodzienny</t>
  </si>
  <si>
    <t>Krótkie spodenkiprzejściowyelegancki</t>
  </si>
  <si>
    <t>Krótkie spodenkiprzejściowypółelegancki</t>
  </si>
  <si>
    <t>Krótkie spodenkiprzejściowyuniwersalny</t>
  </si>
  <si>
    <t>Podkoszulekzimacodzienny</t>
  </si>
  <si>
    <t>Podkoszulekzimaelegancki</t>
  </si>
  <si>
    <t>Podkoszulekzimapółelegancki</t>
  </si>
  <si>
    <t>Podkoszulekzimauniwersalny</t>
  </si>
  <si>
    <t>Podkoszuleklatocodzienny</t>
  </si>
  <si>
    <t>Podkoszuleklatoelegancki</t>
  </si>
  <si>
    <t>Podkoszuleklatopółelegancki</t>
  </si>
  <si>
    <t>Podkoszuleklatouniwersalny</t>
  </si>
  <si>
    <t>Podkoszulekuniwersalnecodzienny</t>
  </si>
  <si>
    <t>Podkoszulekuniwersalneelegancki</t>
  </si>
  <si>
    <t>Podkoszulekuniwersalnepółelegancki</t>
  </si>
  <si>
    <t>Podkoszulekuniwersalneuniwersalny</t>
  </si>
  <si>
    <t>Podkoszulekprzejściowycodzienny</t>
  </si>
  <si>
    <t>Podkoszulekprzejściowyelegancki</t>
  </si>
  <si>
    <t>Podkoszulekprzejściowypółelegancki</t>
  </si>
  <si>
    <t>Podkoszulekprzejściowyuniwersalny</t>
  </si>
  <si>
    <t>Koszulazimacodzienny</t>
  </si>
  <si>
    <t>Koszulazimaelegancki</t>
  </si>
  <si>
    <t>Koszulazimapółelegancki</t>
  </si>
  <si>
    <t>Koszulazimauniwersalny</t>
  </si>
  <si>
    <t>Koszulalatocodzienny</t>
  </si>
  <si>
    <t>Koszulalatoelegancki</t>
  </si>
  <si>
    <t>Koszulalatopółelegancki</t>
  </si>
  <si>
    <t>Koszulalatouniwersalny</t>
  </si>
  <si>
    <t>Koszulauniwersalnecodzienny</t>
  </si>
  <si>
    <t>Koszulauniwersalneelegancki</t>
  </si>
  <si>
    <t>Koszulauniwersalnepółelegancki</t>
  </si>
  <si>
    <t>Koszulauniwersalneuniwersalny</t>
  </si>
  <si>
    <t>Koszulaprzejściowycodzienny</t>
  </si>
  <si>
    <t>Koszulaprzejściowyelegancki</t>
  </si>
  <si>
    <t>Koszulaprzejściowypółelegancki</t>
  </si>
  <si>
    <t>Koszulaprzejściowyuniwersalny</t>
  </si>
  <si>
    <t>Bluzazimacodzienny</t>
  </si>
  <si>
    <t>Bluzazimaelegancki</t>
  </si>
  <si>
    <t>Bluzazimapółelegancki</t>
  </si>
  <si>
    <t>Bluzazimauniwersalny</t>
  </si>
  <si>
    <t>Bluzalatocodzienny</t>
  </si>
  <si>
    <t>Bluzalatoelegancki</t>
  </si>
  <si>
    <t>Bluzalatopółelegancki</t>
  </si>
  <si>
    <t>Bluzalatouniwersalny</t>
  </si>
  <si>
    <t>Bluzauniwersalnecodzienny</t>
  </si>
  <si>
    <t>Bluzauniwersalneelegancki</t>
  </si>
  <si>
    <t>Bluzauniwersalnepółelegancki</t>
  </si>
  <si>
    <t>Bluzauniwersalneuniwersalny</t>
  </si>
  <si>
    <t>Bluzaprzejściowycodzienny</t>
  </si>
  <si>
    <t>Bluzaprzejściowyelegancki</t>
  </si>
  <si>
    <t>Bluzaprzejściowypółelegancki</t>
  </si>
  <si>
    <t>Bluzaprzejściowyuniwersalny</t>
  </si>
  <si>
    <t>Sweterzimacodzienny</t>
  </si>
  <si>
    <t>Sweterzimaelegancki</t>
  </si>
  <si>
    <t>Sweterzimapółelegancki</t>
  </si>
  <si>
    <t>Sweterzimauniwersalny</t>
  </si>
  <si>
    <t>Sweterlatocodzienny</t>
  </si>
  <si>
    <t>Sweterlatoelegancki</t>
  </si>
  <si>
    <t>Sweterlatopółelegancki</t>
  </si>
  <si>
    <t>Sweterlatouniwersalny</t>
  </si>
  <si>
    <t>Sweteruniwersalnecodzienny</t>
  </si>
  <si>
    <t>Sweteruniwersalneelegancki</t>
  </si>
  <si>
    <t>Sweteruniwersalnepółelegancki</t>
  </si>
  <si>
    <t>Sweteruniwersalneuniwersalny</t>
  </si>
  <si>
    <t>Sweterprzejściowycodzienny</t>
  </si>
  <si>
    <t>Sweterprzejściowyelegancki</t>
  </si>
  <si>
    <t>Sweterprzejściowypółelegancki</t>
  </si>
  <si>
    <t>Sweterprzejściowyuniwersalny</t>
  </si>
  <si>
    <t>Okrycie wierzchniezimacodzienny</t>
  </si>
  <si>
    <t>Okrycie wierzchniezimaelegancki</t>
  </si>
  <si>
    <t>Okrycie wierzchniezimapółelegancki</t>
  </si>
  <si>
    <t>Okrycie wierzchniezimauniwersalny</t>
  </si>
  <si>
    <t>Okrycie wierzchnielatocodzienny</t>
  </si>
  <si>
    <t>Okrycie wierzchnielatoelegancki</t>
  </si>
  <si>
    <t>Okrycie wierzchnielatopółelegancki</t>
  </si>
  <si>
    <t>Okrycie wierzchnielatouniwersalny</t>
  </si>
  <si>
    <t>Okrycie wierzchnieuniwersalnecodzienny</t>
  </si>
  <si>
    <t>Okrycie wierzchnieuniwersalneelegancki</t>
  </si>
  <si>
    <t>Okrycie wierzchnieuniwersalnepółelegancki</t>
  </si>
  <si>
    <t>Okrycie wierzchnieuniwersalneuniwersalny</t>
  </si>
  <si>
    <t>Okrycie wierzchnieprzejściowycodzienny</t>
  </si>
  <si>
    <t>Okrycie wierzchnieprzejściowyelegancki</t>
  </si>
  <si>
    <t>Okrycie wierzchnieprzejściowypółelegancki</t>
  </si>
  <si>
    <t>Okrycie wierzchnieprzejściowyuniwersalny</t>
  </si>
  <si>
    <t>ilość wierszy</t>
  </si>
  <si>
    <t>Dopasowanie kolorów</t>
  </si>
  <si>
    <t>granatowy</t>
  </si>
  <si>
    <t>Typ4</t>
  </si>
  <si>
    <t>Typ5</t>
  </si>
  <si>
    <t>Typ6</t>
  </si>
  <si>
    <t>Typ7</t>
  </si>
  <si>
    <t>Typ8</t>
  </si>
  <si>
    <t>Spis kolorów</t>
  </si>
  <si>
    <t>Baza kolorów</t>
  </si>
  <si>
    <t>Lp</t>
  </si>
  <si>
    <t>Liczba dopasowań</t>
  </si>
  <si>
    <t>Które?</t>
  </si>
  <si>
    <t>Kolory</t>
  </si>
  <si>
    <t xml:space="preserve">Drugi element </t>
  </si>
  <si>
    <t>Trzeci element</t>
  </si>
  <si>
    <t>Dopasowanie do stylizacji</t>
  </si>
  <si>
    <t>Liczba</t>
  </si>
  <si>
    <t>Kolorów</t>
  </si>
  <si>
    <t>Wzorów</t>
  </si>
  <si>
    <t>Dopasowanie kolorystyczne</t>
  </si>
  <si>
    <t xml:space="preserve">Typ </t>
  </si>
  <si>
    <t>kod</t>
  </si>
  <si>
    <t>Dop. 2</t>
  </si>
  <si>
    <t>Dop. 3</t>
  </si>
  <si>
    <t>Dop.3</t>
  </si>
  <si>
    <t>Dop. 1-2</t>
  </si>
  <si>
    <t>Dop 2-3</t>
  </si>
  <si>
    <t>Dop 1-3</t>
  </si>
  <si>
    <t>Kol. Zgodność</t>
  </si>
  <si>
    <t>Sprawdzenie</t>
  </si>
  <si>
    <t xml:space="preserve">Kolor </t>
  </si>
  <si>
    <t>Nie pasuje</t>
  </si>
  <si>
    <t>+</t>
  </si>
  <si>
    <t>-</t>
  </si>
  <si>
    <t>Pasuje</t>
  </si>
  <si>
    <t>Połączenia kolorów</t>
  </si>
  <si>
    <t>Czwarty element</t>
  </si>
  <si>
    <t>Piąty element</t>
  </si>
  <si>
    <t>Szósty element</t>
  </si>
  <si>
    <t>Siódmy element</t>
  </si>
  <si>
    <t>Ósmy element</t>
  </si>
  <si>
    <t>Unikatowe kolory</t>
  </si>
  <si>
    <t>I-II</t>
  </si>
  <si>
    <t>I/II-III</t>
  </si>
  <si>
    <t>I/II/III-IV</t>
  </si>
  <si>
    <t>I/II/III/IV-V</t>
  </si>
  <si>
    <t>I/II/III/IV/V-VI</t>
  </si>
  <si>
    <t>I/II/III/IV/V/VI-VII</t>
  </si>
  <si>
    <t>I/II/III/IV/V/VI/VII-VIII</t>
  </si>
  <si>
    <t xml:space="preserve">Pierwszy element </t>
  </si>
  <si>
    <t>Ilość</t>
  </si>
  <si>
    <t>Sezon/Styl</t>
  </si>
  <si>
    <t>Element</t>
  </si>
  <si>
    <t>kolor 2</t>
  </si>
  <si>
    <t>kolor 3</t>
  </si>
  <si>
    <t>wzór</t>
  </si>
  <si>
    <t>sezon</t>
  </si>
  <si>
    <t>styl</t>
  </si>
  <si>
    <t>WYNIKI</t>
  </si>
  <si>
    <t>Połączone</t>
  </si>
  <si>
    <t>Pierwszy element</t>
  </si>
  <si>
    <t>Drugi element</t>
  </si>
  <si>
    <t>Elemeny drugi</t>
  </si>
  <si>
    <t>Wyniki</t>
  </si>
  <si>
    <t>Opcje 2</t>
  </si>
  <si>
    <t>Opcje 3</t>
  </si>
  <si>
    <t>Opcje 4</t>
  </si>
  <si>
    <t>Opcje 5</t>
  </si>
  <si>
    <t>Opcje 7</t>
  </si>
  <si>
    <t>Opcje 6</t>
  </si>
  <si>
    <t>Pasuje typ</t>
  </si>
  <si>
    <t>Pasuje wraz z poprzednimi</t>
  </si>
  <si>
    <t>Pasujace opcje [szt.]</t>
  </si>
  <si>
    <t xml:space="preserve">Kolory </t>
  </si>
  <si>
    <t>kolor 1</t>
  </si>
  <si>
    <t>Element pierwszy</t>
  </si>
  <si>
    <t>Połączony</t>
  </si>
  <si>
    <t>Unikatowe kolory bez przerw</t>
  </si>
  <si>
    <t>1/2</t>
  </si>
  <si>
    <t>1/3</t>
  </si>
  <si>
    <t>2/3</t>
  </si>
  <si>
    <t>Werdykt</t>
  </si>
  <si>
    <t>Max 1 wzór</t>
  </si>
  <si>
    <t>Liczba opcji</t>
  </si>
  <si>
    <t>Typ/Liczba</t>
  </si>
  <si>
    <t>Suma</t>
  </si>
  <si>
    <t>Opcje</t>
  </si>
  <si>
    <t>Liczba opcji bez uwzględnienia rzeczy uniwrsalnych</t>
  </si>
  <si>
    <t xml:space="preserve">Ogólna liczba kolorów </t>
  </si>
  <si>
    <t>Liczba kolorów z podziałem na sezon/styl [bez doliczania uniwersalnych elementów]</t>
  </si>
  <si>
    <t>czerwony</t>
  </si>
  <si>
    <t>Pasujące kolory</t>
  </si>
  <si>
    <t>Jakie kolory pasują?</t>
  </si>
  <si>
    <t>lato/codz</t>
  </si>
  <si>
    <t>lato/ele</t>
  </si>
  <si>
    <t>lato/półe</t>
  </si>
  <si>
    <t>lato/uni</t>
  </si>
  <si>
    <t>zima/codz</t>
  </si>
  <si>
    <t>zima/ele</t>
  </si>
  <si>
    <t>zima/półe</t>
  </si>
  <si>
    <t>przej/cod</t>
  </si>
  <si>
    <t>przej/ele</t>
  </si>
  <si>
    <t>przej/półe</t>
  </si>
  <si>
    <t>przej/uni</t>
  </si>
  <si>
    <t>uni/cod</t>
  </si>
  <si>
    <t>uni/ele</t>
  </si>
  <si>
    <t>uni/półe</t>
  </si>
  <si>
    <t>uni/uni</t>
  </si>
  <si>
    <t>zima/uni</t>
  </si>
  <si>
    <t>Liczba opcji z uwzględnieniem rzeczy uniwersalnych (dublują się rzeczy)</t>
  </si>
  <si>
    <t>Biało czarne Nike</t>
  </si>
  <si>
    <t>Nike</t>
  </si>
  <si>
    <t>Zimowe Adidasy</t>
  </si>
  <si>
    <t>Adidas</t>
  </si>
  <si>
    <t>brązowe siodło</t>
  </si>
  <si>
    <t>Eleganckie</t>
  </si>
  <si>
    <t>Lasocki</t>
  </si>
  <si>
    <t>Trampki</t>
  </si>
  <si>
    <t>Tom Tailor</t>
  </si>
  <si>
    <t>stalowo niebieski</t>
  </si>
  <si>
    <t>Czysty biały</t>
  </si>
  <si>
    <t>C&amp;A</t>
  </si>
  <si>
    <t>podkoszulek</t>
  </si>
  <si>
    <t>H&amp;M</t>
  </si>
  <si>
    <t>Czysty czarny</t>
  </si>
  <si>
    <t>Carry</t>
  </si>
  <si>
    <t>Czysty zielony</t>
  </si>
  <si>
    <t>Czysty niebieski</t>
  </si>
  <si>
    <t>cyraneczka</t>
  </si>
  <si>
    <t>czysty szkarłat</t>
  </si>
  <si>
    <t>ciemny czerwony</t>
  </si>
  <si>
    <t>Złota rybka</t>
  </si>
  <si>
    <t>Cropp</t>
  </si>
  <si>
    <t>żółty</t>
  </si>
  <si>
    <t>Awokado</t>
  </si>
  <si>
    <t>Reserved</t>
  </si>
  <si>
    <t>żółty zielony</t>
  </si>
  <si>
    <t>Jeleń</t>
  </si>
  <si>
    <t>Ombre</t>
  </si>
  <si>
    <t>jasnoszary</t>
  </si>
  <si>
    <t>???</t>
  </si>
  <si>
    <t>Kraby</t>
  </si>
  <si>
    <t>Prosiaki</t>
  </si>
  <si>
    <t>Ze sznurkiem</t>
  </si>
  <si>
    <t>spodnie</t>
  </si>
  <si>
    <t>Jasnoszare</t>
  </si>
  <si>
    <t>Jasne materiałowe</t>
  </si>
  <si>
    <t>Kratka</t>
  </si>
  <si>
    <t>Q/S</t>
  </si>
  <si>
    <t>Czarne</t>
  </si>
  <si>
    <t>Dres czarny</t>
  </si>
  <si>
    <t>Dres bluza</t>
  </si>
  <si>
    <t>bluza</t>
  </si>
  <si>
    <t>Dres spodnie niebies</t>
  </si>
  <si>
    <t>Palemki</t>
  </si>
  <si>
    <t>Angelo Ritrico</t>
  </si>
  <si>
    <t>krótkie spodenki</t>
  </si>
  <si>
    <t>Czerwone krótkie</t>
  </si>
  <si>
    <t>medicine</t>
  </si>
  <si>
    <t>Krótkie zielone</t>
  </si>
  <si>
    <t>Krótkie niebieskie</t>
  </si>
  <si>
    <t>Karmazyn bluza</t>
  </si>
  <si>
    <t>House</t>
  </si>
  <si>
    <t>Półgolf</t>
  </si>
  <si>
    <t>Niebieski serek</t>
  </si>
  <si>
    <t>Eterna</t>
  </si>
  <si>
    <t>Golf</t>
  </si>
  <si>
    <t>Kaszmir</t>
  </si>
  <si>
    <t>jasnobrązowy</t>
  </si>
  <si>
    <t>Szara bluza</t>
  </si>
  <si>
    <t>czekoladowy</t>
  </si>
  <si>
    <t>Ralph</t>
  </si>
  <si>
    <t>Ralph Lauren</t>
  </si>
  <si>
    <t>koszula</t>
  </si>
  <si>
    <t>jasny błękit nieba</t>
  </si>
  <si>
    <t>Lniana</t>
  </si>
  <si>
    <t>Płaszcz</t>
  </si>
  <si>
    <t>okrycie wierzchnie</t>
  </si>
  <si>
    <t>Wiatrówka</t>
  </si>
  <si>
    <t>Aviatorka</t>
  </si>
  <si>
    <t>Aviator</t>
  </si>
  <si>
    <t>Uniwersalny Sezon</t>
  </si>
  <si>
    <t>Uniwersalny Styl</t>
  </si>
  <si>
    <t>2x Uniwersalny</t>
  </si>
  <si>
    <t>=PRZESUNIĘCIE('Wybór ubrań'!A3;0;PODAJ.POZYCJĘ(C5&amp;C2&amp;C3;'Wybór ubrań'!B1:EO1;0);WYSZUKAJ.POZIOMO(C5&amp;C2&amp;C3;'Wybór ubrań'!B84:EO85;2;FAŁSZ))</t>
  </si>
  <si>
    <t>Ilość wystąpień</t>
  </si>
  <si>
    <t>Kolory brane pod uwagę [max 15 kolorów]</t>
  </si>
  <si>
    <t>Tabela opcji (nieuporządkowana)</t>
  </si>
  <si>
    <t>Tabela opcji (uporządkowana)</t>
  </si>
  <si>
    <t xml:space="preserve">   </t>
  </si>
  <si>
    <t>Opcje.1</t>
  </si>
  <si>
    <t>Polo granat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</si>
</sst>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u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1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/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1" fillId="0" borderId="0" xfId="0" applyFont="1"/>
    <xf numFmtId="0" fontId="0" fillId="0" borderId="4" xfId="0" applyBorder="1"/>
    <xf numFmtId="0" fontId="0" fillId="30" borderId="16" xfId="0" applyFill="1" applyBorder="1"/>
    <xf numFmtId="0" fontId="0" fillId="18" borderId="16" xfId="0" applyFill="1" applyBorder="1"/>
    <xf numFmtId="0" fontId="0" fillId="22" borderId="16" xfId="0" applyFill="1" applyBorder="1"/>
    <xf numFmtId="0" fontId="0" fillId="29" borderId="16" xfId="0" applyFill="1" applyBorder="1"/>
    <xf numFmtId="0" fontId="0" fillId="32" borderId="16" xfId="0" applyFill="1" applyBorder="1"/>
    <xf numFmtId="0" fontId="1" fillId="14" borderId="16" xfId="0" applyFont="1" applyFill="1" applyBorder="1"/>
    <xf numFmtId="0" fontId="0" fillId="37" borderId="16" xfId="0" applyFill="1" applyBorder="1"/>
    <xf numFmtId="0" fontId="0" fillId="46" borderId="16" xfId="0" applyFill="1" applyBorder="1"/>
    <xf numFmtId="0" fontId="0" fillId="39" borderId="16" xfId="0" applyFill="1" applyBorder="1"/>
    <xf numFmtId="0" fontId="0" fillId="69" borderId="16" xfId="0" applyFill="1" applyBorder="1"/>
    <xf numFmtId="0" fontId="0" fillId="72" borderId="16" xfId="0" applyFill="1" applyBorder="1"/>
    <xf numFmtId="0" fontId="0" fillId="59" borderId="16" xfId="0" applyFill="1" applyBorder="1"/>
    <xf numFmtId="0" fontId="0" fillId="54" borderId="16" xfId="0" applyFill="1" applyBorder="1"/>
    <xf numFmtId="0" fontId="0" fillId="64" borderId="16" xfId="0" applyFill="1" applyBorder="1"/>
    <xf numFmtId="0" fontId="0" fillId="57" borderId="16" xfId="0" applyFill="1" applyBorder="1"/>
    <xf numFmtId="0" fontId="0" fillId="96" borderId="16" xfId="0" applyFill="1" applyBorder="1"/>
    <xf numFmtId="0" fontId="0" fillId="92" borderId="16" xfId="0" applyFill="1" applyBorder="1"/>
    <xf numFmtId="0" fontId="0" fillId="86" borderId="16" xfId="0" applyFill="1" applyBorder="1"/>
    <xf numFmtId="0" fontId="0" fillId="90" borderId="16" xfId="0" applyFill="1" applyBorder="1"/>
    <xf numFmtId="0" fontId="0" fillId="88" borderId="16" xfId="0" applyFill="1" applyBorder="1"/>
    <xf numFmtId="0" fontId="0" fillId="78" borderId="16" xfId="0" applyFill="1" applyBorder="1"/>
    <xf numFmtId="0" fontId="0" fillId="74" borderId="16" xfId="0" applyFill="1" applyBorder="1"/>
    <xf numFmtId="0" fontId="0" fillId="82" borderId="16" xfId="0" applyFill="1" applyBorder="1"/>
    <xf numFmtId="0" fontId="0" fillId="2" borderId="16" xfId="0" applyFill="1" applyBorder="1"/>
    <xf numFmtId="0" fontId="0" fillId="3" borderId="16" xfId="0" applyFill="1" applyBorder="1"/>
    <xf numFmtId="0" fontId="0" fillId="5" borderId="16" xfId="0" applyFill="1" applyBorder="1"/>
    <xf numFmtId="0" fontId="0" fillId="12" borderId="16" xfId="0" applyFill="1" applyBorder="1"/>
    <xf numFmtId="0" fontId="0" fillId="15" borderId="16" xfId="0" applyFill="1" applyBorder="1"/>
    <xf numFmtId="0" fontId="0" fillId="17" borderId="16" xfId="0" applyFill="1" applyBorder="1"/>
    <xf numFmtId="0" fontId="0" fillId="112" borderId="16" xfId="0" applyFill="1" applyBorder="1"/>
    <xf numFmtId="0" fontId="0" fillId="99" borderId="16" xfId="0" applyFill="1" applyBorder="1"/>
    <xf numFmtId="0" fontId="0" fillId="106" borderId="16" xfId="0" applyFill="1" applyBorder="1"/>
    <xf numFmtId="0" fontId="0" fillId="109" borderId="16" xfId="0" applyFill="1" applyBorder="1"/>
    <xf numFmtId="0" fontId="0" fillId="113" borderId="16" xfId="0" applyFill="1" applyBorder="1"/>
    <xf numFmtId="0" fontId="0" fillId="110" borderId="16" xfId="0" applyFill="1" applyBorder="1"/>
    <xf numFmtId="0" fontId="0" fillId="124" borderId="16" xfId="0" applyFill="1" applyBorder="1"/>
    <xf numFmtId="0" fontId="0" fillId="115" borderId="16" xfId="0" applyFill="1" applyBorder="1"/>
    <xf numFmtId="0" fontId="0" fillId="118" borderId="16" xfId="0" applyFill="1" applyBorder="1"/>
    <xf numFmtId="0" fontId="0" fillId="119" borderId="16" xfId="0" applyFill="1" applyBorder="1"/>
    <xf numFmtId="0" fontId="0" fillId="121" borderId="16" xfId="0" applyFill="1" applyBorder="1"/>
    <xf numFmtId="0" fontId="0" fillId="123" borderId="17" xfId="0" applyFill="1" applyBorder="1"/>
    <xf numFmtId="0" fontId="0" fillId="140" borderId="0" xfId="0" applyFill="1"/>
    <xf numFmtId="0" fontId="0" fillId="141" borderId="0" xfId="0" applyFill="1"/>
    <xf numFmtId="0" fontId="0" fillId="30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0" fillId="46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69" borderId="1" xfId="0" applyFill="1" applyBorder="1" applyAlignment="1">
      <alignment horizontal="center" vertical="center"/>
    </xf>
    <xf numFmtId="0" fontId="0" fillId="72" borderId="1" xfId="0" applyFill="1" applyBorder="1" applyAlignment="1">
      <alignment horizontal="center" vertical="center"/>
    </xf>
    <xf numFmtId="0" fontId="0" fillId="59" borderId="1" xfId="0" applyFill="1" applyBorder="1" applyAlignment="1">
      <alignment horizontal="center" vertical="center"/>
    </xf>
    <xf numFmtId="0" fontId="0" fillId="54" borderId="1" xfId="0" applyFill="1" applyBorder="1" applyAlignment="1">
      <alignment horizontal="center" vertical="center"/>
    </xf>
    <xf numFmtId="0" fontId="0" fillId="64" borderId="1" xfId="0" applyFill="1" applyBorder="1" applyAlignment="1">
      <alignment horizontal="center" vertical="center"/>
    </xf>
    <xf numFmtId="0" fontId="0" fillId="57" borderId="1" xfId="0" applyFill="1" applyBorder="1" applyAlignment="1">
      <alignment horizontal="center" vertical="center"/>
    </xf>
    <xf numFmtId="0" fontId="0" fillId="96" borderId="1" xfId="0" applyFill="1" applyBorder="1" applyAlignment="1">
      <alignment horizontal="center" vertical="center"/>
    </xf>
    <xf numFmtId="0" fontId="0" fillId="92" borderId="1" xfId="0" applyFill="1" applyBorder="1" applyAlignment="1">
      <alignment horizontal="center" vertical="center"/>
    </xf>
    <xf numFmtId="0" fontId="0" fillId="86" borderId="1" xfId="0" applyFill="1" applyBorder="1" applyAlignment="1">
      <alignment horizontal="center" vertical="center"/>
    </xf>
    <xf numFmtId="0" fontId="0" fillId="90" borderId="1" xfId="0" applyFill="1" applyBorder="1" applyAlignment="1">
      <alignment horizontal="center" vertical="center"/>
    </xf>
    <xf numFmtId="0" fontId="0" fillId="88" borderId="1" xfId="0" applyFill="1" applyBorder="1" applyAlignment="1">
      <alignment horizontal="center" vertical="center"/>
    </xf>
    <xf numFmtId="0" fontId="0" fillId="78" borderId="1" xfId="0" applyFill="1" applyBorder="1" applyAlignment="1">
      <alignment horizontal="center" vertical="center"/>
    </xf>
    <xf numFmtId="0" fontId="0" fillId="74" borderId="1" xfId="0" applyFill="1" applyBorder="1" applyAlignment="1">
      <alignment horizontal="center" vertical="center"/>
    </xf>
    <xf numFmtId="0" fontId="0" fillId="8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12" borderId="1" xfId="0" applyFill="1" applyBorder="1" applyAlignment="1">
      <alignment horizontal="center" vertical="center"/>
    </xf>
    <xf numFmtId="0" fontId="0" fillId="99" borderId="1" xfId="0" applyFill="1" applyBorder="1" applyAlignment="1">
      <alignment horizontal="center" vertical="center"/>
    </xf>
    <xf numFmtId="0" fontId="0" fillId="106" borderId="1" xfId="0" applyFill="1" applyBorder="1" applyAlignment="1">
      <alignment horizontal="center" vertical="center"/>
    </xf>
    <xf numFmtId="0" fontId="0" fillId="109" borderId="1" xfId="0" applyFill="1" applyBorder="1" applyAlignment="1">
      <alignment horizontal="center" vertical="center"/>
    </xf>
    <xf numFmtId="0" fontId="0" fillId="113" borderId="1" xfId="0" applyFill="1" applyBorder="1" applyAlignment="1">
      <alignment horizontal="center" vertical="center"/>
    </xf>
    <xf numFmtId="0" fontId="0" fillId="110" borderId="1" xfId="0" applyFill="1" applyBorder="1" applyAlignment="1">
      <alignment horizontal="center" vertical="center"/>
    </xf>
    <xf numFmtId="0" fontId="0" fillId="124" borderId="1" xfId="0" applyFill="1" applyBorder="1" applyAlignment="1">
      <alignment horizontal="center" vertical="center"/>
    </xf>
    <xf numFmtId="0" fontId="0" fillId="115" borderId="1" xfId="0" applyFill="1" applyBorder="1" applyAlignment="1">
      <alignment horizontal="center" vertical="center"/>
    </xf>
    <xf numFmtId="0" fontId="0" fillId="118" borderId="1" xfId="0" applyFill="1" applyBorder="1" applyAlignment="1">
      <alignment horizontal="center" vertical="center"/>
    </xf>
    <xf numFmtId="0" fontId="0" fillId="119" borderId="1" xfId="0" applyFill="1" applyBorder="1" applyAlignment="1">
      <alignment horizontal="center" vertical="center"/>
    </xf>
    <xf numFmtId="0" fontId="0" fillId="121" borderId="1" xfId="0" applyFill="1" applyBorder="1" applyAlignment="1">
      <alignment horizontal="center" vertical="center"/>
    </xf>
    <xf numFmtId="0" fontId="5" fillId="123" borderId="3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18" borderId="2" xfId="0" applyFill="1" applyBorder="1"/>
    <xf numFmtId="0" fontId="0" fillId="22" borderId="2" xfId="0" applyFill="1" applyBorder="1"/>
    <xf numFmtId="0" fontId="0" fillId="29" borderId="2" xfId="0" applyFill="1" applyBorder="1"/>
    <xf numFmtId="0" fontId="0" fillId="32" borderId="2" xfId="0" applyFill="1" applyBorder="1"/>
    <xf numFmtId="0" fontId="0" fillId="46" borderId="2" xfId="0" applyFill="1" applyBorder="1"/>
    <xf numFmtId="0" fontId="0" fillId="72" borderId="2" xfId="0" applyFill="1" applyBorder="1"/>
    <xf numFmtId="0" fontId="0" fillId="59" borderId="2" xfId="0" applyFill="1" applyBorder="1"/>
    <xf numFmtId="0" fontId="0" fillId="54" borderId="2" xfId="0" applyFill="1" applyBorder="1"/>
    <xf numFmtId="0" fontId="0" fillId="96" borderId="2" xfId="0" applyFill="1" applyBorder="1"/>
    <xf numFmtId="0" fontId="0" fillId="90" borderId="2" xfId="0" applyFill="1" applyBorder="1"/>
    <xf numFmtId="0" fontId="0" fillId="88" borderId="2" xfId="0" applyFill="1" applyBorder="1"/>
    <xf numFmtId="0" fontId="0" fillId="78" borderId="2" xfId="0" applyFill="1" applyBorder="1"/>
    <xf numFmtId="0" fontId="0" fillId="74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99" borderId="2" xfId="0" applyFill="1" applyBorder="1"/>
    <xf numFmtId="0" fontId="0" fillId="106" borderId="2" xfId="0" applyFill="1" applyBorder="1"/>
    <xf numFmtId="0" fontId="0" fillId="109" borderId="2" xfId="0" applyFill="1" applyBorder="1"/>
    <xf numFmtId="0" fontId="0" fillId="110" borderId="2" xfId="0" applyFill="1" applyBorder="1"/>
    <xf numFmtId="0" fontId="0" fillId="124" borderId="2" xfId="0" applyFill="1" applyBorder="1"/>
    <xf numFmtId="0" fontId="0" fillId="115" borderId="2" xfId="0" applyFill="1" applyBorder="1"/>
    <xf numFmtId="0" fontId="0" fillId="118" borderId="2" xfId="0" applyFill="1" applyBorder="1"/>
    <xf numFmtId="0" fontId="0" fillId="119" borderId="2" xfId="0" applyFill="1" applyBorder="1"/>
    <xf numFmtId="0" fontId="0" fillId="121" borderId="2" xfId="0" applyFill="1" applyBorder="1"/>
    <xf numFmtId="0" fontId="0" fillId="123" borderId="5" xfId="0" applyFill="1" applyBorder="1"/>
    <xf numFmtId="0" fontId="0" fillId="0" borderId="16" xfId="0" applyBorder="1"/>
    <xf numFmtId="0" fontId="1" fillId="14" borderId="5" xfId="0" applyFont="1" applyFill="1" applyBorder="1"/>
    <xf numFmtId="0" fontId="0" fillId="37" borderId="17" xfId="0" applyFill="1" applyBorder="1"/>
    <xf numFmtId="0" fontId="0" fillId="39" borderId="5" xfId="0" applyFill="1" applyBorder="1"/>
    <xf numFmtId="0" fontId="0" fillId="69" borderId="17" xfId="0" applyFill="1" applyBorder="1"/>
    <xf numFmtId="0" fontId="0" fillId="64" borderId="5" xfId="0" applyFill="1" applyBorder="1"/>
    <xf numFmtId="0" fontId="0" fillId="57" borderId="17" xfId="0" applyFill="1" applyBorder="1"/>
    <xf numFmtId="0" fontId="0" fillId="92" borderId="5" xfId="0" applyFill="1" applyBorder="1"/>
    <xf numFmtId="0" fontId="0" fillId="86" borderId="17" xfId="0" applyFill="1" applyBorder="1"/>
    <xf numFmtId="0" fontId="0" fillId="82" borderId="5" xfId="0" applyFill="1" applyBorder="1"/>
    <xf numFmtId="0" fontId="0" fillId="2" borderId="17" xfId="0" applyFill="1" applyBorder="1"/>
    <xf numFmtId="0" fontId="0" fillId="12" borderId="5" xfId="0" applyFill="1" applyBorder="1"/>
    <xf numFmtId="0" fontId="0" fillId="15" borderId="17" xfId="0" applyFill="1" applyBorder="1"/>
    <xf numFmtId="0" fontId="0" fillId="17" borderId="5" xfId="0" applyFill="1" applyBorder="1"/>
    <xf numFmtId="0" fontId="0" fillId="112" borderId="17" xfId="0" applyFill="1" applyBorder="1"/>
    <xf numFmtId="0" fontId="0" fillId="113" borderId="5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4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0" borderId="19" xfId="0" applyFill="1" applyBorder="1"/>
    <xf numFmtId="0" fontId="0" fillId="18" borderId="19" xfId="0" applyFill="1" applyBorder="1"/>
    <xf numFmtId="0" fontId="0" fillId="22" borderId="19" xfId="0" applyFill="1" applyBorder="1"/>
    <xf numFmtId="0" fontId="0" fillId="29" borderId="19" xfId="0" applyFill="1" applyBorder="1"/>
    <xf numFmtId="0" fontId="0" fillId="32" borderId="19" xfId="0" applyFill="1" applyBorder="1"/>
    <xf numFmtId="0" fontId="1" fillId="14" borderId="19" xfId="0" applyFont="1" applyFill="1" applyBorder="1"/>
    <xf numFmtId="0" fontId="0" fillId="37" borderId="19" xfId="0" applyFill="1" applyBorder="1"/>
    <xf numFmtId="0" fontId="0" fillId="46" borderId="19" xfId="0" applyFill="1" applyBorder="1"/>
    <xf numFmtId="0" fontId="0" fillId="39" borderId="19" xfId="0" applyFill="1" applyBorder="1"/>
    <xf numFmtId="0" fontId="0" fillId="69" borderId="19" xfId="0" applyFill="1" applyBorder="1"/>
    <xf numFmtId="0" fontId="0" fillId="72" borderId="19" xfId="0" applyFill="1" applyBorder="1"/>
    <xf numFmtId="0" fontId="0" fillId="59" borderId="19" xfId="0" applyFill="1" applyBorder="1"/>
    <xf numFmtId="0" fontId="0" fillId="54" borderId="19" xfId="0" applyFill="1" applyBorder="1"/>
    <xf numFmtId="0" fontId="0" fillId="64" borderId="19" xfId="0" applyFill="1" applyBorder="1"/>
    <xf numFmtId="0" fontId="0" fillId="57" borderId="19" xfId="0" applyFill="1" applyBorder="1"/>
    <xf numFmtId="0" fontId="0" fillId="96" borderId="19" xfId="0" applyFill="1" applyBorder="1"/>
    <xf numFmtId="0" fontId="0" fillId="92" borderId="19" xfId="0" applyFill="1" applyBorder="1"/>
    <xf numFmtId="0" fontId="0" fillId="86" borderId="19" xfId="0" applyFill="1" applyBorder="1"/>
    <xf numFmtId="0" fontId="0" fillId="90" borderId="19" xfId="0" applyFill="1" applyBorder="1"/>
    <xf numFmtId="0" fontId="0" fillId="88" borderId="19" xfId="0" applyFill="1" applyBorder="1"/>
    <xf numFmtId="0" fontId="0" fillId="78" borderId="19" xfId="0" applyFill="1" applyBorder="1"/>
    <xf numFmtId="0" fontId="0" fillId="74" borderId="19" xfId="0" applyFill="1" applyBorder="1"/>
    <xf numFmtId="0" fontId="0" fillId="82" borderId="19" xfId="0" applyFill="1" applyBorder="1"/>
    <xf numFmtId="0" fontId="0" fillId="2" borderId="19" xfId="0" applyFill="1" applyBorder="1"/>
    <xf numFmtId="0" fontId="0" fillId="3" borderId="19" xfId="0" applyFill="1" applyBorder="1"/>
    <xf numFmtId="0" fontId="0" fillId="5" borderId="19" xfId="0" applyFill="1" applyBorder="1"/>
    <xf numFmtId="0" fontId="0" fillId="12" borderId="19" xfId="0" applyFill="1" applyBorder="1"/>
    <xf numFmtId="0" fontId="0" fillId="15" borderId="19" xfId="0" applyFill="1" applyBorder="1"/>
    <xf numFmtId="0" fontId="0" fillId="17" borderId="19" xfId="0" applyFill="1" applyBorder="1"/>
    <xf numFmtId="0" fontId="0" fillId="112" borderId="19" xfId="0" applyFill="1" applyBorder="1"/>
    <xf numFmtId="0" fontId="0" fillId="99" borderId="19" xfId="0" applyFill="1" applyBorder="1"/>
    <xf numFmtId="0" fontId="0" fillId="106" borderId="19" xfId="0" applyFill="1" applyBorder="1"/>
    <xf numFmtId="0" fontId="0" fillId="109" borderId="19" xfId="0" applyFill="1" applyBorder="1"/>
    <xf numFmtId="0" fontId="0" fillId="113" borderId="19" xfId="0" applyFill="1" applyBorder="1"/>
    <xf numFmtId="0" fontId="0" fillId="110" borderId="19" xfId="0" applyFill="1" applyBorder="1"/>
    <xf numFmtId="0" fontId="0" fillId="124" borderId="19" xfId="0" applyFill="1" applyBorder="1"/>
    <xf numFmtId="0" fontId="0" fillId="115" borderId="19" xfId="0" applyFill="1" applyBorder="1"/>
    <xf numFmtId="0" fontId="0" fillId="118" borderId="19" xfId="0" applyFill="1" applyBorder="1"/>
    <xf numFmtId="0" fontId="0" fillId="119" borderId="19" xfId="0" applyFill="1" applyBorder="1"/>
    <xf numFmtId="0" fontId="0" fillId="121" borderId="19" xfId="0" applyFill="1" applyBorder="1"/>
    <xf numFmtId="0" fontId="5" fillId="123" borderId="20" xfId="0" applyFont="1" applyFill="1" applyBorder="1"/>
    <xf numFmtId="0" fontId="0" fillId="0" borderId="15" xfId="0" applyBorder="1"/>
    <xf numFmtId="0" fontId="0" fillId="0" borderId="2" xfId="0" applyBorder="1"/>
    <xf numFmtId="0" fontId="0" fillId="0" borderId="5" xfId="0" applyBorder="1"/>
    <xf numFmtId="0" fontId="0" fillId="30" borderId="2" xfId="0" applyFill="1" applyBorder="1"/>
    <xf numFmtId="0" fontId="1" fillId="0" borderId="0" xfId="0" applyFont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31" xfId="0" applyBorder="1"/>
    <xf numFmtId="0" fontId="0" fillId="0" borderId="29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28" xfId="0" applyBorder="1"/>
    <xf numFmtId="0" fontId="0" fillId="0" borderId="9" xfId="0" applyBorder="1" applyAlignment="1">
      <alignment horizontal="center"/>
    </xf>
    <xf numFmtId="0" fontId="0" fillId="0" borderId="37" xfId="0" applyBorder="1"/>
    <xf numFmtId="0" fontId="0" fillId="0" borderId="30" xfId="0" applyBorder="1"/>
    <xf numFmtId="0" fontId="0" fillId="0" borderId="37" xfId="0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4" xfId="0" applyBorder="1"/>
    <xf numFmtId="0" fontId="0" fillId="0" borderId="33" xfId="0" applyBorder="1"/>
    <xf numFmtId="0" fontId="0" fillId="0" borderId="34" xfId="0" applyBorder="1"/>
    <xf numFmtId="0" fontId="0" fillId="0" borderId="32" xfId="0" applyBorder="1"/>
    <xf numFmtId="0" fontId="0" fillId="124" borderId="44" xfId="0" applyFill="1" applyBorder="1" applyAlignment="1">
      <alignment horizontal="center" vertical="center"/>
    </xf>
    <xf numFmtId="0" fontId="5" fillId="123" borderId="44" xfId="0" applyFont="1" applyFill="1" applyBorder="1" applyAlignment="1">
      <alignment horizontal="center" vertical="center"/>
    </xf>
    <xf numFmtId="0" fontId="0" fillId="112" borderId="44" xfId="0" applyFill="1" applyBorder="1" applyAlignment="1">
      <alignment horizontal="center" vertical="center"/>
    </xf>
    <xf numFmtId="0" fontId="0" fillId="118" borderId="44" xfId="0" applyFill="1" applyBorder="1" applyAlignment="1">
      <alignment horizontal="center" vertical="center"/>
    </xf>
    <xf numFmtId="0" fontId="0" fillId="29" borderId="44" xfId="0" applyFill="1" applyBorder="1" applyAlignment="1">
      <alignment horizontal="center" vertical="center"/>
    </xf>
    <xf numFmtId="0" fontId="0" fillId="39" borderId="44" xfId="0" applyFill="1" applyBorder="1" applyAlignment="1">
      <alignment horizontal="center" vertical="center"/>
    </xf>
    <xf numFmtId="0" fontId="0" fillId="69" borderId="44" xfId="0" applyFill="1" applyBorder="1" applyAlignment="1">
      <alignment horizontal="center" vertical="center"/>
    </xf>
    <xf numFmtId="0" fontId="0" fillId="18" borderId="44" xfId="0" applyFill="1" applyBorder="1" applyAlignment="1">
      <alignment horizontal="center" vertical="center"/>
    </xf>
    <xf numFmtId="0" fontId="0" fillId="46" borderId="44" xfId="0" applyFill="1" applyBorder="1" applyAlignment="1">
      <alignment horizontal="center" vertical="center"/>
    </xf>
    <xf numFmtId="0" fontId="0" fillId="54" borderId="44" xfId="0" applyFill="1" applyBorder="1" applyAlignment="1">
      <alignment horizontal="center" vertical="center"/>
    </xf>
    <xf numFmtId="0" fontId="0" fillId="72" borderId="44" xfId="0" applyFill="1" applyBorder="1" applyAlignment="1">
      <alignment horizontal="center" vertical="center"/>
    </xf>
    <xf numFmtId="0" fontId="0" fillId="17" borderId="44" xfId="0" applyFill="1" applyBorder="1" applyAlignment="1">
      <alignment horizontal="center" vertical="center"/>
    </xf>
    <xf numFmtId="0" fontId="0" fillId="30" borderId="44" xfId="0" applyFill="1" applyBorder="1" applyAlignment="1">
      <alignment horizontal="center" vertical="center"/>
    </xf>
    <xf numFmtId="0" fontId="0" fillId="22" borderId="44" xfId="0" applyFill="1" applyBorder="1" applyAlignment="1">
      <alignment horizontal="center" vertical="center"/>
    </xf>
    <xf numFmtId="0" fontId="0" fillId="32" borderId="44" xfId="0" applyFill="1" applyBorder="1" applyAlignment="1">
      <alignment horizontal="center" vertical="center"/>
    </xf>
    <xf numFmtId="0" fontId="1" fillId="14" borderId="44" xfId="0" applyFont="1" applyFill="1" applyBorder="1" applyAlignment="1">
      <alignment horizontal="center" vertical="center"/>
    </xf>
    <xf numFmtId="0" fontId="0" fillId="37" borderId="44" xfId="0" applyFill="1" applyBorder="1" applyAlignment="1">
      <alignment horizontal="center" vertical="center"/>
    </xf>
    <xf numFmtId="0" fontId="0" fillId="59" borderId="44" xfId="0" applyFill="1" applyBorder="1" applyAlignment="1">
      <alignment horizontal="center" vertical="center"/>
    </xf>
    <xf numFmtId="0" fontId="0" fillId="64" borderId="44" xfId="0" applyFill="1" applyBorder="1" applyAlignment="1">
      <alignment horizontal="center" vertical="center"/>
    </xf>
    <xf numFmtId="0" fontId="0" fillId="57" borderId="44" xfId="0" applyFill="1" applyBorder="1" applyAlignment="1">
      <alignment horizontal="center" vertical="center"/>
    </xf>
    <xf numFmtId="0" fontId="0" fillId="96" borderId="44" xfId="0" applyFill="1" applyBorder="1" applyAlignment="1">
      <alignment horizontal="center" vertical="center"/>
    </xf>
    <xf numFmtId="0" fontId="0" fillId="92" borderId="44" xfId="0" applyFill="1" applyBorder="1" applyAlignment="1">
      <alignment horizontal="center" vertical="center"/>
    </xf>
    <xf numFmtId="0" fontId="0" fillId="86" borderId="44" xfId="0" applyFill="1" applyBorder="1" applyAlignment="1">
      <alignment horizontal="center" vertical="center"/>
    </xf>
    <xf numFmtId="0" fontId="0" fillId="90" borderId="44" xfId="0" applyFill="1" applyBorder="1" applyAlignment="1">
      <alignment horizontal="center" vertical="center"/>
    </xf>
    <xf numFmtId="0" fontId="0" fillId="88" borderId="44" xfId="0" applyFill="1" applyBorder="1" applyAlignment="1">
      <alignment horizontal="center" vertical="center"/>
    </xf>
    <xf numFmtId="0" fontId="0" fillId="78" borderId="44" xfId="0" applyFill="1" applyBorder="1" applyAlignment="1">
      <alignment horizontal="center" vertical="center"/>
    </xf>
    <xf numFmtId="0" fontId="0" fillId="74" borderId="44" xfId="0" applyFill="1" applyBorder="1" applyAlignment="1">
      <alignment horizontal="center" vertical="center"/>
    </xf>
    <xf numFmtId="0" fontId="0" fillId="82" borderId="44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5" borderId="44" xfId="0" applyFill="1" applyBorder="1" applyAlignment="1">
      <alignment horizontal="center" vertical="center"/>
    </xf>
    <xf numFmtId="0" fontId="0" fillId="99" borderId="44" xfId="0" applyFill="1" applyBorder="1" applyAlignment="1">
      <alignment horizontal="center" vertical="center"/>
    </xf>
    <xf numFmtId="0" fontId="0" fillId="106" borderId="44" xfId="0" applyFill="1" applyBorder="1" applyAlignment="1">
      <alignment horizontal="center" vertical="center"/>
    </xf>
    <xf numFmtId="0" fontId="0" fillId="109" borderId="44" xfId="0" applyFill="1" applyBorder="1" applyAlignment="1">
      <alignment horizontal="center" vertical="center"/>
    </xf>
    <xf numFmtId="0" fontId="0" fillId="113" borderId="44" xfId="0" applyFill="1" applyBorder="1" applyAlignment="1">
      <alignment horizontal="center" vertical="center"/>
    </xf>
    <xf numFmtId="0" fontId="0" fillId="110" borderId="44" xfId="0" applyFill="1" applyBorder="1" applyAlignment="1">
      <alignment horizontal="center" vertical="center"/>
    </xf>
    <xf numFmtId="0" fontId="0" fillId="115" borderId="44" xfId="0" applyFill="1" applyBorder="1" applyAlignment="1">
      <alignment horizontal="center" vertical="center"/>
    </xf>
    <xf numFmtId="0" fontId="0" fillId="119" borderId="44" xfId="0" applyFill="1" applyBorder="1" applyAlignment="1">
      <alignment horizontal="center" vertical="center"/>
    </xf>
    <xf numFmtId="0" fontId="0" fillId="121" borderId="44" xfId="0" applyFill="1" applyBorder="1" applyAlignment="1">
      <alignment horizontal="center" vertical="center"/>
    </xf>
    <xf numFmtId="0" fontId="0" fillId="142" borderId="0" xfId="0" applyFill="1"/>
    <xf numFmtId="0" fontId="5" fillId="142" borderId="0" xfId="0" applyFont="1" applyFill="1"/>
    <xf numFmtId="14" fontId="5" fillId="142" borderId="0" xfId="0" applyNumberFormat="1" applyFont="1" applyFill="1"/>
    <xf numFmtId="49" fontId="5" fillId="142" borderId="0" xfId="0" applyNumberFormat="1" applyFont="1" applyFill="1"/>
    <xf numFmtId="0" fontId="0" fillId="0" borderId="26" xfId="0" applyBorder="1"/>
    <xf numFmtId="0" fontId="0" fillId="0" borderId="42" xfId="0" applyBorder="1"/>
    <xf numFmtId="0" fontId="3" fillId="0" borderId="25" xfId="0" applyFont="1" applyBorder="1"/>
    <xf numFmtId="0" fontId="3" fillId="0" borderId="29" xfId="0" applyFont="1" applyBorder="1"/>
    <xf numFmtId="0" fontId="0" fillId="0" borderId="39" xfId="0" applyBorder="1"/>
    <xf numFmtId="0" fontId="0" fillId="0" borderId="48" xfId="0" applyBorder="1" applyAlignment="1">
      <alignment horizontal="center"/>
    </xf>
    <xf numFmtId="0" fontId="1" fillId="0" borderId="28" xfId="0" applyFont="1" applyBorder="1"/>
    <xf numFmtId="0" fontId="1" fillId="14" borderId="27" xfId="0" applyFont="1" applyFill="1" applyBorder="1" applyAlignment="1">
      <alignment horizontal="center" vertical="center"/>
    </xf>
    <xf numFmtId="0" fontId="1" fillId="0" borderId="30" xfId="0" applyFont="1" applyBorder="1"/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39" xfId="0" applyBorder="1" applyAlignment="1">
      <alignment horizontal="center"/>
    </xf>
    <xf numFmtId="0" fontId="0" fillId="0" borderId="47" xfId="0" applyBorder="1"/>
    <xf numFmtId="0" fontId="0" fillId="0" borderId="43" xfId="0" applyBorder="1"/>
    <xf numFmtId="0" fontId="0" fillId="0" borderId="46" xfId="0" applyBorder="1"/>
    <xf numFmtId="0" fontId="0" fillId="0" borderId="51" xfId="0" applyBorder="1"/>
    <xf numFmtId="0" fontId="0" fillId="0" borderId="48" xfId="0" applyBorder="1"/>
    <xf numFmtId="0" fontId="5" fillId="0" borderId="0" xfId="0" applyFont="1"/>
    <xf numFmtId="0" fontId="0" fillId="18" borderId="22" xfId="0" applyFill="1" applyBorder="1" applyAlignment="1">
      <alignment horizontal="center" vertical="center"/>
    </xf>
    <xf numFmtId="0" fontId="0" fillId="22" borderId="22" xfId="0" applyFill="1" applyBorder="1" applyAlignment="1">
      <alignment horizontal="center" vertical="center"/>
    </xf>
    <xf numFmtId="0" fontId="0" fillId="29" borderId="22" xfId="0" applyFill="1" applyBorder="1" applyAlignment="1">
      <alignment horizontal="center" vertical="center"/>
    </xf>
    <xf numFmtId="0" fontId="0" fillId="32" borderId="22" xfId="0" applyFill="1" applyBorder="1" applyAlignment="1">
      <alignment horizontal="center" vertical="center"/>
    </xf>
    <xf numFmtId="0" fontId="1" fillId="14" borderId="22" xfId="0" applyFont="1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/>
    </xf>
    <xf numFmtId="0" fontId="0" fillId="46" borderId="22" xfId="0" applyFill="1" applyBorder="1" applyAlignment="1">
      <alignment horizontal="center" vertical="center"/>
    </xf>
    <xf numFmtId="0" fontId="0" fillId="69" borderId="22" xfId="0" applyFill="1" applyBorder="1" applyAlignment="1">
      <alignment horizontal="center" vertical="center"/>
    </xf>
    <xf numFmtId="0" fontId="0" fillId="72" borderId="22" xfId="0" applyFill="1" applyBorder="1" applyAlignment="1">
      <alignment horizontal="center" vertical="center"/>
    </xf>
    <xf numFmtId="0" fontId="0" fillId="59" borderId="22" xfId="0" applyFill="1" applyBorder="1" applyAlignment="1">
      <alignment horizontal="center" vertical="center"/>
    </xf>
    <xf numFmtId="0" fontId="0" fillId="64" borderId="22" xfId="0" applyFill="1" applyBorder="1" applyAlignment="1">
      <alignment horizontal="center" vertical="center"/>
    </xf>
    <xf numFmtId="0" fontId="0" fillId="57" borderId="22" xfId="0" applyFill="1" applyBorder="1" applyAlignment="1">
      <alignment horizontal="center" vertical="center"/>
    </xf>
    <xf numFmtId="0" fontId="0" fillId="96" borderId="22" xfId="0" applyFill="1" applyBorder="1" applyAlignment="1">
      <alignment horizontal="center" vertical="center"/>
    </xf>
    <xf numFmtId="0" fontId="0" fillId="92" borderId="22" xfId="0" applyFill="1" applyBorder="1" applyAlignment="1">
      <alignment horizontal="center" vertical="center"/>
    </xf>
    <xf numFmtId="0" fontId="0" fillId="86" borderId="22" xfId="0" applyFill="1" applyBorder="1" applyAlignment="1">
      <alignment horizontal="center" vertical="center"/>
    </xf>
    <xf numFmtId="0" fontId="0" fillId="90" borderId="22" xfId="0" applyFill="1" applyBorder="1" applyAlignment="1">
      <alignment horizontal="center" vertical="center"/>
    </xf>
    <xf numFmtId="0" fontId="0" fillId="88" borderId="22" xfId="0" applyFill="1" applyBorder="1" applyAlignment="1">
      <alignment horizontal="center" vertical="center"/>
    </xf>
    <xf numFmtId="0" fontId="0" fillId="78" borderId="22" xfId="0" applyFill="1" applyBorder="1" applyAlignment="1">
      <alignment horizontal="center" vertical="center"/>
    </xf>
    <xf numFmtId="0" fontId="0" fillId="74" borderId="22" xfId="0" applyFill="1" applyBorder="1" applyAlignment="1">
      <alignment horizontal="center" vertical="center"/>
    </xf>
    <xf numFmtId="0" fontId="0" fillId="82" borderId="2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0" fillId="112" borderId="22" xfId="0" applyFill="1" applyBorder="1" applyAlignment="1">
      <alignment horizontal="center" vertical="center"/>
    </xf>
    <xf numFmtId="0" fontId="0" fillId="99" borderId="22" xfId="0" applyFill="1" applyBorder="1" applyAlignment="1">
      <alignment horizontal="center" vertical="center"/>
    </xf>
    <xf numFmtId="0" fontId="0" fillId="106" borderId="22" xfId="0" applyFill="1" applyBorder="1" applyAlignment="1">
      <alignment horizontal="center" vertical="center"/>
    </xf>
    <xf numFmtId="0" fontId="0" fillId="109" borderId="22" xfId="0" applyFill="1" applyBorder="1" applyAlignment="1">
      <alignment horizontal="center" vertical="center"/>
    </xf>
    <xf numFmtId="0" fontId="0" fillId="113" borderId="22" xfId="0" applyFill="1" applyBorder="1" applyAlignment="1">
      <alignment horizontal="center" vertical="center"/>
    </xf>
    <xf numFmtId="0" fontId="0" fillId="110" borderId="22" xfId="0" applyFill="1" applyBorder="1" applyAlignment="1">
      <alignment horizontal="center" vertical="center"/>
    </xf>
    <xf numFmtId="0" fontId="0" fillId="124" borderId="22" xfId="0" applyFill="1" applyBorder="1" applyAlignment="1">
      <alignment horizontal="center" vertical="center"/>
    </xf>
    <xf numFmtId="0" fontId="0" fillId="115" borderId="22" xfId="0" applyFill="1" applyBorder="1" applyAlignment="1">
      <alignment horizontal="center" vertical="center"/>
    </xf>
    <xf numFmtId="0" fontId="0" fillId="118" borderId="22" xfId="0" applyFill="1" applyBorder="1" applyAlignment="1">
      <alignment horizontal="center" vertical="center"/>
    </xf>
    <xf numFmtId="0" fontId="0" fillId="119" borderId="22" xfId="0" applyFill="1" applyBorder="1" applyAlignment="1">
      <alignment horizontal="center" vertical="center"/>
    </xf>
    <xf numFmtId="0" fontId="0" fillId="121" borderId="22" xfId="0" applyFill="1" applyBorder="1" applyAlignment="1">
      <alignment horizontal="center" vertical="center"/>
    </xf>
    <xf numFmtId="0" fontId="5" fillId="123" borderId="22" xfId="0" applyFont="1" applyFill="1" applyBorder="1" applyAlignment="1">
      <alignment horizontal="center" vertical="center"/>
    </xf>
    <xf numFmtId="0" fontId="0" fillId="30" borderId="22" xfId="0" applyFill="1" applyBorder="1" applyAlignment="1">
      <alignment horizontal="center" vertical="center"/>
    </xf>
    <xf numFmtId="0" fontId="0" fillId="54" borderId="23" xfId="0" applyFill="1" applyBorder="1" applyAlignment="1">
      <alignment horizontal="center" vertical="center"/>
    </xf>
    <xf numFmtId="0" fontId="0" fillId="0" borderId="52" xfId="0" applyBorder="1"/>
    <xf numFmtId="0" fontId="1" fillId="0" borderId="22" xfId="0" applyFont="1" applyBorder="1"/>
    <xf numFmtId="0" fontId="1" fillId="0" borderId="23" xfId="0" applyFont="1" applyBorder="1"/>
    <xf numFmtId="0" fontId="1" fillId="0" borderId="45" xfId="0" applyFont="1" applyBorder="1"/>
    <xf numFmtId="0" fontId="0" fillId="0" borderId="53" xfId="0" applyBorder="1"/>
    <xf numFmtId="0" fontId="0" fillId="0" borderId="41" xfId="0" applyBorder="1"/>
    <xf numFmtId="0" fontId="0" fillId="0" borderId="54" xfId="0" applyBorder="1"/>
    <xf numFmtId="0" fontId="1" fillId="0" borderId="54" xfId="0" applyFont="1" applyBorder="1"/>
    <xf numFmtId="0" fontId="1" fillId="0" borderId="34" xfId="0" applyFont="1" applyBorder="1"/>
    <xf numFmtId="0" fontId="1" fillId="0" borderId="41" xfId="0" applyFont="1" applyBorder="1"/>
    <xf numFmtId="0" fontId="0" fillId="30" borderId="46" xfId="0" applyFill="1" applyBorder="1" applyAlignment="1">
      <alignment horizontal="center" vertical="center"/>
    </xf>
    <xf numFmtId="0" fontId="0" fillId="18" borderId="47" xfId="0" applyFill="1" applyBorder="1" applyAlignment="1">
      <alignment horizontal="center" vertical="center"/>
    </xf>
    <xf numFmtId="0" fontId="0" fillId="22" borderId="47" xfId="0" applyFill="1" applyBorder="1" applyAlignment="1">
      <alignment horizontal="center" vertical="center"/>
    </xf>
    <xf numFmtId="0" fontId="0" fillId="29" borderId="47" xfId="0" applyFill="1" applyBorder="1" applyAlignment="1">
      <alignment horizontal="center" vertical="center"/>
    </xf>
    <xf numFmtId="0" fontId="0" fillId="32" borderId="47" xfId="0" applyFill="1" applyBorder="1" applyAlignment="1">
      <alignment horizontal="center" vertical="center"/>
    </xf>
    <xf numFmtId="0" fontId="1" fillId="14" borderId="47" xfId="0" applyFont="1" applyFill="1" applyBorder="1" applyAlignment="1">
      <alignment horizontal="center" vertical="center"/>
    </xf>
    <xf numFmtId="0" fontId="0" fillId="37" borderId="47" xfId="0" applyFill="1" applyBorder="1" applyAlignment="1">
      <alignment horizontal="center" vertical="center"/>
    </xf>
    <xf numFmtId="0" fontId="0" fillId="46" borderId="47" xfId="0" applyFill="1" applyBorder="1" applyAlignment="1">
      <alignment horizontal="center" vertical="center"/>
    </xf>
    <xf numFmtId="0" fontId="0" fillId="39" borderId="47" xfId="0" applyFill="1" applyBorder="1" applyAlignment="1">
      <alignment horizontal="center" vertical="center"/>
    </xf>
    <xf numFmtId="0" fontId="0" fillId="69" borderId="47" xfId="0" applyFill="1" applyBorder="1" applyAlignment="1">
      <alignment horizontal="center" vertical="center"/>
    </xf>
    <xf numFmtId="0" fontId="0" fillId="72" borderId="47" xfId="0" applyFill="1" applyBorder="1" applyAlignment="1">
      <alignment horizontal="center" vertical="center"/>
    </xf>
    <xf numFmtId="0" fontId="0" fillId="59" borderId="47" xfId="0" applyFill="1" applyBorder="1" applyAlignment="1">
      <alignment horizontal="center" vertical="center"/>
    </xf>
    <xf numFmtId="0" fontId="0" fillId="54" borderId="47" xfId="0" applyFill="1" applyBorder="1" applyAlignment="1">
      <alignment horizontal="center" vertical="center"/>
    </xf>
    <xf numFmtId="0" fontId="0" fillId="64" borderId="47" xfId="0" applyFill="1" applyBorder="1" applyAlignment="1">
      <alignment horizontal="center" vertical="center"/>
    </xf>
    <xf numFmtId="0" fontId="0" fillId="57" borderId="47" xfId="0" applyFill="1" applyBorder="1" applyAlignment="1">
      <alignment horizontal="center" vertical="center"/>
    </xf>
    <xf numFmtId="0" fontId="0" fillId="96" borderId="47" xfId="0" applyFill="1" applyBorder="1" applyAlignment="1">
      <alignment horizontal="center" vertical="center"/>
    </xf>
    <xf numFmtId="0" fontId="0" fillId="92" borderId="47" xfId="0" applyFill="1" applyBorder="1" applyAlignment="1">
      <alignment horizontal="center" vertical="center"/>
    </xf>
    <xf numFmtId="0" fontId="0" fillId="86" borderId="47" xfId="0" applyFill="1" applyBorder="1" applyAlignment="1">
      <alignment horizontal="center" vertical="center"/>
    </xf>
    <xf numFmtId="0" fontId="0" fillId="90" borderId="47" xfId="0" applyFill="1" applyBorder="1" applyAlignment="1">
      <alignment horizontal="center" vertical="center"/>
    </xf>
    <xf numFmtId="0" fontId="0" fillId="88" borderId="47" xfId="0" applyFill="1" applyBorder="1" applyAlignment="1">
      <alignment horizontal="center" vertical="center"/>
    </xf>
    <xf numFmtId="0" fontId="0" fillId="78" borderId="47" xfId="0" applyFill="1" applyBorder="1" applyAlignment="1">
      <alignment horizontal="center" vertical="center"/>
    </xf>
    <xf numFmtId="0" fontId="0" fillId="74" borderId="47" xfId="0" applyFill="1" applyBorder="1" applyAlignment="1">
      <alignment horizontal="center" vertical="center"/>
    </xf>
    <xf numFmtId="0" fontId="0" fillId="82" borderId="47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5" borderId="47" xfId="0" applyFill="1" applyBorder="1" applyAlignment="1">
      <alignment horizontal="center" vertical="center"/>
    </xf>
    <xf numFmtId="0" fontId="0" fillId="17" borderId="47" xfId="0" applyFill="1" applyBorder="1" applyAlignment="1">
      <alignment horizontal="center" vertical="center"/>
    </xf>
    <xf numFmtId="0" fontId="0" fillId="112" borderId="47" xfId="0" applyFill="1" applyBorder="1" applyAlignment="1">
      <alignment horizontal="center" vertical="center"/>
    </xf>
    <xf numFmtId="0" fontId="0" fillId="99" borderId="47" xfId="0" applyFill="1" applyBorder="1" applyAlignment="1">
      <alignment horizontal="center" vertical="center"/>
    </xf>
    <xf numFmtId="0" fontId="0" fillId="106" borderId="47" xfId="0" applyFill="1" applyBorder="1" applyAlignment="1">
      <alignment horizontal="center" vertical="center"/>
    </xf>
    <xf numFmtId="0" fontId="0" fillId="109" borderId="47" xfId="0" applyFill="1" applyBorder="1" applyAlignment="1">
      <alignment horizontal="center" vertical="center"/>
    </xf>
    <xf numFmtId="0" fontId="0" fillId="113" borderId="47" xfId="0" applyFill="1" applyBorder="1" applyAlignment="1">
      <alignment horizontal="center" vertical="center"/>
    </xf>
    <xf numFmtId="0" fontId="0" fillId="110" borderId="47" xfId="0" applyFill="1" applyBorder="1" applyAlignment="1">
      <alignment horizontal="center" vertical="center"/>
    </xf>
    <xf numFmtId="0" fontId="0" fillId="124" borderId="47" xfId="0" applyFill="1" applyBorder="1" applyAlignment="1">
      <alignment horizontal="center" vertical="center"/>
    </xf>
    <xf numFmtId="0" fontId="0" fillId="115" borderId="47" xfId="0" applyFill="1" applyBorder="1" applyAlignment="1">
      <alignment horizontal="center" vertical="center"/>
    </xf>
    <xf numFmtId="0" fontId="0" fillId="118" borderId="47" xfId="0" applyFill="1" applyBorder="1" applyAlignment="1">
      <alignment horizontal="center" vertical="center"/>
    </xf>
    <xf numFmtId="0" fontId="0" fillId="119" borderId="47" xfId="0" applyFill="1" applyBorder="1" applyAlignment="1">
      <alignment horizontal="center" vertical="center"/>
    </xf>
    <xf numFmtId="0" fontId="0" fillId="121" borderId="47" xfId="0" applyFill="1" applyBorder="1" applyAlignment="1">
      <alignment horizontal="center" vertical="center"/>
    </xf>
    <xf numFmtId="0" fontId="5" fillId="123" borderId="43" xfId="0" applyFont="1" applyFill="1" applyBorder="1" applyAlignment="1">
      <alignment horizontal="center" vertical="center"/>
    </xf>
    <xf numFmtId="0" fontId="9" fillId="0" borderId="0" xfId="0" applyFont="1"/>
    <xf numFmtId="0" fontId="10" fillId="0" borderId="10" xfId="0" applyFont="1" applyBorder="1" applyAlignment="1">
      <alignment horizontal="center"/>
    </xf>
    <xf numFmtId="0" fontId="1" fillId="30" borderId="27" xfId="0" applyFont="1" applyFill="1" applyBorder="1" applyAlignment="1">
      <alignment horizontal="center" vertical="center"/>
    </xf>
    <xf numFmtId="0" fontId="1" fillId="18" borderId="27" xfId="0" applyFont="1" applyFill="1" applyBorder="1" applyAlignment="1">
      <alignment horizontal="center" vertical="center"/>
    </xf>
    <xf numFmtId="0" fontId="1" fillId="22" borderId="27" xfId="0" applyFont="1" applyFill="1" applyBorder="1" applyAlignment="1">
      <alignment horizontal="center" vertical="center"/>
    </xf>
    <xf numFmtId="0" fontId="1" fillId="29" borderId="27" xfId="0" applyFont="1" applyFill="1" applyBorder="1" applyAlignment="1">
      <alignment horizontal="center" vertical="center"/>
    </xf>
    <xf numFmtId="0" fontId="1" fillId="32" borderId="27" xfId="0" applyFont="1" applyFill="1" applyBorder="1" applyAlignment="1">
      <alignment horizontal="center" vertical="center"/>
    </xf>
    <xf numFmtId="0" fontId="1" fillId="37" borderId="27" xfId="0" applyFont="1" applyFill="1" applyBorder="1" applyAlignment="1">
      <alignment horizontal="center" vertical="center"/>
    </xf>
    <xf numFmtId="0" fontId="1" fillId="46" borderId="27" xfId="0" applyFont="1" applyFill="1" applyBorder="1" applyAlignment="1">
      <alignment horizontal="center" vertical="center"/>
    </xf>
    <xf numFmtId="0" fontId="1" fillId="39" borderId="27" xfId="0" applyFont="1" applyFill="1" applyBorder="1" applyAlignment="1">
      <alignment horizontal="center" vertical="center"/>
    </xf>
    <xf numFmtId="0" fontId="1" fillId="69" borderId="27" xfId="0" applyFont="1" applyFill="1" applyBorder="1" applyAlignment="1">
      <alignment horizontal="center" vertical="center"/>
    </xf>
    <xf numFmtId="0" fontId="1" fillId="72" borderId="27" xfId="0" applyFont="1" applyFill="1" applyBorder="1" applyAlignment="1">
      <alignment horizontal="center" vertical="center"/>
    </xf>
    <xf numFmtId="0" fontId="1" fillId="59" borderId="27" xfId="0" applyFont="1" applyFill="1" applyBorder="1" applyAlignment="1">
      <alignment horizontal="center" vertical="center"/>
    </xf>
    <xf numFmtId="0" fontId="1" fillId="54" borderId="27" xfId="0" applyFont="1" applyFill="1" applyBorder="1" applyAlignment="1">
      <alignment horizontal="center" vertical="center"/>
    </xf>
    <xf numFmtId="0" fontId="1" fillId="64" borderId="27" xfId="0" applyFont="1" applyFill="1" applyBorder="1" applyAlignment="1">
      <alignment horizontal="center" vertical="center"/>
    </xf>
    <xf numFmtId="0" fontId="1" fillId="57" borderId="27" xfId="0" applyFont="1" applyFill="1" applyBorder="1" applyAlignment="1">
      <alignment horizontal="center" vertical="center"/>
    </xf>
    <xf numFmtId="0" fontId="1" fillId="96" borderId="27" xfId="0" applyFont="1" applyFill="1" applyBorder="1" applyAlignment="1">
      <alignment horizontal="center" vertical="center"/>
    </xf>
    <xf numFmtId="0" fontId="1" fillId="92" borderId="27" xfId="0" applyFont="1" applyFill="1" applyBorder="1" applyAlignment="1">
      <alignment horizontal="center" vertical="center"/>
    </xf>
    <xf numFmtId="0" fontId="1" fillId="86" borderId="27" xfId="0" applyFont="1" applyFill="1" applyBorder="1" applyAlignment="1">
      <alignment horizontal="center" vertical="center"/>
    </xf>
    <xf numFmtId="0" fontId="1" fillId="90" borderId="27" xfId="0" applyFont="1" applyFill="1" applyBorder="1" applyAlignment="1">
      <alignment horizontal="center" vertical="center"/>
    </xf>
    <xf numFmtId="0" fontId="1" fillId="88" borderId="27" xfId="0" applyFont="1" applyFill="1" applyBorder="1" applyAlignment="1">
      <alignment horizontal="center" vertical="center"/>
    </xf>
    <xf numFmtId="0" fontId="1" fillId="78" borderId="27" xfId="0" applyFont="1" applyFill="1" applyBorder="1" applyAlignment="1">
      <alignment horizontal="center" vertical="center"/>
    </xf>
    <xf numFmtId="0" fontId="1" fillId="74" borderId="27" xfId="0" applyFont="1" applyFill="1" applyBorder="1" applyAlignment="1">
      <alignment horizontal="center" vertical="center"/>
    </xf>
    <xf numFmtId="0" fontId="1" fillId="82" borderId="2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12" borderId="27" xfId="0" applyFont="1" applyFill="1" applyBorder="1" applyAlignment="1">
      <alignment horizontal="center" vertical="center"/>
    </xf>
    <xf numFmtId="0" fontId="1" fillId="15" borderId="27" xfId="0" applyFont="1" applyFill="1" applyBorder="1" applyAlignment="1">
      <alignment horizontal="center" vertical="center"/>
    </xf>
    <xf numFmtId="0" fontId="1" fillId="17" borderId="27" xfId="0" applyFont="1" applyFill="1" applyBorder="1" applyAlignment="1">
      <alignment horizontal="center" vertical="center"/>
    </xf>
    <xf numFmtId="0" fontId="1" fillId="112" borderId="27" xfId="0" applyFont="1" applyFill="1" applyBorder="1" applyAlignment="1">
      <alignment horizontal="center" vertical="center"/>
    </xf>
    <xf numFmtId="0" fontId="1" fillId="99" borderId="27" xfId="0" applyFont="1" applyFill="1" applyBorder="1" applyAlignment="1">
      <alignment horizontal="center" vertical="center"/>
    </xf>
    <xf numFmtId="0" fontId="1" fillId="106" borderId="27" xfId="0" applyFont="1" applyFill="1" applyBorder="1" applyAlignment="1">
      <alignment horizontal="center" vertical="center"/>
    </xf>
    <xf numFmtId="0" fontId="1" fillId="109" borderId="27" xfId="0" applyFont="1" applyFill="1" applyBorder="1" applyAlignment="1">
      <alignment horizontal="center" vertical="center"/>
    </xf>
    <xf numFmtId="0" fontId="1" fillId="113" borderId="27" xfId="0" applyFont="1" applyFill="1" applyBorder="1" applyAlignment="1">
      <alignment horizontal="center" vertical="center"/>
    </xf>
    <xf numFmtId="0" fontId="1" fillId="110" borderId="27" xfId="0" applyFont="1" applyFill="1" applyBorder="1" applyAlignment="1">
      <alignment horizontal="center" vertical="center"/>
    </xf>
    <xf numFmtId="0" fontId="1" fillId="124" borderId="27" xfId="0" applyFont="1" applyFill="1" applyBorder="1" applyAlignment="1">
      <alignment horizontal="center" vertical="center"/>
    </xf>
    <xf numFmtId="0" fontId="1" fillId="115" borderId="27" xfId="0" applyFont="1" applyFill="1" applyBorder="1" applyAlignment="1">
      <alignment horizontal="center" vertical="center"/>
    </xf>
    <xf numFmtId="0" fontId="1" fillId="118" borderId="27" xfId="0" applyFont="1" applyFill="1" applyBorder="1" applyAlignment="1">
      <alignment horizontal="center" vertical="center"/>
    </xf>
    <xf numFmtId="0" fontId="1" fillId="119" borderId="27" xfId="0" applyFont="1" applyFill="1" applyBorder="1" applyAlignment="1">
      <alignment horizontal="center" vertical="center"/>
    </xf>
    <xf numFmtId="0" fontId="1" fillId="121" borderId="27" xfId="0" applyFont="1" applyFill="1" applyBorder="1" applyAlignment="1">
      <alignment horizontal="center" vertical="center"/>
    </xf>
    <xf numFmtId="0" fontId="1" fillId="123" borderId="29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/>
    </xf>
    <xf numFmtId="0" fontId="0" fillId="39" borderId="22" xfId="0" applyFill="1" applyBorder="1" applyAlignment="1">
      <alignment horizontal="center" vertical="center"/>
    </xf>
    <xf numFmtId="0" fontId="0" fillId="54" borderId="22" xfId="0" applyFill="1" applyBorder="1" applyAlignment="1">
      <alignment horizontal="center" vertical="center"/>
    </xf>
    <xf numFmtId="0" fontId="5" fillId="123" borderId="23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Border="1" applyAlignment="1">
      <alignment horizontal="left"/>
    </xf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1" fillId="0" borderId="7" xfId="0" applyFont="1" applyBorder="1"/>
    <xf numFmtId="0" fontId="0" fillId="0" borderId="40" xfId="0" applyBorder="1"/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0" fillId="69" borderId="21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5" fillId="142" borderId="44" xfId="0" applyFont="1" applyFill="1" applyBorder="1" applyAlignment="1">
      <alignment horizontal="center" vertical="center"/>
    </xf>
    <xf numFmtId="0" fontId="0" fillId="142" borderId="4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0" borderId="59" xfId="0" applyFill="1" applyBorder="1" applyAlignment="1">
      <alignment horizontal="left" vertical="center"/>
    </xf>
    <xf numFmtId="0" fontId="0" fillId="18" borderId="59" xfId="0" applyFill="1" applyBorder="1" applyAlignment="1">
      <alignment horizontal="left" vertical="center"/>
    </xf>
    <xf numFmtId="0" fontId="0" fillId="22" borderId="59" xfId="0" applyFill="1" applyBorder="1" applyAlignment="1">
      <alignment horizontal="left" vertical="center"/>
    </xf>
    <xf numFmtId="0" fontId="0" fillId="29" borderId="59" xfId="0" applyFill="1" applyBorder="1" applyAlignment="1">
      <alignment horizontal="left" vertical="center"/>
    </xf>
    <xf numFmtId="0" fontId="0" fillId="32" borderId="59" xfId="0" applyFill="1" applyBorder="1" applyAlignment="1">
      <alignment horizontal="left" vertical="center"/>
    </xf>
    <xf numFmtId="0" fontId="1" fillId="14" borderId="59" xfId="0" applyFont="1" applyFill="1" applyBorder="1" applyAlignment="1">
      <alignment horizontal="left" vertical="center"/>
    </xf>
    <xf numFmtId="0" fontId="0" fillId="37" borderId="59" xfId="0" applyFill="1" applyBorder="1" applyAlignment="1">
      <alignment horizontal="left" vertical="center"/>
    </xf>
    <xf numFmtId="0" fontId="0" fillId="46" borderId="59" xfId="0" applyFill="1" applyBorder="1" applyAlignment="1">
      <alignment horizontal="left" vertical="center"/>
    </xf>
    <xf numFmtId="0" fontId="0" fillId="39" borderId="59" xfId="0" applyFill="1" applyBorder="1" applyAlignment="1">
      <alignment horizontal="left" vertical="center"/>
    </xf>
    <xf numFmtId="0" fontId="0" fillId="69" borderId="59" xfId="0" applyFill="1" applyBorder="1" applyAlignment="1">
      <alignment horizontal="left" vertical="center"/>
    </xf>
    <xf numFmtId="0" fontId="0" fillId="72" borderId="59" xfId="0" applyFill="1" applyBorder="1" applyAlignment="1">
      <alignment horizontal="left" vertical="center"/>
    </xf>
    <xf numFmtId="0" fontId="0" fillId="59" borderId="59" xfId="0" applyFill="1" applyBorder="1" applyAlignment="1">
      <alignment horizontal="left" vertical="center"/>
    </xf>
    <xf numFmtId="0" fontId="0" fillId="54" borderId="59" xfId="0" applyFill="1" applyBorder="1" applyAlignment="1">
      <alignment horizontal="left" vertical="center"/>
    </xf>
    <xf numFmtId="0" fontId="0" fillId="64" borderId="59" xfId="0" applyFill="1" applyBorder="1" applyAlignment="1">
      <alignment horizontal="left" vertical="center"/>
    </xf>
    <xf numFmtId="0" fontId="0" fillId="57" borderId="59" xfId="0" applyFill="1" applyBorder="1" applyAlignment="1">
      <alignment horizontal="left" vertical="center"/>
    </xf>
    <xf numFmtId="0" fontId="0" fillId="96" borderId="59" xfId="0" applyFill="1" applyBorder="1" applyAlignment="1">
      <alignment horizontal="left" vertical="center"/>
    </xf>
    <xf numFmtId="0" fontId="0" fillId="92" borderId="59" xfId="0" applyFill="1" applyBorder="1" applyAlignment="1">
      <alignment horizontal="left" vertical="center"/>
    </xf>
    <xf numFmtId="0" fontId="0" fillId="86" borderId="59" xfId="0" applyFill="1" applyBorder="1" applyAlignment="1">
      <alignment horizontal="left" vertical="center"/>
    </xf>
    <xf numFmtId="0" fontId="0" fillId="90" borderId="59" xfId="0" applyFill="1" applyBorder="1" applyAlignment="1">
      <alignment horizontal="left" vertical="center"/>
    </xf>
    <xf numFmtId="0" fontId="0" fillId="88" borderId="59" xfId="0" applyFill="1" applyBorder="1" applyAlignment="1">
      <alignment horizontal="left" vertical="center"/>
    </xf>
    <xf numFmtId="0" fontId="0" fillId="78" borderId="59" xfId="0" applyFill="1" applyBorder="1" applyAlignment="1">
      <alignment horizontal="left" vertical="center"/>
    </xf>
    <xf numFmtId="0" fontId="0" fillId="74" borderId="59" xfId="0" applyFill="1" applyBorder="1" applyAlignment="1">
      <alignment horizontal="left" vertical="center"/>
    </xf>
    <xf numFmtId="0" fontId="0" fillId="82" borderId="59" xfId="0" applyFill="1" applyBorder="1" applyAlignment="1">
      <alignment horizontal="left" vertical="center"/>
    </xf>
    <xf numFmtId="0" fontId="0" fillId="2" borderId="59" xfId="0" applyFill="1" applyBorder="1" applyAlignment="1">
      <alignment horizontal="left" vertical="center"/>
    </xf>
    <xf numFmtId="0" fontId="0" fillId="3" borderId="59" xfId="0" applyFill="1" applyBorder="1" applyAlignment="1">
      <alignment horizontal="left" vertical="center"/>
    </xf>
    <xf numFmtId="0" fontId="0" fillId="5" borderId="59" xfId="0" applyFill="1" applyBorder="1" applyAlignment="1">
      <alignment horizontal="left" vertical="center"/>
    </xf>
    <xf numFmtId="0" fontId="0" fillId="12" borderId="59" xfId="0" applyFill="1" applyBorder="1" applyAlignment="1">
      <alignment horizontal="left" vertical="center"/>
    </xf>
    <xf numFmtId="0" fontId="0" fillId="15" borderId="59" xfId="0" applyFill="1" applyBorder="1" applyAlignment="1">
      <alignment horizontal="left" vertical="center"/>
    </xf>
    <xf numFmtId="0" fontId="0" fillId="17" borderId="59" xfId="0" applyFill="1" applyBorder="1" applyAlignment="1">
      <alignment horizontal="left" vertical="center"/>
    </xf>
    <xf numFmtId="0" fontId="0" fillId="112" borderId="59" xfId="0" applyFill="1" applyBorder="1" applyAlignment="1">
      <alignment horizontal="left" vertical="center"/>
    </xf>
    <xf numFmtId="0" fontId="0" fillId="99" borderId="59" xfId="0" applyFill="1" applyBorder="1" applyAlignment="1">
      <alignment horizontal="left" vertical="center"/>
    </xf>
    <xf numFmtId="0" fontId="0" fillId="106" borderId="59" xfId="0" applyFill="1" applyBorder="1" applyAlignment="1">
      <alignment horizontal="left" vertical="center"/>
    </xf>
    <xf numFmtId="0" fontId="0" fillId="109" borderId="59" xfId="0" applyFill="1" applyBorder="1" applyAlignment="1">
      <alignment horizontal="left" vertical="center"/>
    </xf>
    <xf numFmtId="0" fontId="0" fillId="113" borderId="59" xfId="0" applyFill="1" applyBorder="1" applyAlignment="1">
      <alignment horizontal="left" vertical="center"/>
    </xf>
    <xf numFmtId="0" fontId="0" fillId="110" borderId="59" xfId="0" applyFill="1" applyBorder="1" applyAlignment="1">
      <alignment horizontal="left" vertical="center"/>
    </xf>
    <xf numFmtId="0" fontId="0" fillId="124" borderId="59" xfId="0" applyFill="1" applyBorder="1" applyAlignment="1">
      <alignment horizontal="left" vertical="center"/>
    </xf>
    <xf numFmtId="0" fontId="0" fillId="115" borderId="59" xfId="0" applyFill="1" applyBorder="1" applyAlignment="1">
      <alignment horizontal="left" vertical="center"/>
    </xf>
    <xf numFmtId="0" fontId="0" fillId="118" borderId="59" xfId="0" applyFill="1" applyBorder="1" applyAlignment="1">
      <alignment horizontal="left" vertical="center"/>
    </xf>
    <xf numFmtId="0" fontId="0" fillId="119" borderId="59" xfId="0" applyFill="1" applyBorder="1" applyAlignment="1">
      <alignment horizontal="left" vertical="center"/>
    </xf>
    <xf numFmtId="0" fontId="0" fillId="121" borderId="59" xfId="0" applyFill="1" applyBorder="1" applyAlignment="1">
      <alignment horizontal="left" vertical="center"/>
    </xf>
    <xf numFmtId="0" fontId="5" fillId="123" borderId="26" xfId="0" applyFont="1" applyFill="1" applyBorder="1" applyAlignment="1">
      <alignment horizontal="left" vertical="center"/>
    </xf>
    <xf numFmtId="0" fontId="0" fillId="30" borderId="27" xfId="0" applyFill="1" applyBorder="1" applyAlignment="1">
      <alignment horizontal="center" vertical="center"/>
    </xf>
    <xf numFmtId="0" fontId="5" fillId="142" borderId="28" xfId="0" applyFont="1" applyFill="1" applyBorder="1" applyAlignment="1">
      <alignment horizontal="center" vertical="center"/>
    </xf>
    <xf numFmtId="0" fontId="0" fillId="18" borderId="27" xfId="0" applyFill="1" applyBorder="1" applyAlignment="1">
      <alignment horizontal="center" vertical="center"/>
    </xf>
    <xf numFmtId="0" fontId="0" fillId="22" borderId="27" xfId="0" applyFill="1" applyBorder="1" applyAlignment="1">
      <alignment horizontal="center" vertical="center"/>
    </xf>
    <xf numFmtId="0" fontId="0" fillId="29" borderId="27" xfId="0" applyFill="1" applyBorder="1" applyAlignment="1">
      <alignment horizontal="center" vertical="center"/>
    </xf>
    <xf numFmtId="0" fontId="0" fillId="32" borderId="27" xfId="0" applyFill="1" applyBorder="1" applyAlignment="1">
      <alignment horizontal="center" vertical="center"/>
    </xf>
    <xf numFmtId="0" fontId="0" fillId="37" borderId="27" xfId="0" applyFill="1" applyBorder="1" applyAlignment="1">
      <alignment horizontal="center" vertical="center"/>
    </xf>
    <xf numFmtId="0" fontId="0" fillId="46" borderId="27" xfId="0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  <xf numFmtId="0" fontId="0" fillId="69" borderId="27" xfId="0" applyFill="1" applyBorder="1" applyAlignment="1">
      <alignment horizontal="center" vertical="center"/>
    </xf>
    <xf numFmtId="0" fontId="0" fillId="72" borderId="27" xfId="0" applyFill="1" applyBorder="1" applyAlignment="1">
      <alignment horizontal="center" vertical="center"/>
    </xf>
    <xf numFmtId="0" fontId="0" fillId="59" borderId="27" xfId="0" applyFill="1" applyBorder="1" applyAlignment="1">
      <alignment horizontal="center" vertical="center"/>
    </xf>
    <xf numFmtId="0" fontId="0" fillId="54" borderId="27" xfId="0" applyFill="1" applyBorder="1" applyAlignment="1">
      <alignment horizontal="center" vertical="center"/>
    </xf>
    <xf numFmtId="0" fontId="0" fillId="64" borderId="27" xfId="0" applyFill="1" applyBorder="1" applyAlignment="1">
      <alignment horizontal="center" vertical="center"/>
    </xf>
    <xf numFmtId="0" fontId="0" fillId="57" borderId="27" xfId="0" applyFill="1" applyBorder="1" applyAlignment="1">
      <alignment horizontal="center" vertical="center"/>
    </xf>
    <xf numFmtId="0" fontId="0" fillId="96" borderId="27" xfId="0" applyFill="1" applyBorder="1" applyAlignment="1">
      <alignment horizontal="center" vertical="center"/>
    </xf>
    <xf numFmtId="0" fontId="0" fillId="92" borderId="27" xfId="0" applyFill="1" applyBorder="1" applyAlignment="1">
      <alignment horizontal="center" vertical="center"/>
    </xf>
    <xf numFmtId="0" fontId="0" fillId="86" borderId="27" xfId="0" applyFill="1" applyBorder="1" applyAlignment="1">
      <alignment horizontal="center" vertical="center"/>
    </xf>
    <xf numFmtId="0" fontId="0" fillId="90" borderId="27" xfId="0" applyFill="1" applyBorder="1" applyAlignment="1">
      <alignment horizontal="center" vertical="center"/>
    </xf>
    <xf numFmtId="0" fontId="0" fillId="88" borderId="27" xfId="0" applyFill="1" applyBorder="1" applyAlignment="1">
      <alignment horizontal="center" vertical="center"/>
    </xf>
    <xf numFmtId="0" fontId="0" fillId="78" borderId="27" xfId="0" applyFill="1" applyBorder="1" applyAlignment="1">
      <alignment horizontal="center" vertical="center"/>
    </xf>
    <xf numFmtId="0" fontId="0" fillId="74" borderId="27" xfId="0" applyFill="1" applyBorder="1" applyAlignment="1">
      <alignment horizontal="center" vertical="center"/>
    </xf>
    <xf numFmtId="0" fontId="0" fillId="82" borderId="27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112" borderId="27" xfId="0" applyFill="1" applyBorder="1" applyAlignment="1">
      <alignment horizontal="center" vertical="center"/>
    </xf>
    <xf numFmtId="0" fontId="0" fillId="99" borderId="27" xfId="0" applyFill="1" applyBorder="1" applyAlignment="1">
      <alignment horizontal="center" vertical="center"/>
    </xf>
    <xf numFmtId="0" fontId="0" fillId="106" borderId="27" xfId="0" applyFill="1" applyBorder="1" applyAlignment="1">
      <alignment horizontal="center" vertical="center"/>
    </xf>
    <xf numFmtId="0" fontId="0" fillId="109" borderId="27" xfId="0" applyFill="1" applyBorder="1" applyAlignment="1">
      <alignment horizontal="center" vertical="center"/>
    </xf>
    <xf numFmtId="0" fontId="0" fillId="113" borderId="27" xfId="0" applyFill="1" applyBorder="1" applyAlignment="1">
      <alignment horizontal="center" vertical="center"/>
    </xf>
    <xf numFmtId="0" fontId="0" fillId="110" borderId="27" xfId="0" applyFill="1" applyBorder="1" applyAlignment="1">
      <alignment horizontal="center" vertical="center"/>
    </xf>
    <xf numFmtId="0" fontId="0" fillId="124" borderId="27" xfId="0" applyFill="1" applyBorder="1" applyAlignment="1">
      <alignment horizontal="center" vertical="center"/>
    </xf>
    <xf numFmtId="0" fontId="0" fillId="115" borderId="27" xfId="0" applyFill="1" applyBorder="1" applyAlignment="1">
      <alignment horizontal="center" vertical="center"/>
    </xf>
    <xf numFmtId="0" fontId="0" fillId="118" borderId="27" xfId="0" applyFill="1" applyBorder="1" applyAlignment="1">
      <alignment horizontal="center" vertical="center"/>
    </xf>
    <xf numFmtId="0" fontId="0" fillId="119" borderId="27" xfId="0" applyFill="1" applyBorder="1" applyAlignment="1">
      <alignment horizontal="center" vertical="center"/>
    </xf>
    <xf numFmtId="0" fontId="0" fillId="121" borderId="27" xfId="0" applyFill="1" applyBorder="1" applyAlignment="1">
      <alignment horizontal="center" vertical="center"/>
    </xf>
    <xf numFmtId="0" fontId="5" fillId="123" borderId="29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5" fillId="142" borderId="3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14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0" xfId="0" applyBorder="1" applyAlignment="1">
      <alignment horizontal="left" vertical="center"/>
    </xf>
    <xf numFmtId="0" fontId="0" fillId="0" borderId="15" xfId="0" quotePrefix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67" xfId="0" applyBorder="1" applyAlignment="1">
      <alignment horizontal="left" vertic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0" fillId="0" borderId="37" xfId="0" applyBorder="1" applyAlignment="1">
      <alignment horizontal="center" vertical="center" textRotation="45" wrapText="1"/>
    </xf>
    <xf numFmtId="0" fontId="0" fillId="0" borderId="38" xfId="0" applyBorder="1" applyAlignment="1">
      <alignment horizontal="center" vertical="center" textRotation="45" wrapText="1"/>
    </xf>
    <xf numFmtId="0" fontId="0" fillId="0" borderId="39" xfId="0" applyBorder="1" applyAlignment="1">
      <alignment horizontal="center" vertical="center" textRotation="45" wrapText="1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142" borderId="0" xfId="0" applyFont="1" applyFill="1" applyAlignment="1">
      <alignment horizontal="center" vertical="top" textRotation="255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61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0" fontId="12" fillId="0" borderId="64" xfId="0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ny" xfId="0" builtinId="0"/>
  </cellStyles>
  <dxfs count="25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</font>
    </dxf>
    <dxf>
      <font>
        <b val="0"/>
        <i val="0"/>
      </font>
    </dxf>
    <dxf>
      <fill>
        <patternFill>
          <bgColor rgb="FFFF0000"/>
        </patternFill>
      </fill>
    </dxf>
    <dxf>
      <fill>
        <patternFill>
          <bgColor rgb="FF8B0000"/>
        </patternFill>
      </fill>
    </dxf>
    <dxf>
      <font>
        <color theme="0"/>
      </font>
      <fill>
        <patternFill>
          <bgColor rgb="FF000000"/>
        </patternFill>
      </fill>
    </dxf>
    <dxf>
      <fill>
        <patternFill>
          <bgColor rgb="FFFFC0CB"/>
        </patternFill>
      </fill>
    </dxf>
    <dxf>
      <fill>
        <patternFill>
          <bgColor rgb="FFFF1493"/>
        </patternFill>
      </fill>
    </dxf>
    <dxf>
      <fill>
        <patternFill>
          <bgColor rgb="FFDC143C"/>
        </patternFill>
      </fill>
    </dxf>
    <dxf>
      <fill>
        <patternFill>
          <bgColor rgb="FFFF6347"/>
        </patternFill>
      </fill>
    </dxf>
    <dxf>
      <fill>
        <patternFill>
          <bgColor rgb="FF800080"/>
        </patternFill>
      </fill>
    </dxf>
    <dxf>
      <fill>
        <patternFill>
          <bgColor rgb="FFEE82EE"/>
        </patternFill>
      </fill>
    </dxf>
    <dxf>
      <fill>
        <patternFill>
          <bgColor rgb="FFFF00FF"/>
        </patternFill>
      </fill>
    </dxf>
    <dxf>
      <fill>
        <patternFill>
          <bgColor rgb="FF0000FF"/>
        </patternFill>
      </fill>
    </dxf>
    <dxf>
      <fill>
        <patternFill>
          <bgColor rgb="FF000080"/>
        </patternFill>
      </fill>
    </dxf>
    <dxf>
      <fill>
        <patternFill>
          <bgColor rgb="FF4682B4"/>
        </patternFill>
      </fill>
    </dxf>
    <dxf>
      <fill>
        <patternFill>
          <bgColor rgb="FF7FFFD4"/>
        </patternFill>
      </fill>
    </dxf>
    <dxf>
      <fill>
        <patternFill>
          <bgColor rgb="FF87CEFA"/>
        </patternFill>
      </fill>
    </dxf>
    <dxf>
      <fill>
        <patternFill>
          <bgColor rgb="FF00CED1"/>
        </patternFill>
      </fill>
    </dxf>
    <dxf>
      <fill>
        <patternFill>
          <bgColor rgb="FF008080"/>
        </patternFill>
      </fill>
    </dxf>
    <dxf>
      <fill>
        <patternFill>
          <bgColor rgb="FF66CDAA"/>
        </patternFill>
      </fill>
    </dxf>
    <dxf>
      <fill>
        <patternFill>
          <bgColor rgb="FF008000"/>
        </patternFill>
      </fill>
    </dxf>
    <dxf>
      <fill>
        <patternFill>
          <bgColor rgb="FF808000"/>
        </patternFill>
      </fill>
    </dxf>
    <dxf>
      <fill>
        <patternFill>
          <bgColor rgb="FF9ACD32"/>
        </patternFill>
      </fill>
    </dxf>
    <dxf>
      <fill>
        <patternFill>
          <bgColor rgb="FF32CD32"/>
        </patternFill>
      </fill>
    </dxf>
    <dxf>
      <fill>
        <patternFill>
          <bgColor rgb="FFADFF2F"/>
        </patternFill>
      </fill>
    </dxf>
    <dxf>
      <fill>
        <patternFill>
          <bgColor rgb="FF00FF7F"/>
        </patternFill>
      </fill>
    </dxf>
    <dxf>
      <fill>
        <patternFill>
          <bgColor rgb="FFFFFF00"/>
        </patternFill>
      </fill>
    </dxf>
    <dxf>
      <fill>
        <patternFill>
          <bgColor rgb="FFFFD700"/>
        </patternFill>
      </fill>
    </dxf>
    <dxf>
      <fill>
        <patternFill>
          <bgColor rgb="FFFFFACD"/>
        </patternFill>
      </fill>
    </dxf>
    <dxf>
      <fill>
        <patternFill>
          <bgColor rgb="FFBDB76B"/>
        </patternFill>
      </fill>
    </dxf>
    <dxf>
      <fill>
        <patternFill>
          <bgColor rgb="FFFFA500"/>
        </patternFill>
      </fill>
    </dxf>
    <dxf>
      <fill>
        <patternFill>
          <bgColor rgb="FFFF4500"/>
        </patternFill>
      </fill>
    </dxf>
    <dxf>
      <fill>
        <patternFill>
          <bgColor rgb="FFA52A2A"/>
        </patternFill>
      </fill>
    </dxf>
    <dxf>
      <fill>
        <patternFill>
          <bgColor rgb="FFFFE4C4"/>
        </patternFill>
      </fill>
    </dxf>
    <dxf>
      <fill>
        <patternFill>
          <bgColor rgb="FFDAA520"/>
        </patternFill>
      </fill>
    </dxf>
    <dxf>
      <fill>
        <patternFill>
          <bgColor rgb="FFD2691E"/>
        </patternFill>
      </fill>
    </dxf>
    <dxf>
      <fill>
        <patternFill>
          <bgColor rgb="FF800000"/>
        </patternFill>
      </fill>
    </dxf>
    <dxf>
      <fill>
        <patternFill>
          <bgColor rgb="FF8B4513"/>
        </patternFill>
      </fill>
    </dxf>
    <dxf>
      <fill>
        <patternFill>
          <bgColor rgb="FFFFFFFF"/>
        </patternFill>
      </fill>
    </dxf>
    <dxf>
      <fill>
        <patternFill>
          <bgColor rgb="FFD3D3D3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1493"/>
        </patternFill>
      </fill>
    </dxf>
    <dxf>
      <fill>
        <patternFill>
          <bgColor rgb="FFDAA520"/>
        </patternFill>
      </fill>
    </dxf>
    <dxf>
      <font>
        <color theme="0"/>
      </font>
      <fill>
        <patternFill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C0CB"/>
        </patternFill>
      </fill>
    </dxf>
    <dxf>
      <fill>
        <patternFill>
          <bgColor rgb="FFDC143C"/>
        </patternFill>
      </fill>
    </dxf>
    <dxf>
      <fill>
        <patternFill>
          <bgColor rgb="FF8B0000"/>
        </patternFill>
      </fill>
    </dxf>
    <dxf>
      <fill>
        <patternFill>
          <bgColor rgb="FFFF6347"/>
        </patternFill>
      </fill>
    </dxf>
    <dxf>
      <fill>
        <patternFill>
          <bgColor rgb="FFEE82EE"/>
        </patternFill>
      </fill>
    </dxf>
    <dxf>
      <fill>
        <patternFill>
          <bgColor rgb="FF800080"/>
        </patternFill>
      </fill>
    </dxf>
    <dxf>
      <fill>
        <patternFill>
          <bgColor rgb="FFFF00FF"/>
        </patternFill>
      </fill>
    </dxf>
    <dxf>
      <fill>
        <patternFill>
          <bgColor rgb="FF0000FF"/>
        </patternFill>
      </fill>
    </dxf>
    <dxf>
      <fill>
        <patternFill>
          <bgColor rgb="FF000080"/>
        </patternFill>
      </fill>
    </dxf>
    <dxf>
      <fill>
        <patternFill>
          <bgColor rgb="FF4682B4"/>
        </patternFill>
      </fill>
    </dxf>
    <dxf>
      <fill>
        <patternFill>
          <bgColor rgb="FF7FFFD4"/>
        </patternFill>
      </fill>
    </dxf>
    <dxf>
      <fill>
        <patternFill>
          <bgColor rgb="FF87CEFA"/>
        </patternFill>
      </fill>
    </dxf>
    <dxf>
      <fill>
        <patternFill>
          <bgColor rgb="FF00CED1"/>
        </patternFill>
      </fill>
    </dxf>
    <dxf>
      <fill>
        <patternFill>
          <bgColor rgb="FF008080"/>
        </patternFill>
      </fill>
    </dxf>
    <dxf>
      <fill>
        <patternFill>
          <bgColor rgb="FF66CDAA"/>
        </patternFill>
      </fill>
    </dxf>
    <dxf>
      <fill>
        <patternFill>
          <bgColor rgb="FF008000"/>
        </patternFill>
      </fill>
    </dxf>
    <dxf>
      <fill>
        <patternFill>
          <bgColor rgb="FF808000"/>
        </patternFill>
      </fill>
    </dxf>
    <dxf>
      <fill>
        <patternFill>
          <bgColor rgb="FF9ACD32"/>
        </patternFill>
      </fill>
    </dxf>
    <dxf>
      <fill>
        <patternFill>
          <bgColor rgb="FF32CD32"/>
        </patternFill>
      </fill>
    </dxf>
    <dxf>
      <fill>
        <patternFill>
          <bgColor rgb="FF00FF7F"/>
        </patternFill>
      </fill>
    </dxf>
    <dxf>
      <fill>
        <patternFill>
          <bgColor rgb="FFFFFF00"/>
        </patternFill>
      </fill>
    </dxf>
    <dxf>
      <fill>
        <patternFill>
          <bgColor rgb="FFADFF2F"/>
        </patternFill>
      </fill>
    </dxf>
    <dxf>
      <fill>
        <patternFill>
          <bgColor rgb="FFFFD700"/>
        </patternFill>
      </fill>
    </dxf>
    <dxf>
      <fill>
        <patternFill>
          <bgColor rgb="FFFFFACD"/>
        </patternFill>
      </fill>
    </dxf>
    <dxf>
      <fill>
        <patternFill>
          <bgColor rgb="FFBDB76B"/>
        </patternFill>
      </fill>
    </dxf>
    <dxf>
      <fill>
        <patternFill>
          <bgColor rgb="FFFFA500"/>
        </patternFill>
      </fill>
    </dxf>
    <dxf>
      <fill>
        <patternFill>
          <bgColor rgb="FFFF4500"/>
        </patternFill>
      </fill>
    </dxf>
    <dxf>
      <fill>
        <patternFill>
          <bgColor rgb="FFA52A2A"/>
        </patternFill>
      </fill>
    </dxf>
    <dxf>
      <fill>
        <patternFill>
          <bgColor rgb="FFFFE4C4"/>
        </patternFill>
      </fill>
    </dxf>
    <dxf>
      <fill>
        <patternFill>
          <bgColor rgb="FFDAA520"/>
        </patternFill>
      </fill>
    </dxf>
    <dxf>
      <fill>
        <patternFill>
          <bgColor rgb="FFD2691E"/>
        </patternFill>
      </fill>
    </dxf>
    <dxf>
      <fill>
        <patternFill>
          <bgColor rgb="FF800000"/>
        </patternFill>
      </fill>
    </dxf>
    <dxf>
      <fill>
        <patternFill>
          <bgColor rgb="FF8B4513"/>
        </patternFill>
      </fill>
    </dxf>
    <dxf>
      <fill>
        <patternFill>
          <bgColor rgb="FFFFFFFF"/>
        </patternFill>
      </fill>
    </dxf>
    <dxf>
      <fill>
        <patternFill>
          <bgColor rgb="FF808080"/>
        </patternFill>
      </fill>
    </dxf>
    <dxf>
      <fill>
        <patternFill>
          <bgColor rgb="FFD3D3D3"/>
        </patternFill>
      </fill>
    </dxf>
    <dxf>
      <fill>
        <patternFill>
          <bgColor rgb="FF696969"/>
        </patternFill>
      </fill>
    </dxf>
    <dxf>
      <fill>
        <patternFill>
          <bgColor rgb="FF70809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0000"/>
        </patternFill>
      </fill>
    </dxf>
    <dxf>
      <fill>
        <patternFill>
          <bgColor rgb="FF8B0000"/>
        </patternFill>
      </fill>
    </dxf>
    <dxf>
      <font>
        <color theme="0"/>
      </font>
      <fill>
        <patternFill>
          <bgColor rgb="FF000000"/>
        </patternFill>
      </fill>
    </dxf>
    <dxf>
      <fill>
        <patternFill>
          <bgColor rgb="FFFFC0CB"/>
        </patternFill>
      </fill>
    </dxf>
    <dxf>
      <fill>
        <patternFill>
          <bgColor rgb="FFFF1493"/>
        </patternFill>
      </fill>
    </dxf>
    <dxf>
      <fill>
        <patternFill>
          <bgColor rgb="FFDC143C"/>
        </patternFill>
      </fill>
    </dxf>
    <dxf>
      <fill>
        <patternFill>
          <bgColor rgb="FFFF6347"/>
        </patternFill>
      </fill>
    </dxf>
    <dxf>
      <fill>
        <patternFill>
          <bgColor rgb="FF800080"/>
        </patternFill>
      </fill>
    </dxf>
    <dxf>
      <fill>
        <patternFill>
          <bgColor rgb="FFEE82EE"/>
        </patternFill>
      </fill>
    </dxf>
    <dxf>
      <fill>
        <patternFill>
          <bgColor rgb="FFFF00FF"/>
        </patternFill>
      </fill>
    </dxf>
    <dxf>
      <fill>
        <patternFill>
          <bgColor rgb="FF0000FF"/>
        </patternFill>
      </fill>
    </dxf>
    <dxf>
      <fill>
        <patternFill>
          <bgColor rgb="FF000080"/>
        </patternFill>
      </fill>
    </dxf>
    <dxf>
      <fill>
        <patternFill>
          <bgColor rgb="FF4682B4"/>
        </patternFill>
      </fill>
    </dxf>
    <dxf>
      <fill>
        <patternFill>
          <bgColor rgb="FF7FFFD4"/>
        </patternFill>
      </fill>
    </dxf>
    <dxf>
      <fill>
        <patternFill>
          <bgColor rgb="FF87CEFA"/>
        </patternFill>
      </fill>
    </dxf>
    <dxf>
      <fill>
        <patternFill>
          <bgColor rgb="FF00CED1"/>
        </patternFill>
      </fill>
    </dxf>
    <dxf>
      <fill>
        <patternFill>
          <bgColor rgb="FF008080"/>
        </patternFill>
      </fill>
    </dxf>
    <dxf>
      <fill>
        <patternFill>
          <bgColor rgb="FF66CDAA"/>
        </patternFill>
      </fill>
    </dxf>
    <dxf>
      <fill>
        <patternFill>
          <bgColor rgb="FF008000"/>
        </patternFill>
      </fill>
    </dxf>
    <dxf>
      <fill>
        <patternFill>
          <bgColor rgb="FF808000"/>
        </patternFill>
      </fill>
    </dxf>
    <dxf>
      <fill>
        <patternFill>
          <bgColor rgb="FF9ACD32"/>
        </patternFill>
      </fill>
    </dxf>
    <dxf>
      <fill>
        <patternFill>
          <bgColor rgb="FF32CD32"/>
        </patternFill>
      </fill>
    </dxf>
    <dxf>
      <fill>
        <patternFill>
          <bgColor rgb="FFADFF2F"/>
        </patternFill>
      </fill>
    </dxf>
    <dxf>
      <fill>
        <patternFill>
          <bgColor rgb="FF00FF7F"/>
        </patternFill>
      </fill>
    </dxf>
    <dxf>
      <fill>
        <patternFill>
          <bgColor rgb="FFFFFF00"/>
        </patternFill>
      </fill>
    </dxf>
    <dxf>
      <fill>
        <patternFill>
          <bgColor rgb="FFFFD700"/>
        </patternFill>
      </fill>
    </dxf>
    <dxf>
      <fill>
        <patternFill>
          <bgColor rgb="FFFFFACD"/>
        </patternFill>
      </fill>
    </dxf>
    <dxf>
      <fill>
        <patternFill>
          <bgColor rgb="FFBDB76B"/>
        </patternFill>
      </fill>
    </dxf>
    <dxf>
      <fill>
        <patternFill>
          <bgColor rgb="FFFFA500"/>
        </patternFill>
      </fill>
    </dxf>
    <dxf>
      <fill>
        <patternFill>
          <bgColor rgb="FFFF4500"/>
        </patternFill>
      </fill>
    </dxf>
    <dxf>
      <fill>
        <patternFill>
          <bgColor rgb="FFA52A2A"/>
        </patternFill>
      </fill>
    </dxf>
    <dxf>
      <fill>
        <patternFill>
          <bgColor rgb="FFFFE4C4"/>
        </patternFill>
      </fill>
    </dxf>
    <dxf>
      <fill>
        <patternFill>
          <bgColor rgb="FFDAA520"/>
        </patternFill>
      </fill>
    </dxf>
    <dxf>
      <fill>
        <patternFill>
          <bgColor rgb="FFD2691E"/>
        </patternFill>
      </fill>
    </dxf>
    <dxf>
      <fill>
        <patternFill>
          <bgColor rgb="FF800000"/>
        </patternFill>
      </fill>
    </dxf>
    <dxf>
      <fill>
        <patternFill>
          <bgColor rgb="FF8B4513"/>
        </patternFill>
      </fill>
    </dxf>
    <dxf>
      <fill>
        <patternFill>
          <bgColor rgb="FFFFFFFF"/>
        </patternFill>
      </fill>
    </dxf>
    <dxf>
      <fill>
        <patternFill>
          <bgColor rgb="FFD3D3D3"/>
        </patternFill>
      </fill>
    </dxf>
    <dxf>
      <fill>
        <patternFill>
          <bgColor rgb="FF808080"/>
        </patternFill>
      </fill>
    </dxf>
    <dxf>
      <fill>
        <patternFill>
          <bgColor rgb="FF696969"/>
        </patternFill>
      </fill>
    </dxf>
    <dxf>
      <fill>
        <patternFill>
          <bgColor rgb="FF70809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0000"/>
        </patternFill>
      </fill>
    </dxf>
    <dxf>
      <fill>
        <patternFill>
          <bgColor rgb="FF8B0000"/>
        </patternFill>
      </fill>
    </dxf>
    <dxf>
      <font>
        <color theme="0"/>
      </font>
      <fill>
        <patternFill>
          <bgColor rgb="FF000000"/>
        </patternFill>
      </fill>
    </dxf>
    <dxf>
      <fill>
        <patternFill>
          <bgColor rgb="FFFFC0CB"/>
        </patternFill>
      </fill>
    </dxf>
    <dxf>
      <fill>
        <patternFill>
          <bgColor rgb="FFFF1493"/>
        </patternFill>
      </fill>
    </dxf>
    <dxf>
      <fill>
        <patternFill>
          <bgColor rgb="FFDC143C"/>
        </patternFill>
      </fill>
    </dxf>
    <dxf>
      <fill>
        <patternFill>
          <bgColor rgb="FFFF6347"/>
        </patternFill>
      </fill>
    </dxf>
    <dxf>
      <fill>
        <patternFill>
          <bgColor rgb="FF800080"/>
        </patternFill>
      </fill>
    </dxf>
    <dxf>
      <fill>
        <patternFill>
          <bgColor rgb="FFEE82EE"/>
        </patternFill>
      </fill>
    </dxf>
    <dxf>
      <fill>
        <patternFill>
          <bgColor rgb="FFFF00FF"/>
        </patternFill>
      </fill>
    </dxf>
    <dxf>
      <fill>
        <patternFill>
          <bgColor rgb="FF0000FF"/>
        </patternFill>
      </fill>
    </dxf>
    <dxf>
      <fill>
        <patternFill>
          <bgColor rgb="FF000080"/>
        </patternFill>
      </fill>
    </dxf>
    <dxf>
      <fill>
        <patternFill>
          <bgColor rgb="FF4682B4"/>
        </patternFill>
      </fill>
    </dxf>
    <dxf>
      <fill>
        <patternFill>
          <bgColor rgb="FF7FFFD4"/>
        </patternFill>
      </fill>
    </dxf>
    <dxf>
      <fill>
        <patternFill>
          <bgColor rgb="FF87CEFA"/>
        </patternFill>
      </fill>
    </dxf>
    <dxf>
      <fill>
        <patternFill>
          <bgColor rgb="FF00CED1"/>
        </patternFill>
      </fill>
    </dxf>
    <dxf>
      <fill>
        <patternFill>
          <bgColor rgb="FF008080"/>
        </patternFill>
      </fill>
    </dxf>
    <dxf>
      <fill>
        <patternFill>
          <bgColor rgb="FF66CDAA"/>
        </patternFill>
      </fill>
    </dxf>
    <dxf>
      <fill>
        <patternFill>
          <bgColor rgb="FF008000"/>
        </patternFill>
      </fill>
    </dxf>
    <dxf>
      <fill>
        <patternFill>
          <bgColor rgb="FF808000"/>
        </patternFill>
      </fill>
    </dxf>
    <dxf>
      <fill>
        <patternFill>
          <bgColor rgb="FF9ACD32"/>
        </patternFill>
      </fill>
    </dxf>
    <dxf>
      <fill>
        <patternFill>
          <bgColor rgb="FF32CD32"/>
        </patternFill>
      </fill>
    </dxf>
    <dxf>
      <fill>
        <patternFill>
          <bgColor rgb="FFADFF2F"/>
        </patternFill>
      </fill>
    </dxf>
    <dxf>
      <fill>
        <patternFill>
          <bgColor rgb="FF00FF7F"/>
        </patternFill>
      </fill>
    </dxf>
    <dxf>
      <fill>
        <patternFill>
          <bgColor rgb="FFFFFF00"/>
        </patternFill>
      </fill>
    </dxf>
    <dxf>
      <fill>
        <patternFill>
          <bgColor rgb="FFFFD700"/>
        </patternFill>
      </fill>
    </dxf>
    <dxf>
      <fill>
        <patternFill>
          <bgColor rgb="FFFFFACD"/>
        </patternFill>
      </fill>
    </dxf>
    <dxf>
      <fill>
        <patternFill>
          <bgColor rgb="FFBDB76B"/>
        </patternFill>
      </fill>
    </dxf>
    <dxf>
      <fill>
        <patternFill>
          <bgColor rgb="FFFFA500"/>
        </patternFill>
      </fill>
    </dxf>
    <dxf>
      <fill>
        <patternFill>
          <bgColor rgb="FFFF4500"/>
        </patternFill>
      </fill>
    </dxf>
    <dxf>
      <fill>
        <patternFill>
          <bgColor rgb="FFA52A2A"/>
        </patternFill>
      </fill>
    </dxf>
    <dxf>
      <fill>
        <patternFill>
          <bgColor rgb="FFFFE4C4"/>
        </patternFill>
      </fill>
    </dxf>
    <dxf>
      <fill>
        <patternFill>
          <bgColor rgb="FFDAA520"/>
        </patternFill>
      </fill>
    </dxf>
    <dxf>
      <fill>
        <patternFill>
          <bgColor rgb="FFD2691E"/>
        </patternFill>
      </fill>
    </dxf>
    <dxf>
      <fill>
        <patternFill>
          <bgColor rgb="FF800000"/>
        </patternFill>
      </fill>
    </dxf>
    <dxf>
      <fill>
        <patternFill>
          <bgColor rgb="FF8B4513"/>
        </patternFill>
      </fill>
    </dxf>
    <dxf>
      <fill>
        <patternFill>
          <bgColor rgb="FFFFFFFF"/>
        </patternFill>
      </fill>
    </dxf>
    <dxf>
      <fill>
        <patternFill>
          <bgColor rgb="FFD3D3D3"/>
        </patternFill>
      </fill>
    </dxf>
    <dxf>
      <fill>
        <patternFill>
          <bgColor rgb="FF696969"/>
        </patternFill>
      </fill>
    </dxf>
    <dxf>
      <fill>
        <patternFill>
          <bgColor rgb="FF708090"/>
        </patternFill>
      </fill>
    </dxf>
    <dxf>
      <fill>
        <patternFill>
          <bgColor rgb="FF80808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808080"/>
      <color rgb="FFFFFFFF"/>
      <color rgb="FF708090"/>
      <color rgb="FF696969"/>
      <color rgb="FFD3D3D3"/>
      <color rgb="FF8B4513"/>
      <color rgb="FF800000"/>
      <color rgb="FFD2691E"/>
      <color rgb="FFDAA520"/>
      <color rgb="FFFFE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9.xml"/><Relationship Id="rId42" Type="http://schemas.microsoft.com/office/2017/10/relationships/person" Target="persons/person24.xml"/><Relationship Id="rId47" Type="http://schemas.microsoft.com/office/2017/10/relationships/person" Target="persons/person28.xml"/><Relationship Id="rId63" Type="http://schemas.microsoft.com/office/2017/10/relationships/person" Target="persons/person38.xml"/><Relationship Id="rId68" Type="http://schemas.microsoft.com/office/2017/10/relationships/person" Target="persons/person43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9" Type="http://schemas.microsoft.com/office/2017/10/relationships/person" Target="persons/person11.xml"/><Relationship Id="rId11" Type="http://schemas.openxmlformats.org/officeDocument/2006/relationships/theme" Target="theme/theme1.xml"/><Relationship Id="rId40" Type="http://schemas.microsoft.com/office/2017/10/relationships/person" Target="persons/person34.xml"/><Relationship Id="rId24" Type="http://schemas.microsoft.com/office/2017/10/relationships/person" Target="persons/person6.xml"/><Relationship Id="rId32" Type="http://schemas.microsoft.com/office/2017/10/relationships/person" Target="persons/person12.xml"/><Relationship Id="rId37" Type="http://schemas.microsoft.com/office/2017/10/relationships/person" Target="persons/person18.xml"/><Relationship Id="rId45" Type="http://schemas.microsoft.com/office/2017/10/relationships/person" Target="persons/person26.xml"/><Relationship Id="rId53" Type="http://schemas.microsoft.com/office/2017/10/relationships/person" Target="persons/person30.xml"/><Relationship Id="rId58" Type="http://schemas.microsoft.com/office/2017/10/relationships/person" Target="persons/person1.xml"/><Relationship Id="rId66" Type="http://schemas.microsoft.com/office/2017/10/relationships/person" Target="persons/person41.xml"/><Relationship Id="rId74" Type="http://schemas.microsoft.com/office/2017/10/relationships/person" Target="persons/person48.xml"/><Relationship Id="rId5" Type="http://schemas.openxmlformats.org/officeDocument/2006/relationships/worksheet" Target="worksheets/sheet5.xml"/><Relationship Id="rId61" Type="http://schemas.microsoft.com/office/2017/10/relationships/person" Target="persons/person37.xml"/><Relationship Id="rId19" Type="http://schemas.openxmlformats.org/officeDocument/2006/relationships/calcChain" Target="calcChain.xml"/><Relationship Id="rId14" Type="http://schemas.openxmlformats.org/officeDocument/2006/relationships/sharedStrings" Target="sharedStrings.xml"/><Relationship Id="rId69" Type="http://schemas.microsoft.com/office/2017/10/relationships/person" Target="persons/person47.xml"/><Relationship Id="rId56" Type="http://schemas.microsoft.com/office/2017/10/relationships/person" Target="persons/person33.xml"/><Relationship Id="rId48" Type="http://schemas.microsoft.com/office/2017/10/relationships/person" Target="persons/person31.xml"/><Relationship Id="rId43" Type="http://schemas.microsoft.com/office/2017/10/relationships/person" Target="persons/person27.xml"/><Relationship Id="rId35" Type="http://schemas.microsoft.com/office/2017/10/relationships/person" Target="persons/person20.xml"/><Relationship Id="rId27" Type="http://schemas.microsoft.com/office/2017/10/relationships/person" Target="persons/person14.xml"/><Relationship Id="rId30" Type="http://schemas.microsoft.com/office/2017/10/relationships/person" Target="persons/person16.xml"/><Relationship Id="rId64" Type="http://schemas.microsoft.com/office/2017/10/relationships/person" Target="persons/person40.xml"/><Relationship Id="rId8" Type="http://schemas.openxmlformats.org/officeDocument/2006/relationships/worksheet" Target="worksheets/sheet8.xml"/><Relationship Id="rId72" Type="http://schemas.microsoft.com/office/2017/10/relationships/person" Target="persons/person50.xml"/><Relationship Id="rId51" Type="http://schemas.microsoft.com/office/2017/10/relationships/person" Target="persons/person2.xml"/><Relationship Id="rId3" Type="http://schemas.openxmlformats.org/officeDocument/2006/relationships/worksheet" Target="worksheets/sheet3.xml"/><Relationship Id="rId12" Type="http://schemas.openxmlformats.org/officeDocument/2006/relationships/connections" Target="connections.xml"/><Relationship Id="rId17" Type="http://schemas.microsoft.com/office/2017/06/relationships/rdRichValueStructure" Target="richData/rdrichvaluestructure.xml"/><Relationship Id="rId67" Type="http://schemas.microsoft.com/office/2017/10/relationships/person" Target="persons/person44.xml"/><Relationship Id="rId59" Type="http://schemas.microsoft.com/office/2017/10/relationships/person" Target="persons/person32.xml"/><Relationship Id="rId46" Type="http://schemas.microsoft.com/office/2017/10/relationships/person" Target="persons/person29.xml"/><Relationship Id="rId25" Type="http://schemas.microsoft.com/office/2017/10/relationships/person" Target="persons/person7.xml"/><Relationship Id="rId33" Type="http://schemas.microsoft.com/office/2017/10/relationships/person" Target="persons/person13.xml"/><Relationship Id="rId38" Type="http://schemas.microsoft.com/office/2017/10/relationships/person" Target="persons/person19.xml"/><Relationship Id="rId20" Type="http://schemas.openxmlformats.org/officeDocument/2006/relationships/customXml" Target="../customXml/item1.xml"/><Relationship Id="rId75" Type="http://schemas.microsoft.com/office/2017/10/relationships/person" Target="persons/person.xml"/><Relationship Id="rId70" Type="http://schemas.microsoft.com/office/2017/10/relationships/person" Target="persons/person46.xml"/><Relationship Id="rId62" Type="http://schemas.microsoft.com/office/2017/10/relationships/person" Target="persons/person39.xml"/><Relationship Id="rId54" Type="http://schemas.microsoft.com/office/2017/10/relationships/person" Target="persons/person8.xml"/><Relationship Id="rId41" Type="http://schemas.microsoft.com/office/2017/10/relationships/person" Target="persons/person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sheetMetadata" Target="metadata.xml"/><Relationship Id="rId57" Type="http://schemas.microsoft.com/office/2017/10/relationships/person" Target="persons/person35.xml"/><Relationship Id="rId49" Type="http://schemas.microsoft.com/office/2017/10/relationships/person" Target="persons/person22.xml"/><Relationship Id="rId36" Type="http://schemas.microsoft.com/office/2017/10/relationships/person" Target="persons/person17.xml"/><Relationship Id="rId28" Type="http://schemas.microsoft.com/office/2017/10/relationships/person" Target="persons/person10.xml"/><Relationship Id="rId10" Type="http://schemas.openxmlformats.org/officeDocument/2006/relationships/worksheet" Target="worksheets/sheet10.xml"/><Relationship Id="rId73" Type="http://schemas.microsoft.com/office/2017/10/relationships/person" Target="persons/person49.xml"/><Relationship Id="rId65" Type="http://schemas.microsoft.com/office/2017/10/relationships/person" Target="persons/person42.xml"/><Relationship Id="rId60" Type="http://schemas.microsoft.com/office/2017/10/relationships/person" Target="persons/person36.xml"/><Relationship Id="rId52" Type="http://schemas.microsoft.com/office/2017/10/relationships/person" Target="persons/person4.xml"/><Relationship Id="rId31" Type="http://schemas.microsoft.com/office/2017/10/relationships/person" Target="persons/person15.xml"/><Relationship Id="rId44" Type="http://schemas.microsoft.com/office/2017/10/relationships/person" Target="persons/person2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9" Type="http://schemas.microsoft.com/office/2017/10/relationships/person" Target="persons/person21.xml"/><Relationship Id="rId76" Type="http://schemas.microsoft.com/office/2017/10/relationships/person" Target="persons/person51.xml"/><Relationship Id="rId34" Type="http://schemas.microsoft.com/office/2017/10/relationships/person" Target="persons/person5.xml"/><Relationship Id="rId50" Type="http://schemas.microsoft.com/office/2017/10/relationships/person" Target="persons/person3.xml"/><Relationship Id="rId55" Type="http://schemas.microsoft.com/office/2017/10/relationships/person" Target="persons/person0.xml"/><Relationship Id="rId7" Type="http://schemas.openxmlformats.org/officeDocument/2006/relationships/worksheet" Target="worksheets/sheet7.xml"/><Relationship Id="rId71" Type="http://schemas.microsoft.com/office/2017/10/relationships/person" Target="persons/person4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731C493-9FE9-4FE0-9AB8-FCEBF41A45EF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azwa" tableColumnId="1"/>
      <queryTableField id="2" name="Typ" tableColumnId="2"/>
      <queryTableField id="3" name="Sezon" tableColumnId="3"/>
      <queryTableField id="4" name="Styl" tableColumnId="4"/>
      <queryTableField id="5" name="Kolor " tableColumnId="5"/>
      <queryTableField id="6" name="Kolor 2" tableColumnId="6"/>
      <queryTableField id="7" name="Kolor3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247ABC0-19CC-4B65-8CAD-90E7663B9BCA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azwa" tableColumnId="1"/>
      <queryTableField id="2" name="Typ" tableColumnId="2"/>
      <queryTableField id="3" name="Sezon" tableColumnId="3"/>
      <queryTableField id="4" name="Styl" tableColumnId="4"/>
      <queryTableField id="6" name="Kol. Zgodność" tableColumnId="6"/>
      <queryTableField id="7" name="Dop. 1-2" tableColumnId="7"/>
      <queryTableField id="8" name="Dop 1-3" tableColumnId="8"/>
      <queryTableField id="9" name="Dop 2-3" tableColumnId="9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BB55C84-826C-4D60-BF0C-623E50F83539}" autoFormatId="16" applyNumberFormats="0" applyBorderFormats="0" applyFontFormats="0" applyPatternFormats="0" applyAlignmentFormats="0" applyWidthHeightFormats="0">
  <queryTableRefresh nextId="11">
    <queryTableFields count="9">
      <queryTableField id="1" name="Nazwa" tableColumnId="1"/>
      <queryTableField id="2" name="Typ" tableColumnId="2"/>
      <queryTableField id="3" name="Sezon" tableColumnId="3"/>
      <queryTableField id="4" name="Styl" tableColumnId="4"/>
      <queryTableField id="9" dataBound="0" tableColumnId="9"/>
      <queryTableField id="5" name="Kolor " tableColumnId="5"/>
      <queryTableField id="6" name="Kolor 2" tableColumnId="6"/>
      <queryTableField id="7" name="Kolor3" tableColumnId="7"/>
      <queryTableField id="8" name="Wzory" tableColumnId="8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B942B-F7D8-4D73-9342-9B870E302F63}" name="Tabela1" displayName="Tabela1" ref="A2:N40" totalsRowShown="0">
  <autoFilter ref="A2:N40" xr:uid="{DC8B942B-F7D8-4D73-9342-9B870E302F63}"/>
  <sortState xmlns:xlrd2="http://schemas.microsoft.com/office/spreadsheetml/2017/richdata2" ref="A3:J30">
    <sortCondition ref="C2:C30"/>
  </sortState>
  <tableColumns count="14">
    <tableColumn id="1" xr3:uid="{1328E241-CDEE-4130-A2B8-F3C5D7B6E2A3}" name="Nazwa"/>
    <tableColumn id="2" xr3:uid="{FB0BB095-71D2-4146-87E8-637AF721F47B}" name="Marka"/>
    <tableColumn id="3" xr3:uid="{FC262C24-492E-446C-B61A-D6F2B7769EC8}" name="Typ"/>
    <tableColumn id="4" xr3:uid="{DE05B1B3-DD9D-45D5-96F0-A690D737CEDB}" name="Sezon"/>
    <tableColumn id="10" xr3:uid="{799D184C-8112-447E-87AB-C70B47ECA605}" name="Styl"/>
    <tableColumn id="5" xr3:uid="{73E9949F-5C54-464F-BC06-CB5B56A698DC}" name="Kolor " dataDxfId="252"/>
    <tableColumn id="6" xr3:uid="{4D361383-CDB5-4652-B77F-F55693A8CD69}" name="Kolor 2" dataDxfId="251"/>
    <tableColumn id="7" xr3:uid="{BFE9BBE2-9531-430D-B572-DFC49A29D7CD}" name="Kolor3" dataDxfId="250"/>
    <tableColumn id="8" xr3:uid="{DECB5E1D-5E9B-4C4F-A08C-D645B48806E2}" name="Liczba kolorów" dataDxfId="249">
      <calculatedColumnFormula>IF(Tabela1[[#This Row],[Nazwa]]&lt;&gt;"",COUNTIF(Tabela1[[#This Row],[Kolor ]:[Kolor3]],"&lt;&gt;"&amp;""),"")</calculatedColumnFormula>
    </tableColumn>
    <tableColumn id="9" xr3:uid="{210C5476-C6DF-41DD-A95E-1486D372BC9D}" name="Wzory" dataDxfId="248"/>
    <tableColumn id="11" xr3:uid="{77F3D29A-B8B4-49FE-8DD5-FEF66E2FE287}" name="Kol. Zgodność" dataDxfId="247">
      <calculatedColumnFormula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calculatedColumnFormula>
    </tableColumn>
    <tableColumn id="12" xr3:uid="{C45998F1-C4A3-4DA3-B6BB-185E664C9DC3}" name="Dop. 1-2" dataDxfId="246">
      <calculatedColumnFormula>_xlfn.IFNA(IF(HLOOKUP(F3,'Tabela kolorów'!$A$1:$AP$42,1+MATCH(G3,'Tabela kolorów'!$A$2:$A$42,0),FALSE)=1,"+",
IF((HLOOKUP(F3,'Tabela kolorów'!$A$1:$AP$42,1+MATCH(G3,'Tabela kolorów'!$A$2:$A$42,0),FALSE)=""),"-","")),"")</calculatedColumnFormula>
    </tableColumn>
    <tableColumn id="13" xr3:uid="{FBD320C6-59B1-4A1D-8DA8-8B28A115E8C3}" name="Dop 1-3" dataDxfId="245">
      <calculatedColumnFormula>_xlfn.IFNA(IF(HLOOKUP(F3,'Tabela kolorów'!$A$1:$AP$42,1+MATCH(H3,'Tabela kolorów'!$A$2:$A$42,0),FALSE)=1,"+",
IF((HLOOKUP(F3,'Tabela kolorów'!$A$1:$AP$42,1+MATCH(H3,'Tabela kolorów'!$A$2:$A$42,0),FALSE)=""),"-","")),"")</calculatedColumnFormula>
    </tableColumn>
    <tableColumn id="14" xr3:uid="{861CC1C8-5D38-41F5-A3DC-268F8DD73AAF}" name="Dop 2-3" dataDxfId="244">
      <calculatedColumnFormula>_xlfn.IFNA(IF(HLOOKUP(G3,'Tabela kolorów'!$A$1:$AP$42,1+MATCH(H3,'Tabela kolorów'!$A$2:$A$42,0),FALSE)=1,"+",
IF((HLOOKUP(G3,'Tabela kolorów'!$A$1:$AP$42,1+MATCH(H3,'Tabela kolorów'!$A$2:$A$42,0),FALSE)=""),"-","")),"")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7DF857-7EA1-47D7-BE08-FBAF4F4EAF27}" name="Typ" displayName="Typ" ref="P1:P9" totalsRowShown="0">
  <autoFilter ref="P1:P9" xr:uid="{BC7DF857-7EA1-47D7-BE08-FBAF4F4EAF27}"/>
  <tableColumns count="1">
    <tableColumn id="1" xr3:uid="{A581FC3F-F316-4B23-990D-E0576A8F58FD}" name="Ty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14ED94-40BE-4332-AA53-47222209D42A}" name="Sezon" displayName="Sezon" ref="Q1:Q5" totalsRowShown="0">
  <autoFilter ref="Q1:Q5" xr:uid="{0114ED94-40BE-4332-AA53-47222209D42A}"/>
  <tableColumns count="1">
    <tableColumn id="1" xr3:uid="{C60C68CF-473E-4217-9F71-F3A009DFF519}" name="Sez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0DC52E-AA31-4DC5-A9F1-E4B03E9B307A}" name="Wzory" displayName="Wzory" ref="R1:R3" totalsRowShown="0">
  <autoFilter ref="R1:R3" xr:uid="{3B0DC52E-AA31-4DC5-A9F1-E4B03E9B307A}"/>
  <tableColumns count="1">
    <tableColumn id="1" xr3:uid="{AE6CBCA8-C966-4B3B-BEC9-E8C97114B773}" name="Wzo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73B598-4D52-42D9-ACDA-E371B9024360}" name="Styl" displayName="Styl" ref="S1:S5" totalsRowShown="0">
  <autoFilter ref="S1:S5" xr:uid="{3C73B598-4D52-42D9-ACDA-E371B9024360}"/>
  <tableColumns count="1">
    <tableColumn id="1" xr3:uid="{A68B4EBF-1CEA-4F75-BA6E-425435C21743}" name="Sty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9D7CCB-AAB9-4B0B-BA47-56CA5917A7AF}" name="Kolor" displayName="Kolor" ref="T1:T42" totalsRowShown="0" tableBorderDxfId="243">
  <autoFilter ref="T1:T42" xr:uid="{1F9D7CCB-AAB9-4B0B-BA47-56CA5917A7AF}"/>
  <tableColumns count="1">
    <tableColumn id="1" xr3:uid="{25D649FF-F6FC-485A-8876-9A71C40DCC32}" name="Kolo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FB4020-FC9F-4256-A864-53A351D1E6F4}" name="Dopasowanie" displayName="Dopasowanie" ref="A45:AP86" totalsRowShown="0">
  <autoFilter ref="A45:AP86" xr:uid="{50FB4020-FC9F-4256-A864-53A351D1E6F4}"/>
  <tableColumns count="42">
    <tableColumn id="1" xr3:uid="{F35C2E6E-486D-40DC-B9CA-98DA81D49D13}" name="Lp."/>
    <tableColumn id="2" xr3:uid="{61A06A06-B6FA-48F8-B22C-1DE5DA307B0F}" name="Czerwony">
      <calculatedColumnFormula>IF(B2=1,$A2,"")</calculatedColumnFormula>
    </tableColumn>
    <tableColumn id="3" xr3:uid="{9A3BD5D8-4469-4ECC-BFD3-E1891E1BB1C0}" name="Różowy">
      <calculatedColumnFormula>IF(C2=1,$A2,"")</calculatedColumnFormula>
    </tableColumn>
    <tableColumn id="4" xr3:uid="{3B12CD8D-3295-460B-B9B2-32FB5074F3FF}" name="Głęboki róż">
      <calculatedColumnFormula>IF(D2=1,$A2,"")</calculatedColumnFormula>
    </tableColumn>
    <tableColumn id="5" xr3:uid="{EC8CAB3D-5E4C-45B2-B5F1-1B8E29843033}" name="Karmazynowy">
      <calculatedColumnFormula>IF(E2=1,$A2,"")</calculatedColumnFormula>
    </tableColumn>
    <tableColumn id="6" xr3:uid="{B5C04DC1-2E32-4E31-B147-40F4FA14F546}" name="Ciemny czerwony">
      <calculatedColumnFormula>IF(F2=1,$A2,"")</calculatedColumnFormula>
    </tableColumn>
    <tableColumn id="7" xr3:uid="{FE42E97F-6239-4DDB-92B2-BE6B08120286}" name="Pomidor">
      <calculatedColumnFormula>IF(G2=1,$A2,"")</calculatedColumnFormula>
    </tableColumn>
    <tableColumn id="8" xr3:uid="{90BFE8FC-BE06-4F7E-80E2-930B1B70B353}" name="Fioletowy">
      <calculatedColumnFormula>IF(H2=1,$A2,"")</calculatedColumnFormula>
    </tableColumn>
    <tableColumn id="9" xr3:uid="{5A2D4AEF-E489-4839-8882-8B6593F37EF6}" name="Purpurowy">
      <calculatedColumnFormula>IF(I2=1,$A2,"")</calculatedColumnFormula>
    </tableColumn>
    <tableColumn id="10" xr3:uid="{8108F6EE-B8D6-4FE1-9387-3273DC82732C}" name="Fuksja">
      <calculatedColumnFormula>IF(J2=1,$A2,"")</calculatedColumnFormula>
    </tableColumn>
    <tableColumn id="11" xr3:uid="{02307EF1-DEF9-426B-9FFE-8475D7E4280A}" name="Niebieski">
      <calculatedColumnFormula>IF(K2=1,$A2,"")</calculatedColumnFormula>
    </tableColumn>
    <tableColumn id="12" xr3:uid="{F904C595-6E23-45C9-92B1-E2854C6EC9E1}" name="Granatowy">
      <calculatedColumnFormula>IF(L2=1,$A2,"")</calculatedColumnFormula>
    </tableColumn>
    <tableColumn id="13" xr3:uid="{12CE895F-87D2-4E46-AD57-C25693857337}" name="Stalowo niebieski">
      <calculatedColumnFormula>IF(M2=1,$A2,"")</calculatedColumnFormula>
    </tableColumn>
    <tableColumn id="14" xr3:uid="{E75FB785-4003-4284-98A2-2D014CCBE834}" name="Akwamaryn">
      <calculatedColumnFormula>IF(N2=1,$A2,"")</calculatedColumnFormula>
    </tableColumn>
    <tableColumn id="15" xr3:uid="{2FC541DB-33BF-445E-8F96-C4008EF8C9C9}" name="Jasny błękit nieba">
      <calculatedColumnFormula>IF(O2=1,$A2,"")</calculatedColumnFormula>
    </tableColumn>
    <tableColumn id="16" xr3:uid="{E165F321-4212-493B-8AFC-71E7C3607E63}" name="Ciemny turkus">
      <calculatedColumnFormula>IF(P2=1,$A2,"")</calculatedColumnFormula>
    </tableColumn>
    <tableColumn id="17" xr3:uid="{3175D37B-EEAE-449F-BB3B-B2243EDDC729}" name="Cyraneczka">
      <calculatedColumnFormula>IF(Q2=1,$A2,"")</calculatedColumnFormula>
    </tableColumn>
    <tableColumn id="18" xr3:uid="{E3AF4DD6-6527-4E7B-8674-57CA81A1FADE}" name="Średni akwamaryn">
      <calculatedColumnFormula>IF(R2=1,$A2,"")</calculatedColumnFormula>
    </tableColumn>
    <tableColumn id="19" xr3:uid="{A6FE6CAC-7C3B-4519-B940-DC0FC8A2EDE2}" name="Zielony">
      <calculatedColumnFormula>IF(S2=1,$A2,"")</calculatedColumnFormula>
    </tableColumn>
    <tableColumn id="20" xr3:uid="{8390598E-E6D6-4DD3-A12E-5F6F2626A9EF}" name="Oliwkowy">
      <calculatedColumnFormula>IF(T2=1,$A2,"")</calculatedColumnFormula>
    </tableColumn>
    <tableColumn id="21" xr3:uid="{EA29A80F-63E9-4DF5-BCD4-622FCB35C3BF}" name="Żółty zielony">
      <calculatedColumnFormula>IF(U2=1,$A2,"")</calculatedColumnFormula>
    </tableColumn>
    <tableColumn id="22" xr3:uid="{9486A284-E4E2-470E-A666-7E70A91E5927}" name="Limonkowy">
      <calculatedColumnFormula>IF(V2=1,$A2,"")</calculatedColumnFormula>
    </tableColumn>
    <tableColumn id="23" xr3:uid="{84878299-F5AD-46CB-BFC9-4FA43A98B4D9}" name="Zielony żółty">
      <calculatedColumnFormula>IF(W2=1,$A2,"")</calculatedColumnFormula>
    </tableColumn>
    <tableColumn id="24" xr3:uid="{CCFECB09-B81B-4E55-A9F7-151C3E661378}" name="Wiosenna zieleń">
      <calculatedColumnFormula>IF(X2=1,$A2,"")</calculatedColumnFormula>
    </tableColumn>
    <tableColumn id="25" xr3:uid="{F9A75572-6B22-461A-87C4-C9B0DBA57D00}" name="Żółty">
      <calculatedColumnFormula>IF(Y2=1,$A2,"")</calculatedColumnFormula>
    </tableColumn>
    <tableColumn id="26" xr3:uid="{FCD31E4D-1861-4BC3-B074-775FC0901805}" name="Złoty">
      <calculatedColumnFormula>IF(Z2=1,$A2,"")</calculatedColumnFormula>
    </tableColumn>
    <tableColumn id="27" xr3:uid="{73E59EF0-47E9-4376-844F-9D1E1EEDD9EC}" name="Cytrynowy szyfon">
      <calculatedColumnFormula>IF(AA2=1,$A2,"")</calculatedColumnFormula>
    </tableColumn>
    <tableColumn id="28" xr3:uid="{E9554138-4BBC-41E8-A4DA-F583BB9271C8}" name="Ciemny khaki">
      <calculatedColumnFormula>IF(AB2=1,$A2,"")</calculatedColumnFormula>
    </tableColumn>
    <tableColumn id="29" xr3:uid="{41E0260D-220F-4AB8-93F3-E5D6CE693103}" name="Pomarańczowy">
      <calculatedColumnFormula>IF(AC2=1,$A2,"")</calculatedColumnFormula>
    </tableColumn>
    <tableColumn id="30" xr3:uid="{D7081A80-308D-41FC-9758-A2D364CD0BFE}" name="Pomarańczowy czerwony">
      <calculatedColumnFormula>IF(AD2=1,$A2,"")</calculatedColumnFormula>
    </tableColumn>
    <tableColumn id="31" xr3:uid="{CDA8F2AC-5095-4EF4-A14D-DEC84709EF3B}" name="Brązowy">
      <calculatedColumnFormula>IF(AE2=1,$A2,"")</calculatedColumnFormula>
    </tableColumn>
    <tableColumn id="32" xr3:uid="{C0CE4FDE-4216-42DE-8815-4B1A7208F9A6}" name="Jasnobrązowy">
      <calculatedColumnFormula>IF(AF2=1,$A2,"")</calculatedColumnFormula>
    </tableColumn>
    <tableColumn id="33" xr3:uid="{B5496356-4D85-4710-B6E0-972F3A12F1A8}" name="Nawłoć">
      <calculatedColumnFormula>IF(AG2=1,$A2,"")</calculatedColumnFormula>
    </tableColumn>
    <tableColumn id="34" xr3:uid="{2AB476AA-2938-4225-ACF7-DA10A6AB3303}" name="Czekoladowy">
      <calculatedColumnFormula>IF(AH2=1,$A2,"")</calculatedColumnFormula>
    </tableColumn>
    <tableColumn id="35" xr3:uid="{BAE05069-33F2-46B2-9201-DEFF828BB16A}" name="Kasztanowy">
      <calculatedColumnFormula>IF(AI2=1,$A2,"")</calculatedColumnFormula>
    </tableColumn>
    <tableColumn id="36" xr3:uid="{35C564CE-4B66-41B9-8572-E7D7A1EA98DC}" name="Brązowe siodło">
      <calculatedColumnFormula>IF(AJ2=1,$A2,"")</calculatedColumnFormula>
    </tableColumn>
    <tableColumn id="37" xr3:uid="{E2878187-06CD-4A9A-94E3-F411A8871B65}" name="Biały">
      <calculatedColumnFormula>IF(AK2=1,$A2,"")</calculatedColumnFormula>
    </tableColumn>
    <tableColumn id="38" xr3:uid="{9BB834D4-C903-45BD-BEF4-9D32B5B690A9}" name="Jasnoszary">
      <calculatedColumnFormula>IF(AL2=1,$A2,"")</calculatedColumnFormula>
    </tableColumn>
    <tableColumn id="39" xr3:uid="{4F291FDC-A064-4646-A1A5-DE903BD6D4D7}" name="Szary">
      <calculatedColumnFormula>IF(AM2=1,$A2,"")</calculatedColumnFormula>
    </tableColumn>
    <tableColumn id="40" xr3:uid="{DEFAC366-3E5E-46FA-91A7-4E761177B35E}" name="Przyciemniony szary">
      <calculatedColumnFormula>IF(AN2=1,$A2,"")</calculatedColumnFormula>
    </tableColumn>
    <tableColumn id="41" xr3:uid="{B012227B-C7D5-458E-AA4B-241CB532751C}" name="Łupkowy szary">
      <calculatedColumnFormula>IF(AO2=1,$A2,"")</calculatedColumnFormula>
    </tableColumn>
    <tableColumn id="42" xr3:uid="{5DB5E278-EBE3-4683-A9E5-0F4EF70E37CD}" name="Czarny">
      <calculatedColumnFormula>IF(AP2=1,$A2,"")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7244AE-1A2E-4A4B-B079-9C2498907280}" name="Tabela118" displayName="Tabela118" ref="M2:N43" totalsRowShown="0">
  <autoFilter ref="M2:N43" xr:uid="{237244AE-1A2E-4A4B-B079-9C2498907280}"/>
  <sortState xmlns:xlrd2="http://schemas.microsoft.com/office/spreadsheetml/2017/richdata2" ref="M3:N43">
    <sortCondition descending="1" ref="N2:N43"/>
  </sortState>
  <tableColumns count="2">
    <tableColumn id="1" xr3:uid="{E5907C3E-640A-49B6-8AAA-E433A762F02A}" name="Kolor" dataDxfId="142"/>
    <tableColumn id="2" xr3:uid="{A80AEDEC-2F59-43AD-A9CE-30ED91109429}" name="Ilość" dataDxfId="141">
      <calculatedColumnFormula>COUNTIF(Tabela1[[Kolor ]:[Kolor3]],$M3)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926ADE-3715-4E6E-B03C-83A9AB729AFD}" name="Licznik_Kolorów" displayName="Licznik_Kolorów" ref="AZ3:BG41" tableType="queryTable" totalsRowShown="0">
  <autoFilter ref="AZ3:BG41" xr:uid="{46926ADE-3715-4E6E-B03C-83A9AB729AFD}"/>
  <tableColumns count="8">
    <tableColumn id="1" xr3:uid="{E7475BF4-E40D-4711-8522-3C78DDFEB437}" uniqueName="1" name="Nazwa" queryTableFieldId="1" dataDxfId="140"/>
    <tableColumn id="2" xr3:uid="{50C748BA-070B-4921-84E0-43F32375B45E}" uniqueName="2" name="Typ" queryTableFieldId="2" dataDxfId="139"/>
    <tableColumn id="3" xr3:uid="{38C33C08-D25B-4949-AE19-FB0B729A11BC}" uniqueName="3" name="Sezon" queryTableFieldId="3" dataDxfId="138"/>
    <tableColumn id="4" xr3:uid="{774DF9FD-4CBF-4B9B-9FA5-022EEF56BCAB}" uniqueName="4" name="Styl" queryTableFieldId="4" dataDxfId="137"/>
    <tableColumn id="5" xr3:uid="{2E27E56D-24B0-4482-8255-CDDD965A3D3B}" uniqueName="5" name="Kolor " queryTableFieldId="5" dataDxfId="136"/>
    <tableColumn id="6" xr3:uid="{2E2DFCA1-6706-4C29-B184-54A18EC2C58E}" uniqueName="6" name="Kolor 2" queryTableFieldId="6" dataDxfId="135"/>
    <tableColumn id="7" xr3:uid="{EB90C9D9-06E5-4719-93CA-11792CA5DE8C}" uniqueName="7" name="Kolor3" queryTableFieldId="7" dataDxfId="134"/>
    <tableColumn id="8" xr3:uid="{2E5128AC-2913-4CCC-8BDF-0BD606F8A709}" uniqueName="8" name="Sezon/Styl" queryTableFieldId="8" dataDxfId="133">
      <calculatedColumnFormula>Licznik_Kolorów[[#This Row],[Sezon]]&amp;Licznik_Kolorów[[#This Row],[Styl]]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92B2276-55CB-400A-B804-BEE6B7907723}" name="Tabela11" displayName="Tabela11" ref="P2:AF43" totalsRowShown="0" headerRowDxfId="132" dataDxfId="131">
  <autoFilter ref="P2:AF43" xr:uid="{D92B2276-55CB-400A-B804-BEE6B7907723}"/>
  <sortState xmlns:xlrd2="http://schemas.microsoft.com/office/spreadsheetml/2017/richdata2" ref="P3:AF43">
    <sortCondition descending="1" ref="U2:U43"/>
  </sortState>
  <tableColumns count="17">
    <tableColumn id="1" xr3:uid="{20EA58F0-966F-4231-818A-0FB512E69984}" name="Sezon/Styl" dataDxfId="130"/>
    <tableColumn id="2" xr3:uid="{AC18C9BF-2DB1-4024-822A-31DDDCCE7164}" name="lato/codz" dataDxfId="129">
      <calculatedColumnFormula>COUNTIF(OFFSET($AH$6,0,MATCH(Q$46&amp;Q$47,$AI$5:$AX$5,0),101),$P3)</calculatedColumnFormula>
    </tableColumn>
    <tableColumn id="3" xr3:uid="{289F1A52-A938-40A1-ABB6-5ABEB917121C}" name="lato/ele" dataDxfId="128">
      <calculatedColumnFormula>COUNTIF(OFFSET($AH$6,0,MATCH(R$46&amp;R$47,$AI$5:$AX$5,0),101),$P3)</calculatedColumnFormula>
    </tableColumn>
    <tableColumn id="4" xr3:uid="{D6741D11-ADDA-4331-B117-18878DFD338D}" name="lato/półe" dataDxfId="127">
      <calculatedColumnFormula>COUNTIF(OFFSET($AH$6,0,MATCH(S$46&amp;S$47,$AI$5:$AX$5,0),101),$P3)</calculatedColumnFormula>
    </tableColumn>
    <tableColumn id="5" xr3:uid="{0E49507C-7CD2-4619-BAED-377FF86ADD43}" name="lato/uni" dataDxfId="126">
      <calculatedColumnFormula>COUNTIF(OFFSET($AH$6,0,MATCH(T$46&amp;T$47,$AI$5:$AX$5,0),101),$P3)</calculatedColumnFormula>
    </tableColumn>
    <tableColumn id="6" xr3:uid="{172AC3E0-F935-4C34-AABC-3B0A645E6C0C}" name="zima/codz" dataDxfId="125">
      <calculatedColumnFormula>COUNTIF(OFFSET($AH$6,0,MATCH(U$46&amp;U$47,$AI$5:$AX$5,0),101),$P3)</calculatedColumnFormula>
    </tableColumn>
    <tableColumn id="7" xr3:uid="{CCFEF0B7-115E-4884-A6B7-E313276FF28F}" name="zima/ele" dataDxfId="124">
      <calculatedColumnFormula>COUNTIF(OFFSET($AH$6,0,MATCH(V$46&amp;V$47,$AI$5:$AX$5,0),101),$P3)</calculatedColumnFormula>
    </tableColumn>
    <tableColumn id="8" xr3:uid="{B991DE3A-53EB-4EE9-96DA-C4CD55EE5B03}" name="zima/półe" dataDxfId="123">
      <calculatedColumnFormula>COUNTIF(OFFSET($AH$6,0,MATCH(W$46&amp;W$47,$AI$5:$AX$5,0),101),$P3)</calculatedColumnFormula>
    </tableColumn>
    <tableColumn id="9" xr3:uid="{50BF65ED-1E5F-4FBA-AB0B-2551AD8DD58C}" name="zima/uni" dataDxfId="122">
      <calculatedColumnFormula>COUNTIF(OFFSET($AH$6,0,MATCH(X$46&amp;X$47,$AI$5:$AX$5,0),101),$P3)</calculatedColumnFormula>
    </tableColumn>
    <tableColumn id="10" xr3:uid="{FB49B79D-0AE4-4BAF-B7E4-C76AE2B1E0E8}" name="przej/cod" dataDxfId="121">
      <calculatedColumnFormula>COUNTIF(OFFSET($AH$6,0,MATCH(Y$46&amp;Y$47,$AI$5:$AX$5,0),101),$P3)</calculatedColumnFormula>
    </tableColumn>
    <tableColumn id="11" xr3:uid="{11E0F823-F222-455E-BBCD-7796EFD4F5B1}" name="przej/ele" dataDxfId="120">
      <calculatedColumnFormula>COUNTIF(OFFSET($AH$6,0,MATCH(Z$46&amp;Z$47,$AI$5:$AX$5,0),101),$P3)</calculatedColumnFormula>
    </tableColumn>
    <tableColumn id="12" xr3:uid="{862B0131-C313-4261-849F-AE00C9B7ACCA}" name="przej/półe" dataDxfId="119">
      <calculatedColumnFormula>COUNTIF(OFFSET($AH$6,0,MATCH(AA$46&amp;AA$47,$AI$5:$AX$5,0),101),$P3)</calculatedColumnFormula>
    </tableColumn>
    <tableColumn id="13" xr3:uid="{049583C5-8296-40D7-A236-F0701B406998}" name="przej/uni" dataDxfId="118">
      <calculatedColumnFormula>COUNTIF(OFFSET($AH$6,0,MATCH(AB$46&amp;AB$47,$AI$5:$AX$5,0),101),$P3)</calculatedColumnFormula>
    </tableColumn>
    <tableColumn id="14" xr3:uid="{1CAB9A77-A7D4-4EBD-B674-DE29943EFE3C}" name="uni/cod" dataDxfId="117">
      <calculatedColumnFormula>COUNTIF(OFFSET($AH$6,0,MATCH(AC$46&amp;AC$47,$AI$5:$AX$5,0),101),$P3)</calculatedColumnFormula>
    </tableColumn>
    <tableColumn id="15" xr3:uid="{2D9EA1AD-97F5-4ACA-8C16-A381C36FF041}" name="uni/ele" dataDxfId="116">
      <calculatedColumnFormula>COUNTIF(OFFSET($AH$6,0,MATCH(AD$46&amp;AD$47,$AI$5:$AX$5,0),101),$P3)</calculatedColumnFormula>
    </tableColumn>
    <tableColumn id="16" xr3:uid="{86E097AD-7B9F-4622-9D69-83458ED68ADE}" name="uni/półe" dataDxfId="115">
      <calculatedColumnFormula>COUNTIF(OFFSET($AH$6,0,MATCH(AE$46&amp;AE$47,$AI$5:$AX$5,0),101),$P3)</calculatedColumnFormula>
    </tableColumn>
    <tableColumn id="17" xr3:uid="{22F22F35-3DB6-4EA8-BA93-E174D5DE5A67}" name="uni/uni" dataDxfId="114">
      <calculatedColumnFormula>COUNTIF(OFFSET($AH$6,0,MATCH(AF$46&amp;AF$47,$AI$5:$AX$5,0),101),$P3)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73D3F8-E648-4272-99D4-5847C5948EE7}" name="Typ_Sezon_Styl" displayName="Typ_Sezon_Styl" ref="A1:I39" tableType="queryTable" totalsRowShown="0">
  <autoFilter ref="A1:I39" xr:uid="{9273D3F8-E648-4272-99D4-5847C5948EE7}"/>
  <tableColumns count="9">
    <tableColumn id="1" xr3:uid="{8557FCA2-E9CE-4FEB-B225-EA0995F7C307}" uniqueName="1" name="Nazwa" queryTableFieldId="1" dataDxfId="113"/>
    <tableColumn id="2" xr3:uid="{5E759D65-D316-4382-AA32-D91C98291675}" uniqueName="2" name="Typ" queryTableFieldId="2" dataDxfId="112"/>
    <tableColumn id="3" xr3:uid="{BC93DD79-BADB-4F10-A14A-4DA8AB8A4AC5}" uniqueName="3" name="Sezon" queryTableFieldId="3" dataDxfId="111"/>
    <tableColumn id="4" xr3:uid="{F8F81AEB-8065-43B3-A7CC-2A84DAD752A5}" uniqueName="4" name="Styl" queryTableFieldId="4" dataDxfId="110"/>
    <tableColumn id="6" xr3:uid="{B64C635E-F5B1-4FE8-8DA9-7561946A37E5}" uniqueName="6" name="Kol. Zgodność" queryTableFieldId="6"/>
    <tableColumn id="7" xr3:uid="{B49827DC-3F35-4371-9E90-1768346FFE54}" uniqueName="7" name="Dop. 1-2" queryTableFieldId="7"/>
    <tableColumn id="8" xr3:uid="{E46D1C81-81F8-466F-9DCE-D5FCE60D637D}" uniqueName="8" name="Dop 1-3" queryTableFieldId="8"/>
    <tableColumn id="9" xr3:uid="{5E6299B1-5CD5-44B7-8902-2E5312D20712}" uniqueName="9" name="Dop 2-3" queryTableFieldId="9"/>
    <tableColumn id="5" xr3:uid="{6A00DE23-018B-4D77-A297-8B43125EDBA1}" uniqueName="5" name="Połącz" queryTableFieldId="5" dataDxfId="109">
      <calculatedColumnFormula>_xlfn.CONCAT(Typ_Sezon_Styl[[#This Row],[Typ]:[Styl]])</calculatedColumnFormula>
    </tableColumn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B12551-821B-48D9-A3F3-08974080981D}" name="Lista" displayName="Lista" ref="A2:I40" tableType="queryTable" totalsRowShown="0">
  <autoFilter ref="A2:I40" xr:uid="{53B12551-821B-48D9-A3F3-08974080981D}"/>
  <sortState xmlns:xlrd2="http://schemas.microsoft.com/office/spreadsheetml/2017/richdata2" ref="A3:I40">
    <sortCondition ref="E2:E40"/>
  </sortState>
  <tableColumns count="9">
    <tableColumn id="1" xr3:uid="{87267DFA-80A5-43B1-B5C3-3B40748AF566}" uniqueName="1" name="Nazwa" queryTableFieldId="1" dataDxfId="108"/>
    <tableColumn id="2" xr3:uid="{CE242114-8032-491C-BABE-707F722BC330}" uniqueName="2" name="Typ" queryTableFieldId="2" dataDxfId="107"/>
    <tableColumn id="3" xr3:uid="{7171FD95-272E-425B-8A0E-FFAB5FFB76AA}" uniqueName="3" name="Sezon" queryTableFieldId="3" dataDxfId="106"/>
    <tableColumn id="4" xr3:uid="{5EE8DB9C-CBFA-42EC-B2D8-5AA039B43510}" uniqueName="4" name="Styl" queryTableFieldId="4" dataDxfId="105"/>
    <tableColumn id="9" xr3:uid="{938DD1C8-2AEA-497B-873B-030D99861960}" uniqueName="9" name="Sezon/Styl" queryTableFieldId="9" dataDxfId="104">
      <calculatedColumnFormula>_xlfn.CONCAT(C3,D3)</calculatedColumnFormula>
    </tableColumn>
    <tableColumn id="5" xr3:uid="{1C2ABA0E-323C-4BAD-B61C-E489138C3038}" uniqueName="5" name="Kolor " queryTableFieldId="5" dataDxfId="103"/>
    <tableColumn id="6" xr3:uid="{D3084E63-6F8D-4C6F-8FC6-BC37EDAFBF6C}" uniqueName="6" name="Kolor 2" queryTableFieldId="6" dataDxfId="102"/>
    <tableColumn id="7" xr3:uid="{33DAACF1-C60E-4C08-93DF-C2D72EB513FF}" uniqueName="7" name="Kolor3" queryTableFieldId="7" dataDxfId="101"/>
    <tableColumn id="8" xr3:uid="{CC7D5A1D-7E18-46E3-870D-034CAC7C34D9}" uniqueName="8" name="Wzory" queryTableFieldId="8" dataDxf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3E55-4A36-435A-96CC-2B3A88FFB3E5}">
  <dimension ref="A1:AA193"/>
  <sheetViews>
    <sheetView topLeftCell="A19" workbookViewId="0">
      <selection activeCell="G40" sqref="G40"/>
    </sheetView>
  </sheetViews>
  <sheetFormatPr defaultRowHeight="14.4" x14ac:dyDescent="0.3"/>
  <cols>
    <col min="1" max="1" width="18.88671875" bestFit="1" customWidth="1"/>
    <col min="2" max="2" width="13" customWidth="1"/>
    <col min="3" max="3" width="16.33203125" bestFit="1" customWidth="1"/>
    <col min="4" max="4" width="10.77734375" bestFit="1" customWidth="1"/>
    <col min="5" max="5" width="11.109375" bestFit="1" customWidth="1"/>
    <col min="6" max="6" width="15.77734375" style="1" customWidth="1"/>
    <col min="7" max="7" width="13.77734375" style="1" customWidth="1"/>
    <col min="8" max="8" width="15.77734375" style="1" bestFit="1" customWidth="1"/>
    <col min="9" max="9" width="15.77734375" bestFit="1" customWidth="1"/>
    <col min="10" max="10" width="8.5546875" bestFit="1" customWidth="1"/>
    <col min="11" max="11" width="15" style="1" bestFit="1" customWidth="1"/>
    <col min="12" max="12" width="10.33203125" style="1" bestFit="1" customWidth="1"/>
    <col min="13" max="14" width="9.77734375" style="1" bestFit="1" customWidth="1"/>
    <col min="15" max="15" width="8.5546875" bestFit="1" customWidth="1"/>
    <col min="16" max="16" width="11.109375" hidden="1" customWidth="1"/>
    <col min="17" max="17" width="0" hidden="1" customWidth="1"/>
    <col min="18" max="18" width="23.21875" hidden="1" customWidth="1"/>
    <col min="19" max="21" width="0" hidden="1" customWidth="1"/>
    <col min="22" max="22" width="22" hidden="1" customWidth="1"/>
    <col min="23" max="23" width="0" hidden="1" customWidth="1"/>
    <col min="25" max="25" width="22" bestFit="1" customWidth="1"/>
  </cols>
  <sheetData>
    <row r="1" spans="1:27" ht="15" thickBot="1" x14ac:dyDescent="0.35">
      <c r="P1" t="s">
        <v>1</v>
      </c>
      <c r="Q1" t="s">
        <v>2</v>
      </c>
      <c r="R1" t="s">
        <v>5</v>
      </c>
      <c r="S1" t="s">
        <v>6</v>
      </c>
      <c r="T1" t="s">
        <v>45</v>
      </c>
      <c r="V1" s="405" t="s">
        <v>669</v>
      </c>
      <c r="W1" s="406" t="s">
        <v>617</v>
      </c>
      <c r="Y1" s="549" t="s">
        <v>603</v>
      </c>
    </row>
    <row r="2" spans="1:27" x14ac:dyDescent="0.3">
      <c r="A2" t="s">
        <v>0</v>
      </c>
      <c r="B2" t="s">
        <v>430</v>
      </c>
      <c r="C2" t="s">
        <v>1</v>
      </c>
      <c r="D2" t="s">
        <v>2</v>
      </c>
      <c r="E2" t="s">
        <v>6</v>
      </c>
      <c r="F2" s="407" t="s">
        <v>626</v>
      </c>
      <c r="G2" s="407" t="s">
        <v>3</v>
      </c>
      <c r="H2" s="407" t="s">
        <v>4</v>
      </c>
      <c r="I2" t="s">
        <v>436</v>
      </c>
      <c r="J2" t="s">
        <v>5</v>
      </c>
      <c r="K2" s="407" t="s">
        <v>624</v>
      </c>
      <c r="L2" s="407" t="s">
        <v>621</v>
      </c>
      <c r="M2" s="407" t="s">
        <v>623</v>
      </c>
      <c r="N2" s="407" t="s">
        <v>622</v>
      </c>
      <c r="P2" t="s">
        <v>445</v>
      </c>
      <c r="Q2" t="s">
        <v>456</v>
      </c>
      <c r="R2" t="s">
        <v>8</v>
      </c>
      <c r="S2" t="s">
        <v>10</v>
      </c>
      <c r="T2" t="s">
        <v>66</v>
      </c>
      <c r="V2" s="509" t="s">
        <v>66</v>
      </c>
      <c r="W2" s="402" t="s">
        <v>67</v>
      </c>
      <c r="Y2" s="454" t="s">
        <v>66</v>
      </c>
      <c r="AA2" t="str">
        <f ca="1">_xlfn.IFNA(IF(HLOOKUP(F14,'Tabela kolorów'!$A$1:$AP$42,1+MATCH(G14,'Tabela kolorów'!$A$2:$A$42,0),FALSE)=1,"+",
IF((HLOOKUP(F14,'Tabela kolorów'!$A$1:$AP$42,1+MATCH(G14,'Tabela kolorów'!$A$2:$A$42,0),FALSE)=0),"-","")),"")</f>
        <v/>
      </c>
    </row>
    <row r="3" spans="1:27" x14ac:dyDescent="0.3">
      <c r="A3" t="s">
        <v>706</v>
      </c>
      <c r="B3" t="s">
        <v>707</v>
      </c>
      <c r="C3" t="s">
        <v>445</v>
      </c>
      <c r="D3" t="s">
        <v>7</v>
      </c>
      <c r="E3" t="s">
        <v>13</v>
      </c>
      <c r="F3" s="1" t="s">
        <v>431</v>
      </c>
      <c r="G3" s="1" t="s">
        <v>432</v>
      </c>
      <c r="I3" s="1">
        <f>IF(Tabela1[[#This Row],[Nazwa]]&lt;&gt;"",COUNTIF(Tabela1[[#This Row],[Kolor ]:[Kolor3]],"&lt;&gt;"&amp;""),"")</f>
        <v>2</v>
      </c>
      <c r="J3" s="1" t="s">
        <v>9</v>
      </c>
      <c r="K3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3" s="328" t="str">
        <f ca="1">_xlfn.IFNA(IF(HLOOKUP(F3,'Tabela kolorów'!$A$1:$AP$42,1+MATCH(G3,'Tabela kolorów'!$A$2:$A$42,0),FALSE)=1,"+",
IF((HLOOKUP(F3,'Tabela kolorów'!$A$1:$AP$42,1+MATCH(G3,'Tabela kolorów'!$A$2:$A$42,0),FALSE)=""),"-","")),"")</f>
        <v>+</v>
      </c>
      <c r="M3" s="328" t="str">
        <f>_xlfn.IFNA(IF(HLOOKUP(F3,'Tabela kolorów'!$A$1:$AP$42,1+MATCH(H3,'Tabela kolorów'!$A$2:$A$42,0),FALSE)=1,"+",
IF((HLOOKUP(F3,'Tabela kolorów'!$A$1:$AP$42,1+MATCH(H3,'Tabela kolorów'!$A$2:$A$42,0),FALSE)=""),"-","")),"")</f>
        <v/>
      </c>
      <c r="N3" s="328" t="str">
        <f>_xlfn.IFNA(IF(HLOOKUP(G3,'Tabela kolorów'!$A$1:$AP$42,1+MATCH(H3,'Tabela kolorów'!$A$2:$A$42,0),FALSE)=1,"+",
IF((HLOOKUP(G3,'Tabela kolorów'!$A$1:$AP$42,1+MATCH(H3,'Tabela kolorów'!$A$2:$A$42,0),FALSE)=""),"-","")),"")</f>
        <v/>
      </c>
      <c r="P3" t="s">
        <v>446</v>
      </c>
      <c r="Q3" t="s">
        <v>457</v>
      </c>
      <c r="R3" t="s">
        <v>9</v>
      </c>
      <c r="S3" t="s">
        <v>11</v>
      </c>
      <c r="T3" t="s">
        <v>75</v>
      </c>
      <c r="V3" s="510" t="s">
        <v>75</v>
      </c>
      <c r="W3" s="402" t="s">
        <v>76</v>
      </c>
      <c r="Y3" s="416" t="s">
        <v>75</v>
      </c>
    </row>
    <row r="4" spans="1:27" x14ac:dyDescent="0.3">
      <c r="A4" t="s">
        <v>708</v>
      </c>
      <c r="B4" t="s">
        <v>709</v>
      </c>
      <c r="C4" t="s">
        <v>445</v>
      </c>
      <c r="D4" t="s">
        <v>456</v>
      </c>
      <c r="E4" t="s">
        <v>10</v>
      </c>
      <c r="F4" s="1" t="s">
        <v>710</v>
      </c>
      <c r="G4" s="1" t="s">
        <v>442</v>
      </c>
      <c r="H4" s="1" t="s">
        <v>431</v>
      </c>
      <c r="I4" s="1">
        <f>IF(Tabela1[[#This Row],[Nazwa]]&lt;&gt;"",COUNTIF(Tabela1[[#This Row],[Kolor ]:[Kolor3]],"&lt;&gt;"&amp;""),"")</f>
        <v>3</v>
      </c>
      <c r="J4" s="1" t="s">
        <v>9</v>
      </c>
      <c r="K4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4" s="328" t="str">
        <f ca="1">_xlfn.IFNA(IF(HLOOKUP(F4,'Tabela kolorów'!$A$1:$AP$42,1+MATCH(G4,'Tabela kolorów'!$A$2:$A$42,0),FALSE)=1,"+",
IF((HLOOKUP(F4,'Tabela kolorów'!$A$1:$AP$42,1+MATCH(G4,'Tabela kolorów'!$A$2:$A$42,0),FALSE)=""),"-","")),"")</f>
        <v>+</v>
      </c>
      <c r="M4" s="328" t="str">
        <f>_xlfn.IFNA(IF(HLOOKUP(F4,'Tabela kolorów'!$A$1:$AP$42,1+MATCH(H4,'Tabela kolorów'!$A$2:$A$42,0),FALSE)=1,"+",
IF((HLOOKUP(F4,'Tabela kolorów'!$A$1:$AP$42,1+MATCH(H4,'Tabela kolorów'!$A$2:$A$42,0),FALSE)=""),"-","")),"")</f>
        <v>+</v>
      </c>
      <c r="N4" s="328" t="str">
        <f>_xlfn.IFNA(IF(HLOOKUP(G4,'Tabela kolorów'!$A$1:$AP$42,1+MATCH(H4,'Tabela kolorów'!$A$2:$A$42,0),FALSE)=1,"+",
IF((HLOOKUP(G4,'Tabela kolorów'!$A$1:$AP$42,1+MATCH(H4,'Tabela kolorów'!$A$2:$A$42,0),FALSE)=""),"-","")),"")</f>
        <v>+</v>
      </c>
      <c r="P4" t="s">
        <v>447</v>
      </c>
      <c r="Q4" t="s">
        <v>7</v>
      </c>
      <c r="S4" t="s">
        <v>12</v>
      </c>
      <c r="T4" t="s">
        <v>87</v>
      </c>
      <c r="V4" s="511" t="s">
        <v>87</v>
      </c>
      <c r="W4" s="402" t="s">
        <v>88</v>
      </c>
      <c r="Y4" s="417" t="s">
        <v>87</v>
      </c>
    </row>
    <row r="5" spans="1:27" x14ac:dyDescent="0.3">
      <c r="A5" t="s">
        <v>711</v>
      </c>
      <c r="B5" t="s">
        <v>712</v>
      </c>
      <c r="C5" t="s">
        <v>445</v>
      </c>
      <c r="D5" t="s">
        <v>7</v>
      </c>
      <c r="E5" t="s">
        <v>11</v>
      </c>
      <c r="F5" s="1" t="s">
        <v>597</v>
      </c>
      <c r="G5" s="1" t="s">
        <v>686</v>
      </c>
      <c r="I5" s="1">
        <f>IF(Tabela1[[#This Row],[Nazwa]]&lt;&gt;"",COUNTIF(Tabela1[[#This Row],[Kolor ]:[Kolor3]],"&lt;&gt;"&amp;""),"")</f>
        <v>2</v>
      </c>
      <c r="J5" s="1" t="s">
        <v>9</v>
      </c>
      <c r="K5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5" s="328" t="str">
        <f ca="1">_xlfn.IFNA(IF(HLOOKUP(F5,'Tabela kolorów'!$A$1:$AP$42,1+MATCH(G5,'Tabela kolorów'!$A$2:$A$42,0),FALSE)=1,"+",
IF((HLOOKUP(F5,'Tabela kolorów'!$A$1:$AP$42,1+MATCH(G5,'Tabela kolorów'!$A$2:$A$42,0),FALSE)=""),"-","")),"")</f>
        <v>+</v>
      </c>
      <c r="M5" s="328" t="str">
        <f>_xlfn.IFNA(IF(HLOOKUP(F5,'Tabela kolorów'!$A$1:$AP$42,1+MATCH(H5,'Tabela kolorów'!$A$2:$A$42,0),FALSE)=1,"+",
IF((HLOOKUP(F5,'Tabela kolorów'!$A$1:$AP$42,1+MATCH(H5,'Tabela kolorów'!$A$2:$A$42,0),FALSE)=""),"-","")),"")</f>
        <v/>
      </c>
      <c r="N5" s="328" t="str">
        <f>_xlfn.IFNA(IF(HLOOKUP(G5,'Tabela kolorów'!$A$1:$AP$42,1+MATCH(H5,'Tabela kolorów'!$A$2:$A$42,0),FALSE)=1,"+",
IF((HLOOKUP(G5,'Tabela kolorów'!$A$1:$AP$42,1+MATCH(H5,'Tabela kolorów'!$A$2:$A$42,0),FALSE)=""),"-","")),"")</f>
        <v/>
      </c>
      <c r="P5" t="s">
        <v>448</v>
      </c>
      <c r="Q5" t="s">
        <v>462</v>
      </c>
      <c r="S5" t="s">
        <v>13</v>
      </c>
      <c r="T5" t="s">
        <v>63</v>
      </c>
      <c r="V5" s="512" t="s">
        <v>63</v>
      </c>
      <c r="W5" s="402" t="s">
        <v>64</v>
      </c>
      <c r="Y5" s="418" t="s">
        <v>63</v>
      </c>
    </row>
    <row r="6" spans="1:27" x14ac:dyDescent="0.3">
      <c r="A6" t="s">
        <v>713</v>
      </c>
      <c r="B6" t="s">
        <v>714</v>
      </c>
      <c r="C6" t="s">
        <v>445</v>
      </c>
      <c r="D6" t="s">
        <v>457</v>
      </c>
      <c r="E6" t="s">
        <v>13</v>
      </c>
      <c r="F6" s="1" t="s">
        <v>715</v>
      </c>
      <c r="G6" s="1" t="s">
        <v>432</v>
      </c>
      <c r="I6" s="1">
        <f>IF(Tabela1[[#This Row],[Nazwa]]&lt;&gt;"",COUNTIF(Tabela1[[#This Row],[Kolor ]:[Kolor3]],"&lt;&gt;"&amp;""),"")</f>
        <v>2</v>
      </c>
      <c r="J6" s="1" t="s">
        <v>9</v>
      </c>
      <c r="K6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6" s="328" t="str">
        <f>_xlfn.IFNA(IF(HLOOKUP(F6,'Tabela kolorów'!$A$1:$AP$42,1+MATCH(G6,'Tabela kolorów'!$A$2:$A$42,0),FALSE)=1,"+",
IF((HLOOKUP(F6,'Tabela kolorów'!$A$1:$AP$42,1+MATCH(G6,'Tabela kolorów'!$A$2:$A$42,0),FALSE)=""),"-","")),"")</f>
        <v>+</v>
      </c>
      <c r="M6" s="328" t="str">
        <f>_xlfn.IFNA(IF(HLOOKUP(F6,'Tabela kolorów'!$A$1:$AP$42,1+MATCH(H6,'Tabela kolorów'!$A$2:$A$42,0),FALSE)=1,"+",
IF((HLOOKUP(F6,'Tabela kolorów'!$A$1:$AP$42,1+MATCH(H6,'Tabela kolorów'!$A$2:$A$42,0),FALSE)=""),"-","")),"")</f>
        <v/>
      </c>
      <c r="N6" s="328" t="str">
        <f>_xlfn.IFNA(IF(HLOOKUP(G6,'Tabela kolorów'!$A$1:$AP$42,1+MATCH(H6,'Tabela kolorów'!$A$2:$A$42,0),FALSE)=1,"+",
IF((HLOOKUP(G6,'Tabela kolorów'!$A$1:$AP$42,1+MATCH(H6,'Tabela kolorów'!$A$2:$A$42,0),FALSE)=""),"-","")),"")</f>
        <v/>
      </c>
      <c r="P6" t="s">
        <v>449</v>
      </c>
      <c r="T6" t="s">
        <v>72</v>
      </c>
      <c r="V6" s="513" t="s">
        <v>72</v>
      </c>
      <c r="W6" s="402" t="s">
        <v>73</v>
      </c>
      <c r="Y6" s="419" t="s">
        <v>72</v>
      </c>
    </row>
    <row r="7" spans="1:27" x14ac:dyDescent="0.3">
      <c r="A7" t="s">
        <v>716</v>
      </c>
      <c r="B7" t="s">
        <v>719</v>
      </c>
      <c r="C7" t="s">
        <v>718</v>
      </c>
      <c r="D7" t="s">
        <v>7</v>
      </c>
      <c r="E7" t="s">
        <v>13</v>
      </c>
      <c r="F7" s="1" t="s">
        <v>432</v>
      </c>
      <c r="I7" s="1">
        <f>IF(Tabela1[[#This Row],[Nazwa]]&lt;&gt;"",COUNTIF(Tabela1[[#This Row],[Kolor ]:[Kolor3]],"&lt;&gt;"&amp;""),"")</f>
        <v>1</v>
      </c>
      <c r="J7" s="1" t="s">
        <v>9</v>
      </c>
      <c r="K7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7" s="328" t="str">
        <f>_xlfn.IFNA(IF(HLOOKUP(F7,'Tabela kolorów'!$A$1:$AP$42,1+MATCH(G7,'Tabela kolorów'!$A$2:$A$42,0),FALSE)=1,"+",
IF((HLOOKUP(F7,'Tabela kolorów'!$A$1:$AP$42,1+MATCH(G7,'Tabela kolorów'!$A$2:$A$42,0),FALSE)=""),"-","")),"")</f>
        <v/>
      </c>
      <c r="M7" s="328" t="str">
        <f>_xlfn.IFNA(IF(HLOOKUP(F7,'Tabela kolorów'!$A$1:$AP$42,1+MATCH(H7,'Tabela kolorów'!$A$2:$A$42,0),FALSE)=1,"+",
IF((HLOOKUP(F7,'Tabela kolorów'!$A$1:$AP$42,1+MATCH(H7,'Tabela kolorów'!$A$2:$A$42,0),FALSE)=""),"-","")),"")</f>
        <v/>
      </c>
      <c r="N7" s="328" t="str">
        <f>_xlfn.IFNA(IF(HLOOKUP(G7,'Tabela kolorów'!$A$1:$AP$42,1+MATCH(H7,'Tabela kolorów'!$A$2:$A$42,0),FALSE)=1,"+",
IF((HLOOKUP(G7,'Tabela kolorów'!$A$1:$AP$42,1+MATCH(H7,'Tabela kolorów'!$A$2:$A$42,0),FALSE)=""),"-","")),"")</f>
        <v/>
      </c>
      <c r="P7" t="s">
        <v>450</v>
      </c>
      <c r="T7" t="s">
        <v>419</v>
      </c>
      <c r="V7" s="403" t="s">
        <v>419</v>
      </c>
      <c r="W7" s="402" t="s">
        <v>420</v>
      </c>
      <c r="Y7" s="420" t="s">
        <v>419</v>
      </c>
    </row>
    <row r="8" spans="1:27" x14ac:dyDescent="0.3">
      <c r="A8" t="s">
        <v>720</v>
      </c>
      <c r="B8" t="s">
        <v>719</v>
      </c>
      <c r="C8" t="s">
        <v>718</v>
      </c>
      <c r="D8" t="s">
        <v>7</v>
      </c>
      <c r="E8" t="s">
        <v>13</v>
      </c>
      <c r="F8" s="1" t="s">
        <v>431</v>
      </c>
      <c r="I8" s="1">
        <f>IF(Tabela1[[#This Row],[Nazwa]]&lt;&gt;"",COUNTIF(Tabela1[[#This Row],[Kolor ]:[Kolor3]],"&lt;&gt;"&amp;""),"")</f>
        <v>1</v>
      </c>
      <c r="J8" s="1" t="s">
        <v>9</v>
      </c>
      <c r="K8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8" s="328" t="str">
        <f>_xlfn.IFNA(IF(HLOOKUP(F8,'Tabela kolorów'!$A$1:$AP$42,1+MATCH(G8,'Tabela kolorów'!$A$2:$A$42,0),FALSE)=1,"+",
IF((HLOOKUP(F8,'Tabela kolorów'!$A$1:$AP$42,1+MATCH(G8,'Tabela kolorów'!$A$2:$A$42,0),FALSE)=""),"-","")),"")</f>
        <v/>
      </c>
      <c r="M8" s="328" t="str">
        <f>_xlfn.IFNA(IF(HLOOKUP(F8,'Tabela kolorów'!$A$1:$AP$42,1+MATCH(H8,'Tabela kolorów'!$A$2:$A$42,0),FALSE)=1,"+",
IF((HLOOKUP(F8,'Tabela kolorów'!$A$1:$AP$42,1+MATCH(H8,'Tabela kolorów'!$A$2:$A$42,0),FALSE)=""),"-","")),"")</f>
        <v/>
      </c>
      <c r="N8" s="328" t="str">
        <f>_xlfn.IFNA(IF(HLOOKUP(G8,'Tabela kolorów'!$A$1:$AP$42,1+MATCH(H8,'Tabela kolorów'!$A$2:$A$42,0),FALSE)=1,"+",
IF((HLOOKUP(G8,'Tabela kolorów'!$A$1:$AP$42,1+MATCH(H8,'Tabela kolorów'!$A$2:$A$42,0),FALSE)=""),"-","")),"")</f>
        <v/>
      </c>
      <c r="P8" t="s">
        <v>451</v>
      </c>
      <c r="T8" t="s">
        <v>105</v>
      </c>
      <c r="V8" s="514" t="s">
        <v>105</v>
      </c>
      <c r="W8" s="402" t="s">
        <v>106</v>
      </c>
      <c r="Y8" s="421" t="s">
        <v>105</v>
      </c>
    </row>
    <row r="9" spans="1:27" x14ac:dyDescent="0.3">
      <c r="A9" t="s">
        <v>722</v>
      </c>
      <c r="B9" t="s">
        <v>721</v>
      </c>
      <c r="C9" t="s">
        <v>718</v>
      </c>
      <c r="D9" t="s">
        <v>7</v>
      </c>
      <c r="E9" t="s">
        <v>13</v>
      </c>
      <c r="F9" s="1" t="s">
        <v>435</v>
      </c>
      <c r="I9" s="1">
        <f>IF(Tabela1[[#This Row],[Nazwa]]&lt;&gt;"",COUNTIF(Tabela1[[#This Row],[Kolor ]:[Kolor3]],"&lt;&gt;"&amp;""),"")</f>
        <v>1</v>
      </c>
      <c r="J9" s="1" t="s">
        <v>9</v>
      </c>
      <c r="K9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9" s="328" t="str">
        <f>_xlfn.IFNA(IF(HLOOKUP(F9,'Tabela kolorów'!$A$1:$AP$42,1+MATCH(G9,'Tabela kolorów'!$A$2:$A$42,0),FALSE)=1,"+",
IF((HLOOKUP(F9,'Tabela kolorów'!$A$1:$AP$42,1+MATCH(G9,'Tabela kolorów'!$A$2:$A$42,0),FALSE)=""),"-","")),"")</f>
        <v/>
      </c>
      <c r="M9" s="328" t="str">
        <f>_xlfn.IFNA(IF(HLOOKUP(F9,'Tabela kolorów'!$A$1:$AP$42,1+MATCH(H9,'Tabela kolorów'!$A$2:$A$42,0),FALSE)=1,"+",
IF((HLOOKUP(F9,'Tabela kolorów'!$A$1:$AP$42,1+MATCH(H9,'Tabela kolorów'!$A$2:$A$42,0),FALSE)=""),"-","")),"")</f>
        <v/>
      </c>
      <c r="N9" s="328" t="str">
        <f>_xlfn.IFNA(IF(HLOOKUP(G9,'Tabela kolorów'!$A$1:$AP$42,1+MATCH(H9,'Tabela kolorów'!$A$2:$A$42,0),FALSE)=1,"+",
IF((HLOOKUP(G9,'Tabela kolorów'!$A$1:$AP$42,1+MATCH(H9,'Tabela kolorów'!$A$2:$A$42,0),FALSE)=""),"-","")),"")</f>
        <v/>
      </c>
      <c r="P9" t="s">
        <v>458</v>
      </c>
      <c r="T9" t="s">
        <v>133</v>
      </c>
      <c r="V9" s="515" t="s">
        <v>133</v>
      </c>
      <c r="W9" s="402" t="s">
        <v>134</v>
      </c>
      <c r="Y9" s="422" t="s">
        <v>133</v>
      </c>
    </row>
    <row r="10" spans="1:27" x14ac:dyDescent="0.3">
      <c r="A10" t="s">
        <v>723</v>
      </c>
      <c r="B10" t="s">
        <v>721</v>
      </c>
      <c r="C10" t="s">
        <v>718</v>
      </c>
      <c r="D10" t="s">
        <v>7</v>
      </c>
      <c r="E10" t="s">
        <v>13</v>
      </c>
      <c r="F10" s="1" t="s">
        <v>724</v>
      </c>
      <c r="I10" s="1">
        <f>IF(Tabela1[[#This Row],[Nazwa]]&lt;&gt;"",COUNTIF(Tabela1[[#This Row],[Kolor ]:[Kolor3]],"&lt;&gt;"&amp;""),"")</f>
        <v>1</v>
      </c>
      <c r="J10" s="1" t="s">
        <v>9</v>
      </c>
      <c r="K10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10" s="328" t="str">
        <f>_xlfn.IFNA(IF(HLOOKUP(F10,'Tabela kolorów'!$A$1:$AP$42,1+MATCH(G10,'Tabela kolorów'!$A$2:$A$42,0),FALSE)=1,"+",
IF((HLOOKUP(F10,'Tabela kolorów'!$A$1:$AP$42,1+MATCH(G10,'Tabela kolorów'!$A$2:$A$42,0),FALSE)=""),"-","")),"")</f>
        <v/>
      </c>
      <c r="M10" s="328" t="str">
        <f>_xlfn.IFNA(IF(HLOOKUP(F10,'Tabela kolorów'!$A$1:$AP$42,1+MATCH(H10,'Tabela kolorów'!$A$2:$A$42,0),FALSE)=1,"+",
IF((HLOOKUP(F10,'Tabela kolorów'!$A$1:$AP$42,1+MATCH(H10,'Tabela kolorów'!$A$2:$A$42,0),FALSE)=""),"-","")),"")</f>
        <v/>
      </c>
      <c r="N10" s="328" t="str">
        <f>_xlfn.IFNA(IF(HLOOKUP(G10,'Tabela kolorów'!$A$1:$AP$42,1+MATCH(H10,'Tabela kolorów'!$A$2:$A$42,0),FALSE)=1,"+",
IF((HLOOKUP(G10,'Tabela kolorów'!$A$1:$AP$42,1+MATCH(H10,'Tabela kolorów'!$A$2:$A$42,0),FALSE)=""),"-","")),"")</f>
        <v/>
      </c>
      <c r="T10" t="s">
        <v>111</v>
      </c>
      <c r="V10" s="516" t="s">
        <v>111</v>
      </c>
      <c r="W10" s="402" t="s">
        <v>112</v>
      </c>
      <c r="Y10" s="550" t="s">
        <v>111</v>
      </c>
    </row>
    <row r="11" spans="1:27" x14ac:dyDescent="0.3">
      <c r="A11" t="s">
        <v>725</v>
      </c>
      <c r="B11" t="s">
        <v>721</v>
      </c>
      <c r="C11" t="s">
        <v>718</v>
      </c>
      <c r="D11" t="s">
        <v>7</v>
      </c>
      <c r="E11" t="s">
        <v>13</v>
      </c>
      <c r="F11" s="1" t="s">
        <v>726</v>
      </c>
      <c r="I11" s="1">
        <f>IF(Tabela1[[#This Row],[Nazwa]]&lt;&gt;"",COUNTIF(Tabela1[[#This Row],[Kolor ]:[Kolor3]],"&lt;&gt;"&amp;""),"")</f>
        <v>1</v>
      </c>
      <c r="J11" s="1" t="s">
        <v>9</v>
      </c>
      <c r="K11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11" s="328" t="str">
        <f>_xlfn.IFNA(IF(HLOOKUP(F11,'Tabela kolorów'!$A$1:$AP$42,1+MATCH(G11,'Tabela kolorów'!$A$2:$A$42,0),FALSE)=1,"+",
IF((HLOOKUP(F11,'Tabela kolorów'!$A$1:$AP$42,1+MATCH(G11,'Tabela kolorów'!$A$2:$A$42,0),FALSE)=""),"-","")),"")</f>
        <v/>
      </c>
      <c r="M11" s="328" t="str">
        <f>_xlfn.IFNA(IF(HLOOKUP(F11,'Tabela kolorów'!$A$1:$AP$42,1+MATCH(H11,'Tabela kolorów'!$A$2:$A$42,0),FALSE)=1,"+",
IF((HLOOKUP(F11,'Tabela kolorów'!$A$1:$AP$42,1+MATCH(H11,'Tabela kolorów'!$A$2:$A$42,0),FALSE)=""),"-","")),"")</f>
        <v/>
      </c>
      <c r="N11" s="328" t="str">
        <f>_xlfn.IFNA(IF(HLOOKUP(G11,'Tabela kolorów'!$A$1:$AP$42,1+MATCH(H11,'Tabela kolorów'!$A$2:$A$42,0),FALSE)=1,"+",
IF((HLOOKUP(G11,'Tabela kolorów'!$A$1:$AP$42,1+MATCH(H11,'Tabela kolorów'!$A$2:$A$42,0),FALSE)=""),"-","")),"")</f>
        <v/>
      </c>
      <c r="T11" t="s">
        <v>204</v>
      </c>
      <c r="V11" s="517" t="s">
        <v>204</v>
      </c>
      <c r="W11" s="402" t="s">
        <v>205</v>
      </c>
      <c r="Y11" s="423" t="s">
        <v>204</v>
      </c>
    </row>
    <row r="12" spans="1:27" x14ac:dyDescent="0.3">
      <c r="A12" t="s">
        <v>727</v>
      </c>
      <c r="B12" t="s">
        <v>728</v>
      </c>
      <c r="C12" t="s">
        <v>718</v>
      </c>
      <c r="D12" t="s">
        <v>7</v>
      </c>
      <c r="E12" t="s">
        <v>10</v>
      </c>
      <c r="F12" s="1" t="s">
        <v>434</v>
      </c>
      <c r="G12" s="1" t="s">
        <v>435</v>
      </c>
      <c r="H12" s="1" t="s">
        <v>729</v>
      </c>
      <c r="I12" s="1">
        <f>IF(Tabela1[[#This Row],[Nazwa]]&lt;&gt;"",COUNTIF(Tabela1[[#This Row],[Kolor ]:[Kolor3]],"&lt;&gt;"&amp;""),"")</f>
        <v>3</v>
      </c>
      <c r="J12" s="1" t="s">
        <v>8</v>
      </c>
      <c r="K12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Nie pasuje</v>
      </c>
      <c r="L12" s="328" t="str">
        <f>_xlfn.IFNA(IF(HLOOKUP(F12,'Tabela kolorów'!$A$1:$AP$42,1+MATCH(G12,'Tabela kolorów'!$A$2:$A$42,0),FALSE)=1,"+",
IF((HLOOKUP(F12,'Tabela kolorów'!$A$1:$AP$42,1+MATCH(G12,'Tabela kolorów'!$A$2:$A$42,0),FALSE)=""),"-","")),"")</f>
        <v>-</v>
      </c>
      <c r="M12" s="328" t="str">
        <f>_xlfn.IFNA(IF(HLOOKUP(F12,'Tabela kolorów'!$A$1:$AP$42,1+MATCH(H12,'Tabela kolorów'!$A$2:$A$42,0),FALSE)=1,"+",
IF((HLOOKUP(F12,'Tabela kolorów'!$A$1:$AP$42,1+MATCH(H12,'Tabela kolorów'!$A$2:$A$42,0),FALSE)=""),"-","")),"")</f>
        <v>+</v>
      </c>
      <c r="N12" s="328" t="str">
        <f>_xlfn.IFNA(IF(HLOOKUP(G12,'Tabela kolorów'!$A$1:$AP$42,1+MATCH(H12,'Tabela kolorów'!$A$2:$A$42,0),FALSE)=1,"+",
IF((HLOOKUP(G12,'Tabela kolorów'!$A$1:$AP$42,1+MATCH(H12,'Tabela kolorów'!$A$2:$A$42,0),FALSE)=""),"-","")),"")</f>
        <v>+</v>
      </c>
      <c r="T12" t="s">
        <v>213</v>
      </c>
      <c r="V12" s="518" t="s">
        <v>213</v>
      </c>
      <c r="W12" s="402" t="s">
        <v>214</v>
      </c>
      <c r="Y12" s="424" t="s">
        <v>213</v>
      </c>
    </row>
    <row r="13" spans="1:27" x14ac:dyDescent="0.3">
      <c r="A13" t="s">
        <v>730</v>
      </c>
      <c r="B13" t="s">
        <v>731</v>
      </c>
      <c r="C13" t="s">
        <v>718</v>
      </c>
      <c r="D13" t="s">
        <v>7</v>
      </c>
      <c r="E13" t="s">
        <v>10</v>
      </c>
      <c r="F13" s="1" t="s">
        <v>431</v>
      </c>
      <c r="G13" s="1" t="s">
        <v>435</v>
      </c>
      <c r="H13" s="1" t="s">
        <v>710</v>
      </c>
      <c r="I13" s="1">
        <f>IF(Tabela1[[#This Row],[Nazwa]]&lt;&gt;"",COUNTIF(Tabela1[[#This Row],[Kolor ]:[Kolor3]],"&lt;&gt;"&amp;""),"")</f>
        <v>3</v>
      </c>
      <c r="J13" s="1" t="s">
        <v>8</v>
      </c>
      <c r="K13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Nie pasuje</v>
      </c>
      <c r="L13" s="328" t="str">
        <f ca="1">_xlfn.IFNA(IF(HLOOKUP(F13,'Tabela kolorów'!$A$1:$AP$42,1+MATCH(G13,'Tabela kolorów'!$A$2:$A$42,0),FALSE)=1,"+",
IF((HLOOKUP(F13,'Tabela kolorów'!$A$1:$AP$42,1+MATCH(G13,'Tabela kolorów'!$A$2:$A$42,0),FALSE)=""),"-","")),"")</f>
        <v>+</v>
      </c>
      <c r="M13" s="328" t="str">
        <f ca="1">_xlfn.IFNA(IF(HLOOKUP(F13,'Tabela kolorów'!$A$1:$AP$42,1+MATCH(H13,'Tabela kolorów'!$A$2:$A$42,0),FALSE)=1,"+",
IF((HLOOKUP(F13,'Tabela kolorów'!$A$1:$AP$42,1+MATCH(H13,'Tabela kolorów'!$A$2:$A$42,0),FALSE)=""),"-","")),"")</f>
        <v>+</v>
      </c>
      <c r="N13" s="328" t="str">
        <f>_xlfn.IFNA(IF(HLOOKUP(G13,'Tabela kolorów'!$A$1:$AP$42,1+MATCH(H13,'Tabela kolorów'!$A$2:$A$42,0),FALSE)=1,"+",
IF((HLOOKUP(G13,'Tabela kolorów'!$A$1:$AP$42,1+MATCH(H13,'Tabela kolorów'!$A$2:$A$42,0),FALSE)=""),"-","")),"")</f>
        <v>-</v>
      </c>
      <c r="T13" t="s">
        <v>174</v>
      </c>
      <c r="V13" s="519" t="s">
        <v>174</v>
      </c>
      <c r="W13" s="402" t="s">
        <v>175</v>
      </c>
      <c r="Y13" s="425" t="s">
        <v>174</v>
      </c>
    </row>
    <row r="14" spans="1:27" x14ac:dyDescent="0.3">
      <c r="A14" t="s">
        <v>733</v>
      </c>
      <c r="B14" t="s">
        <v>734</v>
      </c>
      <c r="C14" t="s">
        <v>718</v>
      </c>
      <c r="D14" t="s">
        <v>7</v>
      </c>
      <c r="E14" t="s">
        <v>10</v>
      </c>
      <c r="F14" s="1" t="s">
        <v>735</v>
      </c>
      <c r="G14" s="1" t="s">
        <v>732</v>
      </c>
      <c r="H14" s="1" t="s">
        <v>432</v>
      </c>
      <c r="I14" s="1">
        <f>IF(Tabela1[[#This Row],[Nazwa]]&lt;&gt;"",COUNTIF(Tabela1[[#This Row],[Kolor ]:[Kolor3]],"&lt;&gt;"&amp;""),"")</f>
        <v>3</v>
      </c>
      <c r="J14" s="1" t="s">
        <v>8</v>
      </c>
      <c r="K14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Nie pasuje</v>
      </c>
      <c r="L14" s="328" t="str">
        <f ca="1">_xlfn.IFNA(IF(HLOOKUP(F14,'Tabela kolorów'!$A$1:$AP$42,1+MATCH(G14,'Tabela kolorów'!$A$2:$A$42,0),FALSE)=1,"+",
IF((HLOOKUP(F14,'Tabela kolorów'!$A$1:$AP$42,1+MATCH(G14,'Tabela kolorów'!$A$2:$A$42,0),FALSE)=""),"-","")),"")</f>
        <v>-</v>
      </c>
      <c r="M14" s="328" t="str">
        <f ca="1">_xlfn.IFNA(IF(HLOOKUP(F14,'Tabela kolorów'!$A$1:$AP$42,1+MATCH(H14,'Tabela kolorów'!$A$2:$A$42,0),FALSE)=1,"+",
IF((HLOOKUP(F14,'Tabela kolorów'!$A$1:$AP$42,1+MATCH(H14,'Tabela kolorów'!$A$2:$A$42,0),FALSE)=""),"-","")),"")</f>
        <v>+</v>
      </c>
      <c r="N14" s="328" t="str">
        <f>_xlfn.IFNA(IF(HLOOKUP(G14,'Tabela kolorów'!$A$1:$AP$42,1+MATCH(H14,'Tabela kolorów'!$A$2:$A$42,0),FALSE)=1,"+",
IF((HLOOKUP(G14,'Tabela kolorów'!$A$1:$AP$42,1+MATCH(H14,'Tabela kolorów'!$A$2:$A$42,0),FALSE)=""),"-","")),"")</f>
        <v>+</v>
      </c>
      <c r="T14" t="s">
        <v>159</v>
      </c>
      <c r="V14" s="520" t="s">
        <v>159</v>
      </c>
      <c r="W14" s="402" t="s">
        <v>160</v>
      </c>
      <c r="Y14" s="551" t="s">
        <v>159</v>
      </c>
    </row>
    <row r="15" spans="1:27" x14ac:dyDescent="0.3">
      <c r="A15" t="s">
        <v>737</v>
      </c>
      <c r="B15" t="s">
        <v>731</v>
      </c>
      <c r="C15" t="s">
        <v>718</v>
      </c>
      <c r="D15" t="s">
        <v>7</v>
      </c>
      <c r="E15" t="s">
        <v>10</v>
      </c>
      <c r="F15" s="1" t="s">
        <v>432</v>
      </c>
      <c r="G15" s="1" t="s">
        <v>735</v>
      </c>
      <c r="H15" s="1" t="s">
        <v>686</v>
      </c>
      <c r="I15" s="1">
        <f>IF(Tabela1[[#This Row],[Nazwa]]&lt;&gt;"",COUNTIF(Tabela1[[#This Row],[Kolor ]:[Kolor3]],"&lt;&gt;"&amp;""),"")</f>
        <v>3</v>
      </c>
      <c r="J15" s="1" t="s">
        <v>8</v>
      </c>
      <c r="K15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Nie pasuje</v>
      </c>
      <c r="L15" s="328" t="str">
        <f>_xlfn.IFNA(IF(HLOOKUP(F15,'Tabela kolorów'!$A$1:$AP$42,1+MATCH(G15,'Tabela kolorów'!$A$2:$A$42,0),FALSE)=1,"+",
IF((HLOOKUP(F15,'Tabela kolorów'!$A$1:$AP$42,1+MATCH(G15,'Tabela kolorów'!$A$2:$A$42,0),FALSE)=""),"-","")),"")</f>
        <v>+</v>
      </c>
      <c r="M15" s="328" t="str">
        <f ca="1">_xlfn.IFNA(IF(HLOOKUP(F15,'Tabela kolorów'!$A$1:$AP$42,1+MATCH(H15,'Tabela kolorów'!$A$2:$A$42,0),FALSE)=1,"+",
IF((HLOOKUP(F15,'Tabela kolorów'!$A$1:$AP$42,1+MATCH(H15,'Tabela kolorów'!$A$2:$A$42,0),FALSE)=""),"-","")),"")</f>
        <v>-</v>
      </c>
      <c r="N15" s="328" t="str">
        <f ca="1">_xlfn.IFNA(IF(HLOOKUP(G15,'Tabela kolorów'!$A$1:$AP$42,1+MATCH(H15,'Tabela kolorów'!$A$2:$A$42,0),FALSE)=1,"+",
IF((HLOOKUP(G15,'Tabela kolorów'!$A$1:$AP$42,1+MATCH(H15,'Tabela kolorów'!$A$2:$A$42,0),FALSE)=""),"-","")),"")</f>
        <v>+</v>
      </c>
      <c r="T15" t="s">
        <v>189</v>
      </c>
      <c r="V15" s="521" t="s">
        <v>189</v>
      </c>
      <c r="W15" s="402" t="s">
        <v>190</v>
      </c>
      <c r="Y15" s="426" t="s">
        <v>189</v>
      </c>
    </row>
    <row r="16" spans="1:27" x14ac:dyDescent="0.3">
      <c r="A16" t="s">
        <v>738</v>
      </c>
      <c r="B16" t="s">
        <v>731</v>
      </c>
      <c r="C16" t="s">
        <v>718</v>
      </c>
      <c r="D16" t="s">
        <v>7</v>
      </c>
      <c r="E16" t="s">
        <v>10</v>
      </c>
      <c r="F16" s="1" t="s">
        <v>724</v>
      </c>
      <c r="G16" s="1" t="s">
        <v>459</v>
      </c>
      <c r="I16" s="1">
        <f>IF(Tabela1[[#This Row],[Nazwa]]&lt;&gt;"",COUNTIF(Tabela1[[#This Row],[Kolor ]:[Kolor3]],"&lt;&gt;"&amp;""),"")</f>
        <v>2</v>
      </c>
      <c r="J16" s="1" t="s">
        <v>8</v>
      </c>
      <c r="K16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Nie pasuje</v>
      </c>
      <c r="L16" s="328" t="str">
        <f ca="1">_xlfn.IFNA(IF(HLOOKUP(F16,'Tabela kolorów'!$A$1:$AP$42,1+MATCH(G16,'Tabela kolorów'!$A$2:$A$42,0),FALSE)=1,"+",
IF((HLOOKUP(F16,'Tabela kolorów'!$A$1:$AP$42,1+MATCH(G16,'Tabela kolorów'!$A$2:$A$42,0),FALSE)=""),"-","")),"")</f>
        <v>-</v>
      </c>
      <c r="M16" s="328" t="str">
        <f>_xlfn.IFNA(IF(HLOOKUP(F16,'Tabela kolorów'!$A$1:$AP$42,1+MATCH(H16,'Tabela kolorów'!$A$2:$A$42,0),FALSE)=1,"+",
IF((HLOOKUP(F16,'Tabela kolorów'!$A$1:$AP$42,1+MATCH(H16,'Tabela kolorów'!$A$2:$A$42,0),FALSE)=""),"-","")),"")</f>
        <v/>
      </c>
      <c r="N16" s="328" t="str">
        <f>_xlfn.IFNA(IF(HLOOKUP(G16,'Tabela kolorów'!$A$1:$AP$42,1+MATCH(H16,'Tabela kolorów'!$A$2:$A$42,0),FALSE)=1,"+",
IF((HLOOKUP(G16,'Tabela kolorów'!$A$1:$AP$42,1+MATCH(H16,'Tabela kolorów'!$A$2:$A$42,0),FALSE)=""),"-","")),"")</f>
        <v/>
      </c>
      <c r="T16" t="s">
        <v>168</v>
      </c>
      <c r="V16" s="522" t="s">
        <v>168</v>
      </c>
      <c r="W16" s="402" t="s">
        <v>169</v>
      </c>
      <c r="Y16" s="427" t="s">
        <v>168</v>
      </c>
    </row>
    <row r="17" spans="1:25" x14ac:dyDescent="0.3">
      <c r="A17" t="s">
        <v>739</v>
      </c>
      <c r="B17" t="s">
        <v>717</v>
      </c>
      <c r="C17" t="s">
        <v>740</v>
      </c>
      <c r="D17" t="s">
        <v>457</v>
      </c>
      <c r="E17" t="s">
        <v>13</v>
      </c>
      <c r="F17" s="1" t="s">
        <v>433</v>
      </c>
      <c r="G17" s="1" t="s">
        <v>432</v>
      </c>
      <c r="I17" s="1">
        <f>IF(Tabela1[[#This Row],[Nazwa]]&lt;&gt;"",COUNTIF(Tabela1[[#This Row],[Kolor ]:[Kolor3]],"&lt;&gt;"&amp;""),"")</f>
        <v>2</v>
      </c>
      <c r="J17" s="1" t="s">
        <v>9</v>
      </c>
      <c r="K17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17" s="328" t="str">
        <f ca="1">_xlfn.IFNA(IF(HLOOKUP(F17,'Tabela kolorów'!$A$1:$AP$42,1+MATCH(G17,'Tabela kolorów'!$A$2:$A$42,0),FALSE)=1,"+",
IF((HLOOKUP(F17,'Tabela kolorów'!$A$1:$AP$42,1+MATCH(G17,'Tabela kolorów'!$A$2:$A$42,0),FALSE)=""),"-","")),"")</f>
        <v>+</v>
      </c>
      <c r="M17" s="328" t="str">
        <f>_xlfn.IFNA(IF(HLOOKUP(F17,'Tabela kolorów'!$A$1:$AP$42,1+MATCH(H17,'Tabela kolorów'!$A$2:$A$42,0),FALSE)=1,"+",
IF((HLOOKUP(F17,'Tabela kolorów'!$A$1:$AP$42,1+MATCH(H17,'Tabela kolorów'!$A$2:$A$42,0),FALSE)=""),"-","")),"")</f>
        <v/>
      </c>
      <c r="N17" s="328" t="str">
        <f>_xlfn.IFNA(IF(HLOOKUP(G17,'Tabela kolorów'!$A$1:$AP$42,1+MATCH(H17,'Tabela kolorów'!$A$2:$A$42,0),FALSE)=1,"+",
IF((HLOOKUP(G17,'Tabela kolorów'!$A$1:$AP$42,1+MATCH(H17,'Tabela kolorów'!$A$2:$A$42,0),FALSE)=""),"-","")),"")</f>
        <v/>
      </c>
      <c r="T17" t="s">
        <v>285</v>
      </c>
      <c r="V17" s="523" t="s">
        <v>285</v>
      </c>
      <c r="W17" s="402" t="s">
        <v>286</v>
      </c>
      <c r="Y17" s="428" t="s">
        <v>285</v>
      </c>
    </row>
    <row r="18" spans="1:25" x14ac:dyDescent="0.3">
      <c r="A18" t="s">
        <v>741</v>
      </c>
      <c r="B18" t="s">
        <v>714</v>
      </c>
      <c r="C18" t="s">
        <v>740</v>
      </c>
      <c r="D18" t="s">
        <v>7</v>
      </c>
      <c r="E18" t="s">
        <v>13</v>
      </c>
      <c r="F18" s="1" t="s">
        <v>735</v>
      </c>
      <c r="I18" s="1">
        <f>IF(Tabela1[[#This Row],[Nazwa]]&lt;&gt;"",COUNTIF(Tabela1[[#This Row],[Kolor ]:[Kolor3]],"&lt;&gt;"&amp;""),"")</f>
        <v>1</v>
      </c>
      <c r="J18" s="1" t="s">
        <v>9</v>
      </c>
      <c r="K18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18" s="328" t="str">
        <f>_xlfn.IFNA(IF(HLOOKUP(F18,'Tabela kolorów'!$A$1:$AP$42,1+MATCH(G18,'Tabela kolorów'!$A$2:$A$42,0),FALSE)=1,"+",
IF((HLOOKUP(F18,'Tabela kolorów'!$A$1:$AP$42,1+MATCH(G18,'Tabela kolorów'!$A$2:$A$42,0),FALSE)=""),"-","")),"")</f>
        <v/>
      </c>
      <c r="M18" s="328" t="str">
        <f>_xlfn.IFNA(IF(HLOOKUP(F18,'Tabela kolorów'!$A$1:$AP$42,1+MATCH(H18,'Tabela kolorów'!$A$2:$A$42,0),FALSE)=1,"+",
IF((HLOOKUP(F18,'Tabela kolorów'!$A$1:$AP$42,1+MATCH(H18,'Tabela kolorów'!$A$2:$A$42,0),FALSE)=""),"-","")),"")</f>
        <v/>
      </c>
      <c r="N18" s="328" t="str">
        <f>_xlfn.IFNA(IF(HLOOKUP(G18,'Tabela kolorów'!$A$1:$AP$42,1+MATCH(H18,'Tabela kolorów'!$A$2:$A$42,0),FALSE)=1,"+",
IF((HLOOKUP(G18,'Tabela kolorów'!$A$1:$AP$42,1+MATCH(H18,'Tabela kolorów'!$A$2:$A$42,0),FALSE)=""),"-","")),"")</f>
        <v/>
      </c>
      <c r="T18" t="s">
        <v>273</v>
      </c>
      <c r="V18" s="524" t="s">
        <v>273</v>
      </c>
      <c r="W18" s="402" t="s">
        <v>274</v>
      </c>
      <c r="Y18" s="429" t="s">
        <v>273</v>
      </c>
    </row>
    <row r="19" spans="1:25" x14ac:dyDescent="0.3">
      <c r="A19" t="s">
        <v>742</v>
      </c>
      <c r="B19" t="s">
        <v>731</v>
      </c>
      <c r="C19" t="s">
        <v>740</v>
      </c>
      <c r="D19" t="s">
        <v>457</v>
      </c>
      <c r="E19" t="s">
        <v>13</v>
      </c>
      <c r="F19" s="1" t="s">
        <v>715</v>
      </c>
      <c r="G19" s="1" t="s">
        <v>432</v>
      </c>
      <c r="I19" s="1">
        <f>IF(Tabela1[[#This Row],[Nazwa]]&lt;&gt;"",COUNTIF(Tabela1[[#This Row],[Kolor ]:[Kolor3]],"&lt;&gt;"&amp;""),"")</f>
        <v>2</v>
      </c>
      <c r="J19" s="1" t="s">
        <v>9</v>
      </c>
      <c r="K19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19" s="328" t="str">
        <f>_xlfn.IFNA(IF(HLOOKUP(F19,'Tabela kolorów'!$A$1:$AP$42,1+MATCH(G19,'Tabela kolorów'!$A$2:$A$42,0),FALSE)=1,"+",
IF((HLOOKUP(F19,'Tabela kolorów'!$A$1:$AP$42,1+MATCH(G19,'Tabela kolorów'!$A$2:$A$42,0),FALSE)=""),"-","")),"")</f>
        <v>+</v>
      </c>
      <c r="M19" s="328" t="str">
        <f>_xlfn.IFNA(IF(HLOOKUP(F19,'Tabela kolorów'!$A$1:$AP$42,1+MATCH(H19,'Tabela kolorów'!$A$2:$A$42,0),FALSE)=1,"+",
IF((HLOOKUP(F19,'Tabela kolorów'!$A$1:$AP$42,1+MATCH(H19,'Tabela kolorów'!$A$2:$A$42,0),FALSE)=""),"-","")),"")</f>
        <v/>
      </c>
      <c r="N19" s="328" t="str">
        <f>_xlfn.IFNA(IF(HLOOKUP(G19,'Tabela kolorów'!$A$1:$AP$42,1+MATCH(H19,'Tabela kolorów'!$A$2:$A$42,0),FALSE)=1,"+",
IF((HLOOKUP(G19,'Tabela kolorów'!$A$1:$AP$42,1+MATCH(H19,'Tabela kolorów'!$A$2:$A$42,0),FALSE)=""),"-","")),"")</f>
        <v/>
      </c>
      <c r="T19" t="s">
        <v>255</v>
      </c>
      <c r="V19" s="525" t="s">
        <v>255</v>
      </c>
      <c r="W19" s="402" t="s">
        <v>256</v>
      </c>
      <c r="Y19" s="430" t="s">
        <v>255</v>
      </c>
    </row>
    <row r="20" spans="1:25" x14ac:dyDescent="0.3">
      <c r="A20" t="s">
        <v>743</v>
      </c>
      <c r="B20" t="s">
        <v>744</v>
      </c>
      <c r="C20" t="s">
        <v>740</v>
      </c>
      <c r="D20" t="s">
        <v>457</v>
      </c>
      <c r="E20" t="s">
        <v>13</v>
      </c>
      <c r="F20" s="1" t="s">
        <v>433</v>
      </c>
      <c r="G20" s="1" t="s">
        <v>431</v>
      </c>
      <c r="H20" s="1" t="s">
        <v>434</v>
      </c>
      <c r="I20" s="1">
        <f>IF(Tabela1[[#This Row],[Nazwa]]&lt;&gt;"",COUNTIF(Tabela1[[#This Row],[Kolor ]:[Kolor3]],"&lt;&gt;"&amp;""),"")</f>
        <v>3</v>
      </c>
      <c r="J20" s="1" t="s">
        <v>8</v>
      </c>
      <c r="K20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20" s="328" t="str">
        <f>_xlfn.IFNA(IF(HLOOKUP(F20,'Tabela kolorów'!$A$1:$AP$42,1+MATCH(G20,'Tabela kolorów'!$A$2:$A$42,0),FALSE)=1,"+",
IF((HLOOKUP(F20,'Tabela kolorów'!$A$1:$AP$42,1+MATCH(G20,'Tabela kolorów'!$A$2:$A$42,0),FALSE)=""),"-","")),"")</f>
        <v>+</v>
      </c>
      <c r="M20" s="328" t="str">
        <f ca="1">_xlfn.IFNA(IF(HLOOKUP(F20,'Tabela kolorów'!$A$1:$AP$42,1+MATCH(H20,'Tabela kolorów'!$A$2:$A$42,0),FALSE)=1,"+",
IF((HLOOKUP(F20,'Tabela kolorów'!$A$1:$AP$42,1+MATCH(H20,'Tabela kolorów'!$A$2:$A$42,0),FALSE)=""),"-","")),"")</f>
        <v>+</v>
      </c>
      <c r="N20" s="328" t="str">
        <f ca="1">_xlfn.IFNA(IF(HLOOKUP(G20,'Tabela kolorów'!$A$1:$AP$42,1+MATCH(H20,'Tabela kolorów'!$A$2:$A$42,0),FALSE)=1,"+",
IF((HLOOKUP(G20,'Tabela kolorów'!$A$1:$AP$42,1+MATCH(H20,'Tabela kolorów'!$A$2:$A$42,0),FALSE)=""),"-","")),"")</f>
        <v>+</v>
      </c>
      <c r="T20" t="s">
        <v>267</v>
      </c>
      <c r="V20" s="526" t="s">
        <v>267</v>
      </c>
      <c r="W20" s="402" t="s">
        <v>268</v>
      </c>
      <c r="Y20" s="431" t="s">
        <v>267</v>
      </c>
    </row>
    <row r="21" spans="1:25" x14ac:dyDescent="0.3">
      <c r="A21" t="s">
        <v>745</v>
      </c>
      <c r="B21" t="s">
        <v>717</v>
      </c>
      <c r="C21" t="s">
        <v>740</v>
      </c>
      <c r="D21" t="s">
        <v>7</v>
      </c>
      <c r="E21" t="s">
        <v>13</v>
      </c>
      <c r="F21" s="1" t="s">
        <v>431</v>
      </c>
      <c r="I21" s="1">
        <f>IF(Tabela1[[#This Row],[Nazwa]]&lt;&gt;"",COUNTIF(Tabela1[[#This Row],[Kolor ]:[Kolor3]],"&lt;&gt;"&amp;""),"")</f>
        <v>1</v>
      </c>
      <c r="J21" s="1" t="s">
        <v>9</v>
      </c>
      <c r="K21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21" s="328" t="str">
        <f>_xlfn.IFNA(IF(HLOOKUP(F21,'Tabela kolorów'!$A$1:$AP$42,1+MATCH(G21,'Tabela kolorów'!$A$2:$A$42,0),FALSE)=1,"+",
IF((HLOOKUP(F21,'Tabela kolorów'!$A$1:$AP$42,1+MATCH(G21,'Tabela kolorów'!$A$2:$A$42,0),FALSE)=""),"-","")),"")</f>
        <v/>
      </c>
      <c r="M21" s="328" t="str">
        <f>_xlfn.IFNA(IF(HLOOKUP(F21,'Tabela kolorów'!$A$1:$AP$42,1+MATCH(H21,'Tabela kolorów'!$A$2:$A$42,0),FALSE)=1,"+",
IF((HLOOKUP(F21,'Tabela kolorów'!$A$1:$AP$42,1+MATCH(H21,'Tabela kolorów'!$A$2:$A$42,0),FALSE)=""),"-","")),"")</f>
        <v/>
      </c>
      <c r="N21" s="328" t="str">
        <f>_xlfn.IFNA(IF(HLOOKUP(G21,'Tabela kolorów'!$A$1:$AP$42,1+MATCH(H21,'Tabela kolorów'!$A$2:$A$42,0),FALSE)=1,"+",
IF((HLOOKUP(G21,'Tabela kolorów'!$A$1:$AP$42,1+MATCH(H21,'Tabela kolorów'!$A$2:$A$42,0),FALSE)=""),"-","")),"")</f>
        <v/>
      </c>
      <c r="T21" t="s">
        <v>261</v>
      </c>
      <c r="V21" s="527" t="s">
        <v>261</v>
      </c>
      <c r="W21" s="402" t="s">
        <v>262</v>
      </c>
      <c r="Y21" s="432" t="s">
        <v>261</v>
      </c>
    </row>
    <row r="22" spans="1:25" x14ac:dyDescent="0.3">
      <c r="A22" t="s">
        <v>746</v>
      </c>
      <c r="B22" t="s">
        <v>719</v>
      </c>
      <c r="C22" t="s">
        <v>740</v>
      </c>
      <c r="D22" t="s">
        <v>7</v>
      </c>
      <c r="E22" t="s">
        <v>10</v>
      </c>
      <c r="F22" s="1" t="s">
        <v>431</v>
      </c>
      <c r="I22" s="1">
        <f>IF(Tabela1[[#This Row],[Nazwa]]&lt;&gt;"",COUNTIF(Tabela1[[#This Row],[Kolor ]:[Kolor3]],"&lt;&gt;"&amp;""),"")</f>
        <v>1</v>
      </c>
      <c r="J22" s="1" t="s">
        <v>9</v>
      </c>
      <c r="K22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22" s="328" t="str">
        <f>_xlfn.IFNA(IF(HLOOKUP(F22,'Tabela kolorów'!$A$1:$AP$42,1+MATCH(G22,'Tabela kolorów'!$A$2:$A$42,0),FALSE)=1,"+",
IF((HLOOKUP(F22,'Tabela kolorów'!$A$1:$AP$42,1+MATCH(G22,'Tabela kolorów'!$A$2:$A$42,0),FALSE)=""),"-","")),"")</f>
        <v/>
      </c>
      <c r="M22" s="328" t="str">
        <f>_xlfn.IFNA(IF(HLOOKUP(F22,'Tabela kolorów'!$A$1:$AP$42,1+MATCH(H22,'Tabela kolorów'!$A$2:$A$42,0),FALSE)=1,"+",
IF((HLOOKUP(F22,'Tabela kolorów'!$A$1:$AP$42,1+MATCH(H22,'Tabela kolorów'!$A$2:$A$42,0),FALSE)=""),"-","")),"")</f>
        <v/>
      </c>
      <c r="N22" s="328" t="str">
        <f>_xlfn.IFNA(IF(HLOOKUP(G22,'Tabela kolorów'!$A$1:$AP$42,1+MATCH(H22,'Tabela kolorów'!$A$2:$A$42,0),FALSE)=1,"+",
IF((HLOOKUP(G22,'Tabela kolorów'!$A$1:$AP$42,1+MATCH(H22,'Tabela kolorów'!$A$2:$A$42,0),FALSE)=""),"-","")),"")</f>
        <v/>
      </c>
      <c r="T22" t="s">
        <v>231</v>
      </c>
      <c r="V22" s="528" t="s">
        <v>231</v>
      </c>
      <c r="W22" s="402" t="s">
        <v>232</v>
      </c>
      <c r="Y22" s="433" t="s">
        <v>231</v>
      </c>
    </row>
    <row r="23" spans="1:25" x14ac:dyDescent="0.3">
      <c r="A23" t="s">
        <v>747</v>
      </c>
      <c r="B23" t="s">
        <v>719</v>
      </c>
      <c r="C23" t="s">
        <v>748</v>
      </c>
      <c r="D23" t="s">
        <v>7</v>
      </c>
      <c r="E23" t="s">
        <v>10</v>
      </c>
      <c r="F23" s="1" t="s">
        <v>431</v>
      </c>
      <c r="I23" s="1">
        <f>IF(Tabela1[[#This Row],[Nazwa]]&lt;&gt;"",COUNTIF(Tabela1[[#This Row],[Kolor ]:[Kolor3]],"&lt;&gt;"&amp;""),"")</f>
        <v>1</v>
      </c>
      <c r="J23" s="1" t="s">
        <v>9</v>
      </c>
      <c r="K23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23" s="328" t="str">
        <f>_xlfn.IFNA(IF(HLOOKUP(F23,'Tabela kolorów'!$A$1:$AP$42,1+MATCH(G23,'Tabela kolorów'!$A$2:$A$42,0),FALSE)=1,"+",
IF((HLOOKUP(F23,'Tabela kolorów'!$A$1:$AP$42,1+MATCH(G23,'Tabela kolorów'!$A$2:$A$42,0),FALSE)=""),"-","")),"")</f>
        <v/>
      </c>
      <c r="M23" s="328" t="str">
        <f>_xlfn.IFNA(IF(HLOOKUP(F23,'Tabela kolorów'!$A$1:$AP$42,1+MATCH(H23,'Tabela kolorów'!$A$2:$A$42,0),FALSE)=1,"+",
IF((HLOOKUP(F23,'Tabela kolorów'!$A$1:$AP$42,1+MATCH(H23,'Tabela kolorów'!$A$2:$A$42,0),FALSE)=""),"-","")),"")</f>
        <v/>
      </c>
      <c r="N23" s="328" t="str">
        <f>_xlfn.IFNA(IF(HLOOKUP(G23,'Tabela kolorów'!$A$1:$AP$42,1+MATCH(H23,'Tabela kolorów'!$A$2:$A$42,0),FALSE)=1,"+",
IF((HLOOKUP(G23,'Tabela kolorów'!$A$1:$AP$42,1+MATCH(H23,'Tabela kolorów'!$A$2:$A$42,0),FALSE)=""),"-","")),"")</f>
        <v/>
      </c>
      <c r="T23" t="s">
        <v>219</v>
      </c>
      <c r="V23" s="529" t="s">
        <v>219</v>
      </c>
      <c r="W23" s="402" t="s">
        <v>220</v>
      </c>
      <c r="Y23" s="434" t="s">
        <v>219</v>
      </c>
    </row>
    <row r="24" spans="1:25" x14ac:dyDescent="0.3">
      <c r="A24" t="s">
        <v>749</v>
      </c>
      <c r="B24" t="s">
        <v>731</v>
      </c>
      <c r="C24" t="s">
        <v>740</v>
      </c>
      <c r="D24" t="s">
        <v>7</v>
      </c>
      <c r="E24" t="s">
        <v>10</v>
      </c>
      <c r="F24" s="1" t="s">
        <v>715</v>
      </c>
      <c r="I24" s="1">
        <f>IF(Tabela1[[#This Row],[Nazwa]]&lt;&gt;"",COUNTIF(Tabela1[[#This Row],[Kolor ]:[Kolor3]],"&lt;&gt;"&amp;""),"")</f>
        <v>1</v>
      </c>
      <c r="J24" s="1" t="s">
        <v>9</v>
      </c>
      <c r="K24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24" s="328" t="str">
        <f>_xlfn.IFNA(IF(HLOOKUP(F24,'Tabela kolorów'!$A$1:$AP$42,1+MATCH(G24,'Tabela kolorów'!$A$2:$A$42,0),FALSE)=1,"+",
IF((HLOOKUP(F24,'Tabela kolorów'!$A$1:$AP$42,1+MATCH(G24,'Tabela kolorów'!$A$2:$A$42,0),FALSE)=""),"-","")),"")</f>
        <v/>
      </c>
      <c r="M24" s="328" t="str">
        <f>_xlfn.IFNA(IF(HLOOKUP(F24,'Tabela kolorów'!$A$1:$AP$42,1+MATCH(H24,'Tabela kolorów'!$A$2:$A$42,0),FALSE)=1,"+",
IF((HLOOKUP(F24,'Tabela kolorów'!$A$1:$AP$42,1+MATCH(H24,'Tabela kolorów'!$A$2:$A$42,0),FALSE)=""),"-","")),"")</f>
        <v/>
      </c>
      <c r="N24" s="328" t="str">
        <f>_xlfn.IFNA(IF(HLOOKUP(G24,'Tabela kolorów'!$A$1:$AP$42,1+MATCH(H24,'Tabela kolorów'!$A$2:$A$42,0),FALSE)=1,"+",
IF((HLOOKUP(G24,'Tabela kolorów'!$A$1:$AP$42,1+MATCH(H24,'Tabela kolorów'!$A$2:$A$42,0),FALSE)=""),"-","")),"")</f>
        <v/>
      </c>
      <c r="T24" t="s">
        <v>243</v>
      </c>
      <c r="V24" s="530" t="s">
        <v>243</v>
      </c>
      <c r="W24" s="402" t="s">
        <v>244</v>
      </c>
      <c r="Y24" s="435" t="s">
        <v>243</v>
      </c>
    </row>
    <row r="25" spans="1:25" x14ac:dyDescent="0.3">
      <c r="A25" t="s">
        <v>750</v>
      </c>
      <c r="B25" t="s">
        <v>751</v>
      </c>
      <c r="C25" t="s">
        <v>752</v>
      </c>
      <c r="D25" t="s">
        <v>457</v>
      </c>
      <c r="E25" t="s">
        <v>10</v>
      </c>
      <c r="F25" s="1" t="s">
        <v>735</v>
      </c>
      <c r="G25" s="1" t="s">
        <v>686</v>
      </c>
      <c r="I25" s="1">
        <f>IF(Tabela1[[#This Row],[Nazwa]]&lt;&gt;"",COUNTIF(Tabela1[[#This Row],[Kolor ]:[Kolor3]],"&lt;&gt;"&amp;""),"")</f>
        <v>2</v>
      </c>
      <c r="J25" s="1" t="s">
        <v>8</v>
      </c>
      <c r="K25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25" s="328" t="str">
        <f ca="1">_xlfn.IFNA(IF(HLOOKUP(F25,'Tabela kolorów'!$A$1:$AP$42,1+MATCH(G25,'Tabela kolorów'!$A$2:$A$42,0),FALSE)=1,"+",
IF((HLOOKUP(F25,'Tabela kolorów'!$A$1:$AP$42,1+MATCH(G25,'Tabela kolorów'!$A$2:$A$42,0),FALSE)=""),"-","")),"")</f>
        <v>+</v>
      </c>
      <c r="M25" s="328" t="str">
        <f>_xlfn.IFNA(IF(HLOOKUP(F25,'Tabela kolorów'!$A$1:$AP$42,1+MATCH(H25,'Tabela kolorów'!$A$2:$A$42,0),FALSE)=1,"+",
IF((HLOOKUP(F25,'Tabela kolorów'!$A$1:$AP$42,1+MATCH(H25,'Tabela kolorów'!$A$2:$A$42,0),FALSE)=""),"-","")),"")</f>
        <v/>
      </c>
      <c r="N25" s="328" t="str">
        <f>_xlfn.IFNA(IF(HLOOKUP(G25,'Tabela kolorów'!$A$1:$AP$42,1+MATCH(H25,'Tabela kolorów'!$A$2:$A$42,0),FALSE)=1,"+",
IF((HLOOKUP(G25,'Tabela kolorów'!$A$1:$AP$42,1+MATCH(H25,'Tabela kolorów'!$A$2:$A$42,0),FALSE)=""),"-","")),"")</f>
        <v/>
      </c>
      <c r="T25" t="s">
        <v>14</v>
      </c>
      <c r="V25" s="531" t="s">
        <v>14</v>
      </c>
      <c r="W25" s="402" t="s">
        <v>15</v>
      </c>
      <c r="Y25" s="436" t="s">
        <v>14</v>
      </c>
    </row>
    <row r="26" spans="1:25" x14ac:dyDescent="0.3">
      <c r="A26" t="s">
        <v>753</v>
      </c>
      <c r="B26" t="s">
        <v>754</v>
      </c>
      <c r="C26" t="s">
        <v>752</v>
      </c>
      <c r="D26" t="s">
        <v>457</v>
      </c>
      <c r="E26" t="s">
        <v>13</v>
      </c>
      <c r="F26" s="1" t="s">
        <v>686</v>
      </c>
      <c r="G26" s="1" t="s">
        <v>431</v>
      </c>
      <c r="I26" s="1">
        <f>IF(Tabela1[[#This Row],[Nazwa]]&lt;&gt;"",COUNTIF(Tabela1[[#This Row],[Kolor ]:[Kolor3]],"&lt;&gt;"&amp;""),"")</f>
        <v>2</v>
      </c>
      <c r="J26" s="1" t="s">
        <v>8</v>
      </c>
      <c r="K26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26" s="328" t="str">
        <f>_xlfn.IFNA(IF(HLOOKUP(F26,'Tabela kolorów'!$A$1:$AP$42,1+MATCH(G26,'Tabela kolorów'!$A$2:$A$42,0),FALSE)=1,"+",
IF((HLOOKUP(F26,'Tabela kolorów'!$A$1:$AP$42,1+MATCH(G26,'Tabela kolorów'!$A$2:$A$42,0),FALSE)=""),"-","")),"")</f>
        <v>+</v>
      </c>
      <c r="M26" s="328" t="str">
        <f>_xlfn.IFNA(IF(HLOOKUP(F26,'Tabela kolorów'!$A$1:$AP$42,1+MATCH(H26,'Tabela kolorów'!$A$2:$A$42,0),FALSE)=1,"+",
IF((HLOOKUP(F26,'Tabela kolorów'!$A$1:$AP$42,1+MATCH(H26,'Tabela kolorów'!$A$2:$A$42,0),FALSE)=""),"-","")),"")</f>
        <v/>
      </c>
      <c r="N26" s="328" t="str">
        <f>_xlfn.IFNA(IF(HLOOKUP(G26,'Tabela kolorów'!$A$1:$AP$42,1+MATCH(H26,'Tabela kolorów'!$A$2:$A$42,0),FALSE)=1,"+",
IF((HLOOKUP(G26,'Tabela kolorów'!$A$1:$AP$42,1+MATCH(H26,'Tabela kolorów'!$A$2:$A$42,0),FALSE)=""),"-","")),"")</f>
        <v/>
      </c>
      <c r="T26" t="s">
        <v>17</v>
      </c>
      <c r="V26" s="532" t="s">
        <v>17</v>
      </c>
      <c r="W26" s="402" t="s">
        <v>18</v>
      </c>
      <c r="Y26" s="437" t="s">
        <v>17</v>
      </c>
    </row>
    <row r="27" spans="1:25" x14ac:dyDescent="0.3">
      <c r="A27" t="s">
        <v>755</v>
      </c>
      <c r="B27" t="s">
        <v>728</v>
      </c>
      <c r="C27" t="s">
        <v>752</v>
      </c>
      <c r="D27" t="s">
        <v>457</v>
      </c>
      <c r="E27" t="s">
        <v>13</v>
      </c>
      <c r="F27" s="1" t="s">
        <v>435</v>
      </c>
      <c r="I27" s="1">
        <f>IF(Tabela1[[#This Row],[Nazwa]]&lt;&gt;"",COUNTIF(Tabela1[[#This Row],[Kolor ]:[Kolor3]],"&lt;&gt;"&amp;""),"")</f>
        <v>1</v>
      </c>
      <c r="J27" s="1" t="s">
        <v>9</v>
      </c>
      <c r="K27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27" s="328" t="str">
        <f>_xlfn.IFNA(IF(HLOOKUP(F27,'Tabela kolorów'!$A$1:$AP$42,1+MATCH(G27,'Tabela kolorów'!$A$2:$A$42,0),FALSE)=1,"+",
IF((HLOOKUP(F27,'Tabela kolorów'!$A$1:$AP$42,1+MATCH(G27,'Tabela kolorów'!$A$2:$A$42,0),FALSE)=""),"-","")),"")</f>
        <v/>
      </c>
      <c r="M27" s="328" t="str">
        <f>_xlfn.IFNA(IF(HLOOKUP(F27,'Tabela kolorów'!$A$1:$AP$42,1+MATCH(H27,'Tabela kolorów'!$A$2:$A$42,0),FALSE)=1,"+",
IF((HLOOKUP(F27,'Tabela kolorów'!$A$1:$AP$42,1+MATCH(H27,'Tabela kolorów'!$A$2:$A$42,0),FALSE)=""),"-","")),"")</f>
        <v/>
      </c>
      <c r="N27" s="328" t="str">
        <f>_xlfn.IFNA(IF(HLOOKUP(G27,'Tabela kolorów'!$A$1:$AP$42,1+MATCH(H27,'Tabela kolorów'!$A$2:$A$42,0),FALSE)=1,"+",
IF((HLOOKUP(G27,'Tabela kolorów'!$A$1:$AP$42,1+MATCH(H27,'Tabela kolorów'!$A$2:$A$42,0),FALSE)=""),"-","")),"")</f>
        <v/>
      </c>
      <c r="T27" t="s">
        <v>23</v>
      </c>
      <c r="V27" s="533" t="s">
        <v>23</v>
      </c>
      <c r="W27" s="402" t="s">
        <v>24</v>
      </c>
      <c r="Y27" s="438" t="s">
        <v>23</v>
      </c>
    </row>
    <row r="28" spans="1:25" x14ac:dyDescent="0.3">
      <c r="A28" t="s">
        <v>756</v>
      </c>
      <c r="B28" t="s">
        <v>731</v>
      </c>
      <c r="C28" t="s">
        <v>752</v>
      </c>
      <c r="D28" t="s">
        <v>457</v>
      </c>
      <c r="E28" t="s">
        <v>13</v>
      </c>
      <c r="F28" s="1" t="s">
        <v>715</v>
      </c>
      <c r="I28" s="1">
        <f>IF(Tabela1[[#This Row],[Nazwa]]&lt;&gt;"",COUNTIF(Tabela1[[#This Row],[Kolor ]:[Kolor3]],"&lt;&gt;"&amp;""),"")</f>
        <v>1</v>
      </c>
      <c r="J28" s="1" t="s">
        <v>9</v>
      </c>
      <c r="K28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28" s="328" t="str">
        <f>_xlfn.IFNA(IF(HLOOKUP(F28,'Tabela kolorów'!$A$1:$AP$42,1+MATCH(G28,'Tabela kolorów'!$A$2:$A$42,0),FALSE)=1,"+",
IF((HLOOKUP(F28,'Tabela kolorów'!$A$1:$AP$42,1+MATCH(G28,'Tabela kolorów'!$A$2:$A$42,0),FALSE)=""),"-","")),"")</f>
        <v/>
      </c>
      <c r="M28" s="328" t="str">
        <f>_xlfn.IFNA(IF(HLOOKUP(F28,'Tabela kolorów'!$A$1:$AP$42,1+MATCH(H28,'Tabela kolorów'!$A$2:$A$42,0),FALSE)=1,"+",
IF((HLOOKUP(F28,'Tabela kolorów'!$A$1:$AP$42,1+MATCH(H28,'Tabela kolorów'!$A$2:$A$42,0),FALSE)=""),"-","")),"")</f>
        <v/>
      </c>
      <c r="N28" s="328" t="str">
        <f>_xlfn.IFNA(IF(HLOOKUP(G28,'Tabela kolorów'!$A$1:$AP$42,1+MATCH(H28,'Tabela kolorów'!$A$2:$A$42,0),FALSE)=1,"+",
IF((HLOOKUP(G28,'Tabela kolorów'!$A$1:$AP$42,1+MATCH(H28,'Tabela kolorów'!$A$2:$A$42,0),FALSE)=""),"-","")),"")</f>
        <v/>
      </c>
      <c r="T28" t="s">
        <v>43</v>
      </c>
      <c r="V28" s="534" t="s">
        <v>43</v>
      </c>
      <c r="W28" s="402" t="s">
        <v>44</v>
      </c>
      <c r="Y28" s="439" t="s">
        <v>43</v>
      </c>
    </row>
    <row r="29" spans="1:25" x14ac:dyDescent="0.3">
      <c r="A29" t="s">
        <v>757</v>
      </c>
      <c r="B29" t="s">
        <v>758</v>
      </c>
      <c r="C29" t="s">
        <v>748</v>
      </c>
      <c r="D29" t="s">
        <v>7</v>
      </c>
      <c r="E29" t="s">
        <v>10</v>
      </c>
      <c r="F29" s="1" t="s">
        <v>434</v>
      </c>
      <c r="I29" s="1">
        <f>IF(Tabela1[[#This Row],[Nazwa]]&lt;&gt;"",COUNTIF(Tabela1[[#This Row],[Kolor ]:[Kolor3]],"&lt;&gt;"&amp;""),"")</f>
        <v>1</v>
      </c>
      <c r="J29" s="1" t="s">
        <v>9</v>
      </c>
      <c r="K29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29" s="328" t="str">
        <f>_xlfn.IFNA(IF(HLOOKUP(F29,'Tabela kolorów'!$A$1:$AP$42,1+MATCH(G29,'Tabela kolorów'!$A$2:$A$42,0),FALSE)=1,"+",
IF((HLOOKUP(F29,'Tabela kolorów'!$A$1:$AP$42,1+MATCH(G29,'Tabela kolorów'!$A$2:$A$42,0),FALSE)=""),"-","")),"")</f>
        <v/>
      </c>
      <c r="M29" s="328" t="str">
        <f>_xlfn.IFNA(IF(HLOOKUP(F29,'Tabela kolorów'!$A$1:$AP$42,1+MATCH(H29,'Tabela kolorów'!$A$2:$A$42,0),FALSE)=1,"+",
IF((HLOOKUP(F29,'Tabela kolorów'!$A$1:$AP$42,1+MATCH(H29,'Tabela kolorów'!$A$2:$A$42,0),FALSE)=""),"-","")),"")</f>
        <v/>
      </c>
      <c r="N29" s="328" t="str">
        <f>_xlfn.IFNA(IF(HLOOKUP(G29,'Tabela kolorów'!$A$1:$AP$42,1+MATCH(H29,'Tabela kolorów'!$A$2:$A$42,0),FALSE)=1,"+",
IF((HLOOKUP(G29,'Tabela kolorów'!$A$1:$AP$42,1+MATCH(H29,'Tabela kolorów'!$A$2:$A$42,0),FALSE)=""),"-","")),"")</f>
        <v/>
      </c>
      <c r="T29" t="s">
        <v>422</v>
      </c>
      <c r="V29" s="535" t="s">
        <v>422</v>
      </c>
      <c r="W29" s="402" t="s">
        <v>423</v>
      </c>
      <c r="Y29" s="440" t="s">
        <v>422</v>
      </c>
    </row>
    <row r="30" spans="1:25" x14ac:dyDescent="0.3">
      <c r="A30" t="s">
        <v>759</v>
      </c>
      <c r="B30" t="s">
        <v>731</v>
      </c>
      <c r="C30" t="s">
        <v>451</v>
      </c>
      <c r="D30" t="s">
        <v>456</v>
      </c>
      <c r="E30" t="s">
        <v>13</v>
      </c>
      <c r="F30" s="1" t="s">
        <v>431</v>
      </c>
      <c r="I30" s="1">
        <f>IF(Tabela1[[#This Row],[Nazwa]]&lt;&gt;"",COUNTIF(Tabela1[[#This Row],[Kolor ]:[Kolor3]],"&lt;&gt;"&amp;""),"")</f>
        <v>1</v>
      </c>
      <c r="J30" s="1" t="s">
        <v>9</v>
      </c>
      <c r="K30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30" s="328" t="str">
        <f>_xlfn.IFNA(IF(HLOOKUP(F30,'Tabela kolorów'!$A$1:$AP$42,1+MATCH(G30,'Tabela kolorów'!$A$2:$A$42,0),FALSE)=1,"+",
IF((HLOOKUP(F30,'Tabela kolorów'!$A$1:$AP$42,1+MATCH(G30,'Tabela kolorów'!$A$2:$A$42,0),FALSE)=""),"-","")),"")</f>
        <v/>
      </c>
      <c r="M30" s="328" t="str">
        <f>_xlfn.IFNA(IF(HLOOKUP(F30,'Tabela kolorów'!$A$1:$AP$42,1+MATCH(H30,'Tabela kolorów'!$A$2:$A$42,0),FALSE)=1,"+",
IF((HLOOKUP(F30,'Tabela kolorów'!$A$1:$AP$42,1+MATCH(H30,'Tabela kolorów'!$A$2:$A$42,0),FALSE)=""),"-","")),"")</f>
        <v/>
      </c>
      <c r="N30" s="328" t="str">
        <f>_xlfn.IFNA(IF(HLOOKUP(G30,'Tabela kolorów'!$A$1:$AP$42,1+MATCH(H30,'Tabela kolorów'!$A$2:$A$42,0),FALSE)=1,"+",
IF((HLOOKUP(G30,'Tabela kolorów'!$A$1:$AP$42,1+MATCH(H30,'Tabela kolorów'!$A$2:$A$42,0),FALSE)=""),"-","")),"")</f>
        <v/>
      </c>
      <c r="T30" t="s">
        <v>428</v>
      </c>
      <c r="V30" s="536" t="s">
        <v>428</v>
      </c>
      <c r="W30" s="402" t="s">
        <v>429</v>
      </c>
      <c r="Y30" s="441" t="s">
        <v>428</v>
      </c>
    </row>
    <row r="31" spans="1:25" x14ac:dyDescent="0.3">
      <c r="A31" t="s">
        <v>760</v>
      </c>
      <c r="B31" t="s">
        <v>761</v>
      </c>
      <c r="C31" t="s">
        <v>451</v>
      </c>
      <c r="D31" t="s">
        <v>456</v>
      </c>
      <c r="E31" t="s">
        <v>13</v>
      </c>
      <c r="F31" s="1" t="s">
        <v>597</v>
      </c>
      <c r="I31" s="1">
        <f>IF(Tabela1[[#This Row],[Nazwa]]&lt;&gt;"",COUNTIF(Tabela1[[#This Row],[Kolor ]:[Kolor3]],"&lt;&gt;"&amp;""),"")</f>
        <v>1</v>
      </c>
      <c r="J31" s="1" t="s">
        <v>9</v>
      </c>
      <c r="K31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31" s="328" t="str">
        <f>_xlfn.IFNA(IF(HLOOKUP(F31,'Tabela kolorów'!$A$1:$AP$42,1+MATCH(G31,'Tabela kolorów'!$A$2:$A$42,0),FALSE)=1,"+",
IF((HLOOKUP(F31,'Tabela kolorów'!$A$1:$AP$42,1+MATCH(G31,'Tabela kolorów'!$A$2:$A$42,0),FALSE)=""),"-","")),"")</f>
        <v/>
      </c>
      <c r="M31" s="328" t="str">
        <f>_xlfn.IFNA(IF(HLOOKUP(F31,'Tabela kolorów'!$A$1:$AP$42,1+MATCH(H31,'Tabela kolorów'!$A$2:$A$42,0),FALSE)=1,"+",
IF((HLOOKUP(F31,'Tabela kolorów'!$A$1:$AP$42,1+MATCH(H31,'Tabela kolorów'!$A$2:$A$42,0),FALSE)=""),"-","")),"")</f>
        <v/>
      </c>
      <c r="N31" s="328" t="str">
        <f>_xlfn.IFNA(IF(HLOOKUP(G31,'Tabela kolorów'!$A$1:$AP$42,1+MATCH(H31,'Tabela kolorów'!$A$2:$A$42,0),FALSE)=1,"+",
IF((HLOOKUP(G31,'Tabela kolorów'!$A$1:$AP$42,1+MATCH(H31,'Tabela kolorów'!$A$2:$A$42,0),FALSE)=""),"-","")),"")</f>
        <v/>
      </c>
      <c r="T31" t="s">
        <v>332</v>
      </c>
      <c r="V31" s="537" t="s">
        <v>332</v>
      </c>
      <c r="W31" s="402" t="s">
        <v>333</v>
      </c>
      <c r="Y31" s="442" t="s">
        <v>332</v>
      </c>
    </row>
    <row r="32" spans="1:25" x14ac:dyDescent="0.3">
      <c r="A32" t="s">
        <v>762</v>
      </c>
      <c r="B32" t="s">
        <v>731</v>
      </c>
      <c r="C32" t="s">
        <v>451</v>
      </c>
      <c r="D32" t="s">
        <v>456</v>
      </c>
      <c r="E32" t="s">
        <v>13</v>
      </c>
      <c r="F32" s="1" t="s">
        <v>597</v>
      </c>
      <c r="I32" s="1">
        <f>IF(Tabela1[[#This Row],[Nazwa]]&lt;&gt;"",COUNTIF(Tabela1[[#This Row],[Kolor ]:[Kolor3]],"&lt;&gt;"&amp;""),"")</f>
        <v>1</v>
      </c>
      <c r="J32" s="1" t="s">
        <v>9</v>
      </c>
      <c r="K32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32" s="328" t="str">
        <f>_xlfn.IFNA(IF(HLOOKUP(F32,'Tabela kolorów'!$A$1:$AP$42,1+MATCH(G32,'Tabela kolorów'!$A$2:$A$42,0),FALSE)=1,"+",
IF((HLOOKUP(F32,'Tabela kolorów'!$A$1:$AP$42,1+MATCH(G32,'Tabela kolorów'!$A$2:$A$42,0),FALSE)=""),"-","")),"")</f>
        <v/>
      </c>
      <c r="M32" s="328" t="str">
        <f>_xlfn.IFNA(IF(HLOOKUP(F32,'Tabela kolorów'!$A$1:$AP$42,1+MATCH(H32,'Tabela kolorów'!$A$2:$A$42,0),FALSE)=1,"+",
IF((HLOOKUP(F32,'Tabela kolorów'!$A$1:$AP$42,1+MATCH(H32,'Tabela kolorów'!$A$2:$A$42,0),FALSE)=""),"-","")),"")</f>
        <v/>
      </c>
      <c r="N32" s="328" t="str">
        <f>_xlfn.IFNA(IF(HLOOKUP(G32,'Tabela kolorów'!$A$1:$AP$42,1+MATCH(H32,'Tabela kolorów'!$A$2:$A$42,0),FALSE)=1,"+",
IF((HLOOKUP(G32,'Tabela kolorów'!$A$1:$AP$42,1+MATCH(H32,'Tabela kolorów'!$A$2:$A$42,0),FALSE)=""),"-","")),"")</f>
        <v/>
      </c>
      <c r="T32" t="s">
        <v>294</v>
      </c>
      <c r="V32" s="538" t="s">
        <v>294</v>
      </c>
      <c r="W32" s="402" t="s">
        <v>295</v>
      </c>
      <c r="Y32" s="443" t="s">
        <v>294</v>
      </c>
    </row>
    <row r="33" spans="1:25" x14ac:dyDescent="0.3">
      <c r="A33" t="s">
        <v>763</v>
      </c>
      <c r="B33" t="s">
        <v>736</v>
      </c>
      <c r="C33" t="s">
        <v>451</v>
      </c>
      <c r="D33" t="s">
        <v>456</v>
      </c>
      <c r="E33" t="s">
        <v>13</v>
      </c>
      <c r="F33" s="1" t="s">
        <v>764</v>
      </c>
      <c r="I33" s="1">
        <f>IF(Tabela1[[#This Row],[Nazwa]]&lt;&gt;"",COUNTIF(Tabela1[[#This Row],[Kolor ]:[Kolor3]],"&lt;&gt;"&amp;""),"")</f>
        <v>1</v>
      </c>
      <c r="J33" s="1" t="s">
        <v>9</v>
      </c>
      <c r="K33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33" s="328" t="str">
        <f>_xlfn.IFNA(IF(HLOOKUP(F33,'Tabela kolorów'!$A$1:$AP$42,1+MATCH(G33,'Tabela kolorów'!$A$2:$A$42,0),FALSE)=1,"+",
IF((HLOOKUP(F33,'Tabela kolorów'!$A$1:$AP$42,1+MATCH(G33,'Tabela kolorów'!$A$2:$A$42,0),FALSE)=""),"-","")),"")</f>
        <v/>
      </c>
      <c r="M33" s="328" t="str">
        <f>_xlfn.IFNA(IF(HLOOKUP(F33,'Tabela kolorów'!$A$1:$AP$42,1+MATCH(H33,'Tabela kolorów'!$A$2:$A$42,0),FALSE)=1,"+",
IF((HLOOKUP(F33,'Tabela kolorów'!$A$1:$AP$42,1+MATCH(H33,'Tabela kolorów'!$A$2:$A$42,0),FALSE)=""),"-","")),"")</f>
        <v/>
      </c>
      <c r="N33" s="328" t="str">
        <f>_xlfn.IFNA(IF(HLOOKUP(G33,'Tabela kolorów'!$A$1:$AP$42,1+MATCH(H33,'Tabela kolorów'!$A$2:$A$42,0),FALSE)=1,"+",
IF((HLOOKUP(G33,'Tabela kolorów'!$A$1:$AP$42,1+MATCH(H33,'Tabela kolorów'!$A$2:$A$42,0),FALSE)=""),"-","")),"")</f>
        <v/>
      </c>
      <c r="T33" t="s">
        <v>315</v>
      </c>
      <c r="V33" s="539" t="s">
        <v>315</v>
      </c>
      <c r="W33" s="402" t="s">
        <v>316</v>
      </c>
      <c r="Y33" s="444" t="s">
        <v>315</v>
      </c>
    </row>
    <row r="34" spans="1:25" x14ac:dyDescent="0.3">
      <c r="A34" t="s">
        <v>765</v>
      </c>
      <c r="B34" t="s">
        <v>734</v>
      </c>
      <c r="C34" t="s">
        <v>748</v>
      </c>
      <c r="D34" t="s">
        <v>462</v>
      </c>
      <c r="E34" t="s">
        <v>10</v>
      </c>
      <c r="F34" s="1" t="s">
        <v>735</v>
      </c>
      <c r="G34" s="1" t="s">
        <v>766</v>
      </c>
      <c r="I34" s="1">
        <f>IF(Tabela1[[#This Row],[Nazwa]]&lt;&gt;"",COUNTIF(Tabela1[[#This Row],[Kolor ]:[Kolor3]],"&lt;&gt;"&amp;""),"")</f>
        <v>2</v>
      </c>
      <c r="J34" s="1" t="s">
        <v>9</v>
      </c>
      <c r="K34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34" s="328" t="str">
        <f ca="1">_xlfn.IFNA(IF(HLOOKUP(F34,'Tabela kolorów'!$A$1:$AP$42,1+MATCH(G34,'Tabela kolorów'!$A$2:$A$42,0),FALSE)=1,"+",
IF((HLOOKUP(F34,'Tabela kolorów'!$A$1:$AP$42,1+MATCH(G34,'Tabela kolorów'!$A$2:$A$42,0),FALSE)=""),"-","")),"")</f>
        <v>+</v>
      </c>
      <c r="M34" s="328" t="str">
        <f>_xlfn.IFNA(IF(HLOOKUP(F34,'Tabela kolorów'!$A$1:$AP$42,1+MATCH(H34,'Tabela kolorów'!$A$2:$A$42,0),FALSE)=1,"+",
IF((HLOOKUP(F34,'Tabela kolorów'!$A$1:$AP$42,1+MATCH(H34,'Tabela kolorów'!$A$2:$A$42,0),FALSE)=""),"-","")),"")</f>
        <v/>
      </c>
      <c r="N34" s="328" t="str">
        <f>_xlfn.IFNA(IF(HLOOKUP(G34,'Tabela kolorów'!$A$1:$AP$42,1+MATCH(H34,'Tabela kolorów'!$A$2:$A$42,0),FALSE)=1,"+",
IF((HLOOKUP(G34,'Tabela kolorów'!$A$1:$AP$42,1+MATCH(H34,'Tabela kolorów'!$A$2:$A$42,0),FALSE)=""),"-","")),"")</f>
        <v/>
      </c>
      <c r="T34" t="s">
        <v>323</v>
      </c>
      <c r="V34" s="540" t="s">
        <v>323</v>
      </c>
      <c r="W34" s="402" t="s">
        <v>324</v>
      </c>
      <c r="Y34" s="445" t="s">
        <v>323</v>
      </c>
    </row>
    <row r="35" spans="1:25" x14ac:dyDescent="0.3">
      <c r="A35" t="s">
        <v>767</v>
      </c>
      <c r="B35" t="s">
        <v>768</v>
      </c>
      <c r="C35" t="s">
        <v>769</v>
      </c>
      <c r="D35" t="s">
        <v>457</v>
      </c>
      <c r="E35" t="s">
        <v>11</v>
      </c>
      <c r="F35" s="1" t="s">
        <v>770</v>
      </c>
      <c r="I35" s="1">
        <f>IF(Tabela1[[#This Row],[Nazwa]]&lt;&gt;"",COUNTIF(Tabela1[[#This Row],[Kolor ]:[Kolor3]],"&lt;&gt;"&amp;""),"")</f>
        <v>1</v>
      </c>
      <c r="J35" s="1" t="s">
        <v>9</v>
      </c>
      <c r="K35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35" s="328" t="str">
        <f>_xlfn.IFNA(IF(HLOOKUP(F35,'Tabela kolorów'!$A$1:$AP$42,1+MATCH(G35,'Tabela kolorów'!$A$2:$A$42,0),FALSE)=1,"+",
IF((HLOOKUP(F35,'Tabela kolorów'!$A$1:$AP$42,1+MATCH(G35,'Tabela kolorów'!$A$2:$A$42,0),FALSE)=""),"-","")),"")</f>
        <v/>
      </c>
      <c r="M35" s="328" t="str">
        <f>_xlfn.IFNA(IF(HLOOKUP(F35,'Tabela kolorów'!$A$1:$AP$42,1+MATCH(H35,'Tabela kolorów'!$A$2:$A$42,0),FALSE)=1,"+",
IF((HLOOKUP(F35,'Tabela kolorów'!$A$1:$AP$42,1+MATCH(H35,'Tabela kolorów'!$A$2:$A$42,0),FALSE)=""),"-","")),"")</f>
        <v/>
      </c>
      <c r="N35" s="328" t="str">
        <f>_xlfn.IFNA(IF(HLOOKUP(G35,'Tabela kolorów'!$A$1:$AP$42,1+MATCH(H35,'Tabela kolorów'!$A$2:$A$42,0),FALSE)=1,"+",
IF((HLOOKUP(G35,'Tabela kolorów'!$A$1:$AP$42,1+MATCH(H35,'Tabela kolorów'!$A$2:$A$42,0),FALSE)=""),"-","")),"")</f>
        <v/>
      </c>
      <c r="T35" t="s">
        <v>335</v>
      </c>
      <c r="V35" s="541" t="s">
        <v>335</v>
      </c>
      <c r="W35" s="402" t="s">
        <v>336</v>
      </c>
      <c r="Y35" s="446" t="s">
        <v>335</v>
      </c>
    </row>
    <row r="36" spans="1:25" x14ac:dyDescent="0.3">
      <c r="A36" t="s">
        <v>771</v>
      </c>
      <c r="B36" t="s">
        <v>719</v>
      </c>
      <c r="C36" t="s">
        <v>769</v>
      </c>
      <c r="D36" t="s">
        <v>457</v>
      </c>
      <c r="E36" t="s">
        <v>13</v>
      </c>
      <c r="F36" s="1" t="s">
        <v>764</v>
      </c>
      <c r="I36" s="1">
        <f>IF(Tabela1[[#This Row],[Nazwa]]&lt;&gt;"",COUNTIF(Tabela1[[#This Row],[Kolor ]:[Kolor3]],"&lt;&gt;"&amp;""),"")</f>
        <v>1</v>
      </c>
      <c r="J36" s="1" t="s">
        <v>9</v>
      </c>
      <c r="K36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36" s="328" t="str">
        <f>_xlfn.IFNA(IF(HLOOKUP(F36,'Tabela kolorów'!$A$1:$AP$42,1+MATCH(G36,'Tabela kolorów'!$A$2:$A$42,0),FALSE)=1,"+",
IF((HLOOKUP(F36,'Tabela kolorów'!$A$1:$AP$42,1+MATCH(G36,'Tabela kolorów'!$A$2:$A$42,0),FALSE)=""),"-","")),"")</f>
        <v/>
      </c>
      <c r="M36" s="328" t="str">
        <f>_xlfn.IFNA(IF(HLOOKUP(F36,'Tabela kolorów'!$A$1:$AP$42,1+MATCH(H36,'Tabela kolorów'!$A$2:$A$42,0),FALSE)=1,"+",
IF((HLOOKUP(F36,'Tabela kolorów'!$A$1:$AP$42,1+MATCH(H36,'Tabela kolorów'!$A$2:$A$42,0),FALSE)=""),"-","")),"")</f>
        <v/>
      </c>
      <c r="N36" s="328" t="str">
        <f>_xlfn.IFNA(IF(HLOOKUP(G36,'Tabela kolorów'!$A$1:$AP$42,1+MATCH(H36,'Tabela kolorów'!$A$2:$A$42,0),FALSE)=1,"+",
IF((HLOOKUP(G36,'Tabela kolorów'!$A$1:$AP$42,1+MATCH(H36,'Tabela kolorów'!$A$2:$A$42,0),FALSE)=""),"-","")),"")</f>
        <v/>
      </c>
      <c r="T36" t="s">
        <v>326</v>
      </c>
      <c r="V36" s="542" t="s">
        <v>326</v>
      </c>
      <c r="W36" s="402" t="s">
        <v>327</v>
      </c>
      <c r="Y36" s="447" t="s">
        <v>326</v>
      </c>
    </row>
    <row r="37" spans="1:25" x14ac:dyDescent="0.3">
      <c r="A37" t="s">
        <v>772</v>
      </c>
      <c r="B37" t="s">
        <v>754</v>
      </c>
      <c r="C37" t="s">
        <v>773</v>
      </c>
      <c r="D37" t="s">
        <v>456</v>
      </c>
      <c r="E37" t="s">
        <v>11</v>
      </c>
      <c r="F37" s="1" t="s">
        <v>431</v>
      </c>
      <c r="I37" s="1">
        <f>IF(Tabela1[[#This Row],[Nazwa]]&lt;&gt;"",COUNTIF(Tabela1[[#This Row],[Kolor ]:[Kolor3]],"&lt;&gt;"&amp;""),"")</f>
        <v>1</v>
      </c>
      <c r="J37" s="1" t="s">
        <v>9</v>
      </c>
      <c r="K37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37" s="328" t="str">
        <f>_xlfn.IFNA(IF(HLOOKUP(F37,'Tabela kolorów'!$A$1:$AP$42,1+MATCH(G37,'Tabela kolorów'!$A$2:$A$42,0),FALSE)=1,"+",
IF((HLOOKUP(F37,'Tabela kolorów'!$A$1:$AP$42,1+MATCH(G37,'Tabela kolorów'!$A$2:$A$42,0),FALSE)=""),"-","")),"")</f>
        <v/>
      </c>
      <c r="M37" s="328" t="str">
        <f>_xlfn.IFNA(IF(HLOOKUP(F37,'Tabela kolorów'!$A$1:$AP$42,1+MATCH(H37,'Tabela kolorów'!$A$2:$A$42,0),FALSE)=1,"+",
IF((HLOOKUP(F37,'Tabela kolorów'!$A$1:$AP$42,1+MATCH(H37,'Tabela kolorów'!$A$2:$A$42,0),FALSE)=""),"-","")),"")</f>
        <v/>
      </c>
      <c r="N37" s="328" t="str">
        <f>_xlfn.IFNA(IF(HLOOKUP(G37,'Tabela kolorów'!$A$1:$AP$42,1+MATCH(H37,'Tabela kolorów'!$A$2:$A$42,0),FALSE)=1,"+",
IF((HLOOKUP(G37,'Tabela kolorów'!$A$1:$AP$42,1+MATCH(H37,'Tabela kolorów'!$A$2:$A$42,0),FALSE)=""),"-","")),"")</f>
        <v/>
      </c>
      <c r="T37" t="s">
        <v>367</v>
      </c>
      <c r="V37" s="543" t="s">
        <v>367</v>
      </c>
      <c r="W37" s="402" t="s">
        <v>368</v>
      </c>
      <c r="Y37" s="448" t="s">
        <v>367</v>
      </c>
    </row>
    <row r="38" spans="1:25" x14ac:dyDescent="0.3">
      <c r="A38" t="s">
        <v>774</v>
      </c>
      <c r="B38" t="s">
        <v>758</v>
      </c>
      <c r="C38" t="s">
        <v>773</v>
      </c>
      <c r="D38" t="s">
        <v>462</v>
      </c>
      <c r="E38" t="s">
        <v>10</v>
      </c>
      <c r="F38" s="1" t="s">
        <v>715</v>
      </c>
      <c r="G38" s="1" t="s">
        <v>432</v>
      </c>
      <c r="H38" s="1" t="s">
        <v>442</v>
      </c>
      <c r="I38" s="1">
        <f>IF(Tabela1[[#This Row],[Nazwa]]&lt;&gt;"",COUNTIF(Tabela1[[#This Row],[Kolor ]:[Kolor3]],"&lt;&gt;"&amp;""),"")</f>
        <v>3</v>
      </c>
      <c r="J38" s="1" t="s">
        <v>9</v>
      </c>
      <c r="K38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Nie pasuje</v>
      </c>
      <c r="L38" s="328" t="str">
        <f>_xlfn.IFNA(IF(HLOOKUP(F38,'Tabela kolorów'!$A$1:$AP$42,1+MATCH(G38,'Tabela kolorów'!$A$2:$A$42,0),FALSE)=1,"+",
IF((HLOOKUP(F38,'Tabela kolorów'!$A$1:$AP$42,1+MATCH(G38,'Tabela kolorów'!$A$2:$A$42,0),FALSE)=""),"-","")),"")</f>
        <v>+</v>
      </c>
      <c r="M38" s="328" t="str">
        <f ca="1">_xlfn.IFNA(IF(HLOOKUP(F38,'Tabela kolorów'!$A$1:$AP$42,1+MATCH(H38,'Tabela kolorów'!$A$2:$A$42,0),FALSE)=1,"+",
IF((HLOOKUP(F38,'Tabela kolorów'!$A$1:$AP$42,1+MATCH(H38,'Tabela kolorów'!$A$2:$A$42,0),FALSE)=""),"-","")),"")</f>
        <v>-</v>
      </c>
      <c r="N38" s="328" t="str">
        <f ca="1">_xlfn.IFNA(IF(HLOOKUP(G38,'Tabela kolorów'!$A$1:$AP$42,1+MATCH(H38,'Tabela kolorów'!$A$2:$A$42,0),FALSE)=1,"+",
IF((HLOOKUP(G38,'Tabela kolorów'!$A$1:$AP$42,1+MATCH(H38,'Tabela kolorów'!$A$2:$A$42,0),FALSE)=""),"-","")),"")</f>
        <v>+</v>
      </c>
      <c r="T38" t="s">
        <v>340</v>
      </c>
      <c r="V38" s="544" t="s">
        <v>340</v>
      </c>
      <c r="W38" s="402" t="s">
        <v>341</v>
      </c>
      <c r="Y38" s="449" t="s">
        <v>340</v>
      </c>
    </row>
    <row r="39" spans="1:25" x14ac:dyDescent="0.3">
      <c r="A39" t="s">
        <v>775</v>
      </c>
      <c r="B39" t="s">
        <v>776</v>
      </c>
      <c r="C39" t="s">
        <v>773</v>
      </c>
      <c r="D39" t="s">
        <v>462</v>
      </c>
      <c r="E39" t="s">
        <v>13</v>
      </c>
      <c r="F39" s="1" t="s">
        <v>431</v>
      </c>
      <c r="G39" s="1" t="s">
        <v>764</v>
      </c>
      <c r="I39" s="1">
        <f>IF(Tabela1[[#This Row],[Nazwa]]&lt;&gt;"",COUNTIF(Tabela1[[#This Row],[Kolor ]:[Kolor3]],"&lt;&gt;"&amp;""),"")</f>
        <v>2</v>
      </c>
      <c r="J39" s="1" t="s">
        <v>9</v>
      </c>
      <c r="K39" s="1" t="str">
        <f ca="1"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39" s="328" t="str">
        <f ca="1">_xlfn.IFNA(IF(HLOOKUP(F39,'Tabela kolorów'!$A$1:$AP$42,1+MATCH(G39,'Tabela kolorów'!$A$2:$A$42,0),FALSE)=1,"+",
IF((HLOOKUP(F39,'Tabela kolorów'!$A$1:$AP$42,1+MATCH(G39,'Tabela kolorów'!$A$2:$A$42,0),FALSE)=""),"-","")),"")</f>
        <v>+</v>
      </c>
      <c r="M39" s="328" t="str">
        <f>_xlfn.IFNA(IF(HLOOKUP(F39,'Tabela kolorów'!$A$1:$AP$42,1+MATCH(H39,'Tabela kolorów'!$A$2:$A$42,0),FALSE)=1,"+",
IF((HLOOKUP(F39,'Tabela kolorów'!$A$1:$AP$42,1+MATCH(H39,'Tabela kolorów'!$A$2:$A$42,0),FALSE)=""),"-","")),"")</f>
        <v/>
      </c>
      <c r="N39" s="328" t="str">
        <f>_xlfn.IFNA(IF(HLOOKUP(G39,'Tabela kolorów'!$A$1:$AP$42,1+MATCH(H39,'Tabela kolorów'!$A$2:$A$42,0),FALSE)=1,"+",
IF((HLOOKUP(G39,'Tabela kolorów'!$A$1:$AP$42,1+MATCH(H39,'Tabela kolorów'!$A$2:$A$42,0),FALSE)=""),"-","")),"")</f>
        <v/>
      </c>
      <c r="T39" t="s">
        <v>349</v>
      </c>
      <c r="V39" s="545" t="s">
        <v>349</v>
      </c>
      <c r="W39" s="402" t="s">
        <v>350</v>
      </c>
      <c r="Y39" s="450" t="s">
        <v>349</v>
      </c>
    </row>
    <row r="40" spans="1:25" x14ac:dyDescent="0.3">
      <c r="A40" t="s">
        <v>787</v>
      </c>
      <c r="B40" t="s">
        <v>719</v>
      </c>
      <c r="C40" t="s">
        <v>769</v>
      </c>
      <c r="D40" t="s">
        <v>457</v>
      </c>
      <c r="E40" t="s">
        <v>13</v>
      </c>
      <c r="F40" s="1" t="s">
        <v>597</v>
      </c>
      <c r="I40" s="1">
        <f>IF(Tabela1[[#This Row],[Nazwa]]&lt;&gt;"",COUNTIF(Tabela1[[#This Row],[Kolor ]:[Kolor3]],"&lt;&gt;"&amp;""),"")</f>
        <v>1</v>
      </c>
      <c r="J40" s="1"/>
      <c r="K40" s="1" t="str">
        <f>IF(Tabela1[[#This Row],[Nazwa]]&lt;&gt;"",IF(Tabela1[[#This Row],[Liczba kolorów]]&gt;1,IF(AND(OR(Tabela1[[#This Row],[Dop. 1-2]]="+",Tabela1[[#This Row],[Dop. 1-2]]=""),OR(Tabela1[[#This Row],[Dop 1-3]]="+",Tabela1[[#This Row],[Dop 1-3]]=""),OR(Tabela1[[#This Row],[Dop 2-3]]="+",Tabela1[[#This Row],[Dop 2-3]]="")),"Pasuje","Nie pasuje"),"Pasuje"),"")</f>
        <v>Pasuje</v>
      </c>
      <c r="L40" s="328" t="str">
        <f>_xlfn.IFNA(IF(HLOOKUP(F40,'Tabela kolorów'!$A$1:$AP$42,1+MATCH(G40,'Tabela kolorów'!$A$2:$A$42,0),FALSE)=1,"+",
IF((HLOOKUP(F40,'Tabela kolorów'!$A$1:$AP$42,1+MATCH(G40,'Tabela kolorów'!$A$2:$A$42,0),FALSE)=""),"-","")),"")</f>
        <v/>
      </c>
      <c r="M40" s="328" t="str">
        <f>_xlfn.IFNA(IF(HLOOKUP(F40,'Tabela kolorów'!$A$1:$AP$42,1+MATCH(H40,'Tabela kolorów'!$A$2:$A$42,0),FALSE)=1,"+",
IF((HLOOKUP(F40,'Tabela kolorów'!$A$1:$AP$42,1+MATCH(H40,'Tabela kolorów'!$A$2:$A$42,0),FALSE)=""),"-","")),"")</f>
        <v/>
      </c>
      <c r="N40" s="328" t="str">
        <f>_xlfn.IFNA(IF(HLOOKUP(G40,'Tabela kolorów'!$A$1:$AP$42,1+MATCH(H40,'Tabela kolorów'!$A$2:$A$42,0),FALSE)=1,"+",
IF((HLOOKUP(G40,'Tabela kolorów'!$A$1:$AP$42,1+MATCH(H40,'Tabela kolorów'!$A$2:$A$42,0),FALSE)=""),"-","")),"")</f>
        <v/>
      </c>
      <c r="T40" t="s">
        <v>352</v>
      </c>
      <c r="V40" s="546" t="s">
        <v>352</v>
      </c>
      <c r="W40" s="402" t="s">
        <v>353</v>
      </c>
      <c r="Y40" s="451" t="s">
        <v>352</v>
      </c>
    </row>
    <row r="41" spans="1:25" x14ac:dyDescent="0.3">
      <c r="I41" s="1"/>
      <c r="J41" s="1"/>
      <c r="L41" s="328"/>
      <c r="M41" s="328"/>
      <c r="N41" s="328"/>
      <c r="T41" t="s">
        <v>358</v>
      </c>
      <c r="V41" s="547" t="s">
        <v>358</v>
      </c>
      <c r="W41" s="402" t="s">
        <v>359</v>
      </c>
      <c r="Y41" s="452" t="s">
        <v>358</v>
      </c>
    </row>
    <row r="42" spans="1:25" ht="15" thickBot="1" x14ac:dyDescent="0.35">
      <c r="I42" s="1"/>
      <c r="J42" s="1"/>
      <c r="L42" s="328"/>
      <c r="M42" s="328"/>
      <c r="N42" s="328"/>
      <c r="T42" t="s">
        <v>364</v>
      </c>
      <c r="V42" s="548" t="s">
        <v>364</v>
      </c>
      <c r="W42" s="404" t="s">
        <v>365</v>
      </c>
      <c r="Y42" s="552" t="s">
        <v>364</v>
      </c>
    </row>
    <row r="43" spans="1:25" x14ac:dyDescent="0.3">
      <c r="I43" s="1"/>
      <c r="J43" s="1"/>
      <c r="L43" s="328"/>
      <c r="M43" s="328"/>
      <c r="N43" s="328"/>
    </row>
    <row r="44" spans="1:25" x14ac:dyDescent="0.3">
      <c r="I44" s="1"/>
      <c r="J44" s="1"/>
      <c r="L44" s="328"/>
      <c r="M44" s="328"/>
      <c r="N44" s="328"/>
    </row>
    <row r="45" spans="1:25" x14ac:dyDescent="0.3">
      <c r="I45" s="1"/>
      <c r="J45" s="1"/>
      <c r="L45" s="328"/>
      <c r="M45" s="328"/>
      <c r="N45" s="328"/>
    </row>
    <row r="46" spans="1:25" x14ac:dyDescent="0.3">
      <c r="I46" s="1"/>
      <c r="J46" s="1"/>
      <c r="L46" s="328"/>
      <c r="M46" s="328"/>
      <c r="N46" s="328"/>
    </row>
    <row r="47" spans="1:25" x14ac:dyDescent="0.3">
      <c r="I47" s="1"/>
      <c r="J47" s="1"/>
      <c r="L47" s="328"/>
      <c r="M47" s="328"/>
      <c r="N47" s="328"/>
    </row>
    <row r="48" spans="1:25" x14ac:dyDescent="0.3">
      <c r="I48" s="1"/>
      <c r="J48" s="1"/>
      <c r="L48" s="328"/>
      <c r="M48" s="328"/>
      <c r="N48" s="328"/>
    </row>
    <row r="49" spans="9:14" x14ac:dyDescent="0.3">
      <c r="I49" s="1"/>
      <c r="J49" s="1"/>
      <c r="L49" s="328"/>
      <c r="M49" s="328"/>
      <c r="N49" s="328"/>
    </row>
    <row r="50" spans="9:14" x14ac:dyDescent="0.3">
      <c r="I50" s="1"/>
      <c r="J50" s="1"/>
      <c r="L50" s="328"/>
      <c r="M50" s="328"/>
      <c r="N50" s="328"/>
    </row>
    <row r="51" spans="9:14" x14ac:dyDescent="0.3">
      <c r="I51" s="1"/>
      <c r="J51" s="1"/>
      <c r="L51" s="328"/>
      <c r="M51" s="328"/>
      <c r="N51" s="328"/>
    </row>
    <row r="52" spans="9:14" x14ac:dyDescent="0.3">
      <c r="I52" s="1"/>
      <c r="J52" s="1"/>
      <c r="L52" s="328"/>
      <c r="M52" s="328"/>
      <c r="N52" s="328"/>
    </row>
    <row r="53" spans="9:14" x14ac:dyDescent="0.3">
      <c r="I53" s="1"/>
      <c r="J53" s="1"/>
      <c r="L53" s="328"/>
      <c r="M53" s="328"/>
      <c r="N53" s="328"/>
    </row>
    <row r="54" spans="9:14" x14ac:dyDescent="0.3">
      <c r="I54" s="1"/>
      <c r="J54" s="1"/>
      <c r="L54" s="328"/>
      <c r="M54" s="328"/>
      <c r="N54" s="328"/>
    </row>
    <row r="55" spans="9:14" x14ac:dyDescent="0.3">
      <c r="I55" s="1"/>
      <c r="J55" s="1"/>
      <c r="L55" s="328"/>
      <c r="M55" s="328"/>
      <c r="N55" s="328"/>
    </row>
    <row r="56" spans="9:14" x14ac:dyDescent="0.3">
      <c r="I56" s="1"/>
      <c r="J56" s="1"/>
      <c r="L56" s="328"/>
      <c r="M56" s="328"/>
      <c r="N56" s="328"/>
    </row>
    <row r="57" spans="9:14" x14ac:dyDescent="0.3">
      <c r="I57" s="1"/>
      <c r="J57" s="1"/>
      <c r="L57" s="328"/>
      <c r="M57" s="328"/>
      <c r="N57" s="328"/>
    </row>
    <row r="58" spans="9:14" x14ac:dyDescent="0.3">
      <c r="I58" s="1"/>
      <c r="J58" s="1"/>
      <c r="L58" s="328"/>
      <c r="M58" s="328"/>
      <c r="N58" s="328"/>
    </row>
    <row r="59" spans="9:14" x14ac:dyDescent="0.3">
      <c r="I59" s="1"/>
      <c r="J59" s="1"/>
      <c r="L59" s="328"/>
      <c r="M59" s="328"/>
      <c r="N59" s="328"/>
    </row>
    <row r="60" spans="9:14" x14ac:dyDescent="0.3">
      <c r="I60" s="1"/>
      <c r="J60" s="1"/>
      <c r="L60" s="328"/>
      <c r="M60" s="328"/>
      <c r="N60" s="328"/>
    </row>
    <row r="61" spans="9:14" x14ac:dyDescent="0.3">
      <c r="I61" s="1"/>
      <c r="J61" s="1"/>
      <c r="L61" s="328"/>
      <c r="M61" s="328"/>
      <c r="N61" s="328"/>
    </row>
    <row r="62" spans="9:14" x14ac:dyDescent="0.3">
      <c r="I62" s="1"/>
      <c r="J62" s="1"/>
      <c r="L62" s="328"/>
      <c r="M62" s="328"/>
      <c r="N62" s="328"/>
    </row>
    <row r="63" spans="9:14" x14ac:dyDescent="0.3">
      <c r="I63" s="1"/>
      <c r="J63" s="1"/>
      <c r="L63" s="328"/>
      <c r="M63" s="328"/>
      <c r="N63" s="328"/>
    </row>
    <row r="64" spans="9:14" x14ac:dyDescent="0.3">
      <c r="I64" s="1"/>
      <c r="J64" s="1"/>
      <c r="L64" s="328"/>
      <c r="M64" s="328"/>
      <c r="N64" s="328"/>
    </row>
    <row r="65" spans="9:14" x14ac:dyDescent="0.3">
      <c r="I65" s="1"/>
      <c r="J65" s="1"/>
      <c r="L65" s="328"/>
      <c r="M65" s="328"/>
      <c r="N65" s="328"/>
    </row>
    <row r="66" spans="9:14" x14ac:dyDescent="0.3">
      <c r="I66" s="1"/>
      <c r="J66" s="1"/>
      <c r="L66" s="328"/>
      <c r="M66" s="328"/>
      <c r="N66" s="328"/>
    </row>
    <row r="67" spans="9:14" x14ac:dyDescent="0.3">
      <c r="I67" s="1"/>
      <c r="J67" s="1"/>
      <c r="L67" s="328"/>
      <c r="M67" s="328"/>
      <c r="N67" s="328"/>
    </row>
    <row r="68" spans="9:14" x14ac:dyDescent="0.3">
      <c r="I68" s="1"/>
      <c r="J68" s="1"/>
      <c r="L68" s="328"/>
      <c r="M68" s="328"/>
      <c r="N68" s="328"/>
    </row>
    <row r="69" spans="9:14" x14ac:dyDescent="0.3">
      <c r="I69" s="1"/>
      <c r="J69" s="1"/>
      <c r="L69" s="328"/>
      <c r="M69" s="328"/>
      <c r="N69" s="328"/>
    </row>
    <row r="70" spans="9:14" x14ac:dyDescent="0.3">
      <c r="I70" s="1"/>
      <c r="J70" s="1"/>
      <c r="L70" s="328"/>
      <c r="M70" s="328"/>
      <c r="N70" s="328"/>
    </row>
    <row r="71" spans="9:14" x14ac:dyDescent="0.3">
      <c r="I71" s="1"/>
      <c r="J71" s="1"/>
      <c r="L71" s="328"/>
      <c r="M71" s="328"/>
      <c r="N71" s="328"/>
    </row>
    <row r="72" spans="9:14" x14ac:dyDescent="0.3">
      <c r="I72" s="1"/>
      <c r="J72" s="1"/>
      <c r="L72" s="328"/>
      <c r="M72" s="328"/>
      <c r="N72" s="328"/>
    </row>
    <row r="73" spans="9:14" x14ac:dyDescent="0.3">
      <c r="I73" s="1"/>
      <c r="J73" s="1"/>
      <c r="L73" s="328"/>
      <c r="M73" s="328"/>
      <c r="N73" s="328"/>
    </row>
    <row r="74" spans="9:14" x14ac:dyDescent="0.3">
      <c r="I74" s="1"/>
      <c r="J74" s="1"/>
      <c r="L74" s="328"/>
      <c r="M74" s="328"/>
      <c r="N74" s="328"/>
    </row>
    <row r="75" spans="9:14" x14ac:dyDescent="0.3">
      <c r="I75" s="1"/>
      <c r="J75" s="1"/>
      <c r="L75" s="328"/>
      <c r="M75" s="328"/>
      <c r="N75" s="328"/>
    </row>
    <row r="76" spans="9:14" x14ac:dyDescent="0.3">
      <c r="I76" s="1"/>
      <c r="J76" s="1"/>
      <c r="L76" s="328"/>
      <c r="M76" s="328"/>
      <c r="N76" s="328"/>
    </row>
    <row r="77" spans="9:14" x14ac:dyDescent="0.3">
      <c r="I77" s="1"/>
      <c r="J77" s="1"/>
      <c r="L77" s="328"/>
      <c r="M77" s="328"/>
      <c r="N77" s="328"/>
    </row>
    <row r="78" spans="9:14" x14ac:dyDescent="0.3">
      <c r="I78" s="1"/>
      <c r="J78" s="1"/>
      <c r="L78" s="328"/>
      <c r="M78" s="328"/>
      <c r="N78" s="328"/>
    </row>
    <row r="79" spans="9:14" x14ac:dyDescent="0.3">
      <c r="I79" s="1"/>
      <c r="J79" s="1"/>
      <c r="L79" s="328"/>
      <c r="M79" s="328"/>
      <c r="N79" s="328"/>
    </row>
    <row r="80" spans="9:14" x14ac:dyDescent="0.3">
      <c r="I80" s="1"/>
      <c r="J80" s="1"/>
      <c r="L80" s="328"/>
      <c r="M80" s="328"/>
      <c r="N80" s="328"/>
    </row>
    <row r="81" spans="9:14" x14ac:dyDescent="0.3">
      <c r="I81" s="1"/>
      <c r="J81" s="1"/>
      <c r="L81" s="328"/>
      <c r="M81" s="328"/>
      <c r="N81" s="328"/>
    </row>
    <row r="82" spans="9:14" x14ac:dyDescent="0.3">
      <c r="I82" s="1"/>
      <c r="J82" s="1"/>
      <c r="L82" s="328"/>
      <c r="M82" s="328"/>
      <c r="N82" s="328"/>
    </row>
    <row r="83" spans="9:14" x14ac:dyDescent="0.3">
      <c r="I83" s="1"/>
      <c r="J83" s="1"/>
      <c r="L83" s="328"/>
      <c r="M83" s="328"/>
      <c r="N83" s="328"/>
    </row>
    <row r="84" spans="9:14" x14ac:dyDescent="0.3">
      <c r="I84" s="1"/>
      <c r="J84" s="1"/>
      <c r="L84" s="328"/>
      <c r="M84" s="328"/>
      <c r="N84" s="328"/>
    </row>
    <row r="85" spans="9:14" x14ac:dyDescent="0.3">
      <c r="I85" s="1"/>
      <c r="J85" s="1"/>
      <c r="L85" s="328"/>
      <c r="M85" s="328"/>
      <c r="N85" s="328"/>
    </row>
    <row r="86" spans="9:14" x14ac:dyDescent="0.3">
      <c r="I86" s="1"/>
      <c r="J86" s="1"/>
      <c r="L86" s="328"/>
      <c r="M86" s="328"/>
      <c r="N86" s="328"/>
    </row>
    <row r="87" spans="9:14" x14ac:dyDescent="0.3">
      <c r="I87" s="1"/>
      <c r="J87" s="1"/>
      <c r="L87" s="328"/>
      <c r="M87" s="328"/>
      <c r="N87" s="328"/>
    </row>
    <row r="88" spans="9:14" x14ac:dyDescent="0.3">
      <c r="I88" s="1"/>
      <c r="J88" s="1"/>
      <c r="L88" s="328"/>
      <c r="M88" s="328"/>
      <c r="N88" s="328"/>
    </row>
    <row r="89" spans="9:14" x14ac:dyDescent="0.3">
      <c r="I89" s="1"/>
      <c r="J89" s="1"/>
      <c r="L89" s="328"/>
      <c r="M89" s="328"/>
      <c r="N89" s="328"/>
    </row>
    <row r="90" spans="9:14" x14ac:dyDescent="0.3">
      <c r="I90" s="1"/>
      <c r="J90" s="1"/>
      <c r="L90" s="328"/>
      <c r="M90" s="328"/>
      <c r="N90" s="328"/>
    </row>
    <row r="91" spans="9:14" x14ac:dyDescent="0.3">
      <c r="I91" s="1"/>
      <c r="J91" s="1"/>
      <c r="L91" s="328"/>
      <c r="M91" s="328"/>
      <c r="N91" s="328"/>
    </row>
    <row r="92" spans="9:14" x14ac:dyDescent="0.3">
      <c r="I92" s="1"/>
      <c r="J92" s="1"/>
      <c r="L92" s="328"/>
      <c r="M92" s="328"/>
      <c r="N92" s="328"/>
    </row>
    <row r="93" spans="9:14" x14ac:dyDescent="0.3">
      <c r="I93" s="1"/>
      <c r="J93" s="1"/>
      <c r="L93" s="328"/>
      <c r="M93" s="328"/>
      <c r="N93" s="328"/>
    </row>
    <row r="94" spans="9:14" x14ac:dyDescent="0.3">
      <c r="I94" s="1"/>
      <c r="J94" s="1"/>
      <c r="L94" s="328"/>
      <c r="M94" s="328"/>
      <c r="N94" s="328"/>
    </row>
    <row r="95" spans="9:14" x14ac:dyDescent="0.3">
      <c r="I95" s="1"/>
      <c r="J95" s="1"/>
      <c r="L95" s="328"/>
      <c r="M95" s="328"/>
      <c r="N95" s="328"/>
    </row>
    <row r="96" spans="9:14" x14ac:dyDescent="0.3">
      <c r="I96" s="1"/>
      <c r="J96" s="1"/>
      <c r="L96" s="328"/>
      <c r="M96" s="328"/>
      <c r="N96" s="328"/>
    </row>
    <row r="97" spans="9:14" x14ac:dyDescent="0.3">
      <c r="I97" s="1"/>
      <c r="J97" s="1"/>
      <c r="L97" s="328"/>
      <c r="M97" s="328"/>
      <c r="N97" s="328"/>
    </row>
    <row r="98" spans="9:14" x14ac:dyDescent="0.3">
      <c r="I98" s="1"/>
      <c r="J98" s="1"/>
      <c r="L98" s="328"/>
      <c r="M98" s="328"/>
      <c r="N98" s="328"/>
    </row>
    <row r="99" spans="9:14" x14ac:dyDescent="0.3">
      <c r="I99" s="1"/>
      <c r="J99" s="1"/>
      <c r="L99" s="328"/>
      <c r="M99" s="328"/>
      <c r="N99" s="328"/>
    </row>
    <row r="100" spans="9:14" x14ac:dyDescent="0.3">
      <c r="I100" s="1"/>
      <c r="J100" s="1"/>
      <c r="L100" s="328"/>
      <c r="M100" s="328"/>
      <c r="N100" s="328"/>
    </row>
    <row r="101" spans="9:14" x14ac:dyDescent="0.3">
      <c r="I101" s="1"/>
      <c r="J101" s="1"/>
      <c r="L101" s="328"/>
      <c r="M101" s="328"/>
      <c r="N101" s="328"/>
    </row>
    <row r="102" spans="9:14" x14ac:dyDescent="0.3">
      <c r="I102" s="1"/>
      <c r="J102" s="1"/>
      <c r="L102" s="328"/>
      <c r="M102" s="328"/>
      <c r="N102" s="328"/>
    </row>
    <row r="103" spans="9:14" x14ac:dyDescent="0.3">
      <c r="I103" s="1"/>
      <c r="J103" s="1"/>
      <c r="L103" s="328"/>
      <c r="M103" s="328"/>
      <c r="N103" s="328"/>
    </row>
    <row r="104" spans="9:14" x14ac:dyDescent="0.3">
      <c r="I104" s="1"/>
      <c r="J104" s="1"/>
      <c r="L104" s="328"/>
      <c r="M104" s="328"/>
      <c r="N104" s="328"/>
    </row>
    <row r="105" spans="9:14" x14ac:dyDescent="0.3">
      <c r="I105" s="1"/>
      <c r="J105" s="1"/>
      <c r="L105" s="328"/>
      <c r="M105" s="328"/>
      <c r="N105" s="328"/>
    </row>
    <row r="106" spans="9:14" x14ac:dyDescent="0.3">
      <c r="I106" s="1"/>
      <c r="J106" s="1"/>
      <c r="L106" s="328"/>
      <c r="M106" s="328"/>
      <c r="N106" s="328"/>
    </row>
    <row r="107" spans="9:14" x14ac:dyDescent="0.3">
      <c r="I107" s="1"/>
      <c r="J107" s="1"/>
      <c r="L107" s="328"/>
      <c r="M107" s="328"/>
      <c r="N107" s="328"/>
    </row>
    <row r="108" spans="9:14" x14ac:dyDescent="0.3">
      <c r="I108" s="1"/>
      <c r="J108" s="1"/>
      <c r="L108" s="328"/>
      <c r="M108" s="328"/>
      <c r="N108" s="328"/>
    </row>
    <row r="109" spans="9:14" x14ac:dyDescent="0.3">
      <c r="I109" s="1"/>
      <c r="J109" s="1"/>
      <c r="L109" s="328"/>
      <c r="M109" s="328"/>
      <c r="N109" s="328"/>
    </row>
    <row r="110" spans="9:14" x14ac:dyDescent="0.3">
      <c r="I110" s="1"/>
      <c r="J110" s="1"/>
      <c r="L110" s="328"/>
      <c r="M110" s="328"/>
      <c r="N110" s="328"/>
    </row>
    <row r="111" spans="9:14" x14ac:dyDescent="0.3">
      <c r="I111" s="1"/>
      <c r="J111" s="1"/>
      <c r="L111" s="328"/>
      <c r="M111" s="328"/>
      <c r="N111" s="328"/>
    </row>
    <row r="112" spans="9:14" x14ac:dyDescent="0.3">
      <c r="I112" s="1"/>
      <c r="J112" s="1"/>
      <c r="L112" s="328"/>
      <c r="M112" s="328"/>
      <c r="N112" s="328"/>
    </row>
    <row r="113" spans="9:14" x14ac:dyDescent="0.3">
      <c r="I113" s="1"/>
      <c r="J113" s="1"/>
      <c r="L113" s="328"/>
      <c r="M113" s="328"/>
      <c r="N113" s="328"/>
    </row>
    <row r="114" spans="9:14" x14ac:dyDescent="0.3">
      <c r="I114" s="1"/>
      <c r="J114" s="1"/>
      <c r="L114" s="328"/>
      <c r="M114" s="328"/>
      <c r="N114" s="328"/>
    </row>
    <row r="115" spans="9:14" x14ac:dyDescent="0.3">
      <c r="I115" s="1"/>
      <c r="J115" s="1"/>
      <c r="L115" s="328"/>
      <c r="M115" s="328"/>
      <c r="N115" s="328"/>
    </row>
    <row r="116" spans="9:14" x14ac:dyDescent="0.3">
      <c r="I116" s="1"/>
      <c r="J116" s="1"/>
      <c r="L116" s="328"/>
      <c r="M116" s="328"/>
      <c r="N116" s="328"/>
    </row>
    <row r="117" spans="9:14" x14ac:dyDescent="0.3">
      <c r="I117" s="1"/>
      <c r="J117" s="1"/>
      <c r="L117" s="328"/>
      <c r="M117" s="328"/>
      <c r="N117" s="328"/>
    </row>
    <row r="118" spans="9:14" x14ac:dyDescent="0.3">
      <c r="I118" s="1"/>
      <c r="J118" s="1"/>
      <c r="L118" s="328"/>
      <c r="M118" s="328"/>
      <c r="N118" s="328"/>
    </row>
    <row r="119" spans="9:14" x14ac:dyDescent="0.3">
      <c r="I119" s="1"/>
      <c r="J119" s="1"/>
      <c r="L119" s="328"/>
      <c r="M119" s="328"/>
      <c r="N119" s="328"/>
    </row>
    <row r="120" spans="9:14" x14ac:dyDescent="0.3">
      <c r="I120" s="1"/>
      <c r="J120" s="1"/>
      <c r="L120" s="328"/>
      <c r="M120" s="328"/>
      <c r="N120" s="328"/>
    </row>
    <row r="121" spans="9:14" x14ac:dyDescent="0.3">
      <c r="I121" s="1"/>
      <c r="J121" s="1"/>
      <c r="L121" s="328"/>
      <c r="M121" s="328"/>
      <c r="N121" s="328"/>
    </row>
    <row r="122" spans="9:14" x14ac:dyDescent="0.3">
      <c r="I122" s="1"/>
      <c r="J122" s="1"/>
      <c r="L122" s="328"/>
      <c r="M122" s="328"/>
      <c r="N122" s="328"/>
    </row>
    <row r="123" spans="9:14" x14ac:dyDescent="0.3">
      <c r="I123" s="1"/>
      <c r="J123" s="1"/>
      <c r="L123" s="328"/>
      <c r="M123" s="328"/>
      <c r="N123" s="328"/>
    </row>
    <row r="124" spans="9:14" x14ac:dyDescent="0.3">
      <c r="I124" s="1"/>
      <c r="J124" s="1"/>
      <c r="L124" s="328"/>
      <c r="M124" s="328"/>
      <c r="N124" s="328"/>
    </row>
    <row r="125" spans="9:14" x14ac:dyDescent="0.3">
      <c r="I125" s="1"/>
      <c r="J125" s="1"/>
      <c r="L125" s="328"/>
      <c r="M125" s="328"/>
      <c r="N125" s="328"/>
    </row>
    <row r="126" spans="9:14" x14ac:dyDescent="0.3">
      <c r="I126" s="1"/>
      <c r="J126" s="1"/>
      <c r="L126" s="328"/>
      <c r="M126" s="328"/>
      <c r="N126" s="328"/>
    </row>
    <row r="127" spans="9:14" x14ac:dyDescent="0.3">
      <c r="I127" s="1"/>
      <c r="J127" s="1"/>
      <c r="L127" s="328"/>
      <c r="M127" s="328"/>
      <c r="N127" s="328"/>
    </row>
    <row r="128" spans="9:14" x14ac:dyDescent="0.3">
      <c r="I128" s="1"/>
      <c r="J128" s="1"/>
      <c r="L128" s="328"/>
      <c r="M128" s="328"/>
      <c r="N128" s="328"/>
    </row>
    <row r="129" spans="9:14" x14ac:dyDescent="0.3">
      <c r="I129" s="1"/>
      <c r="J129" s="1"/>
      <c r="L129" s="328"/>
      <c r="M129" s="328"/>
      <c r="N129" s="328"/>
    </row>
    <row r="130" spans="9:14" x14ac:dyDescent="0.3">
      <c r="I130" s="1"/>
      <c r="J130" s="1"/>
      <c r="L130" s="328"/>
      <c r="M130" s="328"/>
      <c r="N130" s="328"/>
    </row>
    <row r="131" spans="9:14" x14ac:dyDescent="0.3">
      <c r="I131" s="1"/>
      <c r="J131" s="1"/>
      <c r="L131" s="328"/>
      <c r="M131" s="328"/>
      <c r="N131" s="328"/>
    </row>
    <row r="132" spans="9:14" x14ac:dyDescent="0.3">
      <c r="I132" s="1"/>
      <c r="J132" s="1"/>
      <c r="L132" s="328"/>
      <c r="M132" s="328"/>
      <c r="N132" s="328"/>
    </row>
    <row r="133" spans="9:14" x14ac:dyDescent="0.3">
      <c r="I133" s="1"/>
      <c r="J133" s="1"/>
      <c r="L133" s="328"/>
      <c r="M133" s="328"/>
      <c r="N133" s="328"/>
    </row>
    <row r="134" spans="9:14" x14ac:dyDescent="0.3">
      <c r="I134" s="1"/>
      <c r="J134" s="1"/>
      <c r="L134" s="328"/>
      <c r="M134" s="328"/>
      <c r="N134" s="328"/>
    </row>
    <row r="135" spans="9:14" x14ac:dyDescent="0.3">
      <c r="I135" s="1"/>
      <c r="J135" s="1"/>
      <c r="L135" s="328"/>
      <c r="M135" s="328"/>
      <c r="N135" s="328"/>
    </row>
    <row r="136" spans="9:14" x14ac:dyDescent="0.3">
      <c r="I136" s="1"/>
      <c r="J136" s="1"/>
      <c r="L136" s="328"/>
      <c r="M136" s="328"/>
      <c r="N136" s="328"/>
    </row>
    <row r="137" spans="9:14" x14ac:dyDescent="0.3">
      <c r="I137" s="1"/>
      <c r="J137" s="1"/>
      <c r="L137" s="328"/>
      <c r="M137" s="328"/>
      <c r="N137" s="328"/>
    </row>
    <row r="138" spans="9:14" x14ac:dyDescent="0.3">
      <c r="I138" s="1"/>
      <c r="J138" s="1"/>
      <c r="L138" s="328"/>
      <c r="M138" s="328"/>
      <c r="N138" s="328"/>
    </row>
    <row r="139" spans="9:14" x14ac:dyDescent="0.3">
      <c r="I139" s="1"/>
      <c r="J139" s="1"/>
      <c r="L139" s="328"/>
      <c r="M139" s="328"/>
      <c r="N139" s="328"/>
    </row>
    <row r="140" spans="9:14" x14ac:dyDescent="0.3">
      <c r="I140" s="1"/>
      <c r="J140" s="1"/>
      <c r="L140" s="328"/>
      <c r="M140" s="328"/>
      <c r="N140" s="328"/>
    </row>
    <row r="141" spans="9:14" x14ac:dyDescent="0.3">
      <c r="I141" s="1"/>
      <c r="J141" s="1"/>
      <c r="L141" s="328"/>
      <c r="M141" s="328"/>
      <c r="N141" s="328"/>
    </row>
    <row r="142" spans="9:14" x14ac:dyDescent="0.3">
      <c r="I142" s="1"/>
      <c r="J142" s="1"/>
      <c r="L142" s="328"/>
      <c r="M142" s="328"/>
      <c r="N142" s="328"/>
    </row>
    <row r="143" spans="9:14" x14ac:dyDescent="0.3">
      <c r="I143" s="1"/>
      <c r="J143" s="1"/>
      <c r="L143" s="328"/>
      <c r="M143" s="328"/>
      <c r="N143" s="328"/>
    </row>
    <row r="144" spans="9:14" x14ac:dyDescent="0.3">
      <c r="I144" s="1"/>
      <c r="J144" s="1"/>
      <c r="L144" s="328"/>
      <c r="M144" s="328"/>
      <c r="N144" s="328"/>
    </row>
    <row r="145" spans="9:14" x14ac:dyDescent="0.3">
      <c r="I145" s="1"/>
      <c r="J145" s="1"/>
      <c r="L145" s="328"/>
      <c r="M145" s="328"/>
      <c r="N145" s="328"/>
    </row>
    <row r="146" spans="9:14" x14ac:dyDescent="0.3">
      <c r="I146" s="1"/>
      <c r="J146" s="1"/>
      <c r="L146" s="328"/>
      <c r="M146" s="328"/>
      <c r="N146" s="328"/>
    </row>
    <row r="147" spans="9:14" x14ac:dyDescent="0.3">
      <c r="I147" s="1"/>
      <c r="J147" s="1"/>
      <c r="L147" s="328"/>
      <c r="M147" s="328"/>
      <c r="N147" s="328"/>
    </row>
    <row r="148" spans="9:14" x14ac:dyDescent="0.3">
      <c r="I148" s="1"/>
      <c r="J148" s="1"/>
      <c r="L148" s="328"/>
      <c r="M148" s="328"/>
      <c r="N148" s="328"/>
    </row>
    <row r="149" spans="9:14" x14ac:dyDescent="0.3">
      <c r="I149" s="1"/>
      <c r="J149" s="1"/>
      <c r="L149" s="328"/>
      <c r="M149" s="328"/>
      <c r="N149" s="328"/>
    </row>
    <row r="150" spans="9:14" x14ac:dyDescent="0.3">
      <c r="I150" s="1"/>
      <c r="J150" s="1"/>
      <c r="L150" s="328"/>
      <c r="M150" s="328"/>
      <c r="N150" s="328"/>
    </row>
    <row r="151" spans="9:14" x14ac:dyDescent="0.3">
      <c r="I151" s="1"/>
      <c r="J151" s="1"/>
      <c r="L151" s="328"/>
      <c r="M151" s="328"/>
      <c r="N151" s="328"/>
    </row>
    <row r="152" spans="9:14" x14ac:dyDescent="0.3">
      <c r="I152" s="1"/>
    </row>
    <row r="153" spans="9:14" x14ac:dyDescent="0.3">
      <c r="I153" s="1"/>
    </row>
    <row r="154" spans="9:14" x14ac:dyDescent="0.3">
      <c r="I154" s="1"/>
    </row>
    <row r="155" spans="9:14" x14ac:dyDescent="0.3">
      <c r="I155" s="1"/>
    </row>
    <row r="156" spans="9:14" x14ac:dyDescent="0.3">
      <c r="I156" s="1"/>
    </row>
    <row r="157" spans="9:14" x14ac:dyDescent="0.3">
      <c r="I157" s="1"/>
    </row>
    <row r="158" spans="9:14" x14ac:dyDescent="0.3">
      <c r="I158" s="1"/>
    </row>
    <row r="159" spans="9:14" x14ac:dyDescent="0.3">
      <c r="I159" s="1"/>
    </row>
    <row r="160" spans="9:14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</sheetData>
  <phoneticPr fontId="4" type="noConversion"/>
  <conditionalFormatting sqref="K2:K1048576">
    <cfRule type="endsWith" dxfId="57" priority="115" operator="endsWith" text="Nie pasuje">
      <formula>RIGHT(K2,LEN("Nie pasuje"))="Nie pasuje"</formula>
    </cfRule>
    <cfRule type="endsWith" dxfId="56" priority="116" operator="endsWith" text="Pasuje">
      <formula>RIGHT(K2,LEN("Pasuje"))="Pasuje"</formula>
    </cfRule>
  </conditionalFormatting>
  <dataValidations count="4">
    <dataValidation type="list" allowBlank="1" showInputMessage="1" showErrorMessage="1" sqref="C3:C40" xr:uid="{0F2013FE-1A10-4C97-B044-26B60227E631}">
      <formula1>INDIRECT($C$2)</formula1>
    </dataValidation>
    <dataValidation type="list" allowBlank="1" showInputMessage="1" showErrorMessage="1" sqref="D3:D40" xr:uid="{C0664F7B-6D16-4D2D-AE5E-F2E768D7C683}">
      <formula1>INDIRECT($D$2)</formula1>
    </dataValidation>
    <dataValidation type="list" allowBlank="1" showInputMessage="1" showErrorMessage="1" sqref="J3:J40" xr:uid="{E10387B8-A093-438A-8E9E-F14752D9CD93}">
      <formula1>INDIRECT($J$2)</formula1>
    </dataValidation>
    <dataValidation type="list" allowBlank="1" showInputMessage="1" showErrorMessage="1" sqref="E3:E40" xr:uid="{5A943B7A-F7C1-4934-9A93-CF563FD23617}">
      <formula1>INDIRECT($E$2)</formula1>
    </dataValidation>
  </dataValidation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" operator="endsWith" id="{92A7C34E-BF5E-47F0-B098-6FD0DD439668}">
            <xm:f>RIGHT(F1,LEN($V$41))=$V$41</xm:f>
            <xm:f>$V$41</xm:f>
            <x14:dxf>
              <fill>
                <patternFill>
                  <bgColor rgb="FF708090"/>
                </patternFill>
              </fill>
            </x14:dxf>
          </x14:cfRule>
          <x14:cfRule type="endsWith" priority="2" operator="endsWith" id="{7E2322B8-4896-41CE-98BD-24C0CF0AFECA}">
            <xm:f>RIGHT(F1,LEN($V$40))=$V$40</xm:f>
            <xm:f>$V$40</xm:f>
            <x14:dxf>
              <fill>
                <patternFill>
                  <bgColor rgb="FF696969"/>
                </patternFill>
              </fill>
            </x14:dxf>
          </x14:cfRule>
          <x14:cfRule type="endsWith" priority="3" operator="endsWith" id="{FB5682B1-9046-4719-B7D0-EC75E9C9A87D}">
            <xm:f>RIGHT(F1,LEN($V$38))=$V$38</xm:f>
            <xm:f>$V$38</xm:f>
            <x14:dxf>
              <fill>
                <patternFill>
                  <bgColor rgb="FFD3D3D3"/>
                </patternFill>
              </fill>
            </x14:dxf>
          </x14:cfRule>
          <x14:cfRule type="endsWith" priority="4" operator="endsWith" id="{3659AE09-0FBD-4424-B8F0-01F8410CFF48}">
            <xm:f>RIGHT(F1,LEN($V$39))=$V$39</xm:f>
            <xm:f>$V$39</xm:f>
            <x14:dxf>
              <fill>
                <patternFill>
                  <bgColor rgb="FF808080"/>
                </patternFill>
              </fill>
            </x14:dxf>
          </x14:cfRule>
          <x14:cfRule type="endsWith" priority="5" operator="endsWith" id="{25C6CC0B-7C31-4C6A-9493-6CD99FC4BCF2}">
            <xm:f>RIGHT(F1,LEN($V$37))=$V$37</xm:f>
            <xm:f>$V$37</xm:f>
            <x14:dxf>
              <fill>
                <patternFill>
                  <bgColor rgb="FFFFFFFF"/>
                </patternFill>
              </fill>
            </x14:dxf>
          </x14:cfRule>
          <x14:cfRule type="endsWith" priority="6" operator="endsWith" id="{2499C90A-686E-4082-A937-E8A30160DADA}">
            <xm:f>RIGHT(F1,LEN($V$36))=$V$36</xm:f>
            <xm:f>$V$36</xm:f>
            <x14:dxf>
              <fill>
                <patternFill>
                  <bgColor rgb="FF8B4513"/>
                </patternFill>
              </fill>
            </x14:dxf>
          </x14:cfRule>
          <x14:cfRule type="endsWith" priority="7" operator="endsWith" id="{105DB292-4102-4583-BFCD-DF72999D358D}">
            <xm:f>RIGHT(F1,LEN($V$35))=$V$35</xm:f>
            <xm:f>$V$35</xm:f>
            <x14:dxf>
              <fill>
                <patternFill>
                  <bgColor rgb="FF800000"/>
                </patternFill>
              </fill>
            </x14:dxf>
          </x14:cfRule>
          <x14:cfRule type="endsWith" priority="8" operator="endsWith" id="{03A7C8B2-6226-4F85-BC98-463018B1190F}">
            <xm:f>RIGHT(F1,LEN($V$34))=$V$34</xm:f>
            <xm:f>$V$34</xm:f>
            <x14:dxf>
              <fill>
                <patternFill>
                  <bgColor rgb="FFD2691E"/>
                </patternFill>
              </fill>
            </x14:dxf>
          </x14:cfRule>
          <x14:cfRule type="endsWith" priority="9" operator="endsWith" id="{D3F763E0-491F-442E-AA8A-94EEB4C65EA3}">
            <xm:f>RIGHT(F1,LEN($V$33))=$V$33</xm:f>
            <xm:f>$V$33</xm:f>
            <x14:dxf>
              <fill>
                <patternFill>
                  <bgColor rgb="FFDAA520"/>
                </patternFill>
              </fill>
            </x14:dxf>
          </x14:cfRule>
          <x14:cfRule type="endsWith" priority="10" operator="endsWith" id="{1B412734-83C0-4B27-BC2A-80F5AB2AD36C}">
            <xm:f>RIGHT(F1,LEN($V$32))=$V$32</xm:f>
            <xm:f>$V$32</xm:f>
            <x14:dxf>
              <fill>
                <patternFill>
                  <bgColor rgb="FFFFE4C4"/>
                </patternFill>
              </fill>
            </x14:dxf>
          </x14:cfRule>
          <x14:cfRule type="endsWith" priority="11" operator="endsWith" id="{DB9C8149-2FAE-49F9-9121-0AAFD3E2A508}">
            <xm:f>RIGHT(F1,LEN($V$31))=$V$31</xm:f>
            <xm:f>$V$31</xm:f>
            <x14:dxf>
              <fill>
                <patternFill>
                  <bgColor rgb="FFA52A2A"/>
                </patternFill>
              </fill>
            </x14:dxf>
          </x14:cfRule>
          <x14:cfRule type="endsWith" priority="12" operator="endsWith" id="{F293D5E2-EBE9-481B-A956-675F1434C11C}">
            <xm:f>RIGHT(F1,LEN($V$30))=$V$30</xm:f>
            <xm:f>$V$30</xm:f>
            <x14:dxf>
              <fill>
                <patternFill>
                  <bgColor rgb="FFFF4500"/>
                </patternFill>
              </fill>
            </x14:dxf>
          </x14:cfRule>
          <x14:cfRule type="endsWith" priority="13" operator="endsWith" id="{431FDCA7-EEB1-451D-B2B3-6128F5A0AB15}">
            <xm:f>RIGHT(F1,LEN($V$29))=$V$29</xm:f>
            <xm:f>$V$29</xm:f>
            <x14:dxf>
              <fill>
                <patternFill>
                  <bgColor rgb="FFFFA500"/>
                </patternFill>
              </fill>
            </x14:dxf>
          </x14:cfRule>
          <x14:cfRule type="endsWith" priority="14" operator="endsWith" id="{7054948E-8A54-4F16-BD00-45F39AC30347}">
            <xm:f>RIGHT(F1,LEN($V$28))=$V$28</xm:f>
            <xm:f>$V$28</xm:f>
            <x14:dxf>
              <fill>
                <patternFill>
                  <bgColor rgb="FFBDB76B"/>
                </patternFill>
              </fill>
            </x14:dxf>
          </x14:cfRule>
          <x14:cfRule type="endsWith" priority="15" operator="endsWith" id="{9CBFEB84-3B97-4EA2-B35C-0D18B7D0DD89}">
            <xm:f>RIGHT(F1,LEN($V$27))=$V$27</xm:f>
            <xm:f>$V$27</xm:f>
            <x14:dxf>
              <fill>
                <patternFill>
                  <bgColor rgb="FFFFFACD"/>
                </patternFill>
              </fill>
            </x14:dxf>
          </x14:cfRule>
          <x14:cfRule type="endsWith" priority="16" operator="endsWith" id="{69E728EE-8646-4D32-B154-1B07CABDDF8B}">
            <xm:f>RIGHT(F1,LEN($V$26))=$V$26</xm:f>
            <xm:f>$V$26</xm:f>
            <x14:dxf>
              <fill>
                <patternFill>
                  <bgColor rgb="FFFFD700"/>
                </patternFill>
              </fill>
            </x14:dxf>
          </x14:cfRule>
          <x14:cfRule type="endsWith" priority="17" operator="endsWith" id="{35EC9324-C391-46B7-BB5D-748104AA0ABF}">
            <xm:f>RIGHT(F1,LEN($V$23))=$V$23</xm:f>
            <xm:f>$V$23</xm:f>
            <x14:dxf>
              <fill>
                <patternFill>
                  <bgColor rgb="FFADFF2F"/>
                </patternFill>
              </fill>
            </x14:dxf>
          </x14:cfRule>
          <x14:cfRule type="endsWith" priority="18" operator="endsWith" id="{313CBF29-444A-4EDF-BDEA-12DA00A387C7}">
            <xm:f>RIGHT(F1,LEN($V$25))=$V$25</xm:f>
            <xm:f>$V$25</xm:f>
            <x14:dxf>
              <fill>
                <patternFill>
                  <bgColor rgb="FFFFFF00"/>
                </patternFill>
              </fill>
            </x14:dxf>
          </x14:cfRule>
          <x14:cfRule type="endsWith" priority="19" operator="endsWith" id="{717A0FC9-9830-4073-A7FB-2F9A71FB6059}">
            <xm:f>RIGHT(F1,LEN($V$24))=$V$24</xm:f>
            <xm:f>$V$24</xm:f>
            <x14:dxf>
              <fill>
                <patternFill>
                  <bgColor rgb="FF00FF7F"/>
                </patternFill>
              </fill>
            </x14:dxf>
          </x14:cfRule>
          <x14:cfRule type="endsWith" priority="20" operator="endsWith" id="{CB56F0A2-0A10-426B-BA44-9B9D2A24B3C3}">
            <xm:f>RIGHT(F1,LEN($V$22))=$V$22</xm:f>
            <xm:f>$V$22</xm:f>
            <x14:dxf>
              <fill>
                <patternFill>
                  <bgColor rgb="FF32CD32"/>
                </patternFill>
              </fill>
            </x14:dxf>
          </x14:cfRule>
          <x14:cfRule type="endsWith" priority="21" operator="endsWith" id="{C1E44BE0-D97F-460D-850F-D5E4692F3418}">
            <xm:f>RIGHT(F1,LEN($V$21))=$V$21</xm:f>
            <xm:f>$V$21</xm:f>
            <x14:dxf>
              <fill>
                <patternFill>
                  <bgColor rgb="FF9ACD32"/>
                </patternFill>
              </fill>
            </x14:dxf>
          </x14:cfRule>
          <x14:cfRule type="endsWith" priority="22" operator="endsWith" id="{7FE5DFE3-1278-47F6-8BB2-C721B20C5BA1}">
            <xm:f>RIGHT(F1,LEN($V$20))=$V$20</xm:f>
            <xm:f>$V$20</xm:f>
            <x14:dxf>
              <fill>
                <patternFill>
                  <bgColor rgb="FF808000"/>
                </patternFill>
              </fill>
            </x14:dxf>
          </x14:cfRule>
          <x14:cfRule type="endsWith" priority="23" operator="endsWith" id="{CD518F98-8DAA-4052-8F20-EBBA4F9701DC}">
            <xm:f>RIGHT(F1,LEN($V$19))=$V$19</xm:f>
            <xm:f>$V$19</xm:f>
            <x14:dxf>
              <fill>
                <patternFill>
                  <bgColor rgb="FF008000"/>
                </patternFill>
              </fill>
            </x14:dxf>
          </x14:cfRule>
          <x14:cfRule type="endsWith" priority="24" operator="endsWith" id="{D23A3A56-C1D0-40F3-A323-7F360E18D240}">
            <xm:f>RIGHT(F1,LEN($V$18))=$V$18</xm:f>
            <xm:f>$V$18</xm:f>
            <x14:dxf>
              <fill>
                <patternFill>
                  <bgColor rgb="FF66CDAA"/>
                </patternFill>
              </fill>
            </x14:dxf>
          </x14:cfRule>
          <x14:cfRule type="endsWith" priority="25" operator="endsWith" id="{17A6D2E1-A7CF-4633-A81C-D7BB2781B7F4}">
            <xm:f>RIGHT(F1,LEN($V$17))=$V$17</xm:f>
            <xm:f>$V$17</xm:f>
            <x14:dxf>
              <fill>
                <patternFill>
                  <bgColor rgb="FF008080"/>
                </patternFill>
              </fill>
            </x14:dxf>
          </x14:cfRule>
          <x14:cfRule type="endsWith" priority="26" operator="endsWith" id="{89813053-2461-4F8F-9AEE-E87860906BF5}">
            <xm:f>RIGHT(F1,LEN($V$16))=$V$16</xm:f>
            <xm:f>$V$16</xm:f>
            <x14:dxf>
              <fill>
                <patternFill>
                  <bgColor rgb="FF00CED1"/>
                </patternFill>
              </fill>
            </x14:dxf>
          </x14:cfRule>
          <x14:cfRule type="endsWith" priority="27" operator="endsWith" id="{7F01E26B-1E15-4A41-B47F-CCF5F57A97E5}">
            <xm:f>RIGHT(F1,LEN($V$15))=$V$15</xm:f>
            <xm:f>$V$15</xm:f>
            <x14:dxf>
              <fill>
                <patternFill>
                  <bgColor rgb="FF87CEFA"/>
                </patternFill>
              </fill>
            </x14:dxf>
          </x14:cfRule>
          <x14:cfRule type="endsWith" priority="28" operator="endsWith" id="{F1B6BD62-DDAA-4E10-8C11-8830FCD6F0E5}">
            <xm:f>RIGHT(F1,LEN($V$14))=$V$14</xm:f>
            <xm:f>$V$14</xm:f>
            <x14:dxf>
              <fill>
                <patternFill>
                  <bgColor rgb="FF7FFFD4"/>
                </patternFill>
              </fill>
            </x14:dxf>
          </x14:cfRule>
          <x14:cfRule type="endsWith" priority="29" operator="endsWith" id="{DB2733CC-65D0-4ABF-BE84-1B2FA2D89B61}">
            <xm:f>RIGHT(F1,LEN($V$13))=$V$13</xm:f>
            <xm:f>$V$13</xm:f>
            <x14:dxf>
              <fill>
                <patternFill>
                  <bgColor rgb="FF4682B4"/>
                </patternFill>
              </fill>
            </x14:dxf>
          </x14:cfRule>
          <x14:cfRule type="endsWith" priority="30" operator="endsWith" id="{903818DB-593E-4C54-9E73-8CD615B566CB}">
            <xm:f>RIGHT(F1,LEN($V$12))=$V$12</xm:f>
            <xm:f>$V$12</xm:f>
            <x14:dxf>
              <fill>
                <patternFill>
                  <bgColor rgb="FF000080"/>
                </patternFill>
              </fill>
            </x14:dxf>
          </x14:cfRule>
          <x14:cfRule type="endsWith" priority="31" operator="endsWith" id="{D3D636B2-E000-4E2D-8CAB-AFBF5D510F92}">
            <xm:f>RIGHT(F1,LEN($V$11))=$V$11</xm:f>
            <xm:f>$V$11</xm:f>
            <x14:dxf>
              <fill>
                <patternFill>
                  <bgColor rgb="FF0000FF"/>
                </patternFill>
              </fill>
            </x14:dxf>
          </x14:cfRule>
          <x14:cfRule type="endsWith" priority="32" operator="endsWith" id="{15BD073F-6CF9-4E8E-AA87-9C4D3978FB09}">
            <xm:f>RIGHT(F1,LEN($V$10))=$V$10</xm:f>
            <xm:f>$V$10</xm:f>
            <x14:dxf>
              <fill>
                <patternFill>
                  <bgColor rgb="FFFF00FF"/>
                </patternFill>
              </fill>
            </x14:dxf>
          </x14:cfRule>
          <x14:cfRule type="endsWith" priority="33" operator="endsWith" id="{D1FD5A83-7360-4FAE-BEC9-9DAFA111479F}">
            <xm:f>RIGHT(F1,LEN($V$9))=$V$9</xm:f>
            <xm:f>$V$9</xm:f>
            <x14:dxf>
              <fill>
                <patternFill>
                  <bgColor rgb="FF800080"/>
                </patternFill>
              </fill>
            </x14:dxf>
          </x14:cfRule>
          <x14:cfRule type="endsWith" priority="34" operator="endsWith" id="{3211CC31-CD22-43E9-9415-FEEE50050207}">
            <xm:f>RIGHT(F1,LEN($V$8))=$V$8</xm:f>
            <xm:f>$V$8</xm:f>
            <x14:dxf>
              <fill>
                <patternFill>
                  <bgColor rgb="FFEE82EE"/>
                </patternFill>
              </fill>
            </x14:dxf>
          </x14:cfRule>
          <x14:cfRule type="endsWith" priority="35" operator="endsWith" id="{2B6B2BA4-6E30-450C-A7EA-2210F55701EB}">
            <xm:f>RIGHT(F1,LEN($V$7))=$V$7</xm:f>
            <xm:f>$V$7</xm:f>
            <x14:dxf>
              <fill>
                <patternFill>
                  <bgColor rgb="FFFF6347"/>
                </patternFill>
              </fill>
            </x14:dxf>
          </x14:cfRule>
          <x14:cfRule type="endsWith" priority="36" operator="endsWith" id="{80C4BA45-13E5-4F60-8E23-40F682AA7945}">
            <xm:f>RIGHT(F1,LEN($V$6))=$V$6</xm:f>
            <xm:f>$V$6</xm:f>
            <x14:dxf>
              <fill>
                <patternFill>
                  <bgColor rgb="FF8B0000"/>
                </patternFill>
              </fill>
            </x14:dxf>
          </x14:cfRule>
          <x14:cfRule type="endsWith" priority="37" operator="endsWith" id="{108ED799-C8E5-4F54-BFEC-62105DAA8696}">
            <xm:f>RIGHT(F1,LEN($V$5))=$V$5</xm:f>
            <xm:f>$V$5</xm:f>
            <x14:dxf>
              <fill>
                <patternFill>
                  <bgColor rgb="FFDC143C"/>
                </patternFill>
              </fill>
            </x14:dxf>
          </x14:cfRule>
          <x14:cfRule type="endsWith" priority="38" operator="endsWith" id="{8A04A2FB-3FDB-49DB-8C0B-97A1FA61E58C}">
            <xm:f>RIGHT(F1,LEN($V$3))=$V$3</xm:f>
            <xm:f>$V$3</xm:f>
            <x14:dxf>
              <fill>
                <patternFill>
                  <bgColor rgb="FFFFC0CB"/>
                </patternFill>
              </fill>
            </x14:dxf>
          </x14:cfRule>
          <x14:cfRule type="endsWith" priority="2711" operator="endsWith" id="{0DBCC5A4-A615-46D1-BFCE-494A3E32B53E}">
            <xm:f>RIGHT(F1,LEN($V$2))=$V$2</xm:f>
            <xm:f>$V$2</xm:f>
            <x14:dxf>
              <fill>
                <patternFill>
                  <bgColor rgb="FFFF0000"/>
                </patternFill>
              </fill>
            </x14:dxf>
          </x14:cfRule>
          <x14:cfRule type="endsWith" priority="2712" operator="endsWith" id="{B0CC73F2-0C6F-4E78-9729-E8B03A0A570D}">
            <xm:f>RIGHT(F1,LEN($V$42))=$V$42</xm:f>
            <xm:f>$V$42</xm:f>
            <x14:dxf>
              <font>
                <color theme="0"/>
              </font>
              <fill>
                <patternFill>
                  <bgColor rgb="FF000000"/>
                </patternFill>
              </fill>
            </x14:dxf>
          </x14:cfRule>
          <x14:cfRule type="endsWith" priority="2680" operator="endsWith" id="{FD3BE056-7641-44A3-B7C8-EB5E58AFA76A}">
            <xm:f>RIGHT(F1,LEN($W$33))=$W$33</xm:f>
            <xm:f>$W$33</xm:f>
            <x14:dxf>
              <fill>
                <patternFill>
                  <bgColor rgb="FFDAA520"/>
                </patternFill>
              </fill>
            </x14:dxf>
          </x14:cfRule>
          <x14:cfRule type="endsWith" priority="2710" operator="endsWith" id="{46FF36CD-AD77-4756-9B7E-EC14EBC359A8}">
            <xm:f>RIGHT(F1,LEN($V$4))=$V$4</xm:f>
            <xm:f>$V$4</xm:f>
            <x14:dxf>
              <fill>
                <patternFill>
                  <bgColor rgb="FFFF1493"/>
                </patternFill>
              </fill>
            </x14:dxf>
          </x14:cfRule>
          <xm:sqref>F1:V1048576</xm:sqref>
        </x14:conditionalFormatting>
        <x14:conditionalFormatting xmlns:xm="http://schemas.microsoft.com/office/excel/2006/main">
          <x14:cfRule type="endsWith" priority="2728" operator="endsWith" id="{283313C4-5195-4DAC-B9C1-48AFB758C29C}">
            <xm:f>RIGHT(V1,LEN($E$87))=$E$87</xm:f>
            <xm:f>$E$87</xm:f>
            <x14:dxf>
              <fill>
                <patternFill>
                  <bgColor rgb="FFD3D3D3"/>
                </patternFill>
              </fill>
            </x14:dxf>
          </x14:cfRule>
          <x14:cfRule type="endsWith" priority="2729" operator="endsWith" id="{71E028BE-661A-48FC-A0B6-978DD08125BD}">
            <xm:f>RIGHT(V1,LEN($E$86))=$E$86</xm:f>
            <xm:f>$E$86</xm:f>
            <x14:dxf>
              <fill>
                <patternFill>
                  <bgColor rgb="FFFFFFFF"/>
                </patternFill>
              </fill>
            </x14:dxf>
          </x14:cfRule>
          <x14:cfRule type="endsWith" priority="2730" operator="endsWith" id="{F030BF0A-BD40-47A0-8A81-10D224513219}">
            <xm:f>RIGHT(V1,LEN($E$85))=$E$85</xm:f>
            <xm:f>$E$85</xm:f>
            <x14:dxf>
              <fill>
                <patternFill>
                  <bgColor rgb="FF8B4513"/>
                </patternFill>
              </fill>
            </x14:dxf>
          </x14:cfRule>
          <x14:cfRule type="endsWith" priority="2731" operator="endsWith" id="{41B301C1-A7B6-45F1-8ADA-DBA7D35CE846}">
            <xm:f>RIGHT(V1,LEN($E$84))=$E$84</xm:f>
            <xm:f>$E$84</xm:f>
            <x14:dxf>
              <fill>
                <patternFill>
                  <bgColor rgb="FF800000"/>
                </patternFill>
              </fill>
            </x14:dxf>
          </x14:cfRule>
          <x14:cfRule type="endsWith" priority="2732" operator="endsWith" id="{EA3E60F0-E047-4142-89E8-A3DAC5D956EE}">
            <xm:f>RIGHT(V1,LEN($E$83))=$E$83</xm:f>
            <xm:f>$E$83</xm:f>
            <x14:dxf>
              <fill>
                <patternFill>
                  <bgColor rgb="FFD2691E"/>
                </patternFill>
              </fill>
            </x14:dxf>
          </x14:cfRule>
          <x14:cfRule type="endsWith" priority="2733" operator="endsWith" id="{BF0E7EDA-CC65-4613-9C31-15AE999619B9}">
            <xm:f>RIGHT(V1,LEN($E$82))=$E$82</xm:f>
            <xm:f>$E$82</xm:f>
            <x14:dxf>
              <fill>
                <patternFill>
                  <bgColor rgb="FFDAA520"/>
                </patternFill>
              </fill>
            </x14:dxf>
          </x14:cfRule>
          <x14:cfRule type="endsWith" priority="2734" operator="endsWith" id="{E72E6E6D-D173-4DA2-9E78-A95C44232102}">
            <xm:f>RIGHT(V1,LEN($E$81))=$E$81</xm:f>
            <xm:f>$E$81</xm:f>
            <x14:dxf>
              <fill>
                <patternFill>
                  <bgColor rgb="FFFFE4C4"/>
                </patternFill>
              </fill>
            </x14:dxf>
          </x14:cfRule>
          <x14:cfRule type="endsWith" priority="2735" operator="endsWith" id="{75B1F3C2-715E-40CF-96D9-03D398839BC9}">
            <xm:f>RIGHT(V1,LEN($E$80))=$E$80</xm:f>
            <xm:f>$E$80</xm:f>
            <x14:dxf>
              <fill>
                <patternFill>
                  <bgColor rgb="FFA52A2A"/>
                </patternFill>
              </fill>
            </x14:dxf>
          </x14:cfRule>
          <x14:cfRule type="endsWith" priority="2736" operator="endsWith" id="{FA200C47-03F9-4117-939D-3C1CE61B6BD6}">
            <xm:f>RIGHT(V1,LEN($E$79))=$E$79</xm:f>
            <xm:f>$E$79</xm:f>
            <x14:dxf>
              <fill>
                <patternFill>
                  <bgColor rgb="FFFF4500"/>
                </patternFill>
              </fill>
            </x14:dxf>
          </x14:cfRule>
          <x14:cfRule type="endsWith" priority="2737" operator="endsWith" id="{D4B5FAC6-9DC3-41E8-9482-DD3F7253241E}">
            <xm:f>RIGHT(V1,LEN($E$78))=$E$78</xm:f>
            <xm:f>$E$78</xm:f>
            <x14:dxf>
              <fill>
                <patternFill>
                  <bgColor rgb="FFFFA500"/>
                </patternFill>
              </fill>
            </x14:dxf>
          </x14:cfRule>
          <x14:cfRule type="endsWith" priority="2738" operator="endsWith" id="{E078AF24-022D-42DE-983F-9809D33370F8}">
            <xm:f>RIGHT(V1,LEN($E$77))=$E$77</xm:f>
            <xm:f>$E$77</xm:f>
            <x14:dxf>
              <fill>
                <patternFill>
                  <bgColor rgb="FFBDB76B"/>
                </patternFill>
              </fill>
            </x14:dxf>
          </x14:cfRule>
          <x14:cfRule type="endsWith" priority="2739" operator="endsWith" id="{F7785041-8C58-43C1-BE43-6E0A715E1181}">
            <xm:f>RIGHT(V1,LEN($E$76))=$E$76</xm:f>
            <xm:f>$E$76</xm:f>
            <x14:dxf>
              <fill>
                <patternFill>
                  <bgColor rgb="FFFFFACD"/>
                </patternFill>
              </fill>
            </x14:dxf>
          </x14:cfRule>
          <x14:cfRule type="endsWith" priority="2740" operator="endsWith" id="{BA685CC0-521C-4C40-9D63-7BF126609323}">
            <xm:f>RIGHT(V1,LEN($E$75))=$E$75</xm:f>
            <xm:f>$E$75</xm:f>
            <x14:dxf>
              <fill>
                <patternFill>
                  <bgColor rgb="FFFFD700"/>
                </patternFill>
              </fill>
            </x14:dxf>
          </x14:cfRule>
          <x14:cfRule type="endsWith" priority="2741" operator="endsWith" id="{71DA61CA-2FDA-4648-80CD-734F463E57FD}">
            <xm:f>RIGHT(V1,LEN($E$74))=$E$74</xm:f>
            <xm:f>$E$74</xm:f>
            <x14:dxf>
              <fill>
                <patternFill>
                  <bgColor rgb="FFFFFF00"/>
                </patternFill>
              </fill>
            </x14:dxf>
          </x14:cfRule>
          <x14:cfRule type="endsWith" priority="2742" operator="endsWith" id="{B9702EA6-33F6-44CF-9848-A3C6DDCF44CF}">
            <xm:f>RIGHT(V1,LEN($E$73))=$E$73</xm:f>
            <xm:f>$E$73</xm:f>
            <x14:dxf>
              <fill>
                <patternFill>
                  <bgColor rgb="FF00FF7F"/>
                </patternFill>
              </fill>
            </x14:dxf>
          </x14:cfRule>
          <x14:cfRule type="endsWith" priority="2743" operator="endsWith" id="{59A0E7F4-025E-4279-A8DC-844D5BDC0E69}">
            <xm:f>RIGHT(V1,LEN($E$72))=$E$72</xm:f>
            <xm:f>$E$72</xm:f>
            <x14:dxf>
              <fill>
                <patternFill>
                  <bgColor rgb="FFADFF2F"/>
                </patternFill>
              </fill>
            </x14:dxf>
          </x14:cfRule>
          <x14:cfRule type="endsWith" priority="2744" operator="endsWith" id="{704C6815-AC0C-4BAF-93C1-CA4F8560D637}">
            <xm:f>RIGHT(V1,LEN($E$71))=$E$71</xm:f>
            <xm:f>$E$71</xm:f>
            <x14:dxf>
              <fill>
                <patternFill>
                  <bgColor rgb="FF32CD32"/>
                </patternFill>
              </fill>
            </x14:dxf>
          </x14:cfRule>
          <x14:cfRule type="endsWith" priority="2745" operator="endsWith" id="{FAEE6997-AEAA-400E-B166-B4511562E8F4}">
            <xm:f>RIGHT(V1,LEN($E$70))=$E$70</xm:f>
            <xm:f>$E$70</xm:f>
            <x14:dxf>
              <fill>
                <patternFill>
                  <bgColor rgb="FF9ACD32"/>
                </patternFill>
              </fill>
            </x14:dxf>
          </x14:cfRule>
          <x14:cfRule type="endsWith" priority="2746" operator="endsWith" id="{7BD915E7-385E-4305-AF6C-BDCD31D94E7B}">
            <xm:f>RIGHT(V1,LEN($E$69))=$E$69</xm:f>
            <xm:f>$E$69</xm:f>
            <x14:dxf>
              <fill>
                <patternFill>
                  <bgColor rgb="FF808000"/>
                </patternFill>
              </fill>
            </x14:dxf>
          </x14:cfRule>
          <x14:cfRule type="endsWith" priority="2747" operator="endsWith" id="{6BCD7E75-09E3-496D-888E-F221A34CDDB6}">
            <xm:f>RIGHT(V1,LEN($E$68))=$E$68</xm:f>
            <xm:f>$E$68</xm:f>
            <x14:dxf>
              <fill>
                <patternFill>
                  <bgColor rgb="FF008000"/>
                </patternFill>
              </fill>
            </x14:dxf>
          </x14:cfRule>
          <x14:cfRule type="endsWith" priority="2748" operator="endsWith" id="{F7421D30-62AC-4C96-B7CB-8D6B8E674B7A}">
            <xm:f>RIGHT(V1,LEN($E$67))=$E$67</xm:f>
            <xm:f>$E$67</xm:f>
            <x14:dxf>
              <fill>
                <patternFill>
                  <bgColor rgb="FF66CDAA"/>
                </patternFill>
              </fill>
            </x14:dxf>
          </x14:cfRule>
          <x14:cfRule type="endsWith" priority="2749" operator="endsWith" id="{928B1D7F-C81A-4CB7-A6F3-18BA36FC882C}">
            <xm:f>RIGHT(V1,LEN($E$66))=$E$66</xm:f>
            <xm:f>$E$66</xm:f>
            <x14:dxf>
              <fill>
                <patternFill>
                  <bgColor rgb="FF008080"/>
                </patternFill>
              </fill>
            </x14:dxf>
          </x14:cfRule>
          <x14:cfRule type="endsWith" priority="2750" operator="endsWith" id="{521939FE-3712-417B-95B5-5C5047AAED59}">
            <xm:f>RIGHT(V1,LEN($E$65))=$E$65</xm:f>
            <xm:f>$E$65</xm:f>
            <x14:dxf>
              <fill>
                <patternFill>
                  <bgColor rgb="FF00CED1"/>
                </patternFill>
              </fill>
            </x14:dxf>
          </x14:cfRule>
          <x14:cfRule type="endsWith" priority="2751" operator="endsWith" id="{59096443-0B8A-4690-BDB4-BAA01B4CFA08}">
            <xm:f>RIGHT(V1,LEN($E$64))=$E$64</xm:f>
            <xm:f>$E$64</xm:f>
            <x14:dxf>
              <fill>
                <patternFill>
                  <bgColor rgb="FF87CEFA"/>
                </patternFill>
              </fill>
            </x14:dxf>
          </x14:cfRule>
          <x14:cfRule type="endsWith" priority="2752" operator="endsWith" id="{76CB84D0-3AF1-462B-8574-03E078C39DB9}">
            <xm:f>RIGHT(V1,LEN($E$63))=$E$63</xm:f>
            <xm:f>$E$63</xm:f>
            <x14:dxf>
              <fill>
                <patternFill>
                  <bgColor rgb="FF7FFFD4"/>
                </patternFill>
              </fill>
            </x14:dxf>
          </x14:cfRule>
          <x14:cfRule type="endsWith" priority="2753" operator="endsWith" id="{590050CA-6E0B-4E57-A58F-316AA515200D}">
            <xm:f>RIGHT(V1,LEN($E$62))=$E$62</xm:f>
            <xm:f>$E$62</xm:f>
            <x14:dxf>
              <fill>
                <patternFill>
                  <bgColor rgb="FF4682B4"/>
                </patternFill>
              </fill>
            </x14:dxf>
          </x14:cfRule>
          <x14:cfRule type="endsWith" priority="2754" operator="endsWith" id="{E856D13A-DFAA-4EEF-8679-937E3C045F85}">
            <xm:f>RIGHT(V1,LEN($E$61))=$E$61</xm:f>
            <xm:f>$E$61</xm:f>
            <x14:dxf>
              <fill>
                <patternFill>
                  <bgColor rgb="FF000080"/>
                </patternFill>
              </fill>
            </x14:dxf>
          </x14:cfRule>
          <x14:cfRule type="endsWith" priority="2755" operator="endsWith" id="{100AAEA8-9D4B-469D-9C61-44E99CC91D89}">
            <xm:f>RIGHT(V1,LEN($E$60))=$E$60</xm:f>
            <xm:f>$E$60</xm:f>
            <x14:dxf>
              <fill>
                <patternFill>
                  <bgColor rgb="FF0000FF"/>
                </patternFill>
              </fill>
            </x14:dxf>
          </x14:cfRule>
          <x14:cfRule type="endsWith" priority="2756" operator="endsWith" id="{6BC6AC04-4750-4F1F-97C1-715657F2E371}">
            <xm:f>RIGHT(V1,LEN($E$59))=$E$59</xm:f>
            <xm:f>$E$59</xm:f>
            <x14:dxf>
              <fill>
                <patternFill>
                  <bgColor rgb="FFFF00FF"/>
                </patternFill>
              </fill>
            </x14:dxf>
          </x14:cfRule>
          <x14:cfRule type="endsWith" priority="2757" operator="endsWith" id="{264C62D9-675D-43F1-A315-8F49017227D5}">
            <xm:f>RIGHT(V1,LEN($E$57))=$E$57</xm:f>
            <xm:f>$E$57</xm:f>
            <x14:dxf>
              <fill>
                <patternFill>
                  <bgColor rgb="FFEE82EE"/>
                </patternFill>
              </fill>
            </x14:dxf>
          </x14:cfRule>
          <x14:cfRule type="endsWith" priority="2758" operator="endsWith" id="{96FDB225-51B6-4175-BE67-631D464DC28A}">
            <xm:f>RIGHT(V1,LEN($E$58))=$E$58</xm:f>
            <xm:f>$E$58</xm:f>
            <x14:dxf>
              <fill>
                <patternFill>
                  <bgColor rgb="FF800080"/>
                </patternFill>
              </fill>
            </x14:dxf>
          </x14:cfRule>
          <x14:cfRule type="endsWith" priority="2759" operator="endsWith" id="{EDE4074D-7EB8-4903-AC3E-5F1AB0BED03A}">
            <xm:f>RIGHT(V1,LEN($E$56))=$E$56</xm:f>
            <xm:f>$E$56</xm:f>
            <x14:dxf>
              <fill>
                <patternFill>
                  <bgColor rgb="FFFF6347"/>
                </patternFill>
              </fill>
            </x14:dxf>
          </x14:cfRule>
          <x14:cfRule type="endsWith" priority="2760" operator="endsWith" id="{EB8FE6F0-BF06-4321-BF6A-1F15B0BF9C61}">
            <xm:f>RIGHT(V1,LEN($E$54))=$E$54</xm:f>
            <xm:f>$E$54</xm:f>
            <x14:dxf>
              <fill>
                <patternFill>
                  <bgColor rgb="FFDC143C"/>
                </patternFill>
              </fill>
            </x14:dxf>
          </x14:cfRule>
          <x14:cfRule type="endsWith" priority="2761" operator="endsWith" id="{5FB6FE02-5FC0-4B59-A739-ED2F4093ED2C}">
            <xm:f>RIGHT(V1,LEN($E$53))=$E$53</xm:f>
            <xm:f>$E$53</xm:f>
            <x14:dxf>
              <fill>
                <patternFill>
                  <bgColor rgb="FFFF1493"/>
                </patternFill>
              </fill>
            </x14:dxf>
          </x14:cfRule>
          <x14:cfRule type="endsWith" priority="2762" operator="endsWith" id="{C43F26C5-34F0-401E-889F-2BEEFC378A42}">
            <xm:f>RIGHT(V1,LEN($E$52))=$E$52</xm:f>
            <xm:f>$E$52</xm:f>
            <x14:dxf>
              <fill>
                <patternFill>
                  <bgColor rgb="FFFFC0CB"/>
                </patternFill>
              </fill>
            </x14:dxf>
          </x14:cfRule>
          <x14:cfRule type="endsWith" priority="2763" operator="endsWith" id="{26B73D20-37B1-4733-89D2-9756358BA0DD}">
            <xm:f>RIGHT(V1,LEN($E$91))=$E$91</xm:f>
            <xm:f>$E$91</xm:f>
            <x14:dxf>
              <font>
                <color theme="0"/>
              </font>
              <fill>
                <patternFill>
                  <bgColor rgb="FF000000"/>
                </patternFill>
              </fill>
            </x14:dxf>
          </x14:cfRule>
          <x14:cfRule type="endsWith" priority="2764" operator="endsWith" id="{B3A5196F-4F89-468B-91F3-7B228910F462}">
            <xm:f>RIGHT(V1,LEN($E$55))=$E$55</xm:f>
            <xm:f>$E$55</xm:f>
            <x14:dxf>
              <fill>
                <patternFill>
                  <bgColor rgb="FF8B0000"/>
                </patternFill>
              </fill>
            </x14:dxf>
          </x14:cfRule>
          <x14:cfRule type="endsWith" priority="2765" operator="endsWith" id="{827F30EC-C85A-4602-81A6-D72D24BB7AE0}">
            <xm:f>RIGHT(V1,LEN($V$2))=$V$2</xm:f>
            <xm:f>$V$2</xm:f>
            <x14:dxf>
              <fill>
                <patternFill>
                  <bgColor rgb="FFFF0000"/>
                </patternFill>
              </fill>
            </x14:dxf>
          </x14:cfRule>
          <xm:sqref>V1:W42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42154F-C169-475D-A31D-741D70487FF3}">
          <x14:formula1>
            <xm:f>'Tabela kolorów'!$A$2:$A$42</xm:f>
          </x14:formula1>
          <xm:sqref>F3:H40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62CB-187C-435D-AC4A-64645C6E0B6F}">
  <dimension ref="A1:AP131"/>
  <sheetViews>
    <sheetView zoomScaleNormal="100" workbookViewId="0">
      <selection activeCell="L18" sqref="L18"/>
    </sheetView>
  </sheetViews>
  <sheetFormatPr defaultRowHeight="14.4" x14ac:dyDescent="0.3"/>
  <cols>
    <col min="1" max="1" width="22" bestFit="1" customWidth="1"/>
    <col min="2" max="42" width="3.77734375" customWidth="1"/>
  </cols>
  <sheetData>
    <row r="1" spans="1:42" x14ac:dyDescent="0.3">
      <c r="A1" s="587"/>
      <c r="B1" s="588" t="s">
        <v>66</v>
      </c>
      <c r="C1" s="589" t="s">
        <v>75</v>
      </c>
      <c r="D1" s="590" t="s">
        <v>87</v>
      </c>
      <c r="E1" s="591" t="s">
        <v>63</v>
      </c>
      <c r="F1" s="592" t="s">
        <v>72</v>
      </c>
      <c r="G1" s="593" t="s">
        <v>419</v>
      </c>
      <c r="H1" s="594" t="s">
        <v>105</v>
      </c>
      <c r="I1" s="595" t="s">
        <v>133</v>
      </c>
      <c r="J1" s="596" t="s">
        <v>111</v>
      </c>
      <c r="K1" s="597" t="s">
        <v>204</v>
      </c>
      <c r="L1" s="598" t="s">
        <v>213</v>
      </c>
      <c r="M1" s="599" t="s">
        <v>174</v>
      </c>
      <c r="N1" s="600" t="s">
        <v>159</v>
      </c>
      <c r="O1" s="601" t="s">
        <v>189</v>
      </c>
      <c r="P1" s="602" t="s">
        <v>168</v>
      </c>
      <c r="Q1" s="603" t="s">
        <v>285</v>
      </c>
      <c r="R1" s="604" t="s">
        <v>273</v>
      </c>
      <c r="S1" s="605" t="s">
        <v>255</v>
      </c>
      <c r="T1" s="606" t="s">
        <v>267</v>
      </c>
      <c r="U1" s="607" t="s">
        <v>261</v>
      </c>
      <c r="V1" s="608" t="s">
        <v>231</v>
      </c>
      <c r="W1" s="609" t="s">
        <v>219</v>
      </c>
      <c r="X1" s="610" t="s">
        <v>243</v>
      </c>
      <c r="Y1" s="611" t="s">
        <v>14</v>
      </c>
      <c r="Z1" s="612" t="s">
        <v>17</v>
      </c>
      <c r="AA1" s="613" t="s">
        <v>23</v>
      </c>
      <c r="AB1" s="614" t="s">
        <v>43</v>
      </c>
      <c r="AC1" s="615" t="s">
        <v>422</v>
      </c>
      <c r="AD1" s="616" t="s">
        <v>428</v>
      </c>
      <c r="AE1" s="617" t="s">
        <v>332</v>
      </c>
      <c r="AF1" s="618" t="s">
        <v>294</v>
      </c>
      <c r="AG1" s="619" t="s">
        <v>315</v>
      </c>
      <c r="AH1" s="620" t="s">
        <v>323</v>
      </c>
      <c r="AI1" s="621" t="s">
        <v>335</v>
      </c>
      <c r="AJ1" s="622" t="s">
        <v>326</v>
      </c>
      <c r="AK1" s="623" t="s">
        <v>367</v>
      </c>
      <c r="AL1" s="624" t="s">
        <v>340</v>
      </c>
      <c r="AM1" s="625" t="s">
        <v>349</v>
      </c>
      <c r="AN1" s="626" t="s">
        <v>352</v>
      </c>
      <c r="AO1" s="627" t="s">
        <v>358</v>
      </c>
      <c r="AP1" s="628" t="s">
        <v>364</v>
      </c>
    </row>
    <row r="2" spans="1:42" x14ac:dyDescent="0.3">
      <c r="A2" s="629" t="s">
        <v>66</v>
      </c>
      <c r="B2" s="585">
        <v>1</v>
      </c>
      <c r="C2" s="585" t="str" cm="1">
        <f t="array" aca="1" ref="C2" ca="1">IF(INDIRECT("B"&amp;C$43)&lt;&gt;0,INDIRECT("B"&amp;C$43),"")</f>
        <v/>
      </c>
      <c r="D2" s="585" cm="1">
        <f t="array" aca="1" ref="D2" ca="1">IF(INDIRECT("B"&amp;D$43)&lt;&gt;0,INDIRECT("B"&amp;D$43),"")</f>
        <v>1</v>
      </c>
      <c r="E2" s="585" cm="1">
        <f t="array" aca="1" ref="E2" ca="1">IF(INDIRECT("B"&amp;E$43)&lt;&gt;0,INDIRECT("B"&amp;E$43),"")</f>
        <v>1</v>
      </c>
      <c r="F2" s="585" t="str" cm="1">
        <f t="array" aca="1" ref="F2" ca="1">IF(INDIRECT("B"&amp;F$43)&lt;&gt;0,INDIRECT("B"&amp;F$43),"")</f>
        <v/>
      </c>
      <c r="G2" s="585" t="str" cm="1">
        <f t="array" aca="1" ref="G2" ca="1">IF(INDIRECT("B"&amp;G$43)&lt;&gt;0,INDIRECT("B"&amp;G$43),"")</f>
        <v/>
      </c>
      <c r="H2" s="585" t="str" cm="1">
        <f t="array" aca="1" ref="H2" ca="1">IF(INDIRECT("B"&amp;H$43)&lt;&gt;0,INDIRECT("B"&amp;H$43),"")</f>
        <v/>
      </c>
      <c r="I2" s="585" t="str" cm="1">
        <f t="array" aca="1" ref="I2" ca="1">IF(INDIRECT("B"&amp;I$43)&lt;&gt;0,INDIRECT("B"&amp;I$43),"")</f>
        <v/>
      </c>
      <c r="J2" s="585" cm="1">
        <f t="array" aca="1" ref="J2" ca="1">IF(INDIRECT("B"&amp;J$43)&lt;&gt;0,INDIRECT("B"&amp;J$43),"")</f>
        <v>1</v>
      </c>
      <c r="K2" s="585" t="str" cm="1">
        <f t="array" aca="1" ref="K2" ca="1">IF(INDIRECT("B"&amp;K$43)&lt;&gt;0,INDIRECT("B"&amp;K$43),"")</f>
        <v/>
      </c>
      <c r="L2" s="585" cm="1">
        <f t="array" aca="1" ref="L2" ca="1">IF(INDIRECT("B"&amp;L$43)&lt;&gt;0,INDIRECT("B"&amp;L$43),"")</f>
        <v>1</v>
      </c>
      <c r="M2" s="585" t="str" cm="1">
        <f t="array" aca="1" ref="M2" ca="1">IF(INDIRECT("B"&amp;M$43)&lt;&gt;0,INDIRECT("B"&amp;M$43),"")</f>
        <v/>
      </c>
      <c r="N2" s="585" t="str" cm="1">
        <f t="array" aca="1" ref="N2" ca="1">IF(INDIRECT("B"&amp;N$43)&lt;&gt;0,INDIRECT("B"&amp;N$43),"")</f>
        <v/>
      </c>
      <c r="O2" s="585" t="str" cm="1">
        <f t="array" aca="1" ref="O2" ca="1">IF(INDIRECT("B"&amp;O$43)&lt;&gt;0,INDIRECT("B"&amp;O$43),"")</f>
        <v/>
      </c>
      <c r="P2" s="585" t="str" cm="1">
        <f t="array" aca="1" ref="P2" ca="1">IF(INDIRECT("B"&amp;P$43)&lt;&gt;0,INDIRECT("B"&amp;P$43),"")</f>
        <v/>
      </c>
      <c r="Q2" s="585" t="str" cm="1">
        <f t="array" aca="1" ref="Q2" ca="1">IF(INDIRECT("B"&amp;Q$43)&lt;&gt;0,INDIRECT("B"&amp;Q$43),"")</f>
        <v/>
      </c>
      <c r="R2" s="585" t="str" cm="1">
        <f t="array" aca="1" ref="R2" ca="1">IF(INDIRECT("B"&amp;R$43)&lt;&gt;0,INDIRECT("B"&amp;R$43),"")</f>
        <v/>
      </c>
      <c r="S2" s="585" t="str" cm="1">
        <f t="array" aca="1" ref="S2" ca="1">IF(INDIRECT("B"&amp;S$43)&lt;&gt;0,INDIRECT("B"&amp;S$43),"")</f>
        <v/>
      </c>
      <c r="T2" s="585" cm="1">
        <f t="array" aca="1" ref="T2" ca="1">IF(INDIRECT("B"&amp;T$43)&lt;&gt;0,INDIRECT("B"&amp;T$43),"")</f>
        <v>1</v>
      </c>
      <c r="U2" s="585" t="str" cm="1">
        <f t="array" aca="1" ref="U2" ca="1">IF(INDIRECT("B"&amp;U$43)&lt;&gt;0,INDIRECT("B"&amp;U$43),"")</f>
        <v/>
      </c>
      <c r="V2" s="585" t="str" cm="1">
        <f t="array" aca="1" ref="V2" ca="1">IF(INDIRECT("B"&amp;V$43)&lt;&gt;0,INDIRECT("B"&amp;V$43),"")</f>
        <v/>
      </c>
      <c r="W2" s="585" t="str" cm="1">
        <f t="array" aca="1" ref="W2" ca="1">IF(INDIRECT("B"&amp;W$43)&lt;&gt;0,INDIRECT("B"&amp;W$43),"")</f>
        <v/>
      </c>
      <c r="X2" s="585" t="str" cm="1">
        <f t="array" aca="1" ref="X2" ca="1">IF(INDIRECT("B"&amp;X$43)&lt;&gt;0,INDIRECT("B"&amp;X$43),"")</f>
        <v/>
      </c>
      <c r="Y2" s="585" t="str" cm="1">
        <f t="array" aca="1" ref="Y2" ca="1">IF(INDIRECT("B"&amp;Y$43)&lt;&gt;0,INDIRECT("B"&amp;Y$43),"")</f>
        <v/>
      </c>
      <c r="Z2" s="585" t="str" cm="1">
        <f t="array" aca="1" ref="Z2" ca="1">IF(INDIRECT("B"&amp;Z$43)&lt;&gt;0,INDIRECT("B"&amp;Z$43),"")</f>
        <v/>
      </c>
      <c r="AA2" s="585" t="str" cm="1">
        <f t="array" aca="1" ref="AA2" ca="1">IF(INDIRECT("B"&amp;AA$43)&lt;&gt;0,INDIRECT("B"&amp;AA$43),"")</f>
        <v/>
      </c>
      <c r="AB2" s="585" t="str" cm="1">
        <f t="array" aca="1" ref="AB2" ca="1">IF(INDIRECT("B"&amp;AB$43)&lt;&gt;0,INDIRECT("B"&amp;AB$43),"")</f>
        <v/>
      </c>
      <c r="AC2" s="585" t="str" cm="1">
        <f t="array" aca="1" ref="AC2" ca="1">IF(INDIRECT("B"&amp;AC$43)&lt;&gt;0,INDIRECT("B"&amp;AC$43),"")</f>
        <v/>
      </c>
      <c r="AD2" s="585" t="str" cm="1">
        <f t="array" aca="1" ref="AD2" ca="1">IF(INDIRECT("B"&amp;AD$43)&lt;&gt;0,INDIRECT("B"&amp;AD$43),"")</f>
        <v/>
      </c>
      <c r="AE2" s="585" t="str" cm="1">
        <f t="array" aca="1" ref="AE2" ca="1">IF(INDIRECT("B"&amp;AE$43)&lt;&gt;0,INDIRECT("B"&amp;AE$43),"")</f>
        <v/>
      </c>
      <c r="AF2" s="585" t="str" cm="1">
        <f t="array" aca="1" ref="AF2" ca="1">IF(INDIRECT("B"&amp;AF$43)&lt;&gt;0,INDIRECT("B"&amp;AF$43),"")</f>
        <v/>
      </c>
      <c r="AG2" s="585" t="str" cm="1">
        <f t="array" aca="1" ref="AG2" ca="1">IF(INDIRECT("B"&amp;AG$43)&lt;&gt;0,INDIRECT("B"&amp;AG$43),"")</f>
        <v/>
      </c>
      <c r="AH2" s="585" t="str" cm="1">
        <f t="array" aca="1" ref="AH2" ca="1">IF(INDIRECT("B"&amp;AH$43)&lt;&gt;0,INDIRECT("B"&amp;AH$43),"")</f>
        <v/>
      </c>
      <c r="AI2" s="585" t="str" cm="1">
        <f t="array" aca="1" ref="AI2" ca="1">IF(INDIRECT("B"&amp;AI$43)&lt;&gt;0,INDIRECT("B"&amp;AI$43),"")</f>
        <v/>
      </c>
      <c r="AJ2" s="585" t="str" cm="1">
        <f t="array" aca="1" ref="AJ2" ca="1">IF(INDIRECT("B"&amp;AJ$43)&lt;&gt;0,INDIRECT("B"&amp;AJ$43),"")</f>
        <v/>
      </c>
      <c r="AK2" s="585" t="str" cm="1">
        <f t="array" aca="1" ref="AK2" ca="1">IF(INDIRECT("B"&amp;AK$43)&lt;&gt;0,INDIRECT("B"&amp;AK$43),"")</f>
        <v/>
      </c>
      <c r="AL2" s="585" cm="1">
        <f t="array" aca="1" ref="AL2" ca="1">IF(INDIRECT("B"&amp;AL$43)&lt;&gt;0,INDIRECT("B"&amp;AL$43),"")</f>
        <v>1</v>
      </c>
      <c r="AM2" s="585" cm="1">
        <f t="array" aca="1" ref="AM2" ca="1">IF(INDIRECT("B"&amp;AM$43)&lt;&gt;0,INDIRECT("B"&amp;AM$43),"")</f>
        <v>1</v>
      </c>
      <c r="AN2" s="585" cm="1">
        <f t="array" aca="1" ref="AN2" ca="1">IF(INDIRECT("B"&amp;AN$43)&lt;&gt;0,INDIRECT("B"&amp;AN$43),"")</f>
        <v>1</v>
      </c>
      <c r="AO2" s="585" cm="1">
        <f t="array" aca="1" ref="AO2" ca="1">IF(INDIRECT("B"&amp;AO$43)&lt;&gt;0,INDIRECT("B"&amp;AO$43),"")</f>
        <v>1</v>
      </c>
      <c r="AP2" s="630" cm="1">
        <f t="array" aca="1" ref="AP2" ca="1">IF(INDIRECT("B"&amp;AP$43)&lt;&gt;0,INDIRECT("B"&amp;AP$43),"")</f>
        <v>1</v>
      </c>
    </row>
    <row r="3" spans="1:42" x14ac:dyDescent="0.3">
      <c r="A3" s="631" t="s">
        <v>75</v>
      </c>
      <c r="B3" s="584"/>
      <c r="C3" s="585">
        <v>1</v>
      </c>
      <c r="D3" s="585" cm="1">
        <f t="array" aca="1" ref="D3" ca="1">IF(INDIRECT("C"&amp;D$43)&lt;&gt;0,INDIRECT("C"&amp;D$43),"")</f>
        <v>1</v>
      </c>
      <c r="E3" s="585" t="str" cm="1">
        <f t="array" aca="1" ref="E3" ca="1">IF(INDIRECT("C"&amp;E$43)&lt;&gt;0,INDIRECT("C"&amp;E$43),"")</f>
        <v/>
      </c>
      <c r="F3" s="585" t="str" cm="1">
        <f t="array" aca="1" ref="F3" ca="1">IF(INDIRECT("C"&amp;F$43)&lt;&gt;0,INDIRECT("C"&amp;F$43),"")</f>
        <v/>
      </c>
      <c r="G3" s="585" t="str" cm="1">
        <f t="array" aca="1" ref="G3" ca="1">IF(INDIRECT("C"&amp;G$43)&lt;&gt;0,INDIRECT("C"&amp;G$43),"")</f>
        <v/>
      </c>
      <c r="H3" s="585" t="str" cm="1">
        <f t="array" aca="1" ref="H3" ca="1">IF(INDIRECT("C"&amp;H$43)&lt;&gt;0,INDIRECT("C"&amp;H$43),"")</f>
        <v/>
      </c>
      <c r="I3" s="585" t="str" cm="1">
        <f t="array" aca="1" ref="I3" ca="1">IF(INDIRECT("C"&amp;I$43)&lt;&gt;0,INDIRECT("C"&amp;I$43),"")</f>
        <v/>
      </c>
      <c r="J3" s="585" t="str" cm="1">
        <f t="array" aca="1" ref="J3" ca="1">IF(INDIRECT("C"&amp;J$43)&lt;&gt;0,INDIRECT("C"&amp;J$43),"")</f>
        <v/>
      </c>
      <c r="K3" s="585" t="str" cm="1">
        <f t="array" aca="1" ref="K3" ca="1">IF(INDIRECT("C"&amp;K$43)&lt;&gt;0,INDIRECT("C"&amp;K$43),"")</f>
        <v/>
      </c>
      <c r="L3" s="585" t="str" cm="1">
        <f t="array" aca="1" ref="L3" ca="1">IF(INDIRECT("C"&amp;L$43)&lt;&gt;0,INDIRECT("C"&amp;L$43),"")</f>
        <v/>
      </c>
      <c r="M3" s="585" t="str" cm="1">
        <f t="array" aca="1" ref="M3" ca="1">IF(INDIRECT("C"&amp;M$43)&lt;&gt;0,INDIRECT("C"&amp;M$43),"")</f>
        <v/>
      </c>
      <c r="N3" s="585" t="str" cm="1">
        <f t="array" aca="1" ref="N3" ca="1">IF(INDIRECT("C"&amp;N$43)&lt;&gt;0,INDIRECT("C"&amp;N$43),"")</f>
        <v/>
      </c>
      <c r="O3" s="585" t="str" cm="1">
        <f t="array" aca="1" ref="O3" ca="1">IF(INDIRECT("C"&amp;O$43)&lt;&gt;0,INDIRECT("C"&amp;O$43),"")</f>
        <v/>
      </c>
      <c r="P3" s="585" t="str" cm="1">
        <f t="array" aca="1" ref="P3" ca="1">IF(INDIRECT("C"&amp;P$43)&lt;&gt;0,INDIRECT("C"&amp;P$43),"")</f>
        <v/>
      </c>
      <c r="Q3" s="585" t="str" cm="1">
        <f t="array" aca="1" ref="Q3" ca="1">IF(INDIRECT("C"&amp;Q$43)&lt;&gt;0,INDIRECT("C"&amp;Q$43),"")</f>
        <v/>
      </c>
      <c r="R3" s="585" t="str" cm="1">
        <f t="array" aca="1" ref="R3" ca="1">IF(INDIRECT("C"&amp;R$43)&lt;&gt;0,INDIRECT("C"&amp;R$43),"")</f>
        <v/>
      </c>
      <c r="S3" s="585" t="str" cm="1">
        <f t="array" aca="1" ref="S3" ca="1">IF(INDIRECT("C"&amp;S$43)&lt;&gt;0,INDIRECT("C"&amp;S$43),"")</f>
        <v/>
      </c>
      <c r="T3" s="585" t="str" cm="1">
        <f t="array" aca="1" ref="T3" ca="1">IF(INDIRECT("C"&amp;T$43)&lt;&gt;0,INDIRECT("C"&amp;T$43),"")</f>
        <v/>
      </c>
      <c r="U3" s="585" t="str" cm="1">
        <f t="array" aca="1" ref="U3" ca="1">IF(INDIRECT("C"&amp;U$43)&lt;&gt;0,INDIRECT("C"&amp;U$43),"")</f>
        <v/>
      </c>
      <c r="V3" s="585" t="str" cm="1">
        <f t="array" aca="1" ref="V3" ca="1">IF(INDIRECT("C"&amp;V$43)&lt;&gt;0,INDIRECT("C"&amp;V$43),"")</f>
        <v/>
      </c>
      <c r="W3" s="585" t="str" cm="1">
        <f t="array" aca="1" ref="W3" ca="1">IF(INDIRECT("C"&amp;W$43)&lt;&gt;0,INDIRECT("C"&amp;W$43),"")</f>
        <v/>
      </c>
      <c r="X3" s="585" t="str" cm="1">
        <f t="array" aca="1" ref="X3" ca="1">IF(INDIRECT("C"&amp;X$43)&lt;&gt;0,INDIRECT("C"&amp;X$43),"")</f>
        <v/>
      </c>
      <c r="Y3" s="585" t="str" cm="1">
        <f t="array" aca="1" ref="Y3" ca="1">IF(INDIRECT("C"&amp;Y$43)&lt;&gt;0,INDIRECT("C"&amp;Y$43),"")</f>
        <v/>
      </c>
      <c r="Z3" s="585" t="str" cm="1">
        <f t="array" aca="1" ref="Z3" ca="1">IF(INDIRECT("C"&amp;Z$43)&lt;&gt;0,INDIRECT("C"&amp;Z$43),"")</f>
        <v/>
      </c>
      <c r="AA3" s="585" t="str" cm="1">
        <f t="array" aca="1" ref="AA3" ca="1">IF(INDIRECT("C"&amp;AA$43)&lt;&gt;0,INDIRECT("C"&amp;AA$43),"")</f>
        <v/>
      </c>
      <c r="AB3" s="585" t="str" cm="1">
        <f t="array" aca="1" ref="AB3" ca="1">IF(INDIRECT("C"&amp;AB$43)&lt;&gt;0,INDIRECT("C"&amp;AB$43),"")</f>
        <v/>
      </c>
      <c r="AC3" s="585" t="str" cm="1">
        <f t="array" aca="1" ref="AC3" ca="1">IF(INDIRECT("C"&amp;AC$43)&lt;&gt;0,INDIRECT("C"&amp;AC$43),"")</f>
        <v/>
      </c>
      <c r="AD3" s="585" t="str" cm="1">
        <f t="array" aca="1" ref="AD3" ca="1">IF(INDIRECT("C"&amp;AD$43)&lt;&gt;0,INDIRECT("C"&amp;AD$43),"")</f>
        <v/>
      </c>
      <c r="AE3" s="585" t="str" cm="1">
        <f t="array" aca="1" ref="AE3" ca="1">IF(INDIRECT("C"&amp;AE$43)&lt;&gt;0,INDIRECT("C"&amp;AE$43),"")</f>
        <v/>
      </c>
      <c r="AF3" s="585" cm="1">
        <f t="array" aca="1" ref="AF3" ca="1">IF(INDIRECT("C"&amp;AF$43)&lt;&gt;0,INDIRECT("C"&amp;AF$43),"")</f>
        <v>1</v>
      </c>
      <c r="AG3" s="585" t="str" cm="1">
        <f t="array" aca="1" ref="AG3" ca="1">IF(INDIRECT("C"&amp;AG$43)&lt;&gt;0,INDIRECT("C"&amp;AG$43),"")</f>
        <v/>
      </c>
      <c r="AH3" s="585" t="str" cm="1">
        <f t="array" aca="1" ref="AH3" ca="1">IF(INDIRECT("C"&amp;AH$43)&lt;&gt;0,INDIRECT("C"&amp;AH$43),"")</f>
        <v/>
      </c>
      <c r="AI3" s="585" t="str" cm="1">
        <f t="array" aca="1" ref="AI3" ca="1">IF(INDIRECT("C"&amp;AI$43)&lt;&gt;0,INDIRECT("C"&amp;AI$43),"")</f>
        <v/>
      </c>
      <c r="AJ3" s="585" t="str" cm="1">
        <f t="array" aca="1" ref="AJ3" ca="1">IF(INDIRECT("C"&amp;AJ$43)&lt;&gt;0,INDIRECT("C"&amp;AJ$43),"")</f>
        <v/>
      </c>
      <c r="AK3" s="585" cm="1">
        <f t="array" aca="1" ref="AK3" ca="1">IF(INDIRECT("C"&amp;AK$43)&lt;&gt;0,INDIRECT("C"&amp;AK$43),"")</f>
        <v>1</v>
      </c>
      <c r="AL3" s="585" cm="1">
        <f t="array" aca="1" ref="AL3" ca="1">IF(INDIRECT("C"&amp;AL$43)&lt;&gt;0,INDIRECT("C"&amp;AL$43),"")</f>
        <v>1</v>
      </c>
      <c r="AM3" s="585" cm="1">
        <f t="array" aca="1" ref="AM3" ca="1">IF(INDIRECT("C"&amp;AM$43)&lt;&gt;0,INDIRECT("C"&amp;AM$43),"")</f>
        <v>1</v>
      </c>
      <c r="AN3" s="585" cm="1">
        <f t="array" aca="1" ref="AN3" ca="1">IF(INDIRECT("C"&amp;AN$43)&lt;&gt;0,INDIRECT("C"&amp;AN$43),"")</f>
        <v>1</v>
      </c>
      <c r="AO3" s="585" cm="1">
        <f t="array" aca="1" ref="AO3" ca="1">IF(INDIRECT("C"&amp;AO$43)&lt;&gt;0,INDIRECT("C"&amp;AO$43),"")</f>
        <v>1</v>
      </c>
      <c r="AP3" s="630" cm="1">
        <f t="array" aca="1" ref="AP3" ca="1">IF(INDIRECT("C"&amp;AP$43)&lt;&gt;0,INDIRECT("C"&amp;AP$43),"")</f>
        <v>1</v>
      </c>
    </row>
    <row r="4" spans="1:42" x14ac:dyDescent="0.3">
      <c r="A4" s="632" t="s">
        <v>87</v>
      </c>
      <c r="B4" s="584">
        <v>1</v>
      </c>
      <c r="C4" s="584">
        <v>1</v>
      </c>
      <c r="D4" s="585">
        <v>1</v>
      </c>
      <c r="E4" s="585" t="str" cm="1">
        <f t="array" aca="1" ref="E4" ca="1">IF(INDIRECT("D"&amp;E$43)&lt;&gt;0,INDIRECT("D"&amp;E$43),"")</f>
        <v/>
      </c>
      <c r="F4" s="585" t="str" cm="1">
        <f t="array" aca="1" ref="F4" ca="1">IF(INDIRECT("D"&amp;F$43)&lt;&gt;0,INDIRECT("D"&amp;F$43),"")</f>
        <v/>
      </c>
      <c r="G4" s="585" t="str" cm="1">
        <f t="array" aca="1" ref="G4" ca="1">IF(INDIRECT("D"&amp;G$43)&lt;&gt;0,INDIRECT("D"&amp;G$43),"")</f>
        <v/>
      </c>
      <c r="H4" s="585" t="str" cm="1">
        <f t="array" aca="1" ref="H4" ca="1">IF(INDIRECT("D"&amp;H$43)&lt;&gt;0,INDIRECT("D"&amp;H$43),"")</f>
        <v/>
      </c>
      <c r="I4" s="585" t="str" cm="1">
        <f t="array" aca="1" ref="I4" ca="1">IF(INDIRECT("D"&amp;I$43)&lt;&gt;0,INDIRECT("D"&amp;I$43),"")</f>
        <v/>
      </c>
      <c r="J4" s="585" t="str" cm="1">
        <f t="array" aca="1" ref="J4" ca="1">IF(INDIRECT("D"&amp;J$43)&lt;&gt;0,INDIRECT("D"&amp;J$43),"")</f>
        <v/>
      </c>
      <c r="K4" s="585" t="str" cm="1">
        <f t="array" aca="1" ref="K4" ca="1">IF(INDIRECT("D"&amp;K$43)&lt;&gt;0,INDIRECT("D"&amp;K$43),"")</f>
        <v/>
      </c>
      <c r="L4" s="585" cm="1">
        <f t="array" aca="1" ref="L4" ca="1">IF(INDIRECT("D"&amp;L$43)&lt;&gt;0,INDIRECT("D"&amp;L$43),"")</f>
        <v>1</v>
      </c>
      <c r="M4" s="585" cm="1">
        <f t="array" aca="1" ref="M4" ca="1">IF(INDIRECT("D"&amp;M$43)&lt;&gt;0,INDIRECT("D"&amp;M$43),"")</f>
        <v>1</v>
      </c>
      <c r="N4" s="585" t="str" cm="1">
        <f t="array" aca="1" ref="N4" ca="1">IF(INDIRECT("D"&amp;N$43)&lt;&gt;0,INDIRECT("D"&amp;N$43),"")</f>
        <v/>
      </c>
      <c r="O4" s="585" t="str" cm="1">
        <f t="array" aca="1" ref="O4" ca="1">IF(INDIRECT("D"&amp;O$43)&lt;&gt;0,INDIRECT("D"&amp;O$43),"")</f>
        <v/>
      </c>
      <c r="P4" s="585" t="str" cm="1">
        <f t="array" aca="1" ref="P4" ca="1">IF(INDIRECT("D"&amp;P$43)&lt;&gt;0,INDIRECT("D"&amp;P$43),"")</f>
        <v/>
      </c>
      <c r="Q4" s="585" cm="1">
        <f t="array" aca="1" ref="Q4" ca="1">IF(INDIRECT("D"&amp;Q$43)&lt;&gt;0,INDIRECT("D"&amp;Q$43),"")</f>
        <v>1</v>
      </c>
      <c r="R4" s="585" t="str" cm="1">
        <f t="array" aca="1" ref="R4" ca="1">IF(INDIRECT("D"&amp;R$43)&lt;&gt;0,INDIRECT("D"&amp;R$43),"")</f>
        <v/>
      </c>
      <c r="S4" s="585" t="str" cm="1">
        <f t="array" aca="1" ref="S4" ca="1">IF(INDIRECT("D"&amp;S$43)&lt;&gt;0,INDIRECT("D"&amp;S$43),"")</f>
        <v/>
      </c>
      <c r="T4" s="585" cm="1">
        <f t="array" aca="1" ref="T4" ca="1">IF(INDIRECT("D"&amp;T$43)&lt;&gt;0,INDIRECT("D"&amp;T$43),"")</f>
        <v>1</v>
      </c>
      <c r="U4" s="585" t="str" cm="1">
        <f t="array" aca="1" ref="U4" ca="1">IF(INDIRECT("D"&amp;U$43)&lt;&gt;0,INDIRECT("D"&amp;U$43),"")</f>
        <v/>
      </c>
      <c r="V4" s="585" t="str" cm="1">
        <f t="array" aca="1" ref="V4" ca="1">IF(INDIRECT("D"&amp;V$43)&lt;&gt;0,INDIRECT("D"&amp;V$43),"")</f>
        <v/>
      </c>
      <c r="W4" s="585" t="str" cm="1">
        <f t="array" aca="1" ref="W4" ca="1">IF(INDIRECT("D"&amp;W$43)&lt;&gt;0,INDIRECT("D"&amp;W$43),"")</f>
        <v/>
      </c>
      <c r="X4" s="585" t="str" cm="1">
        <f t="array" aca="1" ref="X4" ca="1">IF(INDIRECT("D"&amp;X$43)&lt;&gt;0,INDIRECT("D"&amp;X$43),"")</f>
        <v/>
      </c>
      <c r="Y4" s="585" cm="1">
        <f t="array" aca="1" ref="Y4" ca="1">IF(INDIRECT("D"&amp;Y$43)&lt;&gt;0,INDIRECT("D"&amp;Y$43),"")</f>
        <v>1</v>
      </c>
      <c r="Z4" s="585" t="str" cm="1">
        <f t="array" aca="1" ref="Z4" ca="1">IF(INDIRECT("D"&amp;Z$43)&lt;&gt;0,INDIRECT("D"&amp;Z$43),"")</f>
        <v/>
      </c>
      <c r="AA4" s="585" cm="1">
        <f t="array" aca="1" ref="AA4" ca="1">IF(INDIRECT("D"&amp;AA$43)&lt;&gt;0,INDIRECT("D"&amp;AA$43),"")</f>
        <v>1</v>
      </c>
      <c r="AB4" s="585" t="str" cm="1">
        <f t="array" aca="1" ref="AB4" ca="1">IF(INDIRECT("D"&amp;AB$43)&lt;&gt;0,INDIRECT("D"&amp;AB$43),"")</f>
        <v/>
      </c>
      <c r="AC4" s="585" t="str" cm="1">
        <f t="array" aca="1" ref="AC4" ca="1">IF(INDIRECT("D"&amp;AC$43)&lt;&gt;0,INDIRECT("D"&amp;AC$43),"")</f>
        <v/>
      </c>
      <c r="AD4" s="585" t="str" cm="1">
        <f t="array" aca="1" ref="AD4" ca="1">IF(INDIRECT("D"&amp;AD$43)&lt;&gt;0,INDIRECT("D"&amp;AD$43),"")</f>
        <v/>
      </c>
      <c r="AE4" s="585" t="str" cm="1">
        <f t="array" aca="1" ref="AE4" ca="1">IF(INDIRECT("D"&amp;AE$43)&lt;&gt;0,INDIRECT("D"&amp;AE$43),"")</f>
        <v/>
      </c>
      <c r="AF4" s="585" cm="1">
        <f t="array" aca="1" ref="AF4" ca="1">IF(INDIRECT("D"&amp;AF$43)&lt;&gt;0,INDIRECT("D"&amp;AF$43),"")</f>
        <v>1</v>
      </c>
      <c r="AG4" s="585" t="str" cm="1">
        <f t="array" aca="1" ref="AG4" ca="1">IF(INDIRECT("D"&amp;AG$43)&lt;&gt;0,INDIRECT("D"&amp;AG$43),"")</f>
        <v/>
      </c>
      <c r="AH4" s="585" t="str" cm="1">
        <f t="array" aca="1" ref="AH4" ca="1">IF(INDIRECT("D"&amp;AH$43)&lt;&gt;0,INDIRECT("D"&amp;AH$43),"")</f>
        <v/>
      </c>
      <c r="AI4" s="585" t="str" cm="1">
        <f t="array" aca="1" ref="AI4" ca="1">IF(INDIRECT("D"&amp;AI$43)&lt;&gt;0,INDIRECT("D"&amp;AI$43),"")</f>
        <v/>
      </c>
      <c r="AJ4" s="585" t="str" cm="1">
        <f t="array" aca="1" ref="AJ4" ca="1">IF(INDIRECT("D"&amp;AJ$43)&lt;&gt;0,INDIRECT("D"&amp;AJ$43),"")</f>
        <v/>
      </c>
      <c r="AK4" s="585" cm="1">
        <f t="array" aca="1" ref="AK4" ca="1">IF(INDIRECT("D"&amp;AK$43)&lt;&gt;0,INDIRECT("D"&amp;AK$43),"")</f>
        <v>1</v>
      </c>
      <c r="AL4" s="585" cm="1">
        <f t="array" aca="1" ref="AL4" ca="1">IF(INDIRECT("D"&amp;AL$43)&lt;&gt;0,INDIRECT("D"&amp;AL$43),"")</f>
        <v>1</v>
      </c>
      <c r="AM4" s="585" cm="1">
        <f t="array" aca="1" ref="AM4" ca="1">IF(INDIRECT("D"&amp;AM$43)&lt;&gt;0,INDIRECT("D"&amp;AM$43),"")</f>
        <v>1</v>
      </c>
      <c r="AN4" s="585" cm="1">
        <f t="array" aca="1" ref="AN4" ca="1">IF(INDIRECT("D"&amp;AN$43)&lt;&gt;0,INDIRECT("D"&amp;AN$43),"")</f>
        <v>1</v>
      </c>
      <c r="AO4" s="585" cm="1">
        <f t="array" aca="1" ref="AO4" ca="1">IF(INDIRECT("D"&amp;AO$43)&lt;&gt;0,INDIRECT("D"&amp;AO$43),"")</f>
        <v>1</v>
      </c>
      <c r="AP4" s="630" cm="1">
        <f t="array" aca="1" ref="AP4" ca="1">IF(INDIRECT("D"&amp;AP$43)&lt;&gt;0,INDIRECT("D"&amp;AP$43),"")</f>
        <v>1</v>
      </c>
    </row>
    <row r="5" spans="1:42" x14ac:dyDescent="0.3">
      <c r="A5" s="633" t="s">
        <v>63</v>
      </c>
      <c r="B5" s="584">
        <v>1</v>
      </c>
      <c r="C5" s="584"/>
      <c r="D5" s="584"/>
      <c r="E5" s="585">
        <v>1</v>
      </c>
      <c r="F5" s="585" t="str" cm="1">
        <f t="array" aca="1" ref="F5" ca="1">IF(INDIRECT("E"&amp;F$43)&lt;&gt;0,INDIRECT("E"&amp;F$43),"")</f>
        <v/>
      </c>
      <c r="G5" s="585" t="str" cm="1">
        <f t="array" aca="1" ref="G5" ca="1">IF(INDIRECT("E"&amp;G$43)&lt;&gt;0,INDIRECT("E"&amp;G$43),"")</f>
        <v/>
      </c>
      <c r="H5" s="585" t="str" cm="1">
        <f t="array" aca="1" ref="H5" ca="1">IF(INDIRECT("E"&amp;H$43)&lt;&gt;0,INDIRECT("E"&amp;H$43),"")</f>
        <v/>
      </c>
      <c r="I5" s="585" t="str" cm="1">
        <f t="array" aca="1" ref="I5" ca="1">IF(INDIRECT("E"&amp;I$43)&lt;&gt;0,INDIRECT("E"&amp;I$43),"")</f>
        <v/>
      </c>
      <c r="J5" s="585" t="str" cm="1">
        <f t="array" aca="1" ref="J5" ca="1">IF(INDIRECT("E"&amp;J$43)&lt;&gt;0,INDIRECT("E"&amp;J$43),"")</f>
        <v/>
      </c>
      <c r="K5" s="585" t="str" cm="1">
        <f t="array" aca="1" ref="K5" ca="1">IF(INDIRECT("E"&amp;K$43)&lt;&gt;0,INDIRECT("E"&amp;K$43),"")</f>
        <v/>
      </c>
      <c r="L5" s="585" cm="1">
        <f t="array" aca="1" ref="L5" ca="1">IF(INDIRECT("E"&amp;L$43)&lt;&gt;0,INDIRECT("E"&amp;L$43),"")</f>
        <v>1</v>
      </c>
      <c r="M5" s="585" t="str" cm="1">
        <f t="array" aca="1" ref="M5" ca="1">IF(INDIRECT("E"&amp;M$43)&lt;&gt;0,INDIRECT("E"&amp;M$43),"")</f>
        <v/>
      </c>
      <c r="N5" s="585" t="str" cm="1">
        <f t="array" aca="1" ref="N5" ca="1">IF(INDIRECT("E"&amp;N$43)&lt;&gt;0,INDIRECT("E"&amp;N$43),"")</f>
        <v/>
      </c>
      <c r="O5" s="585" cm="1">
        <f t="array" aca="1" ref="O5" ca="1">IF(INDIRECT("E"&amp;O$43)&lt;&gt;0,INDIRECT("E"&amp;O$43),"")</f>
        <v>1</v>
      </c>
      <c r="P5" s="585" t="str" cm="1">
        <f t="array" aca="1" ref="P5" ca="1">IF(INDIRECT("E"&amp;P$43)&lt;&gt;0,INDIRECT("E"&amp;P$43),"")</f>
        <v/>
      </c>
      <c r="Q5" s="585" t="str" cm="1">
        <f t="array" aca="1" ref="Q5" ca="1">IF(INDIRECT("E"&amp;Q$43)&lt;&gt;0,INDIRECT("E"&amp;Q$43),"")</f>
        <v/>
      </c>
      <c r="R5" s="585" t="str" cm="1">
        <f t="array" aca="1" ref="R5" ca="1">IF(INDIRECT("E"&amp;R$43)&lt;&gt;0,INDIRECT("E"&amp;R$43),"")</f>
        <v/>
      </c>
      <c r="S5" s="585" t="str" cm="1">
        <f t="array" aca="1" ref="S5" ca="1">IF(INDIRECT("E"&amp;S$43)&lt;&gt;0,INDIRECT("E"&amp;S$43),"")</f>
        <v/>
      </c>
      <c r="T5" s="585" cm="1">
        <f t="array" aca="1" ref="T5" ca="1">IF(INDIRECT("E"&amp;T$43)&lt;&gt;0,INDIRECT("E"&amp;T$43),"")</f>
        <v>1</v>
      </c>
      <c r="U5" s="585" t="str" cm="1">
        <f t="array" aca="1" ref="U5" ca="1">IF(INDIRECT("E"&amp;U$43)&lt;&gt;0,INDIRECT("E"&amp;U$43),"")</f>
        <v/>
      </c>
      <c r="V5" s="585" t="str" cm="1">
        <f t="array" aca="1" ref="V5" ca="1">IF(INDIRECT("E"&amp;V$43)&lt;&gt;0,INDIRECT("E"&amp;V$43),"")</f>
        <v/>
      </c>
      <c r="W5" s="585" t="str" cm="1">
        <f t="array" aca="1" ref="W5" ca="1">IF(INDIRECT("E"&amp;W$43)&lt;&gt;0,INDIRECT("E"&amp;W$43),"")</f>
        <v/>
      </c>
      <c r="X5" s="585" t="str" cm="1">
        <f t="array" aca="1" ref="X5" ca="1">IF(INDIRECT("E"&amp;X$43)&lt;&gt;0,INDIRECT("E"&amp;X$43),"")</f>
        <v/>
      </c>
      <c r="Y5" s="585" cm="1">
        <f t="array" aca="1" ref="Y5" ca="1">IF(INDIRECT("E"&amp;Y$43)&lt;&gt;0,INDIRECT("E"&amp;Y$43),"")</f>
        <v>1</v>
      </c>
      <c r="Z5" s="585" t="str" cm="1">
        <f t="array" aca="1" ref="Z5" ca="1">IF(INDIRECT("E"&amp;Z$43)&lt;&gt;0,INDIRECT("E"&amp;Z$43),"")</f>
        <v/>
      </c>
      <c r="AA5" s="585" t="str" cm="1">
        <f t="array" aca="1" ref="AA5" ca="1">IF(INDIRECT("E"&amp;AA$43)&lt;&gt;0,INDIRECT("E"&amp;AA$43),"")</f>
        <v/>
      </c>
      <c r="AB5" s="585" t="str" cm="1">
        <f t="array" aca="1" ref="AB5" ca="1">IF(INDIRECT("E"&amp;AB$43)&lt;&gt;0,INDIRECT("E"&amp;AB$43),"")</f>
        <v/>
      </c>
      <c r="AC5" s="585" t="str" cm="1">
        <f t="array" aca="1" ref="AC5" ca="1">IF(INDIRECT("E"&amp;AC$43)&lt;&gt;0,INDIRECT("E"&amp;AC$43),"")</f>
        <v/>
      </c>
      <c r="AD5" s="585" t="str" cm="1">
        <f t="array" aca="1" ref="AD5" ca="1">IF(INDIRECT("E"&amp;AD$43)&lt;&gt;0,INDIRECT("E"&amp;AD$43),"")</f>
        <v/>
      </c>
      <c r="AE5" s="585" t="str" cm="1">
        <f t="array" aca="1" ref="AE5" ca="1">IF(INDIRECT("E"&amp;AE$43)&lt;&gt;0,INDIRECT("E"&amp;AE$43),"")</f>
        <v/>
      </c>
      <c r="AF5" s="585" cm="1">
        <f t="array" aca="1" ref="AF5" ca="1">IF(INDIRECT("E"&amp;AF$43)&lt;&gt;0,INDIRECT("E"&amp;AF$43),"")</f>
        <v>1</v>
      </c>
      <c r="AG5" s="585" t="str" cm="1">
        <f t="array" aca="1" ref="AG5" ca="1">IF(INDIRECT("E"&amp;AG$43)&lt;&gt;0,INDIRECT("E"&amp;AG$43),"")</f>
        <v/>
      </c>
      <c r="AH5" s="585" t="str" cm="1">
        <f t="array" aca="1" ref="AH5" ca="1">IF(INDIRECT("E"&amp;AH$43)&lt;&gt;0,INDIRECT("E"&amp;AH$43),"")</f>
        <v/>
      </c>
      <c r="AI5" s="585" t="str" cm="1">
        <f t="array" aca="1" ref="AI5" ca="1">IF(INDIRECT("E"&amp;AI$43)&lt;&gt;0,INDIRECT("E"&amp;AI$43),"")</f>
        <v/>
      </c>
      <c r="AJ5" s="585" t="str" cm="1">
        <f t="array" aca="1" ref="AJ5" ca="1">IF(INDIRECT("E"&amp;AJ$43)&lt;&gt;0,INDIRECT("E"&amp;AJ$43),"")</f>
        <v/>
      </c>
      <c r="AK5" s="585" cm="1">
        <f t="array" aca="1" ref="AK5" ca="1">IF(INDIRECT("E"&amp;AK$43)&lt;&gt;0,INDIRECT("E"&amp;AK$43),"")</f>
        <v>1</v>
      </c>
      <c r="AL5" s="585" cm="1">
        <f t="array" aca="1" ref="AL5" ca="1">IF(INDIRECT("E"&amp;AL$43)&lt;&gt;0,INDIRECT("E"&amp;AL$43),"")</f>
        <v>1</v>
      </c>
      <c r="AM5" s="585" cm="1">
        <f t="array" aca="1" ref="AM5" ca="1">IF(INDIRECT("E"&amp;AM$43)&lt;&gt;0,INDIRECT("E"&amp;AM$43),"")</f>
        <v>1</v>
      </c>
      <c r="AN5" s="585" t="str" cm="1">
        <f t="array" aca="1" ref="AN5" ca="1">IF(INDIRECT("E"&amp;AN$43)&lt;&gt;0,INDIRECT("E"&amp;AN$43),"")</f>
        <v/>
      </c>
      <c r="AO5" s="585" cm="1">
        <f t="array" aca="1" ref="AO5" ca="1">IF(INDIRECT("E"&amp;AO$43)&lt;&gt;0,INDIRECT("E"&amp;AO$43),"")</f>
        <v>1</v>
      </c>
      <c r="AP5" s="630" cm="1">
        <f t="array" aca="1" ref="AP5" ca="1">IF(INDIRECT("E"&amp;AP$43)&lt;&gt;0,INDIRECT("E"&amp;AP$43),"")</f>
        <v>1</v>
      </c>
    </row>
    <row r="6" spans="1:42" x14ac:dyDescent="0.3">
      <c r="A6" s="634" t="s">
        <v>72</v>
      </c>
      <c r="B6" s="584"/>
      <c r="C6" s="584"/>
      <c r="D6" s="584"/>
      <c r="E6" s="584"/>
      <c r="F6" s="585">
        <v>1</v>
      </c>
      <c r="G6" s="585" t="str" cm="1">
        <f t="array" aca="1" ref="G6" ca="1">IF(INDIRECT("F"&amp;G$43)&lt;&gt;0,INDIRECT("F"&amp;G$43),"")</f>
        <v/>
      </c>
      <c r="H6" s="585" t="str" cm="1">
        <f t="array" aca="1" ref="H6" ca="1">IF(INDIRECT("F"&amp;H$43)&lt;&gt;0,INDIRECT("F"&amp;H$43),"")</f>
        <v/>
      </c>
      <c r="I6" s="585" t="str" cm="1">
        <f t="array" aca="1" ref="I6" ca="1">IF(INDIRECT("F"&amp;I$43)&lt;&gt;0,INDIRECT("F"&amp;I$43),"")</f>
        <v/>
      </c>
      <c r="J6" s="585" t="str" cm="1">
        <f t="array" aca="1" ref="J6" ca="1">IF(INDIRECT("F"&amp;J$43)&lt;&gt;0,INDIRECT("F"&amp;J$43),"")</f>
        <v/>
      </c>
      <c r="K6" s="585" t="str" cm="1">
        <f t="array" aca="1" ref="K6" ca="1">IF(INDIRECT("F"&amp;K$43)&lt;&gt;0,INDIRECT("F"&amp;K$43),"")</f>
        <v/>
      </c>
      <c r="L6" s="585" t="str" cm="1">
        <f t="array" aca="1" ref="L6" ca="1">IF(INDIRECT("F"&amp;L$43)&lt;&gt;0,INDIRECT("F"&amp;L$43),"")</f>
        <v/>
      </c>
      <c r="M6" s="585" t="str" cm="1">
        <f t="array" aca="1" ref="M6" ca="1">IF(INDIRECT("F"&amp;M$43)&lt;&gt;0,INDIRECT("F"&amp;M$43),"")</f>
        <v/>
      </c>
      <c r="N6" s="585" t="str" cm="1">
        <f t="array" aca="1" ref="N6" ca="1">IF(INDIRECT("F"&amp;N$43)&lt;&gt;0,INDIRECT("F"&amp;N$43),"")</f>
        <v/>
      </c>
      <c r="O6" s="585" cm="1">
        <f t="array" aca="1" ref="O6" ca="1">IF(INDIRECT("F"&amp;O$43)&lt;&gt;0,INDIRECT("F"&amp;O$43),"")</f>
        <v>1</v>
      </c>
      <c r="P6" s="585" t="str" cm="1">
        <f t="array" aca="1" ref="P6" ca="1">IF(INDIRECT("F"&amp;P$43)&lt;&gt;0,INDIRECT("F"&amp;P$43),"")</f>
        <v/>
      </c>
      <c r="Q6" s="585" t="str" cm="1">
        <f t="array" aca="1" ref="Q6" ca="1">IF(INDIRECT("F"&amp;Q$43)&lt;&gt;0,INDIRECT("F"&amp;Q$43),"")</f>
        <v/>
      </c>
      <c r="R6" s="585" t="str" cm="1">
        <f t="array" aca="1" ref="R6" ca="1">IF(INDIRECT("F"&amp;R$43)&lt;&gt;0,INDIRECT("F"&amp;R$43),"")</f>
        <v/>
      </c>
      <c r="S6" s="585" t="str" cm="1">
        <f t="array" aca="1" ref="S6" ca="1">IF(INDIRECT("F"&amp;S$43)&lt;&gt;0,INDIRECT("F"&amp;S$43),"")</f>
        <v/>
      </c>
      <c r="T6" s="585" t="str" cm="1">
        <f t="array" aca="1" ref="T6" ca="1">IF(INDIRECT("F"&amp;T$43)&lt;&gt;0,INDIRECT("F"&amp;T$43),"")</f>
        <v/>
      </c>
      <c r="U6" s="585" t="str" cm="1">
        <f t="array" aca="1" ref="U6" ca="1">IF(INDIRECT("F"&amp;U$43)&lt;&gt;0,INDIRECT("F"&amp;U$43),"")</f>
        <v/>
      </c>
      <c r="V6" s="585" t="str" cm="1">
        <f t="array" aca="1" ref="V6" ca="1">IF(INDIRECT("F"&amp;V$43)&lt;&gt;0,INDIRECT("F"&amp;V$43),"")</f>
        <v/>
      </c>
      <c r="W6" s="585" t="str" cm="1">
        <f t="array" aca="1" ref="W6" ca="1">IF(INDIRECT("F"&amp;W$43)&lt;&gt;0,INDIRECT("F"&amp;W$43),"")</f>
        <v/>
      </c>
      <c r="X6" s="585" t="str" cm="1">
        <f t="array" aca="1" ref="X6" ca="1">IF(INDIRECT("F"&amp;X$43)&lt;&gt;0,INDIRECT("F"&amp;X$43),"")</f>
        <v/>
      </c>
      <c r="Y6" s="585" t="str" cm="1">
        <f t="array" aca="1" ref="Y6" ca="1">IF(INDIRECT("F"&amp;Y$43)&lt;&gt;0,INDIRECT("F"&amp;Y$43),"")</f>
        <v/>
      </c>
      <c r="Z6" s="585" cm="1">
        <f t="array" aca="1" ref="Z6" ca="1">IF(INDIRECT("F"&amp;Z$43)&lt;&gt;0,INDIRECT("F"&amp;Z$43),"")</f>
        <v>1</v>
      </c>
      <c r="AA6" s="585" t="str" cm="1">
        <f t="array" aca="1" ref="AA6" ca="1">IF(INDIRECT("F"&amp;AA$43)&lt;&gt;0,INDIRECT("F"&amp;AA$43),"")</f>
        <v/>
      </c>
      <c r="AB6" s="585" t="str" cm="1">
        <f t="array" aca="1" ref="AB6" ca="1">IF(INDIRECT("F"&amp;AB$43)&lt;&gt;0,INDIRECT("F"&amp;AB$43),"")</f>
        <v/>
      </c>
      <c r="AC6" s="585" t="str" cm="1">
        <f t="array" aca="1" ref="AC6" ca="1">IF(INDIRECT("F"&amp;AC$43)&lt;&gt;0,INDIRECT("F"&amp;AC$43),"")</f>
        <v/>
      </c>
      <c r="AD6" s="585" t="str" cm="1">
        <f t="array" aca="1" ref="AD6" ca="1">IF(INDIRECT("F"&amp;AD$43)&lt;&gt;0,INDIRECT("F"&amp;AD$43),"")</f>
        <v/>
      </c>
      <c r="AE6" s="585" t="str" cm="1">
        <f t="array" aca="1" ref="AE6" ca="1">IF(INDIRECT("F"&amp;AE$43)&lt;&gt;0,INDIRECT("F"&amp;AE$43),"")</f>
        <v/>
      </c>
      <c r="AF6" s="585" cm="1">
        <f t="array" aca="1" ref="AF6" ca="1">IF(INDIRECT("F"&amp;AF$43)&lt;&gt;0,INDIRECT("F"&amp;AF$43),"")</f>
        <v>1</v>
      </c>
      <c r="AG6" s="585" t="str" cm="1">
        <f t="array" aca="1" ref="AG6" ca="1">IF(INDIRECT("F"&amp;AG$43)&lt;&gt;0,INDIRECT("F"&amp;AG$43),"")</f>
        <v/>
      </c>
      <c r="AH6" s="585" t="str" cm="1">
        <f t="array" aca="1" ref="AH6" ca="1">IF(INDIRECT("F"&amp;AH$43)&lt;&gt;0,INDIRECT("F"&amp;AH$43),"")</f>
        <v/>
      </c>
      <c r="AI6" s="585" t="str" cm="1">
        <f t="array" aca="1" ref="AI6" ca="1">IF(INDIRECT("F"&amp;AI$43)&lt;&gt;0,INDIRECT("F"&amp;AI$43),"")</f>
        <v/>
      </c>
      <c r="AJ6" s="585" t="str" cm="1">
        <f t="array" aca="1" ref="AJ6" ca="1">IF(INDIRECT("F"&amp;AJ$43)&lt;&gt;0,INDIRECT("F"&amp;AJ$43),"")</f>
        <v/>
      </c>
      <c r="AK6" s="585" cm="1">
        <f t="array" aca="1" ref="AK6" ca="1">IF(INDIRECT("F"&amp;AK$43)&lt;&gt;0,INDIRECT("F"&amp;AK$43),"")</f>
        <v>1</v>
      </c>
      <c r="AL6" s="585" cm="1">
        <f t="array" aca="1" ref="AL6" ca="1">IF(INDIRECT("F"&amp;AL$43)&lt;&gt;0,INDIRECT("F"&amp;AL$43),"")</f>
        <v>1</v>
      </c>
      <c r="AM6" s="585" cm="1">
        <f t="array" aca="1" ref="AM6" ca="1">IF(INDIRECT("F"&amp;AM$43)&lt;&gt;0,INDIRECT("F"&amp;AM$43),"")</f>
        <v>1</v>
      </c>
      <c r="AN6" s="585" cm="1">
        <f t="array" aca="1" ref="AN6" ca="1">IF(INDIRECT("F"&amp;AN$43)&lt;&gt;0,INDIRECT("F"&amp;AN$43),"")</f>
        <v>1</v>
      </c>
      <c r="AO6" s="585" t="str" cm="1">
        <f t="array" aca="1" ref="AO6" ca="1">IF(INDIRECT("F"&amp;AO$43)&lt;&gt;0,INDIRECT("F"&amp;AO$43),"")</f>
        <v/>
      </c>
      <c r="AP6" s="630" cm="1">
        <f t="array" aca="1" ref="AP6" ca="1">IF(INDIRECT("F"&amp;AP$43)&lt;&gt;0,INDIRECT("F"&amp;AP$43),"")</f>
        <v>1</v>
      </c>
    </row>
    <row r="7" spans="1:42" x14ac:dyDescent="0.3">
      <c r="A7" s="403" t="s">
        <v>419</v>
      </c>
      <c r="B7" s="584"/>
      <c r="C7" s="584"/>
      <c r="D7" s="584"/>
      <c r="E7" s="584"/>
      <c r="F7" s="584"/>
      <c r="G7" s="585">
        <v>1</v>
      </c>
      <c r="H7" s="585" t="str" cm="1">
        <f t="array" aca="1" ref="H7" ca="1">IF(INDIRECT("G"&amp;H$43)&lt;&gt;0,INDIRECT("G"&amp;H$43),"")</f>
        <v/>
      </c>
      <c r="I7" s="585" t="str" cm="1">
        <f t="array" aca="1" ref="I7" ca="1">IF(INDIRECT("G"&amp;I$43)&lt;&gt;0,INDIRECT("G"&amp;I$43),"")</f>
        <v/>
      </c>
      <c r="J7" s="585" t="str" cm="1">
        <f t="array" aca="1" ref="J7" ca="1">IF(INDIRECT("G"&amp;J$43)&lt;&gt;0,INDIRECT("G"&amp;J$43),"")</f>
        <v/>
      </c>
      <c r="K7" s="585" t="str" cm="1">
        <f t="array" aca="1" ref="K7" ca="1">IF(INDIRECT("G"&amp;K$43)&lt;&gt;0,INDIRECT("G"&amp;K$43),"")</f>
        <v/>
      </c>
      <c r="L7" s="585" cm="1">
        <f t="array" aca="1" ref="L7" ca="1">IF(INDIRECT("G"&amp;L$43)&lt;&gt;0,INDIRECT("G"&amp;L$43),"")</f>
        <v>1</v>
      </c>
      <c r="M7" s="585" cm="1">
        <f t="array" aca="1" ref="M7" ca="1">IF(INDIRECT("G"&amp;M$43)&lt;&gt;0,INDIRECT("G"&amp;M$43),"")</f>
        <v>1</v>
      </c>
      <c r="N7" s="585" t="str" cm="1">
        <f t="array" aca="1" ref="N7" ca="1">IF(INDIRECT("G"&amp;N$43)&lt;&gt;0,INDIRECT("G"&amp;N$43),"")</f>
        <v/>
      </c>
      <c r="O7" s="585" t="str" cm="1">
        <f t="array" aca="1" ref="O7" ca="1">IF(INDIRECT("G"&amp;O$43)&lt;&gt;0,INDIRECT("G"&amp;O$43),"")</f>
        <v/>
      </c>
      <c r="P7" s="585" t="str" cm="1">
        <f t="array" aca="1" ref="P7" ca="1">IF(INDIRECT("G"&amp;P$43)&lt;&gt;0,INDIRECT("G"&amp;P$43),"")</f>
        <v/>
      </c>
      <c r="Q7" s="585" t="str" cm="1">
        <f t="array" aca="1" ref="Q7" ca="1">IF(INDIRECT("G"&amp;Q$43)&lt;&gt;0,INDIRECT("G"&amp;Q$43),"")</f>
        <v/>
      </c>
      <c r="R7" s="585" t="str" cm="1">
        <f t="array" aca="1" ref="R7" ca="1">IF(INDIRECT("G"&amp;R$43)&lt;&gt;0,INDIRECT("G"&amp;R$43),"")</f>
        <v/>
      </c>
      <c r="S7" s="585" t="str" cm="1">
        <f t="array" aca="1" ref="S7" ca="1">IF(INDIRECT("G"&amp;S$43)&lt;&gt;0,INDIRECT("G"&amp;S$43),"")</f>
        <v/>
      </c>
      <c r="T7" s="585" t="str" cm="1">
        <f t="array" aca="1" ref="T7" ca="1">IF(INDIRECT("G"&amp;T$43)&lt;&gt;0,INDIRECT("G"&amp;T$43),"")</f>
        <v/>
      </c>
      <c r="U7" s="585" t="str" cm="1">
        <f t="array" aca="1" ref="U7" ca="1">IF(INDIRECT("G"&amp;U$43)&lt;&gt;0,INDIRECT("G"&amp;U$43),"")</f>
        <v/>
      </c>
      <c r="V7" s="585" t="str" cm="1">
        <f t="array" aca="1" ref="V7" ca="1">IF(INDIRECT("G"&amp;V$43)&lt;&gt;0,INDIRECT("G"&amp;V$43),"")</f>
        <v/>
      </c>
      <c r="W7" s="585" t="str" cm="1">
        <f t="array" aca="1" ref="W7" ca="1">IF(INDIRECT("G"&amp;W$43)&lt;&gt;0,INDIRECT("G"&amp;W$43),"")</f>
        <v/>
      </c>
      <c r="X7" s="585" t="str" cm="1">
        <f t="array" aca="1" ref="X7" ca="1">IF(INDIRECT("G"&amp;X$43)&lt;&gt;0,INDIRECT("G"&amp;X$43),"")</f>
        <v/>
      </c>
      <c r="Y7" s="585" cm="1">
        <f t="array" aca="1" ref="Y7" ca="1">IF(INDIRECT("G"&amp;Y$43)&lt;&gt;0,INDIRECT("G"&amp;Y$43),"")</f>
        <v>1</v>
      </c>
      <c r="Z7" s="585" t="str" cm="1">
        <f t="array" aca="1" ref="Z7" ca="1">IF(INDIRECT("G"&amp;Z$43)&lt;&gt;0,INDIRECT("G"&amp;Z$43),"")</f>
        <v/>
      </c>
      <c r="AA7" s="585" cm="1">
        <f t="array" aca="1" ref="AA7" ca="1">IF(INDIRECT("G"&amp;AA$43)&lt;&gt;0,INDIRECT("G"&amp;AA$43),"")</f>
        <v>1</v>
      </c>
      <c r="AB7" s="585" t="str" cm="1">
        <f t="array" aca="1" ref="AB7" ca="1">IF(INDIRECT("G"&amp;AB$43)&lt;&gt;0,INDIRECT("G"&amp;AB$43),"")</f>
        <v/>
      </c>
      <c r="AC7" s="585" t="str" cm="1">
        <f t="array" aca="1" ref="AC7" ca="1">IF(INDIRECT("G"&amp;AC$43)&lt;&gt;0,INDIRECT("G"&amp;AC$43),"")</f>
        <v/>
      </c>
      <c r="AD7" s="585" t="str" cm="1">
        <f t="array" aca="1" ref="AD7" ca="1">IF(INDIRECT("G"&amp;AD$43)&lt;&gt;0,INDIRECT("G"&amp;AD$43),"")</f>
        <v/>
      </c>
      <c r="AE7" s="585" t="str" cm="1">
        <f t="array" aca="1" ref="AE7" ca="1">IF(INDIRECT("G"&amp;AE$43)&lt;&gt;0,INDIRECT("G"&amp;AE$43),"")</f>
        <v/>
      </c>
      <c r="AF7" s="585" t="str" cm="1">
        <f t="array" aca="1" ref="AF7" ca="1">IF(INDIRECT("G"&amp;AF$43)&lt;&gt;0,INDIRECT("G"&amp;AF$43),"")</f>
        <v/>
      </c>
      <c r="AG7" s="585" t="str" cm="1">
        <f t="array" aca="1" ref="AG7" ca="1">IF(INDIRECT("G"&amp;AG$43)&lt;&gt;0,INDIRECT("G"&amp;AG$43),"")</f>
        <v/>
      </c>
      <c r="AH7" s="585" t="str" cm="1">
        <f t="array" aca="1" ref="AH7" ca="1">IF(INDIRECT("G"&amp;AH$43)&lt;&gt;0,INDIRECT("G"&amp;AH$43),"")</f>
        <v/>
      </c>
      <c r="AI7" s="585" t="str" cm="1">
        <f t="array" aca="1" ref="AI7" ca="1">IF(INDIRECT("G"&amp;AI$43)&lt;&gt;0,INDIRECT("G"&amp;AI$43),"")</f>
        <v/>
      </c>
      <c r="AJ7" s="585" t="str" cm="1">
        <f t="array" aca="1" ref="AJ7" ca="1">IF(INDIRECT("G"&amp;AJ$43)&lt;&gt;0,INDIRECT("G"&amp;AJ$43),"")</f>
        <v/>
      </c>
      <c r="AK7" s="585" cm="1">
        <f t="array" aca="1" ref="AK7" ca="1">IF(INDIRECT("G"&amp;AK$43)&lt;&gt;0,INDIRECT("G"&amp;AK$43),"")</f>
        <v>1</v>
      </c>
      <c r="AL7" s="585" cm="1">
        <f t="array" aca="1" ref="AL7" ca="1">IF(INDIRECT("G"&amp;AL$43)&lt;&gt;0,INDIRECT("G"&amp;AL$43),"")</f>
        <v>1</v>
      </c>
      <c r="AM7" s="585" cm="1">
        <f t="array" aca="1" ref="AM7" ca="1">IF(INDIRECT("G"&amp;AM$43)&lt;&gt;0,INDIRECT("G"&amp;AM$43),"")</f>
        <v>1</v>
      </c>
      <c r="AN7" s="585" cm="1">
        <f t="array" aca="1" ref="AN7" ca="1">IF(INDIRECT("G"&amp;AN$43)&lt;&gt;0,INDIRECT("G"&amp;AN$43),"")</f>
        <v>1</v>
      </c>
      <c r="AO7" s="585" cm="1">
        <f t="array" aca="1" ref="AO7" ca="1">IF(INDIRECT("G"&amp;AO$43)&lt;&gt;0,INDIRECT("G"&amp;AO$43),"")</f>
        <v>1</v>
      </c>
      <c r="AP7" s="630" cm="1">
        <f t="array" aca="1" ref="AP7" ca="1">IF(INDIRECT("G"&amp;AP$43)&lt;&gt;0,INDIRECT("G"&amp;AP$43),"")</f>
        <v>1</v>
      </c>
    </row>
    <row r="8" spans="1:42" x14ac:dyDescent="0.3">
      <c r="A8" s="635" t="s">
        <v>105</v>
      </c>
      <c r="B8" s="584"/>
      <c r="C8" s="584"/>
      <c r="D8" s="584"/>
      <c r="E8" s="584"/>
      <c r="F8" s="584"/>
      <c r="G8" s="584"/>
      <c r="H8" s="585">
        <v>1</v>
      </c>
      <c r="I8" s="585" t="str" cm="1">
        <f t="array" aca="1" ref="I8" ca="1">IF(INDIRECT("h"&amp;I$43)&lt;&gt;0,INDIRECT("h"&amp;I$43),"")</f>
        <v/>
      </c>
      <c r="J8" s="585" t="str" cm="1">
        <f t="array" aca="1" ref="J8" ca="1">IF(INDIRECT("h"&amp;J$43)&lt;&gt;0,INDIRECT("h"&amp;J$43),"")</f>
        <v/>
      </c>
      <c r="K8" s="585" t="str" cm="1">
        <f t="array" aca="1" ref="K8" ca="1">IF(INDIRECT("h"&amp;K$43)&lt;&gt;0,INDIRECT("h"&amp;K$43),"")</f>
        <v/>
      </c>
      <c r="L8" s="585" t="str" cm="1">
        <f t="array" aca="1" ref="L8" ca="1">IF(INDIRECT("h"&amp;L$43)&lt;&gt;0,INDIRECT("h"&amp;L$43),"")</f>
        <v/>
      </c>
      <c r="M8" s="585" t="str" cm="1">
        <f t="array" aca="1" ref="M8" ca="1">IF(INDIRECT("h"&amp;M$43)&lt;&gt;0,INDIRECT("h"&amp;M$43),"")</f>
        <v/>
      </c>
      <c r="N8" s="585" t="str" cm="1">
        <f t="array" aca="1" ref="N8" ca="1">IF(INDIRECT("h"&amp;N$43)&lt;&gt;0,INDIRECT("h"&amp;N$43),"")</f>
        <v/>
      </c>
      <c r="O8" s="585" t="str" cm="1">
        <f t="array" aca="1" ref="O8" ca="1">IF(INDIRECT("h"&amp;O$43)&lt;&gt;0,INDIRECT("h"&amp;O$43),"")</f>
        <v/>
      </c>
      <c r="P8" s="585" t="str" cm="1">
        <f t="array" aca="1" ref="P8" ca="1">IF(INDIRECT("h"&amp;P$43)&lt;&gt;0,INDIRECT("h"&amp;P$43),"")</f>
        <v/>
      </c>
      <c r="Q8" s="585" t="str" cm="1">
        <f t="array" aca="1" ref="Q8" ca="1">IF(INDIRECT("h"&amp;Q$43)&lt;&gt;0,INDIRECT("h"&amp;Q$43),"")</f>
        <v/>
      </c>
      <c r="R8" s="585" t="str" cm="1">
        <f t="array" aca="1" ref="R8" ca="1">IF(INDIRECT("h"&amp;R$43)&lt;&gt;0,INDIRECT("h"&amp;R$43),"")</f>
        <v/>
      </c>
      <c r="S8" s="585" cm="1">
        <f t="array" aca="1" ref="S8" ca="1">IF(INDIRECT("h"&amp;S$43)&lt;&gt;0,INDIRECT("h"&amp;S$43),"")</f>
        <v>1</v>
      </c>
      <c r="T8" s="585" cm="1">
        <f t="array" aca="1" ref="T8" ca="1">IF(INDIRECT("h"&amp;T$43)&lt;&gt;0,INDIRECT("h"&amp;T$43),"")</f>
        <v>1</v>
      </c>
      <c r="U8" s="585" t="str" cm="1">
        <f t="array" aca="1" ref="U8" ca="1">IF(INDIRECT("h"&amp;U$43)&lt;&gt;0,INDIRECT("h"&amp;U$43),"")</f>
        <v/>
      </c>
      <c r="V8" s="585" t="str" cm="1">
        <f t="array" aca="1" ref="V8" ca="1">IF(INDIRECT("h"&amp;V$43)&lt;&gt;0,INDIRECT("h"&amp;V$43),"")</f>
        <v/>
      </c>
      <c r="W8" s="585" t="str" cm="1">
        <f t="array" aca="1" ref="W8" ca="1">IF(INDIRECT("h"&amp;W$43)&lt;&gt;0,INDIRECT("h"&amp;W$43),"")</f>
        <v/>
      </c>
      <c r="X8" s="585" t="str" cm="1">
        <f t="array" aca="1" ref="X8" ca="1">IF(INDIRECT("h"&amp;X$43)&lt;&gt;0,INDIRECT("h"&amp;X$43),"")</f>
        <v/>
      </c>
      <c r="Y8" s="585" cm="1">
        <f t="array" aca="1" ref="Y8" ca="1">IF(INDIRECT("h"&amp;Y$43)&lt;&gt;0,INDIRECT("h"&amp;Y$43),"")</f>
        <v>1</v>
      </c>
      <c r="Z8" s="585" t="str" cm="1">
        <f t="array" aca="1" ref="Z8" ca="1">IF(INDIRECT("h"&amp;Z$43)&lt;&gt;0,INDIRECT("h"&amp;Z$43),"")</f>
        <v/>
      </c>
      <c r="AA8" s="585" t="str" cm="1">
        <f t="array" aca="1" ref="AA8" ca="1">IF(INDIRECT("h"&amp;AA$43)&lt;&gt;0,INDIRECT("h"&amp;AA$43),"")</f>
        <v/>
      </c>
      <c r="AB8" s="585" t="str" cm="1">
        <f t="array" aca="1" ref="AB8" ca="1">IF(INDIRECT("h"&amp;AB$43)&lt;&gt;0,INDIRECT("h"&amp;AB$43),"")</f>
        <v/>
      </c>
      <c r="AC8" s="585" t="str" cm="1">
        <f t="array" aca="1" ref="AC8" ca="1">IF(INDIRECT("h"&amp;AC$43)&lt;&gt;0,INDIRECT("h"&amp;AC$43),"")</f>
        <v/>
      </c>
      <c r="AD8" s="585" t="str" cm="1">
        <f t="array" aca="1" ref="AD8" ca="1">IF(INDIRECT("h"&amp;AD$43)&lt;&gt;0,INDIRECT("h"&amp;AD$43),"")</f>
        <v/>
      </c>
      <c r="AE8" s="585" t="str" cm="1">
        <f t="array" aca="1" ref="AE8" ca="1">IF(INDIRECT("h"&amp;AE$43)&lt;&gt;0,INDIRECT("h"&amp;AE$43),"")</f>
        <v/>
      </c>
      <c r="AF8" s="585" cm="1">
        <f t="array" aca="1" ref="AF8" ca="1">IF(INDIRECT("h"&amp;AF$43)&lt;&gt;0,INDIRECT("h"&amp;AF$43),"")</f>
        <v>1</v>
      </c>
      <c r="AG8" s="585" cm="1">
        <f t="array" aca="1" ref="AG8" ca="1">IF(INDIRECT("h"&amp;AG$43)&lt;&gt;0,INDIRECT("h"&amp;AG$43),"")</f>
        <v>1</v>
      </c>
      <c r="AH8" s="585" cm="1">
        <f t="array" aca="1" ref="AH8" ca="1">IF(INDIRECT("h"&amp;AH$43)&lt;&gt;0,INDIRECT("h"&amp;AH$43),"")</f>
        <v>1</v>
      </c>
      <c r="AI8" s="585" t="str" cm="1">
        <f t="array" aca="1" ref="AI8" ca="1">IF(INDIRECT("h"&amp;AI$43)&lt;&gt;0,INDIRECT("h"&amp;AI$43),"")</f>
        <v/>
      </c>
      <c r="AJ8" s="585" t="str" cm="1">
        <f t="array" aca="1" ref="AJ8" ca="1">IF(INDIRECT("h"&amp;AJ$43)&lt;&gt;0,INDIRECT("h"&amp;AJ$43),"")</f>
        <v/>
      </c>
      <c r="AK8" s="585" cm="1">
        <f t="array" aca="1" ref="AK8" ca="1">IF(INDIRECT("h"&amp;AK$43)&lt;&gt;0,INDIRECT("h"&amp;AK$43),"")</f>
        <v>1</v>
      </c>
      <c r="AL8" s="585" cm="1">
        <f t="array" aca="1" ref="AL8" ca="1">IF(INDIRECT("h"&amp;AL$43)&lt;&gt;0,INDIRECT("h"&amp;AL$43),"")</f>
        <v>1</v>
      </c>
      <c r="AM8" s="585" cm="1">
        <f t="array" aca="1" ref="AM8" ca="1">IF(INDIRECT("h"&amp;AM$43)&lt;&gt;0,INDIRECT("h"&amp;AM$43),"")</f>
        <v>1</v>
      </c>
      <c r="AN8" s="585" cm="1">
        <f t="array" aca="1" ref="AN8" ca="1">IF(INDIRECT("h"&amp;AN$43)&lt;&gt;0,INDIRECT("h"&amp;AN$43),"")</f>
        <v>1</v>
      </c>
      <c r="AO8" s="585" cm="1">
        <f t="array" aca="1" ref="AO8" ca="1">IF(INDIRECT("h"&amp;AO$43)&lt;&gt;0,INDIRECT("h"&amp;AO$43),"")</f>
        <v>1</v>
      </c>
      <c r="AP8" s="630" cm="1">
        <f t="array" aca="1" ref="AP8" ca="1">IF(INDIRECT("h"&amp;AP$43)&lt;&gt;0,INDIRECT("h"&amp;AP$43),"")</f>
        <v>1</v>
      </c>
    </row>
    <row r="9" spans="1:42" x14ac:dyDescent="0.3">
      <c r="A9" s="636" t="s">
        <v>133</v>
      </c>
      <c r="B9" s="584"/>
      <c r="C9" s="584"/>
      <c r="D9" s="584"/>
      <c r="E9" s="584"/>
      <c r="F9" s="584"/>
      <c r="G9" s="584"/>
      <c r="H9" s="584"/>
      <c r="I9" s="585">
        <v>1</v>
      </c>
      <c r="J9" s="585" t="str" cm="1">
        <f t="array" aca="1" ref="J9" ca="1">IF(INDIRECT("i"&amp;J$43)&lt;&gt;0,INDIRECT("i"&amp;J$43),"")</f>
        <v/>
      </c>
      <c r="K9" s="585" t="str" cm="1">
        <f t="array" aca="1" ref="K9" ca="1">IF(INDIRECT("i"&amp;K$43)&lt;&gt;0,INDIRECT("i"&amp;K$43),"")</f>
        <v/>
      </c>
      <c r="L9" s="585" t="str" cm="1">
        <f t="array" aca="1" ref="L9" ca="1">IF(INDIRECT("i"&amp;L$43)&lt;&gt;0,INDIRECT("i"&amp;L$43),"")</f>
        <v/>
      </c>
      <c r="M9" s="585" t="str" cm="1">
        <f t="array" aca="1" ref="M9" ca="1">IF(INDIRECT("i"&amp;M$43)&lt;&gt;0,INDIRECT("i"&amp;M$43),"")</f>
        <v/>
      </c>
      <c r="N9" s="585" t="str" cm="1">
        <f t="array" aca="1" ref="N9" ca="1">IF(INDIRECT("i"&amp;N$43)&lt;&gt;0,INDIRECT("i"&amp;N$43),"")</f>
        <v/>
      </c>
      <c r="O9" s="585" t="str" cm="1">
        <f t="array" aca="1" ref="O9" ca="1">IF(INDIRECT("i"&amp;O$43)&lt;&gt;0,INDIRECT("i"&amp;O$43),"")</f>
        <v/>
      </c>
      <c r="P9" s="585" t="str" cm="1">
        <f t="array" aca="1" ref="P9" ca="1">IF(INDIRECT("i"&amp;P$43)&lt;&gt;0,INDIRECT("i"&amp;P$43),"")</f>
        <v/>
      </c>
      <c r="Q9" s="585" t="str" cm="1">
        <f t="array" aca="1" ref="Q9" ca="1">IF(INDIRECT("i"&amp;Q$43)&lt;&gt;0,INDIRECT("i"&amp;Q$43),"")</f>
        <v/>
      </c>
      <c r="R9" s="585" t="str" cm="1">
        <f t="array" aca="1" ref="R9" ca="1">IF(INDIRECT("i"&amp;R$43)&lt;&gt;0,INDIRECT("i"&amp;R$43),"")</f>
        <v/>
      </c>
      <c r="S9" s="585" t="str" cm="1">
        <f t="array" aca="1" ref="S9" ca="1">IF(INDIRECT("i"&amp;S$43)&lt;&gt;0,INDIRECT("i"&amp;S$43),"")</f>
        <v/>
      </c>
      <c r="T9" s="585" t="str" cm="1">
        <f t="array" aca="1" ref="T9" ca="1">IF(INDIRECT("i"&amp;T$43)&lt;&gt;0,INDIRECT("i"&amp;T$43),"")</f>
        <v/>
      </c>
      <c r="U9" s="585" cm="1">
        <f t="array" aca="1" ref="U9" ca="1">IF(INDIRECT("i"&amp;U$43)&lt;&gt;0,INDIRECT("i"&amp;U$43),"")</f>
        <v>1</v>
      </c>
      <c r="V9" s="585" t="str" cm="1">
        <f t="array" aca="1" ref="V9" ca="1">IF(INDIRECT("i"&amp;V$43)&lt;&gt;0,INDIRECT("i"&amp;V$43),"")</f>
        <v/>
      </c>
      <c r="W9" s="585" cm="1">
        <f t="array" aca="1" ref="W9" ca="1">IF(INDIRECT("i"&amp;W$43)&lt;&gt;0,INDIRECT("i"&amp;W$43),"")</f>
        <v>1</v>
      </c>
      <c r="X9" s="585" t="str" cm="1">
        <f t="array" aca="1" ref="X9" ca="1">IF(INDIRECT("i"&amp;X$43)&lt;&gt;0,INDIRECT("i"&amp;X$43),"")</f>
        <v/>
      </c>
      <c r="Y9" s="585" cm="1">
        <f t="array" aca="1" ref="Y9" ca="1">IF(INDIRECT("i"&amp;Y$43)&lt;&gt;0,INDIRECT("i"&amp;Y$43),"")</f>
        <v>1</v>
      </c>
      <c r="Z9" s="585" cm="1">
        <f t="array" aca="1" ref="Z9" ca="1">IF(INDIRECT("i"&amp;Z$43)&lt;&gt;0,INDIRECT("i"&amp;Z$43),"")</f>
        <v>1</v>
      </c>
      <c r="AA9" s="585" cm="1">
        <f t="array" aca="1" ref="AA9" ca="1">IF(INDIRECT("i"&amp;AA$43)&lt;&gt;0,INDIRECT("i"&amp;AA$43),"")</f>
        <v>1</v>
      </c>
      <c r="AB9" s="585" t="str" cm="1">
        <f t="array" aca="1" ref="AB9" ca="1">IF(INDIRECT("i"&amp;AB$43)&lt;&gt;0,INDIRECT("i"&amp;AB$43),"")</f>
        <v/>
      </c>
      <c r="AC9" s="585" t="str" cm="1">
        <f t="array" aca="1" ref="AC9" ca="1">IF(INDIRECT("i"&amp;AC$43)&lt;&gt;0,INDIRECT("i"&amp;AC$43),"")</f>
        <v/>
      </c>
      <c r="AD9" s="585" t="str" cm="1">
        <f t="array" aca="1" ref="AD9" ca="1">IF(INDIRECT("i"&amp;AD$43)&lt;&gt;0,INDIRECT("i"&amp;AD$43),"")</f>
        <v/>
      </c>
      <c r="AE9" s="585" t="str" cm="1">
        <f t="array" aca="1" ref="AE9" ca="1">IF(INDIRECT("i"&amp;AE$43)&lt;&gt;0,INDIRECT("i"&amp;AE$43),"")</f>
        <v/>
      </c>
      <c r="AF9" s="585" cm="1">
        <f t="array" aca="1" ref="AF9" ca="1">IF(INDIRECT("i"&amp;AF$43)&lt;&gt;0,INDIRECT("i"&amp;AF$43),"")</f>
        <v>1</v>
      </c>
      <c r="AG9" s="585" t="str" cm="1">
        <f t="array" aca="1" ref="AG9" ca="1">IF(INDIRECT("i"&amp;AG$43)&lt;&gt;0,INDIRECT("i"&amp;AG$43),"")</f>
        <v/>
      </c>
      <c r="AH9" s="585" t="str" cm="1">
        <f t="array" aca="1" ref="AH9" ca="1">IF(INDIRECT("i"&amp;AH$43)&lt;&gt;0,INDIRECT("i"&amp;AH$43),"")</f>
        <v/>
      </c>
      <c r="AI9" s="585" t="str" cm="1">
        <f t="array" aca="1" ref="AI9" ca="1">IF(INDIRECT("i"&amp;AI$43)&lt;&gt;0,INDIRECT("i"&amp;AI$43),"")</f>
        <v/>
      </c>
      <c r="AJ9" s="585" t="str" cm="1">
        <f t="array" aca="1" ref="AJ9" ca="1">IF(INDIRECT("i"&amp;AJ$43)&lt;&gt;0,INDIRECT("i"&amp;AJ$43),"")</f>
        <v/>
      </c>
      <c r="AK9" s="585" cm="1">
        <f t="array" aca="1" ref="AK9" ca="1">IF(INDIRECT("i"&amp;AK$43)&lt;&gt;0,INDIRECT("i"&amp;AK$43),"")</f>
        <v>1</v>
      </c>
      <c r="AL9" s="585" cm="1">
        <f t="array" aca="1" ref="AL9" ca="1">IF(INDIRECT("i"&amp;AL$43)&lt;&gt;0,INDIRECT("i"&amp;AL$43),"")</f>
        <v>1</v>
      </c>
      <c r="AM9" s="585" cm="1">
        <f t="array" aca="1" ref="AM9" ca="1">IF(INDIRECT("i"&amp;AM$43)&lt;&gt;0,INDIRECT("i"&amp;AM$43),"")</f>
        <v>1</v>
      </c>
      <c r="AN9" s="585" cm="1">
        <f t="array" aca="1" ref="AN9" ca="1">IF(INDIRECT("i"&amp;AN$43)&lt;&gt;0,INDIRECT("i"&amp;AN$43),"")</f>
        <v>1</v>
      </c>
      <c r="AO9" s="585" cm="1">
        <f t="array" aca="1" ref="AO9" ca="1">IF(INDIRECT("i"&amp;AO$43)&lt;&gt;0,INDIRECT("i"&amp;AO$43),"")</f>
        <v>1</v>
      </c>
      <c r="AP9" s="630" cm="1">
        <f t="array" aca="1" ref="AP9" ca="1">IF(INDIRECT("i"&amp;AP$43)&lt;&gt;0,INDIRECT("i"&amp;AP$43),"")</f>
        <v>1</v>
      </c>
    </row>
    <row r="10" spans="1:42" x14ac:dyDescent="0.3">
      <c r="A10" s="637" t="s">
        <v>111</v>
      </c>
      <c r="B10" s="584">
        <v>1</v>
      </c>
      <c r="C10" s="584"/>
      <c r="D10" s="584"/>
      <c r="E10" s="584"/>
      <c r="F10" s="584"/>
      <c r="G10" s="584"/>
      <c r="H10" s="584"/>
      <c r="I10" s="584"/>
      <c r="J10" s="585">
        <v>1</v>
      </c>
      <c r="K10" s="585" cm="1">
        <f t="array" aca="1" ref="K10" ca="1">IF(INDIRECT("j"&amp;K$43)&lt;&gt;0,INDIRECT("j"&amp;K$43),"")</f>
        <v>1</v>
      </c>
      <c r="L10" s="585" t="str" cm="1">
        <f t="array" aca="1" ref="L10" ca="1">IF(INDIRECT("j"&amp;L$43)&lt;&gt;0,INDIRECT("j"&amp;L$43),"")</f>
        <v/>
      </c>
      <c r="M10" s="585" t="str" cm="1">
        <f t="array" aca="1" ref="M10" ca="1">IF(INDIRECT("j"&amp;M$43)&lt;&gt;0,INDIRECT("j"&amp;M$43),"")</f>
        <v/>
      </c>
      <c r="N10" s="585" t="str" cm="1">
        <f t="array" aca="1" ref="N10" ca="1">IF(INDIRECT("j"&amp;N$43)&lt;&gt;0,INDIRECT("j"&amp;N$43),"")</f>
        <v/>
      </c>
      <c r="O10" s="585" t="str" cm="1">
        <f t="array" aca="1" ref="O10" ca="1">IF(INDIRECT("j"&amp;O$43)&lt;&gt;0,INDIRECT("j"&amp;O$43),"")</f>
        <v/>
      </c>
      <c r="P10" s="585" t="str" cm="1">
        <f t="array" aca="1" ref="P10" ca="1">IF(INDIRECT("j"&amp;P$43)&lt;&gt;0,INDIRECT("j"&amp;P$43),"")</f>
        <v/>
      </c>
      <c r="Q10" s="585" t="str" cm="1">
        <f t="array" aca="1" ref="Q10" ca="1">IF(INDIRECT("j"&amp;Q$43)&lt;&gt;0,INDIRECT("j"&amp;Q$43),"")</f>
        <v/>
      </c>
      <c r="R10" s="585" t="str" cm="1">
        <f t="array" aca="1" ref="R10" ca="1">IF(INDIRECT("j"&amp;R$43)&lt;&gt;0,INDIRECT("j"&amp;R$43),"")</f>
        <v/>
      </c>
      <c r="S10" s="585" t="str" cm="1">
        <f t="array" aca="1" ref="S10" ca="1">IF(INDIRECT("j"&amp;S$43)&lt;&gt;0,INDIRECT("j"&amp;S$43),"")</f>
        <v/>
      </c>
      <c r="T10" s="585" cm="1">
        <f t="array" aca="1" ref="T10" ca="1">IF(INDIRECT("j"&amp;T$43)&lt;&gt;0,INDIRECT("j"&amp;T$43),"")</f>
        <v>1</v>
      </c>
      <c r="U10" s="585" t="str" cm="1">
        <f t="array" aca="1" ref="U10" ca="1">IF(INDIRECT("j"&amp;U$43)&lt;&gt;0,INDIRECT("j"&amp;U$43),"")</f>
        <v/>
      </c>
      <c r="V10" s="585" t="str" cm="1">
        <f t="array" aca="1" ref="V10" ca="1">IF(INDIRECT("j"&amp;V$43)&lt;&gt;0,INDIRECT("j"&amp;V$43),"")</f>
        <v/>
      </c>
      <c r="W10" s="585" t="str" cm="1">
        <f t="array" aca="1" ref="W10" ca="1">IF(INDIRECT("j"&amp;W$43)&lt;&gt;0,INDIRECT("j"&amp;W$43),"")</f>
        <v/>
      </c>
      <c r="X10" s="585" t="str" cm="1">
        <f t="array" aca="1" ref="X10" ca="1">IF(INDIRECT("j"&amp;X$43)&lt;&gt;0,INDIRECT("j"&amp;X$43),"")</f>
        <v/>
      </c>
      <c r="Y10" s="585" cm="1">
        <f t="array" aca="1" ref="Y10" ca="1">IF(INDIRECT("j"&amp;Y$43)&lt;&gt;0,INDIRECT("j"&amp;Y$43),"")</f>
        <v>1</v>
      </c>
      <c r="Z10" s="585" t="str" cm="1">
        <f t="array" aca="1" ref="Z10" ca="1">IF(INDIRECT("j"&amp;Z$43)&lt;&gt;0,INDIRECT("j"&amp;Z$43),"")</f>
        <v/>
      </c>
      <c r="AA10" s="585" cm="1">
        <f t="array" aca="1" ref="AA10" ca="1">IF(INDIRECT("j"&amp;AA$43)&lt;&gt;0,INDIRECT("j"&amp;AA$43),"")</f>
        <v>1</v>
      </c>
      <c r="AB10" s="585" cm="1">
        <f t="array" aca="1" ref="AB10" ca="1">IF(INDIRECT("j"&amp;AB$43)&lt;&gt;0,INDIRECT("j"&amp;AB$43),"")</f>
        <v>1</v>
      </c>
      <c r="AC10" s="585" t="str" cm="1">
        <f t="array" aca="1" ref="AC10" ca="1">IF(INDIRECT("j"&amp;AC$43)&lt;&gt;0,INDIRECT("j"&amp;AC$43),"")</f>
        <v/>
      </c>
      <c r="AD10" s="585" t="str" cm="1">
        <f t="array" aca="1" ref="AD10" ca="1">IF(INDIRECT("j"&amp;AD$43)&lt;&gt;0,INDIRECT("j"&amp;AD$43),"")</f>
        <v/>
      </c>
      <c r="AE10" s="585" t="str" cm="1">
        <f t="array" aca="1" ref="AE10" ca="1">IF(INDIRECT("j"&amp;AE$43)&lt;&gt;0,INDIRECT("j"&amp;AE$43),"")</f>
        <v/>
      </c>
      <c r="AF10" s="585" cm="1">
        <f t="array" aca="1" ref="AF10" ca="1">IF(INDIRECT("j"&amp;AF$43)&lt;&gt;0,INDIRECT("j"&amp;AF$43),"")</f>
        <v>1</v>
      </c>
      <c r="AG10" s="585" t="str" cm="1">
        <f t="array" aca="1" ref="AG10" ca="1">IF(INDIRECT("j"&amp;AG$43)&lt;&gt;0,INDIRECT("j"&amp;AG$43),"")</f>
        <v/>
      </c>
      <c r="AH10" s="585" t="str" cm="1">
        <f t="array" aca="1" ref="AH10" ca="1">IF(INDIRECT("j"&amp;AH$43)&lt;&gt;0,INDIRECT("j"&amp;AH$43),"")</f>
        <v/>
      </c>
      <c r="AI10" s="585" cm="1">
        <f t="array" aca="1" ref="AI10" ca="1">IF(INDIRECT("j"&amp;AI$43)&lt;&gt;0,INDIRECT("j"&amp;AI$43),"")</f>
        <v>1</v>
      </c>
      <c r="AJ10" s="585" cm="1">
        <f t="array" aca="1" ref="AJ10" ca="1">IF(INDIRECT("j"&amp;AJ$43)&lt;&gt;0,INDIRECT("j"&amp;AJ$43),"")</f>
        <v>1</v>
      </c>
      <c r="AK10" s="585" cm="1">
        <f t="array" aca="1" ref="AK10" ca="1">IF(INDIRECT("j"&amp;AK$43)&lt;&gt;0,INDIRECT("j"&amp;AK$43),"")</f>
        <v>1</v>
      </c>
      <c r="AL10" s="585" cm="1">
        <f t="array" aca="1" ref="AL10" ca="1">IF(INDIRECT("j"&amp;AL$43)&lt;&gt;0,INDIRECT("j"&amp;AL$43),"")</f>
        <v>1</v>
      </c>
      <c r="AM10" s="585" cm="1">
        <f t="array" aca="1" ref="AM10" ca="1">IF(INDIRECT("j"&amp;AM$43)&lt;&gt;0,INDIRECT("j"&amp;AM$43),"")</f>
        <v>1</v>
      </c>
      <c r="AN10" s="585" cm="1">
        <f t="array" aca="1" ref="AN10" ca="1">IF(INDIRECT("j"&amp;AN$43)&lt;&gt;0,INDIRECT("j"&amp;AN$43),"")</f>
        <v>1</v>
      </c>
      <c r="AO10" s="585" cm="1">
        <f t="array" aca="1" ref="AO10" ca="1">IF(INDIRECT("j"&amp;AO$43)&lt;&gt;0,INDIRECT("j"&amp;AO$43),"")</f>
        <v>1</v>
      </c>
      <c r="AP10" s="630" cm="1">
        <f t="array" aca="1" ref="AP10" ca="1">IF(INDIRECT("j"&amp;AP$43)&lt;&gt;0,INDIRECT("j"&amp;AP$43),"")</f>
        <v>1</v>
      </c>
    </row>
    <row r="11" spans="1:42" x14ac:dyDescent="0.3">
      <c r="A11" s="638" t="s">
        <v>204</v>
      </c>
      <c r="B11" s="584"/>
      <c r="C11" s="584"/>
      <c r="D11" s="584"/>
      <c r="E11" s="584"/>
      <c r="F11" s="584"/>
      <c r="G11" s="584"/>
      <c r="H11" s="584"/>
      <c r="I11" s="584"/>
      <c r="J11" s="584">
        <v>1</v>
      </c>
      <c r="K11" s="585">
        <v>1</v>
      </c>
      <c r="L11" s="585" t="str" cm="1">
        <f t="array" aca="1" ref="L11" ca="1">IF(INDIRECT("k"&amp;L$43)&lt;&gt;0,INDIRECT("k"&amp;L$43),"")</f>
        <v/>
      </c>
      <c r="M11" s="585" t="str" cm="1">
        <f t="array" aca="1" ref="M11" ca="1">IF(INDIRECT("k"&amp;M$43)&lt;&gt;0,INDIRECT("k"&amp;M$43),"")</f>
        <v/>
      </c>
      <c r="N11" s="585" t="str" cm="1">
        <f t="array" aca="1" ref="N11" ca="1">IF(INDIRECT("k"&amp;N$43)&lt;&gt;0,INDIRECT("k"&amp;N$43),"")</f>
        <v/>
      </c>
      <c r="O11" s="585" cm="1">
        <f t="array" aca="1" ref="O11" ca="1">IF(INDIRECT("k"&amp;O$43)&lt;&gt;0,INDIRECT("k"&amp;O$43),"")</f>
        <v>1</v>
      </c>
      <c r="P11" s="585" t="str" cm="1">
        <f t="array" aca="1" ref="P11" ca="1">IF(INDIRECT("k"&amp;P$43)&lt;&gt;0,INDIRECT("k"&amp;P$43),"")</f>
        <v/>
      </c>
      <c r="Q11" s="585" t="str" cm="1">
        <f t="array" aca="1" ref="Q11" ca="1">IF(INDIRECT("k"&amp;Q$43)&lt;&gt;0,INDIRECT("k"&amp;Q$43),"")</f>
        <v/>
      </c>
      <c r="R11" s="585" t="str" cm="1">
        <f t="array" aca="1" ref="R11" ca="1">IF(INDIRECT("k"&amp;R$43)&lt;&gt;0,INDIRECT("k"&amp;R$43),"")</f>
        <v/>
      </c>
      <c r="S11" s="585" t="str" cm="1">
        <f t="array" aca="1" ref="S11" ca="1">IF(INDIRECT("k"&amp;S$43)&lt;&gt;0,INDIRECT("k"&amp;S$43),"")</f>
        <v/>
      </c>
      <c r="T11" s="585" t="str" cm="1">
        <f t="array" aca="1" ref="T11" ca="1">IF(INDIRECT("k"&amp;T$43)&lt;&gt;0,INDIRECT("k"&amp;T$43),"")</f>
        <v/>
      </c>
      <c r="U11" s="585" t="str" cm="1">
        <f t="array" aca="1" ref="U11" ca="1">IF(INDIRECT("k"&amp;U$43)&lt;&gt;0,INDIRECT("k"&amp;U$43),"")</f>
        <v/>
      </c>
      <c r="V11" s="585" t="str" cm="1">
        <f t="array" aca="1" ref="V11" ca="1">IF(INDIRECT("k"&amp;V$43)&lt;&gt;0,INDIRECT("k"&amp;V$43),"")</f>
        <v/>
      </c>
      <c r="W11" s="585" cm="1">
        <f t="array" aca="1" ref="W11" ca="1">IF(INDIRECT("k"&amp;W$43)&lt;&gt;0,INDIRECT("k"&amp;W$43),"")</f>
        <v>1</v>
      </c>
      <c r="X11" s="585" t="str" cm="1">
        <f t="array" aca="1" ref="X11" ca="1">IF(INDIRECT("k"&amp;X$43)&lt;&gt;0,INDIRECT("k"&amp;X$43),"")</f>
        <v/>
      </c>
      <c r="Y11" s="585" cm="1">
        <f t="array" aca="1" ref="Y11" ca="1">IF(INDIRECT("k"&amp;Y$43)&lt;&gt;0,INDIRECT("k"&amp;Y$43),"")</f>
        <v>1</v>
      </c>
      <c r="Z11" s="585" cm="1">
        <f t="array" aca="1" ref="Z11" ca="1">IF(INDIRECT("k"&amp;Z$43)&lt;&gt;0,INDIRECT("k"&amp;Z$43),"")</f>
        <v>1</v>
      </c>
      <c r="AA11" s="585" cm="1">
        <f t="array" aca="1" ref="AA11" ca="1">IF(INDIRECT("k"&amp;AA$43)&lt;&gt;0,INDIRECT("k"&amp;AA$43),"")</f>
        <v>1</v>
      </c>
      <c r="AB11" s="585" cm="1">
        <f t="array" aca="1" ref="AB11" ca="1">IF(INDIRECT("k"&amp;AB$43)&lt;&gt;0,INDIRECT("k"&amp;AB$43),"")</f>
        <v>1</v>
      </c>
      <c r="AC11" s="585" cm="1">
        <f t="array" aca="1" ref="AC11" ca="1">IF(INDIRECT("k"&amp;AC$43)&lt;&gt;0,INDIRECT("k"&amp;AC$43),"")</f>
        <v>1</v>
      </c>
      <c r="AD11" s="585" t="str" cm="1">
        <f t="array" aca="1" ref="AD11" ca="1">IF(INDIRECT("k"&amp;AD$43)&lt;&gt;0,INDIRECT("k"&amp;AD$43),"")</f>
        <v/>
      </c>
      <c r="AE11" s="585" cm="1">
        <f t="array" aca="1" ref="AE11" ca="1">IF(INDIRECT("k"&amp;AE$43)&lt;&gt;0,INDIRECT("k"&amp;AE$43),"")</f>
        <v>1</v>
      </c>
      <c r="AF11" s="585" cm="1">
        <f t="array" aca="1" ref="AF11" ca="1">IF(INDIRECT("k"&amp;AF$43)&lt;&gt;0,INDIRECT("k"&amp;AF$43),"")</f>
        <v>1</v>
      </c>
      <c r="AG11" s="585" t="str" cm="1">
        <f t="array" aca="1" ref="AG11" ca="1">IF(INDIRECT("k"&amp;AG$43)&lt;&gt;0,INDIRECT("k"&amp;AG$43),"")</f>
        <v/>
      </c>
      <c r="AH11" s="585" t="str" cm="1">
        <f t="array" aca="1" ref="AH11" ca="1">IF(INDIRECT("k"&amp;AH$43)&lt;&gt;0,INDIRECT("k"&amp;AH$43),"")</f>
        <v/>
      </c>
      <c r="AI11" s="585" t="str" cm="1">
        <f t="array" aca="1" ref="AI11" ca="1">IF(INDIRECT("k"&amp;AI$43)&lt;&gt;0,INDIRECT("k"&amp;AI$43),"")</f>
        <v/>
      </c>
      <c r="AJ11" s="585" cm="1">
        <f t="array" aca="1" ref="AJ11" ca="1">IF(INDIRECT("k"&amp;AJ$43)&lt;&gt;0,INDIRECT("k"&amp;AJ$43),"")</f>
        <v>1</v>
      </c>
      <c r="AK11" s="585" cm="1">
        <f t="array" aca="1" ref="AK11" ca="1">IF(INDIRECT("k"&amp;AK$43)&lt;&gt;0,INDIRECT("k"&amp;AK$43),"")</f>
        <v>1</v>
      </c>
      <c r="AL11" s="585" cm="1">
        <f t="array" aca="1" ref="AL11" ca="1">IF(INDIRECT("k"&amp;AL$43)&lt;&gt;0,INDIRECT("k"&amp;AL$43),"")</f>
        <v>1</v>
      </c>
      <c r="AM11" s="585" cm="1">
        <f t="array" aca="1" ref="AM11" ca="1">IF(INDIRECT("k"&amp;AM$43)&lt;&gt;0,INDIRECT("k"&amp;AM$43),"")</f>
        <v>1</v>
      </c>
      <c r="AN11" s="585" cm="1">
        <f t="array" aca="1" ref="AN11" ca="1">IF(INDIRECT("k"&amp;AN$43)&lt;&gt;0,INDIRECT("k"&amp;AN$43),"")</f>
        <v>1</v>
      </c>
      <c r="AO11" s="585" cm="1">
        <f t="array" aca="1" ref="AO11" ca="1">IF(INDIRECT("k"&amp;AO$43)&lt;&gt;0,INDIRECT("k"&amp;AO$43),"")</f>
        <v>1</v>
      </c>
      <c r="AP11" s="630" cm="1">
        <f t="array" aca="1" ref="AP11" ca="1">IF(INDIRECT("k"&amp;AP$43)&lt;&gt;0,INDIRECT("k"&amp;AP$43),"")</f>
        <v>1</v>
      </c>
    </row>
    <row r="12" spans="1:42" x14ac:dyDescent="0.3">
      <c r="A12" s="639" t="s">
        <v>213</v>
      </c>
      <c r="B12" s="584">
        <v>1</v>
      </c>
      <c r="C12" s="584"/>
      <c r="D12" s="584">
        <v>1</v>
      </c>
      <c r="E12" s="584">
        <v>1</v>
      </c>
      <c r="F12" s="584"/>
      <c r="G12" s="584">
        <v>1</v>
      </c>
      <c r="H12" s="584"/>
      <c r="I12" s="584"/>
      <c r="J12" s="584"/>
      <c r="K12" s="584"/>
      <c r="L12" s="585">
        <v>1</v>
      </c>
      <c r="M12" s="585" cm="1">
        <f t="array" aca="1" ref="M12" ca="1">IF(INDIRECT("l"&amp;M$43)&lt;&gt;0,INDIRECT("l"&amp;M$43),"")</f>
        <v>1</v>
      </c>
      <c r="N12" s="585" t="str" cm="1">
        <f t="array" aca="1" ref="N12" ca="1">IF(INDIRECT("l"&amp;N$43)&lt;&gt;0,INDIRECT("l"&amp;N$43),"")</f>
        <v/>
      </c>
      <c r="O12" s="585" cm="1">
        <f t="array" aca="1" ref="O12" ca="1">IF(INDIRECT("l"&amp;O$43)&lt;&gt;0,INDIRECT("l"&amp;O$43),"")</f>
        <v>1</v>
      </c>
      <c r="P12" s="585" cm="1">
        <f t="array" aca="1" ref="P12" ca="1">IF(INDIRECT("l"&amp;P$43)&lt;&gt;0,INDIRECT("l"&amp;P$43),"")</f>
        <v>1</v>
      </c>
      <c r="Q12" s="585" t="str" cm="1">
        <f t="array" aca="1" ref="Q12" ca="1">IF(INDIRECT("l"&amp;Q$43)&lt;&gt;0,INDIRECT("l"&amp;Q$43),"")</f>
        <v/>
      </c>
      <c r="R12" s="585" t="str" cm="1">
        <f t="array" aca="1" ref="R12" ca="1">IF(INDIRECT("l"&amp;R$43)&lt;&gt;0,INDIRECT("l"&amp;R$43),"")</f>
        <v/>
      </c>
      <c r="S12" s="585" t="str" cm="1">
        <f t="array" aca="1" ref="S12" ca="1">IF(INDIRECT("l"&amp;S$43)&lt;&gt;0,INDIRECT("l"&amp;S$43),"")</f>
        <v/>
      </c>
      <c r="T12" s="585" t="str" cm="1">
        <f t="array" aca="1" ref="T12" ca="1">IF(INDIRECT("l"&amp;T$43)&lt;&gt;0,INDIRECT("l"&amp;T$43),"")</f>
        <v/>
      </c>
      <c r="U12" s="585" t="str" cm="1">
        <f t="array" aca="1" ref="U12" ca="1">IF(INDIRECT("l"&amp;U$43)&lt;&gt;0,INDIRECT("l"&amp;U$43),"")</f>
        <v/>
      </c>
      <c r="V12" s="585" cm="1">
        <f t="array" aca="1" ref="V12" ca="1">IF(INDIRECT("l"&amp;V$43)&lt;&gt;0,INDIRECT("l"&amp;V$43),"")</f>
        <v>1</v>
      </c>
      <c r="W12" s="585" cm="1">
        <f t="array" aca="1" ref="W12" ca="1">IF(INDIRECT("l"&amp;W$43)&lt;&gt;0,INDIRECT("l"&amp;W$43),"")</f>
        <v>1</v>
      </c>
      <c r="X12" s="585" cm="1">
        <f t="array" aca="1" ref="X12" ca="1">IF(INDIRECT("l"&amp;X$43)&lt;&gt;0,INDIRECT("l"&amp;X$43),"")</f>
        <v>1</v>
      </c>
      <c r="Y12" s="585" cm="1">
        <f t="array" aca="1" ref="Y12" ca="1">IF(INDIRECT("l"&amp;Y$43)&lt;&gt;0,INDIRECT("l"&amp;Y$43),"")</f>
        <v>1</v>
      </c>
      <c r="Z12" s="585" cm="1">
        <f t="array" aca="1" ref="Z12" ca="1">IF(INDIRECT("l"&amp;Z$43)&lt;&gt;0,INDIRECT("l"&amp;Z$43),"")</f>
        <v>1</v>
      </c>
      <c r="AA12" s="585" cm="1">
        <f t="array" aca="1" ref="AA12" ca="1">IF(INDIRECT("l"&amp;AA$43)&lt;&gt;0,INDIRECT("l"&amp;AA$43),"")</f>
        <v>1</v>
      </c>
      <c r="AB12" s="585" t="str" cm="1">
        <f t="array" aca="1" ref="AB12" ca="1">IF(INDIRECT("l"&amp;AB$43)&lt;&gt;0,INDIRECT("l"&amp;AB$43),"")</f>
        <v/>
      </c>
      <c r="AC12" s="585" cm="1">
        <f t="array" aca="1" ref="AC12" ca="1">IF(INDIRECT("l"&amp;AC$43)&lt;&gt;0,INDIRECT("l"&amp;AC$43),"")</f>
        <v>1</v>
      </c>
      <c r="AD12" s="585" cm="1">
        <f t="array" aca="1" ref="AD12" ca="1">IF(INDIRECT("l"&amp;AD$43)&lt;&gt;0,INDIRECT("l"&amp;AD$43),"")</f>
        <v>1</v>
      </c>
      <c r="AE12" s="585" t="str" cm="1">
        <f t="array" aca="1" ref="AE12" ca="1">IF(INDIRECT("l"&amp;AE$43)&lt;&gt;0,INDIRECT("l"&amp;AE$43),"")</f>
        <v/>
      </c>
      <c r="AF12" s="585" cm="1">
        <f t="array" aca="1" ref="AF12" ca="1">IF(INDIRECT("l"&amp;AF$43)&lt;&gt;0,INDIRECT("l"&amp;AF$43),"")</f>
        <v>1</v>
      </c>
      <c r="AG12" s="585" cm="1">
        <f t="array" aca="1" ref="AG12" ca="1">IF(INDIRECT("l"&amp;AG$43)&lt;&gt;0,INDIRECT("l"&amp;AG$43),"")</f>
        <v>1</v>
      </c>
      <c r="AH12" s="585" cm="1">
        <f t="array" aca="1" ref="AH12" ca="1">IF(INDIRECT("l"&amp;AH$43)&lt;&gt;0,INDIRECT("l"&amp;AH$43),"")</f>
        <v>1</v>
      </c>
      <c r="AI12" s="585" cm="1">
        <f t="array" aca="1" ref="AI12" ca="1">IF(INDIRECT("l"&amp;AI$43)&lt;&gt;0,INDIRECT("l"&amp;AI$43),"")</f>
        <v>1</v>
      </c>
      <c r="AJ12" s="585" cm="1">
        <f t="array" aca="1" ref="AJ12" ca="1">IF(INDIRECT("l"&amp;AJ$43)&lt;&gt;0,INDIRECT("l"&amp;AJ$43),"")</f>
        <v>1</v>
      </c>
      <c r="AK12" s="585" cm="1">
        <f t="array" aca="1" ref="AK12" ca="1">IF(INDIRECT("l"&amp;AK$43)&lt;&gt;0,INDIRECT("l"&amp;AK$43),"")</f>
        <v>1</v>
      </c>
      <c r="AL12" s="585" cm="1">
        <f t="array" aca="1" ref="AL12" ca="1">IF(INDIRECT("l"&amp;AL$43)&lt;&gt;0,INDIRECT("l"&amp;AL$43),"")</f>
        <v>1</v>
      </c>
      <c r="AM12" s="585" t="str" cm="1">
        <f t="array" aca="1" ref="AM12" ca="1">IF(INDIRECT("l"&amp;AM$43)&lt;&gt;0,INDIRECT("l"&amp;AM$43),"")</f>
        <v/>
      </c>
      <c r="AN12" s="585" t="str" cm="1">
        <f t="array" aca="1" ref="AN12" ca="1">IF(INDIRECT("l"&amp;AN$43)&lt;&gt;0,INDIRECT("l"&amp;AN$43),"")</f>
        <v/>
      </c>
      <c r="AO12" s="585" t="str" cm="1">
        <f t="array" aca="1" ref="AO12" ca="1">IF(INDIRECT("l"&amp;AO$43)&lt;&gt;0,INDIRECT("l"&amp;AO$43),"")</f>
        <v/>
      </c>
      <c r="AP12" s="630" t="str" cm="1">
        <f t="array" aca="1" ref="AP12" ca="1">IF(INDIRECT("l"&amp;AP$43)&lt;&gt;0,INDIRECT("l"&amp;AP$43),"")</f>
        <v/>
      </c>
    </row>
    <row r="13" spans="1:42" x14ac:dyDescent="0.3">
      <c r="A13" s="640" t="s">
        <v>174</v>
      </c>
      <c r="B13" s="584"/>
      <c r="C13" s="584"/>
      <c r="D13" s="584">
        <v>1</v>
      </c>
      <c r="E13" s="584"/>
      <c r="F13" s="584"/>
      <c r="G13" s="584">
        <v>1</v>
      </c>
      <c r="H13" s="584"/>
      <c r="I13" s="584"/>
      <c r="J13" s="584"/>
      <c r="K13" s="584"/>
      <c r="L13" s="584">
        <v>1</v>
      </c>
      <c r="M13" s="585">
        <v>1</v>
      </c>
      <c r="N13" s="585" t="str" cm="1">
        <f t="array" aca="1" ref="N13" ca="1">IF(INDIRECT("m"&amp;N$43)&lt;&gt;0,INDIRECT("m"&amp;N$43),"")</f>
        <v/>
      </c>
      <c r="O13" s="585" cm="1">
        <f t="array" aca="1" ref="O13" ca="1">IF(INDIRECT("m"&amp;O$43)&lt;&gt;0,INDIRECT("m"&amp;O$43),"")</f>
        <v>1</v>
      </c>
      <c r="P13" s="585" t="str" cm="1">
        <f t="array" aca="1" ref="P13" ca="1">IF(INDIRECT("m"&amp;P$43)&lt;&gt;0,INDIRECT("m"&amp;P$43),"")</f>
        <v/>
      </c>
      <c r="Q13" s="585" t="str" cm="1">
        <f t="array" aca="1" ref="Q13" ca="1">IF(INDIRECT("m"&amp;Q$43)&lt;&gt;0,INDIRECT("m"&amp;Q$43),"")</f>
        <v/>
      </c>
      <c r="R13" s="585" t="str" cm="1">
        <f t="array" aca="1" ref="R13" ca="1">IF(INDIRECT("m"&amp;R$43)&lt;&gt;0,INDIRECT("m"&amp;R$43),"")</f>
        <v/>
      </c>
      <c r="S13" s="585" t="str" cm="1">
        <f t="array" aca="1" ref="S13" ca="1">IF(INDIRECT("m"&amp;S$43)&lt;&gt;0,INDIRECT("m"&amp;S$43),"")</f>
        <v/>
      </c>
      <c r="T13" s="585" t="str" cm="1">
        <f t="array" aca="1" ref="T13" ca="1">IF(INDIRECT("m"&amp;T$43)&lt;&gt;0,INDIRECT("m"&amp;T$43),"")</f>
        <v/>
      </c>
      <c r="U13" s="585" cm="1">
        <f t="array" aca="1" ref="U13" ca="1">IF(INDIRECT("m"&amp;U$43)&lt;&gt;0,INDIRECT("m"&amp;U$43),"")</f>
        <v>1</v>
      </c>
      <c r="V13" s="585" t="str" cm="1">
        <f t="array" aca="1" ref="V13" ca="1">IF(INDIRECT("m"&amp;V$43)&lt;&gt;0,INDIRECT("m"&amp;V$43),"")</f>
        <v/>
      </c>
      <c r="W13" s="585" cm="1">
        <f t="array" aca="1" ref="W13" ca="1">IF(INDIRECT("m"&amp;W$43)&lt;&gt;0,INDIRECT("m"&amp;W$43),"")</f>
        <v>1</v>
      </c>
      <c r="X13" s="585" t="str" cm="1">
        <f t="array" aca="1" ref="X13" ca="1">IF(INDIRECT("m"&amp;X$43)&lt;&gt;0,INDIRECT("m"&amp;X$43),"")</f>
        <v/>
      </c>
      <c r="Y13" s="585" cm="1">
        <f t="array" aca="1" ref="Y13" ca="1">IF(INDIRECT("m"&amp;Y$43)&lt;&gt;0,INDIRECT("m"&amp;Y$43),"")</f>
        <v>1</v>
      </c>
      <c r="Z13" s="585" cm="1">
        <f t="array" aca="1" ref="Z13" ca="1">IF(INDIRECT("m"&amp;Z$43)&lt;&gt;0,INDIRECT("m"&amp;Z$43),"")</f>
        <v>1</v>
      </c>
      <c r="AA13" s="585" cm="1">
        <f t="array" aca="1" ref="AA13" ca="1">IF(INDIRECT("m"&amp;AA$43)&lt;&gt;0,INDIRECT("m"&amp;AA$43),"")</f>
        <v>1</v>
      </c>
      <c r="AB13" s="585" t="str" cm="1">
        <f t="array" aca="1" ref="AB13" ca="1">IF(INDIRECT("m"&amp;AB$43)&lt;&gt;0,INDIRECT("m"&amp;AB$43),"")</f>
        <v/>
      </c>
      <c r="AC13" s="585" cm="1">
        <f t="array" aca="1" ref="AC13" ca="1">IF(INDIRECT("m"&amp;AC$43)&lt;&gt;0,INDIRECT("m"&amp;AC$43),"")</f>
        <v>1</v>
      </c>
      <c r="AD13" s="585" t="str" cm="1">
        <f t="array" aca="1" ref="AD13" ca="1">IF(INDIRECT("m"&amp;AD$43)&lt;&gt;0,INDIRECT("m"&amp;AD$43),"")</f>
        <v/>
      </c>
      <c r="AE13" s="585" t="str" cm="1">
        <f t="array" aca="1" ref="AE13" ca="1">IF(INDIRECT("m"&amp;AE$43)&lt;&gt;0,INDIRECT("m"&amp;AE$43),"")</f>
        <v/>
      </c>
      <c r="AF13" s="585" t="str" cm="1">
        <f t="array" aca="1" ref="AF13" ca="1">IF(INDIRECT("m"&amp;AF$43)&lt;&gt;0,INDIRECT("m"&amp;AF$43),"")</f>
        <v/>
      </c>
      <c r="AG13" s="585" t="str" cm="1">
        <f t="array" aca="1" ref="AG13" ca="1">IF(INDIRECT("m"&amp;AG$43)&lt;&gt;0,INDIRECT("m"&amp;AG$43),"")</f>
        <v/>
      </c>
      <c r="AH13" s="585" t="str" cm="1">
        <f t="array" aca="1" ref="AH13" ca="1">IF(INDIRECT("m"&amp;AH$43)&lt;&gt;0,INDIRECT("m"&amp;AH$43),"")</f>
        <v/>
      </c>
      <c r="AI13" s="585" t="str" cm="1">
        <f t="array" aca="1" ref="AI13" ca="1">IF(INDIRECT("m"&amp;AI$43)&lt;&gt;0,INDIRECT("m"&amp;AI$43),"")</f>
        <v/>
      </c>
      <c r="AJ13" s="585" t="str" cm="1">
        <f t="array" aca="1" ref="AJ13" ca="1">IF(INDIRECT("m"&amp;AJ$43)&lt;&gt;0,INDIRECT("m"&amp;AJ$43),"")</f>
        <v/>
      </c>
      <c r="AK13" s="585" cm="1">
        <f t="array" aca="1" ref="AK13" ca="1">IF(INDIRECT("m"&amp;AK$43)&lt;&gt;0,INDIRECT("m"&amp;AK$43),"")</f>
        <v>1</v>
      </c>
      <c r="AL13" s="585" cm="1">
        <f t="array" aca="1" ref="AL13" ca="1">IF(INDIRECT("m"&amp;AL$43)&lt;&gt;0,INDIRECT("m"&amp;AL$43),"")</f>
        <v>1</v>
      </c>
      <c r="AM13" s="585" t="str" cm="1">
        <f t="array" aca="1" ref="AM13" ca="1">IF(INDIRECT("m"&amp;AM$43)&lt;&gt;0,INDIRECT("m"&amp;AM$43),"")</f>
        <v/>
      </c>
      <c r="AN13" s="585" t="str" cm="1">
        <f t="array" aca="1" ref="AN13" ca="1">IF(INDIRECT("m"&amp;AN$43)&lt;&gt;0,INDIRECT("m"&amp;AN$43),"")</f>
        <v/>
      </c>
      <c r="AO13" s="585" t="str" cm="1">
        <f t="array" aca="1" ref="AO13" ca="1">IF(INDIRECT("m"&amp;AO$43)&lt;&gt;0,INDIRECT("m"&amp;AO$43),"")</f>
        <v/>
      </c>
      <c r="AP13" s="630" cm="1">
        <f t="array" aca="1" ref="AP13" ca="1">IF(INDIRECT("m"&amp;AP$43)&lt;&gt;0,INDIRECT("m"&amp;AP$43),"")</f>
        <v>1</v>
      </c>
    </row>
    <row r="14" spans="1:42" x14ac:dyDescent="0.3">
      <c r="A14" s="641" t="s">
        <v>159</v>
      </c>
      <c r="B14" s="584"/>
      <c r="C14" s="584"/>
      <c r="D14" s="584"/>
      <c r="E14" s="584"/>
      <c r="F14" s="584"/>
      <c r="G14" s="584"/>
      <c r="H14" s="584"/>
      <c r="I14" s="584"/>
      <c r="J14" s="584"/>
      <c r="K14" s="584"/>
      <c r="L14" s="584"/>
      <c r="M14" s="584"/>
      <c r="N14" s="585">
        <v>1</v>
      </c>
      <c r="O14" s="585" t="str" cm="1">
        <f t="array" aca="1" ref="O14" ca="1">IF(INDIRECT("n"&amp;O$43)&lt;&gt;0,INDIRECT("n"&amp;O$43),"")</f>
        <v/>
      </c>
      <c r="P14" s="585" t="str" cm="1">
        <f t="array" aca="1" ref="P14" ca="1">IF(INDIRECT("n"&amp;P$43)&lt;&gt;0,INDIRECT("n"&amp;P$43),"")</f>
        <v/>
      </c>
      <c r="Q14" s="585" t="str" cm="1">
        <f t="array" aca="1" ref="Q14" ca="1">IF(INDIRECT("n"&amp;Q$43)&lt;&gt;0,INDIRECT("n"&amp;Q$43),"")</f>
        <v/>
      </c>
      <c r="R14" s="585" t="str" cm="1">
        <f t="array" aca="1" ref="R14" ca="1">IF(INDIRECT("n"&amp;R$43)&lt;&gt;0,INDIRECT("n"&amp;R$43),"")</f>
        <v/>
      </c>
      <c r="S14" s="585" t="str" cm="1">
        <f t="array" aca="1" ref="S14" ca="1">IF(INDIRECT("n"&amp;S$43)&lt;&gt;0,INDIRECT("n"&amp;S$43),"")</f>
        <v/>
      </c>
      <c r="T14" s="585" t="str" cm="1">
        <f t="array" aca="1" ref="T14" ca="1">IF(INDIRECT("n"&amp;T$43)&lt;&gt;0,INDIRECT("n"&amp;T$43),"")</f>
        <v/>
      </c>
      <c r="U14" s="585" t="str" cm="1">
        <f t="array" aca="1" ref="U14" ca="1">IF(INDIRECT("n"&amp;U$43)&lt;&gt;0,INDIRECT("n"&amp;U$43),"")</f>
        <v/>
      </c>
      <c r="V14" s="585" t="str" cm="1">
        <f t="array" aca="1" ref="V14" ca="1">IF(INDIRECT("n"&amp;V$43)&lt;&gt;0,INDIRECT("n"&amp;V$43),"")</f>
        <v/>
      </c>
      <c r="W14" s="585" t="str" cm="1">
        <f t="array" aca="1" ref="W14" ca="1">IF(INDIRECT("n"&amp;W$43)&lt;&gt;0,INDIRECT("n"&amp;W$43),"")</f>
        <v/>
      </c>
      <c r="X14" s="585" t="str" cm="1">
        <f t="array" aca="1" ref="X14" ca="1">IF(INDIRECT("n"&amp;X$43)&lt;&gt;0,INDIRECT("n"&amp;X$43),"")</f>
        <v/>
      </c>
      <c r="Y14" s="585" cm="1">
        <f t="array" aca="1" ref="Y14" ca="1">IF(INDIRECT("n"&amp;Y$43)&lt;&gt;0,INDIRECT("n"&amp;Y$43),"")</f>
        <v>1</v>
      </c>
      <c r="Z14" s="585" t="str" cm="1">
        <f t="array" aca="1" ref="Z14" ca="1">IF(INDIRECT("n"&amp;Z$43)&lt;&gt;0,INDIRECT("n"&amp;Z$43),"")</f>
        <v/>
      </c>
      <c r="AA14" s="585" t="str" cm="1">
        <f t="array" aca="1" ref="AA14" ca="1">IF(INDIRECT("n"&amp;AA$43)&lt;&gt;0,INDIRECT("n"&amp;AA$43),"")</f>
        <v/>
      </c>
      <c r="AB14" s="585" t="str" cm="1">
        <f t="array" aca="1" ref="AB14" ca="1">IF(INDIRECT("n"&amp;AB$43)&lt;&gt;0,INDIRECT("n"&amp;AB$43),"")</f>
        <v/>
      </c>
      <c r="AC14" s="585" t="str" cm="1">
        <f t="array" aca="1" ref="AC14" ca="1">IF(INDIRECT("n"&amp;AC$43)&lt;&gt;0,INDIRECT("n"&amp;AC$43),"")</f>
        <v/>
      </c>
      <c r="AD14" s="585" t="str" cm="1">
        <f t="array" aca="1" ref="AD14" ca="1">IF(INDIRECT("n"&amp;AD$43)&lt;&gt;0,INDIRECT("n"&amp;AD$43),"")</f>
        <v/>
      </c>
      <c r="AE14" s="585" t="str" cm="1">
        <f t="array" aca="1" ref="AE14" ca="1">IF(INDIRECT("n"&amp;AE$43)&lt;&gt;0,INDIRECT("n"&amp;AE$43),"")</f>
        <v/>
      </c>
      <c r="AF14" s="585" t="str" cm="1">
        <f t="array" aca="1" ref="AF14" ca="1">IF(INDIRECT("n"&amp;AF$43)&lt;&gt;0,INDIRECT("n"&amp;AF$43),"")</f>
        <v/>
      </c>
      <c r="AG14" s="585" t="str" cm="1">
        <f t="array" aca="1" ref="AG14" ca="1">IF(INDIRECT("n"&amp;AG$43)&lt;&gt;0,INDIRECT("n"&amp;AG$43),"")</f>
        <v/>
      </c>
      <c r="AH14" s="585" t="str" cm="1">
        <f t="array" aca="1" ref="AH14" ca="1">IF(INDIRECT("n"&amp;AH$43)&lt;&gt;0,INDIRECT("n"&amp;AH$43),"")</f>
        <v/>
      </c>
      <c r="AI14" s="585" t="str" cm="1">
        <f t="array" aca="1" ref="AI14" ca="1">IF(INDIRECT("n"&amp;AI$43)&lt;&gt;0,INDIRECT("n"&amp;AI$43),"")</f>
        <v/>
      </c>
      <c r="AJ14" s="585" t="str" cm="1">
        <f t="array" aca="1" ref="AJ14" ca="1">IF(INDIRECT("n"&amp;AJ$43)&lt;&gt;0,INDIRECT("n"&amp;AJ$43),"")</f>
        <v/>
      </c>
      <c r="AK14" s="585" cm="1">
        <f t="array" aca="1" ref="AK14" ca="1">IF(INDIRECT("n"&amp;AK$43)&lt;&gt;0,INDIRECT("n"&amp;AK$43),"")</f>
        <v>1</v>
      </c>
      <c r="AL14" s="585" t="str" cm="1">
        <f t="array" aca="1" ref="AL14" ca="1">IF(INDIRECT("n"&amp;AL$43)&lt;&gt;0,INDIRECT("n"&amp;AL$43),"")</f>
        <v/>
      </c>
      <c r="AM14" s="585" t="str" cm="1">
        <f t="array" aca="1" ref="AM14" ca="1">IF(INDIRECT("n"&amp;AM$43)&lt;&gt;0,INDIRECT("n"&amp;AM$43),"")</f>
        <v/>
      </c>
      <c r="AN14" s="585" t="str" cm="1">
        <f t="array" aca="1" ref="AN14" ca="1">IF(INDIRECT("n"&amp;AN$43)&lt;&gt;0,INDIRECT("n"&amp;AN$43),"")</f>
        <v/>
      </c>
      <c r="AO14" s="585" t="str" cm="1">
        <f t="array" aca="1" ref="AO14" ca="1">IF(INDIRECT("n"&amp;AO$43)&lt;&gt;0,INDIRECT("n"&amp;AO$43),"")</f>
        <v/>
      </c>
      <c r="AP14" s="630" cm="1">
        <f t="array" aca="1" ref="AP14" ca="1">IF(INDIRECT("n"&amp;AP$43)&lt;&gt;0,INDIRECT("n"&amp;AP$43),"")</f>
        <v>1</v>
      </c>
    </row>
    <row r="15" spans="1:42" x14ac:dyDescent="0.3">
      <c r="A15" s="642" t="s">
        <v>189</v>
      </c>
      <c r="B15" s="584"/>
      <c r="C15" s="584"/>
      <c r="D15" s="584"/>
      <c r="E15" s="584">
        <v>1</v>
      </c>
      <c r="F15" s="584">
        <v>1</v>
      </c>
      <c r="G15" s="584"/>
      <c r="H15" s="584"/>
      <c r="I15" s="584"/>
      <c r="J15" s="584"/>
      <c r="K15" s="584">
        <v>1</v>
      </c>
      <c r="L15" s="584">
        <v>1</v>
      </c>
      <c r="M15" s="584">
        <v>1</v>
      </c>
      <c r="N15" s="584"/>
      <c r="O15" s="585">
        <v>1</v>
      </c>
      <c r="P15" s="585" t="str" cm="1">
        <f t="array" aca="1" ref="P15" ca="1">IF(INDIRECT("o"&amp;P$43)&lt;&gt;0,INDIRECT("o"&amp;P$43),"")</f>
        <v/>
      </c>
      <c r="Q15" s="585" t="str" cm="1">
        <f t="array" aca="1" ref="Q15" ca="1">IF(INDIRECT("o"&amp;Q$43)&lt;&gt;0,INDIRECT("o"&amp;Q$43),"")</f>
        <v/>
      </c>
      <c r="R15" s="585" t="str" cm="1">
        <f t="array" aca="1" ref="R15" ca="1">IF(INDIRECT("o"&amp;R$43)&lt;&gt;0,INDIRECT("o"&amp;R$43),"")</f>
        <v/>
      </c>
      <c r="S15" s="585" t="str" cm="1">
        <f t="array" aca="1" ref="S15" ca="1">IF(INDIRECT("o"&amp;S$43)&lt;&gt;0,INDIRECT("o"&amp;S$43),"")</f>
        <v/>
      </c>
      <c r="T15" s="585" t="str" cm="1">
        <f t="array" aca="1" ref="T15" ca="1">IF(INDIRECT("o"&amp;T$43)&lt;&gt;0,INDIRECT("o"&amp;T$43),"")</f>
        <v/>
      </c>
      <c r="U15" s="585" t="str" cm="1">
        <f t="array" aca="1" ref="U15" ca="1">IF(INDIRECT("o"&amp;U$43)&lt;&gt;0,INDIRECT("o"&amp;U$43),"")</f>
        <v/>
      </c>
      <c r="V15" s="585" cm="1">
        <f t="array" aca="1" ref="V15" ca="1">IF(INDIRECT("o"&amp;V$43)&lt;&gt;0,INDIRECT("o"&amp;V$43),"")</f>
        <v>1</v>
      </c>
      <c r="W15" s="585" cm="1">
        <f t="array" aca="1" ref="W15" ca="1">IF(INDIRECT("o"&amp;W$43)&lt;&gt;0,INDIRECT("o"&amp;W$43),"")</f>
        <v>1</v>
      </c>
      <c r="X15" s="585" t="str" cm="1">
        <f t="array" aca="1" ref="X15" ca="1">IF(INDIRECT("o"&amp;X$43)&lt;&gt;0,INDIRECT("o"&amp;X$43),"")</f>
        <v/>
      </c>
      <c r="Y15" s="585" cm="1">
        <f t="array" aca="1" ref="Y15" ca="1">IF(INDIRECT("o"&amp;Y$43)&lt;&gt;0,INDIRECT("o"&amp;Y$43),"")</f>
        <v>1</v>
      </c>
      <c r="Z15" s="585" cm="1">
        <f t="array" aca="1" ref="Z15" ca="1">IF(INDIRECT("o"&amp;Z$43)&lt;&gt;0,INDIRECT("o"&amp;Z$43),"")</f>
        <v>1</v>
      </c>
      <c r="AA15" s="585" cm="1">
        <f t="array" aca="1" ref="AA15" ca="1">IF(INDIRECT("o"&amp;AA$43)&lt;&gt;0,INDIRECT("o"&amp;AA$43),"")</f>
        <v>1</v>
      </c>
      <c r="AB15" s="585" t="str" cm="1">
        <f t="array" aca="1" ref="AB15" ca="1">IF(INDIRECT("o"&amp;AB$43)&lt;&gt;0,INDIRECT("o"&amp;AB$43),"")</f>
        <v/>
      </c>
      <c r="AC15" s="585" cm="1">
        <f t="array" aca="1" ref="AC15" ca="1">IF(INDIRECT("o"&amp;AC$43)&lt;&gt;0,INDIRECT("o"&amp;AC$43),"")</f>
        <v>1</v>
      </c>
      <c r="AD15" s="585" cm="1">
        <f t="array" aca="1" ref="AD15" ca="1">IF(INDIRECT("o"&amp;AD$43)&lt;&gt;0,INDIRECT("o"&amp;AD$43),"")</f>
        <v>1</v>
      </c>
      <c r="AE15" s="585" t="str" cm="1">
        <f t="array" aca="1" ref="AE15" ca="1">IF(INDIRECT("o"&amp;AE$43)&lt;&gt;0,INDIRECT("o"&amp;AE$43),"")</f>
        <v/>
      </c>
      <c r="AF15" s="585" t="str" cm="1">
        <f t="array" aca="1" ref="AF15" ca="1">IF(INDIRECT("o"&amp;AF$43)&lt;&gt;0,INDIRECT("o"&amp;AF$43),"")</f>
        <v/>
      </c>
      <c r="AG15" s="585" t="str" cm="1">
        <f t="array" aca="1" ref="AG15" ca="1">IF(INDIRECT("o"&amp;AG$43)&lt;&gt;0,INDIRECT("o"&amp;AG$43),"")</f>
        <v/>
      </c>
      <c r="AH15" s="585" cm="1">
        <f t="array" aca="1" ref="AH15" ca="1">IF(INDIRECT("o"&amp;AH$43)&lt;&gt;0,INDIRECT("o"&amp;AH$43),"")</f>
        <v>1</v>
      </c>
      <c r="AI15" s="585" cm="1">
        <f t="array" aca="1" ref="AI15" ca="1">IF(INDIRECT("o"&amp;AI$43)&lt;&gt;0,INDIRECT("o"&amp;AI$43),"")</f>
        <v>1</v>
      </c>
      <c r="AJ15" s="585" cm="1">
        <f t="array" aca="1" ref="AJ15" ca="1">IF(INDIRECT("o"&amp;AJ$43)&lt;&gt;0,INDIRECT("o"&amp;AJ$43),"")</f>
        <v>1</v>
      </c>
      <c r="AK15" s="585" cm="1">
        <f t="array" aca="1" ref="AK15" ca="1">IF(INDIRECT("o"&amp;AK$43)&lt;&gt;0,INDIRECT("o"&amp;AK$43),"")</f>
        <v>1</v>
      </c>
      <c r="AL15" s="585" cm="1">
        <f t="array" aca="1" ref="AL15" ca="1">IF(INDIRECT("o"&amp;AL$43)&lt;&gt;0,INDIRECT("o"&amp;AL$43),"")</f>
        <v>1</v>
      </c>
      <c r="AM15" s="585" t="str" cm="1">
        <f t="array" aca="1" ref="AM15" ca="1">IF(INDIRECT("o"&amp;AM$43)&lt;&gt;0,INDIRECT("o"&amp;AM$43),"")</f>
        <v/>
      </c>
      <c r="AN15" s="585" t="str" cm="1">
        <f t="array" aca="1" ref="AN15" ca="1">IF(INDIRECT("o"&amp;AN$43)&lt;&gt;0,INDIRECT("o"&amp;AN$43),"")</f>
        <v/>
      </c>
      <c r="AO15" s="585" t="str" cm="1">
        <f t="array" aca="1" ref="AO15" ca="1">IF(INDIRECT("o"&amp;AO$43)&lt;&gt;0,INDIRECT("o"&amp;AO$43),"")</f>
        <v/>
      </c>
      <c r="AP15" s="630" cm="1">
        <f t="array" aca="1" ref="AP15" ca="1">IF(INDIRECT("o"&amp;AP$43)&lt;&gt;0,INDIRECT("o"&amp;AP$43),"")</f>
        <v>1</v>
      </c>
    </row>
    <row r="16" spans="1:42" x14ac:dyDescent="0.3">
      <c r="A16" s="643" t="s">
        <v>168</v>
      </c>
      <c r="B16" s="584"/>
      <c r="C16" s="584"/>
      <c r="D16" s="584"/>
      <c r="E16" s="584"/>
      <c r="F16" s="584"/>
      <c r="G16" s="584"/>
      <c r="H16" s="584"/>
      <c r="I16" s="584"/>
      <c r="J16" s="584"/>
      <c r="K16" s="584"/>
      <c r="L16" s="584">
        <v>1</v>
      </c>
      <c r="M16" s="584"/>
      <c r="N16" s="584"/>
      <c r="O16" s="584"/>
      <c r="P16" s="585">
        <v>1</v>
      </c>
      <c r="Q16" s="585" t="str" cm="1">
        <f t="array" aca="1" ref="Q16" ca="1">IF(INDIRECT("p"&amp;Q$43)&lt;&gt;0,INDIRECT("p"&amp;Q$43),"")</f>
        <v/>
      </c>
      <c r="R16" s="585" t="str" cm="1">
        <f t="array" aca="1" ref="R16" ca="1">IF(INDIRECT("p"&amp;R$43)&lt;&gt;0,INDIRECT("p"&amp;R$43),"")</f>
        <v/>
      </c>
      <c r="S16" s="585" t="str" cm="1">
        <f t="array" aca="1" ref="S16" ca="1">IF(INDIRECT("p"&amp;S$43)&lt;&gt;0,INDIRECT("p"&amp;S$43),"")</f>
        <v/>
      </c>
      <c r="T16" s="585" t="str" cm="1">
        <f t="array" aca="1" ref="T16" ca="1">IF(INDIRECT("p"&amp;T$43)&lt;&gt;0,INDIRECT("p"&amp;T$43),"")</f>
        <v/>
      </c>
      <c r="U16" s="585" t="str" cm="1">
        <f t="array" aca="1" ref="U16" ca="1">IF(INDIRECT("p"&amp;U$43)&lt;&gt;0,INDIRECT("p"&amp;U$43),"")</f>
        <v/>
      </c>
      <c r="V16" s="585" t="str" cm="1">
        <f t="array" aca="1" ref="V16" ca="1">IF(INDIRECT("p"&amp;V$43)&lt;&gt;0,INDIRECT("p"&amp;V$43),"")</f>
        <v/>
      </c>
      <c r="W16" s="585" t="str" cm="1">
        <f t="array" aca="1" ref="W16" ca="1">IF(INDIRECT("p"&amp;W$43)&lt;&gt;0,INDIRECT("p"&amp;W$43),"")</f>
        <v/>
      </c>
      <c r="X16" s="585" t="str" cm="1">
        <f t="array" aca="1" ref="X16" ca="1">IF(INDIRECT("p"&amp;X$43)&lt;&gt;0,INDIRECT("p"&amp;X$43),"")</f>
        <v/>
      </c>
      <c r="Y16" s="585" cm="1">
        <f t="array" aca="1" ref="Y16" ca="1">IF(INDIRECT("p"&amp;Y$43)&lt;&gt;0,INDIRECT("p"&amp;Y$43),"")</f>
        <v>1</v>
      </c>
      <c r="Z16" s="585" t="str" cm="1">
        <f t="array" aca="1" ref="Z16" ca="1">IF(INDIRECT("p"&amp;Z$43)&lt;&gt;0,INDIRECT("p"&amp;Z$43),"")</f>
        <v/>
      </c>
      <c r="AA16" s="585" t="str" cm="1">
        <f t="array" aca="1" ref="AA16" ca="1">IF(INDIRECT("p"&amp;AA$43)&lt;&gt;0,INDIRECT("p"&amp;AA$43),"")</f>
        <v/>
      </c>
      <c r="AB16" s="585" t="str" cm="1">
        <f t="array" aca="1" ref="AB16" ca="1">IF(INDIRECT("p"&amp;AB$43)&lt;&gt;0,INDIRECT("p"&amp;AB$43),"")</f>
        <v/>
      </c>
      <c r="AC16" s="585" t="str" cm="1">
        <f t="array" aca="1" ref="AC16" ca="1">IF(INDIRECT("p"&amp;AC$43)&lt;&gt;0,INDIRECT("p"&amp;AC$43),"")</f>
        <v/>
      </c>
      <c r="AD16" s="585" t="str" cm="1">
        <f t="array" aca="1" ref="AD16" ca="1">IF(INDIRECT("p"&amp;AD$43)&lt;&gt;0,INDIRECT("p"&amp;AD$43),"")</f>
        <v/>
      </c>
      <c r="AE16" s="585" t="str" cm="1">
        <f t="array" aca="1" ref="AE16" ca="1">IF(INDIRECT("p"&amp;AE$43)&lt;&gt;0,INDIRECT("p"&amp;AE$43),"")</f>
        <v/>
      </c>
      <c r="AF16" s="585" t="str" cm="1">
        <f t="array" aca="1" ref="AF16" ca="1">IF(INDIRECT("p"&amp;AF$43)&lt;&gt;0,INDIRECT("p"&amp;AF$43),"")</f>
        <v/>
      </c>
      <c r="AG16" s="585" t="str" cm="1">
        <f t="array" aca="1" ref="AG16" ca="1">IF(INDIRECT("p"&amp;AG$43)&lt;&gt;0,INDIRECT("p"&amp;AG$43),"")</f>
        <v/>
      </c>
      <c r="AH16" s="585" t="str" cm="1">
        <f t="array" aca="1" ref="AH16" ca="1">IF(INDIRECT("p"&amp;AH$43)&lt;&gt;0,INDIRECT("p"&amp;AH$43),"")</f>
        <v/>
      </c>
      <c r="AI16" s="585" t="str" cm="1">
        <f t="array" aca="1" ref="AI16" ca="1">IF(INDIRECT("p"&amp;AI$43)&lt;&gt;0,INDIRECT("p"&amp;AI$43),"")</f>
        <v/>
      </c>
      <c r="AJ16" s="585" t="str" cm="1">
        <f t="array" aca="1" ref="AJ16" ca="1">IF(INDIRECT("p"&amp;AJ$43)&lt;&gt;0,INDIRECT("p"&amp;AJ$43),"")</f>
        <v/>
      </c>
      <c r="AK16" s="585" cm="1">
        <f t="array" aca="1" ref="AK16" ca="1">IF(INDIRECT("p"&amp;AK$43)&lt;&gt;0,INDIRECT("p"&amp;AK$43),"")</f>
        <v>1</v>
      </c>
      <c r="AL16" s="585" t="str" cm="1">
        <f t="array" aca="1" ref="AL16" ca="1">IF(INDIRECT("p"&amp;AL$43)&lt;&gt;0,INDIRECT("p"&amp;AL$43),"")</f>
        <v/>
      </c>
      <c r="AM16" s="585" t="str" cm="1">
        <f t="array" aca="1" ref="AM16" ca="1">IF(INDIRECT("p"&amp;AM$43)&lt;&gt;0,INDIRECT("p"&amp;AM$43),"")</f>
        <v/>
      </c>
      <c r="AN16" s="585" t="str" cm="1">
        <f t="array" aca="1" ref="AN16" ca="1">IF(INDIRECT("p"&amp;AN$43)&lt;&gt;0,INDIRECT("p"&amp;AN$43),"")</f>
        <v/>
      </c>
      <c r="AO16" s="585" t="str" cm="1">
        <f t="array" aca="1" ref="AO16" ca="1">IF(INDIRECT("p"&amp;AO$43)&lt;&gt;0,INDIRECT("p"&amp;AO$43),"")</f>
        <v/>
      </c>
      <c r="AP16" s="630" cm="1">
        <f t="array" aca="1" ref="AP16" ca="1">IF(INDIRECT("p"&amp;AP$43)&lt;&gt;0,INDIRECT("p"&amp;AP$43),"")</f>
        <v>1</v>
      </c>
    </row>
    <row r="17" spans="1:42" x14ac:dyDescent="0.3">
      <c r="A17" s="644" t="s">
        <v>285</v>
      </c>
      <c r="B17" s="584"/>
      <c r="C17" s="584"/>
      <c r="D17" s="584">
        <v>1</v>
      </c>
      <c r="E17" s="584"/>
      <c r="F17" s="584"/>
      <c r="G17" s="584"/>
      <c r="H17" s="584"/>
      <c r="I17" s="584"/>
      <c r="J17" s="584"/>
      <c r="K17" s="584"/>
      <c r="L17" s="584"/>
      <c r="M17" s="584"/>
      <c r="N17" s="584"/>
      <c r="O17" s="584"/>
      <c r="P17" s="584"/>
      <c r="Q17" s="585">
        <v>1</v>
      </c>
      <c r="R17" s="585" t="str" cm="1">
        <f t="array" aca="1" ref="R17" ca="1">IF(INDIRECT("q"&amp;R$43)&lt;&gt;0,INDIRECT("q"&amp;R$43),"")</f>
        <v/>
      </c>
      <c r="S17" s="585" t="str" cm="1">
        <f t="array" aca="1" ref="S17" ca="1">IF(INDIRECT("q"&amp;S$43)&lt;&gt;0,INDIRECT("q"&amp;S$43),"")</f>
        <v/>
      </c>
      <c r="T17" s="585" t="str" cm="1">
        <f t="array" aca="1" ref="T17" ca="1">IF(INDIRECT("q"&amp;T$43)&lt;&gt;0,INDIRECT("q"&amp;T$43),"")</f>
        <v/>
      </c>
      <c r="U17" s="585" t="str" cm="1">
        <f t="array" aca="1" ref="U17" ca="1">IF(INDIRECT("q"&amp;U$43)&lt;&gt;0,INDIRECT("q"&amp;U$43),"")</f>
        <v/>
      </c>
      <c r="V17" s="585" t="str" cm="1">
        <f t="array" aca="1" ref="V17" ca="1">IF(INDIRECT("q"&amp;V$43)&lt;&gt;0,INDIRECT("q"&amp;V$43),"")</f>
        <v/>
      </c>
      <c r="W17" s="585" t="str" cm="1">
        <f t="array" aca="1" ref="W17" ca="1">IF(INDIRECT("q"&amp;W$43)&lt;&gt;0,INDIRECT("q"&amp;W$43),"")</f>
        <v/>
      </c>
      <c r="X17" s="585" t="str" cm="1">
        <f t="array" aca="1" ref="X17" ca="1">IF(INDIRECT("q"&amp;X$43)&lt;&gt;0,INDIRECT("q"&amp;X$43),"")</f>
        <v/>
      </c>
      <c r="Y17" s="585" cm="1">
        <f t="array" aca="1" ref="Y17" ca="1">IF(INDIRECT("q"&amp;Y$43)&lt;&gt;0,INDIRECT("q"&amp;Y$43),"")</f>
        <v>1</v>
      </c>
      <c r="Z17" s="585" t="str" cm="1">
        <f t="array" aca="1" ref="Z17" ca="1">IF(INDIRECT("q"&amp;Z$43)&lt;&gt;0,INDIRECT("q"&amp;Z$43),"")</f>
        <v/>
      </c>
      <c r="AA17" s="585" t="str" cm="1">
        <f t="array" aca="1" ref="AA17" ca="1">IF(INDIRECT("q"&amp;AA$43)&lt;&gt;0,INDIRECT("q"&amp;AA$43),"")</f>
        <v/>
      </c>
      <c r="AB17" s="585" t="str" cm="1">
        <f t="array" aca="1" ref="AB17" ca="1">IF(INDIRECT("q"&amp;AB$43)&lt;&gt;0,INDIRECT("q"&amp;AB$43),"")</f>
        <v/>
      </c>
      <c r="AC17" s="585" t="str" cm="1">
        <f t="array" aca="1" ref="AC17" ca="1">IF(INDIRECT("q"&amp;AC$43)&lt;&gt;0,INDIRECT("q"&amp;AC$43),"")</f>
        <v/>
      </c>
      <c r="AD17" s="585" t="str" cm="1">
        <f t="array" aca="1" ref="AD17" ca="1">IF(INDIRECT("q"&amp;AD$43)&lt;&gt;0,INDIRECT("q"&amp;AD$43),"")</f>
        <v/>
      </c>
      <c r="AE17" s="585" t="str" cm="1">
        <f t="array" aca="1" ref="AE17" ca="1">IF(INDIRECT("q"&amp;AE$43)&lt;&gt;0,INDIRECT("q"&amp;AE$43),"")</f>
        <v/>
      </c>
      <c r="AF17" s="585" t="str" cm="1">
        <f t="array" aca="1" ref="AF17" ca="1">IF(INDIRECT("q"&amp;AF$43)&lt;&gt;0,INDIRECT("q"&amp;AF$43),"")</f>
        <v/>
      </c>
      <c r="AG17" s="585" t="str" cm="1">
        <f t="array" aca="1" ref="AG17" ca="1">IF(INDIRECT("q"&amp;AG$43)&lt;&gt;0,INDIRECT("q"&amp;AG$43),"")</f>
        <v/>
      </c>
      <c r="AH17" s="585" t="str" cm="1">
        <f t="array" aca="1" ref="AH17" ca="1">IF(INDIRECT("q"&amp;AH$43)&lt;&gt;0,INDIRECT("q"&amp;AH$43),"")</f>
        <v/>
      </c>
      <c r="AI17" s="585" t="str" cm="1">
        <f t="array" aca="1" ref="AI17" ca="1">IF(INDIRECT("q"&amp;AI$43)&lt;&gt;0,INDIRECT("q"&amp;AI$43),"")</f>
        <v/>
      </c>
      <c r="AJ17" s="585" t="str" cm="1">
        <f t="array" aca="1" ref="AJ17" ca="1">IF(INDIRECT("q"&amp;AJ$43)&lt;&gt;0,INDIRECT("q"&amp;AJ$43),"")</f>
        <v/>
      </c>
      <c r="AK17" s="585" cm="1">
        <f t="array" aca="1" ref="AK17" ca="1">IF(INDIRECT("q"&amp;AK$43)&lt;&gt;0,INDIRECT("q"&amp;AK$43),"")</f>
        <v>1</v>
      </c>
      <c r="AL17" s="585" cm="1">
        <f t="array" aca="1" ref="AL17" ca="1">IF(INDIRECT("q"&amp;AL$43)&lt;&gt;0,INDIRECT("q"&amp;AL$43),"")</f>
        <v>1</v>
      </c>
      <c r="AM17" s="585" t="str" cm="1">
        <f t="array" aca="1" ref="AM17" ca="1">IF(INDIRECT("q"&amp;AM$43)&lt;&gt;0,INDIRECT("q"&amp;AM$43),"")</f>
        <v/>
      </c>
      <c r="AN17" s="585" t="str" cm="1">
        <f t="array" aca="1" ref="AN17" ca="1">IF(INDIRECT("q"&amp;AN$43)&lt;&gt;0,INDIRECT("q"&amp;AN$43),"")</f>
        <v/>
      </c>
      <c r="AO17" s="585" t="str" cm="1">
        <f t="array" aca="1" ref="AO17" ca="1">IF(INDIRECT("q"&amp;AO$43)&lt;&gt;0,INDIRECT("q"&amp;AO$43),"")</f>
        <v/>
      </c>
      <c r="AP17" s="630" cm="1">
        <f t="array" aca="1" ref="AP17" ca="1">IF(INDIRECT("q"&amp;AP$43)&lt;&gt;0,INDIRECT("q"&amp;AP$43),"")</f>
        <v>1</v>
      </c>
    </row>
    <row r="18" spans="1:42" x14ac:dyDescent="0.3">
      <c r="A18" s="645" t="s">
        <v>273</v>
      </c>
      <c r="B18" s="584"/>
      <c r="C18" s="584"/>
      <c r="D18" s="584"/>
      <c r="E18" s="584"/>
      <c r="F18" s="584"/>
      <c r="G18" s="584"/>
      <c r="H18" s="584"/>
      <c r="I18" s="584"/>
      <c r="J18" s="584"/>
      <c r="K18" s="584"/>
      <c r="L18" s="584"/>
      <c r="M18" s="584"/>
      <c r="N18" s="584"/>
      <c r="O18" s="584"/>
      <c r="P18" s="584"/>
      <c r="Q18" s="584"/>
      <c r="R18" s="585">
        <v>1</v>
      </c>
      <c r="S18" s="585" t="str" cm="1">
        <f t="array" aca="1" ref="S18" ca="1">IF(INDIRECT("r"&amp;S$43)&lt;&gt;0,INDIRECT("r"&amp;S$43),"")</f>
        <v/>
      </c>
      <c r="T18" s="585" t="str" cm="1">
        <f t="array" aca="1" ref="T18" ca="1">IF(INDIRECT("r"&amp;T$43)&lt;&gt;0,INDIRECT("r"&amp;T$43),"")</f>
        <v/>
      </c>
      <c r="U18" s="585" t="str" cm="1">
        <f t="array" aca="1" ref="U18" ca="1">IF(INDIRECT("r"&amp;U$43)&lt;&gt;0,INDIRECT("r"&amp;U$43),"")</f>
        <v/>
      </c>
      <c r="V18" s="585" t="str" cm="1">
        <f t="array" aca="1" ref="V18" ca="1">IF(INDIRECT("r"&amp;V$43)&lt;&gt;0,INDIRECT("r"&amp;V$43),"")</f>
        <v/>
      </c>
      <c r="W18" s="585" t="str" cm="1">
        <f t="array" aca="1" ref="W18" ca="1">IF(INDIRECT("r"&amp;W$43)&lt;&gt;0,INDIRECT("r"&amp;W$43),"")</f>
        <v/>
      </c>
      <c r="X18" s="585" t="str" cm="1">
        <f t="array" aca="1" ref="X18" ca="1">IF(INDIRECT("r"&amp;X$43)&lt;&gt;0,INDIRECT("r"&amp;X$43),"")</f>
        <v/>
      </c>
      <c r="Y18" s="585" cm="1">
        <f t="array" aca="1" ref="Y18" ca="1">IF(INDIRECT("r"&amp;Y$43)&lt;&gt;0,INDIRECT("r"&amp;Y$43),"")</f>
        <v>1</v>
      </c>
      <c r="Z18" s="585" t="str" cm="1">
        <f t="array" aca="1" ref="Z18" ca="1">IF(INDIRECT("r"&amp;Z$43)&lt;&gt;0,INDIRECT("r"&amp;Z$43),"")</f>
        <v/>
      </c>
      <c r="AA18" s="585" t="str" cm="1">
        <f t="array" aca="1" ref="AA18" ca="1">IF(INDIRECT("r"&amp;AA$43)&lt;&gt;0,INDIRECT("r"&amp;AA$43),"")</f>
        <v/>
      </c>
      <c r="AB18" s="585" t="str" cm="1">
        <f t="array" aca="1" ref="AB18" ca="1">IF(INDIRECT("r"&amp;AB$43)&lt;&gt;0,INDIRECT("r"&amp;AB$43),"")</f>
        <v/>
      </c>
      <c r="AC18" s="585" t="str" cm="1">
        <f t="array" aca="1" ref="AC18" ca="1">IF(INDIRECT("r"&amp;AC$43)&lt;&gt;0,INDIRECT("r"&amp;AC$43),"")</f>
        <v/>
      </c>
      <c r="AD18" s="585" t="str" cm="1">
        <f t="array" aca="1" ref="AD18" ca="1">IF(INDIRECT("r"&amp;AD$43)&lt;&gt;0,INDIRECT("r"&amp;AD$43),"")</f>
        <v/>
      </c>
      <c r="AE18" s="585" t="str" cm="1">
        <f t="array" aca="1" ref="AE18" ca="1">IF(INDIRECT("r"&amp;AE$43)&lt;&gt;0,INDIRECT("r"&amp;AE$43),"")</f>
        <v/>
      </c>
      <c r="AF18" s="585" t="str" cm="1">
        <f t="array" aca="1" ref="AF18" ca="1">IF(INDIRECT("r"&amp;AF$43)&lt;&gt;0,INDIRECT("r"&amp;AF$43),"")</f>
        <v/>
      </c>
      <c r="AG18" s="585" t="str" cm="1">
        <f t="array" aca="1" ref="AG18" ca="1">IF(INDIRECT("r"&amp;AG$43)&lt;&gt;0,INDIRECT("r"&amp;AG$43),"")</f>
        <v/>
      </c>
      <c r="AH18" s="585" t="str" cm="1">
        <f t="array" aca="1" ref="AH18" ca="1">IF(INDIRECT("r"&amp;AH$43)&lt;&gt;0,INDIRECT("r"&amp;AH$43),"")</f>
        <v/>
      </c>
      <c r="AI18" s="585" t="str" cm="1">
        <f t="array" aca="1" ref="AI18" ca="1">IF(INDIRECT("r"&amp;AI$43)&lt;&gt;0,INDIRECT("r"&amp;AI$43),"")</f>
        <v/>
      </c>
      <c r="AJ18" s="585" t="str" cm="1">
        <f t="array" aca="1" ref="AJ18" ca="1">IF(INDIRECT("r"&amp;AJ$43)&lt;&gt;0,INDIRECT("r"&amp;AJ$43),"")</f>
        <v/>
      </c>
      <c r="AK18" s="585" cm="1">
        <f t="array" aca="1" ref="AK18" ca="1">IF(INDIRECT("r"&amp;AK$43)&lt;&gt;0,INDIRECT("r"&amp;AK$43),"")</f>
        <v>1</v>
      </c>
      <c r="AL18" s="585" cm="1">
        <f t="array" aca="1" ref="AL18" ca="1">IF(INDIRECT("r"&amp;AL$43)&lt;&gt;0,INDIRECT("r"&amp;AL$43),"")</f>
        <v>1</v>
      </c>
      <c r="AM18" s="585" t="str" cm="1">
        <f t="array" aca="1" ref="AM18" ca="1">IF(INDIRECT("r"&amp;AM$43)&lt;&gt;0,INDIRECT("r"&amp;AM$43),"")</f>
        <v/>
      </c>
      <c r="AN18" s="585" t="str" cm="1">
        <f t="array" aca="1" ref="AN18" ca="1">IF(INDIRECT("r"&amp;AN$43)&lt;&gt;0,INDIRECT("r"&amp;AN$43),"")</f>
        <v/>
      </c>
      <c r="AO18" s="585" t="str" cm="1">
        <f t="array" aca="1" ref="AO18" ca="1">IF(INDIRECT("r"&amp;AO$43)&lt;&gt;0,INDIRECT("r"&amp;AO$43),"")</f>
        <v/>
      </c>
      <c r="AP18" s="630" cm="1">
        <f t="array" aca="1" ref="AP18" ca="1">IF(INDIRECT("r"&amp;AP$43)&lt;&gt;0,INDIRECT("r"&amp;AP$43),"")</f>
        <v>1</v>
      </c>
    </row>
    <row r="19" spans="1:42" x14ac:dyDescent="0.3">
      <c r="A19" s="646" t="s">
        <v>255</v>
      </c>
      <c r="B19" s="584"/>
      <c r="C19" s="584"/>
      <c r="D19" s="584"/>
      <c r="E19" s="584"/>
      <c r="F19" s="584"/>
      <c r="G19" s="584"/>
      <c r="H19" s="584">
        <v>1</v>
      </c>
      <c r="I19" s="584"/>
      <c r="J19" s="584"/>
      <c r="K19" s="584"/>
      <c r="L19" s="584"/>
      <c r="M19" s="584"/>
      <c r="N19" s="584"/>
      <c r="O19" s="584"/>
      <c r="P19" s="584"/>
      <c r="Q19" s="584"/>
      <c r="R19" s="584"/>
      <c r="S19" s="585">
        <v>1</v>
      </c>
      <c r="T19" s="585" t="str" cm="1">
        <f t="array" aca="1" ref="T19" ca="1">IF(INDIRECT("s"&amp;T$43)&lt;&gt;0,INDIRECT("s"&amp;T$43),"")</f>
        <v/>
      </c>
      <c r="U19" s="585" t="str" cm="1">
        <f t="array" aca="1" ref="U19" ca="1">IF(INDIRECT("s"&amp;U$43)&lt;&gt;0,INDIRECT("s"&amp;U$43),"")</f>
        <v/>
      </c>
      <c r="V19" s="585" t="str" cm="1">
        <f t="array" aca="1" ref="V19" ca="1">IF(INDIRECT("s"&amp;V$43)&lt;&gt;0,INDIRECT("s"&amp;V$43),"")</f>
        <v/>
      </c>
      <c r="W19" s="585" t="str" cm="1">
        <f t="array" aca="1" ref="W19" ca="1">IF(INDIRECT("s"&amp;W$43)&lt;&gt;0,INDIRECT("s"&amp;W$43),"")</f>
        <v/>
      </c>
      <c r="X19" s="585" t="str" cm="1">
        <f t="array" aca="1" ref="X19" ca="1">IF(INDIRECT("s"&amp;X$43)&lt;&gt;0,INDIRECT("s"&amp;X$43),"")</f>
        <v/>
      </c>
      <c r="Y19" s="585" cm="1">
        <f t="array" aca="1" ref="Y19" ca="1">IF(INDIRECT("s"&amp;Y$43)&lt;&gt;0,INDIRECT("s"&amp;Y$43),"")</f>
        <v>1</v>
      </c>
      <c r="Z19" s="585" t="str" cm="1">
        <f t="array" aca="1" ref="Z19" ca="1">IF(INDIRECT("s"&amp;Z$43)&lt;&gt;0,INDIRECT("s"&amp;Z$43),"")</f>
        <v/>
      </c>
      <c r="AA19" s="585" t="str" cm="1">
        <f t="array" aca="1" ref="AA19" ca="1">IF(INDIRECT("s"&amp;AA$43)&lt;&gt;0,INDIRECT("s"&amp;AA$43),"")</f>
        <v/>
      </c>
      <c r="AB19" s="585" t="str" cm="1">
        <f t="array" aca="1" ref="AB19" ca="1">IF(INDIRECT("s"&amp;AB$43)&lt;&gt;0,INDIRECT("s"&amp;AB$43),"")</f>
        <v/>
      </c>
      <c r="AC19" s="585" t="str" cm="1">
        <f t="array" aca="1" ref="AC19" ca="1">IF(INDIRECT("s"&amp;AC$43)&lt;&gt;0,INDIRECT("s"&amp;AC$43),"")</f>
        <v/>
      </c>
      <c r="AD19" s="585" t="str" cm="1">
        <f t="array" aca="1" ref="AD19" ca="1">IF(INDIRECT("s"&amp;AD$43)&lt;&gt;0,INDIRECT("s"&amp;AD$43),"")</f>
        <v/>
      </c>
      <c r="AE19" s="585" t="str" cm="1">
        <f t="array" aca="1" ref="AE19" ca="1">IF(INDIRECT("s"&amp;AE$43)&lt;&gt;0,INDIRECT("s"&amp;AE$43),"")</f>
        <v/>
      </c>
      <c r="AF19" s="585" t="str" cm="1">
        <f t="array" aca="1" ref="AF19" ca="1">IF(INDIRECT("s"&amp;AF$43)&lt;&gt;0,INDIRECT("s"&amp;AF$43),"")</f>
        <v/>
      </c>
      <c r="AG19" s="585" t="str" cm="1">
        <f t="array" aca="1" ref="AG19" ca="1">IF(INDIRECT("s"&amp;AG$43)&lt;&gt;0,INDIRECT("s"&amp;AG$43),"")</f>
        <v/>
      </c>
      <c r="AH19" s="585" t="str" cm="1">
        <f t="array" aca="1" ref="AH19" ca="1">IF(INDIRECT("s"&amp;AH$43)&lt;&gt;0,INDIRECT("s"&amp;AH$43),"")</f>
        <v/>
      </c>
      <c r="AI19" s="585" cm="1">
        <f t="array" aca="1" ref="AI19" ca="1">IF(INDIRECT("s"&amp;AI$43)&lt;&gt;0,INDIRECT("s"&amp;AI$43),"")</f>
        <v>1</v>
      </c>
      <c r="AJ19" s="585" t="str" cm="1">
        <f t="array" aca="1" ref="AJ19" ca="1">IF(INDIRECT("s"&amp;AJ$43)&lt;&gt;0,INDIRECT("s"&amp;AJ$43),"")</f>
        <v/>
      </c>
      <c r="AK19" s="585" cm="1">
        <f t="array" aca="1" ref="AK19" ca="1">IF(INDIRECT("s"&amp;AK$43)&lt;&gt;0,INDIRECT("s"&amp;AK$43),"")</f>
        <v>1</v>
      </c>
      <c r="AL19" s="585" cm="1">
        <f t="array" aca="1" ref="AL19" ca="1">IF(INDIRECT("s"&amp;AL$43)&lt;&gt;0,INDIRECT("s"&amp;AL$43),"")</f>
        <v>1</v>
      </c>
      <c r="AM19" s="585" cm="1">
        <f t="array" aca="1" ref="AM19" ca="1">IF(INDIRECT("s"&amp;AM$43)&lt;&gt;0,INDIRECT("s"&amp;AM$43),"")</f>
        <v>1</v>
      </c>
      <c r="AN19" s="585" t="str" cm="1">
        <f t="array" aca="1" ref="AN19" ca="1">IF(INDIRECT("s"&amp;AN$43)&lt;&gt;0,INDIRECT("s"&amp;AN$43),"")</f>
        <v/>
      </c>
      <c r="AO19" s="585" cm="1">
        <f t="array" aca="1" ref="AO19" ca="1">IF(INDIRECT("s"&amp;AO$43)&lt;&gt;0,INDIRECT("s"&amp;AO$43),"")</f>
        <v>1</v>
      </c>
      <c r="AP19" s="630" cm="1">
        <f t="array" aca="1" ref="AP19" ca="1">IF(INDIRECT("s"&amp;AP$43)&lt;&gt;0,INDIRECT("s"&amp;AP$43),"")</f>
        <v>1</v>
      </c>
    </row>
    <row r="20" spans="1:42" x14ac:dyDescent="0.3">
      <c r="A20" s="647" t="s">
        <v>267</v>
      </c>
      <c r="B20" s="584">
        <v>1</v>
      </c>
      <c r="C20" s="584"/>
      <c r="D20" s="584">
        <v>1</v>
      </c>
      <c r="E20" s="584">
        <v>1</v>
      </c>
      <c r="F20" s="584"/>
      <c r="G20" s="584"/>
      <c r="H20" s="584">
        <v>1</v>
      </c>
      <c r="I20" s="584"/>
      <c r="J20" s="584">
        <v>1</v>
      </c>
      <c r="K20" s="584"/>
      <c r="L20" s="584"/>
      <c r="M20" s="584"/>
      <c r="N20" s="584"/>
      <c r="O20" s="584"/>
      <c r="P20" s="584"/>
      <c r="Q20" s="584"/>
      <c r="R20" s="584"/>
      <c r="S20" s="584"/>
      <c r="T20" s="585">
        <v>1</v>
      </c>
      <c r="U20" s="586" t="str" cm="1">
        <f t="array" aca="1" ref="U20" ca="1">IF(INDIRECT("t"&amp;U$43)&lt;&gt;0,INDIRECT("t"&amp;U$43),"")</f>
        <v/>
      </c>
      <c r="V20" s="586" t="str" cm="1">
        <f t="array" aca="1" ref="V20" ca="1">IF(INDIRECT("t"&amp;V$43)&lt;&gt;0,INDIRECT("t"&amp;V$43),"")</f>
        <v/>
      </c>
      <c r="W20" s="586" t="str" cm="1">
        <f t="array" aca="1" ref="W20" ca="1">IF(INDIRECT("t"&amp;W$43)&lt;&gt;0,INDIRECT("t"&amp;W$43),"")</f>
        <v/>
      </c>
      <c r="X20" s="586" t="str" cm="1">
        <f t="array" aca="1" ref="X20" ca="1">IF(INDIRECT("t"&amp;X$43)&lt;&gt;0,INDIRECT("t"&amp;X$43),"")</f>
        <v/>
      </c>
      <c r="Y20" s="586" t="str" cm="1">
        <f t="array" aca="1" ref="Y20" ca="1">IF(INDIRECT("t"&amp;Y$43)&lt;&gt;0,INDIRECT("t"&amp;Y$43),"")</f>
        <v/>
      </c>
      <c r="Z20" s="586" t="str" cm="1">
        <f t="array" aca="1" ref="Z20" ca="1">IF(INDIRECT("t"&amp;Z$43)&lt;&gt;0,INDIRECT("t"&amp;Z$43),"")</f>
        <v/>
      </c>
      <c r="AA20" s="586" cm="1">
        <f t="array" aca="1" ref="AA20" ca="1">IF(INDIRECT("t"&amp;AA$43)&lt;&gt;0,INDIRECT("t"&amp;AA$43),"")</f>
        <v>1</v>
      </c>
      <c r="AB20" s="586" t="str" cm="1">
        <f t="array" aca="1" ref="AB20" ca="1">IF(INDIRECT("t"&amp;AB$43)&lt;&gt;0,INDIRECT("t"&amp;AB$43),"")</f>
        <v/>
      </c>
      <c r="AC20" s="586" t="str" cm="1">
        <f t="array" aca="1" ref="AC20" ca="1">IF(INDIRECT("t"&amp;AC$43)&lt;&gt;0,INDIRECT("t"&amp;AC$43),"")</f>
        <v/>
      </c>
      <c r="AD20" s="586" t="str" cm="1">
        <f t="array" aca="1" ref="AD20" ca="1">IF(INDIRECT("t"&amp;AD$43)&lt;&gt;0,INDIRECT("t"&amp;AD$43),"")</f>
        <v/>
      </c>
      <c r="AE20" s="586" t="str" cm="1">
        <f t="array" aca="1" ref="AE20" ca="1">IF(INDIRECT("t"&amp;AE$43)&lt;&gt;0,INDIRECT("t"&amp;AE$43),"")</f>
        <v/>
      </c>
      <c r="AF20" s="586" cm="1">
        <f t="array" aca="1" ref="AF20" ca="1">IF(INDIRECT("t"&amp;AF$43)&lt;&gt;0,INDIRECT("t"&amp;AF$43),"")</f>
        <v>1</v>
      </c>
      <c r="AG20" s="586" t="str" cm="1">
        <f t="array" aca="1" ref="AG20" ca="1">IF(INDIRECT("t"&amp;AG$43)&lt;&gt;0,INDIRECT("t"&amp;AG$43),"")</f>
        <v/>
      </c>
      <c r="AH20" s="586" t="str" cm="1">
        <f t="array" aca="1" ref="AH20" ca="1">IF(INDIRECT("t"&amp;AH$43)&lt;&gt;0,INDIRECT("t"&amp;AH$43),"")</f>
        <v/>
      </c>
      <c r="AI20" s="586" t="str" cm="1">
        <f t="array" aca="1" ref="AI20" ca="1">IF(INDIRECT("t"&amp;AI$43)&lt;&gt;0,INDIRECT("t"&amp;AI$43),"")</f>
        <v/>
      </c>
      <c r="AJ20" s="586" t="str" cm="1">
        <f t="array" aca="1" ref="AJ20" ca="1">IF(INDIRECT("t"&amp;AJ$43)&lt;&gt;0,INDIRECT("t"&amp;AJ$43),"")</f>
        <v/>
      </c>
      <c r="AK20" s="586" cm="1">
        <f t="array" aca="1" ref="AK20" ca="1">IF(INDIRECT("t"&amp;AK$43)&lt;&gt;0,INDIRECT("t"&amp;AK$43),"")</f>
        <v>1</v>
      </c>
      <c r="AL20" s="586" cm="1">
        <f t="array" aca="1" ref="AL20" ca="1">IF(INDIRECT("t"&amp;AL$43)&lt;&gt;0,INDIRECT("t"&amp;AL$43),"")</f>
        <v>1</v>
      </c>
      <c r="AM20" s="586" t="str" cm="1">
        <f t="array" aca="1" ref="AM20" ca="1">IF(INDIRECT("t"&amp;AM$43)&lt;&gt;0,INDIRECT("t"&amp;AM$43),"")</f>
        <v/>
      </c>
      <c r="AN20" s="586" t="str" cm="1">
        <f t="array" aca="1" ref="AN20" ca="1">IF(INDIRECT("t"&amp;AN$43)&lt;&gt;0,INDIRECT("t"&amp;AN$43),"")</f>
        <v/>
      </c>
      <c r="AO20" s="585" t="str" cm="1">
        <f t="array" aca="1" ref="AO20" ca="1">IF(INDIRECT("t"&amp;AO$43)&lt;&gt;0,INDIRECT("t"&amp;AO$43),"")</f>
        <v/>
      </c>
      <c r="AP20" s="630" cm="1">
        <f t="array" aca="1" ref="AP20" ca="1">IF(INDIRECT("t"&amp;AP$43)&lt;&gt;0,INDIRECT("t"&amp;AP$43),"")</f>
        <v>1</v>
      </c>
    </row>
    <row r="21" spans="1:42" x14ac:dyDescent="0.3">
      <c r="A21" s="648" t="s">
        <v>261</v>
      </c>
      <c r="B21" s="584"/>
      <c r="C21" s="584"/>
      <c r="D21" s="584"/>
      <c r="E21" s="584"/>
      <c r="F21" s="584"/>
      <c r="G21" s="584"/>
      <c r="H21" s="584"/>
      <c r="I21" s="584">
        <v>1</v>
      </c>
      <c r="J21" s="584"/>
      <c r="K21" s="584"/>
      <c r="L21" s="584"/>
      <c r="M21" s="584">
        <v>1</v>
      </c>
      <c r="N21" s="584"/>
      <c r="O21" s="584"/>
      <c r="P21" s="584"/>
      <c r="Q21" s="584"/>
      <c r="R21" s="584"/>
      <c r="S21" s="584"/>
      <c r="T21" s="584"/>
      <c r="U21" s="585">
        <v>1</v>
      </c>
      <c r="V21" s="585" t="str" cm="1">
        <f t="array" aca="1" ref="V21" ca="1">IF(INDIRECT("u"&amp;V$43)&lt;&gt;0,INDIRECT("u"&amp;V$43),"")</f>
        <v/>
      </c>
      <c r="W21" s="585" t="str" cm="1">
        <f t="array" aca="1" ref="W21" ca="1">IF(INDIRECT("u"&amp;W$43)&lt;&gt;0,INDIRECT("u"&amp;W$43),"")</f>
        <v/>
      </c>
      <c r="X21" s="585" t="str" cm="1">
        <f t="array" aca="1" ref="X21" ca="1">IF(INDIRECT("u"&amp;X$43)&lt;&gt;0,INDIRECT("u"&amp;X$43),"")</f>
        <v/>
      </c>
      <c r="Y21" s="585" cm="1">
        <f t="array" aca="1" ref="Y21" ca="1">IF(INDIRECT("u"&amp;Y$43)&lt;&gt;0,INDIRECT("u"&amp;Y$43),"")</f>
        <v>1</v>
      </c>
      <c r="Z21" s="585" t="str" cm="1">
        <f t="array" aca="1" ref="Z21" ca="1">IF(INDIRECT("u"&amp;Z$43)&lt;&gt;0,INDIRECT("u"&amp;Z$43),"")</f>
        <v/>
      </c>
      <c r="AA21" s="585" cm="1">
        <f t="array" aca="1" ref="AA21" ca="1">IF(INDIRECT("u"&amp;AA$43)&lt;&gt;0,INDIRECT("u"&amp;AA$43),"")</f>
        <v>1</v>
      </c>
      <c r="AB21" s="585" t="str" cm="1">
        <f t="array" aca="1" ref="AB21" ca="1">IF(INDIRECT("u"&amp;AB$43)&lt;&gt;0,INDIRECT("u"&amp;AB$43),"")</f>
        <v/>
      </c>
      <c r="AC21" s="585" t="str" cm="1">
        <f t="array" aca="1" ref="AC21" ca="1">IF(INDIRECT("u"&amp;AC$43)&lt;&gt;0,INDIRECT("u"&amp;AC$43),"")</f>
        <v/>
      </c>
      <c r="AD21" s="585" t="str" cm="1">
        <f t="array" aca="1" ref="AD21" ca="1">IF(INDIRECT("u"&amp;AD$43)&lt;&gt;0,INDIRECT("u"&amp;AD$43),"")</f>
        <v/>
      </c>
      <c r="AE21" s="585" t="str" cm="1">
        <f t="array" aca="1" ref="AE21" ca="1">IF(INDIRECT("u"&amp;AE$43)&lt;&gt;0,INDIRECT("u"&amp;AE$43),"")</f>
        <v/>
      </c>
      <c r="AF21" s="585" t="str" cm="1">
        <f t="array" aca="1" ref="AF21" ca="1">IF(INDIRECT("u"&amp;AF$43)&lt;&gt;0,INDIRECT("u"&amp;AF$43),"")</f>
        <v/>
      </c>
      <c r="AG21" s="585" t="str" cm="1">
        <f t="array" aca="1" ref="AG21" ca="1">IF(INDIRECT("u"&amp;AG$43)&lt;&gt;0,INDIRECT("u"&amp;AG$43),"")</f>
        <v/>
      </c>
      <c r="AH21" s="585" t="str" cm="1">
        <f t="array" aca="1" ref="AH21" ca="1">IF(INDIRECT("u"&amp;AH$43)&lt;&gt;0,INDIRECT("u"&amp;AH$43),"")</f>
        <v/>
      </c>
      <c r="AI21" s="585" t="str" cm="1">
        <f t="array" aca="1" ref="AI21" ca="1">IF(INDIRECT("u"&amp;AI$43)&lt;&gt;0,INDIRECT("u"&amp;AI$43),"")</f>
        <v/>
      </c>
      <c r="AJ21" s="585" t="str" cm="1">
        <f t="array" aca="1" ref="AJ21" ca="1">IF(INDIRECT("u"&amp;AJ$43)&lt;&gt;0,INDIRECT("u"&amp;AJ$43),"")</f>
        <v/>
      </c>
      <c r="AK21" s="585" cm="1">
        <f t="array" aca="1" ref="AK21" ca="1">IF(INDIRECT("u"&amp;AK$43)&lt;&gt;0,INDIRECT("u"&amp;AK$43),"")</f>
        <v>1</v>
      </c>
      <c r="AL21" s="585" t="str" cm="1">
        <f t="array" aca="1" ref="AL21" ca="1">IF(INDIRECT("u"&amp;AL$43)&lt;&gt;0,INDIRECT("u"&amp;AL$43),"")</f>
        <v/>
      </c>
      <c r="AM21" s="585" t="str" cm="1">
        <f t="array" aca="1" ref="AM21" ca="1">IF(INDIRECT("u"&amp;AM$43)&lt;&gt;0,INDIRECT("u"&amp;AM$43),"")</f>
        <v/>
      </c>
      <c r="AN21" s="585" t="str" cm="1">
        <f t="array" aca="1" ref="AN21" ca="1">IF(INDIRECT("u"&amp;AN$43)&lt;&gt;0,INDIRECT("u"&amp;AN$43),"")</f>
        <v/>
      </c>
      <c r="AO21" s="585" t="str" cm="1">
        <f t="array" aca="1" ref="AO21" ca="1">IF(INDIRECT("u"&amp;AO$43)&lt;&gt;0,INDIRECT("u"&amp;AO$43),"")</f>
        <v/>
      </c>
      <c r="AP21" s="630" cm="1">
        <f t="array" aca="1" ref="AP21" ca="1">IF(INDIRECT("u"&amp;AP$43)&lt;&gt;0,INDIRECT("u"&amp;AP$43),"")</f>
        <v>1</v>
      </c>
    </row>
    <row r="22" spans="1:42" x14ac:dyDescent="0.3">
      <c r="A22" s="649" t="s">
        <v>231</v>
      </c>
      <c r="B22" s="584"/>
      <c r="C22" s="584"/>
      <c r="D22" s="584"/>
      <c r="E22" s="584"/>
      <c r="F22" s="584"/>
      <c r="G22" s="584"/>
      <c r="H22" s="584"/>
      <c r="I22" s="584"/>
      <c r="J22" s="584"/>
      <c r="K22" s="584"/>
      <c r="L22" s="584">
        <v>1</v>
      </c>
      <c r="M22" s="584"/>
      <c r="N22" s="584"/>
      <c r="O22" s="584">
        <v>1</v>
      </c>
      <c r="P22" s="584"/>
      <c r="Q22" s="584"/>
      <c r="R22" s="584"/>
      <c r="S22" s="584"/>
      <c r="T22" s="584"/>
      <c r="U22" s="584"/>
      <c r="V22" s="585">
        <v>1</v>
      </c>
      <c r="W22" s="585" t="str" cm="1">
        <f t="array" aca="1" ref="W22" ca="1">IF(INDIRECT("v"&amp;W$43)&lt;&gt;0,INDIRECT("v"&amp;W$43),"")</f>
        <v/>
      </c>
      <c r="X22" s="585" t="str" cm="1">
        <f t="array" aca="1" ref="X22" ca="1">IF(INDIRECT("v"&amp;X$43)&lt;&gt;0,INDIRECT("v"&amp;X$43),"")</f>
        <v/>
      </c>
      <c r="Y22" s="585" t="str" cm="1">
        <f t="array" aca="1" ref="Y22" ca="1">IF(INDIRECT("v"&amp;Y$43)&lt;&gt;0,INDIRECT("v"&amp;Y$43),"")</f>
        <v/>
      </c>
      <c r="Z22" s="585" t="str" cm="1">
        <f t="array" aca="1" ref="Z22" ca="1">IF(INDIRECT("v"&amp;Z$43)&lt;&gt;0,INDIRECT("v"&amp;Z$43),"")</f>
        <v/>
      </c>
      <c r="AA22" s="585" cm="1">
        <f t="array" aca="1" ref="AA22" ca="1">IF(INDIRECT("v"&amp;AA$43)&lt;&gt;0,INDIRECT("v"&amp;AA$43),"")</f>
        <v>1</v>
      </c>
      <c r="AB22" s="585" t="str" cm="1">
        <f t="array" aca="1" ref="AB22" ca="1">IF(INDIRECT("v"&amp;AB$43)&lt;&gt;0,INDIRECT("v"&amp;AB$43),"")</f>
        <v/>
      </c>
      <c r="AC22" s="585" t="str" cm="1">
        <f t="array" aca="1" ref="AC22" ca="1">IF(INDIRECT("v"&amp;AC$43)&lt;&gt;0,INDIRECT("v"&amp;AC$43),"")</f>
        <v/>
      </c>
      <c r="AD22" s="585" t="str" cm="1">
        <f t="array" aca="1" ref="AD22" ca="1">IF(INDIRECT("v"&amp;AD$43)&lt;&gt;0,INDIRECT("v"&amp;AD$43),"")</f>
        <v/>
      </c>
      <c r="AE22" s="585" t="str" cm="1">
        <f t="array" aca="1" ref="AE22" ca="1">IF(INDIRECT("v"&amp;AE$43)&lt;&gt;0,INDIRECT("v"&amp;AE$43),"")</f>
        <v/>
      </c>
      <c r="AF22" s="585" cm="1">
        <f t="array" aca="1" ref="AF22" ca="1">IF(INDIRECT("v"&amp;AF$43)&lt;&gt;0,INDIRECT("v"&amp;AF$43),"")</f>
        <v>1</v>
      </c>
      <c r="AG22" s="585" t="str" cm="1">
        <f t="array" aca="1" ref="AG22" ca="1">IF(INDIRECT("v"&amp;AG$43)&lt;&gt;0,INDIRECT("v"&amp;AG$43),"")</f>
        <v/>
      </c>
      <c r="AH22" s="585" t="str" cm="1">
        <f t="array" aca="1" ref="AH22" ca="1">IF(INDIRECT("v"&amp;AH$43)&lt;&gt;0,INDIRECT("v"&amp;AH$43),"")</f>
        <v/>
      </c>
      <c r="AI22" s="585" t="str" cm="1">
        <f t="array" aca="1" ref="AI22" ca="1">IF(INDIRECT("v"&amp;AI$43)&lt;&gt;0,INDIRECT("v"&amp;AI$43),"")</f>
        <v/>
      </c>
      <c r="AJ22" s="585" t="str" cm="1">
        <f t="array" aca="1" ref="AJ22" ca="1">IF(INDIRECT("v"&amp;AJ$43)&lt;&gt;0,INDIRECT("v"&amp;AJ$43),"")</f>
        <v/>
      </c>
      <c r="AK22" s="585" cm="1">
        <f t="array" aca="1" ref="AK22" ca="1">IF(INDIRECT("v"&amp;AK$43)&lt;&gt;0,INDIRECT("v"&amp;AK$43),"")</f>
        <v>1</v>
      </c>
      <c r="AL22" s="585" t="str" cm="1">
        <f t="array" aca="1" ref="AL22" ca="1">IF(INDIRECT("v"&amp;AL$43)&lt;&gt;0,INDIRECT("v"&amp;AL$43),"")</f>
        <v/>
      </c>
      <c r="AM22" s="585" t="str" cm="1">
        <f t="array" aca="1" ref="AM22" ca="1">IF(INDIRECT("v"&amp;AM$43)&lt;&gt;0,INDIRECT("v"&amp;AM$43),"")</f>
        <v/>
      </c>
      <c r="AN22" s="585" t="str" cm="1">
        <f t="array" aca="1" ref="AN22" ca="1">IF(INDIRECT("v"&amp;AN$43)&lt;&gt;0,INDIRECT("v"&amp;AN$43),"")</f>
        <v/>
      </c>
      <c r="AO22" s="585" t="str" cm="1">
        <f t="array" aca="1" ref="AO22" ca="1">IF(INDIRECT("v"&amp;AO$43)&lt;&gt;0,INDIRECT("v"&amp;AO$43),"")</f>
        <v/>
      </c>
      <c r="AP22" s="630" cm="1">
        <f t="array" aca="1" ref="AP22" ca="1">IF(INDIRECT("v"&amp;AP$43)&lt;&gt;0,INDIRECT("v"&amp;AP$43),"")</f>
        <v>1</v>
      </c>
    </row>
    <row r="23" spans="1:42" x14ac:dyDescent="0.3">
      <c r="A23" s="650" t="s">
        <v>219</v>
      </c>
      <c r="B23" s="584"/>
      <c r="C23" s="584"/>
      <c r="D23" s="584"/>
      <c r="E23" s="584"/>
      <c r="F23" s="584"/>
      <c r="G23" s="584"/>
      <c r="H23" s="584"/>
      <c r="I23" s="584">
        <v>1</v>
      </c>
      <c r="J23" s="584"/>
      <c r="K23" s="584">
        <v>1</v>
      </c>
      <c r="L23" s="584">
        <v>1</v>
      </c>
      <c r="M23" s="584">
        <v>1</v>
      </c>
      <c r="N23" s="584"/>
      <c r="O23" s="584">
        <v>1</v>
      </c>
      <c r="P23" s="584"/>
      <c r="Q23" s="584"/>
      <c r="R23" s="584"/>
      <c r="S23" s="584"/>
      <c r="T23" s="584"/>
      <c r="U23" s="584"/>
      <c r="V23" s="584"/>
      <c r="W23" s="585">
        <v>1</v>
      </c>
      <c r="X23" s="585" t="str" cm="1">
        <f t="array" aca="1" ref="X23" ca="1">IF(INDIRECT("w"&amp;X$43)&lt;&gt;0,INDIRECT("w"&amp;X$43),"")</f>
        <v/>
      </c>
      <c r="Y23" s="585" t="str" cm="1">
        <f t="array" aca="1" ref="Y23" ca="1">IF(INDIRECT("w"&amp;Y$43)&lt;&gt;0,INDIRECT("w"&amp;Y$43),"")</f>
        <v/>
      </c>
      <c r="Z23" s="585" t="str" cm="1">
        <f t="array" aca="1" ref="Z23" ca="1">IF(INDIRECT("w"&amp;Z$43)&lt;&gt;0,INDIRECT("w"&amp;Z$43),"")</f>
        <v/>
      </c>
      <c r="AA23" s="585" t="str" cm="1">
        <f t="array" aca="1" ref="AA23" ca="1">IF(INDIRECT("w"&amp;AA$43)&lt;&gt;0,INDIRECT("w"&amp;AA$43),"")</f>
        <v/>
      </c>
      <c r="AB23" s="585" t="str" cm="1">
        <f t="array" aca="1" ref="AB23" ca="1">IF(INDIRECT("w"&amp;AB$43)&lt;&gt;0,INDIRECT("w"&amp;AB$43),"")</f>
        <v/>
      </c>
      <c r="AC23" s="585" t="str" cm="1">
        <f t="array" aca="1" ref="AC23" ca="1">IF(INDIRECT("w"&amp;AC$43)&lt;&gt;0,INDIRECT("w"&amp;AC$43),"")</f>
        <v/>
      </c>
      <c r="AD23" s="585" t="str" cm="1">
        <f t="array" aca="1" ref="AD23" ca="1">IF(INDIRECT("w"&amp;AD$43)&lt;&gt;0,INDIRECT("w"&amp;AD$43),"")</f>
        <v/>
      </c>
      <c r="AE23" s="585" cm="1">
        <f t="array" aca="1" ref="AE23" ca="1">IF(INDIRECT("w"&amp;AE$43)&lt;&gt;0,INDIRECT("w"&amp;AE$43),"")</f>
        <v>1</v>
      </c>
      <c r="AF23" s="585" t="str" cm="1">
        <f t="array" aca="1" ref="AF23" ca="1">IF(INDIRECT("w"&amp;AF$43)&lt;&gt;0,INDIRECT("w"&amp;AF$43),"")</f>
        <v/>
      </c>
      <c r="AG23" s="585" t="str" cm="1">
        <f t="array" aca="1" ref="AG23" ca="1">IF(INDIRECT("w"&amp;AG$43)&lt;&gt;0,INDIRECT("w"&amp;AG$43),"")</f>
        <v/>
      </c>
      <c r="AH23" s="585" t="str" cm="1">
        <f t="array" aca="1" ref="AH23" ca="1">IF(INDIRECT("w"&amp;AH$43)&lt;&gt;0,INDIRECT("w"&amp;AH$43),"")</f>
        <v/>
      </c>
      <c r="AI23" s="585" t="str" cm="1">
        <f t="array" aca="1" ref="AI23" ca="1">IF(INDIRECT("w"&amp;AI$43)&lt;&gt;0,INDIRECT("w"&amp;AI$43),"")</f>
        <v/>
      </c>
      <c r="AJ23" s="585" cm="1">
        <f t="array" aca="1" ref="AJ23" ca="1">IF(INDIRECT("w"&amp;AJ$43)&lt;&gt;0,INDIRECT("w"&amp;AJ$43),"")</f>
        <v>1</v>
      </c>
      <c r="AK23" s="585" cm="1">
        <f t="array" aca="1" ref="AK23" ca="1">IF(INDIRECT("w"&amp;AK$43)&lt;&gt;0,INDIRECT("w"&amp;AK$43),"")</f>
        <v>1</v>
      </c>
      <c r="AL23" s="585" t="str" cm="1">
        <f t="array" aca="1" ref="AL23" ca="1">IF(INDIRECT("w"&amp;AL$43)&lt;&gt;0,INDIRECT("w"&amp;AL$43),"")</f>
        <v/>
      </c>
      <c r="AM23" s="585" t="str" cm="1">
        <f t="array" aca="1" ref="AM23" ca="1">IF(INDIRECT("w"&amp;AM$43)&lt;&gt;0,INDIRECT("w"&amp;AM$43),"")</f>
        <v/>
      </c>
      <c r="AN23" s="585" t="str" cm="1">
        <f t="array" aca="1" ref="AN23" ca="1">IF(INDIRECT("w"&amp;AN$43)&lt;&gt;0,INDIRECT("w"&amp;AN$43),"")</f>
        <v/>
      </c>
      <c r="AO23" s="585" t="str" cm="1">
        <f t="array" aca="1" ref="AO23" ca="1">IF(INDIRECT("w"&amp;AO$43)&lt;&gt;0,INDIRECT("w"&amp;AO$43),"")</f>
        <v/>
      </c>
      <c r="AP23" s="630" cm="1">
        <f t="array" aca="1" ref="AP23" ca="1">IF(INDIRECT("w"&amp;AP$43)&lt;&gt;0,INDIRECT("w"&amp;AP$43),"")</f>
        <v>1</v>
      </c>
    </row>
    <row r="24" spans="1:42" x14ac:dyDescent="0.3">
      <c r="A24" s="651" t="s">
        <v>243</v>
      </c>
      <c r="B24" s="584"/>
      <c r="C24" s="584"/>
      <c r="D24" s="584"/>
      <c r="E24" s="584"/>
      <c r="F24" s="584"/>
      <c r="G24" s="584"/>
      <c r="H24" s="584"/>
      <c r="I24" s="584"/>
      <c r="J24" s="584"/>
      <c r="K24" s="584"/>
      <c r="L24" s="584">
        <v>1</v>
      </c>
      <c r="M24" s="584"/>
      <c r="N24" s="584"/>
      <c r="O24" s="584"/>
      <c r="P24" s="584"/>
      <c r="Q24" s="584"/>
      <c r="R24" s="584"/>
      <c r="S24" s="584"/>
      <c r="T24" s="584"/>
      <c r="U24" s="584"/>
      <c r="V24" s="584"/>
      <c r="W24" s="584"/>
      <c r="X24" s="585">
        <v>1</v>
      </c>
      <c r="Y24" s="585" cm="1">
        <f t="array" aca="1" ref="Y24" ca="1">IF(INDIRECT("x"&amp;Y$43)&lt;&gt;0,INDIRECT("x"&amp;Y$43),"")</f>
        <v>1</v>
      </c>
      <c r="Z24" s="585" t="str" cm="1">
        <f t="array" aca="1" ref="Z24" ca="1">IF(INDIRECT("x"&amp;Z$43)&lt;&gt;0,INDIRECT("x"&amp;Z$43),"")</f>
        <v/>
      </c>
      <c r="AA24" s="585" t="str" cm="1">
        <f t="array" aca="1" ref="AA24" ca="1">IF(INDIRECT("x"&amp;AA$43)&lt;&gt;0,INDIRECT("x"&amp;AA$43),"")</f>
        <v/>
      </c>
      <c r="AB24" s="585" t="str" cm="1">
        <f t="array" aca="1" ref="AB24" ca="1">IF(INDIRECT("x"&amp;AB$43)&lt;&gt;0,INDIRECT("x"&amp;AB$43),"")</f>
        <v/>
      </c>
      <c r="AC24" s="585" t="str" cm="1">
        <f t="array" aca="1" ref="AC24" ca="1">IF(INDIRECT("x"&amp;AC$43)&lt;&gt;0,INDIRECT("x"&amp;AC$43),"")</f>
        <v/>
      </c>
      <c r="AD24" s="585" t="str" cm="1">
        <f t="array" aca="1" ref="AD24" ca="1">IF(INDIRECT("x"&amp;AD$43)&lt;&gt;0,INDIRECT("x"&amp;AD$43),"")</f>
        <v/>
      </c>
      <c r="AE24" s="585" t="str" cm="1">
        <f t="array" aca="1" ref="AE24" ca="1">IF(INDIRECT("x"&amp;AE$43)&lt;&gt;0,INDIRECT("x"&amp;AE$43),"")</f>
        <v/>
      </c>
      <c r="AF24" s="585" cm="1">
        <f t="array" aca="1" ref="AF24" ca="1">IF(INDIRECT("x"&amp;AF$43)&lt;&gt;0,INDIRECT("x"&amp;AF$43),"")</f>
        <v>1</v>
      </c>
      <c r="AG24" s="585" t="str" cm="1">
        <f t="array" aca="1" ref="AG24" ca="1">IF(INDIRECT("x"&amp;AG$43)&lt;&gt;0,INDIRECT("x"&amp;AG$43),"")</f>
        <v/>
      </c>
      <c r="AH24" s="585" t="str" cm="1">
        <f t="array" aca="1" ref="AH24" ca="1">IF(INDIRECT("x"&amp;AH$43)&lt;&gt;0,INDIRECT("x"&amp;AH$43),"")</f>
        <v/>
      </c>
      <c r="AI24" s="585" t="str" cm="1">
        <f t="array" aca="1" ref="AI24" ca="1">IF(INDIRECT("x"&amp;AI$43)&lt;&gt;0,INDIRECT("x"&amp;AI$43),"")</f>
        <v/>
      </c>
      <c r="AJ24" s="585" t="str" cm="1">
        <f t="array" aca="1" ref="AJ24" ca="1">IF(INDIRECT("x"&amp;AJ$43)&lt;&gt;0,INDIRECT("x"&amp;AJ$43),"")</f>
        <v/>
      </c>
      <c r="AK24" s="585" cm="1">
        <f t="array" aca="1" ref="AK24" ca="1">IF(INDIRECT("x"&amp;AK$43)&lt;&gt;0,INDIRECT("x"&amp;AK$43),"")</f>
        <v>1</v>
      </c>
      <c r="AL24" s="585" t="str" cm="1">
        <f t="array" aca="1" ref="AL24" ca="1">IF(INDIRECT("x"&amp;AL$43)&lt;&gt;0,INDIRECT("x"&amp;AL$43),"")</f>
        <v/>
      </c>
      <c r="AM24" s="585" t="str" cm="1">
        <f t="array" aca="1" ref="AM24" ca="1">IF(INDIRECT("x"&amp;AM$43)&lt;&gt;0,INDIRECT("x"&amp;AM$43),"")</f>
        <v/>
      </c>
      <c r="AN24" s="585" t="str" cm="1">
        <f t="array" aca="1" ref="AN24" ca="1">IF(INDIRECT("x"&amp;AN$43)&lt;&gt;0,INDIRECT("x"&amp;AN$43),"")</f>
        <v/>
      </c>
      <c r="AO24" s="585" t="str" cm="1">
        <f t="array" aca="1" ref="AO24" ca="1">IF(INDIRECT("x"&amp;AO$43)&lt;&gt;0,INDIRECT("x"&amp;AO$43),"")</f>
        <v/>
      </c>
      <c r="AP24" s="630" cm="1">
        <f t="array" aca="1" ref="AP24" ca="1">IF(INDIRECT("x"&amp;AP$43)&lt;&gt;0,INDIRECT("x"&amp;AP$43),"")</f>
        <v>1</v>
      </c>
    </row>
    <row r="25" spans="1:42" x14ac:dyDescent="0.3">
      <c r="A25" s="652" t="s">
        <v>14</v>
      </c>
      <c r="B25" s="584"/>
      <c r="C25" s="584"/>
      <c r="D25" s="584">
        <v>1</v>
      </c>
      <c r="E25" s="584">
        <v>1</v>
      </c>
      <c r="F25" s="584"/>
      <c r="G25" s="584">
        <v>1</v>
      </c>
      <c r="H25" s="584">
        <v>1</v>
      </c>
      <c r="I25" s="584">
        <v>1</v>
      </c>
      <c r="J25" s="584">
        <v>1</v>
      </c>
      <c r="K25" s="584">
        <v>1</v>
      </c>
      <c r="L25" s="584">
        <v>1</v>
      </c>
      <c r="M25" s="584">
        <v>1</v>
      </c>
      <c r="N25" s="584">
        <v>1</v>
      </c>
      <c r="O25" s="584">
        <v>1</v>
      </c>
      <c r="P25" s="584">
        <v>1</v>
      </c>
      <c r="Q25" s="584">
        <v>1</v>
      </c>
      <c r="R25" s="584">
        <v>1</v>
      </c>
      <c r="S25" s="584">
        <v>1</v>
      </c>
      <c r="T25" s="584"/>
      <c r="U25" s="584">
        <v>1</v>
      </c>
      <c r="V25" s="584"/>
      <c r="W25" s="584"/>
      <c r="X25" s="584">
        <v>1</v>
      </c>
      <c r="Y25" s="585">
        <v>1</v>
      </c>
      <c r="Z25" s="585" t="str" cm="1">
        <f t="array" aca="1" ref="Z25" ca="1">IF(INDIRECT("y"&amp;Z$43)&lt;&gt;0,INDIRECT("y"&amp;Z$43),"")</f>
        <v/>
      </c>
      <c r="AA25" s="585" t="str" cm="1">
        <f t="array" aca="1" ref="AA25" ca="1">IF(INDIRECT("y"&amp;AA$43)&lt;&gt;0,INDIRECT("y"&amp;AA$43),"")</f>
        <v/>
      </c>
      <c r="AB25" s="585" t="str" cm="1">
        <f t="array" aca="1" ref="AB25" ca="1">IF(INDIRECT("y"&amp;AB$43)&lt;&gt;0,INDIRECT("y"&amp;AB$43),"")</f>
        <v/>
      </c>
      <c r="AC25" s="585" t="str" cm="1">
        <f t="array" aca="1" ref="AC25" ca="1">IF(INDIRECT("y"&amp;AC$43)&lt;&gt;0,INDIRECT("y"&amp;AC$43),"")</f>
        <v/>
      </c>
      <c r="AD25" s="585" t="str" cm="1">
        <f t="array" aca="1" ref="AD25" ca="1">IF(INDIRECT("y"&amp;AD$43)&lt;&gt;0,INDIRECT("y"&amp;AD$43),"")</f>
        <v/>
      </c>
      <c r="AE25" s="585" cm="1">
        <f t="array" aca="1" ref="AE25" ca="1">IF(INDIRECT("y"&amp;AE$43)&lt;&gt;0,INDIRECT("y"&amp;AE$43),"")</f>
        <v>1</v>
      </c>
      <c r="AF25" s="585" t="str" cm="1">
        <f t="array" aca="1" ref="AF25" ca="1">IF(INDIRECT("y"&amp;AF$43)&lt;&gt;0,INDIRECT("y"&amp;AF$43),"")</f>
        <v/>
      </c>
      <c r="AG25" s="585" t="str" cm="1">
        <f t="array" aca="1" ref="AG25" ca="1">IF(INDIRECT("y"&amp;AG$43)&lt;&gt;0,INDIRECT("y"&amp;AG$43),"")</f>
        <v/>
      </c>
      <c r="AH25" s="585" cm="1">
        <f t="array" aca="1" ref="AH25" ca="1">IF(INDIRECT("y"&amp;AH$43)&lt;&gt;0,INDIRECT("y"&amp;AH$43),"")</f>
        <v>1</v>
      </c>
      <c r="AI25" s="585" cm="1">
        <f t="array" aca="1" ref="AI25" ca="1">IF(INDIRECT("y"&amp;AI$43)&lt;&gt;0,INDIRECT("y"&amp;AI$43),"")</f>
        <v>1</v>
      </c>
      <c r="AJ25" s="585" t="str" cm="1">
        <f t="array" aca="1" ref="AJ25" ca="1">IF(INDIRECT("y"&amp;AJ$43)&lt;&gt;0,INDIRECT("y"&amp;AJ$43),"")</f>
        <v/>
      </c>
      <c r="AK25" s="585" cm="1">
        <f t="array" aca="1" ref="AK25" ca="1">IF(INDIRECT("y"&amp;AK$43)&lt;&gt;0,INDIRECT("y"&amp;AK$43),"")</f>
        <v>1</v>
      </c>
      <c r="AL25" s="585" t="str" cm="1">
        <f t="array" aca="1" ref="AL25" ca="1">IF(INDIRECT("y"&amp;AL$43)&lt;&gt;0,INDIRECT("y"&amp;AL$43),"")</f>
        <v/>
      </c>
      <c r="AM25" s="585" t="str" cm="1">
        <f t="array" aca="1" ref="AM25" ca="1">IF(INDIRECT("y"&amp;AM$43)&lt;&gt;0,INDIRECT("y"&amp;AM$43),"")</f>
        <v/>
      </c>
      <c r="AN25" s="585" cm="1">
        <f t="array" aca="1" ref="AN25" ca="1">IF(INDIRECT("y"&amp;AN$43)&lt;&gt;0,INDIRECT("y"&amp;AN$43),"")</f>
        <v>1</v>
      </c>
      <c r="AO25" s="585" cm="1">
        <f t="array" aca="1" ref="AO25" ca="1">IF(INDIRECT("y"&amp;AO$43)&lt;&gt;0,INDIRECT("y"&amp;AO$43),"")</f>
        <v>1</v>
      </c>
      <c r="AP25" s="630" cm="1">
        <f t="array" aca="1" ref="AP25" ca="1">IF(INDIRECT("y"&amp;AP$43)&lt;&gt;0,INDIRECT("y"&amp;AP$43),"")</f>
        <v>1</v>
      </c>
    </row>
    <row r="26" spans="1:42" x14ac:dyDescent="0.3">
      <c r="A26" s="653" t="s">
        <v>17</v>
      </c>
      <c r="B26" s="584"/>
      <c r="C26" s="584"/>
      <c r="D26" s="584"/>
      <c r="E26" s="584"/>
      <c r="F26" s="584">
        <v>1</v>
      </c>
      <c r="G26" s="584"/>
      <c r="H26" s="584"/>
      <c r="I26" s="584">
        <v>1</v>
      </c>
      <c r="J26" s="584"/>
      <c r="K26" s="584">
        <v>1</v>
      </c>
      <c r="L26" s="584">
        <v>1</v>
      </c>
      <c r="M26" s="584">
        <v>1</v>
      </c>
      <c r="N26" s="584"/>
      <c r="O26" s="584">
        <v>1</v>
      </c>
      <c r="P26" s="584"/>
      <c r="Q26" s="584"/>
      <c r="R26" s="584"/>
      <c r="S26" s="584"/>
      <c r="T26" s="584"/>
      <c r="U26" s="584"/>
      <c r="V26" s="584"/>
      <c r="W26" s="584"/>
      <c r="X26" s="584"/>
      <c r="Y26" s="584"/>
      <c r="Z26" s="585">
        <v>1</v>
      </c>
      <c r="AA26" s="585" t="str" cm="1">
        <f t="array" aca="1" ref="AA26" ca="1">IF(INDIRECT("z"&amp;AA$43)&lt;&gt;0,INDIRECT("z"&amp;AA$43),"")</f>
        <v/>
      </c>
      <c r="AB26" s="585" t="str" cm="1">
        <f t="array" aca="1" ref="AB26" ca="1">IF(INDIRECT("z"&amp;AB$43)&lt;&gt;0,INDIRECT("z"&amp;AB$43),"")</f>
        <v/>
      </c>
      <c r="AC26" s="585" t="str" cm="1">
        <f t="array" aca="1" ref="AC26" ca="1">IF(INDIRECT("z"&amp;AC$43)&lt;&gt;0,INDIRECT("z"&amp;AC$43),"")</f>
        <v/>
      </c>
      <c r="AD26" s="585" t="str" cm="1">
        <f t="array" aca="1" ref="AD26" ca="1">IF(INDIRECT("z"&amp;AD$43)&lt;&gt;0,INDIRECT("z"&amp;AD$43),"")</f>
        <v/>
      </c>
      <c r="AE26" s="585" cm="1">
        <f t="array" aca="1" ref="AE26" ca="1">IF(INDIRECT("z"&amp;AE$43)&lt;&gt;0,INDIRECT("z"&amp;AE$43),"")</f>
        <v>1</v>
      </c>
      <c r="AF26" s="585" cm="1">
        <f t="array" aca="1" ref="AF26" ca="1">IF(INDIRECT("z"&amp;AF$43)&lt;&gt;0,INDIRECT("z"&amp;AF$43),"")</f>
        <v>1</v>
      </c>
      <c r="AG26" s="585" cm="1">
        <f t="array" aca="1" ref="AG26" ca="1">IF(INDIRECT("z"&amp;AG$43)&lt;&gt;0,INDIRECT("z"&amp;AG$43),"")</f>
        <v>1</v>
      </c>
      <c r="AH26" s="585" cm="1">
        <f t="array" aca="1" ref="AH26" ca="1">IF(INDIRECT("z"&amp;AH$43)&lt;&gt;0,INDIRECT("z"&amp;AH$43),"")</f>
        <v>1</v>
      </c>
      <c r="AI26" s="585" cm="1">
        <f t="array" aca="1" ref="AI26" ca="1">IF(INDIRECT("z"&amp;AI$43)&lt;&gt;0,INDIRECT("z"&amp;AI$43),"")</f>
        <v>1</v>
      </c>
      <c r="AJ26" s="585" cm="1">
        <f t="array" aca="1" ref="AJ26" ca="1">IF(INDIRECT("z"&amp;AJ$43)&lt;&gt;0,INDIRECT("z"&amp;AJ$43),"")</f>
        <v>1</v>
      </c>
      <c r="AK26" s="585" cm="1">
        <f t="array" aca="1" ref="AK26" ca="1">IF(INDIRECT("z"&amp;AK$43)&lt;&gt;0,INDIRECT("z"&amp;AK$43),"")</f>
        <v>1</v>
      </c>
      <c r="AL26" s="585" cm="1">
        <f t="array" aca="1" ref="AL26" ca="1">IF(INDIRECT("z"&amp;AL$43)&lt;&gt;0,INDIRECT("z"&amp;AL$43),"")</f>
        <v>1</v>
      </c>
      <c r="AM26" s="585" cm="1">
        <f t="array" aca="1" ref="AM26" ca="1">IF(INDIRECT("z"&amp;AM$43)&lt;&gt;0,INDIRECT("z"&amp;AM$43),"")</f>
        <v>1</v>
      </c>
      <c r="AN26" s="585" cm="1">
        <f t="array" aca="1" ref="AN26" ca="1">IF(INDIRECT("z"&amp;AN$43)&lt;&gt;0,INDIRECT("z"&amp;AN$43),"")</f>
        <v>1</v>
      </c>
      <c r="AO26" s="585" cm="1">
        <f t="array" aca="1" ref="AO26" ca="1">IF(INDIRECT("z"&amp;AO$43)&lt;&gt;0,INDIRECT("z"&amp;AO$43),"")</f>
        <v>1</v>
      </c>
      <c r="AP26" s="630" cm="1">
        <f t="array" aca="1" ref="AP26" ca="1">IF(INDIRECT("z"&amp;AP$43)&lt;&gt;0,INDIRECT("z"&amp;AP$43),"")</f>
        <v>1</v>
      </c>
    </row>
    <row r="27" spans="1:42" x14ac:dyDescent="0.3">
      <c r="A27" s="654" t="s">
        <v>23</v>
      </c>
      <c r="B27" s="584"/>
      <c r="C27" s="584"/>
      <c r="D27" s="584">
        <v>1</v>
      </c>
      <c r="E27" s="584"/>
      <c r="F27" s="584"/>
      <c r="G27" s="584">
        <v>1</v>
      </c>
      <c r="H27" s="584"/>
      <c r="I27" s="584">
        <v>1</v>
      </c>
      <c r="J27" s="584">
        <v>1</v>
      </c>
      <c r="K27" s="584">
        <v>1</v>
      </c>
      <c r="L27" s="584">
        <v>1</v>
      </c>
      <c r="M27" s="584">
        <v>1</v>
      </c>
      <c r="N27" s="584"/>
      <c r="O27" s="584">
        <v>1</v>
      </c>
      <c r="P27" s="584"/>
      <c r="Q27" s="584"/>
      <c r="R27" s="584"/>
      <c r="S27" s="584"/>
      <c r="T27" s="584">
        <v>1</v>
      </c>
      <c r="U27" s="584">
        <v>1</v>
      </c>
      <c r="V27" s="584">
        <v>1</v>
      </c>
      <c r="W27" s="584"/>
      <c r="X27" s="584"/>
      <c r="Y27" s="584"/>
      <c r="Z27" s="584"/>
      <c r="AA27" s="585">
        <v>1</v>
      </c>
      <c r="AB27" s="585" cm="1">
        <f t="array" aca="1" ref="AB27" ca="1">IF(INDIRECT("aa"&amp;AB$43)&lt;&gt;0,INDIRECT("aa"&amp;AB$43),"")</f>
        <v>1</v>
      </c>
      <c r="AC27" s="585" t="str" cm="1">
        <f t="array" aca="1" ref="AC27" ca="1">IF(INDIRECT("aa"&amp;AC$43)&lt;&gt;0,INDIRECT("aa"&amp;AC$43),"")</f>
        <v/>
      </c>
      <c r="AD27" s="585" t="str" cm="1">
        <f t="array" aca="1" ref="AD27" ca="1">IF(INDIRECT("aa"&amp;AD$43)&lt;&gt;0,INDIRECT("aa"&amp;AD$43),"")</f>
        <v/>
      </c>
      <c r="AE27" s="585" t="str" cm="1">
        <f t="array" aca="1" ref="AE27" ca="1">IF(INDIRECT("aa"&amp;AE$43)&lt;&gt;0,INDIRECT("aa"&amp;AE$43),"")</f>
        <v/>
      </c>
      <c r="AF27" s="585" t="str" cm="1">
        <f t="array" aca="1" ref="AF27" ca="1">IF(INDIRECT("aa"&amp;AF$43)&lt;&gt;0,INDIRECT("aa"&amp;AF$43),"")</f>
        <v/>
      </c>
      <c r="AG27" s="585" t="str" cm="1">
        <f t="array" aca="1" ref="AG27" ca="1">IF(INDIRECT("aa"&amp;AG$43)&lt;&gt;0,INDIRECT("aa"&amp;AG$43),"")</f>
        <v/>
      </c>
      <c r="AH27" s="585" t="str" cm="1">
        <f t="array" aca="1" ref="AH27" ca="1">IF(INDIRECT("aa"&amp;AH$43)&lt;&gt;0,INDIRECT("aa"&amp;AH$43),"")</f>
        <v/>
      </c>
      <c r="AI27" s="585" t="str" cm="1">
        <f t="array" aca="1" ref="AI27" ca="1">IF(INDIRECT("aa"&amp;AI$43)&lt;&gt;0,INDIRECT("aa"&amp;AI$43),"")</f>
        <v/>
      </c>
      <c r="AJ27" s="585" cm="1">
        <f t="array" aca="1" ref="AJ27" ca="1">IF(INDIRECT("aa"&amp;AJ$43)&lt;&gt;0,INDIRECT("aa"&amp;AJ$43),"")</f>
        <v>1</v>
      </c>
      <c r="AK27" s="585" cm="1">
        <f t="array" aca="1" ref="AK27" ca="1">IF(INDIRECT("aa"&amp;AK$43)&lt;&gt;0,INDIRECT("aa"&amp;AK$43),"")</f>
        <v>1</v>
      </c>
      <c r="AL27" s="585" t="str" cm="1">
        <f t="array" aca="1" ref="AL27" ca="1">IF(INDIRECT("aa"&amp;AL$43)&lt;&gt;0,INDIRECT("aa"&amp;AL$43),"")</f>
        <v/>
      </c>
      <c r="AM27" s="585" t="str" cm="1">
        <f t="array" aca="1" ref="AM27" ca="1">IF(INDIRECT("aa"&amp;AM$43)&lt;&gt;0,INDIRECT("aa"&amp;AM$43),"")</f>
        <v/>
      </c>
      <c r="AN27" s="585" cm="1">
        <f t="array" aca="1" ref="AN27" ca="1">IF(INDIRECT("aa"&amp;AN$43)&lt;&gt;0,INDIRECT("aa"&amp;AN$43),"")</f>
        <v>1</v>
      </c>
      <c r="AO27" s="585" cm="1">
        <f t="array" aca="1" ref="AO27" ca="1">IF(INDIRECT("aa"&amp;AO$43)&lt;&gt;0,INDIRECT("aa"&amp;AO$43),"")</f>
        <v>1</v>
      </c>
      <c r="AP27" s="630" cm="1">
        <f t="array" aca="1" ref="AP27" ca="1">IF(INDIRECT("aa"&amp;AP$43)&lt;&gt;0,INDIRECT("aa"&amp;AP$43),"")</f>
        <v>1</v>
      </c>
    </row>
    <row r="28" spans="1:42" x14ac:dyDescent="0.3">
      <c r="A28" s="655" t="s">
        <v>43</v>
      </c>
      <c r="B28" s="584"/>
      <c r="C28" s="584"/>
      <c r="D28" s="584"/>
      <c r="E28" s="584"/>
      <c r="F28" s="584"/>
      <c r="G28" s="584"/>
      <c r="H28" s="584"/>
      <c r="I28" s="584"/>
      <c r="J28" s="584">
        <v>1</v>
      </c>
      <c r="K28" s="584">
        <v>1</v>
      </c>
      <c r="L28" s="584"/>
      <c r="M28" s="584"/>
      <c r="N28" s="584"/>
      <c r="O28" s="584"/>
      <c r="P28" s="584"/>
      <c r="Q28" s="584"/>
      <c r="R28" s="584"/>
      <c r="S28" s="584"/>
      <c r="T28" s="584"/>
      <c r="U28" s="584"/>
      <c r="V28" s="584"/>
      <c r="W28" s="584"/>
      <c r="X28" s="584"/>
      <c r="Y28" s="584"/>
      <c r="Z28" s="584"/>
      <c r="AA28" s="584">
        <v>1</v>
      </c>
      <c r="AB28" s="585">
        <v>1</v>
      </c>
      <c r="AC28" s="585" t="str" cm="1">
        <f t="array" aca="1" ref="AC28" ca="1">IF(INDIRECT("ab"&amp;AC$43)&lt;&gt;0,INDIRECT("ab"&amp;AC$43),"")</f>
        <v/>
      </c>
      <c r="AD28" s="585" t="str" cm="1">
        <f t="array" aca="1" ref="AD28" ca="1">IF(INDIRECT("ab"&amp;AD$43)&lt;&gt;0,INDIRECT("ab"&amp;AD$43),"")</f>
        <v/>
      </c>
      <c r="AE28" s="585" cm="1">
        <f t="array" aca="1" ref="AE28" ca="1">IF(INDIRECT("ab"&amp;AE$43)&lt;&gt;0,INDIRECT("ab"&amp;AE$43),"")</f>
        <v>1</v>
      </c>
      <c r="AF28" s="585" t="str" cm="1">
        <f t="array" aca="1" ref="AF28" ca="1">IF(INDIRECT("ab"&amp;AF$43)&lt;&gt;0,INDIRECT("ab"&amp;AF$43),"")</f>
        <v/>
      </c>
      <c r="AG28" s="585" t="str" cm="1">
        <f t="array" aca="1" ref="AG28" ca="1">IF(INDIRECT("ab"&amp;AG$43)&lt;&gt;0,INDIRECT("ab"&amp;AG$43),"")</f>
        <v/>
      </c>
      <c r="AH28" s="585" t="str" cm="1">
        <f t="array" aca="1" ref="AH28" ca="1">IF(INDIRECT("ab"&amp;AH$43)&lt;&gt;0,INDIRECT("ab"&amp;AH$43),"")</f>
        <v/>
      </c>
      <c r="AI28" s="585" t="str" cm="1">
        <f t="array" aca="1" ref="AI28" ca="1">IF(INDIRECT("ab"&amp;AI$43)&lt;&gt;0,INDIRECT("ab"&amp;AI$43),"")</f>
        <v/>
      </c>
      <c r="AJ28" s="585" cm="1">
        <f t="array" aca="1" ref="AJ28" ca="1">IF(INDIRECT("ab"&amp;AJ$43)&lt;&gt;0,INDIRECT("ab"&amp;AJ$43),"")</f>
        <v>1</v>
      </c>
      <c r="AK28" s="585" cm="1">
        <f t="array" aca="1" ref="AK28" ca="1">IF(INDIRECT("ab"&amp;AK$43)&lt;&gt;0,INDIRECT("ab"&amp;AK$43),"")</f>
        <v>1</v>
      </c>
      <c r="AL28" s="585" t="str" cm="1">
        <f t="array" aca="1" ref="AL28" ca="1">IF(INDIRECT("ab"&amp;AL$43)&lt;&gt;0,INDIRECT("ab"&amp;AL$43),"")</f>
        <v/>
      </c>
      <c r="AM28" s="585" t="str" cm="1">
        <f t="array" aca="1" ref="AM28" ca="1">IF(INDIRECT("ab"&amp;AM$43)&lt;&gt;0,INDIRECT("ab"&amp;AM$43),"")</f>
        <v/>
      </c>
      <c r="AN28" s="585" cm="1">
        <f t="array" aca="1" ref="AN28" ca="1">IF(INDIRECT("ab"&amp;AN$43)&lt;&gt;0,INDIRECT("ab"&amp;AN$43),"")</f>
        <v>1</v>
      </c>
      <c r="AO28" s="585" t="str" cm="1">
        <f t="array" aca="1" ref="AO28" ca="1">IF(INDIRECT("ab"&amp;AO$43)&lt;&gt;0,INDIRECT("ab"&amp;AO$43),"")</f>
        <v/>
      </c>
      <c r="AP28" s="630" cm="1">
        <f t="array" aca="1" ref="AP28" ca="1">IF(INDIRECT("ab"&amp;AP$43)&lt;&gt;0,INDIRECT("ab"&amp;AP$43),"")</f>
        <v>1</v>
      </c>
    </row>
    <row r="29" spans="1:42" x14ac:dyDescent="0.3">
      <c r="A29" s="656" t="s">
        <v>422</v>
      </c>
      <c r="B29" s="584"/>
      <c r="C29" s="584"/>
      <c r="D29" s="584"/>
      <c r="E29" s="584"/>
      <c r="F29" s="584"/>
      <c r="G29" s="584"/>
      <c r="H29" s="584"/>
      <c r="I29" s="584"/>
      <c r="J29" s="584"/>
      <c r="K29" s="584">
        <v>1</v>
      </c>
      <c r="L29" s="584">
        <v>1</v>
      </c>
      <c r="M29" s="584">
        <v>1</v>
      </c>
      <c r="N29" s="584"/>
      <c r="O29" s="584">
        <v>1</v>
      </c>
      <c r="P29" s="584"/>
      <c r="Q29" s="584"/>
      <c r="R29" s="584"/>
      <c r="S29" s="584"/>
      <c r="T29" s="584"/>
      <c r="U29" s="584"/>
      <c r="V29" s="584"/>
      <c r="W29" s="584"/>
      <c r="X29" s="584"/>
      <c r="Y29" s="584"/>
      <c r="Z29" s="584"/>
      <c r="AA29" s="584"/>
      <c r="AB29" s="584"/>
      <c r="AC29" s="585">
        <v>1</v>
      </c>
      <c r="AD29" s="585" t="str" cm="1">
        <f t="array" aca="1" ref="AD29" ca="1">IF(INDIRECT("ac"&amp;AD$43)&lt;&gt;0,INDIRECT("ac"&amp;AD$43),"")</f>
        <v/>
      </c>
      <c r="AE29" s="585" t="str" cm="1">
        <f t="array" aca="1" ref="AE29" ca="1">IF(INDIRECT("ac"&amp;AE$43)&lt;&gt;0,INDIRECT("ac"&amp;AE$43),"")</f>
        <v/>
      </c>
      <c r="AF29" s="585" t="str" cm="1">
        <f t="array" aca="1" ref="AF29" ca="1">IF(INDIRECT("ac"&amp;AF$43)&lt;&gt;0,INDIRECT("ac"&amp;AF$43),"")</f>
        <v/>
      </c>
      <c r="AG29" s="585" t="str" cm="1">
        <f t="array" aca="1" ref="AG29" ca="1">IF(INDIRECT("ac"&amp;AG$43)&lt;&gt;0,INDIRECT("ac"&amp;AG$43),"")</f>
        <v/>
      </c>
      <c r="AH29" s="585" t="str" cm="1">
        <f t="array" aca="1" ref="AH29" ca="1">IF(INDIRECT("ac"&amp;AH$43)&lt;&gt;0,INDIRECT("ac"&amp;AH$43),"")</f>
        <v/>
      </c>
      <c r="AI29" s="585" t="str" cm="1">
        <f t="array" aca="1" ref="AI29" ca="1">IF(INDIRECT("ac"&amp;AI$43)&lt;&gt;0,INDIRECT("ac"&amp;AI$43),"")</f>
        <v/>
      </c>
      <c r="AJ29" s="585" t="str" cm="1">
        <f t="array" aca="1" ref="AJ29" ca="1">IF(INDIRECT("ac"&amp;AJ$43)&lt;&gt;0,INDIRECT("ac"&amp;AJ$43),"")</f>
        <v/>
      </c>
      <c r="AK29" s="585" cm="1">
        <f t="array" aca="1" ref="AK29" ca="1">IF(INDIRECT("ac"&amp;AK$43)&lt;&gt;0,INDIRECT("ac"&amp;AK$43),"")</f>
        <v>1</v>
      </c>
      <c r="AL29" s="585" t="str" cm="1">
        <f t="array" aca="1" ref="AL29" ca="1">IF(INDIRECT("ac"&amp;AL$43)&lt;&gt;0,INDIRECT("ac"&amp;AL$43),"")</f>
        <v/>
      </c>
      <c r="AM29" s="585" t="str" cm="1">
        <f t="array" aca="1" ref="AM29" ca="1">IF(INDIRECT("ac"&amp;AM$43)&lt;&gt;0,INDIRECT("ac"&amp;AM$43),"")</f>
        <v/>
      </c>
      <c r="AN29" s="585" t="str" cm="1">
        <f t="array" aca="1" ref="AN29" ca="1">IF(INDIRECT("ac"&amp;AN$43)&lt;&gt;0,INDIRECT("ac"&amp;AN$43),"")</f>
        <v/>
      </c>
      <c r="AO29" s="585" cm="1">
        <f t="array" aca="1" ref="AO29" ca="1">IF(INDIRECT("ac"&amp;AO$43)&lt;&gt;0,INDIRECT("ac"&amp;AO$43),"")</f>
        <v>1</v>
      </c>
      <c r="AP29" s="630" cm="1">
        <f t="array" aca="1" ref="AP29" ca="1">IF(INDIRECT("ac"&amp;AP$43)&lt;&gt;0,INDIRECT("ac"&amp;AP$43),"")</f>
        <v>1</v>
      </c>
    </row>
    <row r="30" spans="1:42" x14ac:dyDescent="0.3">
      <c r="A30" s="657" t="s">
        <v>428</v>
      </c>
      <c r="B30" s="584"/>
      <c r="C30" s="584"/>
      <c r="D30" s="584"/>
      <c r="E30" s="584"/>
      <c r="F30" s="584"/>
      <c r="G30" s="584"/>
      <c r="H30" s="584"/>
      <c r="I30" s="584"/>
      <c r="J30" s="584"/>
      <c r="K30" s="584"/>
      <c r="L30" s="584">
        <v>1</v>
      </c>
      <c r="M30" s="584"/>
      <c r="N30" s="584"/>
      <c r="O30" s="584">
        <v>1</v>
      </c>
      <c r="P30" s="584"/>
      <c r="Q30" s="584"/>
      <c r="R30" s="584"/>
      <c r="S30" s="584"/>
      <c r="T30" s="584"/>
      <c r="U30" s="584"/>
      <c r="V30" s="584"/>
      <c r="W30" s="584"/>
      <c r="X30" s="584"/>
      <c r="Y30" s="584"/>
      <c r="Z30" s="584"/>
      <c r="AA30" s="584"/>
      <c r="AB30" s="584"/>
      <c r="AC30" s="584"/>
      <c r="AD30" s="585">
        <v>1</v>
      </c>
      <c r="AE30" s="585" t="str" cm="1">
        <f t="array" aca="1" ref="AE30" ca="1">IF(INDIRECT("ad"&amp;AE$43)&lt;&gt;0,INDIRECT("ad"&amp;AE$43),"")</f>
        <v/>
      </c>
      <c r="AF30" s="585" t="str" cm="1">
        <f t="array" aca="1" ref="AF30" ca="1">IF(INDIRECT("ad"&amp;AF$43)&lt;&gt;0,INDIRECT("ad"&amp;AF$43),"")</f>
        <v/>
      </c>
      <c r="AG30" s="585" t="str" cm="1">
        <f t="array" aca="1" ref="AG30" ca="1">IF(INDIRECT("ad"&amp;AG$43)&lt;&gt;0,INDIRECT("ad"&amp;AG$43),"")</f>
        <v/>
      </c>
      <c r="AH30" s="585" t="str" cm="1">
        <f t="array" aca="1" ref="AH30" ca="1">IF(INDIRECT("ad"&amp;AH$43)&lt;&gt;0,INDIRECT("ad"&amp;AH$43),"")</f>
        <v/>
      </c>
      <c r="AI30" s="585" t="str" cm="1">
        <f t="array" aca="1" ref="AI30" ca="1">IF(INDIRECT("ad"&amp;AI$43)&lt;&gt;0,INDIRECT("ad"&amp;AI$43),"")</f>
        <v/>
      </c>
      <c r="AJ30" s="585" t="str" cm="1">
        <f t="array" aca="1" ref="AJ30" ca="1">IF(INDIRECT("ad"&amp;AJ$43)&lt;&gt;0,INDIRECT("ad"&amp;AJ$43),"")</f>
        <v/>
      </c>
      <c r="AK30" s="585" cm="1">
        <f t="array" aca="1" ref="AK30" ca="1">IF(INDIRECT("ad"&amp;AK$43)&lt;&gt;0,INDIRECT("ad"&amp;AK$43),"")</f>
        <v>1</v>
      </c>
      <c r="AL30" s="585" t="str" cm="1">
        <f t="array" aca="1" ref="AL30" ca="1">IF(INDIRECT("ad"&amp;AL$43)&lt;&gt;0,INDIRECT("ad"&amp;AL$43),"")</f>
        <v/>
      </c>
      <c r="AM30" s="585" t="str" cm="1">
        <f t="array" aca="1" ref="AM30" ca="1">IF(INDIRECT("ad"&amp;AM$43)&lt;&gt;0,INDIRECT("ad"&amp;AM$43),"")</f>
        <v/>
      </c>
      <c r="AN30" s="585" t="str" cm="1">
        <f t="array" aca="1" ref="AN30" ca="1">IF(INDIRECT("ad"&amp;AN$43)&lt;&gt;0,INDIRECT("ad"&amp;AN$43),"")</f>
        <v/>
      </c>
      <c r="AO30" s="585" t="str" cm="1">
        <f t="array" aca="1" ref="AO30" ca="1">IF(INDIRECT("ad"&amp;AO$43)&lt;&gt;0,INDIRECT("ad"&amp;AO$43),"")</f>
        <v/>
      </c>
      <c r="AP30" s="630" cm="1">
        <f t="array" aca="1" ref="AP30" ca="1">IF(INDIRECT("ad"&amp;AP$43)&lt;&gt;0,INDIRECT("ad"&amp;AP$43),"")</f>
        <v>1</v>
      </c>
    </row>
    <row r="31" spans="1:42" x14ac:dyDescent="0.3">
      <c r="A31" s="658" t="s">
        <v>332</v>
      </c>
      <c r="B31" s="584"/>
      <c r="C31" s="584"/>
      <c r="D31" s="584"/>
      <c r="E31" s="584"/>
      <c r="F31" s="584"/>
      <c r="G31" s="584"/>
      <c r="H31" s="584"/>
      <c r="I31" s="584"/>
      <c r="J31" s="584"/>
      <c r="K31" s="584">
        <v>1</v>
      </c>
      <c r="L31" s="584"/>
      <c r="M31" s="584"/>
      <c r="N31" s="584"/>
      <c r="O31" s="584"/>
      <c r="P31" s="584"/>
      <c r="Q31" s="584"/>
      <c r="R31" s="584"/>
      <c r="S31" s="584"/>
      <c r="T31" s="584"/>
      <c r="U31" s="584"/>
      <c r="V31" s="584"/>
      <c r="W31" s="584">
        <v>1</v>
      </c>
      <c r="X31" s="584"/>
      <c r="Y31" s="584">
        <v>1</v>
      </c>
      <c r="Z31" s="584">
        <v>1</v>
      </c>
      <c r="AA31" s="584"/>
      <c r="AB31" s="584">
        <v>1</v>
      </c>
      <c r="AC31" s="584"/>
      <c r="AD31" s="584"/>
      <c r="AE31" s="585">
        <v>1</v>
      </c>
      <c r="AF31" s="585" cm="1">
        <f t="array" aca="1" ref="AF31" ca="1">IF(INDIRECT("ae"&amp;AF$43)&lt;&gt;0,INDIRECT("ae"&amp;AF$43),"")</f>
        <v>1</v>
      </c>
      <c r="AG31" s="585" cm="1">
        <f t="array" aca="1" ref="AG31" ca="1">IF(INDIRECT("ae"&amp;AG$43)&lt;&gt;0,INDIRECT("ae"&amp;AG$43),"")</f>
        <v>1</v>
      </c>
      <c r="AH31" s="585" cm="1">
        <f t="array" aca="1" ref="AH31" ca="1">IF(INDIRECT("ae"&amp;AH$43)&lt;&gt;0,INDIRECT("ae"&amp;AH$43),"")</f>
        <v>1</v>
      </c>
      <c r="AI31" s="585" t="str" cm="1">
        <f t="array" aca="1" ref="AI31" ca="1">IF(INDIRECT("ae"&amp;AI$43)&lt;&gt;0,INDIRECT("ae"&amp;AI$43),"")</f>
        <v/>
      </c>
      <c r="AJ31" s="585" t="str" cm="1">
        <f t="array" aca="1" ref="AJ31" ca="1">IF(INDIRECT("ae"&amp;AJ$43)&lt;&gt;0,INDIRECT("ae"&amp;AJ$43),"")</f>
        <v/>
      </c>
      <c r="AK31" s="585" cm="1">
        <f t="array" aca="1" ref="AK31" ca="1">IF(INDIRECT("ae"&amp;AK$43)&lt;&gt;0,INDIRECT("ae"&amp;AK$43),"")</f>
        <v>1</v>
      </c>
      <c r="AL31" s="585" cm="1">
        <f t="array" aca="1" ref="AL31" ca="1">IF(INDIRECT("ae"&amp;AL$43)&lt;&gt;0,INDIRECT("ae"&amp;AL$43),"")</f>
        <v>1</v>
      </c>
      <c r="AM31" s="585" t="str" cm="1">
        <f t="array" aca="1" ref="AM31" ca="1">IF(INDIRECT("ae"&amp;AM$43)&lt;&gt;0,INDIRECT("ae"&amp;AM$43),"")</f>
        <v/>
      </c>
      <c r="AN31" s="585" t="str" cm="1">
        <f t="array" aca="1" ref="AN31" ca="1">IF(INDIRECT("ae"&amp;AN$43)&lt;&gt;0,INDIRECT("ae"&amp;AN$43),"")</f>
        <v/>
      </c>
      <c r="AO31" s="585" t="str" cm="1">
        <f t="array" aca="1" ref="AO31" ca="1">IF(INDIRECT("ae"&amp;AO$43)&lt;&gt;0,INDIRECT("ae"&amp;AO$43),"")</f>
        <v/>
      </c>
      <c r="AP31" s="630" cm="1">
        <f t="array" aca="1" ref="AP31" ca="1">IF(INDIRECT("ae"&amp;AP$43)&lt;&gt;0,INDIRECT("ae"&amp;AP$43),"")</f>
        <v>1</v>
      </c>
    </row>
    <row r="32" spans="1:42" x14ac:dyDescent="0.3">
      <c r="A32" s="659" t="s">
        <v>294</v>
      </c>
      <c r="B32" s="584"/>
      <c r="C32" s="584">
        <v>1</v>
      </c>
      <c r="D32" s="584">
        <v>1</v>
      </c>
      <c r="E32" s="584">
        <v>1</v>
      </c>
      <c r="F32" s="584">
        <v>1</v>
      </c>
      <c r="G32" s="584"/>
      <c r="H32" s="584">
        <v>1</v>
      </c>
      <c r="I32" s="584">
        <v>1</v>
      </c>
      <c r="J32" s="584">
        <v>1</v>
      </c>
      <c r="K32" s="584">
        <v>1</v>
      </c>
      <c r="L32" s="584">
        <v>1</v>
      </c>
      <c r="M32" s="584"/>
      <c r="N32" s="584"/>
      <c r="O32" s="584"/>
      <c r="P32" s="584"/>
      <c r="Q32" s="584"/>
      <c r="R32" s="584"/>
      <c r="S32" s="584"/>
      <c r="T32" s="584">
        <v>1</v>
      </c>
      <c r="U32" s="584"/>
      <c r="V32" s="584">
        <v>1</v>
      </c>
      <c r="W32" s="584"/>
      <c r="X32" s="584">
        <v>1</v>
      </c>
      <c r="Y32" s="584"/>
      <c r="Z32" s="584">
        <v>1</v>
      </c>
      <c r="AA32" s="584"/>
      <c r="AB32" s="584"/>
      <c r="AC32" s="584"/>
      <c r="AD32" s="584"/>
      <c r="AE32" s="584">
        <v>1</v>
      </c>
      <c r="AF32" s="585">
        <v>1</v>
      </c>
      <c r="AG32" s="585" cm="1">
        <f t="array" aca="1" ref="AG32" ca="1">IF(INDIRECT("af"&amp;AG$43)&lt;&gt;0,INDIRECT("af"&amp;AG$43),"")</f>
        <v>1</v>
      </c>
      <c r="AH32" s="585" cm="1">
        <f t="array" aca="1" ref="AH32" ca="1">IF(INDIRECT("af"&amp;AH$43)&lt;&gt;0,INDIRECT("af"&amp;AH$43),"")</f>
        <v>1</v>
      </c>
      <c r="AI32" s="585" cm="1">
        <f t="array" aca="1" ref="AI32" ca="1">IF(INDIRECT("af"&amp;AI$43)&lt;&gt;0,INDIRECT("af"&amp;AI$43),"")</f>
        <v>1</v>
      </c>
      <c r="AJ32" s="585" cm="1">
        <f t="array" aca="1" ref="AJ32" ca="1">IF(INDIRECT("af"&amp;AJ$43)&lt;&gt;0,INDIRECT("af"&amp;AJ$43),"")</f>
        <v>1</v>
      </c>
      <c r="AK32" s="585" cm="1">
        <f t="array" aca="1" ref="AK32" ca="1">IF(INDIRECT("af"&amp;AK$43)&lt;&gt;0,INDIRECT("af"&amp;AK$43),"")</f>
        <v>1</v>
      </c>
      <c r="AL32" s="585" t="str" cm="1">
        <f t="array" aca="1" ref="AL32" ca="1">IF(INDIRECT("af"&amp;AL$43)&lt;&gt;0,INDIRECT("af"&amp;AL$43),"")</f>
        <v/>
      </c>
      <c r="AM32" s="585" t="str" cm="1">
        <f t="array" aca="1" ref="AM32" ca="1">IF(INDIRECT("af"&amp;AM$43)&lt;&gt;0,INDIRECT("af"&amp;AM$43),"")</f>
        <v/>
      </c>
      <c r="AN32" s="585" t="str" cm="1">
        <f t="array" aca="1" ref="AN32" ca="1">IF(INDIRECT("af"&amp;AN$43)&lt;&gt;0,INDIRECT("af"&amp;AN$43),"")</f>
        <v/>
      </c>
      <c r="AO32" s="585" cm="1">
        <f t="array" aca="1" ref="AO32" ca="1">IF(INDIRECT("af"&amp;AO$43)&lt;&gt;0,INDIRECT("af"&amp;AO$43),"")</f>
        <v>1</v>
      </c>
      <c r="AP32" s="630" cm="1">
        <f t="array" aca="1" ref="AP32" ca="1">IF(INDIRECT("af"&amp;AP$43)&lt;&gt;0,INDIRECT("af"&amp;AP$43),"")</f>
        <v>1</v>
      </c>
    </row>
    <row r="33" spans="1:42" x14ac:dyDescent="0.3">
      <c r="A33" s="660" t="s">
        <v>315</v>
      </c>
      <c r="B33" s="584"/>
      <c r="C33" s="584"/>
      <c r="D33" s="584"/>
      <c r="E33" s="584"/>
      <c r="F33" s="584"/>
      <c r="G33" s="584"/>
      <c r="H33" s="584">
        <v>1</v>
      </c>
      <c r="I33" s="584"/>
      <c r="J33" s="584"/>
      <c r="K33" s="584"/>
      <c r="L33" s="584">
        <v>1</v>
      </c>
      <c r="M33" s="584"/>
      <c r="N33" s="584"/>
      <c r="O33" s="584"/>
      <c r="P33" s="584"/>
      <c r="Q33" s="584"/>
      <c r="R33" s="584"/>
      <c r="S33" s="584"/>
      <c r="T33" s="584"/>
      <c r="U33" s="584"/>
      <c r="V33" s="584"/>
      <c r="W33" s="584"/>
      <c r="X33" s="584"/>
      <c r="Y33" s="584"/>
      <c r="Z33" s="584">
        <v>1</v>
      </c>
      <c r="AA33" s="584"/>
      <c r="AB33" s="584"/>
      <c r="AC33" s="584"/>
      <c r="AD33" s="584"/>
      <c r="AE33" s="584">
        <v>1</v>
      </c>
      <c r="AF33" s="584">
        <v>1</v>
      </c>
      <c r="AG33" s="585">
        <v>1</v>
      </c>
      <c r="AH33" s="585" t="str" cm="1">
        <f t="array" aca="1" ref="AH33" ca="1">IF(INDIRECT("ag"&amp;AH$43)&lt;&gt;0,INDIRECT("ag"&amp;AH$43),"")</f>
        <v/>
      </c>
      <c r="AI33" s="585" t="str" cm="1">
        <f t="array" aca="1" ref="AI33" ca="1">IF(INDIRECT("ag"&amp;AI$43)&lt;&gt;0,INDIRECT("ag"&amp;AI$43),"")</f>
        <v/>
      </c>
      <c r="AJ33" s="585" t="str" cm="1">
        <f t="array" aca="1" ref="AJ33" ca="1">IF(INDIRECT("ag"&amp;AJ$43)&lt;&gt;0,INDIRECT("ag"&amp;AJ$43),"")</f>
        <v/>
      </c>
      <c r="AK33" s="585" cm="1">
        <f t="array" aca="1" ref="AK33" ca="1">IF(INDIRECT("ag"&amp;AK$43)&lt;&gt;0,INDIRECT("ag"&amp;AK$43),"")</f>
        <v>1</v>
      </c>
      <c r="AL33" s="585" t="str" cm="1">
        <f t="array" aca="1" ref="AL33" ca="1">IF(INDIRECT("ag"&amp;AL$43)&lt;&gt;0,INDIRECT("ag"&amp;AL$43),"")</f>
        <v/>
      </c>
      <c r="AM33" s="585" cm="1">
        <f t="array" aca="1" ref="AM33" ca="1">IF(INDIRECT("ag"&amp;AM$43)&lt;&gt;0,INDIRECT("ag"&amp;AM$43),"")</f>
        <v>1</v>
      </c>
      <c r="AN33" s="585" cm="1">
        <f t="array" aca="1" ref="AN33" ca="1">IF(INDIRECT("ag"&amp;AN$43)&lt;&gt;0,INDIRECT("ag"&amp;AN$43),"")</f>
        <v>1</v>
      </c>
      <c r="AO33" s="585" t="str" cm="1">
        <f t="array" aca="1" ref="AO33" ca="1">IF(INDIRECT("ag"&amp;AO$43)&lt;&gt;0,INDIRECT("ag"&amp;AO$43),"")</f>
        <v/>
      </c>
      <c r="AP33" s="630" cm="1">
        <f t="array" aca="1" ref="AP33" ca="1">IF(INDIRECT("ag"&amp;AP$43)&lt;&gt;0,INDIRECT("ag"&amp;AP$43),"")</f>
        <v>1</v>
      </c>
    </row>
    <row r="34" spans="1:42" x14ac:dyDescent="0.3">
      <c r="A34" s="661" t="s">
        <v>323</v>
      </c>
      <c r="B34" s="584"/>
      <c r="C34" s="584"/>
      <c r="D34" s="584"/>
      <c r="E34" s="584"/>
      <c r="F34" s="584"/>
      <c r="G34" s="584"/>
      <c r="H34" s="584">
        <v>1</v>
      </c>
      <c r="I34" s="584"/>
      <c r="J34" s="584"/>
      <c r="K34" s="584"/>
      <c r="L34" s="584">
        <v>1</v>
      </c>
      <c r="M34" s="584"/>
      <c r="N34" s="584"/>
      <c r="O34" s="584">
        <v>1</v>
      </c>
      <c r="P34" s="584"/>
      <c r="Q34" s="584"/>
      <c r="R34" s="584"/>
      <c r="S34" s="584"/>
      <c r="T34" s="584"/>
      <c r="U34" s="584"/>
      <c r="V34" s="584"/>
      <c r="W34" s="584"/>
      <c r="X34" s="584"/>
      <c r="Y34" s="584">
        <v>1</v>
      </c>
      <c r="Z34" s="584">
        <v>1</v>
      </c>
      <c r="AA34" s="584"/>
      <c r="AB34" s="584"/>
      <c r="AC34" s="584"/>
      <c r="AD34" s="584"/>
      <c r="AE34" s="584">
        <v>1</v>
      </c>
      <c r="AF34" s="584">
        <v>1</v>
      </c>
      <c r="AG34" s="584"/>
      <c r="AH34" s="585">
        <v>1</v>
      </c>
      <c r="AI34" s="585" t="str" cm="1">
        <f t="array" aca="1" ref="AI34" ca="1">IF(INDIRECT("ah"&amp;AI$43)&lt;&gt;0,INDIRECT("ah"&amp;AI$43),"")</f>
        <v/>
      </c>
      <c r="AJ34" s="585" t="str" cm="1">
        <f t="array" aca="1" ref="AJ34" ca="1">IF(INDIRECT("ah"&amp;AJ$43)&lt;&gt;0,INDIRECT("ah"&amp;AJ$43),"")</f>
        <v/>
      </c>
      <c r="AK34" s="585" cm="1">
        <f t="array" aca="1" ref="AK34" ca="1">IF(INDIRECT("ah"&amp;AK$43)&lt;&gt;0,INDIRECT("ah"&amp;AK$43),"")</f>
        <v>1</v>
      </c>
      <c r="AL34" s="585" cm="1">
        <f t="array" aca="1" ref="AL34" ca="1">IF(INDIRECT("ah"&amp;AL$43)&lt;&gt;0,INDIRECT("ah"&amp;AL$43),"")</f>
        <v>1</v>
      </c>
      <c r="AM34" s="585" t="str" cm="1">
        <f t="array" aca="1" ref="AM34" ca="1">IF(INDIRECT("ah"&amp;AM$43)&lt;&gt;0,INDIRECT("ah"&amp;AM$43),"")</f>
        <v/>
      </c>
      <c r="AN34" s="585" t="str" cm="1">
        <f t="array" aca="1" ref="AN34" ca="1">IF(INDIRECT("ah"&amp;AN$43)&lt;&gt;0,INDIRECT("ah"&amp;AN$43),"")</f>
        <v/>
      </c>
      <c r="AO34" s="585" t="str" cm="1">
        <f t="array" aca="1" ref="AO34" ca="1">IF(INDIRECT("ah"&amp;AO$43)&lt;&gt;0,INDIRECT("ah"&amp;AO$43),"")</f>
        <v/>
      </c>
      <c r="AP34" s="630" cm="1">
        <f t="array" aca="1" ref="AP34" ca="1">IF(INDIRECT("ah"&amp;AP$43)&lt;&gt;0,INDIRECT("ah"&amp;AP$43),"")</f>
        <v>1</v>
      </c>
    </row>
    <row r="35" spans="1:42" x14ac:dyDescent="0.3">
      <c r="A35" s="662" t="s">
        <v>335</v>
      </c>
      <c r="B35" s="584"/>
      <c r="C35" s="584"/>
      <c r="D35" s="584"/>
      <c r="E35" s="584"/>
      <c r="F35" s="584"/>
      <c r="G35" s="584"/>
      <c r="H35" s="584"/>
      <c r="I35" s="584"/>
      <c r="J35" s="584">
        <v>1</v>
      </c>
      <c r="K35" s="584"/>
      <c r="L35" s="584">
        <v>1</v>
      </c>
      <c r="M35" s="584"/>
      <c r="N35" s="584"/>
      <c r="O35" s="584">
        <v>1</v>
      </c>
      <c r="P35" s="584"/>
      <c r="Q35" s="584"/>
      <c r="R35" s="584"/>
      <c r="S35" s="584">
        <v>1</v>
      </c>
      <c r="T35" s="584"/>
      <c r="U35" s="584"/>
      <c r="V35" s="584"/>
      <c r="W35" s="584"/>
      <c r="X35" s="584"/>
      <c r="Y35" s="584">
        <v>1</v>
      </c>
      <c r="Z35" s="584">
        <v>1</v>
      </c>
      <c r="AA35" s="584"/>
      <c r="AB35" s="584"/>
      <c r="AC35" s="584"/>
      <c r="AD35" s="584"/>
      <c r="AE35" s="584"/>
      <c r="AF35" s="584">
        <v>1</v>
      </c>
      <c r="AG35" s="584"/>
      <c r="AH35" s="584"/>
      <c r="AI35" s="585">
        <v>1</v>
      </c>
      <c r="AJ35" s="585" t="str" cm="1">
        <f t="array" aca="1" ref="AJ35" ca="1">IF(INDIRECT("ai"&amp;AJ$43)&lt;&gt;0,INDIRECT("ai"&amp;AJ$43),"")</f>
        <v/>
      </c>
      <c r="AK35" s="585" cm="1">
        <f t="array" aca="1" ref="AK35" ca="1">IF(INDIRECT("ai"&amp;AK$43)&lt;&gt;0,INDIRECT("ai"&amp;AK$43),"")</f>
        <v>1</v>
      </c>
      <c r="AL35" s="585" t="str" cm="1">
        <f t="array" aca="1" ref="AL35" ca="1">IF(INDIRECT("ai"&amp;AL$43)&lt;&gt;0,INDIRECT("ai"&amp;AL$43),"")</f>
        <v/>
      </c>
      <c r="AM35" s="585" t="str" cm="1">
        <f t="array" aca="1" ref="AM35" ca="1">IF(INDIRECT("ai"&amp;AM$43)&lt;&gt;0,INDIRECT("ai"&amp;AM$43),"")</f>
        <v/>
      </c>
      <c r="AN35" s="585" t="str" cm="1">
        <f t="array" aca="1" ref="AN35" ca="1">IF(INDIRECT("ai"&amp;AN$43)&lt;&gt;0,INDIRECT("ai"&amp;AN$43),"")</f>
        <v/>
      </c>
      <c r="AO35" s="585" t="str" cm="1">
        <f t="array" aca="1" ref="AO35" ca="1">IF(INDIRECT("ai"&amp;AO$43)&lt;&gt;0,INDIRECT("ai"&amp;AO$43),"")</f>
        <v/>
      </c>
      <c r="AP35" s="630" cm="1">
        <f t="array" aca="1" ref="AP35" ca="1">IF(INDIRECT("ai"&amp;AP$43)&lt;&gt;0,INDIRECT("ai"&amp;AP$43),"")</f>
        <v>1</v>
      </c>
    </row>
    <row r="36" spans="1:42" x14ac:dyDescent="0.3">
      <c r="A36" s="663" t="s">
        <v>326</v>
      </c>
      <c r="B36" s="584"/>
      <c r="C36" s="584"/>
      <c r="D36" s="584"/>
      <c r="E36" s="584"/>
      <c r="F36" s="584"/>
      <c r="G36" s="584"/>
      <c r="H36" s="584"/>
      <c r="I36" s="584"/>
      <c r="J36" s="584">
        <v>1</v>
      </c>
      <c r="K36" s="584">
        <v>1</v>
      </c>
      <c r="L36" s="584">
        <v>1</v>
      </c>
      <c r="M36" s="584"/>
      <c r="N36" s="584"/>
      <c r="O36" s="584">
        <v>1</v>
      </c>
      <c r="P36" s="584"/>
      <c r="Q36" s="584"/>
      <c r="R36" s="584"/>
      <c r="S36" s="584"/>
      <c r="T36" s="584"/>
      <c r="U36" s="584"/>
      <c r="V36" s="584"/>
      <c r="W36" s="584">
        <v>1</v>
      </c>
      <c r="X36" s="584"/>
      <c r="Y36" s="584"/>
      <c r="Z36" s="584">
        <v>1</v>
      </c>
      <c r="AA36" s="584">
        <v>1</v>
      </c>
      <c r="AB36" s="584">
        <v>1</v>
      </c>
      <c r="AC36" s="584"/>
      <c r="AD36" s="584"/>
      <c r="AE36" s="584"/>
      <c r="AF36" s="584">
        <v>1</v>
      </c>
      <c r="AG36" s="584"/>
      <c r="AH36" s="584"/>
      <c r="AI36" s="584"/>
      <c r="AJ36" s="585">
        <v>1</v>
      </c>
      <c r="AK36" s="585" cm="1">
        <f t="array" aca="1" ref="AK36" ca="1">IF(INDIRECT("aj"&amp;AK$43)&lt;&gt;0,INDIRECT("aj"&amp;AK$43),"")</f>
        <v>1</v>
      </c>
      <c r="AL36" s="585" cm="1">
        <f t="array" aca="1" ref="AL36" ca="1">IF(INDIRECT("aj"&amp;AL$43)&lt;&gt;0,INDIRECT("aj"&amp;AL$43),"")</f>
        <v>1</v>
      </c>
      <c r="AM36" s="585" t="str" cm="1">
        <f t="array" aca="1" ref="AM36" ca="1">IF(INDIRECT("aj"&amp;AM$43)&lt;&gt;0,INDIRECT("aj"&amp;AM$43),"")</f>
        <v/>
      </c>
      <c r="AN36" s="585" t="str" cm="1">
        <f t="array" aca="1" ref="AN36" ca="1">IF(INDIRECT("aj"&amp;AN$43)&lt;&gt;0,INDIRECT("aj"&amp;AN$43),"")</f>
        <v/>
      </c>
      <c r="AO36" s="585" t="str" cm="1">
        <f t="array" aca="1" ref="AO36" ca="1">IF(INDIRECT("aj"&amp;AO$43)&lt;&gt;0,INDIRECT("aj"&amp;AO$43),"")</f>
        <v/>
      </c>
      <c r="AP36" s="630" cm="1">
        <f t="array" aca="1" ref="AP36" ca="1">IF(INDIRECT("aj"&amp;AP$43)&lt;&gt;0,INDIRECT("aj"&amp;AP$43),"")</f>
        <v>1</v>
      </c>
    </row>
    <row r="37" spans="1:42" x14ac:dyDescent="0.3">
      <c r="A37" s="664" t="s">
        <v>367</v>
      </c>
      <c r="B37" s="584"/>
      <c r="C37" s="584">
        <v>1</v>
      </c>
      <c r="D37" s="584">
        <v>1</v>
      </c>
      <c r="E37" s="584">
        <v>1</v>
      </c>
      <c r="F37" s="584">
        <v>1</v>
      </c>
      <c r="G37" s="584">
        <v>1</v>
      </c>
      <c r="H37" s="584">
        <v>1</v>
      </c>
      <c r="I37" s="584">
        <v>1</v>
      </c>
      <c r="J37" s="584">
        <v>1</v>
      </c>
      <c r="K37" s="584">
        <v>1</v>
      </c>
      <c r="L37" s="584">
        <v>1</v>
      </c>
      <c r="M37" s="584">
        <v>1</v>
      </c>
      <c r="N37" s="584">
        <v>1</v>
      </c>
      <c r="O37" s="584">
        <v>1</v>
      </c>
      <c r="P37" s="584">
        <v>1</v>
      </c>
      <c r="Q37" s="584">
        <v>1</v>
      </c>
      <c r="R37" s="584">
        <v>1</v>
      </c>
      <c r="S37" s="584">
        <v>1</v>
      </c>
      <c r="T37" s="584">
        <v>1</v>
      </c>
      <c r="U37" s="584">
        <v>1</v>
      </c>
      <c r="V37" s="584">
        <v>1</v>
      </c>
      <c r="W37" s="584">
        <v>1</v>
      </c>
      <c r="X37" s="584">
        <v>1</v>
      </c>
      <c r="Y37" s="584">
        <v>1</v>
      </c>
      <c r="Z37" s="584">
        <v>1</v>
      </c>
      <c r="AA37" s="584">
        <v>1</v>
      </c>
      <c r="AB37" s="584">
        <v>1</v>
      </c>
      <c r="AC37" s="584">
        <v>1</v>
      </c>
      <c r="AD37" s="584">
        <v>1</v>
      </c>
      <c r="AE37" s="584">
        <v>1</v>
      </c>
      <c r="AF37" s="584">
        <v>1</v>
      </c>
      <c r="AG37" s="584">
        <v>1</v>
      </c>
      <c r="AH37" s="584">
        <v>1</v>
      </c>
      <c r="AI37" s="584">
        <v>1</v>
      </c>
      <c r="AJ37" s="584">
        <v>1</v>
      </c>
      <c r="AK37" s="585">
        <v>1</v>
      </c>
      <c r="AL37" s="585" cm="1">
        <f t="array" aca="1" ref="AL37" ca="1">IF(INDIRECT("ak"&amp;AL$43)&lt;&gt;0,INDIRECT("ak"&amp;AL$43),"")</f>
        <v>1</v>
      </c>
      <c r="AM37" s="585" cm="1">
        <f t="array" aca="1" ref="AM37" ca="1">IF(INDIRECT("ak"&amp;AM$43)&lt;&gt;0,INDIRECT("ak"&amp;AM$43),"")</f>
        <v>1</v>
      </c>
      <c r="AN37" s="585" cm="1">
        <f t="array" aca="1" ref="AN37" ca="1">IF(INDIRECT("ak"&amp;AN$43)&lt;&gt;0,INDIRECT("ak"&amp;AN$43),"")</f>
        <v>1</v>
      </c>
      <c r="AO37" s="585" cm="1">
        <f t="array" aca="1" ref="AO37" ca="1">IF(INDIRECT("ak"&amp;AO$43)&lt;&gt;0,INDIRECT("ak"&amp;AO$43),"")</f>
        <v>1</v>
      </c>
      <c r="AP37" s="630" cm="1">
        <f t="array" aca="1" ref="AP37" ca="1">IF(INDIRECT("ak"&amp;AP$43)&lt;&gt;0,INDIRECT("ak"&amp;AP$43),"")</f>
        <v>1</v>
      </c>
    </row>
    <row r="38" spans="1:42" x14ac:dyDescent="0.3">
      <c r="A38" s="665" t="s">
        <v>340</v>
      </c>
      <c r="B38" s="584">
        <v>1</v>
      </c>
      <c r="C38" s="584">
        <v>1</v>
      </c>
      <c r="D38" s="584">
        <v>1</v>
      </c>
      <c r="E38" s="584">
        <v>1</v>
      </c>
      <c r="F38" s="584">
        <v>1</v>
      </c>
      <c r="G38" s="584">
        <v>1</v>
      </c>
      <c r="H38" s="584">
        <v>1</v>
      </c>
      <c r="I38" s="584">
        <v>1</v>
      </c>
      <c r="J38" s="584">
        <v>1</v>
      </c>
      <c r="K38" s="584">
        <v>1</v>
      </c>
      <c r="L38" s="584">
        <v>1</v>
      </c>
      <c r="M38" s="584">
        <v>1</v>
      </c>
      <c r="N38" s="584"/>
      <c r="O38" s="584">
        <v>1</v>
      </c>
      <c r="P38" s="584"/>
      <c r="Q38" s="584">
        <v>1</v>
      </c>
      <c r="R38" s="584">
        <v>1</v>
      </c>
      <c r="S38" s="584">
        <v>1</v>
      </c>
      <c r="T38" s="584">
        <v>1</v>
      </c>
      <c r="U38" s="584"/>
      <c r="V38" s="584"/>
      <c r="W38" s="584"/>
      <c r="X38" s="584"/>
      <c r="Y38" s="584"/>
      <c r="Z38" s="584">
        <v>1</v>
      </c>
      <c r="AA38" s="584"/>
      <c r="AB38" s="584"/>
      <c r="AC38" s="584"/>
      <c r="AD38" s="584"/>
      <c r="AE38" s="584">
        <v>1</v>
      </c>
      <c r="AF38" s="584"/>
      <c r="AG38" s="584"/>
      <c r="AH38" s="584">
        <v>1</v>
      </c>
      <c r="AI38" s="584"/>
      <c r="AJ38" s="584">
        <v>1</v>
      </c>
      <c r="AK38" s="584">
        <v>1</v>
      </c>
      <c r="AL38" s="585">
        <v>1</v>
      </c>
      <c r="AM38" s="585" cm="1">
        <f t="array" aca="1" ref="AM38" ca="1">IF(INDIRECT("al"&amp;AM$43)&lt;&gt;0,INDIRECT("al"&amp;AM$43),"")</f>
        <v>1</v>
      </c>
      <c r="AN38" s="585" cm="1">
        <f t="array" aca="1" ref="AN38" ca="1">IF(INDIRECT("al"&amp;AN$43)&lt;&gt;0,INDIRECT("al"&amp;AN$43),"")</f>
        <v>1</v>
      </c>
      <c r="AO38" s="585" cm="1">
        <f t="array" aca="1" ref="AO38" ca="1">IF(INDIRECT("al"&amp;AO$43)&lt;&gt;0,INDIRECT("al"&amp;AO$43),"")</f>
        <v>1</v>
      </c>
      <c r="AP38" s="630" cm="1">
        <f t="array" aca="1" ref="AP38" ca="1">IF(INDIRECT("al"&amp;AP$43)&lt;&gt;0,INDIRECT("al"&amp;AP$43),"")</f>
        <v>1</v>
      </c>
    </row>
    <row r="39" spans="1:42" x14ac:dyDescent="0.3">
      <c r="A39" s="666" t="s">
        <v>349</v>
      </c>
      <c r="B39" s="584">
        <v>1</v>
      </c>
      <c r="C39" s="584">
        <v>1</v>
      </c>
      <c r="D39" s="584">
        <v>1</v>
      </c>
      <c r="E39" s="584">
        <v>1</v>
      </c>
      <c r="F39" s="584">
        <v>1</v>
      </c>
      <c r="G39" s="584">
        <v>1</v>
      </c>
      <c r="H39" s="584">
        <v>1</v>
      </c>
      <c r="I39" s="584">
        <v>1</v>
      </c>
      <c r="J39" s="584">
        <v>1</v>
      </c>
      <c r="K39" s="584">
        <v>1</v>
      </c>
      <c r="L39" s="584"/>
      <c r="M39" s="584"/>
      <c r="N39" s="584"/>
      <c r="O39" s="584"/>
      <c r="P39" s="584"/>
      <c r="Q39" s="584"/>
      <c r="R39" s="584"/>
      <c r="S39" s="584">
        <v>1</v>
      </c>
      <c r="T39" s="584"/>
      <c r="U39" s="584"/>
      <c r="V39" s="584"/>
      <c r="W39" s="584"/>
      <c r="X39" s="584"/>
      <c r="Y39" s="584"/>
      <c r="Z39" s="584">
        <v>1</v>
      </c>
      <c r="AA39" s="584"/>
      <c r="AB39" s="584"/>
      <c r="AC39" s="584"/>
      <c r="AD39" s="584"/>
      <c r="AE39" s="584"/>
      <c r="AF39" s="584"/>
      <c r="AG39" s="584">
        <v>1</v>
      </c>
      <c r="AH39" s="584"/>
      <c r="AI39" s="584"/>
      <c r="AJ39" s="584"/>
      <c r="AK39" s="584">
        <v>1</v>
      </c>
      <c r="AL39" s="584">
        <v>1</v>
      </c>
      <c r="AM39" s="585">
        <v>1</v>
      </c>
      <c r="AN39" s="585" cm="1">
        <f t="array" aca="1" ref="AN39" ca="1">IF(INDIRECT("am"&amp;AN$43)&lt;&gt;0,INDIRECT("am"&amp;AN$43),"")</f>
        <v>1</v>
      </c>
      <c r="AO39" s="585" cm="1">
        <f t="array" aca="1" ref="AO39" ca="1">IF(INDIRECT("am"&amp;AO$43)&lt;&gt;0,INDIRECT("am"&amp;AO$43),"")</f>
        <v>1</v>
      </c>
      <c r="AP39" s="630" cm="1">
        <f t="array" aca="1" ref="AP39" ca="1">IF(INDIRECT("am"&amp;AP$43)&lt;&gt;0,INDIRECT("am"&amp;AP$43),"")</f>
        <v>1</v>
      </c>
    </row>
    <row r="40" spans="1:42" x14ac:dyDescent="0.3">
      <c r="A40" s="667" t="s">
        <v>352</v>
      </c>
      <c r="B40" s="584">
        <v>1</v>
      </c>
      <c r="C40" s="584">
        <v>1</v>
      </c>
      <c r="D40" s="584">
        <v>1</v>
      </c>
      <c r="E40" s="584"/>
      <c r="F40" s="584">
        <v>1</v>
      </c>
      <c r="G40" s="584">
        <v>1</v>
      </c>
      <c r="H40" s="584">
        <v>1</v>
      </c>
      <c r="I40" s="584">
        <v>1</v>
      </c>
      <c r="J40" s="584">
        <v>1</v>
      </c>
      <c r="K40" s="584">
        <v>1</v>
      </c>
      <c r="L40" s="584"/>
      <c r="M40" s="584"/>
      <c r="N40" s="584"/>
      <c r="O40" s="584"/>
      <c r="P40" s="584"/>
      <c r="Q40" s="584"/>
      <c r="R40" s="584"/>
      <c r="S40" s="584"/>
      <c r="T40" s="584"/>
      <c r="U40" s="584"/>
      <c r="V40" s="584"/>
      <c r="W40" s="584"/>
      <c r="X40" s="584"/>
      <c r="Y40" s="584">
        <v>1</v>
      </c>
      <c r="Z40" s="584">
        <v>1</v>
      </c>
      <c r="AA40" s="584">
        <v>1</v>
      </c>
      <c r="AB40" s="584">
        <v>1</v>
      </c>
      <c r="AC40" s="584"/>
      <c r="AD40" s="584"/>
      <c r="AE40" s="584"/>
      <c r="AF40" s="584"/>
      <c r="AG40" s="584">
        <v>1</v>
      </c>
      <c r="AH40" s="584"/>
      <c r="AI40" s="584"/>
      <c r="AJ40" s="584"/>
      <c r="AK40" s="584">
        <v>1</v>
      </c>
      <c r="AL40" s="584">
        <v>1</v>
      </c>
      <c r="AM40" s="584">
        <v>1</v>
      </c>
      <c r="AN40" s="585">
        <v>1</v>
      </c>
      <c r="AO40" s="585" cm="1">
        <f t="array" aca="1" ref="AO40" ca="1">IF(INDIRECT("an"&amp;AO$43)&lt;&gt;0,INDIRECT("an"&amp;AO$43),"")</f>
        <v>1</v>
      </c>
      <c r="AP40" s="630" cm="1">
        <f t="array" aca="1" ref="AP40" ca="1">IF(INDIRECT("an"&amp;AP$43)&lt;&gt;0,INDIRECT("an"&amp;AP$43),"")</f>
        <v>1</v>
      </c>
    </row>
    <row r="41" spans="1:42" x14ac:dyDescent="0.3">
      <c r="A41" s="668" t="s">
        <v>358</v>
      </c>
      <c r="B41" s="584">
        <v>1</v>
      </c>
      <c r="C41" s="584">
        <v>1</v>
      </c>
      <c r="D41" s="584">
        <v>1</v>
      </c>
      <c r="E41" s="584">
        <v>1</v>
      </c>
      <c r="F41" s="584"/>
      <c r="G41" s="584">
        <v>1</v>
      </c>
      <c r="H41" s="584">
        <v>1</v>
      </c>
      <c r="I41" s="584">
        <v>1</v>
      </c>
      <c r="J41" s="584">
        <v>1</v>
      </c>
      <c r="K41" s="584">
        <v>1</v>
      </c>
      <c r="L41" s="584"/>
      <c r="M41" s="584"/>
      <c r="N41" s="584"/>
      <c r="O41" s="584"/>
      <c r="P41" s="584"/>
      <c r="Q41" s="584"/>
      <c r="R41" s="584"/>
      <c r="S41" s="584">
        <v>1</v>
      </c>
      <c r="T41" s="584"/>
      <c r="U41" s="584"/>
      <c r="V41" s="584"/>
      <c r="W41" s="584"/>
      <c r="X41" s="584"/>
      <c r="Y41" s="584">
        <v>1</v>
      </c>
      <c r="Z41" s="584">
        <v>1</v>
      </c>
      <c r="AA41" s="584">
        <v>1</v>
      </c>
      <c r="AB41" s="584"/>
      <c r="AC41" s="584">
        <v>1</v>
      </c>
      <c r="AD41" s="584"/>
      <c r="AE41" s="584"/>
      <c r="AF41" s="584">
        <v>1</v>
      </c>
      <c r="AG41" s="584"/>
      <c r="AH41" s="584"/>
      <c r="AI41" s="584"/>
      <c r="AJ41" s="584"/>
      <c r="AK41" s="584">
        <v>1</v>
      </c>
      <c r="AL41" s="584">
        <v>1</v>
      </c>
      <c r="AM41" s="584">
        <v>1</v>
      </c>
      <c r="AN41" s="584">
        <v>1</v>
      </c>
      <c r="AO41" s="585">
        <v>1</v>
      </c>
      <c r="AP41" s="630" cm="1">
        <f t="array" aca="1" ref="AP41" ca="1">IF(INDIRECT("ao"&amp;AP$43)&lt;&gt;0,INDIRECT("ao"&amp;AP$43),"")</f>
        <v>1</v>
      </c>
    </row>
    <row r="42" spans="1:42" ht="15" thickBot="1" x14ac:dyDescent="0.35">
      <c r="A42" s="669" t="s">
        <v>364</v>
      </c>
      <c r="B42" s="670">
        <v>1</v>
      </c>
      <c r="C42" s="670">
        <v>1</v>
      </c>
      <c r="D42" s="670">
        <v>1</v>
      </c>
      <c r="E42" s="670">
        <v>1</v>
      </c>
      <c r="F42" s="670">
        <v>1</v>
      </c>
      <c r="G42" s="670">
        <v>1</v>
      </c>
      <c r="H42" s="670">
        <v>1</v>
      </c>
      <c r="I42" s="670">
        <v>1</v>
      </c>
      <c r="J42" s="670">
        <v>1</v>
      </c>
      <c r="K42" s="670">
        <v>1</v>
      </c>
      <c r="L42" s="670"/>
      <c r="M42" s="670">
        <v>1</v>
      </c>
      <c r="N42" s="670">
        <v>1</v>
      </c>
      <c r="O42" s="670">
        <v>1</v>
      </c>
      <c r="P42" s="670">
        <v>1</v>
      </c>
      <c r="Q42" s="670">
        <v>1</v>
      </c>
      <c r="R42" s="670">
        <v>1</v>
      </c>
      <c r="S42" s="670">
        <v>1</v>
      </c>
      <c r="T42" s="670">
        <v>1</v>
      </c>
      <c r="U42" s="670">
        <v>1</v>
      </c>
      <c r="V42" s="670">
        <v>1</v>
      </c>
      <c r="W42" s="670">
        <v>1</v>
      </c>
      <c r="X42" s="670">
        <v>1</v>
      </c>
      <c r="Y42" s="670">
        <v>1</v>
      </c>
      <c r="Z42" s="670">
        <v>1</v>
      </c>
      <c r="AA42" s="670">
        <v>1</v>
      </c>
      <c r="AB42" s="670">
        <v>1</v>
      </c>
      <c r="AC42" s="670">
        <v>1</v>
      </c>
      <c r="AD42" s="670">
        <v>1</v>
      </c>
      <c r="AE42" s="670">
        <v>1</v>
      </c>
      <c r="AF42" s="670">
        <v>1</v>
      </c>
      <c r="AG42" s="670">
        <v>1</v>
      </c>
      <c r="AH42" s="670">
        <v>1</v>
      </c>
      <c r="AI42" s="670">
        <v>1</v>
      </c>
      <c r="AJ42" s="670">
        <v>1</v>
      </c>
      <c r="AK42" s="670">
        <v>1</v>
      </c>
      <c r="AL42" s="670">
        <v>1</v>
      </c>
      <c r="AM42" s="670">
        <v>1</v>
      </c>
      <c r="AN42" s="670">
        <v>1</v>
      </c>
      <c r="AO42" s="670">
        <v>1</v>
      </c>
      <c r="AP42" s="671">
        <v>1</v>
      </c>
    </row>
    <row r="43" spans="1:42" x14ac:dyDescent="0.3">
      <c r="A43" s="10">
        <v>1</v>
      </c>
      <c r="B43" s="10">
        <v>2</v>
      </c>
      <c r="C43" s="10">
        <v>3</v>
      </c>
      <c r="D43" s="10">
        <v>4</v>
      </c>
      <c r="E43" s="10">
        <v>5</v>
      </c>
      <c r="F43" s="10">
        <v>6</v>
      </c>
      <c r="G43" s="10">
        <v>7</v>
      </c>
      <c r="H43" s="10">
        <v>8</v>
      </c>
      <c r="I43" s="10">
        <v>9</v>
      </c>
      <c r="J43" s="10">
        <v>10</v>
      </c>
      <c r="K43" s="10">
        <v>11</v>
      </c>
      <c r="L43" s="10">
        <v>12</v>
      </c>
      <c r="M43" s="10">
        <v>13</v>
      </c>
      <c r="N43" s="10">
        <v>14</v>
      </c>
      <c r="O43" s="10">
        <v>15</v>
      </c>
      <c r="P43" s="10">
        <v>16</v>
      </c>
      <c r="Q43" s="10">
        <v>17</v>
      </c>
      <c r="R43" s="10">
        <v>18</v>
      </c>
      <c r="S43" s="10">
        <v>19</v>
      </c>
      <c r="T43" s="10">
        <v>20</v>
      </c>
      <c r="U43" s="10">
        <v>21</v>
      </c>
      <c r="V43" s="10">
        <v>22</v>
      </c>
      <c r="W43" s="10">
        <v>23</v>
      </c>
      <c r="X43" s="10">
        <v>24</v>
      </c>
      <c r="Y43" s="10">
        <v>25</v>
      </c>
      <c r="Z43" s="10">
        <v>26</v>
      </c>
      <c r="AA43" s="10">
        <v>27</v>
      </c>
      <c r="AB43" s="10">
        <v>28</v>
      </c>
      <c r="AC43" s="10">
        <v>29</v>
      </c>
      <c r="AD43" s="10">
        <v>30</v>
      </c>
      <c r="AE43" s="10">
        <v>31</v>
      </c>
      <c r="AF43" s="10">
        <v>32</v>
      </c>
      <c r="AG43" s="10">
        <v>33</v>
      </c>
      <c r="AH43" s="10">
        <v>34</v>
      </c>
      <c r="AI43" s="10">
        <v>35</v>
      </c>
      <c r="AJ43" s="10">
        <v>36</v>
      </c>
      <c r="AK43" s="10">
        <v>37</v>
      </c>
      <c r="AL43" s="10">
        <v>38</v>
      </c>
      <c r="AM43" s="10">
        <v>39</v>
      </c>
      <c r="AN43" s="10">
        <v>40</v>
      </c>
      <c r="AO43" s="10">
        <v>41</v>
      </c>
      <c r="AP43" s="10">
        <v>42</v>
      </c>
    </row>
    <row r="45" spans="1:42" hidden="1" x14ac:dyDescent="0.3">
      <c r="A45" t="s">
        <v>455</v>
      </c>
      <c r="B45" s="14" t="s">
        <v>66</v>
      </c>
      <c r="C45" s="15" t="s">
        <v>75</v>
      </c>
      <c r="D45" s="16" t="s">
        <v>87</v>
      </c>
      <c r="E45" s="17" t="s">
        <v>63</v>
      </c>
      <c r="F45" s="18" t="s">
        <v>72</v>
      </c>
      <c r="G45" s="19" t="s">
        <v>419</v>
      </c>
      <c r="H45" s="20" t="s">
        <v>105</v>
      </c>
      <c r="I45" s="21" t="s">
        <v>133</v>
      </c>
      <c r="J45" s="22" t="s">
        <v>111</v>
      </c>
      <c r="K45" s="23" t="s">
        <v>204</v>
      </c>
      <c r="L45" s="24" t="s">
        <v>213</v>
      </c>
      <c r="M45" s="25" t="s">
        <v>174</v>
      </c>
      <c r="N45" s="26" t="s">
        <v>159</v>
      </c>
      <c r="O45" s="27" t="s">
        <v>189</v>
      </c>
      <c r="P45" s="28" t="s">
        <v>168</v>
      </c>
      <c r="Q45" s="29" t="s">
        <v>285</v>
      </c>
      <c r="R45" s="30" t="s">
        <v>273</v>
      </c>
      <c r="S45" s="31" t="s">
        <v>255</v>
      </c>
      <c r="T45" s="32" t="s">
        <v>267</v>
      </c>
      <c r="U45" s="33" t="s">
        <v>261</v>
      </c>
      <c r="V45" s="34" t="s">
        <v>231</v>
      </c>
      <c r="W45" s="35" t="s">
        <v>219</v>
      </c>
      <c r="X45" s="36" t="s">
        <v>243</v>
      </c>
      <c r="Y45" s="37" t="s">
        <v>14</v>
      </c>
      <c r="Z45" s="38" t="s">
        <v>17</v>
      </c>
      <c r="AA45" s="39" t="s">
        <v>23</v>
      </c>
      <c r="AB45" s="40" t="s">
        <v>43</v>
      </c>
      <c r="AC45" s="41" t="s">
        <v>422</v>
      </c>
      <c r="AD45" s="42" t="s">
        <v>428</v>
      </c>
      <c r="AE45" s="43" t="s">
        <v>332</v>
      </c>
      <c r="AF45" s="44" t="s">
        <v>294</v>
      </c>
      <c r="AG45" s="45" t="s">
        <v>315</v>
      </c>
      <c r="AH45" s="46" t="s">
        <v>323</v>
      </c>
      <c r="AI45" s="47" t="s">
        <v>335</v>
      </c>
      <c r="AJ45" s="48" t="s">
        <v>326</v>
      </c>
      <c r="AK45" s="49" t="s">
        <v>367</v>
      </c>
      <c r="AL45" s="50" t="s">
        <v>340</v>
      </c>
      <c r="AM45" s="51" t="s">
        <v>349</v>
      </c>
      <c r="AN45" s="52" t="s">
        <v>352</v>
      </c>
      <c r="AO45" s="53" t="s">
        <v>358</v>
      </c>
      <c r="AP45" s="54" t="s">
        <v>364</v>
      </c>
    </row>
    <row r="46" spans="1:42" hidden="1" x14ac:dyDescent="0.3">
      <c r="A46">
        <v>1</v>
      </c>
      <c r="B46" t="str">
        <f>IF(B2=1,$A2,"")</f>
        <v>Czerwony</v>
      </c>
      <c r="C46" t="str">
        <f t="shared" ref="C46:AP46" ca="1" si="0">IF(C2=1,$A2,"")</f>
        <v/>
      </c>
      <c r="D46" t="str">
        <f t="shared" ca="1" si="0"/>
        <v>Czerwony</v>
      </c>
      <c r="E46" t="str">
        <f t="shared" ca="1" si="0"/>
        <v>Czerwony</v>
      </c>
      <c r="F46" t="str">
        <f t="shared" ca="1" si="0"/>
        <v/>
      </c>
      <c r="G46" t="str">
        <f t="shared" ca="1" si="0"/>
        <v/>
      </c>
      <c r="H46" t="str">
        <f t="shared" ca="1" si="0"/>
        <v/>
      </c>
      <c r="I46" t="str">
        <f t="shared" ca="1" si="0"/>
        <v/>
      </c>
      <c r="J46" t="str">
        <f t="shared" ca="1" si="0"/>
        <v>Czerwony</v>
      </c>
      <c r="K46" t="str">
        <f t="shared" ca="1" si="0"/>
        <v/>
      </c>
      <c r="L46" t="str">
        <f t="shared" ca="1" si="0"/>
        <v>Czerwony</v>
      </c>
      <c r="M46" t="str">
        <f t="shared" ca="1" si="0"/>
        <v/>
      </c>
      <c r="N46" t="str">
        <f t="shared" ca="1" si="0"/>
        <v/>
      </c>
      <c r="O46" t="str">
        <f t="shared" ca="1" si="0"/>
        <v/>
      </c>
      <c r="P46" t="str">
        <f t="shared" ca="1" si="0"/>
        <v/>
      </c>
      <c r="Q46" t="str">
        <f t="shared" ca="1" si="0"/>
        <v/>
      </c>
      <c r="R46" t="str">
        <f t="shared" ca="1" si="0"/>
        <v/>
      </c>
      <c r="S46" t="str">
        <f t="shared" ca="1" si="0"/>
        <v/>
      </c>
      <c r="T46" t="str">
        <f t="shared" ca="1" si="0"/>
        <v>Czerwony</v>
      </c>
      <c r="U46" t="str">
        <f t="shared" ca="1" si="0"/>
        <v/>
      </c>
      <c r="V46" t="str">
        <f t="shared" ca="1" si="0"/>
        <v/>
      </c>
      <c r="W46" t="str">
        <f t="shared" ca="1" si="0"/>
        <v/>
      </c>
      <c r="X46" t="str">
        <f t="shared" ca="1" si="0"/>
        <v/>
      </c>
      <c r="Y46" t="str">
        <f t="shared" ca="1" si="0"/>
        <v/>
      </c>
      <c r="Z46" t="str">
        <f t="shared" ca="1" si="0"/>
        <v/>
      </c>
      <c r="AA46" t="str">
        <f t="shared" ca="1" si="0"/>
        <v/>
      </c>
      <c r="AB46" t="str">
        <f t="shared" ca="1" si="0"/>
        <v/>
      </c>
      <c r="AC46" t="str">
        <f t="shared" ca="1" si="0"/>
        <v/>
      </c>
      <c r="AD46" t="str">
        <f t="shared" ca="1" si="0"/>
        <v/>
      </c>
      <c r="AE46" t="str">
        <f t="shared" ca="1" si="0"/>
        <v/>
      </c>
      <c r="AF46" t="str">
        <f t="shared" ca="1" si="0"/>
        <v/>
      </c>
      <c r="AG46" t="str">
        <f t="shared" ca="1" si="0"/>
        <v/>
      </c>
      <c r="AH46" t="str">
        <f t="shared" ca="1" si="0"/>
        <v/>
      </c>
      <c r="AI46" t="str">
        <f t="shared" ca="1" si="0"/>
        <v/>
      </c>
      <c r="AJ46" t="str">
        <f t="shared" ca="1" si="0"/>
        <v/>
      </c>
      <c r="AK46" t="str">
        <f t="shared" ca="1" si="0"/>
        <v/>
      </c>
      <c r="AL46" t="str">
        <f t="shared" ca="1" si="0"/>
        <v>Czerwony</v>
      </c>
      <c r="AM46" t="str">
        <f t="shared" ca="1" si="0"/>
        <v>Czerwony</v>
      </c>
      <c r="AN46" t="str">
        <f t="shared" ca="1" si="0"/>
        <v>Czerwony</v>
      </c>
      <c r="AO46" t="str">
        <f t="shared" ca="1" si="0"/>
        <v>Czerwony</v>
      </c>
      <c r="AP46" t="str">
        <f t="shared" ca="1" si="0"/>
        <v>Czerwony</v>
      </c>
    </row>
    <row r="47" spans="1:42" hidden="1" x14ac:dyDescent="0.3">
      <c r="A47">
        <v>2</v>
      </c>
      <c r="B47" t="str">
        <f t="shared" ref="B47:AP47" si="1">IF(B3=1,$A3,"")</f>
        <v/>
      </c>
      <c r="C47" t="str">
        <f t="shared" si="1"/>
        <v>Różowy</v>
      </c>
      <c r="D47" t="str">
        <f t="shared" ca="1" si="1"/>
        <v>Różowy</v>
      </c>
      <c r="E47" t="str">
        <f t="shared" ca="1" si="1"/>
        <v/>
      </c>
      <c r="F47" t="str">
        <f t="shared" ca="1" si="1"/>
        <v/>
      </c>
      <c r="G47" t="str">
        <f t="shared" ca="1" si="1"/>
        <v/>
      </c>
      <c r="H47" t="str">
        <f t="shared" ca="1" si="1"/>
        <v/>
      </c>
      <c r="I47" t="str">
        <f t="shared" ca="1" si="1"/>
        <v/>
      </c>
      <c r="J47" t="str">
        <f t="shared" ca="1" si="1"/>
        <v/>
      </c>
      <c r="K47" t="str">
        <f t="shared" ca="1" si="1"/>
        <v/>
      </c>
      <c r="L47" t="str">
        <f t="shared" ca="1" si="1"/>
        <v/>
      </c>
      <c r="M47" t="str">
        <f t="shared" ca="1" si="1"/>
        <v/>
      </c>
      <c r="N47" t="str">
        <f t="shared" ca="1" si="1"/>
        <v/>
      </c>
      <c r="O47" t="str">
        <f t="shared" ca="1" si="1"/>
        <v/>
      </c>
      <c r="P47" t="str">
        <f t="shared" ca="1" si="1"/>
        <v/>
      </c>
      <c r="Q47" t="str">
        <f t="shared" ca="1" si="1"/>
        <v/>
      </c>
      <c r="R47" t="str">
        <f t="shared" ca="1" si="1"/>
        <v/>
      </c>
      <c r="S47" t="str">
        <f t="shared" ca="1" si="1"/>
        <v/>
      </c>
      <c r="T47" t="str">
        <f t="shared" ca="1" si="1"/>
        <v/>
      </c>
      <c r="U47" t="str">
        <f t="shared" ca="1" si="1"/>
        <v/>
      </c>
      <c r="V47" t="str">
        <f t="shared" ca="1" si="1"/>
        <v/>
      </c>
      <c r="W47" t="str">
        <f t="shared" ca="1" si="1"/>
        <v/>
      </c>
      <c r="X47" t="str">
        <f t="shared" ca="1" si="1"/>
        <v/>
      </c>
      <c r="Y47" t="str">
        <f t="shared" ca="1" si="1"/>
        <v/>
      </c>
      <c r="Z47" t="str">
        <f t="shared" ca="1" si="1"/>
        <v/>
      </c>
      <c r="AA47" t="str">
        <f t="shared" ca="1" si="1"/>
        <v/>
      </c>
      <c r="AB47" t="str">
        <f t="shared" ca="1" si="1"/>
        <v/>
      </c>
      <c r="AC47" t="str">
        <f t="shared" ca="1" si="1"/>
        <v/>
      </c>
      <c r="AD47" t="str">
        <f t="shared" ca="1" si="1"/>
        <v/>
      </c>
      <c r="AE47" t="str">
        <f t="shared" ca="1" si="1"/>
        <v/>
      </c>
      <c r="AF47" t="str">
        <f t="shared" ca="1" si="1"/>
        <v>Różowy</v>
      </c>
      <c r="AG47" t="str">
        <f t="shared" ca="1" si="1"/>
        <v/>
      </c>
      <c r="AH47" t="str">
        <f t="shared" ca="1" si="1"/>
        <v/>
      </c>
      <c r="AI47" t="str">
        <f t="shared" ca="1" si="1"/>
        <v/>
      </c>
      <c r="AJ47" t="str">
        <f t="shared" ca="1" si="1"/>
        <v/>
      </c>
      <c r="AK47" t="str">
        <f t="shared" ca="1" si="1"/>
        <v>Różowy</v>
      </c>
      <c r="AL47" t="str">
        <f t="shared" ca="1" si="1"/>
        <v>Różowy</v>
      </c>
      <c r="AM47" t="str">
        <f t="shared" ca="1" si="1"/>
        <v>Różowy</v>
      </c>
      <c r="AN47" t="str">
        <f t="shared" ca="1" si="1"/>
        <v>Różowy</v>
      </c>
      <c r="AO47" t="str">
        <f t="shared" ca="1" si="1"/>
        <v>Różowy</v>
      </c>
      <c r="AP47" t="str">
        <f t="shared" ca="1" si="1"/>
        <v>Różowy</v>
      </c>
    </row>
    <row r="48" spans="1:42" hidden="1" x14ac:dyDescent="0.3">
      <c r="A48">
        <v>3</v>
      </c>
      <c r="B48" t="str">
        <f t="shared" ref="B48:AP48" si="2">IF(B4=1,$A4,"")</f>
        <v>Głęboki róż</v>
      </c>
      <c r="C48" t="str">
        <f t="shared" si="2"/>
        <v>Głęboki róż</v>
      </c>
      <c r="D48" t="str">
        <f t="shared" si="2"/>
        <v>Głęboki róż</v>
      </c>
      <c r="E48" t="str">
        <f t="shared" ca="1" si="2"/>
        <v/>
      </c>
      <c r="F48" t="str">
        <f t="shared" ca="1" si="2"/>
        <v/>
      </c>
      <c r="G48" t="str">
        <f t="shared" ca="1" si="2"/>
        <v/>
      </c>
      <c r="H48" t="str">
        <f t="shared" ca="1" si="2"/>
        <v/>
      </c>
      <c r="I48" t="str">
        <f t="shared" ca="1" si="2"/>
        <v/>
      </c>
      <c r="J48" t="str">
        <f t="shared" ca="1" si="2"/>
        <v/>
      </c>
      <c r="K48" t="str">
        <f t="shared" ca="1" si="2"/>
        <v/>
      </c>
      <c r="L48" t="str">
        <f t="shared" ca="1" si="2"/>
        <v>Głęboki róż</v>
      </c>
      <c r="M48" t="str">
        <f t="shared" ca="1" si="2"/>
        <v>Głęboki róż</v>
      </c>
      <c r="N48" t="str">
        <f t="shared" ca="1" si="2"/>
        <v/>
      </c>
      <c r="O48" t="str">
        <f t="shared" ca="1" si="2"/>
        <v/>
      </c>
      <c r="P48" t="str">
        <f t="shared" ca="1" si="2"/>
        <v/>
      </c>
      <c r="Q48" t="str">
        <f t="shared" ca="1" si="2"/>
        <v>Głęboki róż</v>
      </c>
      <c r="R48" t="str">
        <f t="shared" ca="1" si="2"/>
        <v/>
      </c>
      <c r="S48" t="str">
        <f t="shared" ca="1" si="2"/>
        <v/>
      </c>
      <c r="T48" t="str">
        <f t="shared" ca="1" si="2"/>
        <v>Głęboki róż</v>
      </c>
      <c r="U48" t="str">
        <f t="shared" ca="1" si="2"/>
        <v/>
      </c>
      <c r="V48" t="str">
        <f t="shared" ca="1" si="2"/>
        <v/>
      </c>
      <c r="W48" t="str">
        <f t="shared" ca="1" si="2"/>
        <v/>
      </c>
      <c r="X48" t="str">
        <f t="shared" ca="1" si="2"/>
        <v/>
      </c>
      <c r="Y48" t="str">
        <f t="shared" ca="1" si="2"/>
        <v>Głęboki róż</v>
      </c>
      <c r="Z48" t="str">
        <f t="shared" ca="1" si="2"/>
        <v/>
      </c>
      <c r="AA48" t="str">
        <f t="shared" ca="1" si="2"/>
        <v>Głęboki róż</v>
      </c>
      <c r="AB48" t="str">
        <f t="shared" ca="1" si="2"/>
        <v/>
      </c>
      <c r="AC48" t="str">
        <f t="shared" ca="1" si="2"/>
        <v/>
      </c>
      <c r="AD48" t="str">
        <f t="shared" ca="1" si="2"/>
        <v/>
      </c>
      <c r="AE48" t="str">
        <f t="shared" ca="1" si="2"/>
        <v/>
      </c>
      <c r="AF48" t="str">
        <f t="shared" ca="1" si="2"/>
        <v>Głęboki róż</v>
      </c>
      <c r="AG48" t="str">
        <f t="shared" ca="1" si="2"/>
        <v/>
      </c>
      <c r="AH48" t="str">
        <f t="shared" ca="1" si="2"/>
        <v/>
      </c>
      <c r="AI48" t="str">
        <f t="shared" ca="1" si="2"/>
        <v/>
      </c>
      <c r="AJ48" t="str">
        <f t="shared" ca="1" si="2"/>
        <v/>
      </c>
      <c r="AK48" t="str">
        <f t="shared" ca="1" si="2"/>
        <v>Głęboki róż</v>
      </c>
      <c r="AL48" t="str">
        <f t="shared" ca="1" si="2"/>
        <v>Głęboki róż</v>
      </c>
      <c r="AM48" t="str">
        <f t="shared" ca="1" si="2"/>
        <v>Głęboki róż</v>
      </c>
      <c r="AN48" t="str">
        <f t="shared" ca="1" si="2"/>
        <v>Głęboki róż</v>
      </c>
      <c r="AO48" t="str">
        <f t="shared" ca="1" si="2"/>
        <v>Głęboki róż</v>
      </c>
      <c r="AP48" t="str">
        <f t="shared" ca="1" si="2"/>
        <v>Głęboki róż</v>
      </c>
    </row>
    <row r="49" spans="1:42" hidden="1" x14ac:dyDescent="0.3">
      <c r="A49">
        <v>4</v>
      </c>
      <c r="B49" t="str">
        <f t="shared" ref="B49:AP49" si="3">IF(B5=1,$A5,"")</f>
        <v>Karmazynowy</v>
      </c>
      <c r="C49" t="str">
        <f t="shared" si="3"/>
        <v/>
      </c>
      <c r="D49" t="str">
        <f t="shared" si="3"/>
        <v/>
      </c>
      <c r="E49" t="str">
        <f t="shared" si="3"/>
        <v>Karmazynowy</v>
      </c>
      <c r="F49" t="str">
        <f t="shared" ca="1" si="3"/>
        <v/>
      </c>
      <c r="G49" t="str">
        <f t="shared" ca="1" si="3"/>
        <v/>
      </c>
      <c r="H49" t="str">
        <f t="shared" ca="1" si="3"/>
        <v/>
      </c>
      <c r="I49" t="str">
        <f t="shared" ca="1" si="3"/>
        <v/>
      </c>
      <c r="J49" t="str">
        <f t="shared" ca="1" si="3"/>
        <v/>
      </c>
      <c r="K49" t="str">
        <f t="shared" ca="1" si="3"/>
        <v/>
      </c>
      <c r="L49" t="str">
        <f t="shared" ca="1" si="3"/>
        <v>Karmazynowy</v>
      </c>
      <c r="M49" t="str">
        <f t="shared" ca="1" si="3"/>
        <v/>
      </c>
      <c r="N49" t="str">
        <f t="shared" ca="1" si="3"/>
        <v/>
      </c>
      <c r="O49" t="str">
        <f t="shared" ca="1" si="3"/>
        <v>Karmazynowy</v>
      </c>
      <c r="P49" t="str">
        <f t="shared" ca="1" si="3"/>
        <v/>
      </c>
      <c r="Q49" t="str">
        <f t="shared" ca="1" si="3"/>
        <v/>
      </c>
      <c r="R49" t="str">
        <f t="shared" ca="1" si="3"/>
        <v/>
      </c>
      <c r="S49" t="str">
        <f t="shared" ca="1" si="3"/>
        <v/>
      </c>
      <c r="T49" t="str">
        <f t="shared" ca="1" si="3"/>
        <v>Karmazynowy</v>
      </c>
      <c r="U49" t="str">
        <f t="shared" ca="1" si="3"/>
        <v/>
      </c>
      <c r="V49" t="str">
        <f t="shared" ca="1" si="3"/>
        <v/>
      </c>
      <c r="W49" t="str">
        <f t="shared" ca="1" si="3"/>
        <v/>
      </c>
      <c r="X49" t="str">
        <f t="shared" ca="1" si="3"/>
        <v/>
      </c>
      <c r="Y49" t="str">
        <f t="shared" ca="1" si="3"/>
        <v>Karmazynowy</v>
      </c>
      <c r="Z49" t="str">
        <f t="shared" ca="1" si="3"/>
        <v/>
      </c>
      <c r="AA49" t="str">
        <f t="shared" ca="1" si="3"/>
        <v/>
      </c>
      <c r="AB49" t="str">
        <f t="shared" ca="1" si="3"/>
        <v/>
      </c>
      <c r="AC49" t="str">
        <f t="shared" ca="1" si="3"/>
        <v/>
      </c>
      <c r="AD49" t="str">
        <f t="shared" ca="1" si="3"/>
        <v/>
      </c>
      <c r="AE49" t="str">
        <f t="shared" ca="1" si="3"/>
        <v/>
      </c>
      <c r="AF49" t="str">
        <f t="shared" ca="1" si="3"/>
        <v>Karmazynowy</v>
      </c>
      <c r="AG49" t="str">
        <f t="shared" ca="1" si="3"/>
        <v/>
      </c>
      <c r="AH49" t="str">
        <f t="shared" ca="1" si="3"/>
        <v/>
      </c>
      <c r="AI49" t="str">
        <f t="shared" ca="1" si="3"/>
        <v/>
      </c>
      <c r="AJ49" t="str">
        <f t="shared" ca="1" si="3"/>
        <v/>
      </c>
      <c r="AK49" t="str">
        <f t="shared" ca="1" si="3"/>
        <v>Karmazynowy</v>
      </c>
      <c r="AL49" t="str">
        <f t="shared" ca="1" si="3"/>
        <v>Karmazynowy</v>
      </c>
      <c r="AM49" t="str">
        <f t="shared" ca="1" si="3"/>
        <v>Karmazynowy</v>
      </c>
      <c r="AN49" t="str">
        <f t="shared" ca="1" si="3"/>
        <v/>
      </c>
      <c r="AO49" t="str">
        <f t="shared" ca="1" si="3"/>
        <v>Karmazynowy</v>
      </c>
      <c r="AP49" t="str">
        <f t="shared" ca="1" si="3"/>
        <v>Karmazynowy</v>
      </c>
    </row>
    <row r="50" spans="1:42" hidden="1" x14ac:dyDescent="0.3">
      <c r="A50">
        <v>5</v>
      </c>
      <c r="B50" t="str">
        <f t="shared" ref="B50:AP50" si="4">IF(B6=1,$A6,"")</f>
        <v/>
      </c>
      <c r="C50" t="str">
        <f t="shared" si="4"/>
        <v/>
      </c>
      <c r="D50" t="str">
        <f t="shared" si="4"/>
        <v/>
      </c>
      <c r="E50" t="str">
        <f t="shared" si="4"/>
        <v/>
      </c>
      <c r="F50" t="str">
        <f t="shared" si="4"/>
        <v>Ciemny czerwony</v>
      </c>
      <c r="G50" t="str">
        <f t="shared" ca="1" si="4"/>
        <v/>
      </c>
      <c r="H50" t="str">
        <f t="shared" ca="1" si="4"/>
        <v/>
      </c>
      <c r="I50" t="str">
        <f t="shared" ca="1" si="4"/>
        <v/>
      </c>
      <c r="J50" t="str">
        <f t="shared" ca="1" si="4"/>
        <v/>
      </c>
      <c r="K50" t="str">
        <f t="shared" ca="1" si="4"/>
        <v/>
      </c>
      <c r="L50" t="str">
        <f t="shared" ca="1" si="4"/>
        <v/>
      </c>
      <c r="M50" t="str">
        <f t="shared" ca="1" si="4"/>
        <v/>
      </c>
      <c r="N50" t="str">
        <f t="shared" ca="1" si="4"/>
        <v/>
      </c>
      <c r="O50" t="str">
        <f t="shared" ca="1" si="4"/>
        <v>Ciemny czerwony</v>
      </c>
      <c r="P50" t="str">
        <f t="shared" ca="1" si="4"/>
        <v/>
      </c>
      <c r="Q50" t="str">
        <f t="shared" ca="1" si="4"/>
        <v/>
      </c>
      <c r="R50" t="str">
        <f t="shared" ca="1" si="4"/>
        <v/>
      </c>
      <c r="S50" t="str">
        <f t="shared" ca="1" si="4"/>
        <v/>
      </c>
      <c r="T50" t="str">
        <f t="shared" ca="1" si="4"/>
        <v/>
      </c>
      <c r="U50" t="str">
        <f t="shared" ca="1" si="4"/>
        <v/>
      </c>
      <c r="V50" t="str">
        <f t="shared" ca="1" si="4"/>
        <v/>
      </c>
      <c r="W50" t="str">
        <f t="shared" ca="1" si="4"/>
        <v/>
      </c>
      <c r="X50" t="str">
        <f t="shared" ca="1" si="4"/>
        <v/>
      </c>
      <c r="Y50" t="str">
        <f t="shared" ca="1" si="4"/>
        <v/>
      </c>
      <c r="Z50" t="str">
        <f t="shared" ca="1" si="4"/>
        <v>Ciemny czerwony</v>
      </c>
      <c r="AA50" t="str">
        <f t="shared" ca="1" si="4"/>
        <v/>
      </c>
      <c r="AB50" t="str">
        <f t="shared" ca="1" si="4"/>
        <v/>
      </c>
      <c r="AC50" t="str">
        <f t="shared" ca="1" si="4"/>
        <v/>
      </c>
      <c r="AD50" t="str">
        <f t="shared" ca="1" si="4"/>
        <v/>
      </c>
      <c r="AE50" t="str">
        <f t="shared" ca="1" si="4"/>
        <v/>
      </c>
      <c r="AF50" t="str">
        <f t="shared" ca="1" si="4"/>
        <v>Ciemny czerwony</v>
      </c>
      <c r="AG50" t="str">
        <f t="shared" ca="1" si="4"/>
        <v/>
      </c>
      <c r="AH50" t="str">
        <f t="shared" ca="1" si="4"/>
        <v/>
      </c>
      <c r="AI50" t="str">
        <f t="shared" ca="1" si="4"/>
        <v/>
      </c>
      <c r="AJ50" t="str">
        <f t="shared" ca="1" si="4"/>
        <v/>
      </c>
      <c r="AK50" t="str">
        <f t="shared" ca="1" si="4"/>
        <v>Ciemny czerwony</v>
      </c>
      <c r="AL50" t="str">
        <f t="shared" ca="1" si="4"/>
        <v>Ciemny czerwony</v>
      </c>
      <c r="AM50" t="str">
        <f t="shared" ca="1" si="4"/>
        <v>Ciemny czerwony</v>
      </c>
      <c r="AN50" t="str">
        <f t="shared" ca="1" si="4"/>
        <v>Ciemny czerwony</v>
      </c>
      <c r="AO50" t="str">
        <f t="shared" ca="1" si="4"/>
        <v/>
      </c>
      <c r="AP50" t="str">
        <f t="shared" ca="1" si="4"/>
        <v>Ciemny czerwony</v>
      </c>
    </row>
    <row r="51" spans="1:42" hidden="1" x14ac:dyDescent="0.3">
      <c r="A51">
        <v>6</v>
      </c>
      <c r="B51" t="str">
        <f t="shared" ref="B51:AP51" si="5">IF(B7=1,$A7,"")</f>
        <v/>
      </c>
      <c r="C51" t="str">
        <f t="shared" si="5"/>
        <v/>
      </c>
      <c r="D51" t="str">
        <f t="shared" si="5"/>
        <v/>
      </c>
      <c r="E51" t="str">
        <f t="shared" si="5"/>
        <v/>
      </c>
      <c r="F51" t="str">
        <f t="shared" si="5"/>
        <v/>
      </c>
      <c r="G51" t="str">
        <f t="shared" si="5"/>
        <v>Pomidor</v>
      </c>
      <c r="H51" t="str">
        <f t="shared" ca="1" si="5"/>
        <v/>
      </c>
      <c r="I51" t="str">
        <f t="shared" ca="1" si="5"/>
        <v/>
      </c>
      <c r="J51" t="str">
        <f t="shared" ca="1" si="5"/>
        <v/>
      </c>
      <c r="K51" t="str">
        <f t="shared" ca="1" si="5"/>
        <v/>
      </c>
      <c r="L51" t="str">
        <f t="shared" ca="1" si="5"/>
        <v>Pomidor</v>
      </c>
      <c r="M51" t="str">
        <f t="shared" ca="1" si="5"/>
        <v>Pomidor</v>
      </c>
      <c r="N51" t="str">
        <f t="shared" ca="1" si="5"/>
        <v/>
      </c>
      <c r="O51" t="str">
        <f t="shared" ca="1" si="5"/>
        <v/>
      </c>
      <c r="P51" t="str">
        <f t="shared" ca="1" si="5"/>
        <v/>
      </c>
      <c r="Q51" t="str">
        <f t="shared" ca="1" si="5"/>
        <v/>
      </c>
      <c r="R51" t="str">
        <f t="shared" ca="1" si="5"/>
        <v/>
      </c>
      <c r="S51" t="str">
        <f t="shared" ca="1" si="5"/>
        <v/>
      </c>
      <c r="T51" t="str">
        <f t="shared" ca="1" si="5"/>
        <v/>
      </c>
      <c r="U51" t="str">
        <f t="shared" ca="1" si="5"/>
        <v/>
      </c>
      <c r="V51" t="str">
        <f t="shared" ca="1" si="5"/>
        <v/>
      </c>
      <c r="W51" t="str">
        <f t="shared" ca="1" si="5"/>
        <v/>
      </c>
      <c r="X51" t="str">
        <f t="shared" ca="1" si="5"/>
        <v/>
      </c>
      <c r="Y51" t="str">
        <f t="shared" ca="1" si="5"/>
        <v>Pomidor</v>
      </c>
      <c r="Z51" t="str">
        <f t="shared" ca="1" si="5"/>
        <v/>
      </c>
      <c r="AA51" t="str">
        <f t="shared" ca="1" si="5"/>
        <v>Pomidor</v>
      </c>
      <c r="AB51" t="str">
        <f t="shared" ca="1" si="5"/>
        <v/>
      </c>
      <c r="AC51" t="str">
        <f t="shared" ca="1" si="5"/>
        <v/>
      </c>
      <c r="AD51" t="str">
        <f t="shared" ca="1" si="5"/>
        <v/>
      </c>
      <c r="AE51" t="str">
        <f t="shared" ca="1" si="5"/>
        <v/>
      </c>
      <c r="AF51" t="str">
        <f t="shared" ca="1" si="5"/>
        <v/>
      </c>
      <c r="AG51" t="str">
        <f t="shared" ca="1" si="5"/>
        <v/>
      </c>
      <c r="AH51" t="str">
        <f t="shared" ca="1" si="5"/>
        <v/>
      </c>
      <c r="AI51" t="str">
        <f t="shared" ca="1" si="5"/>
        <v/>
      </c>
      <c r="AJ51" t="str">
        <f t="shared" ca="1" si="5"/>
        <v/>
      </c>
      <c r="AK51" t="str">
        <f t="shared" ca="1" si="5"/>
        <v>Pomidor</v>
      </c>
      <c r="AL51" t="str">
        <f t="shared" ca="1" si="5"/>
        <v>Pomidor</v>
      </c>
      <c r="AM51" t="str">
        <f t="shared" ca="1" si="5"/>
        <v>Pomidor</v>
      </c>
      <c r="AN51" t="str">
        <f t="shared" ca="1" si="5"/>
        <v>Pomidor</v>
      </c>
      <c r="AO51" t="str">
        <f t="shared" ca="1" si="5"/>
        <v>Pomidor</v>
      </c>
      <c r="AP51" t="str">
        <f t="shared" ca="1" si="5"/>
        <v>Pomidor</v>
      </c>
    </row>
    <row r="52" spans="1:42" hidden="1" x14ac:dyDescent="0.3">
      <c r="A52">
        <v>7</v>
      </c>
      <c r="B52" t="str">
        <f t="shared" ref="B52:AP52" si="6">IF(B8=1,$A8,"")</f>
        <v/>
      </c>
      <c r="C52" t="str">
        <f t="shared" si="6"/>
        <v/>
      </c>
      <c r="D52" t="str">
        <f t="shared" si="6"/>
        <v/>
      </c>
      <c r="E52" t="str">
        <f t="shared" si="6"/>
        <v/>
      </c>
      <c r="F52" t="str">
        <f t="shared" si="6"/>
        <v/>
      </c>
      <c r="G52" t="str">
        <f t="shared" si="6"/>
        <v/>
      </c>
      <c r="H52" t="str">
        <f t="shared" si="6"/>
        <v>Fioletowy</v>
      </c>
      <c r="I52" t="str">
        <f t="shared" ca="1" si="6"/>
        <v/>
      </c>
      <c r="J52" t="str">
        <f t="shared" ca="1" si="6"/>
        <v/>
      </c>
      <c r="K52" t="str">
        <f t="shared" ca="1" si="6"/>
        <v/>
      </c>
      <c r="L52" t="str">
        <f t="shared" ca="1" si="6"/>
        <v/>
      </c>
      <c r="M52" t="str">
        <f t="shared" ca="1" si="6"/>
        <v/>
      </c>
      <c r="N52" t="str">
        <f t="shared" ca="1" si="6"/>
        <v/>
      </c>
      <c r="O52" t="str">
        <f t="shared" ca="1" si="6"/>
        <v/>
      </c>
      <c r="P52" t="str">
        <f t="shared" ca="1" si="6"/>
        <v/>
      </c>
      <c r="Q52" t="str">
        <f t="shared" ca="1" si="6"/>
        <v/>
      </c>
      <c r="R52" t="str">
        <f t="shared" ca="1" si="6"/>
        <v/>
      </c>
      <c r="S52" t="str">
        <f t="shared" ca="1" si="6"/>
        <v>Fioletowy</v>
      </c>
      <c r="T52" t="str">
        <f t="shared" ca="1" si="6"/>
        <v>Fioletowy</v>
      </c>
      <c r="U52" t="str">
        <f t="shared" ca="1" si="6"/>
        <v/>
      </c>
      <c r="V52" t="str">
        <f t="shared" ca="1" si="6"/>
        <v/>
      </c>
      <c r="W52" t="str">
        <f t="shared" ca="1" si="6"/>
        <v/>
      </c>
      <c r="X52" t="str">
        <f t="shared" ca="1" si="6"/>
        <v/>
      </c>
      <c r="Y52" t="str">
        <f t="shared" ca="1" si="6"/>
        <v>Fioletowy</v>
      </c>
      <c r="Z52" t="str">
        <f t="shared" ca="1" si="6"/>
        <v/>
      </c>
      <c r="AA52" t="str">
        <f t="shared" ca="1" si="6"/>
        <v/>
      </c>
      <c r="AB52" t="str">
        <f t="shared" ca="1" si="6"/>
        <v/>
      </c>
      <c r="AC52" t="str">
        <f t="shared" ca="1" si="6"/>
        <v/>
      </c>
      <c r="AD52" t="str">
        <f t="shared" ca="1" si="6"/>
        <v/>
      </c>
      <c r="AE52" t="str">
        <f t="shared" ca="1" si="6"/>
        <v/>
      </c>
      <c r="AF52" t="str">
        <f t="shared" ca="1" si="6"/>
        <v>Fioletowy</v>
      </c>
      <c r="AG52" t="str">
        <f t="shared" ca="1" si="6"/>
        <v>Fioletowy</v>
      </c>
      <c r="AH52" t="str">
        <f t="shared" ca="1" si="6"/>
        <v>Fioletowy</v>
      </c>
      <c r="AI52" t="str">
        <f t="shared" ca="1" si="6"/>
        <v/>
      </c>
      <c r="AJ52" t="str">
        <f t="shared" ca="1" si="6"/>
        <v/>
      </c>
      <c r="AK52" t="str">
        <f t="shared" ca="1" si="6"/>
        <v>Fioletowy</v>
      </c>
      <c r="AL52" t="str">
        <f t="shared" ca="1" si="6"/>
        <v>Fioletowy</v>
      </c>
      <c r="AM52" t="str">
        <f t="shared" ca="1" si="6"/>
        <v>Fioletowy</v>
      </c>
      <c r="AN52" t="str">
        <f t="shared" ca="1" si="6"/>
        <v>Fioletowy</v>
      </c>
      <c r="AO52" t="str">
        <f t="shared" ca="1" si="6"/>
        <v>Fioletowy</v>
      </c>
      <c r="AP52" t="str">
        <f t="shared" ca="1" si="6"/>
        <v>Fioletowy</v>
      </c>
    </row>
    <row r="53" spans="1:42" hidden="1" x14ac:dyDescent="0.3">
      <c r="A53">
        <v>8</v>
      </c>
      <c r="B53" t="str">
        <f t="shared" ref="B53:AP53" si="7">IF(B9=1,$A9,"")</f>
        <v/>
      </c>
      <c r="C53" t="str">
        <f t="shared" si="7"/>
        <v/>
      </c>
      <c r="D53" t="str">
        <f t="shared" si="7"/>
        <v/>
      </c>
      <c r="E53" t="str">
        <f t="shared" si="7"/>
        <v/>
      </c>
      <c r="F53" t="str">
        <f t="shared" si="7"/>
        <v/>
      </c>
      <c r="G53" t="str">
        <f t="shared" si="7"/>
        <v/>
      </c>
      <c r="H53" t="str">
        <f t="shared" si="7"/>
        <v/>
      </c>
      <c r="I53" t="str">
        <f t="shared" si="7"/>
        <v>Purpurowy</v>
      </c>
      <c r="J53" t="str">
        <f t="shared" ca="1" si="7"/>
        <v/>
      </c>
      <c r="K53" t="str">
        <f t="shared" ca="1" si="7"/>
        <v/>
      </c>
      <c r="L53" t="str">
        <f t="shared" ca="1" si="7"/>
        <v/>
      </c>
      <c r="M53" t="str">
        <f t="shared" ca="1" si="7"/>
        <v/>
      </c>
      <c r="N53" t="str">
        <f t="shared" ca="1" si="7"/>
        <v/>
      </c>
      <c r="O53" t="str">
        <f t="shared" ca="1" si="7"/>
        <v/>
      </c>
      <c r="P53" t="str">
        <f t="shared" ca="1" si="7"/>
        <v/>
      </c>
      <c r="Q53" t="str">
        <f t="shared" ca="1" si="7"/>
        <v/>
      </c>
      <c r="R53" t="str">
        <f t="shared" ca="1" si="7"/>
        <v/>
      </c>
      <c r="S53" t="str">
        <f t="shared" ca="1" si="7"/>
        <v/>
      </c>
      <c r="T53" t="str">
        <f t="shared" ca="1" si="7"/>
        <v/>
      </c>
      <c r="U53" t="str">
        <f t="shared" ca="1" si="7"/>
        <v>Purpurowy</v>
      </c>
      <c r="V53" t="str">
        <f t="shared" ca="1" si="7"/>
        <v/>
      </c>
      <c r="W53" t="str">
        <f t="shared" ca="1" si="7"/>
        <v>Purpurowy</v>
      </c>
      <c r="X53" t="str">
        <f t="shared" ca="1" si="7"/>
        <v/>
      </c>
      <c r="Y53" t="str">
        <f t="shared" ca="1" si="7"/>
        <v>Purpurowy</v>
      </c>
      <c r="Z53" t="str">
        <f t="shared" ca="1" si="7"/>
        <v>Purpurowy</v>
      </c>
      <c r="AA53" t="str">
        <f t="shared" ca="1" si="7"/>
        <v>Purpurowy</v>
      </c>
      <c r="AB53" t="str">
        <f t="shared" ca="1" si="7"/>
        <v/>
      </c>
      <c r="AC53" t="str">
        <f t="shared" ca="1" si="7"/>
        <v/>
      </c>
      <c r="AD53" t="str">
        <f t="shared" ca="1" si="7"/>
        <v/>
      </c>
      <c r="AE53" t="str">
        <f t="shared" ca="1" si="7"/>
        <v/>
      </c>
      <c r="AF53" t="str">
        <f t="shared" ca="1" si="7"/>
        <v>Purpurowy</v>
      </c>
      <c r="AG53" t="str">
        <f t="shared" ca="1" si="7"/>
        <v/>
      </c>
      <c r="AH53" t="str">
        <f t="shared" ca="1" si="7"/>
        <v/>
      </c>
      <c r="AI53" t="str">
        <f t="shared" ca="1" si="7"/>
        <v/>
      </c>
      <c r="AJ53" t="str">
        <f t="shared" ca="1" si="7"/>
        <v/>
      </c>
      <c r="AK53" t="str">
        <f t="shared" ca="1" si="7"/>
        <v>Purpurowy</v>
      </c>
      <c r="AL53" t="str">
        <f t="shared" ca="1" si="7"/>
        <v>Purpurowy</v>
      </c>
      <c r="AM53" t="str">
        <f t="shared" ca="1" si="7"/>
        <v>Purpurowy</v>
      </c>
      <c r="AN53" t="str">
        <f t="shared" ca="1" si="7"/>
        <v>Purpurowy</v>
      </c>
      <c r="AO53" t="str">
        <f t="shared" ca="1" si="7"/>
        <v>Purpurowy</v>
      </c>
      <c r="AP53" t="str">
        <f t="shared" ca="1" si="7"/>
        <v>Purpurowy</v>
      </c>
    </row>
    <row r="54" spans="1:42" hidden="1" x14ac:dyDescent="0.3">
      <c r="A54">
        <v>9</v>
      </c>
      <c r="B54" t="str">
        <f t="shared" ref="B54:AP54" si="8">IF(B10=1,$A10,"")</f>
        <v>Fuksja</v>
      </c>
      <c r="C54" t="str">
        <f t="shared" si="8"/>
        <v/>
      </c>
      <c r="D54" t="str">
        <f t="shared" si="8"/>
        <v/>
      </c>
      <c r="E54" t="str">
        <f t="shared" si="8"/>
        <v/>
      </c>
      <c r="F54" t="str">
        <f t="shared" si="8"/>
        <v/>
      </c>
      <c r="G54" t="str">
        <f t="shared" si="8"/>
        <v/>
      </c>
      <c r="H54" t="str">
        <f t="shared" si="8"/>
        <v/>
      </c>
      <c r="I54" t="str">
        <f t="shared" si="8"/>
        <v/>
      </c>
      <c r="J54" t="str">
        <f t="shared" si="8"/>
        <v>Fuksja</v>
      </c>
      <c r="K54" t="str">
        <f t="shared" ca="1" si="8"/>
        <v>Fuksja</v>
      </c>
      <c r="L54" t="str">
        <f t="shared" ca="1" si="8"/>
        <v/>
      </c>
      <c r="M54" t="str">
        <f t="shared" ca="1" si="8"/>
        <v/>
      </c>
      <c r="N54" t="str">
        <f t="shared" ca="1" si="8"/>
        <v/>
      </c>
      <c r="O54" t="str">
        <f t="shared" ca="1" si="8"/>
        <v/>
      </c>
      <c r="P54" t="str">
        <f t="shared" ca="1" si="8"/>
        <v/>
      </c>
      <c r="Q54" t="str">
        <f t="shared" ca="1" si="8"/>
        <v/>
      </c>
      <c r="R54" t="str">
        <f t="shared" ca="1" si="8"/>
        <v/>
      </c>
      <c r="S54" t="str">
        <f t="shared" ca="1" si="8"/>
        <v/>
      </c>
      <c r="T54" t="str">
        <f t="shared" ca="1" si="8"/>
        <v>Fuksja</v>
      </c>
      <c r="U54" t="str">
        <f t="shared" ca="1" si="8"/>
        <v/>
      </c>
      <c r="V54" t="str">
        <f t="shared" ca="1" si="8"/>
        <v/>
      </c>
      <c r="W54" t="str">
        <f t="shared" ca="1" si="8"/>
        <v/>
      </c>
      <c r="X54" t="str">
        <f t="shared" ca="1" si="8"/>
        <v/>
      </c>
      <c r="Y54" t="str">
        <f t="shared" ca="1" si="8"/>
        <v>Fuksja</v>
      </c>
      <c r="Z54" t="str">
        <f t="shared" ca="1" si="8"/>
        <v/>
      </c>
      <c r="AA54" t="str">
        <f t="shared" ca="1" si="8"/>
        <v>Fuksja</v>
      </c>
      <c r="AB54" t="str">
        <f t="shared" ca="1" si="8"/>
        <v>Fuksja</v>
      </c>
      <c r="AC54" t="str">
        <f t="shared" ca="1" si="8"/>
        <v/>
      </c>
      <c r="AD54" t="str">
        <f t="shared" ca="1" si="8"/>
        <v/>
      </c>
      <c r="AE54" t="str">
        <f t="shared" ca="1" si="8"/>
        <v/>
      </c>
      <c r="AF54" t="str">
        <f t="shared" ca="1" si="8"/>
        <v>Fuksja</v>
      </c>
      <c r="AG54" t="str">
        <f t="shared" ca="1" si="8"/>
        <v/>
      </c>
      <c r="AH54" t="str">
        <f t="shared" ca="1" si="8"/>
        <v/>
      </c>
      <c r="AI54" t="str">
        <f t="shared" ca="1" si="8"/>
        <v>Fuksja</v>
      </c>
      <c r="AJ54" t="str">
        <f t="shared" ca="1" si="8"/>
        <v>Fuksja</v>
      </c>
      <c r="AK54" t="str">
        <f t="shared" ca="1" si="8"/>
        <v>Fuksja</v>
      </c>
      <c r="AL54" t="str">
        <f t="shared" ca="1" si="8"/>
        <v>Fuksja</v>
      </c>
      <c r="AM54" t="str">
        <f t="shared" ca="1" si="8"/>
        <v>Fuksja</v>
      </c>
      <c r="AN54" t="str">
        <f t="shared" ca="1" si="8"/>
        <v>Fuksja</v>
      </c>
      <c r="AO54" t="str">
        <f t="shared" ca="1" si="8"/>
        <v>Fuksja</v>
      </c>
      <c r="AP54" t="str">
        <f t="shared" ca="1" si="8"/>
        <v>Fuksja</v>
      </c>
    </row>
    <row r="55" spans="1:42" hidden="1" x14ac:dyDescent="0.3">
      <c r="A55">
        <v>10</v>
      </c>
      <c r="B55" t="str">
        <f t="shared" ref="B55:AP55" si="9">IF(B11=1,$A11,"")</f>
        <v/>
      </c>
      <c r="C55" t="str">
        <f t="shared" si="9"/>
        <v/>
      </c>
      <c r="D55" t="str">
        <f t="shared" si="9"/>
        <v/>
      </c>
      <c r="E55" t="str">
        <f t="shared" si="9"/>
        <v/>
      </c>
      <c r="F55" t="str">
        <f t="shared" si="9"/>
        <v/>
      </c>
      <c r="G55" t="str">
        <f t="shared" si="9"/>
        <v/>
      </c>
      <c r="H55" t="str">
        <f t="shared" si="9"/>
        <v/>
      </c>
      <c r="I55" t="str">
        <f t="shared" si="9"/>
        <v/>
      </c>
      <c r="J55" t="str">
        <f t="shared" si="9"/>
        <v>Niebieski</v>
      </c>
      <c r="K55" t="str">
        <f t="shared" si="9"/>
        <v>Niebieski</v>
      </c>
      <c r="L55" t="str">
        <f t="shared" ca="1" si="9"/>
        <v/>
      </c>
      <c r="M55" t="str">
        <f t="shared" ca="1" si="9"/>
        <v/>
      </c>
      <c r="N55" t="str">
        <f t="shared" ca="1" si="9"/>
        <v/>
      </c>
      <c r="O55" t="str">
        <f t="shared" ca="1" si="9"/>
        <v>Niebieski</v>
      </c>
      <c r="P55" t="str">
        <f t="shared" ca="1" si="9"/>
        <v/>
      </c>
      <c r="Q55" t="str">
        <f t="shared" ca="1" si="9"/>
        <v/>
      </c>
      <c r="R55" t="str">
        <f t="shared" ca="1" si="9"/>
        <v/>
      </c>
      <c r="S55" t="str">
        <f t="shared" ca="1" si="9"/>
        <v/>
      </c>
      <c r="T55" t="str">
        <f t="shared" ca="1" si="9"/>
        <v/>
      </c>
      <c r="U55" t="str">
        <f t="shared" ca="1" si="9"/>
        <v/>
      </c>
      <c r="V55" t="str">
        <f t="shared" ca="1" si="9"/>
        <v/>
      </c>
      <c r="W55" t="str">
        <f t="shared" ca="1" si="9"/>
        <v>Niebieski</v>
      </c>
      <c r="X55" t="str">
        <f t="shared" ca="1" si="9"/>
        <v/>
      </c>
      <c r="Y55" t="str">
        <f t="shared" ca="1" si="9"/>
        <v>Niebieski</v>
      </c>
      <c r="Z55" t="str">
        <f t="shared" ca="1" si="9"/>
        <v>Niebieski</v>
      </c>
      <c r="AA55" t="str">
        <f t="shared" ca="1" si="9"/>
        <v>Niebieski</v>
      </c>
      <c r="AB55" t="str">
        <f t="shared" ca="1" si="9"/>
        <v>Niebieski</v>
      </c>
      <c r="AC55" t="str">
        <f t="shared" ca="1" si="9"/>
        <v>Niebieski</v>
      </c>
      <c r="AD55" t="str">
        <f t="shared" ca="1" si="9"/>
        <v/>
      </c>
      <c r="AE55" t="str">
        <f t="shared" ca="1" si="9"/>
        <v>Niebieski</v>
      </c>
      <c r="AF55" t="str">
        <f t="shared" ca="1" si="9"/>
        <v>Niebieski</v>
      </c>
      <c r="AG55" t="str">
        <f t="shared" ca="1" si="9"/>
        <v/>
      </c>
      <c r="AH55" t="str">
        <f t="shared" ca="1" si="9"/>
        <v/>
      </c>
      <c r="AI55" t="str">
        <f t="shared" ca="1" si="9"/>
        <v/>
      </c>
      <c r="AJ55" t="str">
        <f t="shared" ca="1" si="9"/>
        <v>Niebieski</v>
      </c>
      <c r="AK55" t="str">
        <f t="shared" ca="1" si="9"/>
        <v>Niebieski</v>
      </c>
      <c r="AL55" t="str">
        <f t="shared" ca="1" si="9"/>
        <v>Niebieski</v>
      </c>
      <c r="AM55" t="str">
        <f t="shared" ca="1" si="9"/>
        <v>Niebieski</v>
      </c>
      <c r="AN55" t="str">
        <f t="shared" ca="1" si="9"/>
        <v>Niebieski</v>
      </c>
      <c r="AO55" t="str">
        <f t="shared" ca="1" si="9"/>
        <v>Niebieski</v>
      </c>
      <c r="AP55" t="str">
        <f t="shared" ca="1" si="9"/>
        <v>Niebieski</v>
      </c>
    </row>
    <row r="56" spans="1:42" hidden="1" x14ac:dyDescent="0.3">
      <c r="A56">
        <v>11</v>
      </c>
      <c r="B56" t="str">
        <f t="shared" ref="B56:AP56" si="10">IF(B12=1,$A12,"")</f>
        <v>Granatowy</v>
      </c>
      <c r="C56" t="str">
        <f t="shared" si="10"/>
        <v/>
      </c>
      <c r="D56" t="str">
        <f t="shared" si="10"/>
        <v>Granatowy</v>
      </c>
      <c r="E56" t="str">
        <f t="shared" si="10"/>
        <v>Granatowy</v>
      </c>
      <c r="F56" t="str">
        <f t="shared" si="10"/>
        <v/>
      </c>
      <c r="G56" t="str">
        <f t="shared" si="10"/>
        <v>Granatowy</v>
      </c>
      <c r="H56" t="str">
        <f t="shared" si="10"/>
        <v/>
      </c>
      <c r="I56" t="str">
        <f t="shared" si="10"/>
        <v/>
      </c>
      <c r="J56" t="str">
        <f t="shared" si="10"/>
        <v/>
      </c>
      <c r="K56" t="str">
        <f t="shared" si="10"/>
        <v/>
      </c>
      <c r="L56" t="str">
        <f t="shared" si="10"/>
        <v>Granatowy</v>
      </c>
      <c r="M56" t="str">
        <f t="shared" ca="1" si="10"/>
        <v>Granatowy</v>
      </c>
      <c r="N56" t="str">
        <f t="shared" ca="1" si="10"/>
        <v/>
      </c>
      <c r="O56" t="str">
        <f t="shared" ca="1" si="10"/>
        <v>Granatowy</v>
      </c>
      <c r="P56" t="str">
        <f t="shared" ca="1" si="10"/>
        <v>Granatowy</v>
      </c>
      <c r="Q56" t="str">
        <f t="shared" ca="1" si="10"/>
        <v/>
      </c>
      <c r="R56" t="str">
        <f t="shared" ca="1" si="10"/>
        <v/>
      </c>
      <c r="S56" t="str">
        <f t="shared" ca="1" si="10"/>
        <v/>
      </c>
      <c r="T56" t="str">
        <f t="shared" ca="1" si="10"/>
        <v/>
      </c>
      <c r="U56" t="str">
        <f t="shared" ca="1" si="10"/>
        <v/>
      </c>
      <c r="V56" t="str">
        <f t="shared" ca="1" si="10"/>
        <v>Granatowy</v>
      </c>
      <c r="W56" t="str">
        <f t="shared" ca="1" si="10"/>
        <v>Granatowy</v>
      </c>
      <c r="X56" t="str">
        <f t="shared" ca="1" si="10"/>
        <v>Granatowy</v>
      </c>
      <c r="Y56" t="str">
        <f t="shared" ca="1" si="10"/>
        <v>Granatowy</v>
      </c>
      <c r="Z56" t="str">
        <f t="shared" ca="1" si="10"/>
        <v>Granatowy</v>
      </c>
      <c r="AA56" t="str">
        <f t="shared" ca="1" si="10"/>
        <v>Granatowy</v>
      </c>
      <c r="AB56" t="str">
        <f t="shared" ca="1" si="10"/>
        <v/>
      </c>
      <c r="AC56" t="str">
        <f t="shared" ca="1" si="10"/>
        <v>Granatowy</v>
      </c>
      <c r="AD56" t="str">
        <f t="shared" ca="1" si="10"/>
        <v>Granatowy</v>
      </c>
      <c r="AE56" t="str">
        <f t="shared" ca="1" si="10"/>
        <v/>
      </c>
      <c r="AF56" t="str">
        <f t="shared" ca="1" si="10"/>
        <v>Granatowy</v>
      </c>
      <c r="AG56" t="str">
        <f t="shared" ca="1" si="10"/>
        <v>Granatowy</v>
      </c>
      <c r="AH56" t="str">
        <f t="shared" ca="1" si="10"/>
        <v>Granatowy</v>
      </c>
      <c r="AI56" t="str">
        <f t="shared" ca="1" si="10"/>
        <v>Granatowy</v>
      </c>
      <c r="AJ56" t="str">
        <f t="shared" ca="1" si="10"/>
        <v>Granatowy</v>
      </c>
      <c r="AK56" t="str">
        <f t="shared" ca="1" si="10"/>
        <v>Granatowy</v>
      </c>
      <c r="AL56" t="str">
        <f t="shared" ca="1" si="10"/>
        <v>Granatowy</v>
      </c>
      <c r="AM56" t="str">
        <f t="shared" ca="1" si="10"/>
        <v/>
      </c>
      <c r="AN56" t="str">
        <f t="shared" ca="1" si="10"/>
        <v/>
      </c>
      <c r="AO56" t="str">
        <f t="shared" ca="1" si="10"/>
        <v/>
      </c>
      <c r="AP56" t="str">
        <f t="shared" ca="1" si="10"/>
        <v/>
      </c>
    </row>
    <row r="57" spans="1:42" hidden="1" x14ac:dyDescent="0.3">
      <c r="A57">
        <v>12</v>
      </c>
      <c r="B57" t="str">
        <f t="shared" ref="B57:AP57" si="11">IF(B13=1,$A13,"")</f>
        <v/>
      </c>
      <c r="C57" t="str">
        <f t="shared" si="11"/>
        <v/>
      </c>
      <c r="D57" t="str">
        <f t="shared" si="11"/>
        <v>Stalowo niebieski</v>
      </c>
      <c r="E57" t="str">
        <f t="shared" si="11"/>
        <v/>
      </c>
      <c r="F57" t="str">
        <f t="shared" si="11"/>
        <v/>
      </c>
      <c r="G57" t="str">
        <f t="shared" si="11"/>
        <v>Stalowo niebieski</v>
      </c>
      <c r="H57" t="str">
        <f t="shared" si="11"/>
        <v/>
      </c>
      <c r="I57" t="str">
        <f t="shared" si="11"/>
        <v/>
      </c>
      <c r="J57" t="str">
        <f t="shared" si="11"/>
        <v/>
      </c>
      <c r="K57" t="str">
        <f t="shared" si="11"/>
        <v/>
      </c>
      <c r="L57" t="str">
        <f t="shared" si="11"/>
        <v>Stalowo niebieski</v>
      </c>
      <c r="M57" t="str">
        <f t="shared" si="11"/>
        <v>Stalowo niebieski</v>
      </c>
      <c r="N57" t="str">
        <f t="shared" ca="1" si="11"/>
        <v/>
      </c>
      <c r="O57" t="str">
        <f t="shared" ca="1" si="11"/>
        <v>Stalowo niebieski</v>
      </c>
      <c r="P57" t="str">
        <f t="shared" ca="1" si="11"/>
        <v/>
      </c>
      <c r="Q57" t="str">
        <f t="shared" ca="1" si="11"/>
        <v/>
      </c>
      <c r="R57" t="str">
        <f t="shared" ca="1" si="11"/>
        <v/>
      </c>
      <c r="S57" t="str">
        <f t="shared" ca="1" si="11"/>
        <v/>
      </c>
      <c r="T57" t="str">
        <f t="shared" ca="1" si="11"/>
        <v/>
      </c>
      <c r="U57" t="str">
        <f t="shared" ca="1" si="11"/>
        <v>Stalowo niebieski</v>
      </c>
      <c r="V57" t="str">
        <f t="shared" ca="1" si="11"/>
        <v/>
      </c>
      <c r="W57" t="str">
        <f t="shared" ca="1" si="11"/>
        <v>Stalowo niebieski</v>
      </c>
      <c r="X57" t="str">
        <f t="shared" ca="1" si="11"/>
        <v/>
      </c>
      <c r="Y57" t="str">
        <f t="shared" ca="1" si="11"/>
        <v>Stalowo niebieski</v>
      </c>
      <c r="Z57" t="str">
        <f t="shared" ca="1" si="11"/>
        <v>Stalowo niebieski</v>
      </c>
      <c r="AA57" t="str">
        <f t="shared" ca="1" si="11"/>
        <v>Stalowo niebieski</v>
      </c>
      <c r="AB57" t="str">
        <f t="shared" ca="1" si="11"/>
        <v/>
      </c>
      <c r="AC57" t="str">
        <f t="shared" ca="1" si="11"/>
        <v>Stalowo niebieski</v>
      </c>
      <c r="AD57" t="str">
        <f t="shared" ca="1" si="11"/>
        <v/>
      </c>
      <c r="AE57" t="str">
        <f t="shared" ca="1" si="11"/>
        <v/>
      </c>
      <c r="AF57" t="str">
        <f t="shared" ca="1" si="11"/>
        <v/>
      </c>
      <c r="AG57" t="str">
        <f t="shared" ca="1" si="11"/>
        <v/>
      </c>
      <c r="AH57" t="str">
        <f t="shared" ca="1" si="11"/>
        <v/>
      </c>
      <c r="AI57" t="str">
        <f t="shared" ca="1" si="11"/>
        <v/>
      </c>
      <c r="AJ57" t="str">
        <f t="shared" ca="1" si="11"/>
        <v/>
      </c>
      <c r="AK57" t="str">
        <f t="shared" ca="1" si="11"/>
        <v>Stalowo niebieski</v>
      </c>
      <c r="AL57" t="str">
        <f t="shared" ca="1" si="11"/>
        <v>Stalowo niebieski</v>
      </c>
      <c r="AM57" t="str">
        <f t="shared" ca="1" si="11"/>
        <v/>
      </c>
      <c r="AN57" t="str">
        <f t="shared" ca="1" si="11"/>
        <v/>
      </c>
      <c r="AO57" t="str">
        <f t="shared" ca="1" si="11"/>
        <v/>
      </c>
      <c r="AP57" t="str">
        <f t="shared" ca="1" si="11"/>
        <v>Stalowo niebieski</v>
      </c>
    </row>
    <row r="58" spans="1:42" hidden="1" x14ac:dyDescent="0.3">
      <c r="A58">
        <v>13</v>
      </c>
      <c r="B58" t="str">
        <f t="shared" ref="B58:AP58" si="12">IF(B14=1,$A14,"")</f>
        <v/>
      </c>
      <c r="C58" t="str">
        <f t="shared" si="12"/>
        <v/>
      </c>
      <c r="D58" t="str">
        <f t="shared" si="12"/>
        <v/>
      </c>
      <c r="E58" t="str">
        <f t="shared" si="12"/>
        <v/>
      </c>
      <c r="F58" t="str">
        <f t="shared" si="12"/>
        <v/>
      </c>
      <c r="G58" t="str">
        <f t="shared" si="12"/>
        <v/>
      </c>
      <c r="H58" t="str">
        <f t="shared" si="12"/>
        <v/>
      </c>
      <c r="I58" t="str">
        <f t="shared" si="12"/>
        <v/>
      </c>
      <c r="J58" t="str">
        <f t="shared" si="12"/>
        <v/>
      </c>
      <c r="K58" t="str">
        <f t="shared" si="12"/>
        <v/>
      </c>
      <c r="L58" t="str">
        <f t="shared" si="12"/>
        <v/>
      </c>
      <c r="M58" t="str">
        <f t="shared" si="12"/>
        <v/>
      </c>
      <c r="N58" t="str">
        <f t="shared" si="12"/>
        <v>Akwamaryn</v>
      </c>
      <c r="O58" t="str">
        <f t="shared" ca="1" si="12"/>
        <v/>
      </c>
      <c r="P58" t="str">
        <f t="shared" ca="1" si="12"/>
        <v/>
      </c>
      <c r="Q58" t="str">
        <f t="shared" ca="1" si="12"/>
        <v/>
      </c>
      <c r="R58" t="str">
        <f t="shared" ca="1" si="12"/>
        <v/>
      </c>
      <c r="S58" t="str">
        <f t="shared" ca="1" si="12"/>
        <v/>
      </c>
      <c r="T58" t="str">
        <f t="shared" ca="1" si="12"/>
        <v/>
      </c>
      <c r="U58" t="str">
        <f t="shared" ca="1" si="12"/>
        <v/>
      </c>
      <c r="V58" t="str">
        <f t="shared" ca="1" si="12"/>
        <v/>
      </c>
      <c r="W58" t="str">
        <f t="shared" ca="1" si="12"/>
        <v/>
      </c>
      <c r="X58" t="str">
        <f t="shared" ca="1" si="12"/>
        <v/>
      </c>
      <c r="Y58" t="str">
        <f t="shared" ca="1" si="12"/>
        <v>Akwamaryn</v>
      </c>
      <c r="Z58" t="str">
        <f t="shared" ca="1" si="12"/>
        <v/>
      </c>
      <c r="AA58" t="str">
        <f t="shared" ca="1" si="12"/>
        <v/>
      </c>
      <c r="AB58" t="str">
        <f t="shared" ca="1" si="12"/>
        <v/>
      </c>
      <c r="AC58" t="str">
        <f t="shared" ca="1" si="12"/>
        <v/>
      </c>
      <c r="AD58" t="str">
        <f t="shared" ca="1" si="12"/>
        <v/>
      </c>
      <c r="AE58" t="str">
        <f t="shared" ca="1" si="12"/>
        <v/>
      </c>
      <c r="AF58" t="str">
        <f t="shared" ca="1" si="12"/>
        <v/>
      </c>
      <c r="AG58" t="str">
        <f t="shared" ca="1" si="12"/>
        <v/>
      </c>
      <c r="AH58" t="str">
        <f t="shared" ca="1" si="12"/>
        <v/>
      </c>
      <c r="AI58" t="str">
        <f t="shared" ca="1" si="12"/>
        <v/>
      </c>
      <c r="AJ58" t="str">
        <f t="shared" ca="1" si="12"/>
        <v/>
      </c>
      <c r="AK58" t="str">
        <f t="shared" ca="1" si="12"/>
        <v>Akwamaryn</v>
      </c>
      <c r="AL58" t="str">
        <f t="shared" ca="1" si="12"/>
        <v/>
      </c>
      <c r="AM58" t="str">
        <f t="shared" ca="1" si="12"/>
        <v/>
      </c>
      <c r="AN58" t="str">
        <f t="shared" ca="1" si="12"/>
        <v/>
      </c>
      <c r="AO58" t="str">
        <f t="shared" ca="1" si="12"/>
        <v/>
      </c>
      <c r="AP58" t="str">
        <f t="shared" ca="1" si="12"/>
        <v>Akwamaryn</v>
      </c>
    </row>
    <row r="59" spans="1:42" hidden="1" x14ac:dyDescent="0.3">
      <c r="A59">
        <v>14</v>
      </c>
      <c r="B59" t="str">
        <f t="shared" ref="B59:AP59" si="13">IF(B15=1,$A15,"")</f>
        <v/>
      </c>
      <c r="C59" t="str">
        <f t="shared" si="13"/>
        <v/>
      </c>
      <c r="D59" t="str">
        <f t="shared" si="13"/>
        <v/>
      </c>
      <c r="E59" t="str">
        <f t="shared" si="13"/>
        <v>Jasny błękit nieba</v>
      </c>
      <c r="F59" t="str">
        <f t="shared" si="13"/>
        <v>Jasny błękit nieba</v>
      </c>
      <c r="G59" t="str">
        <f t="shared" si="13"/>
        <v/>
      </c>
      <c r="H59" t="str">
        <f t="shared" si="13"/>
        <v/>
      </c>
      <c r="I59" t="str">
        <f t="shared" si="13"/>
        <v/>
      </c>
      <c r="J59" t="str">
        <f t="shared" si="13"/>
        <v/>
      </c>
      <c r="K59" t="str">
        <f t="shared" si="13"/>
        <v>Jasny błękit nieba</v>
      </c>
      <c r="L59" t="str">
        <f t="shared" si="13"/>
        <v>Jasny błękit nieba</v>
      </c>
      <c r="M59" t="str">
        <f t="shared" si="13"/>
        <v>Jasny błękit nieba</v>
      </c>
      <c r="N59" t="str">
        <f t="shared" si="13"/>
        <v/>
      </c>
      <c r="O59" t="str">
        <f t="shared" si="13"/>
        <v>Jasny błękit nieba</v>
      </c>
      <c r="P59" t="str">
        <f t="shared" ca="1" si="13"/>
        <v/>
      </c>
      <c r="Q59" t="str">
        <f t="shared" ca="1" si="13"/>
        <v/>
      </c>
      <c r="R59" t="str">
        <f t="shared" ca="1" si="13"/>
        <v/>
      </c>
      <c r="S59" t="str">
        <f t="shared" ca="1" si="13"/>
        <v/>
      </c>
      <c r="T59" t="str">
        <f t="shared" ca="1" si="13"/>
        <v/>
      </c>
      <c r="U59" t="str">
        <f t="shared" ca="1" si="13"/>
        <v/>
      </c>
      <c r="V59" t="str">
        <f t="shared" ca="1" si="13"/>
        <v>Jasny błękit nieba</v>
      </c>
      <c r="W59" t="str">
        <f t="shared" ca="1" si="13"/>
        <v>Jasny błękit nieba</v>
      </c>
      <c r="X59" t="str">
        <f t="shared" ca="1" si="13"/>
        <v/>
      </c>
      <c r="Y59" t="str">
        <f t="shared" ca="1" si="13"/>
        <v>Jasny błękit nieba</v>
      </c>
      <c r="Z59" t="str">
        <f t="shared" ca="1" si="13"/>
        <v>Jasny błękit nieba</v>
      </c>
      <c r="AA59" t="str">
        <f t="shared" ca="1" si="13"/>
        <v>Jasny błękit nieba</v>
      </c>
      <c r="AB59" t="str">
        <f t="shared" ca="1" si="13"/>
        <v/>
      </c>
      <c r="AC59" t="str">
        <f t="shared" ca="1" si="13"/>
        <v>Jasny błękit nieba</v>
      </c>
      <c r="AD59" t="str">
        <f t="shared" ca="1" si="13"/>
        <v>Jasny błękit nieba</v>
      </c>
      <c r="AE59" t="str">
        <f t="shared" ca="1" si="13"/>
        <v/>
      </c>
      <c r="AF59" t="str">
        <f t="shared" ca="1" si="13"/>
        <v/>
      </c>
      <c r="AG59" t="str">
        <f t="shared" ca="1" si="13"/>
        <v/>
      </c>
      <c r="AH59" t="str">
        <f t="shared" ca="1" si="13"/>
        <v>Jasny błękit nieba</v>
      </c>
      <c r="AI59" t="str">
        <f t="shared" ca="1" si="13"/>
        <v>Jasny błękit nieba</v>
      </c>
      <c r="AJ59" t="str">
        <f t="shared" ca="1" si="13"/>
        <v>Jasny błękit nieba</v>
      </c>
      <c r="AK59" t="str">
        <f t="shared" ca="1" si="13"/>
        <v>Jasny błękit nieba</v>
      </c>
      <c r="AL59" t="str">
        <f t="shared" ca="1" si="13"/>
        <v>Jasny błękit nieba</v>
      </c>
      <c r="AM59" t="str">
        <f t="shared" ca="1" si="13"/>
        <v/>
      </c>
      <c r="AN59" t="str">
        <f t="shared" ca="1" si="13"/>
        <v/>
      </c>
      <c r="AO59" t="str">
        <f t="shared" ca="1" si="13"/>
        <v/>
      </c>
      <c r="AP59" t="str">
        <f t="shared" ca="1" si="13"/>
        <v>Jasny błękit nieba</v>
      </c>
    </row>
    <row r="60" spans="1:42" hidden="1" x14ac:dyDescent="0.3">
      <c r="A60">
        <v>15</v>
      </c>
      <c r="B60" t="str">
        <f t="shared" ref="B60:AP60" si="14">IF(B16=1,$A16,"")</f>
        <v/>
      </c>
      <c r="C60" t="str">
        <f t="shared" si="14"/>
        <v/>
      </c>
      <c r="D60" t="str">
        <f t="shared" si="14"/>
        <v/>
      </c>
      <c r="E60" t="str">
        <f t="shared" si="14"/>
        <v/>
      </c>
      <c r="F60" t="str">
        <f t="shared" si="14"/>
        <v/>
      </c>
      <c r="G60" t="str">
        <f t="shared" si="14"/>
        <v/>
      </c>
      <c r="H60" t="str">
        <f t="shared" si="14"/>
        <v/>
      </c>
      <c r="I60" t="str">
        <f t="shared" si="14"/>
        <v/>
      </c>
      <c r="J60" t="str">
        <f t="shared" si="14"/>
        <v/>
      </c>
      <c r="K60" t="str">
        <f t="shared" si="14"/>
        <v/>
      </c>
      <c r="L60" t="str">
        <f t="shared" si="14"/>
        <v>Ciemny turkus</v>
      </c>
      <c r="M60" t="str">
        <f t="shared" si="14"/>
        <v/>
      </c>
      <c r="N60" t="str">
        <f t="shared" si="14"/>
        <v/>
      </c>
      <c r="O60" t="str">
        <f t="shared" si="14"/>
        <v/>
      </c>
      <c r="P60" t="str">
        <f t="shared" si="14"/>
        <v>Ciemny turkus</v>
      </c>
      <c r="Q60" t="str">
        <f t="shared" ca="1" si="14"/>
        <v/>
      </c>
      <c r="R60" t="str">
        <f t="shared" ca="1" si="14"/>
        <v/>
      </c>
      <c r="S60" t="str">
        <f t="shared" ca="1" si="14"/>
        <v/>
      </c>
      <c r="T60" t="str">
        <f t="shared" ca="1" si="14"/>
        <v/>
      </c>
      <c r="U60" t="str">
        <f t="shared" ca="1" si="14"/>
        <v/>
      </c>
      <c r="V60" t="str">
        <f t="shared" ca="1" si="14"/>
        <v/>
      </c>
      <c r="W60" t="str">
        <f t="shared" ca="1" si="14"/>
        <v/>
      </c>
      <c r="X60" t="str">
        <f t="shared" ca="1" si="14"/>
        <v/>
      </c>
      <c r="Y60" t="str">
        <f t="shared" ca="1" si="14"/>
        <v>Ciemny turkus</v>
      </c>
      <c r="Z60" t="str">
        <f t="shared" ca="1" si="14"/>
        <v/>
      </c>
      <c r="AA60" t="str">
        <f t="shared" ca="1" si="14"/>
        <v/>
      </c>
      <c r="AB60" t="str">
        <f t="shared" ca="1" si="14"/>
        <v/>
      </c>
      <c r="AC60" t="str">
        <f t="shared" ca="1" si="14"/>
        <v/>
      </c>
      <c r="AD60" t="str">
        <f t="shared" ca="1" si="14"/>
        <v/>
      </c>
      <c r="AE60" t="str">
        <f t="shared" ca="1" si="14"/>
        <v/>
      </c>
      <c r="AF60" t="str">
        <f t="shared" ca="1" si="14"/>
        <v/>
      </c>
      <c r="AG60" t="str">
        <f t="shared" ca="1" si="14"/>
        <v/>
      </c>
      <c r="AH60" t="str">
        <f t="shared" ca="1" si="14"/>
        <v/>
      </c>
      <c r="AI60" t="str">
        <f t="shared" ca="1" si="14"/>
        <v/>
      </c>
      <c r="AJ60" t="str">
        <f t="shared" ca="1" si="14"/>
        <v/>
      </c>
      <c r="AK60" t="str">
        <f t="shared" ca="1" si="14"/>
        <v>Ciemny turkus</v>
      </c>
      <c r="AL60" t="str">
        <f t="shared" ca="1" si="14"/>
        <v/>
      </c>
      <c r="AM60" t="str">
        <f t="shared" ca="1" si="14"/>
        <v/>
      </c>
      <c r="AN60" t="str">
        <f t="shared" ca="1" si="14"/>
        <v/>
      </c>
      <c r="AO60" t="str">
        <f t="shared" ca="1" si="14"/>
        <v/>
      </c>
      <c r="AP60" t="str">
        <f t="shared" ca="1" si="14"/>
        <v>Ciemny turkus</v>
      </c>
    </row>
    <row r="61" spans="1:42" hidden="1" x14ac:dyDescent="0.3">
      <c r="A61">
        <v>16</v>
      </c>
      <c r="B61" t="str">
        <f t="shared" ref="B61:AP61" si="15">IF(B17=1,$A17,"")</f>
        <v/>
      </c>
      <c r="C61" t="str">
        <f t="shared" si="15"/>
        <v/>
      </c>
      <c r="D61" t="str">
        <f t="shared" si="15"/>
        <v>Cyraneczka</v>
      </c>
      <c r="E61" t="str">
        <f t="shared" si="15"/>
        <v/>
      </c>
      <c r="F61" t="str">
        <f t="shared" si="15"/>
        <v/>
      </c>
      <c r="G61" t="str">
        <f t="shared" si="15"/>
        <v/>
      </c>
      <c r="H61" t="str">
        <f t="shared" si="15"/>
        <v/>
      </c>
      <c r="I61" t="str">
        <f t="shared" si="15"/>
        <v/>
      </c>
      <c r="J61" t="str">
        <f t="shared" si="15"/>
        <v/>
      </c>
      <c r="K61" t="str">
        <f t="shared" si="15"/>
        <v/>
      </c>
      <c r="L61" t="str">
        <f t="shared" si="15"/>
        <v/>
      </c>
      <c r="M61" t="str">
        <f t="shared" si="15"/>
        <v/>
      </c>
      <c r="N61" t="str">
        <f t="shared" si="15"/>
        <v/>
      </c>
      <c r="O61" t="str">
        <f t="shared" si="15"/>
        <v/>
      </c>
      <c r="P61" t="str">
        <f t="shared" si="15"/>
        <v/>
      </c>
      <c r="Q61" t="str">
        <f t="shared" si="15"/>
        <v>Cyraneczka</v>
      </c>
      <c r="R61" t="str">
        <f t="shared" ca="1" si="15"/>
        <v/>
      </c>
      <c r="S61" t="str">
        <f t="shared" ca="1" si="15"/>
        <v/>
      </c>
      <c r="T61" t="str">
        <f t="shared" ca="1" si="15"/>
        <v/>
      </c>
      <c r="U61" t="str">
        <f t="shared" ca="1" si="15"/>
        <v/>
      </c>
      <c r="V61" t="str">
        <f t="shared" ca="1" si="15"/>
        <v/>
      </c>
      <c r="W61" t="str">
        <f t="shared" ca="1" si="15"/>
        <v/>
      </c>
      <c r="X61" t="str">
        <f t="shared" ca="1" si="15"/>
        <v/>
      </c>
      <c r="Y61" t="str">
        <f t="shared" ca="1" si="15"/>
        <v>Cyraneczka</v>
      </c>
      <c r="Z61" t="str">
        <f t="shared" ca="1" si="15"/>
        <v/>
      </c>
      <c r="AA61" t="str">
        <f t="shared" ca="1" si="15"/>
        <v/>
      </c>
      <c r="AB61" t="str">
        <f t="shared" ca="1" si="15"/>
        <v/>
      </c>
      <c r="AC61" t="str">
        <f t="shared" ca="1" si="15"/>
        <v/>
      </c>
      <c r="AD61" t="str">
        <f t="shared" ca="1" si="15"/>
        <v/>
      </c>
      <c r="AE61" t="str">
        <f t="shared" ca="1" si="15"/>
        <v/>
      </c>
      <c r="AF61" t="str">
        <f t="shared" ca="1" si="15"/>
        <v/>
      </c>
      <c r="AG61" t="str">
        <f t="shared" ca="1" si="15"/>
        <v/>
      </c>
      <c r="AH61" t="str">
        <f t="shared" ca="1" si="15"/>
        <v/>
      </c>
      <c r="AI61" t="str">
        <f t="shared" ca="1" si="15"/>
        <v/>
      </c>
      <c r="AJ61" t="str">
        <f t="shared" ca="1" si="15"/>
        <v/>
      </c>
      <c r="AK61" t="str">
        <f t="shared" ca="1" si="15"/>
        <v>Cyraneczka</v>
      </c>
      <c r="AL61" t="str">
        <f t="shared" ca="1" si="15"/>
        <v>Cyraneczka</v>
      </c>
      <c r="AM61" t="str">
        <f t="shared" ca="1" si="15"/>
        <v/>
      </c>
      <c r="AN61" t="str">
        <f t="shared" ca="1" si="15"/>
        <v/>
      </c>
      <c r="AO61" t="str">
        <f t="shared" ca="1" si="15"/>
        <v/>
      </c>
      <c r="AP61" t="str">
        <f t="shared" ca="1" si="15"/>
        <v>Cyraneczka</v>
      </c>
    </row>
    <row r="62" spans="1:42" hidden="1" x14ac:dyDescent="0.3">
      <c r="A62">
        <v>17</v>
      </c>
      <c r="B62" t="str">
        <f t="shared" ref="B62:AP62" si="16">IF(B18=1,$A18,"")</f>
        <v/>
      </c>
      <c r="C62" t="str">
        <f t="shared" si="16"/>
        <v/>
      </c>
      <c r="D62" t="str">
        <f t="shared" si="16"/>
        <v/>
      </c>
      <c r="E62" t="str">
        <f t="shared" si="16"/>
        <v/>
      </c>
      <c r="F62" t="str">
        <f t="shared" si="16"/>
        <v/>
      </c>
      <c r="G62" t="str">
        <f t="shared" si="16"/>
        <v/>
      </c>
      <c r="H62" t="str">
        <f t="shared" si="16"/>
        <v/>
      </c>
      <c r="I62" t="str">
        <f t="shared" si="16"/>
        <v/>
      </c>
      <c r="J62" t="str">
        <f t="shared" si="16"/>
        <v/>
      </c>
      <c r="K62" t="str">
        <f t="shared" si="16"/>
        <v/>
      </c>
      <c r="L62" t="str">
        <f t="shared" si="16"/>
        <v/>
      </c>
      <c r="M62" t="str">
        <f t="shared" si="16"/>
        <v/>
      </c>
      <c r="N62" t="str">
        <f t="shared" si="16"/>
        <v/>
      </c>
      <c r="O62" t="str">
        <f t="shared" si="16"/>
        <v/>
      </c>
      <c r="P62" t="str">
        <f t="shared" si="16"/>
        <v/>
      </c>
      <c r="Q62" t="str">
        <f t="shared" si="16"/>
        <v/>
      </c>
      <c r="R62" t="str">
        <f t="shared" si="16"/>
        <v>Średni akwamaryn</v>
      </c>
      <c r="S62" t="str">
        <f t="shared" ca="1" si="16"/>
        <v/>
      </c>
      <c r="T62" t="str">
        <f t="shared" ca="1" si="16"/>
        <v/>
      </c>
      <c r="U62" t="str">
        <f t="shared" ca="1" si="16"/>
        <v/>
      </c>
      <c r="V62" t="str">
        <f t="shared" ca="1" si="16"/>
        <v/>
      </c>
      <c r="W62" t="str">
        <f t="shared" ca="1" si="16"/>
        <v/>
      </c>
      <c r="X62" t="str">
        <f t="shared" ca="1" si="16"/>
        <v/>
      </c>
      <c r="Y62" t="str">
        <f t="shared" ca="1" si="16"/>
        <v>Średni akwamaryn</v>
      </c>
      <c r="Z62" t="str">
        <f t="shared" ca="1" si="16"/>
        <v/>
      </c>
      <c r="AA62" t="str">
        <f t="shared" ca="1" si="16"/>
        <v/>
      </c>
      <c r="AB62" t="str">
        <f t="shared" ca="1" si="16"/>
        <v/>
      </c>
      <c r="AC62" t="str">
        <f t="shared" ca="1" si="16"/>
        <v/>
      </c>
      <c r="AD62" t="str">
        <f t="shared" ca="1" si="16"/>
        <v/>
      </c>
      <c r="AE62" t="str">
        <f t="shared" ca="1" si="16"/>
        <v/>
      </c>
      <c r="AF62" t="str">
        <f t="shared" ca="1" si="16"/>
        <v/>
      </c>
      <c r="AG62" t="str">
        <f t="shared" ca="1" si="16"/>
        <v/>
      </c>
      <c r="AH62" t="str">
        <f t="shared" ca="1" si="16"/>
        <v/>
      </c>
      <c r="AI62" t="str">
        <f t="shared" ca="1" si="16"/>
        <v/>
      </c>
      <c r="AJ62" t="str">
        <f t="shared" ca="1" si="16"/>
        <v/>
      </c>
      <c r="AK62" t="str">
        <f t="shared" ca="1" si="16"/>
        <v>Średni akwamaryn</v>
      </c>
      <c r="AL62" t="str">
        <f t="shared" ca="1" si="16"/>
        <v>Średni akwamaryn</v>
      </c>
      <c r="AM62" t="str">
        <f t="shared" ca="1" si="16"/>
        <v/>
      </c>
      <c r="AN62" t="str">
        <f t="shared" ca="1" si="16"/>
        <v/>
      </c>
      <c r="AO62" t="str">
        <f t="shared" ca="1" si="16"/>
        <v/>
      </c>
      <c r="AP62" t="str">
        <f t="shared" ca="1" si="16"/>
        <v>Średni akwamaryn</v>
      </c>
    </row>
    <row r="63" spans="1:42" hidden="1" x14ac:dyDescent="0.3">
      <c r="A63">
        <v>18</v>
      </c>
      <c r="B63" t="str">
        <f t="shared" ref="B63:AP63" si="17">IF(B19=1,$A19,"")</f>
        <v/>
      </c>
      <c r="C63" t="str">
        <f t="shared" si="17"/>
        <v/>
      </c>
      <c r="D63" t="str">
        <f t="shared" si="17"/>
        <v/>
      </c>
      <c r="E63" t="str">
        <f t="shared" si="17"/>
        <v/>
      </c>
      <c r="F63" t="str">
        <f t="shared" si="17"/>
        <v/>
      </c>
      <c r="G63" t="str">
        <f t="shared" si="17"/>
        <v/>
      </c>
      <c r="H63" t="str">
        <f t="shared" si="17"/>
        <v>Zielony</v>
      </c>
      <c r="I63" t="str">
        <f t="shared" si="17"/>
        <v/>
      </c>
      <c r="J63" t="str">
        <f t="shared" si="17"/>
        <v/>
      </c>
      <c r="K63" t="str">
        <f t="shared" si="17"/>
        <v/>
      </c>
      <c r="L63" t="str">
        <f t="shared" si="17"/>
        <v/>
      </c>
      <c r="M63" t="str">
        <f t="shared" si="17"/>
        <v/>
      </c>
      <c r="N63" t="str">
        <f t="shared" si="17"/>
        <v/>
      </c>
      <c r="O63" t="str">
        <f t="shared" si="17"/>
        <v/>
      </c>
      <c r="P63" t="str">
        <f t="shared" si="17"/>
        <v/>
      </c>
      <c r="Q63" t="str">
        <f t="shared" si="17"/>
        <v/>
      </c>
      <c r="R63" t="str">
        <f t="shared" si="17"/>
        <v/>
      </c>
      <c r="S63" t="str">
        <f t="shared" si="17"/>
        <v>Zielony</v>
      </c>
      <c r="T63" t="str">
        <f t="shared" ca="1" si="17"/>
        <v/>
      </c>
      <c r="U63" t="str">
        <f t="shared" ca="1" si="17"/>
        <v/>
      </c>
      <c r="V63" t="str">
        <f t="shared" ca="1" si="17"/>
        <v/>
      </c>
      <c r="W63" t="str">
        <f t="shared" ca="1" si="17"/>
        <v/>
      </c>
      <c r="X63" t="str">
        <f t="shared" ca="1" si="17"/>
        <v/>
      </c>
      <c r="Y63" t="str">
        <f t="shared" ca="1" si="17"/>
        <v>Zielony</v>
      </c>
      <c r="Z63" t="str">
        <f t="shared" ca="1" si="17"/>
        <v/>
      </c>
      <c r="AA63" t="str">
        <f t="shared" ca="1" si="17"/>
        <v/>
      </c>
      <c r="AB63" t="str">
        <f t="shared" ca="1" si="17"/>
        <v/>
      </c>
      <c r="AC63" t="str">
        <f t="shared" ca="1" si="17"/>
        <v/>
      </c>
      <c r="AD63" t="str">
        <f t="shared" ca="1" si="17"/>
        <v/>
      </c>
      <c r="AE63" t="str">
        <f t="shared" ca="1" si="17"/>
        <v/>
      </c>
      <c r="AF63" t="str">
        <f t="shared" ca="1" si="17"/>
        <v/>
      </c>
      <c r="AG63" t="str">
        <f t="shared" ca="1" si="17"/>
        <v/>
      </c>
      <c r="AH63" t="str">
        <f t="shared" ca="1" si="17"/>
        <v/>
      </c>
      <c r="AI63" t="str">
        <f t="shared" ca="1" si="17"/>
        <v>Zielony</v>
      </c>
      <c r="AJ63" t="str">
        <f t="shared" ca="1" si="17"/>
        <v/>
      </c>
      <c r="AK63" t="str">
        <f t="shared" ca="1" si="17"/>
        <v>Zielony</v>
      </c>
      <c r="AL63" t="str">
        <f t="shared" ca="1" si="17"/>
        <v>Zielony</v>
      </c>
      <c r="AM63" t="str">
        <f t="shared" ca="1" si="17"/>
        <v>Zielony</v>
      </c>
      <c r="AN63" t="str">
        <f t="shared" ca="1" si="17"/>
        <v/>
      </c>
      <c r="AO63" t="str">
        <f t="shared" ca="1" si="17"/>
        <v>Zielony</v>
      </c>
      <c r="AP63" t="str">
        <f t="shared" ca="1" si="17"/>
        <v>Zielony</v>
      </c>
    </row>
    <row r="64" spans="1:42" hidden="1" x14ac:dyDescent="0.3">
      <c r="A64">
        <v>19</v>
      </c>
      <c r="B64" t="str">
        <f t="shared" ref="B64:AP64" si="18">IF(B20=1,$A20,"")</f>
        <v>Oliwkowy</v>
      </c>
      <c r="C64" t="str">
        <f t="shared" si="18"/>
        <v/>
      </c>
      <c r="D64" t="str">
        <f t="shared" si="18"/>
        <v>Oliwkowy</v>
      </c>
      <c r="E64" t="str">
        <f t="shared" si="18"/>
        <v>Oliwkowy</v>
      </c>
      <c r="F64" t="str">
        <f t="shared" si="18"/>
        <v/>
      </c>
      <c r="G64" t="str">
        <f t="shared" si="18"/>
        <v/>
      </c>
      <c r="H64" t="str">
        <f t="shared" si="18"/>
        <v>Oliwkowy</v>
      </c>
      <c r="I64" t="str">
        <f t="shared" si="18"/>
        <v/>
      </c>
      <c r="J64" t="str">
        <f t="shared" si="18"/>
        <v>Oliwkowy</v>
      </c>
      <c r="K64" t="str">
        <f t="shared" si="18"/>
        <v/>
      </c>
      <c r="L64" t="str">
        <f t="shared" si="18"/>
        <v/>
      </c>
      <c r="M64" t="str">
        <f t="shared" si="18"/>
        <v/>
      </c>
      <c r="N64" t="str">
        <f t="shared" si="18"/>
        <v/>
      </c>
      <c r="O64" t="str">
        <f t="shared" si="18"/>
        <v/>
      </c>
      <c r="P64" t="str">
        <f t="shared" si="18"/>
        <v/>
      </c>
      <c r="Q64" t="str">
        <f t="shared" si="18"/>
        <v/>
      </c>
      <c r="R64" t="str">
        <f t="shared" si="18"/>
        <v/>
      </c>
      <c r="S64" t="str">
        <f t="shared" si="18"/>
        <v/>
      </c>
      <c r="T64" t="str">
        <f t="shared" si="18"/>
        <v>Oliwkowy</v>
      </c>
      <c r="U64" t="str">
        <f t="shared" ca="1" si="18"/>
        <v/>
      </c>
      <c r="V64" t="str">
        <f t="shared" ca="1" si="18"/>
        <v/>
      </c>
      <c r="W64" t="str">
        <f t="shared" ca="1" si="18"/>
        <v/>
      </c>
      <c r="X64" t="str">
        <f t="shared" ca="1" si="18"/>
        <v/>
      </c>
      <c r="Y64" t="str">
        <f t="shared" ca="1" si="18"/>
        <v/>
      </c>
      <c r="Z64" t="str">
        <f t="shared" ca="1" si="18"/>
        <v/>
      </c>
      <c r="AA64" t="str">
        <f t="shared" ca="1" si="18"/>
        <v>Oliwkowy</v>
      </c>
      <c r="AB64" t="str">
        <f t="shared" ca="1" si="18"/>
        <v/>
      </c>
      <c r="AC64" t="str">
        <f t="shared" ca="1" si="18"/>
        <v/>
      </c>
      <c r="AD64" t="str">
        <f t="shared" ca="1" si="18"/>
        <v/>
      </c>
      <c r="AE64" t="str">
        <f t="shared" ca="1" si="18"/>
        <v/>
      </c>
      <c r="AF64" t="str">
        <f t="shared" ca="1" si="18"/>
        <v>Oliwkowy</v>
      </c>
      <c r="AG64" t="str">
        <f t="shared" ca="1" si="18"/>
        <v/>
      </c>
      <c r="AH64" t="str">
        <f t="shared" ca="1" si="18"/>
        <v/>
      </c>
      <c r="AI64" t="str">
        <f t="shared" ca="1" si="18"/>
        <v/>
      </c>
      <c r="AJ64" t="str">
        <f t="shared" ca="1" si="18"/>
        <v/>
      </c>
      <c r="AK64" t="str">
        <f t="shared" ca="1" si="18"/>
        <v>Oliwkowy</v>
      </c>
      <c r="AL64" t="str">
        <f t="shared" ca="1" si="18"/>
        <v>Oliwkowy</v>
      </c>
      <c r="AM64" t="str">
        <f t="shared" ca="1" si="18"/>
        <v/>
      </c>
      <c r="AN64" t="str">
        <f t="shared" ca="1" si="18"/>
        <v/>
      </c>
      <c r="AO64" t="str">
        <f t="shared" ca="1" si="18"/>
        <v/>
      </c>
      <c r="AP64" t="str">
        <f t="shared" ca="1" si="18"/>
        <v>Oliwkowy</v>
      </c>
    </row>
    <row r="65" spans="1:42" hidden="1" x14ac:dyDescent="0.3">
      <c r="A65">
        <v>20</v>
      </c>
      <c r="B65" t="str">
        <f t="shared" ref="B65:AP65" si="19">IF(B21=1,$A21,"")</f>
        <v/>
      </c>
      <c r="C65" t="str">
        <f t="shared" si="19"/>
        <v/>
      </c>
      <c r="D65" t="str">
        <f t="shared" si="19"/>
        <v/>
      </c>
      <c r="E65" t="str">
        <f t="shared" si="19"/>
        <v/>
      </c>
      <c r="F65" t="str">
        <f t="shared" si="19"/>
        <v/>
      </c>
      <c r="G65" t="str">
        <f t="shared" si="19"/>
        <v/>
      </c>
      <c r="H65" t="str">
        <f t="shared" si="19"/>
        <v/>
      </c>
      <c r="I65" t="str">
        <f t="shared" si="19"/>
        <v>Żółty zielony</v>
      </c>
      <c r="J65" t="str">
        <f t="shared" si="19"/>
        <v/>
      </c>
      <c r="K65" t="str">
        <f t="shared" si="19"/>
        <v/>
      </c>
      <c r="L65" t="str">
        <f t="shared" si="19"/>
        <v/>
      </c>
      <c r="M65" t="str">
        <f t="shared" si="19"/>
        <v>Żółty zielony</v>
      </c>
      <c r="N65" t="str">
        <f t="shared" si="19"/>
        <v/>
      </c>
      <c r="O65" t="str">
        <f t="shared" si="19"/>
        <v/>
      </c>
      <c r="P65" t="str">
        <f t="shared" si="19"/>
        <v/>
      </c>
      <c r="Q65" t="str">
        <f t="shared" si="19"/>
        <v/>
      </c>
      <c r="R65" t="str">
        <f t="shared" si="19"/>
        <v/>
      </c>
      <c r="S65" t="str">
        <f t="shared" si="19"/>
        <v/>
      </c>
      <c r="T65" t="str">
        <f t="shared" si="19"/>
        <v/>
      </c>
      <c r="U65" t="str">
        <f t="shared" si="19"/>
        <v>Żółty zielony</v>
      </c>
      <c r="V65" t="str">
        <f t="shared" ca="1" si="19"/>
        <v/>
      </c>
      <c r="W65" t="str">
        <f t="shared" ca="1" si="19"/>
        <v/>
      </c>
      <c r="X65" t="str">
        <f t="shared" ca="1" si="19"/>
        <v/>
      </c>
      <c r="Y65" t="str">
        <f t="shared" ca="1" si="19"/>
        <v>Żółty zielony</v>
      </c>
      <c r="Z65" t="str">
        <f t="shared" ca="1" si="19"/>
        <v/>
      </c>
      <c r="AA65" t="str">
        <f t="shared" ca="1" si="19"/>
        <v>Żółty zielony</v>
      </c>
      <c r="AB65" t="str">
        <f t="shared" ca="1" si="19"/>
        <v/>
      </c>
      <c r="AC65" t="str">
        <f t="shared" ca="1" si="19"/>
        <v/>
      </c>
      <c r="AD65" t="str">
        <f t="shared" ca="1" si="19"/>
        <v/>
      </c>
      <c r="AE65" t="str">
        <f t="shared" ca="1" si="19"/>
        <v/>
      </c>
      <c r="AF65" t="str">
        <f t="shared" ca="1" si="19"/>
        <v/>
      </c>
      <c r="AG65" t="str">
        <f t="shared" ca="1" si="19"/>
        <v/>
      </c>
      <c r="AH65" t="str">
        <f t="shared" ca="1" si="19"/>
        <v/>
      </c>
      <c r="AI65" t="str">
        <f t="shared" ca="1" si="19"/>
        <v/>
      </c>
      <c r="AJ65" t="str">
        <f t="shared" ca="1" si="19"/>
        <v/>
      </c>
      <c r="AK65" t="str">
        <f t="shared" ca="1" si="19"/>
        <v>Żółty zielony</v>
      </c>
      <c r="AL65" t="str">
        <f t="shared" ca="1" si="19"/>
        <v/>
      </c>
      <c r="AM65" t="str">
        <f t="shared" ca="1" si="19"/>
        <v/>
      </c>
      <c r="AN65" t="str">
        <f t="shared" ca="1" si="19"/>
        <v/>
      </c>
      <c r="AO65" t="str">
        <f t="shared" ca="1" si="19"/>
        <v/>
      </c>
      <c r="AP65" t="str">
        <f t="shared" ca="1" si="19"/>
        <v>Żółty zielony</v>
      </c>
    </row>
    <row r="66" spans="1:42" hidden="1" x14ac:dyDescent="0.3">
      <c r="A66">
        <v>21</v>
      </c>
      <c r="B66" t="str">
        <f t="shared" ref="B66:AP66" si="20">IF(B22=1,$A22,"")</f>
        <v/>
      </c>
      <c r="C66" t="str">
        <f t="shared" si="20"/>
        <v/>
      </c>
      <c r="D66" t="str">
        <f t="shared" si="20"/>
        <v/>
      </c>
      <c r="E66" t="str">
        <f t="shared" si="20"/>
        <v/>
      </c>
      <c r="F66" t="str">
        <f t="shared" si="20"/>
        <v/>
      </c>
      <c r="G66" t="str">
        <f t="shared" si="20"/>
        <v/>
      </c>
      <c r="H66" t="str">
        <f t="shared" si="20"/>
        <v/>
      </c>
      <c r="I66" t="str">
        <f t="shared" si="20"/>
        <v/>
      </c>
      <c r="J66" t="str">
        <f t="shared" si="20"/>
        <v/>
      </c>
      <c r="K66" t="str">
        <f t="shared" si="20"/>
        <v/>
      </c>
      <c r="L66" t="str">
        <f t="shared" si="20"/>
        <v>Limonkowy</v>
      </c>
      <c r="M66" t="str">
        <f t="shared" si="20"/>
        <v/>
      </c>
      <c r="N66" t="str">
        <f t="shared" si="20"/>
        <v/>
      </c>
      <c r="O66" t="str">
        <f t="shared" si="20"/>
        <v>Limonkowy</v>
      </c>
      <c r="P66" t="str">
        <f t="shared" si="20"/>
        <v/>
      </c>
      <c r="Q66" t="str">
        <f t="shared" si="20"/>
        <v/>
      </c>
      <c r="R66" t="str">
        <f t="shared" si="20"/>
        <v/>
      </c>
      <c r="S66" t="str">
        <f t="shared" si="20"/>
        <v/>
      </c>
      <c r="T66" t="str">
        <f t="shared" si="20"/>
        <v/>
      </c>
      <c r="U66" t="str">
        <f t="shared" si="20"/>
        <v/>
      </c>
      <c r="V66" t="str">
        <f t="shared" si="20"/>
        <v>Limonkowy</v>
      </c>
      <c r="W66" t="str">
        <f t="shared" ca="1" si="20"/>
        <v/>
      </c>
      <c r="X66" t="str">
        <f t="shared" ca="1" si="20"/>
        <v/>
      </c>
      <c r="Y66" t="str">
        <f t="shared" ca="1" si="20"/>
        <v/>
      </c>
      <c r="Z66" t="str">
        <f t="shared" ca="1" si="20"/>
        <v/>
      </c>
      <c r="AA66" t="str">
        <f t="shared" ca="1" si="20"/>
        <v>Limonkowy</v>
      </c>
      <c r="AB66" t="str">
        <f t="shared" ca="1" si="20"/>
        <v/>
      </c>
      <c r="AC66" t="str">
        <f t="shared" ca="1" si="20"/>
        <v/>
      </c>
      <c r="AD66" t="str">
        <f t="shared" ca="1" si="20"/>
        <v/>
      </c>
      <c r="AE66" t="str">
        <f t="shared" ca="1" si="20"/>
        <v/>
      </c>
      <c r="AF66" t="str">
        <f t="shared" ca="1" si="20"/>
        <v>Limonkowy</v>
      </c>
      <c r="AG66" t="str">
        <f t="shared" ca="1" si="20"/>
        <v/>
      </c>
      <c r="AH66" t="str">
        <f t="shared" ca="1" si="20"/>
        <v/>
      </c>
      <c r="AI66" t="str">
        <f t="shared" ca="1" si="20"/>
        <v/>
      </c>
      <c r="AJ66" t="str">
        <f t="shared" ca="1" si="20"/>
        <v/>
      </c>
      <c r="AK66" t="str">
        <f t="shared" ca="1" si="20"/>
        <v>Limonkowy</v>
      </c>
      <c r="AL66" t="str">
        <f t="shared" ca="1" si="20"/>
        <v/>
      </c>
      <c r="AM66" t="str">
        <f t="shared" ca="1" si="20"/>
        <v/>
      </c>
      <c r="AN66" t="str">
        <f t="shared" ca="1" si="20"/>
        <v/>
      </c>
      <c r="AO66" t="str">
        <f t="shared" ca="1" si="20"/>
        <v/>
      </c>
      <c r="AP66" t="str">
        <f t="shared" ca="1" si="20"/>
        <v>Limonkowy</v>
      </c>
    </row>
    <row r="67" spans="1:42" hidden="1" x14ac:dyDescent="0.3">
      <c r="A67">
        <v>22</v>
      </c>
      <c r="B67" t="str">
        <f t="shared" ref="B67:AP67" si="21">IF(B23=1,$A23,"")</f>
        <v/>
      </c>
      <c r="C67" t="str">
        <f t="shared" si="21"/>
        <v/>
      </c>
      <c r="D67" t="str">
        <f t="shared" si="21"/>
        <v/>
      </c>
      <c r="E67" t="str">
        <f t="shared" si="21"/>
        <v/>
      </c>
      <c r="F67" t="str">
        <f t="shared" si="21"/>
        <v/>
      </c>
      <c r="G67" t="str">
        <f t="shared" si="21"/>
        <v/>
      </c>
      <c r="H67" t="str">
        <f t="shared" si="21"/>
        <v/>
      </c>
      <c r="I67" t="str">
        <f t="shared" si="21"/>
        <v>Zielony żółty</v>
      </c>
      <c r="J67" t="str">
        <f t="shared" si="21"/>
        <v/>
      </c>
      <c r="K67" t="str">
        <f t="shared" si="21"/>
        <v>Zielony żółty</v>
      </c>
      <c r="L67" t="str">
        <f t="shared" si="21"/>
        <v>Zielony żółty</v>
      </c>
      <c r="M67" t="str">
        <f t="shared" si="21"/>
        <v>Zielony żółty</v>
      </c>
      <c r="N67" t="str">
        <f t="shared" si="21"/>
        <v/>
      </c>
      <c r="O67" t="str">
        <f t="shared" si="21"/>
        <v>Zielony żółty</v>
      </c>
      <c r="P67" t="str">
        <f t="shared" si="21"/>
        <v/>
      </c>
      <c r="Q67" t="str">
        <f t="shared" si="21"/>
        <v/>
      </c>
      <c r="R67" t="str">
        <f t="shared" si="21"/>
        <v/>
      </c>
      <c r="S67" t="str">
        <f t="shared" si="21"/>
        <v/>
      </c>
      <c r="T67" t="str">
        <f t="shared" si="21"/>
        <v/>
      </c>
      <c r="U67" t="str">
        <f t="shared" si="21"/>
        <v/>
      </c>
      <c r="V67" t="str">
        <f t="shared" si="21"/>
        <v/>
      </c>
      <c r="W67" t="str">
        <f t="shared" si="21"/>
        <v>Zielony żółty</v>
      </c>
      <c r="X67" t="str">
        <f t="shared" ca="1" si="21"/>
        <v/>
      </c>
      <c r="Y67" t="str">
        <f t="shared" ca="1" si="21"/>
        <v/>
      </c>
      <c r="Z67" t="str">
        <f t="shared" ca="1" si="21"/>
        <v/>
      </c>
      <c r="AA67" t="str">
        <f t="shared" ca="1" si="21"/>
        <v/>
      </c>
      <c r="AB67" t="str">
        <f t="shared" ca="1" si="21"/>
        <v/>
      </c>
      <c r="AC67" t="str">
        <f t="shared" ca="1" si="21"/>
        <v/>
      </c>
      <c r="AD67" t="str">
        <f t="shared" ca="1" si="21"/>
        <v/>
      </c>
      <c r="AE67" t="str">
        <f t="shared" ca="1" si="21"/>
        <v>Zielony żółty</v>
      </c>
      <c r="AF67" t="str">
        <f t="shared" ca="1" si="21"/>
        <v/>
      </c>
      <c r="AG67" t="str">
        <f t="shared" ca="1" si="21"/>
        <v/>
      </c>
      <c r="AH67" t="str">
        <f t="shared" ca="1" si="21"/>
        <v/>
      </c>
      <c r="AI67" t="str">
        <f t="shared" ca="1" si="21"/>
        <v/>
      </c>
      <c r="AJ67" t="str">
        <f t="shared" ca="1" si="21"/>
        <v>Zielony żółty</v>
      </c>
      <c r="AK67" t="str">
        <f t="shared" ca="1" si="21"/>
        <v>Zielony żółty</v>
      </c>
      <c r="AL67" t="str">
        <f t="shared" ca="1" si="21"/>
        <v/>
      </c>
      <c r="AM67" t="str">
        <f t="shared" ca="1" si="21"/>
        <v/>
      </c>
      <c r="AN67" t="str">
        <f t="shared" ca="1" si="21"/>
        <v/>
      </c>
      <c r="AO67" t="str">
        <f t="shared" ca="1" si="21"/>
        <v/>
      </c>
      <c r="AP67" t="str">
        <f t="shared" ca="1" si="21"/>
        <v>Zielony żółty</v>
      </c>
    </row>
    <row r="68" spans="1:42" hidden="1" x14ac:dyDescent="0.3">
      <c r="A68">
        <v>23</v>
      </c>
      <c r="B68" t="str">
        <f t="shared" ref="B68:AP68" si="22">IF(B24=1,$A24,"")</f>
        <v/>
      </c>
      <c r="C68" t="str">
        <f t="shared" si="22"/>
        <v/>
      </c>
      <c r="D68" t="str">
        <f t="shared" si="22"/>
        <v/>
      </c>
      <c r="E68" t="str">
        <f t="shared" si="22"/>
        <v/>
      </c>
      <c r="F68" t="str">
        <f t="shared" si="22"/>
        <v/>
      </c>
      <c r="G68" t="str">
        <f t="shared" si="22"/>
        <v/>
      </c>
      <c r="H68" t="str">
        <f t="shared" si="22"/>
        <v/>
      </c>
      <c r="I68" t="str">
        <f t="shared" si="22"/>
        <v/>
      </c>
      <c r="J68" t="str">
        <f t="shared" si="22"/>
        <v/>
      </c>
      <c r="K68" t="str">
        <f t="shared" si="22"/>
        <v/>
      </c>
      <c r="L68" t="str">
        <f t="shared" si="22"/>
        <v>Wiosenna zieleń</v>
      </c>
      <c r="M68" t="str">
        <f t="shared" si="22"/>
        <v/>
      </c>
      <c r="N68" t="str">
        <f t="shared" si="22"/>
        <v/>
      </c>
      <c r="O68" t="str">
        <f t="shared" si="22"/>
        <v/>
      </c>
      <c r="P68" t="str">
        <f t="shared" si="22"/>
        <v/>
      </c>
      <c r="Q68" t="str">
        <f t="shared" si="22"/>
        <v/>
      </c>
      <c r="R68" t="str">
        <f t="shared" si="22"/>
        <v/>
      </c>
      <c r="S68" t="str">
        <f t="shared" si="22"/>
        <v/>
      </c>
      <c r="T68" t="str">
        <f t="shared" si="22"/>
        <v/>
      </c>
      <c r="U68" t="str">
        <f t="shared" si="22"/>
        <v/>
      </c>
      <c r="V68" t="str">
        <f t="shared" si="22"/>
        <v/>
      </c>
      <c r="W68" t="str">
        <f t="shared" si="22"/>
        <v/>
      </c>
      <c r="X68" t="str">
        <f t="shared" si="22"/>
        <v>Wiosenna zieleń</v>
      </c>
      <c r="Y68" t="str">
        <f t="shared" ca="1" si="22"/>
        <v>Wiosenna zieleń</v>
      </c>
      <c r="Z68" t="str">
        <f t="shared" ca="1" si="22"/>
        <v/>
      </c>
      <c r="AA68" t="str">
        <f t="shared" ca="1" si="22"/>
        <v/>
      </c>
      <c r="AB68" t="str">
        <f t="shared" ca="1" si="22"/>
        <v/>
      </c>
      <c r="AC68" t="str">
        <f t="shared" ca="1" si="22"/>
        <v/>
      </c>
      <c r="AD68" t="str">
        <f t="shared" ca="1" si="22"/>
        <v/>
      </c>
      <c r="AE68" t="str">
        <f t="shared" ca="1" si="22"/>
        <v/>
      </c>
      <c r="AF68" t="str">
        <f t="shared" ca="1" si="22"/>
        <v>Wiosenna zieleń</v>
      </c>
      <c r="AG68" t="str">
        <f t="shared" ca="1" si="22"/>
        <v/>
      </c>
      <c r="AH68" t="str">
        <f t="shared" ca="1" si="22"/>
        <v/>
      </c>
      <c r="AI68" t="str">
        <f t="shared" ca="1" si="22"/>
        <v/>
      </c>
      <c r="AJ68" t="str">
        <f t="shared" ca="1" si="22"/>
        <v/>
      </c>
      <c r="AK68" t="str">
        <f t="shared" ca="1" si="22"/>
        <v>Wiosenna zieleń</v>
      </c>
      <c r="AL68" t="str">
        <f t="shared" ca="1" si="22"/>
        <v/>
      </c>
      <c r="AM68" t="str">
        <f t="shared" ca="1" si="22"/>
        <v/>
      </c>
      <c r="AN68" t="str">
        <f t="shared" ca="1" si="22"/>
        <v/>
      </c>
      <c r="AO68" t="str">
        <f t="shared" ca="1" si="22"/>
        <v/>
      </c>
      <c r="AP68" t="str">
        <f t="shared" ca="1" si="22"/>
        <v>Wiosenna zieleń</v>
      </c>
    </row>
    <row r="69" spans="1:42" hidden="1" x14ac:dyDescent="0.3">
      <c r="A69">
        <v>24</v>
      </c>
      <c r="B69" t="str">
        <f t="shared" ref="B69:AP69" si="23">IF(B25=1,$A25,"")</f>
        <v/>
      </c>
      <c r="C69" t="str">
        <f t="shared" si="23"/>
        <v/>
      </c>
      <c r="D69" t="str">
        <f t="shared" si="23"/>
        <v>Żółty</v>
      </c>
      <c r="E69" t="str">
        <f t="shared" si="23"/>
        <v>Żółty</v>
      </c>
      <c r="F69" t="str">
        <f t="shared" si="23"/>
        <v/>
      </c>
      <c r="G69" t="str">
        <f t="shared" si="23"/>
        <v>Żółty</v>
      </c>
      <c r="H69" t="str">
        <f t="shared" si="23"/>
        <v>Żółty</v>
      </c>
      <c r="I69" t="str">
        <f t="shared" si="23"/>
        <v>Żółty</v>
      </c>
      <c r="J69" t="str">
        <f t="shared" si="23"/>
        <v>Żółty</v>
      </c>
      <c r="K69" t="str">
        <f t="shared" si="23"/>
        <v>Żółty</v>
      </c>
      <c r="L69" t="str">
        <f t="shared" si="23"/>
        <v>Żółty</v>
      </c>
      <c r="M69" t="str">
        <f t="shared" si="23"/>
        <v>Żółty</v>
      </c>
      <c r="N69" t="str">
        <f t="shared" si="23"/>
        <v>Żółty</v>
      </c>
      <c r="O69" t="str">
        <f t="shared" si="23"/>
        <v>Żółty</v>
      </c>
      <c r="P69" t="str">
        <f t="shared" si="23"/>
        <v>Żółty</v>
      </c>
      <c r="Q69" t="str">
        <f t="shared" si="23"/>
        <v>Żółty</v>
      </c>
      <c r="R69" t="str">
        <f t="shared" si="23"/>
        <v>Żółty</v>
      </c>
      <c r="S69" t="str">
        <f t="shared" si="23"/>
        <v>Żółty</v>
      </c>
      <c r="T69" t="str">
        <f t="shared" si="23"/>
        <v/>
      </c>
      <c r="U69" t="str">
        <f t="shared" si="23"/>
        <v>Żółty</v>
      </c>
      <c r="V69" t="str">
        <f t="shared" si="23"/>
        <v/>
      </c>
      <c r="W69" t="str">
        <f t="shared" si="23"/>
        <v/>
      </c>
      <c r="X69" t="str">
        <f t="shared" si="23"/>
        <v>Żółty</v>
      </c>
      <c r="Y69" t="str">
        <f t="shared" si="23"/>
        <v>Żółty</v>
      </c>
      <c r="Z69" t="str">
        <f t="shared" ca="1" si="23"/>
        <v/>
      </c>
      <c r="AA69" t="str">
        <f t="shared" ca="1" si="23"/>
        <v/>
      </c>
      <c r="AB69" t="str">
        <f t="shared" ca="1" si="23"/>
        <v/>
      </c>
      <c r="AC69" t="str">
        <f t="shared" ca="1" si="23"/>
        <v/>
      </c>
      <c r="AD69" t="str">
        <f t="shared" ca="1" si="23"/>
        <v/>
      </c>
      <c r="AE69" t="str">
        <f t="shared" ca="1" si="23"/>
        <v>Żółty</v>
      </c>
      <c r="AF69" t="str">
        <f t="shared" ca="1" si="23"/>
        <v/>
      </c>
      <c r="AG69" t="str">
        <f t="shared" ca="1" si="23"/>
        <v/>
      </c>
      <c r="AH69" t="str">
        <f t="shared" ca="1" si="23"/>
        <v>Żółty</v>
      </c>
      <c r="AI69" t="str">
        <f t="shared" ca="1" si="23"/>
        <v>Żółty</v>
      </c>
      <c r="AJ69" t="str">
        <f t="shared" ca="1" si="23"/>
        <v/>
      </c>
      <c r="AK69" t="str">
        <f t="shared" ca="1" si="23"/>
        <v>Żółty</v>
      </c>
      <c r="AL69" t="str">
        <f t="shared" ca="1" si="23"/>
        <v/>
      </c>
      <c r="AM69" t="str">
        <f t="shared" ca="1" si="23"/>
        <v/>
      </c>
      <c r="AN69" t="str">
        <f t="shared" ca="1" si="23"/>
        <v>Żółty</v>
      </c>
      <c r="AO69" t="str">
        <f t="shared" ca="1" si="23"/>
        <v>Żółty</v>
      </c>
      <c r="AP69" t="str">
        <f t="shared" ca="1" si="23"/>
        <v>Żółty</v>
      </c>
    </row>
    <row r="70" spans="1:42" hidden="1" x14ac:dyDescent="0.3">
      <c r="A70">
        <v>25</v>
      </c>
      <c r="B70" t="str">
        <f t="shared" ref="B70:AP70" si="24">IF(B26=1,$A26,"")</f>
        <v/>
      </c>
      <c r="C70" t="str">
        <f t="shared" si="24"/>
        <v/>
      </c>
      <c r="D70" t="str">
        <f t="shared" si="24"/>
        <v/>
      </c>
      <c r="E70" t="str">
        <f t="shared" si="24"/>
        <v/>
      </c>
      <c r="F70" t="str">
        <f t="shared" si="24"/>
        <v>Złoty</v>
      </c>
      <c r="G70" t="str">
        <f t="shared" si="24"/>
        <v/>
      </c>
      <c r="H70" t="str">
        <f t="shared" si="24"/>
        <v/>
      </c>
      <c r="I70" t="str">
        <f t="shared" si="24"/>
        <v>Złoty</v>
      </c>
      <c r="J70" t="str">
        <f t="shared" si="24"/>
        <v/>
      </c>
      <c r="K70" t="str">
        <f t="shared" si="24"/>
        <v>Złoty</v>
      </c>
      <c r="L70" t="str">
        <f t="shared" si="24"/>
        <v>Złoty</v>
      </c>
      <c r="M70" t="str">
        <f t="shared" si="24"/>
        <v>Złoty</v>
      </c>
      <c r="N70" t="str">
        <f t="shared" si="24"/>
        <v/>
      </c>
      <c r="O70" t="str">
        <f t="shared" si="24"/>
        <v>Złoty</v>
      </c>
      <c r="P70" t="str">
        <f t="shared" si="24"/>
        <v/>
      </c>
      <c r="Q70" t="str">
        <f t="shared" si="24"/>
        <v/>
      </c>
      <c r="R70" t="str">
        <f t="shared" si="24"/>
        <v/>
      </c>
      <c r="S70" t="str">
        <f t="shared" si="24"/>
        <v/>
      </c>
      <c r="T70" t="str">
        <f t="shared" si="24"/>
        <v/>
      </c>
      <c r="U70" t="str">
        <f t="shared" si="24"/>
        <v/>
      </c>
      <c r="V70" t="str">
        <f t="shared" si="24"/>
        <v/>
      </c>
      <c r="W70" t="str">
        <f t="shared" si="24"/>
        <v/>
      </c>
      <c r="X70" t="str">
        <f t="shared" si="24"/>
        <v/>
      </c>
      <c r="Y70" t="str">
        <f t="shared" si="24"/>
        <v/>
      </c>
      <c r="Z70" t="str">
        <f t="shared" si="24"/>
        <v>Złoty</v>
      </c>
      <c r="AA70" t="str">
        <f t="shared" ca="1" si="24"/>
        <v/>
      </c>
      <c r="AB70" t="str">
        <f t="shared" ca="1" si="24"/>
        <v/>
      </c>
      <c r="AC70" t="str">
        <f t="shared" ca="1" si="24"/>
        <v/>
      </c>
      <c r="AD70" t="str">
        <f t="shared" ca="1" si="24"/>
        <v/>
      </c>
      <c r="AE70" t="str">
        <f t="shared" ca="1" si="24"/>
        <v>Złoty</v>
      </c>
      <c r="AF70" t="str">
        <f t="shared" ca="1" si="24"/>
        <v>Złoty</v>
      </c>
      <c r="AG70" t="str">
        <f t="shared" ca="1" si="24"/>
        <v>Złoty</v>
      </c>
      <c r="AH70" t="str">
        <f t="shared" ca="1" si="24"/>
        <v>Złoty</v>
      </c>
      <c r="AI70" t="str">
        <f t="shared" ca="1" si="24"/>
        <v>Złoty</v>
      </c>
      <c r="AJ70" t="str">
        <f t="shared" ca="1" si="24"/>
        <v>Złoty</v>
      </c>
      <c r="AK70" t="str">
        <f t="shared" ca="1" si="24"/>
        <v>Złoty</v>
      </c>
      <c r="AL70" t="str">
        <f t="shared" ca="1" si="24"/>
        <v>Złoty</v>
      </c>
      <c r="AM70" t="str">
        <f t="shared" ca="1" si="24"/>
        <v>Złoty</v>
      </c>
      <c r="AN70" t="str">
        <f t="shared" ca="1" si="24"/>
        <v>Złoty</v>
      </c>
      <c r="AO70" t="str">
        <f t="shared" ca="1" si="24"/>
        <v>Złoty</v>
      </c>
      <c r="AP70" t="str">
        <f t="shared" ca="1" si="24"/>
        <v>Złoty</v>
      </c>
    </row>
    <row r="71" spans="1:42" hidden="1" x14ac:dyDescent="0.3">
      <c r="A71">
        <v>26</v>
      </c>
      <c r="B71" t="str">
        <f t="shared" ref="B71:AP71" si="25">IF(B27=1,$A27,"")</f>
        <v/>
      </c>
      <c r="C71" t="str">
        <f t="shared" si="25"/>
        <v/>
      </c>
      <c r="D71" t="str">
        <f t="shared" si="25"/>
        <v>Cytrynowy szyfon</v>
      </c>
      <c r="E71" t="str">
        <f t="shared" si="25"/>
        <v/>
      </c>
      <c r="F71" t="str">
        <f t="shared" si="25"/>
        <v/>
      </c>
      <c r="G71" t="str">
        <f t="shared" si="25"/>
        <v>Cytrynowy szyfon</v>
      </c>
      <c r="H71" t="str">
        <f t="shared" si="25"/>
        <v/>
      </c>
      <c r="I71" t="str">
        <f t="shared" si="25"/>
        <v>Cytrynowy szyfon</v>
      </c>
      <c r="J71" t="str">
        <f t="shared" si="25"/>
        <v>Cytrynowy szyfon</v>
      </c>
      <c r="K71" t="str">
        <f t="shared" si="25"/>
        <v>Cytrynowy szyfon</v>
      </c>
      <c r="L71" t="str">
        <f t="shared" si="25"/>
        <v>Cytrynowy szyfon</v>
      </c>
      <c r="M71" t="str">
        <f t="shared" si="25"/>
        <v>Cytrynowy szyfon</v>
      </c>
      <c r="N71" t="str">
        <f t="shared" si="25"/>
        <v/>
      </c>
      <c r="O71" t="str">
        <f t="shared" si="25"/>
        <v>Cytrynowy szyfon</v>
      </c>
      <c r="P71" t="str">
        <f t="shared" si="25"/>
        <v/>
      </c>
      <c r="Q71" t="str">
        <f t="shared" si="25"/>
        <v/>
      </c>
      <c r="R71" t="str">
        <f t="shared" si="25"/>
        <v/>
      </c>
      <c r="S71" t="str">
        <f t="shared" si="25"/>
        <v/>
      </c>
      <c r="T71" t="str">
        <f t="shared" si="25"/>
        <v>Cytrynowy szyfon</v>
      </c>
      <c r="U71" t="str">
        <f t="shared" si="25"/>
        <v>Cytrynowy szyfon</v>
      </c>
      <c r="V71" t="str">
        <f t="shared" si="25"/>
        <v>Cytrynowy szyfon</v>
      </c>
      <c r="W71" t="str">
        <f t="shared" si="25"/>
        <v/>
      </c>
      <c r="X71" t="str">
        <f t="shared" si="25"/>
        <v/>
      </c>
      <c r="Y71" t="str">
        <f t="shared" si="25"/>
        <v/>
      </c>
      <c r="Z71" t="str">
        <f t="shared" si="25"/>
        <v/>
      </c>
      <c r="AA71" t="str">
        <f t="shared" si="25"/>
        <v>Cytrynowy szyfon</v>
      </c>
      <c r="AB71" t="str">
        <f t="shared" ca="1" si="25"/>
        <v>Cytrynowy szyfon</v>
      </c>
      <c r="AC71" t="str">
        <f t="shared" ca="1" si="25"/>
        <v/>
      </c>
      <c r="AD71" t="str">
        <f t="shared" ca="1" si="25"/>
        <v/>
      </c>
      <c r="AE71" t="str">
        <f t="shared" ca="1" si="25"/>
        <v/>
      </c>
      <c r="AF71" t="str">
        <f t="shared" ca="1" si="25"/>
        <v/>
      </c>
      <c r="AG71" t="str">
        <f t="shared" ca="1" si="25"/>
        <v/>
      </c>
      <c r="AH71" t="str">
        <f t="shared" ca="1" si="25"/>
        <v/>
      </c>
      <c r="AI71" t="str">
        <f t="shared" ca="1" si="25"/>
        <v/>
      </c>
      <c r="AJ71" t="str">
        <f t="shared" ca="1" si="25"/>
        <v>Cytrynowy szyfon</v>
      </c>
      <c r="AK71" t="str">
        <f t="shared" ca="1" si="25"/>
        <v>Cytrynowy szyfon</v>
      </c>
      <c r="AL71" t="str">
        <f t="shared" ca="1" si="25"/>
        <v/>
      </c>
      <c r="AM71" t="str">
        <f t="shared" ca="1" si="25"/>
        <v/>
      </c>
      <c r="AN71" t="str">
        <f t="shared" ca="1" si="25"/>
        <v>Cytrynowy szyfon</v>
      </c>
      <c r="AO71" t="str">
        <f t="shared" ca="1" si="25"/>
        <v>Cytrynowy szyfon</v>
      </c>
      <c r="AP71" t="str">
        <f t="shared" ca="1" si="25"/>
        <v>Cytrynowy szyfon</v>
      </c>
    </row>
    <row r="72" spans="1:42" hidden="1" x14ac:dyDescent="0.3">
      <c r="A72">
        <v>27</v>
      </c>
      <c r="B72" t="str">
        <f t="shared" ref="B72:AP72" si="26">IF(B28=1,$A28,"")</f>
        <v/>
      </c>
      <c r="C72" t="str">
        <f t="shared" si="26"/>
        <v/>
      </c>
      <c r="D72" t="str">
        <f t="shared" si="26"/>
        <v/>
      </c>
      <c r="E72" t="str">
        <f t="shared" si="26"/>
        <v/>
      </c>
      <c r="F72" t="str">
        <f t="shared" si="26"/>
        <v/>
      </c>
      <c r="G72" t="str">
        <f t="shared" si="26"/>
        <v/>
      </c>
      <c r="H72" t="str">
        <f t="shared" si="26"/>
        <v/>
      </c>
      <c r="I72" t="str">
        <f t="shared" si="26"/>
        <v/>
      </c>
      <c r="J72" t="str">
        <f t="shared" si="26"/>
        <v>Ciemny khaki</v>
      </c>
      <c r="K72" t="str">
        <f t="shared" si="26"/>
        <v>Ciemny khaki</v>
      </c>
      <c r="L72" t="str">
        <f t="shared" si="26"/>
        <v/>
      </c>
      <c r="M72" t="str">
        <f t="shared" si="26"/>
        <v/>
      </c>
      <c r="N72" t="str">
        <f t="shared" si="26"/>
        <v/>
      </c>
      <c r="O72" t="str">
        <f t="shared" si="26"/>
        <v/>
      </c>
      <c r="P72" t="str">
        <f t="shared" si="26"/>
        <v/>
      </c>
      <c r="Q72" t="str">
        <f t="shared" si="26"/>
        <v/>
      </c>
      <c r="R72" t="str">
        <f t="shared" si="26"/>
        <v/>
      </c>
      <c r="S72" t="str">
        <f t="shared" si="26"/>
        <v/>
      </c>
      <c r="T72" t="str">
        <f t="shared" si="26"/>
        <v/>
      </c>
      <c r="U72" t="str">
        <f t="shared" si="26"/>
        <v/>
      </c>
      <c r="V72" t="str">
        <f t="shared" si="26"/>
        <v/>
      </c>
      <c r="W72" t="str">
        <f t="shared" si="26"/>
        <v/>
      </c>
      <c r="X72" t="str">
        <f t="shared" si="26"/>
        <v/>
      </c>
      <c r="Y72" t="str">
        <f t="shared" si="26"/>
        <v/>
      </c>
      <c r="Z72" t="str">
        <f t="shared" si="26"/>
        <v/>
      </c>
      <c r="AA72" t="str">
        <f t="shared" si="26"/>
        <v>Ciemny khaki</v>
      </c>
      <c r="AB72" t="str">
        <f t="shared" si="26"/>
        <v>Ciemny khaki</v>
      </c>
      <c r="AC72" t="str">
        <f t="shared" ca="1" si="26"/>
        <v/>
      </c>
      <c r="AD72" t="str">
        <f t="shared" ca="1" si="26"/>
        <v/>
      </c>
      <c r="AE72" t="str">
        <f t="shared" ca="1" si="26"/>
        <v>Ciemny khaki</v>
      </c>
      <c r="AF72" t="str">
        <f t="shared" ca="1" si="26"/>
        <v/>
      </c>
      <c r="AG72" t="str">
        <f t="shared" ca="1" si="26"/>
        <v/>
      </c>
      <c r="AH72" t="str">
        <f t="shared" ca="1" si="26"/>
        <v/>
      </c>
      <c r="AI72" t="str">
        <f t="shared" ca="1" si="26"/>
        <v/>
      </c>
      <c r="AJ72" t="str">
        <f t="shared" ca="1" si="26"/>
        <v>Ciemny khaki</v>
      </c>
      <c r="AK72" t="str">
        <f t="shared" ca="1" si="26"/>
        <v>Ciemny khaki</v>
      </c>
      <c r="AL72" t="str">
        <f t="shared" ca="1" si="26"/>
        <v/>
      </c>
      <c r="AM72" t="str">
        <f t="shared" ca="1" si="26"/>
        <v/>
      </c>
      <c r="AN72" t="str">
        <f t="shared" ca="1" si="26"/>
        <v>Ciemny khaki</v>
      </c>
      <c r="AO72" t="str">
        <f t="shared" ca="1" si="26"/>
        <v/>
      </c>
      <c r="AP72" t="str">
        <f t="shared" ca="1" si="26"/>
        <v>Ciemny khaki</v>
      </c>
    </row>
    <row r="73" spans="1:42" hidden="1" x14ac:dyDescent="0.3">
      <c r="A73">
        <v>28</v>
      </c>
      <c r="B73" t="str">
        <f t="shared" ref="B73:AP73" si="27">IF(B29=1,$A29,"")</f>
        <v/>
      </c>
      <c r="C73" t="str">
        <f t="shared" si="27"/>
        <v/>
      </c>
      <c r="D73" t="str">
        <f t="shared" si="27"/>
        <v/>
      </c>
      <c r="E73" t="str">
        <f t="shared" si="27"/>
        <v/>
      </c>
      <c r="F73" t="str">
        <f t="shared" si="27"/>
        <v/>
      </c>
      <c r="G73" t="str">
        <f t="shared" si="27"/>
        <v/>
      </c>
      <c r="H73" t="str">
        <f t="shared" si="27"/>
        <v/>
      </c>
      <c r="I73" t="str">
        <f t="shared" si="27"/>
        <v/>
      </c>
      <c r="J73" t="str">
        <f t="shared" si="27"/>
        <v/>
      </c>
      <c r="K73" t="str">
        <f t="shared" si="27"/>
        <v>Pomarańczowy</v>
      </c>
      <c r="L73" t="str">
        <f t="shared" si="27"/>
        <v>Pomarańczowy</v>
      </c>
      <c r="M73" t="str">
        <f t="shared" si="27"/>
        <v>Pomarańczowy</v>
      </c>
      <c r="N73" t="str">
        <f t="shared" si="27"/>
        <v/>
      </c>
      <c r="O73" t="str">
        <f t="shared" si="27"/>
        <v>Pomarańczowy</v>
      </c>
      <c r="P73" t="str">
        <f t="shared" si="27"/>
        <v/>
      </c>
      <c r="Q73" t="str">
        <f t="shared" si="27"/>
        <v/>
      </c>
      <c r="R73" t="str">
        <f t="shared" si="27"/>
        <v/>
      </c>
      <c r="S73" t="str">
        <f t="shared" si="27"/>
        <v/>
      </c>
      <c r="T73" t="str">
        <f t="shared" si="27"/>
        <v/>
      </c>
      <c r="U73" t="str">
        <f t="shared" si="27"/>
        <v/>
      </c>
      <c r="V73" t="str">
        <f t="shared" si="27"/>
        <v/>
      </c>
      <c r="W73" t="str">
        <f t="shared" si="27"/>
        <v/>
      </c>
      <c r="X73" t="str">
        <f t="shared" si="27"/>
        <v/>
      </c>
      <c r="Y73" t="str">
        <f t="shared" si="27"/>
        <v/>
      </c>
      <c r="Z73" t="str">
        <f t="shared" si="27"/>
        <v/>
      </c>
      <c r="AA73" t="str">
        <f t="shared" si="27"/>
        <v/>
      </c>
      <c r="AB73" t="str">
        <f t="shared" si="27"/>
        <v/>
      </c>
      <c r="AC73" t="str">
        <f t="shared" si="27"/>
        <v>Pomarańczowy</v>
      </c>
      <c r="AD73" t="str">
        <f t="shared" ca="1" si="27"/>
        <v/>
      </c>
      <c r="AE73" t="str">
        <f t="shared" ca="1" si="27"/>
        <v/>
      </c>
      <c r="AF73" t="str">
        <f t="shared" ca="1" si="27"/>
        <v/>
      </c>
      <c r="AG73" t="str">
        <f t="shared" ca="1" si="27"/>
        <v/>
      </c>
      <c r="AH73" t="str">
        <f t="shared" ca="1" si="27"/>
        <v/>
      </c>
      <c r="AI73" t="str">
        <f t="shared" ca="1" si="27"/>
        <v/>
      </c>
      <c r="AJ73" t="str">
        <f t="shared" ca="1" si="27"/>
        <v/>
      </c>
      <c r="AK73" t="str">
        <f t="shared" ca="1" si="27"/>
        <v>Pomarańczowy</v>
      </c>
      <c r="AL73" t="str">
        <f t="shared" ca="1" si="27"/>
        <v/>
      </c>
      <c r="AM73" t="str">
        <f t="shared" ca="1" si="27"/>
        <v/>
      </c>
      <c r="AN73" t="str">
        <f t="shared" ca="1" si="27"/>
        <v/>
      </c>
      <c r="AO73" t="str">
        <f t="shared" ca="1" si="27"/>
        <v>Pomarańczowy</v>
      </c>
      <c r="AP73" t="str">
        <f t="shared" ca="1" si="27"/>
        <v>Pomarańczowy</v>
      </c>
    </row>
    <row r="74" spans="1:42" hidden="1" x14ac:dyDescent="0.3">
      <c r="A74">
        <v>29</v>
      </c>
      <c r="B74" t="str">
        <f t="shared" ref="B74:AP74" si="28">IF(B30=1,$A30,"")</f>
        <v/>
      </c>
      <c r="C74" t="str">
        <f t="shared" si="28"/>
        <v/>
      </c>
      <c r="D74" t="str">
        <f t="shared" si="28"/>
        <v/>
      </c>
      <c r="E74" t="str">
        <f t="shared" si="28"/>
        <v/>
      </c>
      <c r="F74" t="str">
        <f t="shared" si="28"/>
        <v/>
      </c>
      <c r="G74" t="str">
        <f t="shared" si="28"/>
        <v/>
      </c>
      <c r="H74" t="str">
        <f t="shared" si="28"/>
        <v/>
      </c>
      <c r="I74" t="str">
        <f t="shared" si="28"/>
        <v/>
      </c>
      <c r="J74" t="str">
        <f t="shared" si="28"/>
        <v/>
      </c>
      <c r="K74" t="str">
        <f t="shared" si="28"/>
        <v/>
      </c>
      <c r="L74" t="str">
        <f t="shared" si="28"/>
        <v>Pomarańczowy czerwony</v>
      </c>
      <c r="M74" t="str">
        <f t="shared" si="28"/>
        <v/>
      </c>
      <c r="N74" t="str">
        <f t="shared" si="28"/>
        <v/>
      </c>
      <c r="O74" t="str">
        <f t="shared" si="28"/>
        <v>Pomarańczowy czerwony</v>
      </c>
      <c r="P74" t="str">
        <f t="shared" si="28"/>
        <v/>
      </c>
      <c r="Q74" t="str">
        <f t="shared" si="28"/>
        <v/>
      </c>
      <c r="R74" t="str">
        <f t="shared" si="28"/>
        <v/>
      </c>
      <c r="S74" t="str">
        <f t="shared" si="28"/>
        <v/>
      </c>
      <c r="T74" t="str">
        <f t="shared" si="28"/>
        <v/>
      </c>
      <c r="U74" t="str">
        <f t="shared" si="28"/>
        <v/>
      </c>
      <c r="V74" t="str">
        <f t="shared" si="28"/>
        <v/>
      </c>
      <c r="W74" t="str">
        <f t="shared" si="28"/>
        <v/>
      </c>
      <c r="X74" t="str">
        <f t="shared" si="28"/>
        <v/>
      </c>
      <c r="Y74" t="str">
        <f t="shared" si="28"/>
        <v/>
      </c>
      <c r="Z74" t="str">
        <f t="shared" si="28"/>
        <v/>
      </c>
      <c r="AA74" t="str">
        <f t="shared" si="28"/>
        <v/>
      </c>
      <c r="AB74" t="str">
        <f t="shared" si="28"/>
        <v/>
      </c>
      <c r="AC74" t="str">
        <f t="shared" si="28"/>
        <v/>
      </c>
      <c r="AD74" t="str">
        <f t="shared" si="28"/>
        <v>Pomarańczowy czerwony</v>
      </c>
      <c r="AE74" t="str">
        <f t="shared" ca="1" si="28"/>
        <v/>
      </c>
      <c r="AF74" t="str">
        <f t="shared" ca="1" si="28"/>
        <v/>
      </c>
      <c r="AG74" t="str">
        <f t="shared" ca="1" si="28"/>
        <v/>
      </c>
      <c r="AH74" t="str">
        <f t="shared" ca="1" si="28"/>
        <v/>
      </c>
      <c r="AI74" t="str">
        <f t="shared" ca="1" si="28"/>
        <v/>
      </c>
      <c r="AJ74" t="str">
        <f t="shared" ca="1" si="28"/>
        <v/>
      </c>
      <c r="AK74" t="str">
        <f t="shared" ca="1" si="28"/>
        <v>Pomarańczowy czerwony</v>
      </c>
      <c r="AL74" t="str">
        <f t="shared" ca="1" si="28"/>
        <v/>
      </c>
      <c r="AM74" t="str">
        <f t="shared" ca="1" si="28"/>
        <v/>
      </c>
      <c r="AN74" t="str">
        <f t="shared" ca="1" si="28"/>
        <v/>
      </c>
      <c r="AO74" t="str">
        <f t="shared" ca="1" si="28"/>
        <v/>
      </c>
      <c r="AP74" t="str">
        <f t="shared" ca="1" si="28"/>
        <v>Pomarańczowy czerwony</v>
      </c>
    </row>
    <row r="75" spans="1:42" hidden="1" x14ac:dyDescent="0.3">
      <c r="A75">
        <v>30</v>
      </c>
      <c r="B75" t="str">
        <f t="shared" ref="B75:AP75" si="29">IF(B31=1,$A31,"")</f>
        <v/>
      </c>
      <c r="C75" t="str">
        <f t="shared" si="29"/>
        <v/>
      </c>
      <c r="D75" t="str">
        <f t="shared" si="29"/>
        <v/>
      </c>
      <c r="E75" t="str">
        <f t="shared" si="29"/>
        <v/>
      </c>
      <c r="F75" t="str">
        <f t="shared" si="29"/>
        <v/>
      </c>
      <c r="G75" t="str">
        <f t="shared" si="29"/>
        <v/>
      </c>
      <c r="H75" t="str">
        <f t="shared" si="29"/>
        <v/>
      </c>
      <c r="I75" t="str">
        <f t="shared" si="29"/>
        <v/>
      </c>
      <c r="J75" t="str">
        <f t="shared" si="29"/>
        <v/>
      </c>
      <c r="K75" t="str">
        <f t="shared" si="29"/>
        <v>Brązowy</v>
      </c>
      <c r="L75" t="str">
        <f t="shared" si="29"/>
        <v/>
      </c>
      <c r="M75" t="str">
        <f t="shared" si="29"/>
        <v/>
      </c>
      <c r="N75" t="str">
        <f t="shared" si="29"/>
        <v/>
      </c>
      <c r="O75" t="str">
        <f t="shared" si="29"/>
        <v/>
      </c>
      <c r="P75" t="str">
        <f t="shared" si="29"/>
        <v/>
      </c>
      <c r="Q75" t="str">
        <f t="shared" si="29"/>
        <v/>
      </c>
      <c r="R75" t="str">
        <f t="shared" si="29"/>
        <v/>
      </c>
      <c r="S75" t="str">
        <f t="shared" si="29"/>
        <v/>
      </c>
      <c r="T75" t="str">
        <f t="shared" si="29"/>
        <v/>
      </c>
      <c r="U75" t="str">
        <f t="shared" si="29"/>
        <v/>
      </c>
      <c r="V75" t="str">
        <f t="shared" si="29"/>
        <v/>
      </c>
      <c r="W75" t="str">
        <f t="shared" si="29"/>
        <v>Brązowy</v>
      </c>
      <c r="X75" t="str">
        <f t="shared" si="29"/>
        <v/>
      </c>
      <c r="Y75" t="str">
        <f t="shared" si="29"/>
        <v>Brązowy</v>
      </c>
      <c r="Z75" t="str">
        <f t="shared" si="29"/>
        <v>Brązowy</v>
      </c>
      <c r="AA75" t="str">
        <f t="shared" si="29"/>
        <v/>
      </c>
      <c r="AB75" t="str">
        <f t="shared" si="29"/>
        <v>Brązowy</v>
      </c>
      <c r="AC75" t="str">
        <f t="shared" si="29"/>
        <v/>
      </c>
      <c r="AD75" t="str">
        <f t="shared" si="29"/>
        <v/>
      </c>
      <c r="AE75" t="str">
        <f t="shared" si="29"/>
        <v>Brązowy</v>
      </c>
      <c r="AF75" t="str">
        <f t="shared" ca="1" si="29"/>
        <v>Brązowy</v>
      </c>
      <c r="AG75" t="str">
        <f t="shared" ca="1" si="29"/>
        <v>Brązowy</v>
      </c>
      <c r="AH75" t="str">
        <f t="shared" ca="1" si="29"/>
        <v>Brązowy</v>
      </c>
      <c r="AI75" t="str">
        <f t="shared" ca="1" si="29"/>
        <v/>
      </c>
      <c r="AJ75" t="str">
        <f t="shared" ca="1" si="29"/>
        <v/>
      </c>
      <c r="AK75" t="str">
        <f t="shared" ca="1" si="29"/>
        <v>Brązowy</v>
      </c>
      <c r="AL75" t="str">
        <f t="shared" ca="1" si="29"/>
        <v>Brązowy</v>
      </c>
      <c r="AM75" t="str">
        <f t="shared" ca="1" si="29"/>
        <v/>
      </c>
      <c r="AN75" t="str">
        <f t="shared" ca="1" si="29"/>
        <v/>
      </c>
      <c r="AO75" t="str">
        <f t="shared" ca="1" si="29"/>
        <v/>
      </c>
      <c r="AP75" t="str">
        <f t="shared" ca="1" si="29"/>
        <v>Brązowy</v>
      </c>
    </row>
    <row r="76" spans="1:42" hidden="1" x14ac:dyDescent="0.3">
      <c r="A76">
        <v>31</v>
      </c>
      <c r="B76" t="str">
        <f t="shared" ref="B76:AP76" si="30">IF(B32=1,$A32,"")</f>
        <v/>
      </c>
      <c r="C76" t="str">
        <f t="shared" si="30"/>
        <v>Jasnobrązowy</v>
      </c>
      <c r="D76" t="str">
        <f t="shared" si="30"/>
        <v>Jasnobrązowy</v>
      </c>
      <c r="E76" t="str">
        <f t="shared" si="30"/>
        <v>Jasnobrązowy</v>
      </c>
      <c r="F76" t="str">
        <f t="shared" si="30"/>
        <v>Jasnobrązowy</v>
      </c>
      <c r="G76" t="str">
        <f t="shared" si="30"/>
        <v/>
      </c>
      <c r="H76" t="str">
        <f t="shared" si="30"/>
        <v>Jasnobrązowy</v>
      </c>
      <c r="I76" t="str">
        <f t="shared" si="30"/>
        <v>Jasnobrązowy</v>
      </c>
      <c r="J76" t="str">
        <f t="shared" si="30"/>
        <v>Jasnobrązowy</v>
      </c>
      <c r="K76" t="str">
        <f t="shared" si="30"/>
        <v>Jasnobrązowy</v>
      </c>
      <c r="L76" t="str">
        <f t="shared" si="30"/>
        <v>Jasnobrązowy</v>
      </c>
      <c r="M76" t="str">
        <f t="shared" si="30"/>
        <v/>
      </c>
      <c r="N76" t="str">
        <f t="shared" si="30"/>
        <v/>
      </c>
      <c r="O76" t="str">
        <f t="shared" si="30"/>
        <v/>
      </c>
      <c r="P76" t="str">
        <f t="shared" si="30"/>
        <v/>
      </c>
      <c r="Q76" t="str">
        <f t="shared" si="30"/>
        <v/>
      </c>
      <c r="R76" t="str">
        <f t="shared" si="30"/>
        <v/>
      </c>
      <c r="S76" t="str">
        <f t="shared" si="30"/>
        <v/>
      </c>
      <c r="T76" t="str">
        <f t="shared" si="30"/>
        <v>Jasnobrązowy</v>
      </c>
      <c r="U76" t="str">
        <f t="shared" si="30"/>
        <v/>
      </c>
      <c r="V76" t="str">
        <f t="shared" si="30"/>
        <v>Jasnobrązowy</v>
      </c>
      <c r="W76" t="str">
        <f t="shared" si="30"/>
        <v/>
      </c>
      <c r="X76" t="str">
        <f t="shared" si="30"/>
        <v>Jasnobrązowy</v>
      </c>
      <c r="Y76" t="str">
        <f t="shared" si="30"/>
        <v/>
      </c>
      <c r="Z76" t="str">
        <f t="shared" si="30"/>
        <v>Jasnobrązowy</v>
      </c>
      <c r="AA76" t="str">
        <f t="shared" si="30"/>
        <v/>
      </c>
      <c r="AB76" t="str">
        <f t="shared" si="30"/>
        <v/>
      </c>
      <c r="AC76" t="str">
        <f t="shared" si="30"/>
        <v/>
      </c>
      <c r="AD76" t="str">
        <f t="shared" si="30"/>
        <v/>
      </c>
      <c r="AE76" t="str">
        <f t="shared" si="30"/>
        <v>Jasnobrązowy</v>
      </c>
      <c r="AF76" t="str">
        <f t="shared" si="30"/>
        <v>Jasnobrązowy</v>
      </c>
      <c r="AG76" t="str">
        <f t="shared" ca="1" si="30"/>
        <v>Jasnobrązowy</v>
      </c>
      <c r="AH76" t="str">
        <f t="shared" ca="1" si="30"/>
        <v>Jasnobrązowy</v>
      </c>
      <c r="AI76" t="str">
        <f t="shared" ca="1" si="30"/>
        <v>Jasnobrązowy</v>
      </c>
      <c r="AJ76" t="str">
        <f t="shared" ca="1" si="30"/>
        <v>Jasnobrązowy</v>
      </c>
      <c r="AK76" t="str">
        <f t="shared" ca="1" si="30"/>
        <v>Jasnobrązowy</v>
      </c>
      <c r="AL76" t="str">
        <f t="shared" ca="1" si="30"/>
        <v/>
      </c>
      <c r="AM76" t="str">
        <f t="shared" ca="1" si="30"/>
        <v/>
      </c>
      <c r="AN76" t="str">
        <f t="shared" ca="1" si="30"/>
        <v/>
      </c>
      <c r="AO76" t="str">
        <f t="shared" ca="1" si="30"/>
        <v>Jasnobrązowy</v>
      </c>
      <c r="AP76" t="str">
        <f t="shared" ca="1" si="30"/>
        <v>Jasnobrązowy</v>
      </c>
    </row>
    <row r="77" spans="1:42" hidden="1" x14ac:dyDescent="0.3">
      <c r="A77">
        <v>32</v>
      </c>
      <c r="B77" t="str">
        <f t="shared" ref="B77:AP77" si="31">IF(B33=1,$A33,"")</f>
        <v/>
      </c>
      <c r="C77" t="str">
        <f t="shared" si="31"/>
        <v/>
      </c>
      <c r="D77" t="str">
        <f t="shared" si="31"/>
        <v/>
      </c>
      <c r="E77" t="str">
        <f t="shared" si="31"/>
        <v/>
      </c>
      <c r="F77" t="str">
        <f t="shared" si="31"/>
        <v/>
      </c>
      <c r="G77" t="str">
        <f t="shared" si="31"/>
        <v/>
      </c>
      <c r="H77" t="str">
        <f t="shared" si="31"/>
        <v>Nawłoć</v>
      </c>
      <c r="I77" t="str">
        <f t="shared" si="31"/>
        <v/>
      </c>
      <c r="J77" t="str">
        <f t="shared" si="31"/>
        <v/>
      </c>
      <c r="K77" t="str">
        <f t="shared" si="31"/>
        <v/>
      </c>
      <c r="L77" t="str">
        <f t="shared" si="31"/>
        <v>Nawłoć</v>
      </c>
      <c r="M77" t="str">
        <f t="shared" si="31"/>
        <v/>
      </c>
      <c r="N77" t="str">
        <f t="shared" si="31"/>
        <v/>
      </c>
      <c r="O77" t="str">
        <f t="shared" si="31"/>
        <v/>
      </c>
      <c r="P77" t="str">
        <f t="shared" si="31"/>
        <v/>
      </c>
      <c r="Q77" t="str">
        <f t="shared" si="31"/>
        <v/>
      </c>
      <c r="R77" t="str">
        <f t="shared" si="31"/>
        <v/>
      </c>
      <c r="S77" t="str">
        <f t="shared" si="31"/>
        <v/>
      </c>
      <c r="T77" t="str">
        <f t="shared" si="31"/>
        <v/>
      </c>
      <c r="U77" t="str">
        <f t="shared" si="31"/>
        <v/>
      </c>
      <c r="V77" t="str">
        <f t="shared" si="31"/>
        <v/>
      </c>
      <c r="W77" t="str">
        <f t="shared" si="31"/>
        <v/>
      </c>
      <c r="X77" t="str">
        <f t="shared" si="31"/>
        <v/>
      </c>
      <c r="Y77" t="str">
        <f t="shared" si="31"/>
        <v/>
      </c>
      <c r="Z77" t="str">
        <f t="shared" si="31"/>
        <v>Nawłoć</v>
      </c>
      <c r="AA77" t="str">
        <f t="shared" si="31"/>
        <v/>
      </c>
      <c r="AB77" t="str">
        <f t="shared" si="31"/>
        <v/>
      </c>
      <c r="AC77" t="str">
        <f t="shared" si="31"/>
        <v/>
      </c>
      <c r="AD77" t="str">
        <f t="shared" si="31"/>
        <v/>
      </c>
      <c r="AE77" t="str">
        <f t="shared" si="31"/>
        <v>Nawłoć</v>
      </c>
      <c r="AF77" t="str">
        <f t="shared" si="31"/>
        <v>Nawłoć</v>
      </c>
      <c r="AG77" t="str">
        <f t="shared" si="31"/>
        <v>Nawłoć</v>
      </c>
      <c r="AH77" t="str">
        <f t="shared" ca="1" si="31"/>
        <v/>
      </c>
      <c r="AI77" t="str">
        <f t="shared" ca="1" si="31"/>
        <v/>
      </c>
      <c r="AJ77" t="str">
        <f t="shared" ca="1" si="31"/>
        <v/>
      </c>
      <c r="AK77" t="str">
        <f t="shared" ca="1" si="31"/>
        <v>Nawłoć</v>
      </c>
      <c r="AL77" t="str">
        <f t="shared" ca="1" si="31"/>
        <v/>
      </c>
      <c r="AM77" t="str">
        <f t="shared" ca="1" si="31"/>
        <v>Nawłoć</v>
      </c>
      <c r="AN77" t="str">
        <f t="shared" ca="1" si="31"/>
        <v>Nawłoć</v>
      </c>
      <c r="AO77" t="str">
        <f t="shared" ca="1" si="31"/>
        <v/>
      </c>
      <c r="AP77" t="str">
        <f t="shared" ca="1" si="31"/>
        <v>Nawłoć</v>
      </c>
    </row>
    <row r="78" spans="1:42" hidden="1" x14ac:dyDescent="0.3">
      <c r="A78">
        <v>33</v>
      </c>
      <c r="B78" t="str">
        <f t="shared" ref="B78:AP78" si="32">IF(B34=1,$A34,"")</f>
        <v/>
      </c>
      <c r="C78" t="str">
        <f t="shared" si="32"/>
        <v/>
      </c>
      <c r="D78" t="str">
        <f t="shared" si="32"/>
        <v/>
      </c>
      <c r="E78" t="str">
        <f t="shared" si="32"/>
        <v/>
      </c>
      <c r="F78" t="str">
        <f t="shared" si="32"/>
        <v/>
      </c>
      <c r="G78" t="str">
        <f t="shared" si="32"/>
        <v/>
      </c>
      <c r="H78" t="str">
        <f t="shared" si="32"/>
        <v>Czekoladowy</v>
      </c>
      <c r="I78" t="str">
        <f t="shared" si="32"/>
        <v/>
      </c>
      <c r="J78" t="str">
        <f t="shared" si="32"/>
        <v/>
      </c>
      <c r="K78" t="str">
        <f t="shared" si="32"/>
        <v/>
      </c>
      <c r="L78" t="str">
        <f t="shared" si="32"/>
        <v>Czekoladowy</v>
      </c>
      <c r="M78" t="str">
        <f t="shared" si="32"/>
        <v/>
      </c>
      <c r="N78" t="str">
        <f t="shared" si="32"/>
        <v/>
      </c>
      <c r="O78" t="str">
        <f t="shared" si="32"/>
        <v>Czekoladowy</v>
      </c>
      <c r="P78" t="str">
        <f t="shared" si="32"/>
        <v/>
      </c>
      <c r="Q78" t="str">
        <f t="shared" si="32"/>
        <v/>
      </c>
      <c r="R78" t="str">
        <f t="shared" si="32"/>
        <v/>
      </c>
      <c r="S78" t="str">
        <f t="shared" si="32"/>
        <v/>
      </c>
      <c r="T78" t="str">
        <f t="shared" si="32"/>
        <v/>
      </c>
      <c r="U78" t="str">
        <f t="shared" si="32"/>
        <v/>
      </c>
      <c r="V78" t="str">
        <f t="shared" si="32"/>
        <v/>
      </c>
      <c r="W78" t="str">
        <f t="shared" si="32"/>
        <v/>
      </c>
      <c r="X78" t="str">
        <f t="shared" si="32"/>
        <v/>
      </c>
      <c r="Y78" t="str">
        <f t="shared" si="32"/>
        <v>Czekoladowy</v>
      </c>
      <c r="Z78" t="str">
        <f t="shared" si="32"/>
        <v>Czekoladowy</v>
      </c>
      <c r="AA78" t="str">
        <f t="shared" si="32"/>
        <v/>
      </c>
      <c r="AB78" t="str">
        <f t="shared" si="32"/>
        <v/>
      </c>
      <c r="AC78" t="str">
        <f t="shared" si="32"/>
        <v/>
      </c>
      <c r="AD78" t="str">
        <f t="shared" si="32"/>
        <v/>
      </c>
      <c r="AE78" t="str">
        <f t="shared" si="32"/>
        <v>Czekoladowy</v>
      </c>
      <c r="AF78" t="str">
        <f t="shared" si="32"/>
        <v>Czekoladowy</v>
      </c>
      <c r="AG78" t="str">
        <f t="shared" si="32"/>
        <v/>
      </c>
      <c r="AH78" t="str">
        <f t="shared" si="32"/>
        <v>Czekoladowy</v>
      </c>
      <c r="AI78" t="str">
        <f t="shared" ca="1" si="32"/>
        <v/>
      </c>
      <c r="AJ78" t="str">
        <f t="shared" ca="1" si="32"/>
        <v/>
      </c>
      <c r="AK78" t="str">
        <f t="shared" ca="1" si="32"/>
        <v>Czekoladowy</v>
      </c>
      <c r="AL78" t="str">
        <f t="shared" ca="1" si="32"/>
        <v>Czekoladowy</v>
      </c>
      <c r="AM78" t="str">
        <f t="shared" ca="1" si="32"/>
        <v/>
      </c>
      <c r="AN78" t="str">
        <f t="shared" ca="1" si="32"/>
        <v/>
      </c>
      <c r="AO78" t="str">
        <f t="shared" ca="1" si="32"/>
        <v/>
      </c>
      <c r="AP78" t="str">
        <f t="shared" ca="1" si="32"/>
        <v>Czekoladowy</v>
      </c>
    </row>
    <row r="79" spans="1:42" hidden="1" x14ac:dyDescent="0.3">
      <c r="A79">
        <v>34</v>
      </c>
      <c r="B79" t="str">
        <f t="shared" ref="B79:AP79" si="33">IF(B35=1,$A35,"")</f>
        <v/>
      </c>
      <c r="C79" t="str">
        <f t="shared" si="33"/>
        <v/>
      </c>
      <c r="D79" t="str">
        <f t="shared" si="33"/>
        <v/>
      </c>
      <c r="E79" t="str">
        <f t="shared" si="33"/>
        <v/>
      </c>
      <c r="F79" t="str">
        <f t="shared" si="33"/>
        <v/>
      </c>
      <c r="G79" t="str">
        <f t="shared" si="33"/>
        <v/>
      </c>
      <c r="H79" t="str">
        <f t="shared" si="33"/>
        <v/>
      </c>
      <c r="I79" t="str">
        <f t="shared" si="33"/>
        <v/>
      </c>
      <c r="J79" t="str">
        <f t="shared" si="33"/>
        <v>Kasztanowy</v>
      </c>
      <c r="K79" t="str">
        <f t="shared" si="33"/>
        <v/>
      </c>
      <c r="L79" t="str">
        <f t="shared" si="33"/>
        <v>Kasztanowy</v>
      </c>
      <c r="M79" t="str">
        <f t="shared" si="33"/>
        <v/>
      </c>
      <c r="N79" t="str">
        <f t="shared" si="33"/>
        <v/>
      </c>
      <c r="O79" t="str">
        <f t="shared" si="33"/>
        <v>Kasztanowy</v>
      </c>
      <c r="P79" t="str">
        <f t="shared" si="33"/>
        <v/>
      </c>
      <c r="Q79" t="str">
        <f t="shared" si="33"/>
        <v/>
      </c>
      <c r="R79" t="str">
        <f t="shared" si="33"/>
        <v/>
      </c>
      <c r="S79" t="str">
        <f t="shared" si="33"/>
        <v>Kasztanowy</v>
      </c>
      <c r="T79" t="str">
        <f t="shared" si="33"/>
        <v/>
      </c>
      <c r="U79" t="str">
        <f t="shared" si="33"/>
        <v/>
      </c>
      <c r="V79" t="str">
        <f t="shared" si="33"/>
        <v/>
      </c>
      <c r="W79" t="str">
        <f t="shared" si="33"/>
        <v/>
      </c>
      <c r="X79" t="str">
        <f t="shared" si="33"/>
        <v/>
      </c>
      <c r="Y79" t="str">
        <f t="shared" si="33"/>
        <v>Kasztanowy</v>
      </c>
      <c r="Z79" t="str">
        <f t="shared" si="33"/>
        <v>Kasztanowy</v>
      </c>
      <c r="AA79" t="str">
        <f t="shared" si="33"/>
        <v/>
      </c>
      <c r="AB79" t="str">
        <f t="shared" si="33"/>
        <v/>
      </c>
      <c r="AC79" t="str">
        <f t="shared" si="33"/>
        <v/>
      </c>
      <c r="AD79" t="str">
        <f t="shared" si="33"/>
        <v/>
      </c>
      <c r="AE79" t="str">
        <f t="shared" si="33"/>
        <v/>
      </c>
      <c r="AF79" t="str">
        <f t="shared" si="33"/>
        <v>Kasztanowy</v>
      </c>
      <c r="AG79" t="str">
        <f t="shared" si="33"/>
        <v/>
      </c>
      <c r="AH79" t="str">
        <f t="shared" si="33"/>
        <v/>
      </c>
      <c r="AI79" t="str">
        <f t="shared" si="33"/>
        <v>Kasztanowy</v>
      </c>
      <c r="AJ79" t="str">
        <f t="shared" ca="1" si="33"/>
        <v/>
      </c>
      <c r="AK79" t="str">
        <f t="shared" ca="1" si="33"/>
        <v>Kasztanowy</v>
      </c>
      <c r="AL79" t="str">
        <f t="shared" ca="1" si="33"/>
        <v/>
      </c>
      <c r="AM79" t="str">
        <f t="shared" ca="1" si="33"/>
        <v/>
      </c>
      <c r="AN79" t="str">
        <f t="shared" ca="1" si="33"/>
        <v/>
      </c>
      <c r="AO79" t="str">
        <f t="shared" ca="1" si="33"/>
        <v/>
      </c>
      <c r="AP79" t="str">
        <f t="shared" ca="1" si="33"/>
        <v>Kasztanowy</v>
      </c>
    </row>
    <row r="80" spans="1:42" hidden="1" x14ac:dyDescent="0.3">
      <c r="A80">
        <v>35</v>
      </c>
      <c r="B80" t="str">
        <f t="shared" ref="B80:AP80" si="34">IF(B36=1,$A36,"")</f>
        <v/>
      </c>
      <c r="C80" t="str">
        <f t="shared" si="34"/>
        <v/>
      </c>
      <c r="D80" t="str">
        <f t="shared" si="34"/>
        <v/>
      </c>
      <c r="E80" t="str">
        <f t="shared" si="34"/>
        <v/>
      </c>
      <c r="F80" t="str">
        <f t="shared" si="34"/>
        <v/>
      </c>
      <c r="G80" t="str">
        <f t="shared" si="34"/>
        <v/>
      </c>
      <c r="H80" t="str">
        <f t="shared" si="34"/>
        <v/>
      </c>
      <c r="I80" t="str">
        <f t="shared" si="34"/>
        <v/>
      </c>
      <c r="J80" t="str">
        <f t="shared" si="34"/>
        <v>Brązowe siodło</v>
      </c>
      <c r="K80" t="str">
        <f t="shared" si="34"/>
        <v>Brązowe siodło</v>
      </c>
      <c r="L80" t="str">
        <f t="shared" si="34"/>
        <v>Brązowe siodło</v>
      </c>
      <c r="M80" t="str">
        <f t="shared" si="34"/>
        <v/>
      </c>
      <c r="N80" t="str">
        <f t="shared" si="34"/>
        <v/>
      </c>
      <c r="O80" t="str">
        <f t="shared" si="34"/>
        <v>Brązowe siodło</v>
      </c>
      <c r="P80" t="str">
        <f t="shared" si="34"/>
        <v/>
      </c>
      <c r="Q80" t="str">
        <f t="shared" si="34"/>
        <v/>
      </c>
      <c r="R80" t="str">
        <f t="shared" si="34"/>
        <v/>
      </c>
      <c r="S80" t="str">
        <f t="shared" si="34"/>
        <v/>
      </c>
      <c r="T80" t="str">
        <f t="shared" si="34"/>
        <v/>
      </c>
      <c r="U80" t="str">
        <f t="shared" si="34"/>
        <v/>
      </c>
      <c r="V80" t="str">
        <f t="shared" si="34"/>
        <v/>
      </c>
      <c r="W80" t="str">
        <f t="shared" si="34"/>
        <v>Brązowe siodło</v>
      </c>
      <c r="X80" t="str">
        <f t="shared" si="34"/>
        <v/>
      </c>
      <c r="Y80" t="str">
        <f t="shared" si="34"/>
        <v/>
      </c>
      <c r="Z80" t="str">
        <f t="shared" si="34"/>
        <v>Brązowe siodło</v>
      </c>
      <c r="AA80" t="str">
        <f t="shared" si="34"/>
        <v>Brązowe siodło</v>
      </c>
      <c r="AB80" t="str">
        <f t="shared" si="34"/>
        <v>Brązowe siodło</v>
      </c>
      <c r="AC80" t="str">
        <f t="shared" si="34"/>
        <v/>
      </c>
      <c r="AD80" t="str">
        <f t="shared" si="34"/>
        <v/>
      </c>
      <c r="AE80" t="str">
        <f t="shared" si="34"/>
        <v/>
      </c>
      <c r="AF80" t="str">
        <f t="shared" si="34"/>
        <v>Brązowe siodło</v>
      </c>
      <c r="AG80" t="str">
        <f t="shared" si="34"/>
        <v/>
      </c>
      <c r="AH80" t="str">
        <f t="shared" si="34"/>
        <v/>
      </c>
      <c r="AI80" t="str">
        <f t="shared" si="34"/>
        <v/>
      </c>
      <c r="AJ80" t="str">
        <f t="shared" si="34"/>
        <v>Brązowe siodło</v>
      </c>
      <c r="AK80" t="str">
        <f t="shared" ca="1" si="34"/>
        <v>Brązowe siodło</v>
      </c>
      <c r="AL80" t="str">
        <f t="shared" ca="1" si="34"/>
        <v>Brązowe siodło</v>
      </c>
      <c r="AM80" t="str">
        <f t="shared" ca="1" si="34"/>
        <v/>
      </c>
      <c r="AN80" t="str">
        <f t="shared" ca="1" si="34"/>
        <v/>
      </c>
      <c r="AO80" t="str">
        <f t="shared" ca="1" si="34"/>
        <v/>
      </c>
      <c r="AP80" t="str">
        <f t="shared" ca="1" si="34"/>
        <v>Brązowe siodło</v>
      </c>
    </row>
    <row r="81" spans="1:42" hidden="1" x14ac:dyDescent="0.3">
      <c r="A81">
        <v>36</v>
      </c>
      <c r="B81" t="str">
        <f t="shared" ref="B81:AP81" si="35">IF(B37=1,$A37,"")</f>
        <v/>
      </c>
      <c r="C81" t="str">
        <f t="shared" si="35"/>
        <v>Biały</v>
      </c>
      <c r="D81" t="str">
        <f t="shared" si="35"/>
        <v>Biały</v>
      </c>
      <c r="E81" t="str">
        <f t="shared" si="35"/>
        <v>Biały</v>
      </c>
      <c r="F81" t="str">
        <f t="shared" si="35"/>
        <v>Biały</v>
      </c>
      <c r="G81" t="str">
        <f t="shared" si="35"/>
        <v>Biały</v>
      </c>
      <c r="H81" t="str">
        <f t="shared" si="35"/>
        <v>Biały</v>
      </c>
      <c r="I81" t="str">
        <f t="shared" si="35"/>
        <v>Biały</v>
      </c>
      <c r="J81" t="str">
        <f t="shared" si="35"/>
        <v>Biały</v>
      </c>
      <c r="K81" t="str">
        <f t="shared" si="35"/>
        <v>Biały</v>
      </c>
      <c r="L81" t="str">
        <f t="shared" si="35"/>
        <v>Biały</v>
      </c>
      <c r="M81" t="str">
        <f t="shared" si="35"/>
        <v>Biały</v>
      </c>
      <c r="N81" t="str">
        <f t="shared" si="35"/>
        <v>Biały</v>
      </c>
      <c r="O81" t="str">
        <f t="shared" si="35"/>
        <v>Biały</v>
      </c>
      <c r="P81" t="str">
        <f t="shared" si="35"/>
        <v>Biały</v>
      </c>
      <c r="Q81" t="str">
        <f t="shared" si="35"/>
        <v>Biały</v>
      </c>
      <c r="R81" t="str">
        <f t="shared" si="35"/>
        <v>Biały</v>
      </c>
      <c r="S81" t="str">
        <f t="shared" si="35"/>
        <v>Biały</v>
      </c>
      <c r="T81" t="str">
        <f t="shared" si="35"/>
        <v>Biały</v>
      </c>
      <c r="U81" t="str">
        <f t="shared" si="35"/>
        <v>Biały</v>
      </c>
      <c r="V81" t="str">
        <f t="shared" si="35"/>
        <v>Biały</v>
      </c>
      <c r="W81" t="str">
        <f t="shared" si="35"/>
        <v>Biały</v>
      </c>
      <c r="X81" t="str">
        <f t="shared" si="35"/>
        <v>Biały</v>
      </c>
      <c r="Y81" t="str">
        <f t="shared" si="35"/>
        <v>Biały</v>
      </c>
      <c r="Z81" t="str">
        <f t="shared" si="35"/>
        <v>Biały</v>
      </c>
      <c r="AA81" t="str">
        <f t="shared" si="35"/>
        <v>Biały</v>
      </c>
      <c r="AB81" t="str">
        <f t="shared" si="35"/>
        <v>Biały</v>
      </c>
      <c r="AC81" t="str">
        <f t="shared" si="35"/>
        <v>Biały</v>
      </c>
      <c r="AD81" t="str">
        <f t="shared" si="35"/>
        <v>Biały</v>
      </c>
      <c r="AE81" t="str">
        <f t="shared" si="35"/>
        <v>Biały</v>
      </c>
      <c r="AF81" t="str">
        <f t="shared" si="35"/>
        <v>Biały</v>
      </c>
      <c r="AG81" t="str">
        <f t="shared" si="35"/>
        <v>Biały</v>
      </c>
      <c r="AH81" t="str">
        <f t="shared" si="35"/>
        <v>Biały</v>
      </c>
      <c r="AI81" t="str">
        <f t="shared" si="35"/>
        <v>Biały</v>
      </c>
      <c r="AJ81" t="str">
        <f t="shared" si="35"/>
        <v>Biały</v>
      </c>
      <c r="AK81" t="str">
        <f t="shared" si="35"/>
        <v>Biały</v>
      </c>
      <c r="AL81" t="str">
        <f t="shared" ca="1" si="35"/>
        <v>Biały</v>
      </c>
      <c r="AM81" t="str">
        <f t="shared" ca="1" si="35"/>
        <v>Biały</v>
      </c>
      <c r="AN81" t="str">
        <f t="shared" ca="1" si="35"/>
        <v>Biały</v>
      </c>
      <c r="AO81" t="str">
        <f t="shared" ca="1" si="35"/>
        <v>Biały</v>
      </c>
      <c r="AP81" t="str">
        <f t="shared" ca="1" si="35"/>
        <v>Biały</v>
      </c>
    </row>
    <row r="82" spans="1:42" hidden="1" x14ac:dyDescent="0.3">
      <c r="A82">
        <v>37</v>
      </c>
      <c r="B82" t="str">
        <f t="shared" ref="B82:AP83" si="36">IF(B38=1,$A38,"")</f>
        <v>Jasnoszary</v>
      </c>
      <c r="C82" t="str">
        <f t="shared" si="36"/>
        <v>Jasnoszary</v>
      </c>
      <c r="D82" t="str">
        <f t="shared" si="36"/>
        <v>Jasnoszary</v>
      </c>
      <c r="E82" t="str">
        <f t="shared" si="36"/>
        <v>Jasnoszary</v>
      </c>
      <c r="F82" t="str">
        <f t="shared" si="36"/>
        <v>Jasnoszary</v>
      </c>
      <c r="G82" t="str">
        <f t="shared" si="36"/>
        <v>Jasnoszary</v>
      </c>
      <c r="H82" t="str">
        <f t="shared" si="36"/>
        <v>Jasnoszary</v>
      </c>
      <c r="I82" t="str">
        <f t="shared" si="36"/>
        <v>Jasnoszary</v>
      </c>
      <c r="J82" t="str">
        <f t="shared" si="36"/>
        <v>Jasnoszary</v>
      </c>
      <c r="K82" t="str">
        <f t="shared" si="36"/>
        <v>Jasnoszary</v>
      </c>
      <c r="L82" t="str">
        <f t="shared" si="36"/>
        <v>Jasnoszary</v>
      </c>
      <c r="M82" t="str">
        <f t="shared" si="36"/>
        <v>Jasnoszary</v>
      </c>
      <c r="N82" t="str">
        <f t="shared" si="36"/>
        <v/>
      </c>
      <c r="O82" t="str">
        <f t="shared" si="36"/>
        <v>Jasnoszary</v>
      </c>
      <c r="P82" t="str">
        <f t="shared" si="36"/>
        <v/>
      </c>
      <c r="Q82" t="str">
        <f t="shared" si="36"/>
        <v>Jasnoszary</v>
      </c>
      <c r="R82" t="str">
        <f t="shared" si="36"/>
        <v>Jasnoszary</v>
      </c>
      <c r="S82" t="str">
        <f t="shared" si="36"/>
        <v>Jasnoszary</v>
      </c>
      <c r="T82" t="str">
        <f t="shared" si="36"/>
        <v>Jasnoszary</v>
      </c>
      <c r="U82" t="str">
        <f t="shared" si="36"/>
        <v/>
      </c>
      <c r="V82" t="str">
        <f t="shared" si="36"/>
        <v/>
      </c>
      <c r="W82" t="str">
        <f t="shared" si="36"/>
        <v/>
      </c>
      <c r="X82" t="str">
        <f t="shared" si="36"/>
        <v/>
      </c>
      <c r="Y82" t="str">
        <f t="shared" si="36"/>
        <v/>
      </c>
      <c r="Z82" t="str">
        <f t="shared" si="36"/>
        <v>Jasnoszary</v>
      </c>
      <c r="AA82" t="str">
        <f t="shared" si="36"/>
        <v/>
      </c>
      <c r="AB82" t="str">
        <f t="shared" si="36"/>
        <v/>
      </c>
      <c r="AC82" t="str">
        <f t="shared" si="36"/>
        <v/>
      </c>
      <c r="AD82" t="str">
        <f t="shared" si="36"/>
        <v/>
      </c>
      <c r="AE82" t="str">
        <f t="shared" si="36"/>
        <v>Jasnoszary</v>
      </c>
      <c r="AF82" t="str">
        <f t="shared" si="36"/>
        <v/>
      </c>
      <c r="AG82" t="str">
        <f t="shared" si="36"/>
        <v/>
      </c>
      <c r="AH82" t="str">
        <f t="shared" si="36"/>
        <v>Jasnoszary</v>
      </c>
      <c r="AI82" t="str">
        <f t="shared" si="36"/>
        <v/>
      </c>
      <c r="AJ82" t="str">
        <f t="shared" si="36"/>
        <v>Jasnoszary</v>
      </c>
      <c r="AK82" t="str">
        <f t="shared" si="36"/>
        <v>Jasnoszary</v>
      </c>
      <c r="AL82" t="str">
        <f t="shared" si="36"/>
        <v>Jasnoszary</v>
      </c>
      <c r="AM82" t="str">
        <f t="shared" ca="1" si="36"/>
        <v>Jasnoszary</v>
      </c>
      <c r="AN82" t="str">
        <f t="shared" ca="1" si="36"/>
        <v>Jasnoszary</v>
      </c>
      <c r="AO82" t="str">
        <f t="shared" ca="1" si="36"/>
        <v>Jasnoszary</v>
      </c>
      <c r="AP82" t="str">
        <f t="shared" ca="1" si="36"/>
        <v>Jasnoszary</v>
      </c>
    </row>
    <row r="83" spans="1:42" hidden="1" x14ac:dyDescent="0.3">
      <c r="A83">
        <v>38</v>
      </c>
      <c r="B83" t="str">
        <f>IF(B39=1,$A39,"")</f>
        <v>Szary</v>
      </c>
      <c r="C83" t="str">
        <f t="shared" si="36"/>
        <v>Szary</v>
      </c>
      <c r="D83" t="str">
        <f t="shared" si="36"/>
        <v>Szary</v>
      </c>
      <c r="E83" t="str">
        <f t="shared" si="36"/>
        <v>Szary</v>
      </c>
      <c r="F83" t="str">
        <f t="shared" si="36"/>
        <v>Szary</v>
      </c>
      <c r="G83" t="str">
        <f t="shared" si="36"/>
        <v>Szary</v>
      </c>
      <c r="H83" t="str">
        <f t="shared" si="36"/>
        <v>Szary</v>
      </c>
      <c r="I83" t="str">
        <f t="shared" si="36"/>
        <v>Szary</v>
      </c>
      <c r="J83" t="str">
        <f t="shared" si="36"/>
        <v>Szary</v>
      </c>
      <c r="K83" t="str">
        <f t="shared" si="36"/>
        <v>Szary</v>
      </c>
      <c r="L83" t="str">
        <f t="shared" si="36"/>
        <v/>
      </c>
      <c r="M83" t="str">
        <f t="shared" si="36"/>
        <v/>
      </c>
      <c r="N83" t="str">
        <f t="shared" si="36"/>
        <v/>
      </c>
      <c r="O83" t="str">
        <f t="shared" si="36"/>
        <v/>
      </c>
      <c r="P83" t="str">
        <f t="shared" si="36"/>
        <v/>
      </c>
      <c r="Q83" t="str">
        <f t="shared" si="36"/>
        <v/>
      </c>
      <c r="R83" t="str">
        <f t="shared" si="36"/>
        <v/>
      </c>
      <c r="S83" t="str">
        <f t="shared" si="36"/>
        <v>Szary</v>
      </c>
      <c r="T83" t="str">
        <f t="shared" si="36"/>
        <v/>
      </c>
      <c r="U83" t="str">
        <f t="shared" si="36"/>
        <v/>
      </c>
      <c r="V83" t="str">
        <f t="shared" si="36"/>
        <v/>
      </c>
      <c r="W83" t="str">
        <f t="shared" si="36"/>
        <v/>
      </c>
      <c r="X83" t="str">
        <f t="shared" si="36"/>
        <v/>
      </c>
      <c r="Y83" t="str">
        <f t="shared" si="36"/>
        <v/>
      </c>
      <c r="Z83" t="str">
        <f t="shared" si="36"/>
        <v>Szary</v>
      </c>
      <c r="AA83" t="str">
        <f t="shared" si="36"/>
        <v/>
      </c>
      <c r="AB83" t="str">
        <f t="shared" si="36"/>
        <v/>
      </c>
      <c r="AC83" t="str">
        <f t="shared" si="36"/>
        <v/>
      </c>
      <c r="AD83" t="str">
        <f t="shared" si="36"/>
        <v/>
      </c>
      <c r="AE83" t="str">
        <f t="shared" si="36"/>
        <v/>
      </c>
      <c r="AF83" t="str">
        <f t="shared" si="36"/>
        <v/>
      </c>
      <c r="AG83" t="str">
        <f t="shared" si="36"/>
        <v>Szary</v>
      </c>
      <c r="AH83" t="str">
        <f t="shared" si="36"/>
        <v/>
      </c>
      <c r="AI83" t="str">
        <f t="shared" si="36"/>
        <v/>
      </c>
      <c r="AJ83" t="str">
        <f t="shared" si="36"/>
        <v/>
      </c>
      <c r="AK83" t="str">
        <f t="shared" si="36"/>
        <v>Szary</v>
      </c>
      <c r="AL83" t="str">
        <f t="shared" si="36"/>
        <v>Szary</v>
      </c>
      <c r="AM83" t="str">
        <f t="shared" si="36"/>
        <v>Szary</v>
      </c>
      <c r="AN83" t="str">
        <f t="shared" ca="1" si="36"/>
        <v>Szary</v>
      </c>
      <c r="AO83" t="str">
        <f t="shared" ca="1" si="36"/>
        <v>Szary</v>
      </c>
      <c r="AP83" t="str">
        <f t="shared" ca="1" si="36"/>
        <v>Szary</v>
      </c>
    </row>
    <row r="84" spans="1:42" hidden="1" x14ac:dyDescent="0.3">
      <c r="A84">
        <v>39</v>
      </c>
      <c r="B84" t="str">
        <f>IF(B40=1,$A40,"")</f>
        <v>Przyciemniony szary</v>
      </c>
      <c r="C84" t="str">
        <f t="shared" ref="C84:AP84" si="37">IF(C40=1,$A40,"")</f>
        <v>Przyciemniony szary</v>
      </c>
      <c r="D84" t="str">
        <f t="shared" si="37"/>
        <v>Przyciemniony szary</v>
      </c>
      <c r="E84" t="str">
        <f t="shared" si="37"/>
        <v/>
      </c>
      <c r="F84" t="str">
        <f t="shared" si="37"/>
        <v>Przyciemniony szary</v>
      </c>
      <c r="G84" t="str">
        <f t="shared" si="37"/>
        <v>Przyciemniony szary</v>
      </c>
      <c r="H84" t="str">
        <f t="shared" si="37"/>
        <v>Przyciemniony szary</v>
      </c>
      <c r="I84" t="str">
        <f t="shared" si="37"/>
        <v>Przyciemniony szary</v>
      </c>
      <c r="J84" t="str">
        <f t="shared" si="37"/>
        <v>Przyciemniony szary</v>
      </c>
      <c r="K84" t="str">
        <f t="shared" si="37"/>
        <v>Przyciemniony szary</v>
      </c>
      <c r="L84" t="str">
        <f t="shared" si="37"/>
        <v/>
      </c>
      <c r="M84" t="str">
        <f t="shared" si="37"/>
        <v/>
      </c>
      <c r="N84" t="str">
        <f t="shared" si="37"/>
        <v/>
      </c>
      <c r="O84" t="str">
        <f t="shared" si="37"/>
        <v/>
      </c>
      <c r="P84" t="str">
        <f t="shared" si="37"/>
        <v/>
      </c>
      <c r="Q84" t="str">
        <f t="shared" si="37"/>
        <v/>
      </c>
      <c r="R84" t="str">
        <f t="shared" si="37"/>
        <v/>
      </c>
      <c r="S84" t="str">
        <f t="shared" si="37"/>
        <v/>
      </c>
      <c r="T84" t="str">
        <f t="shared" si="37"/>
        <v/>
      </c>
      <c r="U84" t="str">
        <f t="shared" si="37"/>
        <v/>
      </c>
      <c r="V84" t="str">
        <f t="shared" si="37"/>
        <v/>
      </c>
      <c r="W84" t="str">
        <f t="shared" si="37"/>
        <v/>
      </c>
      <c r="X84" t="str">
        <f t="shared" si="37"/>
        <v/>
      </c>
      <c r="Y84" t="str">
        <f t="shared" si="37"/>
        <v>Przyciemniony szary</v>
      </c>
      <c r="Z84" t="str">
        <f t="shared" si="37"/>
        <v>Przyciemniony szary</v>
      </c>
      <c r="AA84" t="str">
        <f t="shared" si="37"/>
        <v>Przyciemniony szary</v>
      </c>
      <c r="AB84" t="str">
        <f t="shared" si="37"/>
        <v>Przyciemniony szary</v>
      </c>
      <c r="AC84" t="str">
        <f t="shared" si="37"/>
        <v/>
      </c>
      <c r="AD84" t="str">
        <f t="shared" si="37"/>
        <v/>
      </c>
      <c r="AE84" t="str">
        <f t="shared" si="37"/>
        <v/>
      </c>
      <c r="AF84" t="str">
        <f t="shared" si="37"/>
        <v/>
      </c>
      <c r="AG84" t="str">
        <f t="shared" si="37"/>
        <v>Przyciemniony szary</v>
      </c>
      <c r="AH84" t="str">
        <f t="shared" si="37"/>
        <v/>
      </c>
      <c r="AI84" t="str">
        <f t="shared" si="37"/>
        <v/>
      </c>
      <c r="AJ84" t="str">
        <f t="shared" si="37"/>
        <v/>
      </c>
      <c r="AK84" t="str">
        <f t="shared" si="37"/>
        <v>Przyciemniony szary</v>
      </c>
      <c r="AL84" t="str">
        <f t="shared" si="37"/>
        <v>Przyciemniony szary</v>
      </c>
      <c r="AM84" t="str">
        <f t="shared" si="37"/>
        <v>Przyciemniony szary</v>
      </c>
      <c r="AN84" t="str">
        <f t="shared" si="37"/>
        <v>Przyciemniony szary</v>
      </c>
      <c r="AO84" t="str">
        <f t="shared" ca="1" si="37"/>
        <v>Przyciemniony szary</v>
      </c>
      <c r="AP84" t="str">
        <f t="shared" ca="1" si="37"/>
        <v>Przyciemniony szary</v>
      </c>
    </row>
    <row r="85" spans="1:42" hidden="1" x14ac:dyDescent="0.3">
      <c r="A85">
        <v>40</v>
      </c>
      <c r="B85" t="str">
        <f t="shared" ref="B85:AP85" si="38">IF(B41=1,$A41,"")</f>
        <v>Łupkowy szary</v>
      </c>
      <c r="C85" t="str">
        <f t="shared" si="38"/>
        <v>Łupkowy szary</v>
      </c>
      <c r="D85" t="str">
        <f t="shared" si="38"/>
        <v>Łupkowy szary</v>
      </c>
      <c r="E85" t="str">
        <f t="shared" si="38"/>
        <v>Łupkowy szary</v>
      </c>
      <c r="F85" t="str">
        <f t="shared" si="38"/>
        <v/>
      </c>
      <c r="G85" t="str">
        <f t="shared" si="38"/>
        <v>Łupkowy szary</v>
      </c>
      <c r="H85" t="str">
        <f t="shared" si="38"/>
        <v>Łupkowy szary</v>
      </c>
      <c r="I85" t="str">
        <f t="shared" si="38"/>
        <v>Łupkowy szary</v>
      </c>
      <c r="J85" t="str">
        <f t="shared" si="38"/>
        <v>Łupkowy szary</v>
      </c>
      <c r="K85" t="str">
        <f t="shared" si="38"/>
        <v>Łupkowy szary</v>
      </c>
      <c r="L85" t="str">
        <f t="shared" si="38"/>
        <v/>
      </c>
      <c r="M85" t="str">
        <f t="shared" si="38"/>
        <v/>
      </c>
      <c r="N85" t="str">
        <f t="shared" si="38"/>
        <v/>
      </c>
      <c r="O85" t="str">
        <f t="shared" si="38"/>
        <v/>
      </c>
      <c r="P85" t="str">
        <f t="shared" si="38"/>
        <v/>
      </c>
      <c r="Q85" t="str">
        <f t="shared" si="38"/>
        <v/>
      </c>
      <c r="R85" t="str">
        <f t="shared" si="38"/>
        <v/>
      </c>
      <c r="S85" t="str">
        <f t="shared" si="38"/>
        <v>Łupkowy szary</v>
      </c>
      <c r="T85" t="str">
        <f t="shared" si="38"/>
        <v/>
      </c>
      <c r="U85" t="str">
        <f t="shared" si="38"/>
        <v/>
      </c>
      <c r="V85" t="str">
        <f t="shared" si="38"/>
        <v/>
      </c>
      <c r="W85" t="str">
        <f t="shared" si="38"/>
        <v/>
      </c>
      <c r="X85" t="str">
        <f t="shared" si="38"/>
        <v/>
      </c>
      <c r="Y85" t="str">
        <f t="shared" si="38"/>
        <v>Łupkowy szary</v>
      </c>
      <c r="Z85" t="str">
        <f t="shared" si="38"/>
        <v>Łupkowy szary</v>
      </c>
      <c r="AA85" t="str">
        <f t="shared" si="38"/>
        <v>Łupkowy szary</v>
      </c>
      <c r="AB85" t="str">
        <f t="shared" si="38"/>
        <v/>
      </c>
      <c r="AC85" t="str">
        <f t="shared" si="38"/>
        <v>Łupkowy szary</v>
      </c>
      <c r="AD85" t="str">
        <f t="shared" si="38"/>
        <v/>
      </c>
      <c r="AE85" t="str">
        <f t="shared" si="38"/>
        <v/>
      </c>
      <c r="AF85" t="str">
        <f t="shared" si="38"/>
        <v>Łupkowy szary</v>
      </c>
      <c r="AG85" t="str">
        <f t="shared" si="38"/>
        <v/>
      </c>
      <c r="AH85" t="str">
        <f t="shared" si="38"/>
        <v/>
      </c>
      <c r="AI85" t="str">
        <f t="shared" si="38"/>
        <v/>
      </c>
      <c r="AJ85" t="str">
        <f t="shared" si="38"/>
        <v/>
      </c>
      <c r="AK85" t="str">
        <f t="shared" si="38"/>
        <v>Łupkowy szary</v>
      </c>
      <c r="AL85" t="str">
        <f t="shared" si="38"/>
        <v>Łupkowy szary</v>
      </c>
      <c r="AM85" t="str">
        <f t="shared" si="38"/>
        <v>Łupkowy szary</v>
      </c>
      <c r="AN85" t="str">
        <f t="shared" si="38"/>
        <v>Łupkowy szary</v>
      </c>
      <c r="AO85" t="str">
        <f t="shared" si="38"/>
        <v>Łupkowy szary</v>
      </c>
      <c r="AP85" t="str">
        <f t="shared" ca="1" si="38"/>
        <v>Łupkowy szary</v>
      </c>
    </row>
    <row r="86" spans="1:42" hidden="1" x14ac:dyDescent="0.3">
      <c r="A86">
        <v>41</v>
      </c>
      <c r="B86" t="str">
        <f>IF(B42=1,$A42,"")</f>
        <v>Czarny</v>
      </c>
      <c r="C86" t="str">
        <f t="shared" ref="C86:AP86" si="39">IF(C42=1,$A42,"")</f>
        <v>Czarny</v>
      </c>
      <c r="D86" t="str">
        <f t="shared" si="39"/>
        <v>Czarny</v>
      </c>
      <c r="E86" t="str">
        <f t="shared" si="39"/>
        <v>Czarny</v>
      </c>
      <c r="F86" t="str">
        <f t="shared" si="39"/>
        <v>Czarny</v>
      </c>
      <c r="G86" t="str">
        <f t="shared" si="39"/>
        <v>Czarny</v>
      </c>
      <c r="H86" t="str">
        <f t="shared" si="39"/>
        <v>Czarny</v>
      </c>
      <c r="I86" t="str">
        <f t="shared" si="39"/>
        <v>Czarny</v>
      </c>
      <c r="J86" t="str">
        <f t="shared" si="39"/>
        <v>Czarny</v>
      </c>
      <c r="K86" t="str">
        <f t="shared" si="39"/>
        <v>Czarny</v>
      </c>
      <c r="L86" t="str">
        <f t="shared" si="39"/>
        <v/>
      </c>
      <c r="M86" t="str">
        <f t="shared" si="39"/>
        <v>Czarny</v>
      </c>
      <c r="N86" t="str">
        <f t="shared" si="39"/>
        <v>Czarny</v>
      </c>
      <c r="O86" t="str">
        <f t="shared" si="39"/>
        <v>Czarny</v>
      </c>
      <c r="P86" t="str">
        <f t="shared" si="39"/>
        <v>Czarny</v>
      </c>
      <c r="Q86" t="str">
        <f t="shared" si="39"/>
        <v>Czarny</v>
      </c>
      <c r="R86" t="str">
        <f t="shared" si="39"/>
        <v>Czarny</v>
      </c>
      <c r="S86" t="str">
        <f t="shared" si="39"/>
        <v>Czarny</v>
      </c>
      <c r="T86" t="str">
        <f t="shared" si="39"/>
        <v>Czarny</v>
      </c>
      <c r="U86" t="str">
        <f t="shared" si="39"/>
        <v>Czarny</v>
      </c>
      <c r="V86" t="str">
        <f t="shared" si="39"/>
        <v>Czarny</v>
      </c>
      <c r="W86" t="str">
        <f t="shared" si="39"/>
        <v>Czarny</v>
      </c>
      <c r="X86" t="str">
        <f t="shared" si="39"/>
        <v>Czarny</v>
      </c>
      <c r="Y86" t="str">
        <f t="shared" si="39"/>
        <v>Czarny</v>
      </c>
      <c r="Z86" t="str">
        <f t="shared" si="39"/>
        <v>Czarny</v>
      </c>
      <c r="AA86" t="str">
        <f t="shared" si="39"/>
        <v>Czarny</v>
      </c>
      <c r="AB86" t="str">
        <f t="shared" si="39"/>
        <v>Czarny</v>
      </c>
      <c r="AC86" t="str">
        <f t="shared" si="39"/>
        <v>Czarny</v>
      </c>
      <c r="AD86" t="str">
        <f t="shared" si="39"/>
        <v>Czarny</v>
      </c>
      <c r="AE86" t="str">
        <f t="shared" si="39"/>
        <v>Czarny</v>
      </c>
      <c r="AF86" t="str">
        <f t="shared" si="39"/>
        <v>Czarny</v>
      </c>
      <c r="AG86" t="str">
        <f t="shared" si="39"/>
        <v>Czarny</v>
      </c>
      <c r="AH86" t="str">
        <f t="shared" si="39"/>
        <v>Czarny</v>
      </c>
      <c r="AI86" t="str">
        <f t="shared" si="39"/>
        <v>Czarny</v>
      </c>
      <c r="AJ86" t="str">
        <f t="shared" si="39"/>
        <v>Czarny</v>
      </c>
      <c r="AK86" t="str">
        <f t="shared" si="39"/>
        <v>Czarny</v>
      </c>
      <c r="AL86" t="str">
        <f t="shared" si="39"/>
        <v>Czarny</v>
      </c>
      <c r="AM86" t="str">
        <f t="shared" si="39"/>
        <v>Czarny</v>
      </c>
      <c r="AN86" t="str">
        <f t="shared" si="39"/>
        <v>Czarny</v>
      </c>
      <c r="AO86" t="str">
        <f t="shared" si="39"/>
        <v>Czarny</v>
      </c>
      <c r="AP86" t="str">
        <f t="shared" si="39"/>
        <v>Czarny</v>
      </c>
    </row>
    <row r="89" spans="1:42" ht="15" thickBot="1" x14ac:dyDescent="0.35">
      <c r="A89" t="s">
        <v>606</v>
      </c>
      <c r="B89">
        <f>$A$131-COUNTBLANK(B91:B131)</f>
        <v>11</v>
      </c>
      <c r="C89">
        <f t="shared" ref="C89:AP89" ca="1" si="40">$A$131-COUNTBLANK(C91:C131)</f>
        <v>9</v>
      </c>
      <c r="D89">
        <f t="shared" ca="1" si="40"/>
        <v>16</v>
      </c>
      <c r="E89">
        <f t="shared" ca="1" si="40"/>
        <v>12</v>
      </c>
      <c r="F89">
        <f t="shared" ca="1" si="40"/>
        <v>9</v>
      </c>
      <c r="G89">
        <f t="shared" ca="1" si="40"/>
        <v>11</v>
      </c>
      <c r="H89">
        <f t="shared" ca="1" si="40"/>
        <v>13</v>
      </c>
      <c r="I89">
        <f t="shared" ca="1" si="40"/>
        <v>13</v>
      </c>
      <c r="J89">
        <f t="shared" ca="1" si="40"/>
        <v>16</v>
      </c>
      <c r="K89">
        <f t="shared" ca="1" si="40"/>
        <v>18</v>
      </c>
      <c r="L89">
        <f t="shared" ca="1" si="40"/>
        <v>23</v>
      </c>
      <c r="M89">
        <f t="shared" ca="1" si="40"/>
        <v>14</v>
      </c>
      <c r="N89">
        <f t="shared" ca="1" si="40"/>
        <v>4</v>
      </c>
      <c r="O89">
        <f t="shared" ca="1" si="40"/>
        <v>19</v>
      </c>
      <c r="P89">
        <f t="shared" ca="1" si="40"/>
        <v>5</v>
      </c>
      <c r="Q89">
        <f t="shared" ca="1" si="40"/>
        <v>6</v>
      </c>
      <c r="R89">
        <f t="shared" ca="1" si="40"/>
        <v>5</v>
      </c>
      <c r="S89">
        <f t="shared" ca="1" si="40"/>
        <v>9</v>
      </c>
      <c r="T89">
        <f t="shared" ca="1" si="40"/>
        <v>11</v>
      </c>
      <c r="U89">
        <f t="shared" ca="1" si="40"/>
        <v>7</v>
      </c>
      <c r="V89">
        <f t="shared" ca="1" si="40"/>
        <v>7</v>
      </c>
      <c r="W89">
        <f t="shared" ca="1" si="40"/>
        <v>10</v>
      </c>
      <c r="X89">
        <f t="shared" ca="1" si="40"/>
        <v>6</v>
      </c>
      <c r="Y89">
        <f t="shared" ca="1" si="40"/>
        <v>25</v>
      </c>
      <c r="Z89">
        <f t="shared" ca="1" si="40"/>
        <v>19</v>
      </c>
      <c r="AA89">
        <f t="shared" ca="1" si="40"/>
        <v>18</v>
      </c>
      <c r="AB89">
        <f t="shared" ca="1" si="40"/>
        <v>9</v>
      </c>
      <c r="AC89">
        <f t="shared" ca="1" si="40"/>
        <v>8</v>
      </c>
      <c r="AD89">
        <f ca="1">$A$131-COUNTBLANK(AD91:AD131)</f>
        <v>5</v>
      </c>
      <c r="AE89">
        <f t="shared" ca="1" si="40"/>
        <v>12</v>
      </c>
      <c r="AF89">
        <f t="shared" ca="1" si="40"/>
        <v>22</v>
      </c>
      <c r="AG89">
        <f t="shared" ca="1" si="40"/>
        <v>10</v>
      </c>
      <c r="AH89">
        <f t="shared" ca="1" si="40"/>
        <v>11</v>
      </c>
      <c r="AI89">
        <f t="shared" ca="1" si="40"/>
        <v>10</v>
      </c>
      <c r="AJ89">
        <f t="shared" ca="1" si="40"/>
        <v>13</v>
      </c>
      <c r="AK89">
        <f t="shared" ca="1" si="40"/>
        <v>40</v>
      </c>
      <c r="AL89">
        <f t="shared" ca="1" si="40"/>
        <v>27</v>
      </c>
      <c r="AM89">
        <f t="shared" ca="1" si="40"/>
        <v>19</v>
      </c>
      <c r="AN89">
        <f t="shared" ca="1" si="40"/>
        <v>20</v>
      </c>
      <c r="AO89">
        <f t="shared" ca="1" si="40"/>
        <v>21</v>
      </c>
      <c r="AP89">
        <f t="shared" ca="1" si="40"/>
        <v>40</v>
      </c>
    </row>
    <row r="90" spans="1:42" ht="15" thickBot="1" x14ac:dyDescent="0.35">
      <c r="A90" s="98" t="s">
        <v>605</v>
      </c>
      <c r="B90" s="283" t="s">
        <v>66</v>
      </c>
      <c r="C90" s="284" t="s">
        <v>75</v>
      </c>
      <c r="D90" s="285" t="s">
        <v>87</v>
      </c>
      <c r="E90" s="286" t="s">
        <v>63</v>
      </c>
      <c r="F90" s="287" t="s">
        <v>72</v>
      </c>
      <c r="G90" s="288" t="s">
        <v>419</v>
      </c>
      <c r="H90" s="289" t="s">
        <v>105</v>
      </c>
      <c r="I90" s="290" t="s">
        <v>133</v>
      </c>
      <c r="J90" s="291" t="s">
        <v>111</v>
      </c>
      <c r="K90" s="292" t="s">
        <v>204</v>
      </c>
      <c r="L90" s="293" t="s">
        <v>213</v>
      </c>
      <c r="M90" s="294" t="s">
        <v>174</v>
      </c>
      <c r="N90" s="295" t="s">
        <v>159</v>
      </c>
      <c r="O90" s="296" t="s">
        <v>189</v>
      </c>
      <c r="P90" s="297" t="s">
        <v>168</v>
      </c>
      <c r="Q90" s="298" t="s">
        <v>285</v>
      </c>
      <c r="R90" s="299" t="s">
        <v>273</v>
      </c>
      <c r="S90" s="300" t="s">
        <v>255</v>
      </c>
      <c r="T90" s="301" t="s">
        <v>267</v>
      </c>
      <c r="U90" s="302" t="s">
        <v>261</v>
      </c>
      <c r="V90" s="303" t="s">
        <v>231</v>
      </c>
      <c r="W90" s="304" t="s">
        <v>219</v>
      </c>
      <c r="X90" s="305" t="s">
        <v>243</v>
      </c>
      <c r="Y90" s="306" t="s">
        <v>14</v>
      </c>
      <c r="Z90" s="307" t="s">
        <v>17</v>
      </c>
      <c r="AA90" s="308" t="s">
        <v>23</v>
      </c>
      <c r="AB90" s="309" t="s">
        <v>43</v>
      </c>
      <c r="AC90" s="310" t="s">
        <v>422</v>
      </c>
      <c r="AD90" s="311" t="s">
        <v>428</v>
      </c>
      <c r="AE90" s="312" t="s">
        <v>332</v>
      </c>
      <c r="AF90" s="313" t="s">
        <v>294</v>
      </c>
      <c r="AG90" s="314" t="s">
        <v>315</v>
      </c>
      <c r="AH90" s="315" t="s">
        <v>323</v>
      </c>
      <c r="AI90" s="316" t="s">
        <v>335</v>
      </c>
      <c r="AJ90" s="317" t="s">
        <v>326</v>
      </c>
      <c r="AK90" s="318" t="s">
        <v>367</v>
      </c>
      <c r="AL90" s="319" t="s">
        <v>340</v>
      </c>
      <c r="AM90" s="320" t="s">
        <v>349</v>
      </c>
      <c r="AN90" s="321" t="s">
        <v>352</v>
      </c>
      <c r="AO90" s="322" t="s">
        <v>358</v>
      </c>
      <c r="AP90" s="323" t="s">
        <v>364</v>
      </c>
    </row>
    <row r="91" spans="1:42" x14ac:dyDescent="0.3">
      <c r="A91">
        <v>1</v>
      </c>
      <c r="B91" t="str" cm="1">
        <f t="array" ref="B91:B101">_xlfn._xlws.FILTER(Dopasowanie[Czerwony],Dopasowanie[Czerwony]&lt;&gt;"")</f>
        <v>Czerwony</v>
      </c>
      <c r="C91" t="str" cm="1">
        <f t="array" aca="1" ref="C91:C99" ca="1">_xlfn._xlws.FILTER(Dopasowanie[Różowy],Dopasowanie[Różowy]&lt;&gt;"")</f>
        <v>Różowy</v>
      </c>
      <c r="D91" t="str" cm="1">
        <f t="array" aca="1" ref="D91:D106" ca="1">_xlfn._xlws.FILTER(Dopasowanie[Głęboki róż],Dopasowanie[Głęboki róż]&lt;&gt;"")</f>
        <v>Czerwony</v>
      </c>
      <c r="E91" t="str" cm="1">
        <f t="array" aca="1" ref="E91:E102" ca="1">_xlfn._xlws.FILTER(Dopasowanie[Karmazynowy],Dopasowanie[Karmazynowy]&lt;&gt;"")</f>
        <v>Czerwony</v>
      </c>
      <c r="F91" t="str" cm="1">
        <f t="array" aca="1" ref="F91:F99" ca="1">_xlfn._xlws.FILTER(Dopasowanie[Ciemny czerwony],Dopasowanie[Ciemny czerwony]&lt;&gt;"")</f>
        <v>Ciemny czerwony</v>
      </c>
      <c r="G91" t="str" cm="1">
        <f t="array" aca="1" ref="G91:G101" ca="1">_xlfn._xlws.FILTER(Dopasowanie[Pomidor],Dopasowanie[Pomidor]&lt;&gt;"")</f>
        <v>Pomidor</v>
      </c>
      <c r="H91" t="str" cm="1">
        <f t="array" aca="1" ref="H91:H103" ca="1">_xlfn._xlws.FILTER(Dopasowanie[Fioletowy],Dopasowanie[Fioletowy]&lt;&gt;"")</f>
        <v>Fioletowy</v>
      </c>
      <c r="I91" t="str" cm="1">
        <f t="array" aca="1" ref="I91:I103" ca="1">_xlfn._xlws.FILTER(Dopasowanie[Purpurowy],Dopasowanie[Purpurowy]&lt;&gt;"")</f>
        <v>Purpurowy</v>
      </c>
      <c r="J91" t="str" cm="1">
        <f t="array" aca="1" ref="J91:J106" ca="1">_xlfn._xlws.FILTER(Dopasowanie[Fuksja],Dopasowanie[Fuksja]&lt;&gt;"")</f>
        <v>Czerwony</v>
      </c>
      <c r="K91" t="str" cm="1">
        <f t="array" aca="1" ref="K91:K108" ca="1">_xlfn._xlws.FILTER(Dopasowanie[Niebieski],Dopasowanie[Niebieski]&lt;&gt;"")</f>
        <v>Fuksja</v>
      </c>
      <c r="L91" t="str" cm="1">
        <f t="array" aca="1" ref="L91:L113" ca="1">_xlfn._xlws.FILTER(Dopasowanie[Granatowy],Dopasowanie[Granatowy]&lt;&gt;"")</f>
        <v>Czerwony</v>
      </c>
      <c r="M91" t="str" cm="1">
        <f t="array" aca="1" ref="M91:M104" ca="1">_xlfn._xlws.FILTER(Dopasowanie[Stalowo niebieski],Dopasowanie[Stalowo niebieski]&lt;&gt;"")</f>
        <v>Głęboki róż</v>
      </c>
      <c r="N91" t="str" cm="1">
        <f t="array" aca="1" ref="N91:N94" ca="1">_xlfn._xlws.FILTER(Dopasowanie[Akwamaryn],Dopasowanie[Akwamaryn]&lt;&gt;"")</f>
        <v>Akwamaryn</v>
      </c>
      <c r="O91" t="str" cm="1">
        <f t="array" aca="1" ref="O91:O109" ca="1">_xlfn._xlws.FILTER(Dopasowanie[Jasny błękit nieba],Dopasowanie[Jasny błękit nieba]&lt;&gt;"")</f>
        <v>Karmazynowy</v>
      </c>
      <c r="P91" t="str" cm="1">
        <f t="array" aca="1" ref="P91:P95" ca="1">_xlfn._xlws.FILTER(Dopasowanie[Ciemny turkus],Dopasowanie[Ciemny turkus]&lt;&gt;"")</f>
        <v>Granatowy</v>
      </c>
      <c r="Q91" t="str" cm="1">
        <f t="array" aca="1" ref="Q91:Q96" ca="1">_xlfn._xlws.FILTER(Dopasowanie[Cyraneczka],Dopasowanie[Cyraneczka]&lt;&gt;"")</f>
        <v>Głęboki róż</v>
      </c>
      <c r="R91" t="str" cm="1">
        <f t="array" aca="1" ref="R91:R95" ca="1">_xlfn._xlws.FILTER(Dopasowanie[Średni akwamaryn],Dopasowanie[Średni akwamaryn]&lt;&gt;"")</f>
        <v>Średni akwamaryn</v>
      </c>
      <c r="S91" t="str" cm="1">
        <f t="array" aca="1" ref="S91:S99" ca="1">_xlfn._xlws.FILTER(Dopasowanie[Zielony],Dopasowanie[Zielony]&lt;&gt;"")</f>
        <v>Fioletowy</v>
      </c>
      <c r="T91" t="str" cm="1">
        <f t="array" aca="1" ref="T91:T101" ca="1">_xlfn._xlws.FILTER(Dopasowanie[Oliwkowy],Dopasowanie[Oliwkowy]&lt;&gt;"")</f>
        <v>Czerwony</v>
      </c>
      <c r="U91" t="str" cm="1">
        <f t="array" aca="1" ref="U91:U97" ca="1">_xlfn._xlws.FILTER(Dopasowanie[Żółty zielony],Dopasowanie[Żółty zielony]&lt;&gt;"")</f>
        <v>Purpurowy</v>
      </c>
      <c r="V91" t="str" cm="1">
        <f t="array" aca="1" ref="V91:V97" ca="1">_xlfn._xlws.FILTER(Dopasowanie[Limonkowy],Dopasowanie[Limonkowy]&lt;&gt;"")</f>
        <v>Granatowy</v>
      </c>
      <c r="W91" t="str" cm="1">
        <f t="array" aca="1" ref="W91:W100" ca="1">_xlfn._xlws.FILTER(Dopasowanie[Zielony żółty],Dopasowanie[Zielony żółty]&lt;&gt;"")</f>
        <v>Purpurowy</v>
      </c>
      <c r="X91" t="str" cm="1">
        <f t="array" aca="1" ref="X91:X96" ca="1">_xlfn._xlws.FILTER(Dopasowanie[Wiosenna zieleń],Dopasowanie[Wiosenna zieleń]&lt;&gt;"")</f>
        <v>Granatowy</v>
      </c>
      <c r="Y91" t="str" cm="1">
        <f t="array" aca="1" ref="Y91:Y115" ca="1">_xlfn._xlws.FILTER(Dopasowanie[Żółty],Dopasowanie[Żółty]&lt;&gt;"")</f>
        <v>Głęboki róż</v>
      </c>
      <c r="Z91" t="str" cm="1">
        <f t="array" aca="1" ref="Z91:Z109" ca="1">_xlfn._xlws.FILTER(Dopasowanie[Złoty],Dopasowanie[Złoty]&lt;&gt;"")</f>
        <v>Ciemny czerwony</v>
      </c>
      <c r="AA91" t="str" cm="1">
        <f t="array" aca="1" ref="AA91:AA108" ca="1">_xlfn._xlws.FILTER(Dopasowanie[Cytrynowy szyfon],Dopasowanie[Cytrynowy szyfon]&lt;&gt;"")</f>
        <v>Głęboki róż</v>
      </c>
      <c r="AB91" t="str" cm="1">
        <f t="array" aca="1" ref="AB91:AB99" ca="1">_xlfn._xlws.FILTER(Dopasowanie[Ciemny khaki],Dopasowanie[Ciemny khaki]&lt;&gt;"")</f>
        <v>Fuksja</v>
      </c>
      <c r="AC91" t="str" cm="1">
        <f t="array" aca="1" ref="AC91:AC98" ca="1">_xlfn._xlws.FILTER(Dopasowanie[Pomarańczowy],Dopasowanie[Pomarańczowy]&lt;&gt;"")</f>
        <v>Niebieski</v>
      </c>
      <c r="AD91" t="str" cm="1">
        <f t="array" aca="1" ref="AD91:AD95" ca="1">_xlfn._xlws.FILTER(Dopasowanie[Pomarańczowy czerwony],Dopasowanie[Pomarańczowy czerwony]&lt;&gt;"")</f>
        <v>Granatowy</v>
      </c>
      <c r="AE91" t="str" cm="1">
        <f t="array" aca="1" ref="AE91:AE102" ca="1">_xlfn._xlws.FILTER(Dopasowanie[Brązowy],Dopasowanie[Brązowy]&lt;&gt;"")</f>
        <v>Niebieski</v>
      </c>
      <c r="AF91" t="str" cm="1">
        <f t="array" aca="1" ref="AF91:AF112" ca="1">_xlfn._xlws.FILTER(Dopasowanie[Jasnobrązowy],Dopasowanie[Jasnobrązowy]&lt;&gt;"")</f>
        <v>Różowy</v>
      </c>
      <c r="AG91" t="str" cm="1">
        <f t="array" aca="1" ref="AG91:AG100" ca="1">_xlfn._xlws.FILTER(Dopasowanie[Nawłoć],Dopasowanie[Nawłoć]&lt;&gt;"")</f>
        <v>Fioletowy</v>
      </c>
      <c r="AH91" t="str" cm="1">
        <f t="array" aca="1" ref="AH91:AH101" ca="1">_xlfn._xlws.FILTER(Dopasowanie[Czekoladowy],Dopasowanie[Czekoladowy]&lt;&gt;"")</f>
        <v>Fioletowy</v>
      </c>
      <c r="AI91" t="str" cm="1">
        <f t="array" aca="1" ref="AI91:AI100" ca="1">_xlfn._xlws.FILTER(Dopasowanie[Kasztanowy],Dopasowanie[Kasztanowy]&lt;&gt;"")</f>
        <v>Fuksja</v>
      </c>
      <c r="AJ91" t="str" cm="1">
        <f t="array" aca="1" ref="AJ91:AJ103" ca="1">_xlfn._xlws.FILTER(Dopasowanie[Brązowe siodło],Dopasowanie[Brązowe siodło]&lt;&gt;"")</f>
        <v>Fuksja</v>
      </c>
      <c r="AK91" t="str" cm="1">
        <f t="array" aca="1" ref="AK91:AK130" ca="1">_xlfn._xlws.FILTER(Dopasowanie[Biały],Dopasowanie[Biały]&lt;&gt;"")</f>
        <v>Różowy</v>
      </c>
      <c r="AL91" t="str" cm="1">
        <f t="array" aca="1" ref="AL91:AL117" ca="1">_xlfn._xlws.FILTER(Dopasowanie[Jasnoszary],Dopasowanie[Jasnoszary]&lt;&gt;"")</f>
        <v>Czerwony</v>
      </c>
      <c r="AM91" t="str" cm="1">
        <f t="array" aca="1" ref="AM91:AM109" ca="1">_xlfn._xlws.FILTER(Dopasowanie[Szary],Dopasowanie[Szary]&lt;&gt;"")</f>
        <v>Czerwony</v>
      </c>
      <c r="AN91" t="str" cm="1">
        <f t="array" aca="1" ref="AN91:AN110" ca="1">_xlfn._xlws.FILTER(Dopasowanie[Przyciemniony szary],Dopasowanie[Przyciemniony szary]&lt;&gt;"")</f>
        <v>Czerwony</v>
      </c>
      <c r="AO91" t="str" cm="1">
        <f t="array" aca="1" ref="AO91:AO111" ca="1">_xlfn._xlws.FILTER(Dopasowanie[Łupkowy szary],Dopasowanie[Łupkowy szary]&lt;&gt;"")</f>
        <v>Czerwony</v>
      </c>
      <c r="AP91" t="str" cm="1">
        <f t="array" aca="1" ref="AP91:AP130" ca="1">_xlfn._xlws.FILTER(Dopasowanie[Czarny],Dopasowanie[Czarny]&lt;&gt;"")</f>
        <v>Czerwony</v>
      </c>
    </row>
    <row r="92" spans="1:42" x14ac:dyDescent="0.3">
      <c r="A92">
        <v>2</v>
      </c>
      <c r="B92" t="str">
        <v>Głęboki róż</v>
      </c>
      <c r="C92" t="str">
        <f ca="1"/>
        <v>Głęboki róż</v>
      </c>
      <c r="D92" t="str">
        <f ca="1"/>
        <v>Różowy</v>
      </c>
      <c r="E92" t="str">
        <f ca="1"/>
        <v>Karmazynowy</v>
      </c>
      <c r="F92" t="str">
        <f ca="1"/>
        <v>Jasny błękit nieba</v>
      </c>
      <c r="G92" t="str">
        <f ca="1"/>
        <v>Granatowy</v>
      </c>
      <c r="H92" t="str">
        <f ca="1"/>
        <v>Zielony</v>
      </c>
      <c r="I92" t="str">
        <f ca="1"/>
        <v>Żółty zielony</v>
      </c>
      <c r="J92" t="str">
        <f ca="1"/>
        <v>Fuksja</v>
      </c>
      <c r="K92" t="str">
        <f ca="1"/>
        <v>Niebieski</v>
      </c>
      <c r="L92" t="str">
        <f ca="1"/>
        <v>Głęboki róż</v>
      </c>
      <c r="M92" t="str">
        <f ca="1"/>
        <v>Pomidor</v>
      </c>
      <c r="N92" t="str">
        <f ca="1"/>
        <v>Żółty</v>
      </c>
      <c r="O92" t="str">
        <f ca="1"/>
        <v>Ciemny czerwony</v>
      </c>
      <c r="P92" t="str">
        <f ca="1"/>
        <v>Ciemny turkus</v>
      </c>
      <c r="Q92" t="str">
        <f ca="1"/>
        <v>Cyraneczka</v>
      </c>
      <c r="R92" t="str">
        <f ca="1"/>
        <v>Żółty</v>
      </c>
      <c r="S92" t="str">
        <f ca="1"/>
        <v>Zielony</v>
      </c>
      <c r="T92" t="str">
        <f ca="1"/>
        <v>Głęboki róż</v>
      </c>
      <c r="U92" t="str">
        <f ca="1"/>
        <v>Stalowo niebieski</v>
      </c>
      <c r="V92" t="str">
        <f ca="1"/>
        <v>Jasny błękit nieba</v>
      </c>
      <c r="W92" t="str">
        <f ca="1"/>
        <v>Niebieski</v>
      </c>
      <c r="X92" t="str">
        <f ca="1"/>
        <v>Wiosenna zieleń</v>
      </c>
      <c r="Y92" t="str">
        <f ca="1"/>
        <v>Karmazynowy</v>
      </c>
      <c r="Z92" t="str">
        <f ca="1"/>
        <v>Purpurowy</v>
      </c>
      <c r="AA92" t="str">
        <f ca="1"/>
        <v>Pomidor</v>
      </c>
      <c r="AB92" t="str">
        <f ca="1"/>
        <v>Niebieski</v>
      </c>
      <c r="AC92" t="str">
        <f ca="1"/>
        <v>Granatowy</v>
      </c>
      <c r="AD92" t="str">
        <f ca="1"/>
        <v>Jasny błękit nieba</v>
      </c>
      <c r="AE92" t="str">
        <f ca="1"/>
        <v>Zielony żółty</v>
      </c>
      <c r="AF92" t="str">
        <f ca="1"/>
        <v>Głęboki róż</v>
      </c>
      <c r="AG92" t="str">
        <f ca="1"/>
        <v>Granatowy</v>
      </c>
      <c r="AH92" t="str">
        <f ca="1"/>
        <v>Granatowy</v>
      </c>
      <c r="AI92" t="str">
        <f ca="1"/>
        <v>Granatowy</v>
      </c>
      <c r="AJ92" t="str">
        <f ca="1"/>
        <v>Niebieski</v>
      </c>
      <c r="AK92" t="str">
        <f ca="1"/>
        <v>Głęboki róż</v>
      </c>
      <c r="AL92" t="str">
        <f ca="1"/>
        <v>Różowy</v>
      </c>
      <c r="AM92" t="str">
        <f ca="1"/>
        <v>Różowy</v>
      </c>
      <c r="AN92" t="str">
        <f ca="1"/>
        <v>Różowy</v>
      </c>
      <c r="AO92" t="str">
        <f ca="1"/>
        <v>Różowy</v>
      </c>
      <c r="AP92" t="str">
        <f ca="1"/>
        <v>Różowy</v>
      </c>
    </row>
    <row r="93" spans="1:42" x14ac:dyDescent="0.3">
      <c r="A93">
        <v>3</v>
      </c>
      <c r="B93" t="str">
        <v>Karmazynowy</v>
      </c>
      <c r="C93" t="str">
        <f ca="1"/>
        <v>Jasnobrązowy</v>
      </c>
      <c r="D93" t="str">
        <f ca="1"/>
        <v>Głęboki róż</v>
      </c>
      <c r="E93" t="str">
        <f ca="1"/>
        <v>Granatowy</v>
      </c>
      <c r="F93" t="str">
        <f ca="1"/>
        <v>Złoty</v>
      </c>
      <c r="G93" t="str">
        <f ca="1"/>
        <v>Stalowo niebieski</v>
      </c>
      <c r="H93" t="str">
        <f ca="1"/>
        <v>Oliwkowy</v>
      </c>
      <c r="I93" t="str">
        <f ca="1"/>
        <v>Zielony żółty</v>
      </c>
      <c r="J93" t="str">
        <f ca="1"/>
        <v>Niebieski</v>
      </c>
      <c r="K93" t="str">
        <f ca="1"/>
        <v>Jasny błękit nieba</v>
      </c>
      <c r="L93" t="str">
        <f ca="1"/>
        <v>Karmazynowy</v>
      </c>
      <c r="M93" t="str">
        <f ca="1"/>
        <v>Granatowy</v>
      </c>
      <c r="N93" t="str">
        <f ca="1"/>
        <v>Biały</v>
      </c>
      <c r="O93" t="str">
        <f ca="1"/>
        <v>Niebieski</v>
      </c>
      <c r="P93" t="str">
        <f ca="1"/>
        <v>Żółty</v>
      </c>
      <c r="Q93" t="str">
        <f ca="1"/>
        <v>Żółty</v>
      </c>
      <c r="R93" t="str">
        <f ca="1"/>
        <v>Biały</v>
      </c>
      <c r="S93" t="str">
        <f ca="1"/>
        <v>Żółty</v>
      </c>
      <c r="T93" t="str">
        <f ca="1"/>
        <v>Karmazynowy</v>
      </c>
      <c r="U93" t="str">
        <f ca="1"/>
        <v>Żółty zielony</v>
      </c>
      <c r="V93" t="str">
        <f ca="1"/>
        <v>Limonkowy</v>
      </c>
      <c r="W93" t="str">
        <f ca="1"/>
        <v>Granatowy</v>
      </c>
      <c r="X93" t="str">
        <f ca="1"/>
        <v>Żółty</v>
      </c>
      <c r="Y93" t="str">
        <f ca="1"/>
        <v>Pomidor</v>
      </c>
      <c r="Z93" t="str">
        <f ca="1"/>
        <v>Niebieski</v>
      </c>
      <c r="AA93" t="str">
        <f ca="1"/>
        <v>Purpurowy</v>
      </c>
      <c r="AB93" t="str">
        <f ca="1"/>
        <v>Cytrynowy szyfon</v>
      </c>
      <c r="AC93" t="str">
        <f ca="1"/>
        <v>Stalowo niebieski</v>
      </c>
      <c r="AD93" t="str">
        <f ca="1"/>
        <v>Pomarańczowy czerwony</v>
      </c>
      <c r="AE93" t="str">
        <f ca="1"/>
        <v>Żółty</v>
      </c>
      <c r="AF93" t="str">
        <f ca="1"/>
        <v>Karmazynowy</v>
      </c>
      <c r="AG93" t="str">
        <f ca="1"/>
        <v>Złoty</v>
      </c>
      <c r="AH93" t="str">
        <f ca="1"/>
        <v>Jasny błękit nieba</v>
      </c>
      <c r="AI93" t="str">
        <f ca="1"/>
        <v>Jasny błękit nieba</v>
      </c>
      <c r="AJ93" t="str">
        <f ca="1"/>
        <v>Granatowy</v>
      </c>
      <c r="AK93" t="str">
        <f ca="1"/>
        <v>Karmazynowy</v>
      </c>
      <c r="AL93" t="str">
        <f ca="1"/>
        <v>Głęboki róż</v>
      </c>
      <c r="AM93" t="str">
        <f ca="1"/>
        <v>Głęboki róż</v>
      </c>
      <c r="AN93" t="str">
        <f ca="1"/>
        <v>Głęboki róż</v>
      </c>
      <c r="AO93" t="str">
        <f ca="1"/>
        <v>Głęboki róż</v>
      </c>
      <c r="AP93" t="str">
        <f ca="1"/>
        <v>Głęboki róż</v>
      </c>
    </row>
    <row r="94" spans="1:42" x14ac:dyDescent="0.3">
      <c r="A94">
        <v>4</v>
      </c>
      <c r="B94" t="str">
        <v>Fuksja</v>
      </c>
      <c r="C94" t="str">
        <f ca="1"/>
        <v>Biały</v>
      </c>
      <c r="D94" t="str">
        <f ca="1"/>
        <v>Granatowy</v>
      </c>
      <c r="E94" t="str">
        <f ca="1"/>
        <v>Jasny błękit nieba</v>
      </c>
      <c r="F94" t="str">
        <f ca="1"/>
        <v>Jasnobrązowy</v>
      </c>
      <c r="G94" t="str">
        <f ca="1"/>
        <v>Żółty</v>
      </c>
      <c r="H94" t="str">
        <f ca="1"/>
        <v>Żółty</v>
      </c>
      <c r="I94" t="str">
        <f ca="1"/>
        <v>Żółty</v>
      </c>
      <c r="J94" t="str">
        <f ca="1"/>
        <v>Oliwkowy</v>
      </c>
      <c r="K94" t="str">
        <f ca="1"/>
        <v>Zielony żółty</v>
      </c>
      <c r="L94" t="str">
        <f ca="1"/>
        <v>Pomidor</v>
      </c>
      <c r="M94" t="str">
        <f ca="1"/>
        <v>Stalowo niebieski</v>
      </c>
      <c r="N94" t="str">
        <f ca="1"/>
        <v>Czarny</v>
      </c>
      <c r="O94" t="str">
        <f ca="1"/>
        <v>Granatowy</v>
      </c>
      <c r="P94" t="str">
        <f ca="1"/>
        <v>Biały</v>
      </c>
      <c r="Q94" t="str">
        <f ca="1"/>
        <v>Biały</v>
      </c>
      <c r="R94" t="str">
        <f ca="1"/>
        <v>Jasnoszary</v>
      </c>
      <c r="S94" t="str">
        <f ca="1"/>
        <v>Kasztanowy</v>
      </c>
      <c r="T94" t="str">
        <f ca="1"/>
        <v>Fioletowy</v>
      </c>
      <c r="U94" t="str">
        <f ca="1"/>
        <v>Żółty</v>
      </c>
      <c r="V94" t="str">
        <f ca="1"/>
        <v>Cytrynowy szyfon</v>
      </c>
      <c r="W94" t="str">
        <f ca="1"/>
        <v>Stalowo niebieski</v>
      </c>
      <c r="X94" t="str">
        <f ca="1"/>
        <v>Jasnobrązowy</v>
      </c>
      <c r="Y94" t="str">
        <f ca="1"/>
        <v>Fioletowy</v>
      </c>
      <c r="Z94" t="str">
        <f ca="1"/>
        <v>Granatowy</v>
      </c>
      <c r="AA94" t="str">
        <f ca="1"/>
        <v>Fuksja</v>
      </c>
      <c r="AB94" t="str">
        <f ca="1"/>
        <v>Ciemny khaki</v>
      </c>
      <c r="AC94" t="str">
        <f ca="1"/>
        <v>Jasny błękit nieba</v>
      </c>
      <c r="AD94" t="str">
        <f ca="1"/>
        <v>Biały</v>
      </c>
      <c r="AE94" t="str">
        <f ca="1"/>
        <v>Złoty</v>
      </c>
      <c r="AF94" t="str">
        <f ca="1"/>
        <v>Ciemny czerwony</v>
      </c>
      <c r="AG94" t="str">
        <f ca="1"/>
        <v>Brązowy</v>
      </c>
      <c r="AH94" t="str">
        <f ca="1"/>
        <v>Żółty</v>
      </c>
      <c r="AI94" t="str">
        <f ca="1"/>
        <v>Zielony</v>
      </c>
      <c r="AJ94" t="str">
        <f ca="1"/>
        <v>Jasny błękit nieba</v>
      </c>
      <c r="AK94" t="str">
        <f ca="1"/>
        <v>Ciemny czerwony</v>
      </c>
      <c r="AL94" t="str">
        <f ca="1"/>
        <v>Karmazynowy</v>
      </c>
      <c r="AM94" t="str">
        <f ca="1"/>
        <v>Karmazynowy</v>
      </c>
      <c r="AN94" t="str">
        <f ca="1"/>
        <v>Ciemny czerwony</v>
      </c>
      <c r="AO94" t="str">
        <f ca="1"/>
        <v>Karmazynowy</v>
      </c>
      <c r="AP94" t="str">
        <f ca="1"/>
        <v>Karmazynowy</v>
      </c>
    </row>
    <row r="95" spans="1:42" x14ac:dyDescent="0.3">
      <c r="A95">
        <v>5</v>
      </c>
      <c r="B95" t="str">
        <v>Granatowy</v>
      </c>
      <c r="C95" t="str">
        <f ca="1"/>
        <v>Jasnoszary</v>
      </c>
      <c r="D95" t="str">
        <f ca="1"/>
        <v>Stalowo niebieski</v>
      </c>
      <c r="E95" t="str">
        <f ca="1"/>
        <v>Oliwkowy</v>
      </c>
      <c r="F95" t="str">
        <f ca="1"/>
        <v>Biały</v>
      </c>
      <c r="G95" t="str">
        <f ca="1"/>
        <v>Cytrynowy szyfon</v>
      </c>
      <c r="H95" t="str">
        <f ca="1"/>
        <v>Jasnobrązowy</v>
      </c>
      <c r="I95" t="str">
        <f ca="1"/>
        <v>Złoty</v>
      </c>
      <c r="J95" t="str">
        <f ca="1"/>
        <v>Żółty</v>
      </c>
      <c r="K95" t="str">
        <f ca="1"/>
        <v>Żółty</v>
      </c>
      <c r="L95" t="str">
        <f ca="1"/>
        <v>Granatowy</v>
      </c>
      <c r="M95" t="str">
        <f ca="1"/>
        <v>Jasny błękit nieba</v>
      </c>
      <c r="O95" t="str">
        <f ca="1"/>
        <v>Stalowo niebieski</v>
      </c>
      <c r="P95" t="str">
        <f ca="1"/>
        <v>Czarny</v>
      </c>
      <c r="Q95" t="str">
        <f ca="1"/>
        <v>Jasnoszary</v>
      </c>
      <c r="R95" t="str">
        <f ca="1"/>
        <v>Czarny</v>
      </c>
      <c r="S95" t="str">
        <f ca="1"/>
        <v>Biały</v>
      </c>
      <c r="T95" t="str">
        <f ca="1"/>
        <v>Fuksja</v>
      </c>
      <c r="U95" t="str">
        <f ca="1"/>
        <v>Cytrynowy szyfon</v>
      </c>
      <c r="V95" t="str">
        <f ca="1"/>
        <v>Jasnobrązowy</v>
      </c>
      <c r="W95" t="str">
        <f ca="1"/>
        <v>Jasny błękit nieba</v>
      </c>
      <c r="X95" t="str">
        <f ca="1"/>
        <v>Biały</v>
      </c>
      <c r="Y95" t="str">
        <f ca="1"/>
        <v>Purpurowy</v>
      </c>
      <c r="Z95" t="str">
        <f ca="1"/>
        <v>Stalowo niebieski</v>
      </c>
      <c r="AA95" t="str">
        <f ca="1"/>
        <v>Niebieski</v>
      </c>
      <c r="AB95" t="str">
        <f ca="1"/>
        <v>Brązowy</v>
      </c>
      <c r="AC95" t="str">
        <f ca="1"/>
        <v>Pomarańczowy</v>
      </c>
      <c r="AD95" t="str">
        <f ca="1"/>
        <v>Czarny</v>
      </c>
      <c r="AE95" t="str">
        <f ca="1"/>
        <v>Ciemny khaki</v>
      </c>
      <c r="AF95" t="str">
        <f ca="1"/>
        <v>Fioletowy</v>
      </c>
      <c r="AG95" t="str">
        <f ca="1"/>
        <v>Jasnobrązowy</v>
      </c>
      <c r="AH95" t="str">
        <f ca="1"/>
        <v>Złoty</v>
      </c>
      <c r="AI95" t="str">
        <f ca="1"/>
        <v>Żółty</v>
      </c>
      <c r="AJ95" t="str">
        <f ca="1"/>
        <v>Zielony żółty</v>
      </c>
      <c r="AK95" t="str">
        <f ca="1"/>
        <v>Pomidor</v>
      </c>
      <c r="AL95" t="str">
        <f ca="1"/>
        <v>Ciemny czerwony</v>
      </c>
      <c r="AM95" t="str">
        <f ca="1"/>
        <v>Ciemny czerwony</v>
      </c>
      <c r="AN95" t="str">
        <f ca="1"/>
        <v>Pomidor</v>
      </c>
      <c r="AO95" t="str">
        <f ca="1"/>
        <v>Pomidor</v>
      </c>
      <c r="AP95" t="str">
        <f ca="1"/>
        <v>Ciemny czerwony</v>
      </c>
    </row>
    <row r="96" spans="1:42" x14ac:dyDescent="0.3">
      <c r="A96">
        <v>6</v>
      </c>
      <c r="B96" t="str">
        <v>Oliwkowy</v>
      </c>
      <c r="C96" t="str">
        <f ca="1"/>
        <v>Szary</v>
      </c>
      <c r="D96" t="str">
        <f ca="1"/>
        <v>Cyraneczka</v>
      </c>
      <c r="E96" t="str">
        <f ca="1"/>
        <v>Żółty</v>
      </c>
      <c r="F96" t="str">
        <f ca="1"/>
        <v>Jasnoszary</v>
      </c>
      <c r="G96" t="str">
        <f ca="1"/>
        <v>Biały</v>
      </c>
      <c r="H96" t="str">
        <f ca="1"/>
        <v>Nawłoć</v>
      </c>
      <c r="I96" t="str">
        <f ca="1"/>
        <v>Cytrynowy szyfon</v>
      </c>
      <c r="J96" t="str">
        <f ca="1"/>
        <v>Cytrynowy szyfon</v>
      </c>
      <c r="K96" t="str">
        <f ca="1"/>
        <v>Złoty</v>
      </c>
      <c r="L96" t="str">
        <f ca="1"/>
        <v>Stalowo niebieski</v>
      </c>
      <c r="M96" t="str">
        <f ca="1"/>
        <v>Żółty zielony</v>
      </c>
      <c r="O96" t="str">
        <f ca="1"/>
        <v>Jasny błękit nieba</v>
      </c>
      <c r="Q96" t="str">
        <f ca="1"/>
        <v>Czarny</v>
      </c>
      <c r="S96" t="str">
        <f ca="1"/>
        <v>Jasnoszary</v>
      </c>
      <c r="T96" t="str">
        <f ca="1"/>
        <v>Oliwkowy</v>
      </c>
      <c r="U96" t="str">
        <f ca="1"/>
        <v>Biały</v>
      </c>
      <c r="V96" t="str">
        <f ca="1"/>
        <v>Biały</v>
      </c>
      <c r="W96" t="str">
        <f ca="1"/>
        <v>Zielony żółty</v>
      </c>
      <c r="X96" t="str">
        <f ca="1"/>
        <v>Czarny</v>
      </c>
      <c r="Y96" t="str">
        <f ca="1"/>
        <v>Fuksja</v>
      </c>
      <c r="Z96" t="str">
        <f ca="1"/>
        <v>Jasny błękit nieba</v>
      </c>
      <c r="AA96" t="str">
        <f ca="1"/>
        <v>Granatowy</v>
      </c>
      <c r="AB96" t="str">
        <f ca="1"/>
        <v>Brązowe siodło</v>
      </c>
      <c r="AC96" t="str">
        <f ca="1"/>
        <v>Biały</v>
      </c>
      <c r="AE96" t="str">
        <f ca="1"/>
        <v>Brązowy</v>
      </c>
      <c r="AF96" t="str">
        <f ca="1"/>
        <v>Purpurowy</v>
      </c>
      <c r="AG96" t="str">
        <f ca="1"/>
        <v>Nawłoć</v>
      </c>
      <c r="AH96" t="str">
        <f ca="1"/>
        <v>Brązowy</v>
      </c>
      <c r="AI96" t="str">
        <f ca="1"/>
        <v>Złoty</v>
      </c>
      <c r="AJ96" t="str">
        <f ca="1"/>
        <v>Złoty</v>
      </c>
      <c r="AK96" t="str">
        <f ca="1"/>
        <v>Fioletowy</v>
      </c>
      <c r="AL96" t="str">
        <f ca="1"/>
        <v>Pomidor</v>
      </c>
      <c r="AM96" t="str">
        <f ca="1"/>
        <v>Pomidor</v>
      </c>
      <c r="AN96" t="str">
        <f ca="1"/>
        <v>Fioletowy</v>
      </c>
      <c r="AO96" t="str">
        <f ca="1"/>
        <v>Fioletowy</v>
      </c>
      <c r="AP96" t="str">
        <f ca="1"/>
        <v>Pomidor</v>
      </c>
    </row>
    <row r="97" spans="1:42" x14ac:dyDescent="0.3">
      <c r="A97">
        <v>7</v>
      </c>
      <c r="B97" t="str">
        <v>Jasnoszary</v>
      </c>
      <c r="C97" t="str">
        <f ca="1"/>
        <v>Przyciemniony szary</v>
      </c>
      <c r="D97" t="str">
        <f ca="1"/>
        <v>Oliwkowy</v>
      </c>
      <c r="E97" t="str">
        <f ca="1"/>
        <v>Jasnobrązowy</v>
      </c>
      <c r="F97" t="str">
        <f ca="1"/>
        <v>Szary</v>
      </c>
      <c r="G97" t="str">
        <f ca="1"/>
        <v>Jasnoszary</v>
      </c>
      <c r="H97" t="str">
        <f ca="1"/>
        <v>Czekoladowy</v>
      </c>
      <c r="I97" t="str">
        <f ca="1"/>
        <v>Jasnobrązowy</v>
      </c>
      <c r="J97" t="str">
        <f ca="1"/>
        <v>Ciemny khaki</v>
      </c>
      <c r="K97" t="str">
        <f ca="1"/>
        <v>Cytrynowy szyfon</v>
      </c>
      <c r="L97" t="str">
        <f ca="1"/>
        <v>Jasny błękit nieba</v>
      </c>
      <c r="M97" t="str">
        <f ca="1"/>
        <v>Zielony żółty</v>
      </c>
      <c r="O97" t="str">
        <f ca="1"/>
        <v>Limonkowy</v>
      </c>
      <c r="S97" t="str">
        <f ca="1"/>
        <v>Szary</v>
      </c>
      <c r="T97" t="str">
        <f ca="1"/>
        <v>Cytrynowy szyfon</v>
      </c>
      <c r="U97" t="str">
        <f ca="1"/>
        <v>Czarny</v>
      </c>
      <c r="V97" t="str">
        <f ca="1"/>
        <v>Czarny</v>
      </c>
      <c r="W97" t="str">
        <f ca="1"/>
        <v>Brązowy</v>
      </c>
      <c r="Y97" t="str">
        <f ca="1"/>
        <v>Niebieski</v>
      </c>
      <c r="Z97" t="str">
        <f ca="1"/>
        <v>Złoty</v>
      </c>
      <c r="AA97" t="str">
        <f ca="1"/>
        <v>Stalowo niebieski</v>
      </c>
      <c r="AB97" t="str">
        <f ca="1"/>
        <v>Biały</v>
      </c>
      <c r="AC97" t="str">
        <f ca="1"/>
        <v>Łupkowy szary</v>
      </c>
      <c r="AE97" t="str">
        <f ca="1"/>
        <v>Jasnobrązowy</v>
      </c>
      <c r="AF97" t="str">
        <f ca="1"/>
        <v>Fuksja</v>
      </c>
      <c r="AG97" t="str">
        <f ca="1"/>
        <v>Biały</v>
      </c>
      <c r="AH97" t="str">
        <f ca="1"/>
        <v>Jasnobrązowy</v>
      </c>
      <c r="AI97" t="str">
        <f ca="1"/>
        <v>Jasnobrązowy</v>
      </c>
      <c r="AJ97" t="str">
        <f ca="1"/>
        <v>Cytrynowy szyfon</v>
      </c>
      <c r="AK97" t="str">
        <f ca="1"/>
        <v>Purpurowy</v>
      </c>
      <c r="AL97" t="str">
        <f ca="1"/>
        <v>Fioletowy</v>
      </c>
      <c r="AM97" t="str">
        <f ca="1"/>
        <v>Fioletowy</v>
      </c>
      <c r="AN97" t="str">
        <f ca="1"/>
        <v>Purpurowy</v>
      </c>
      <c r="AO97" t="str">
        <f ca="1"/>
        <v>Purpurowy</v>
      </c>
      <c r="AP97" t="str">
        <f ca="1"/>
        <v>Fioletowy</v>
      </c>
    </row>
    <row r="98" spans="1:42" x14ac:dyDescent="0.3">
      <c r="A98">
        <v>8</v>
      </c>
      <c r="B98" t="str">
        <v>Szary</v>
      </c>
      <c r="C98" t="str">
        <f ca="1"/>
        <v>Łupkowy szary</v>
      </c>
      <c r="D98" t="str">
        <f ca="1"/>
        <v>Żółty</v>
      </c>
      <c r="E98" t="str">
        <f ca="1"/>
        <v>Biały</v>
      </c>
      <c r="F98" t="str">
        <f ca="1"/>
        <v>Przyciemniony szary</v>
      </c>
      <c r="G98" t="str">
        <f ca="1"/>
        <v>Szary</v>
      </c>
      <c r="H98" t="str">
        <f ca="1"/>
        <v>Biały</v>
      </c>
      <c r="I98" t="str">
        <f ca="1"/>
        <v>Biały</v>
      </c>
      <c r="J98" t="str">
        <f ca="1"/>
        <v>Jasnobrązowy</v>
      </c>
      <c r="K98" t="str">
        <f ca="1"/>
        <v>Ciemny khaki</v>
      </c>
      <c r="L98" t="str">
        <f ca="1"/>
        <v>Ciemny turkus</v>
      </c>
      <c r="M98" t="str">
        <f ca="1"/>
        <v>Żółty</v>
      </c>
      <c r="O98" t="str">
        <f ca="1"/>
        <v>Zielony żółty</v>
      </c>
      <c r="S98" t="str">
        <f ca="1"/>
        <v>Łupkowy szary</v>
      </c>
      <c r="T98" t="str">
        <f ca="1"/>
        <v>Jasnobrązowy</v>
      </c>
      <c r="W98" t="str">
        <f ca="1"/>
        <v>Brązowe siodło</v>
      </c>
      <c r="Y98" t="str">
        <f ca="1"/>
        <v>Granatowy</v>
      </c>
      <c r="Z98" t="str">
        <f ca="1"/>
        <v>Brązowy</v>
      </c>
      <c r="AA98" t="str">
        <f ca="1"/>
        <v>Jasny błękit nieba</v>
      </c>
      <c r="AB98" t="str">
        <f ca="1"/>
        <v>Przyciemniony szary</v>
      </c>
      <c r="AC98" t="str">
        <f ca="1"/>
        <v>Czarny</v>
      </c>
      <c r="AE98" t="str">
        <f ca="1"/>
        <v>Nawłoć</v>
      </c>
      <c r="AF98" t="str">
        <f ca="1"/>
        <v>Niebieski</v>
      </c>
      <c r="AG98" t="str">
        <f ca="1"/>
        <v>Szary</v>
      </c>
      <c r="AH98" t="str">
        <f ca="1"/>
        <v>Czekoladowy</v>
      </c>
      <c r="AI98" t="str">
        <f ca="1"/>
        <v>Kasztanowy</v>
      </c>
      <c r="AJ98" t="str">
        <f ca="1"/>
        <v>Ciemny khaki</v>
      </c>
      <c r="AK98" t="str">
        <f ca="1"/>
        <v>Fuksja</v>
      </c>
      <c r="AL98" t="str">
        <f ca="1"/>
        <v>Purpurowy</v>
      </c>
      <c r="AM98" t="str">
        <f ca="1"/>
        <v>Purpurowy</v>
      </c>
      <c r="AN98" t="str">
        <f ca="1"/>
        <v>Fuksja</v>
      </c>
      <c r="AO98" t="str">
        <f ca="1"/>
        <v>Fuksja</v>
      </c>
      <c r="AP98" t="str">
        <f ca="1"/>
        <v>Purpurowy</v>
      </c>
    </row>
    <row r="99" spans="1:42" x14ac:dyDescent="0.3">
      <c r="A99">
        <v>9</v>
      </c>
      <c r="B99" t="str">
        <v>Przyciemniony szary</v>
      </c>
      <c r="C99" t="str">
        <f ca="1"/>
        <v>Czarny</v>
      </c>
      <c r="D99" t="str">
        <f ca="1"/>
        <v>Cytrynowy szyfon</v>
      </c>
      <c r="E99" t="str">
        <f ca="1"/>
        <v>Jasnoszary</v>
      </c>
      <c r="F99" t="str">
        <f ca="1"/>
        <v>Czarny</v>
      </c>
      <c r="G99" t="str">
        <f ca="1"/>
        <v>Przyciemniony szary</v>
      </c>
      <c r="H99" t="str">
        <f ca="1"/>
        <v>Jasnoszary</v>
      </c>
      <c r="I99" t="str">
        <f ca="1"/>
        <v>Jasnoszary</v>
      </c>
      <c r="J99" t="str">
        <f ca="1"/>
        <v>Kasztanowy</v>
      </c>
      <c r="K99" t="str">
        <f ca="1"/>
        <v>Pomarańczowy</v>
      </c>
      <c r="L99" t="str">
        <f ca="1"/>
        <v>Limonkowy</v>
      </c>
      <c r="M99" t="str">
        <f ca="1"/>
        <v>Złoty</v>
      </c>
      <c r="O99" t="str">
        <f ca="1"/>
        <v>Żółty</v>
      </c>
      <c r="S99" t="str">
        <f ca="1"/>
        <v>Czarny</v>
      </c>
      <c r="T99" t="str">
        <f ca="1"/>
        <v>Biały</v>
      </c>
      <c r="W99" t="str">
        <f ca="1"/>
        <v>Biały</v>
      </c>
      <c r="Y99" t="str">
        <f ca="1"/>
        <v>Stalowo niebieski</v>
      </c>
      <c r="Z99" t="str">
        <f ca="1"/>
        <v>Jasnobrązowy</v>
      </c>
      <c r="AA99" t="str">
        <f ca="1"/>
        <v>Oliwkowy</v>
      </c>
      <c r="AB99" t="str">
        <f ca="1"/>
        <v>Czarny</v>
      </c>
      <c r="AE99" t="str">
        <f ca="1"/>
        <v>Czekoladowy</v>
      </c>
      <c r="AF99" t="str">
        <f ca="1"/>
        <v>Granatowy</v>
      </c>
      <c r="AG99" t="str">
        <f ca="1"/>
        <v>Przyciemniony szary</v>
      </c>
      <c r="AH99" t="str">
        <f ca="1"/>
        <v>Biały</v>
      </c>
      <c r="AI99" t="str">
        <f ca="1"/>
        <v>Biały</v>
      </c>
      <c r="AJ99" t="str">
        <f ca="1"/>
        <v>Jasnobrązowy</v>
      </c>
      <c r="AK99" t="str">
        <f ca="1"/>
        <v>Niebieski</v>
      </c>
      <c r="AL99" t="str">
        <f ca="1"/>
        <v>Fuksja</v>
      </c>
      <c r="AM99" t="str">
        <f ca="1"/>
        <v>Fuksja</v>
      </c>
      <c r="AN99" t="str">
        <f ca="1"/>
        <v>Niebieski</v>
      </c>
      <c r="AO99" t="str">
        <f ca="1"/>
        <v>Niebieski</v>
      </c>
      <c r="AP99" t="str">
        <f ca="1"/>
        <v>Fuksja</v>
      </c>
    </row>
    <row r="100" spans="1:42" x14ac:dyDescent="0.3">
      <c r="A100">
        <v>10</v>
      </c>
      <c r="B100" t="str">
        <v>Łupkowy szary</v>
      </c>
      <c r="D100" t="str">
        <f ca="1"/>
        <v>Jasnobrązowy</v>
      </c>
      <c r="E100" t="str">
        <f ca="1"/>
        <v>Szary</v>
      </c>
      <c r="G100" t="str">
        <f ca="1"/>
        <v>Łupkowy szary</v>
      </c>
      <c r="H100" t="str">
        <f ca="1"/>
        <v>Szary</v>
      </c>
      <c r="I100" t="str">
        <f ca="1"/>
        <v>Szary</v>
      </c>
      <c r="J100" t="str">
        <f ca="1"/>
        <v>Brązowe siodło</v>
      </c>
      <c r="K100" t="str">
        <f ca="1"/>
        <v>Brązowy</v>
      </c>
      <c r="L100" t="str">
        <f ca="1"/>
        <v>Zielony żółty</v>
      </c>
      <c r="M100" t="str">
        <f ca="1"/>
        <v>Cytrynowy szyfon</v>
      </c>
      <c r="O100" t="str">
        <f ca="1"/>
        <v>Złoty</v>
      </c>
      <c r="T100" t="str">
        <f ca="1"/>
        <v>Jasnoszary</v>
      </c>
      <c r="W100" t="str">
        <f ca="1"/>
        <v>Czarny</v>
      </c>
      <c r="Y100" t="str">
        <f ca="1"/>
        <v>Akwamaryn</v>
      </c>
      <c r="Z100" t="str">
        <f ca="1"/>
        <v>Nawłoć</v>
      </c>
      <c r="AA100" t="str">
        <f ca="1"/>
        <v>Żółty zielony</v>
      </c>
      <c r="AE100" t="str">
        <f ca="1"/>
        <v>Biały</v>
      </c>
      <c r="AF100" t="str">
        <f ca="1"/>
        <v>Oliwkowy</v>
      </c>
      <c r="AG100" t="str">
        <f ca="1"/>
        <v>Czarny</v>
      </c>
      <c r="AH100" t="str">
        <f ca="1"/>
        <v>Jasnoszary</v>
      </c>
      <c r="AI100" t="str">
        <f ca="1"/>
        <v>Czarny</v>
      </c>
      <c r="AJ100" t="str">
        <f ca="1"/>
        <v>Brązowe siodło</v>
      </c>
      <c r="AK100" t="str">
        <f ca="1"/>
        <v>Granatowy</v>
      </c>
      <c r="AL100" t="str">
        <f ca="1"/>
        <v>Niebieski</v>
      </c>
      <c r="AM100" t="str">
        <f ca="1"/>
        <v>Niebieski</v>
      </c>
      <c r="AN100" t="str">
        <f ca="1"/>
        <v>Żółty</v>
      </c>
      <c r="AO100" t="str">
        <f ca="1"/>
        <v>Zielony</v>
      </c>
      <c r="AP100" t="str">
        <f ca="1"/>
        <v>Niebieski</v>
      </c>
    </row>
    <row r="101" spans="1:42" x14ac:dyDescent="0.3">
      <c r="A101">
        <v>11</v>
      </c>
      <c r="B101" t="str">
        <v>Czarny</v>
      </c>
      <c r="D101" t="str">
        <f ca="1"/>
        <v>Biały</v>
      </c>
      <c r="E101" t="str">
        <f ca="1"/>
        <v>Łupkowy szary</v>
      </c>
      <c r="G101" t="str">
        <f ca="1"/>
        <v>Czarny</v>
      </c>
      <c r="H101" t="str">
        <f ca="1"/>
        <v>Przyciemniony szary</v>
      </c>
      <c r="I101" t="str">
        <f ca="1"/>
        <v>Przyciemniony szary</v>
      </c>
      <c r="J101" t="str">
        <f ca="1"/>
        <v>Biały</v>
      </c>
      <c r="K101" t="str">
        <f ca="1"/>
        <v>Jasnobrązowy</v>
      </c>
      <c r="L101" t="str">
        <f ca="1"/>
        <v>Wiosenna zieleń</v>
      </c>
      <c r="M101" t="str">
        <f ca="1"/>
        <v>Pomarańczowy</v>
      </c>
      <c r="O101" t="str">
        <f ca="1"/>
        <v>Cytrynowy szyfon</v>
      </c>
      <c r="T101" t="str">
        <f ca="1"/>
        <v>Czarny</v>
      </c>
      <c r="Y101" t="str">
        <f ca="1"/>
        <v>Jasny błękit nieba</v>
      </c>
      <c r="Z101" t="str">
        <f ca="1"/>
        <v>Czekoladowy</v>
      </c>
      <c r="AA101" t="str">
        <f ca="1"/>
        <v>Limonkowy</v>
      </c>
      <c r="AE101" t="str">
        <f ca="1"/>
        <v>Jasnoszary</v>
      </c>
      <c r="AF101" t="str">
        <f ca="1"/>
        <v>Limonkowy</v>
      </c>
      <c r="AH101" t="str">
        <f ca="1"/>
        <v>Czarny</v>
      </c>
      <c r="AJ101" t="str">
        <f ca="1"/>
        <v>Biały</v>
      </c>
      <c r="AK101" t="str">
        <f ca="1"/>
        <v>Stalowo niebieski</v>
      </c>
      <c r="AL101" t="str">
        <f ca="1"/>
        <v>Granatowy</v>
      </c>
      <c r="AM101" t="str">
        <f ca="1"/>
        <v>Zielony</v>
      </c>
      <c r="AN101" t="str">
        <f ca="1"/>
        <v>Złoty</v>
      </c>
      <c r="AO101" t="str">
        <f ca="1"/>
        <v>Żółty</v>
      </c>
      <c r="AP101" t="str">
        <f ca="1"/>
        <v>Stalowo niebieski</v>
      </c>
    </row>
    <row r="102" spans="1:42" x14ac:dyDescent="0.3">
      <c r="A102">
        <v>12</v>
      </c>
      <c r="D102" t="str">
        <f ca="1"/>
        <v>Jasnoszary</v>
      </c>
      <c r="E102" t="str">
        <f ca="1"/>
        <v>Czarny</v>
      </c>
      <c r="H102" t="str">
        <f ca="1"/>
        <v>Łupkowy szary</v>
      </c>
      <c r="I102" t="str">
        <f ca="1"/>
        <v>Łupkowy szary</v>
      </c>
      <c r="J102" t="str">
        <f ca="1"/>
        <v>Jasnoszary</v>
      </c>
      <c r="K102" t="str">
        <f ca="1"/>
        <v>Brązowe siodło</v>
      </c>
      <c r="L102" t="str">
        <f ca="1"/>
        <v>Żółty</v>
      </c>
      <c r="M102" t="str">
        <f ca="1"/>
        <v>Biały</v>
      </c>
      <c r="O102" t="str">
        <f ca="1"/>
        <v>Pomarańczowy</v>
      </c>
      <c r="Y102" t="str">
        <f ca="1"/>
        <v>Ciemny turkus</v>
      </c>
      <c r="Z102" t="str">
        <f ca="1"/>
        <v>Kasztanowy</v>
      </c>
      <c r="AA102" t="str">
        <f ca="1"/>
        <v>Cytrynowy szyfon</v>
      </c>
      <c r="AE102" t="str">
        <f ca="1"/>
        <v>Czarny</v>
      </c>
      <c r="AF102" t="str">
        <f ca="1"/>
        <v>Wiosenna zieleń</v>
      </c>
      <c r="AJ102" t="str">
        <f ca="1"/>
        <v>Jasnoszary</v>
      </c>
      <c r="AK102" t="str">
        <f ca="1"/>
        <v>Akwamaryn</v>
      </c>
      <c r="AL102" t="str">
        <f ca="1"/>
        <v>Stalowo niebieski</v>
      </c>
      <c r="AM102" t="str">
        <f ca="1"/>
        <v>Złoty</v>
      </c>
      <c r="AN102" t="str">
        <f ca="1"/>
        <v>Cytrynowy szyfon</v>
      </c>
      <c r="AO102" t="str">
        <f ca="1"/>
        <v>Złoty</v>
      </c>
      <c r="AP102" t="str">
        <f ca="1"/>
        <v>Akwamaryn</v>
      </c>
    </row>
    <row r="103" spans="1:42" x14ac:dyDescent="0.3">
      <c r="A103">
        <v>13</v>
      </c>
      <c r="D103" t="str">
        <f ca="1"/>
        <v>Szary</v>
      </c>
      <c r="H103" t="str">
        <f ca="1"/>
        <v>Czarny</v>
      </c>
      <c r="I103" t="str">
        <f ca="1"/>
        <v>Czarny</v>
      </c>
      <c r="J103" t="str">
        <f ca="1"/>
        <v>Szary</v>
      </c>
      <c r="K103" t="str">
        <f ca="1"/>
        <v>Biały</v>
      </c>
      <c r="L103" t="str">
        <f ca="1"/>
        <v>Złoty</v>
      </c>
      <c r="M103" t="str">
        <f ca="1"/>
        <v>Jasnoszary</v>
      </c>
      <c r="O103" t="str">
        <f ca="1"/>
        <v>Pomarańczowy czerwony</v>
      </c>
      <c r="Y103" t="str">
        <f ca="1"/>
        <v>Cyraneczka</v>
      </c>
      <c r="Z103" t="str">
        <f ca="1"/>
        <v>Brązowe siodło</v>
      </c>
      <c r="AA103" t="str">
        <f ca="1"/>
        <v>Ciemny khaki</v>
      </c>
      <c r="AF103" t="str">
        <f ca="1"/>
        <v>Złoty</v>
      </c>
      <c r="AJ103" t="str">
        <f ca="1"/>
        <v>Czarny</v>
      </c>
      <c r="AK103" t="str">
        <f ca="1"/>
        <v>Jasny błękit nieba</v>
      </c>
      <c r="AL103" t="str">
        <f ca="1"/>
        <v>Jasny błękit nieba</v>
      </c>
      <c r="AM103" t="str">
        <f ca="1"/>
        <v>Nawłoć</v>
      </c>
      <c r="AN103" t="str">
        <f ca="1"/>
        <v>Ciemny khaki</v>
      </c>
      <c r="AO103" t="str">
        <f ca="1"/>
        <v>Cytrynowy szyfon</v>
      </c>
      <c r="AP103" t="str">
        <f ca="1"/>
        <v>Jasny błękit nieba</v>
      </c>
    </row>
    <row r="104" spans="1:42" x14ac:dyDescent="0.3">
      <c r="A104">
        <v>14</v>
      </c>
      <c r="D104" t="str">
        <f ca="1"/>
        <v>Przyciemniony szary</v>
      </c>
      <c r="J104" t="str">
        <f ca="1"/>
        <v>Przyciemniony szary</v>
      </c>
      <c r="K104" t="str">
        <f ca="1"/>
        <v>Jasnoszary</v>
      </c>
      <c r="L104" t="str">
        <f ca="1"/>
        <v>Cytrynowy szyfon</v>
      </c>
      <c r="M104" t="str">
        <f ca="1"/>
        <v>Czarny</v>
      </c>
      <c r="O104" t="str">
        <f ca="1"/>
        <v>Czekoladowy</v>
      </c>
      <c r="Y104" t="str">
        <f ca="1"/>
        <v>Średni akwamaryn</v>
      </c>
      <c r="Z104" t="str">
        <f ca="1"/>
        <v>Biały</v>
      </c>
      <c r="AA104" t="str">
        <f ca="1"/>
        <v>Brązowe siodło</v>
      </c>
      <c r="AF104" t="str">
        <f ca="1"/>
        <v>Brązowy</v>
      </c>
      <c r="AK104" t="str">
        <f ca="1"/>
        <v>Ciemny turkus</v>
      </c>
      <c r="AL104" t="str">
        <f ca="1"/>
        <v>Cyraneczka</v>
      </c>
      <c r="AM104" t="str">
        <f ca="1"/>
        <v>Biały</v>
      </c>
      <c r="AN104" t="str">
        <f ca="1"/>
        <v>Nawłoć</v>
      </c>
      <c r="AO104" t="str">
        <f ca="1"/>
        <v>Pomarańczowy</v>
      </c>
      <c r="AP104" t="str">
        <f ca="1"/>
        <v>Ciemny turkus</v>
      </c>
    </row>
    <row r="105" spans="1:42" x14ac:dyDescent="0.3">
      <c r="A105">
        <v>15</v>
      </c>
      <c r="D105" t="str">
        <f ca="1"/>
        <v>Łupkowy szary</v>
      </c>
      <c r="J105" t="str">
        <f ca="1"/>
        <v>Łupkowy szary</v>
      </c>
      <c r="K105" t="str">
        <f ca="1"/>
        <v>Szary</v>
      </c>
      <c r="L105" t="str">
        <f ca="1"/>
        <v>Pomarańczowy</v>
      </c>
      <c r="O105" t="str">
        <f ca="1"/>
        <v>Kasztanowy</v>
      </c>
      <c r="Y105" t="str">
        <f ca="1"/>
        <v>Zielony</v>
      </c>
      <c r="Z105" t="str">
        <f ca="1"/>
        <v>Jasnoszary</v>
      </c>
      <c r="AA105" t="str">
        <f ca="1"/>
        <v>Biały</v>
      </c>
      <c r="AF105" t="str">
        <f ca="1"/>
        <v>Jasnobrązowy</v>
      </c>
      <c r="AK105" t="str">
        <f ca="1"/>
        <v>Cyraneczka</v>
      </c>
      <c r="AL105" t="str">
        <f ca="1"/>
        <v>Średni akwamaryn</v>
      </c>
      <c r="AM105" t="str">
        <f ca="1"/>
        <v>Jasnoszary</v>
      </c>
      <c r="AN105" t="str">
        <f ca="1"/>
        <v>Biały</v>
      </c>
      <c r="AO105" t="str">
        <f ca="1"/>
        <v>Jasnobrązowy</v>
      </c>
      <c r="AP105" t="str">
        <f ca="1"/>
        <v>Cyraneczka</v>
      </c>
    </row>
    <row r="106" spans="1:42" x14ac:dyDescent="0.3">
      <c r="A106">
        <v>16</v>
      </c>
      <c r="D106" t="str">
        <f ca="1"/>
        <v>Czarny</v>
      </c>
      <c r="J106" t="str">
        <f ca="1"/>
        <v>Czarny</v>
      </c>
      <c r="K106" t="str">
        <f ca="1"/>
        <v>Przyciemniony szary</v>
      </c>
      <c r="L106" t="str">
        <f ca="1"/>
        <v>Pomarańczowy czerwony</v>
      </c>
      <c r="O106" t="str">
        <f ca="1"/>
        <v>Brązowe siodło</v>
      </c>
      <c r="Y106" t="str">
        <f ca="1"/>
        <v>Żółty zielony</v>
      </c>
      <c r="Z106" t="str">
        <f ca="1"/>
        <v>Szary</v>
      </c>
      <c r="AA106" t="str">
        <f ca="1"/>
        <v>Przyciemniony szary</v>
      </c>
      <c r="AF106" t="str">
        <f ca="1"/>
        <v>Nawłoć</v>
      </c>
      <c r="AK106" t="str">
        <f ca="1"/>
        <v>Średni akwamaryn</v>
      </c>
      <c r="AL106" t="str">
        <f ca="1"/>
        <v>Zielony</v>
      </c>
      <c r="AM106" t="str">
        <f ca="1"/>
        <v>Szary</v>
      </c>
      <c r="AN106" t="str">
        <f ca="1"/>
        <v>Jasnoszary</v>
      </c>
      <c r="AO106" t="str">
        <f ca="1"/>
        <v>Biały</v>
      </c>
      <c r="AP106" t="str">
        <f ca="1"/>
        <v>Średni akwamaryn</v>
      </c>
    </row>
    <row r="107" spans="1:42" x14ac:dyDescent="0.3">
      <c r="A107">
        <v>17</v>
      </c>
      <c r="K107" t="str">
        <f ca="1"/>
        <v>Łupkowy szary</v>
      </c>
      <c r="L107" t="str">
        <f ca="1"/>
        <v>Jasnobrązowy</v>
      </c>
      <c r="O107" t="str">
        <f ca="1"/>
        <v>Biały</v>
      </c>
      <c r="Y107" t="str">
        <f ca="1"/>
        <v>Wiosenna zieleń</v>
      </c>
      <c r="Z107" t="str">
        <f ca="1"/>
        <v>Przyciemniony szary</v>
      </c>
      <c r="AA107" t="str">
        <f ca="1"/>
        <v>Łupkowy szary</v>
      </c>
      <c r="AF107" t="str">
        <f ca="1"/>
        <v>Czekoladowy</v>
      </c>
      <c r="AK107" t="str">
        <f ca="1"/>
        <v>Zielony</v>
      </c>
      <c r="AL107" t="str">
        <f ca="1"/>
        <v>Oliwkowy</v>
      </c>
      <c r="AM107" t="str">
        <f ca="1"/>
        <v>Przyciemniony szary</v>
      </c>
      <c r="AN107" t="str">
        <f ca="1"/>
        <v>Szary</v>
      </c>
      <c r="AO107" t="str">
        <f ca="1"/>
        <v>Jasnoszary</v>
      </c>
      <c r="AP107" t="str">
        <f ca="1"/>
        <v>Zielony</v>
      </c>
    </row>
    <row r="108" spans="1:42" x14ac:dyDescent="0.3">
      <c r="A108">
        <v>18</v>
      </c>
      <c r="K108" t="str">
        <f ca="1"/>
        <v>Czarny</v>
      </c>
      <c r="L108" t="str">
        <f ca="1"/>
        <v>Nawłoć</v>
      </c>
      <c r="O108" t="str">
        <f ca="1"/>
        <v>Jasnoszary</v>
      </c>
      <c r="Y108" t="str">
        <f ca="1"/>
        <v>Żółty</v>
      </c>
      <c r="Z108" t="str">
        <f ca="1"/>
        <v>Łupkowy szary</v>
      </c>
      <c r="AA108" t="str">
        <f ca="1"/>
        <v>Czarny</v>
      </c>
      <c r="AF108" t="str">
        <f ca="1"/>
        <v>Kasztanowy</v>
      </c>
      <c r="AK108" t="str">
        <f ca="1"/>
        <v>Oliwkowy</v>
      </c>
      <c r="AL108" t="str">
        <f ca="1"/>
        <v>Złoty</v>
      </c>
      <c r="AM108" t="str">
        <f ca="1"/>
        <v>Łupkowy szary</v>
      </c>
      <c r="AN108" t="str">
        <f ca="1"/>
        <v>Przyciemniony szary</v>
      </c>
      <c r="AO108" t="str">
        <f ca="1"/>
        <v>Szary</v>
      </c>
      <c r="AP108" t="str">
        <f ca="1"/>
        <v>Oliwkowy</v>
      </c>
    </row>
    <row r="109" spans="1:42" x14ac:dyDescent="0.3">
      <c r="A109">
        <v>19</v>
      </c>
      <c r="L109" t="str">
        <f ca="1"/>
        <v>Czekoladowy</v>
      </c>
      <c r="O109" t="str">
        <f ca="1"/>
        <v>Czarny</v>
      </c>
      <c r="Y109" t="str">
        <f ca="1"/>
        <v>Brązowy</v>
      </c>
      <c r="Z109" t="str">
        <f ca="1"/>
        <v>Czarny</v>
      </c>
      <c r="AF109" t="str">
        <f ca="1"/>
        <v>Brązowe siodło</v>
      </c>
      <c r="AK109" t="str">
        <f ca="1"/>
        <v>Żółty zielony</v>
      </c>
      <c r="AL109" t="str">
        <f ca="1"/>
        <v>Brązowy</v>
      </c>
      <c r="AM109" t="str">
        <f ca="1"/>
        <v>Czarny</v>
      </c>
      <c r="AN109" t="str">
        <f ca="1"/>
        <v>Łupkowy szary</v>
      </c>
      <c r="AO109" t="str">
        <f ca="1"/>
        <v>Przyciemniony szary</v>
      </c>
      <c r="AP109" t="str">
        <f ca="1"/>
        <v>Żółty zielony</v>
      </c>
    </row>
    <row r="110" spans="1:42" x14ac:dyDescent="0.3">
      <c r="A110">
        <v>20</v>
      </c>
      <c r="L110" t="str">
        <f ca="1"/>
        <v>Kasztanowy</v>
      </c>
      <c r="Y110" t="str">
        <f ca="1"/>
        <v>Czekoladowy</v>
      </c>
      <c r="AF110" t="str">
        <f ca="1"/>
        <v>Biały</v>
      </c>
      <c r="AK110" t="str">
        <f ca="1"/>
        <v>Limonkowy</v>
      </c>
      <c r="AL110" t="str">
        <f ca="1"/>
        <v>Czekoladowy</v>
      </c>
      <c r="AN110" t="str">
        <f ca="1"/>
        <v>Czarny</v>
      </c>
      <c r="AO110" t="str">
        <f ca="1"/>
        <v>Łupkowy szary</v>
      </c>
      <c r="AP110" t="str">
        <f ca="1"/>
        <v>Limonkowy</v>
      </c>
    </row>
    <row r="111" spans="1:42" x14ac:dyDescent="0.3">
      <c r="A111">
        <v>21</v>
      </c>
      <c r="L111" t="str">
        <f ca="1"/>
        <v>Brązowe siodło</v>
      </c>
      <c r="Y111" t="str">
        <f ca="1"/>
        <v>Kasztanowy</v>
      </c>
      <c r="AF111" t="str">
        <f ca="1"/>
        <v>Łupkowy szary</v>
      </c>
      <c r="AK111" t="str">
        <f ca="1"/>
        <v>Zielony żółty</v>
      </c>
      <c r="AL111" t="str">
        <f ca="1"/>
        <v>Brązowe siodło</v>
      </c>
      <c r="AO111" t="str">
        <f ca="1"/>
        <v>Czarny</v>
      </c>
      <c r="AP111" t="str">
        <f ca="1"/>
        <v>Zielony żółty</v>
      </c>
    </row>
    <row r="112" spans="1:42" x14ac:dyDescent="0.3">
      <c r="A112">
        <v>22</v>
      </c>
      <c r="L112" t="str">
        <f ca="1"/>
        <v>Biały</v>
      </c>
      <c r="Y112" t="str">
        <f ca="1"/>
        <v>Biały</v>
      </c>
      <c r="AF112" t="str">
        <f ca="1"/>
        <v>Czarny</v>
      </c>
      <c r="AK112" t="str">
        <f ca="1"/>
        <v>Wiosenna zieleń</v>
      </c>
      <c r="AL112" t="str">
        <f ca="1"/>
        <v>Biały</v>
      </c>
      <c r="AP112" t="str">
        <f ca="1"/>
        <v>Wiosenna zieleń</v>
      </c>
    </row>
    <row r="113" spans="1:42" x14ac:dyDescent="0.3">
      <c r="A113">
        <v>23</v>
      </c>
      <c r="L113" t="str">
        <f ca="1"/>
        <v>Jasnoszary</v>
      </c>
      <c r="Y113" t="str">
        <f ca="1"/>
        <v>Przyciemniony szary</v>
      </c>
      <c r="AK113" t="str">
        <f ca="1"/>
        <v>Żółty</v>
      </c>
      <c r="AL113" t="str">
        <f ca="1"/>
        <v>Jasnoszary</v>
      </c>
      <c r="AP113" t="str">
        <f ca="1"/>
        <v>Żółty</v>
      </c>
    </row>
    <row r="114" spans="1:42" x14ac:dyDescent="0.3">
      <c r="A114">
        <v>24</v>
      </c>
      <c r="Y114" t="str">
        <f ca="1"/>
        <v>Łupkowy szary</v>
      </c>
      <c r="AK114" t="str">
        <f ca="1"/>
        <v>Złoty</v>
      </c>
      <c r="AL114" t="str">
        <f ca="1"/>
        <v>Szary</v>
      </c>
      <c r="AP114" t="str">
        <f ca="1"/>
        <v>Złoty</v>
      </c>
    </row>
    <row r="115" spans="1:42" x14ac:dyDescent="0.3">
      <c r="A115">
        <v>25</v>
      </c>
      <c r="Y115" t="str">
        <f ca="1"/>
        <v>Czarny</v>
      </c>
      <c r="AK115" t="str">
        <f ca="1"/>
        <v>Cytrynowy szyfon</v>
      </c>
      <c r="AL115" t="str">
        <f ca="1"/>
        <v>Przyciemniony szary</v>
      </c>
      <c r="AP115" t="str">
        <f ca="1"/>
        <v>Cytrynowy szyfon</v>
      </c>
    </row>
    <row r="116" spans="1:42" x14ac:dyDescent="0.3">
      <c r="A116">
        <v>26</v>
      </c>
      <c r="AK116" t="str">
        <f ca="1"/>
        <v>Ciemny khaki</v>
      </c>
      <c r="AL116" t="str">
        <f ca="1"/>
        <v>Łupkowy szary</v>
      </c>
      <c r="AP116" t="str">
        <f ca="1"/>
        <v>Ciemny khaki</v>
      </c>
    </row>
    <row r="117" spans="1:42" x14ac:dyDescent="0.3">
      <c r="A117">
        <v>27</v>
      </c>
      <c r="AK117" t="str">
        <f ca="1"/>
        <v>Pomarańczowy</v>
      </c>
      <c r="AL117" t="str">
        <f ca="1"/>
        <v>Czarny</v>
      </c>
      <c r="AP117" t="str">
        <f ca="1"/>
        <v>Pomarańczowy</v>
      </c>
    </row>
    <row r="118" spans="1:42" x14ac:dyDescent="0.3">
      <c r="A118">
        <v>28</v>
      </c>
      <c r="AK118" t="str">
        <f ca="1"/>
        <v>Pomarańczowy czerwony</v>
      </c>
      <c r="AP118" t="str">
        <f ca="1"/>
        <v>Pomarańczowy czerwony</v>
      </c>
    </row>
    <row r="119" spans="1:42" x14ac:dyDescent="0.3">
      <c r="A119">
        <v>29</v>
      </c>
      <c r="AK119" t="str">
        <f ca="1"/>
        <v>Brązowy</v>
      </c>
      <c r="AP119" t="str">
        <f ca="1"/>
        <v>Brązowy</v>
      </c>
    </row>
    <row r="120" spans="1:42" x14ac:dyDescent="0.3">
      <c r="A120">
        <v>30</v>
      </c>
      <c r="AK120" t="str">
        <f ca="1"/>
        <v>Jasnobrązowy</v>
      </c>
      <c r="AP120" t="str">
        <f ca="1"/>
        <v>Jasnobrązowy</v>
      </c>
    </row>
    <row r="121" spans="1:42" x14ac:dyDescent="0.3">
      <c r="A121">
        <v>31</v>
      </c>
      <c r="AK121" t="str">
        <f ca="1"/>
        <v>Nawłoć</v>
      </c>
      <c r="AP121" t="str">
        <f ca="1"/>
        <v>Nawłoć</v>
      </c>
    </row>
    <row r="122" spans="1:42" x14ac:dyDescent="0.3">
      <c r="A122">
        <v>32</v>
      </c>
      <c r="AK122" t="str">
        <f ca="1"/>
        <v>Czekoladowy</v>
      </c>
      <c r="AP122" t="str">
        <f ca="1"/>
        <v>Czekoladowy</v>
      </c>
    </row>
    <row r="123" spans="1:42" x14ac:dyDescent="0.3">
      <c r="A123">
        <v>33</v>
      </c>
      <c r="AK123" t="str">
        <f ca="1"/>
        <v>Kasztanowy</v>
      </c>
      <c r="AP123" t="str">
        <f ca="1"/>
        <v>Kasztanowy</v>
      </c>
    </row>
    <row r="124" spans="1:42" x14ac:dyDescent="0.3">
      <c r="A124">
        <v>34</v>
      </c>
      <c r="AK124" t="str">
        <f ca="1"/>
        <v>Brązowe siodło</v>
      </c>
      <c r="AP124" t="str">
        <f ca="1"/>
        <v>Brązowe siodło</v>
      </c>
    </row>
    <row r="125" spans="1:42" x14ac:dyDescent="0.3">
      <c r="A125">
        <v>35</v>
      </c>
      <c r="AK125" t="str">
        <f ca="1"/>
        <v>Biały</v>
      </c>
      <c r="AP125" t="str">
        <f ca="1"/>
        <v>Biały</v>
      </c>
    </row>
    <row r="126" spans="1:42" x14ac:dyDescent="0.3">
      <c r="A126">
        <v>36</v>
      </c>
      <c r="AK126" t="str">
        <f ca="1"/>
        <v>Jasnoszary</v>
      </c>
      <c r="AP126" t="str">
        <f ca="1"/>
        <v>Jasnoszary</v>
      </c>
    </row>
    <row r="127" spans="1:42" x14ac:dyDescent="0.3">
      <c r="A127">
        <v>37</v>
      </c>
      <c r="AK127" t="str">
        <f ca="1"/>
        <v>Szary</v>
      </c>
      <c r="AP127" t="str">
        <f ca="1"/>
        <v>Szary</v>
      </c>
    </row>
    <row r="128" spans="1:42" x14ac:dyDescent="0.3">
      <c r="A128">
        <v>38</v>
      </c>
      <c r="AK128" t="str">
        <f ca="1"/>
        <v>Przyciemniony szary</v>
      </c>
      <c r="AP128" t="str">
        <f ca="1"/>
        <v>Przyciemniony szary</v>
      </c>
    </row>
    <row r="129" spans="1:42" x14ac:dyDescent="0.3">
      <c r="A129">
        <v>39</v>
      </c>
      <c r="AK129" t="str">
        <f ca="1"/>
        <v>Łupkowy szary</v>
      </c>
      <c r="AP129" t="str">
        <f ca="1"/>
        <v>Łupkowy szary</v>
      </c>
    </row>
    <row r="130" spans="1:42" x14ac:dyDescent="0.3">
      <c r="A130">
        <v>40</v>
      </c>
      <c r="AK130" t="str">
        <f ca="1"/>
        <v>Czarny</v>
      </c>
      <c r="AP130" t="str">
        <f ca="1"/>
        <v>Czarny</v>
      </c>
    </row>
    <row r="131" spans="1:42" x14ac:dyDescent="0.3">
      <c r="A131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DE94-6CCE-47B4-820D-A1534F2F4133}">
  <dimension ref="B1:Q84"/>
  <sheetViews>
    <sheetView showGridLines="0" showRowColHeaders="0" topLeftCell="A4" zoomScale="70" zoomScaleNormal="70" workbookViewId="0">
      <selection activeCell="L44" sqref="L44"/>
    </sheetView>
  </sheetViews>
  <sheetFormatPr defaultRowHeight="14.4" x14ac:dyDescent="0.3"/>
  <cols>
    <col min="2" max="17" width="17.77734375" customWidth="1"/>
  </cols>
  <sheetData>
    <row r="1" spans="2:17" ht="15" thickBot="1" x14ac:dyDescent="0.35">
      <c r="G1" s="2"/>
      <c r="J1" s="2"/>
    </row>
    <row r="2" spans="2:17" x14ac:dyDescent="0.3">
      <c r="B2" s="398" t="s">
        <v>2</v>
      </c>
      <c r="C2" s="396" t="s">
        <v>457</v>
      </c>
    </row>
    <row r="3" spans="2:17" ht="15" thickBot="1" x14ac:dyDescent="0.35">
      <c r="B3" s="399" t="s">
        <v>6</v>
      </c>
      <c r="C3" s="343" t="s">
        <v>13</v>
      </c>
    </row>
    <row r="4" spans="2:17" ht="15" thickBot="1" x14ac:dyDescent="0.35">
      <c r="B4" s="704" t="s">
        <v>656</v>
      </c>
      <c r="C4" s="705"/>
      <c r="D4" s="704" t="s">
        <v>657</v>
      </c>
      <c r="E4" s="705"/>
      <c r="F4" s="704" t="s">
        <v>610</v>
      </c>
      <c r="G4" s="705"/>
      <c r="H4" s="704" t="s">
        <v>632</v>
      </c>
      <c r="I4" s="705"/>
      <c r="J4" s="704" t="s">
        <v>633</v>
      </c>
      <c r="K4" s="705"/>
      <c r="L4" s="704" t="s">
        <v>634</v>
      </c>
      <c r="M4" s="705"/>
      <c r="N4" s="704" t="s">
        <v>635</v>
      </c>
      <c r="O4" s="705"/>
      <c r="P4" s="704" t="s">
        <v>636</v>
      </c>
      <c r="Q4" s="705"/>
    </row>
    <row r="5" spans="2:17" x14ac:dyDescent="0.3">
      <c r="B5" s="337" t="s">
        <v>1</v>
      </c>
      <c r="C5" s="350" t="s">
        <v>445</v>
      </c>
      <c r="D5" s="337" t="s">
        <v>1</v>
      </c>
      <c r="E5" s="350" t="s">
        <v>446</v>
      </c>
      <c r="F5" s="337" t="s">
        <v>1</v>
      </c>
      <c r="G5" s="350" t="s">
        <v>448</v>
      </c>
      <c r="H5" s="337" t="s">
        <v>1</v>
      </c>
      <c r="I5" s="350"/>
      <c r="J5" s="337" t="s">
        <v>1</v>
      </c>
      <c r="K5" s="350"/>
      <c r="L5" s="337" t="s">
        <v>1</v>
      </c>
      <c r="M5" s="350"/>
      <c r="N5" s="337" t="s">
        <v>1</v>
      </c>
      <c r="O5" s="350" t="s">
        <v>451</v>
      </c>
      <c r="P5" s="337" t="s">
        <v>1</v>
      </c>
      <c r="Q5" s="350"/>
    </row>
    <row r="6" spans="2:17" ht="15" thickBot="1" x14ac:dyDescent="0.35">
      <c r="B6" s="342" t="s">
        <v>648</v>
      </c>
      <c r="C6" s="397" t="s">
        <v>706</v>
      </c>
      <c r="D6" s="342" t="s">
        <v>648</v>
      </c>
      <c r="E6" s="397" t="s">
        <v>745</v>
      </c>
      <c r="F6" s="342" t="s">
        <v>648</v>
      </c>
      <c r="G6" s="397" t="s">
        <v>723</v>
      </c>
      <c r="H6" s="342" t="s">
        <v>648</v>
      </c>
      <c r="I6" s="397"/>
      <c r="J6" s="342" t="s">
        <v>648</v>
      </c>
      <c r="K6" s="397"/>
      <c r="L6" s="342" t="s">
        <v>648</v>
      </c>
      <c r="M6" s="397"/>
      <c r="N6" s="342" t="s">
        <v>648</v>
      </c>
      <c r="O6" s="397" t="s">
        <v>460</v>
      </c>
      <c r="P6" s="342" t="s">
        <v>648</v>
      </c>
      <c r="Q6" s="397"/>
    </row>
    <row r="7" spans="2:17" ht="15" thickBot="1" x14ac:dyDescent="0.35">
      <c r="B7" s="704" t="s">
        <v>608</v>
      </c>
      <c r="C7" s="705"/>
      <c r="D7" s="704" t="s">
        <v>608</v>
      </c>
      <c r="E7" s="705"/>
      <c r="F7" s="704" t="s">
        <v>608</v>
      </c>
      <c r="G7" s="705"/>
      <c r="H7" s="704" t="s">
        <v>608</v>
      </c>
      <c r="I7" s="705"/>
      <c r="J7" s="704" t="s">
        <v>608</v>
      </c>
      <c r="K7" s="705"/>
      <c r="L7" s="704" t="s">
        <v>608</v>
      </c>
      <c r="M7" s="705"/>
      <c r="N7" s="704" t="s">
        <v>608</v>
      </c>
      <c r="O7" s="705"/>
      <c r="P7" s="704" t="s">
        <v>608</v>
      </c>
      <c r="Q7" s="705"/>
    </row>
    <row r="8" spans="2:17" x14ac:dyDescent="0.3">
      <c r="B8" s="337">
        <v>1</v>
      </c>
      <c r="C8" s="350" t="str">
        <f>_xlfn.IFNA(IF(VLOOKUP($C$6,Tabela1[#All],6,FALSE)&lt;&gt;0,VLOOKUP($C$6,Tabela1[#All],6,FALSE),""),"")</f>
        <v>czarny</v>
      </c>
      <c r="D8" s="337">
        <v>1</v>
      </c>
      <c r="E8" s="350" t="str">
        <f ca="1">_xlfn.IFNA(IF(E30=FALSE,IF(VLOOKUP($E$6,Tabela1[#All],6,FALSE)&lt;&gt;0,VLOOKUP($E$6,Tabela1[#All],6,FALSE),""),""),"")</f>
        <v>czarny</v>
      </c>
      <c r="F8" s="337">
        <v>1</v>
      </c>
      <c r="G8" s="350" t="str">
        <f ca="1">_xlfn.IFNA(IF(G30=FALSE,IF(VLOOKUP($G$6,Tabela1[#All],6,FALSE)&lt;&gt;0,VLOOKUP($G$6,Tabela1[#All],6,FALSE),""),""),"")</f>
        <v>cyraneczka</v>
      </c>
      <c r="H8" s="337">
        <v>1</v>
      </c>
      <c r="I8" s="350" t="str">
        <f ca="1">_xlfn.IFNA(IF(I30=FALSE,IF(VLOOKUP($I$6,Tabela1[#All],6,FALSE)&lt;&gt;0,VLOOKUP($I$6,Tabela1[#All],6,FALSE),""),""),"")</f>
        <v/>
      </c>
      <c r="J8" s="337">
        <v>1</v>
      </c>
      <c r="K8" s="350" t="str">
        <f ca="1">_xlfn.IFNA(IF(K30=FALSE,IF(VLOOKUP($K$6,Tabela1[#All],6,FALSE)&lt;&gt;0,VLOOKUP($K$6,Tabela1[#All],6,FALSE),""),""),"")</f>
        <v/>
      </c>
      <c r="L8" s="337">
        <v>1</v>
      </c>
      <c r="M8" s="350" t="str">
        <f ca="1">_xlfn.IFNA(IF(M30=FALSE,IF(VLOOKUP($M$6,Tabela1[#All],6,FALSE)&lt;&gt;0,VLOOKUP($M$6,Tabela1[#All],6,FALSE),""),""),"")</f>
        <v/>
      </c>
      <c r="N8" s="337">
        <v>1</v>
      </c>
      <c r="O8" s="350" t="str">
        <f ca="1">_xlfn.IFNA(IF(O30=FALSE,IF(VLOOKUP($O$6,Tabela1[#All],6,FALSE)&lt;&gt;0,VLOOKUP($O$6,Tabela1[#All],6,FALSE),""),""),"")</f>
        <v/>
      </c>
      <c r="P8" s="337">
        <v>1</v>
      </c>
      <c r="Q8" s="350" t="str">
        <f ca="1">_xlfn.IFNA(IF(Q30=FALSE,IF(VLOOKUP($Q$6,Tabela1[#All],6,FALSE)&lt;&gt;0,VLOOKUP($Q$6,Tabela1[#All],6,FALSE),""),""),"")</f>
        <v/>
      </c>
    </row>
    <row r="9" spans="2:17" x14ac:dyDescent="0.3">
      <c r="B9" s="332">
        <v>2</v>
      </c>
      <c r="C9" s="340" t="str">
        <f>_xlfn.IFNA(IF(VLOOKUP($C$6,Tabela1[#All],7,FALSE)&lt;&gt;0,VLOOKUP($C$6,Tabela1[#All],7,FALSE),""),"")</f>
        <v>biały</v>
      </c>
      <c r="D9" s="332">
        <v>2</v>
      </c>
      <c r="E9" s="340" t="str">
        <f ca="1">_xlfn.IFNA(IF(E30=FALSE,IF(VLOOKUP($E$6,Tabela1[#All],7,FALSE)&lt;&gt;0,VLOOKUP($E$6,Tabela1[#All],7,FALSE),""),""),"")</f>
        <v/>
      </c>
      <c r="F9" s="332">
        <v>2</v>
      </c>
      <c r="G9" s="340" t="str">
        <f ca="1">_xlfn.IFNA(IF(G30=FALSE,IF(VLOOKUP($G$6,Tabela1[#All],7,FALSE)&lt;&gt;0,VLOOKUP($G$6,Tabela1[#All],7,FALSE),""),""),"")</f>
        <v/>
      </c>
      <c r="H9" s="332">
        <v>2</v>
      </c>
      <c r="I9" s="340" t="str">
        <f ca="1">_xlfn.IFNA(IF(I30=FALSE,IF(VLOOKUP($I$6,Tabela1[#All],7,FALSE)&lt;&gt;0,VLOOKUP($I$6,Tabela1[#All],7,FALSE),""),""),"")</f>
        <v/>
      </c>
      <c r="J9" s="332">
        <v>2</v>
      </c>
      <c r="K9" s="340" t="str">
        <f ca="1">_xlfn.IFNA(IF(K30=FALSE,IF(VLOOKUP($K$6,Tabela1[#All],7,FALSE)&lt;&gt;0,VLOOKUP($K$6,Tabela1[#All],7,FALSE),""),""),"")</f>
        <v/>
      </c>
      <c r="L9" s="332">
        <v>2</v>
      </c>
      <c r="M9" s="340" t="str">
        <f ca="1">_xlfn.IFNA(IF(M30=FALSE,IF(VLOOKUP($M$6,Tabela1[#All],7,FALSE)&lt;&gt;0,VLOOKUP($M$6,Tabela1[#All],7,FALSE),""),""),"")</f>
        <v/>
      </c>
      <c r="N9" s="332">
        <v>2</v>
      </c>
      <c r="O9" s="340" t="str">
        <f ca="1">_xlfn.IFNA(IF(O30=FALSE,IF(VLOOKUP($O$6,Tabela1[#All],7,FALSE)&lt;&gt;0,VLOOKUP($O$6,Tabela1[#All],7,FALSE),""),""),"")</f>
        <v/>
      </c>
      <c r="P9" s="332">
        <v>2</v>
      </c>
      <c r="Q9" s="340" t="str">
        <f ca="1">_xlfn.IFNA(IF(Q30=FALSE,IF(VLOOKUP($Q$6,Tabela1[#All],7,FALSE)&lt;&gt;0,VLOOKUP($Q$6,Tabela1[#All],7,FALSE),""),""),"")</f>
        <v/>
      </c>
    </row>
    <row r="10" spans="2:17" ht="15" thickBot="1" x14ac:dyDescent="0.35">
      <c r="B10" s="342">
        <v>3</v>
      </c>
      <c r="C10" s="397" t="str">
        <f>_xlfn.IFNA(IF(VLOOKUP($C$6,Tabela1[#All],8,FALSE)&lt;&gt;0,VLOOKUP($C$6,Tabela1[#All],8,FALSE),""),"")</f>
        <v/>
      </c>
      <c r="D10" s="342">
        <v>3</v>
      </c>
      <c r="E10" s="397" t="str">
        <f ca="1">_xlfn.IFNA(IF(E30=FALSE,IF(VLOOKUP($E$6,Tabela1[#All],8,FALSE)&lt;&gt;0,VLOOKUP($E$6,Tabela1[#All],8,FALSE),""),""),"")</f>
        <v/>
      </c>
      <c r="F10" s="342">
        <v>3</v>
      </c>
      <c r="G10" s="397" t="str">
        <f ca="1">_xlfn.IFNA(IF(G30=FALSE,IF(VLOOKUP($G$6,Tabela1[#All],8,FALSE)&lt;&gt;0,VLOOKUP($G$6,Tabela1[#All],8,FALSE),""),""),"")</f>
        <v/>
      </c>
      <c r="H10" s="342">
        <v>3</v>
      </c>
      <c r="I10" s="397" t="str">
        <f ca="1">_xlfn.IFNA(IF(I30=FALSE,IF(VLOOKUP($I$6,Tabela1[#All],8,FALSE)&lt;&gt;0,VLOOKUP($I$6,Tabela1[#All],8,FALSE),""),""),"")</f>
        <v/>
      </c>
      <c r="J10" s="342">
        <v>3</v>
      </c>
      <c r="K10" s="397" t="str">
        <f ca="1">_xlfn.IFNA(IF(K30=FALSE,IF(VLOOKUP($K$6,Tabela1[#All],8,FALSE)&lt;&gt;0,VLOOKUP($K$6,Tabela1[#All],8,FALSE),""),""),"")</f>
        <v/>
      </c>
      <c r="L10" s="342">
        <v>3</v>
      </c>
      <c r="M10" s="397" t="str">
        <f ca="1">_xlfn.IFNA(IF(M30=FALSE,IF(VLOOKUP($M$6,Tabela1[#All],8,FALSE)&lt;&gt;0,VLOOKUP($M$6,Tabela1[#All],8,FALSE),""),""),"")</f>
        <v/>
      </c>
      <c r="N10" s="342">
        <v>3</v>
      </c>
      <c r="O10" s="397" t="str">
        <f ca="1">_xlfn.IFNA(IF(O30=FALSE,IF(VLOOKUP($O$6,Tabela1[#All],8,FALSE)&lt;&gt;0,VLOOKUP($O$6,Tabela1[#All],8,FALSE),""),""),"")</f>
        <v/>
      </c>
      <c r="P10" s="342">
        <v>3</v>
      </c>
      <c r="Q10" s="397" t="str">
        <f ca="1">_xlfn.IFNA(IF(Q30=FALSE,IF(VLOOKUP($Q$6,Tabela1[#All],8,FALSE)&lt;&gt;0,VLOOKUP($Q$6,Tabela1[#All],8,FALSE),""),""),"")</f>
        <v/>
      </c>
    </row>
    <row r="11" spans="2:17" ht="15" thickBot="1" x14ac:dyDescent="0.35">
      <c r="B11" s="348" t="s">
        <v>452</v>
      </c>
      <c r="C11" s="349" t="str">
        <f>_xlfn.IFNA(IF(VLOOKUP(C6,Tabela1[#All],10,FALSE)&lt;&gt;"0",VLOOKUP(C6,Tabela1[#All],10,FALSE),""),"")</f>
        <v>Nie</v>
      </c>
      <c r="D11" s="348" t="s">
        <v>452</v>
      </c>
      <c r="E11" s="349" t="str">
        <f>_xlfn.IFNA(IF(VLOOKUP(E6,Tabela1[#All],10,FALSE)&lt;&gt;"0",VLOOKUP(E6,Tabela1[#All],10,FALSE),""),"")</f>
        <v>Nie</v>
      </c>
      <c r="F11" s="348" t="s">
        <v>452</v>
      </c>
      <c r="G11" s="349" t="str">
        <f>_xlfn.IFNA(IF(VLOOKUP(G6,Tabela1[#All],10,FALSE)&lt;&gt;"0",VLOOKUP(G6,Tabela1[#All],10,FALSE),""),"")</f>
        <v>Nie</v>
      </c>
      <c r="H11" s="348" t="s">
        <v>452</v>
      </c>
      <c r="I11" s="349" t="str">
        <f>_xlfn.IFNA(IF(VLOOKUP(I6,Tabela1[#All],10,FALSE)&lt;&gt;"0",VLOOKUP(I6,Tabela1[#All],10,FALSE),""),"")</f>
        <v/>
      </c>
      <c r="J11" s="348" t="s">
        <v>452</v>
      </c>
      <c r="K11" s="349" t="str">
        <f>_xlfn.IFNA(IF(VLOOKUP(K6,Tabela1[#All],10,FALSE)&lt;&gt;"0",VLOOKUP(K6,Tabela1[#All],10,FALSE),""),"")</f>
        <v/>
      </c>
      <c r="L11" s="348" t="s">
        <v>452</v>
      </c>
      <c r="M11" s="349" t="str">
        <f>_xlfn.IFNA(IF(VLOOKUP(M6,Tabela1[#All],10,FALSE)&lt;&gt;"0",VLOOKUP(M6,Tabela1[#All],10,FALSE),""),"")</f>
        <v/>
      </c>
      <c r="N11" s="348" t="s">
        <v>452</v>
      </c>
      <c r="O11" s="349" t="str">
        <f>_xlfn.IFNA(IF(VLOOKUP(O6,Tabela1[#All],10,FALSE)&lt;&gt;"0",VLOOKUP(O6,Tabela1[#All],10,FALSE),""),"")</f>
        <v/>
      </c>
      <c r="P11" s="348" t="s">
        <v>452</v>
      </c>
      <c r="Q11" s="349" t="str">
        <f>_xlfn.IFNA(IF(VLOOKUP(Q6,Tabela1[#All],10,FALSE)&lt;&gt;"0",VLOOKUP(Q6,Tabela1[#All],10,FALSE),""),"")</f>
        <v/>
      </c>
    </row>
    <row r="12" spans="2:17" ht="15" thickBot="1" x14ac:dyDescent="0.35">
      <c r="B12" s="704" t="s">
        <v>668</v>
      </c>
      <c r="C12" s="705"/>
      <c r="D12" s="704" t="s">
        <v>668</v>
      </c>
      <c r="E12" s="705"/>
      <c r="F12" s="704" t="s">
        <v>668</v>
      </c>
      <c r="G12" s="705"/>
      <c r="H12" s="704" t="s">
        <v>668</v>
      </c>
      <c r="I12" s="705"/>
      <c r="J12" s="704" t="s">
        <v>668</v>
      </c>
      <c r="K12" s="705"/>
      <c r="L12" s="704" t="s">
        <v>668</v>
      </c>
      <c r="M12" s="705"/>
      <c r="N12" s="704" t="s">
        <v>668</v>
      </c>
      <c r="O12" s="705"/>
      <c r="P12" s="704" t="s">
        <v>668</v>
      </c>
      <c r="Q12" s="705"/>
    </row>
    <row r="13" spans="2:17" ht="15" thickBot="1" x14ac:dyDescent="0.35">
      <c r="B13" s="337" t="str">
        <f t="shared" ref="B13:B19" si="0">C33</f>
        <v>Spodnie</v>
      </c>
      <c r="C13" s="336">
        <f ca="1">HLOOKUP(B13,Algorytm!$AX$6:$BE$7,2,FALSE)</f>
        <v>2</v>
      </c>
      <c r="D13" s="337" t="str">
        <f t="shared" ref="D13:D18" si="1">D33</f>
        <v>Krótkie spodenki</v>
      </c>
      <c r="E13" s="336">
        <f ca="1">HLOOKUP(D13,Algorytm!$CS$3:$CZ$4,2,FALSE)</f>
        <v>0</v>
      </c>
      <c r="F13" s="337" t="str">
        <f>E33</f>
        <v>Krótkie spodenki</v>
      </c>
      <c r="G13" s="336">
        <f ca="1">HLOOKUP(F13,Algorytm!$EM$3:$ET$4,2,FALSE)</f>
        <v>0</v>
      </c>
      <c r="H13" s="337" t="str">
        <f>F33</f>
        <v>Krótkie spodenki</v>
      </c>
      <c r="I13" s="336">
        <f ca="1">HLOOKUP(H13,Algorytm!$GG$3:$GN$4,2,FALSE)</f>
        <v>0</v>
      </c>
      <c r="J13" s="337" t="str">
        <f>G33</f>
        <v>Krótkie spodenki</v>
      </c>
      <c r="K13" s="336">
        <f ca="1">HLOOKUP(J13,Algorytm!$IA$3:$IH$4,2,FALSE)</f>
        <v>0</v>
      </c>
      <c r="L13" s="337" t="str">
        <f>H33</f>
        <v>Krótkie spodenki</v>
      </c>
      <c r="M13" s="336">
        <f ca="1">HLOOKUP(L13,Algorytm!$JU$3:$KB$4,2,FALSE)</f>
        <v>0</v>
      </c>
      <c r="N13" s="400" t="str">
        <f>I33</f>
        <v>Krótkie spodenki</v>
      </c>
      <c r="O13" s="401">
        <f ca="1">HLOOKUP(N13,Algorytm!$LO$3:$LV$4,2,FALSE)</f>
        <v>0</v>
      </c>
      <c r="P13" s="409" t="s">
        <v>437</v>
      </c>
      <c r="Q13" s="401" t="s">
        <v>437</v>
      </c>
    </row>
    <row r="14" spans="2:17" ht="15" thickBot="1" x14ac:dyDescent="0.35">
      <c r="B14" s="332" t="str">
        <f t="shared" si="0"/>
        <v>Krótkie spodenki</v>
      </c>
      <c r="C14" s="330">
        <f ca="1">HLOOKUP(B14,Algorytm!$AX$6:$BE$7,2,FALSE)</f>
        <v>0</v>
      </c>
      <c r="D14" s="332" t="str">
        <f t="shared" si="1"/>
        <v>Podkoszulek</v>
      </c>
      <c r="E14" s="330">
        <f ca="1">HLOOKUP(D14,Algorytm!$CS$3:$CZ$4,2,FALSE)</f>
        <v>5</v>
      </c>
      <c r="F14" s="332" t="str">
        <f>E34</f>
        <v>Koszula</v>
      </c>
      <c r="G14" s="330">
        <f ca="1">HLOOKUP(F14,Algorytm!$EM$3:$ET$4,2,FALSE)</f>
        <v>0</v>
      </c>
      <c r="H14" s="332" t="str">
        <f>F34</f>
        <v>Koszula</v>
      </c>
      <c r="I14" s="330">
        <f ca="1">HLOOKUP(H14,Algorytm!$GG$3:$GN$4,2,FALSE)</f>
        <v>0</v>
      </c>
      <c r="J14" s="332" t="str">
        <f>G34</f>
        <v>Koszula</v>
      </c>
      <c r="K14" s="330">
        <f ca="1">HLOOKUP(J14,Algorytm!$IA$3:$IH$4,2,FALSE)</f>
        <v>0</v>
      </c>
      <c r="L14" s="333" t="str">
        <f>H34</f>
        <v>Koszula</v>
      </c>
      <c r="M14" s="334">
        <f ca="1">HLOOKUP(L14,Algorytm!$JU$3:$KB$4,2,FALSE)</f>
        <v>0</v>
      </c>
    </row>
    <row r="15" spans="2:17" ht="15" thickBot="1" x14ac:dyDescent="0.35">
      <c r="B15" s="332" t="str">
        <f t="shared" si="0"/>
        <v>Podkoszulek</v>
      </c>
      <c r="C15" s="330">
        <f ca="1">HLOOKUP(B15,Algorytm!$AX$6:$BE$7,2,FALSE)</f>
        <v>5</v>
      </c>
      <c r="D15" s="332" t="str">
        <f t="shared" si="1"/>
        <v>Koszula</v>
      </c>
      <c r="E15" s="330">
        <f ca="1">HLOOKUP(D15,Algorytm!$CS$3:$CZ$4,2,FALSE)</f>
        <v>0</v>
      </c>
      <c r="F15" s="332" t="str">
        <f>E35</f>
        <v>Bluza</v>
      </c>
      <c r="G15" s="330">
        <f ca="1">HLOOKUP(F15,Algorytm!$EM$3:$ET$4,2,FALSE)</f>
        <v>0</v>
      </c>
      <c r="H15" s="332" t="str">
        <f>F35</f>
        <v>Bluza</v>
      </c>
      <c r="I15" s="330">
        <f ca="1">HLOOKUP(H15,Algorytm!$GG$3:$GN$4,2,FALSE)</f>
        <v>0</v>
      </c>
      <c r="J15" s="333" t="str">
        <f>G35</f>
        <v>Bluza</v>
      </c>
      <c r="K15" s="334">
        <f ca="1">HLOOKUP(J15,Algorytm!$IA$3:$IH$4,2,FALSE)</f>
        <v>0</v>
      </c>
    </row>
    <row r="16" spans="2:17" ht="15" thickBot="1" x14ac:dyDescent="0.35">
      <c r="B16" s="332" t="str">
        <f t="shared" si="0"/>
        <v>Koszula</v>
      </c>
      <c r="C16" s="330">
        <f ca="1">HLOOKUP(B16,Algorytm!$AX$6:$BE$7,2,FALSE)</f>
        <v>0</v>
      </c>
      <c r="D16" s="332" t="str">
        <f t="shared" si="1"/>
        <v>Bluza</v>
      </c>
      <c r="E16" s="330">
        <f ca="1">HLOOKUP(D16,Algorytm!$CS$3:$CZ$4,2,FALSE)</f>
        <v>0</v>
      </c>
      <c r="F16" s="332" t="str">
        <f>E36</f>
        <v>Sweter</v>
      </c>
      <c r="G16" s="330">
        <f ca="1">HLOOKUP(F16,Algorytm!$EM$3:$ET$4,2,FALSE)</f>
        <v>0</v>
      </c>
      <c r="H16" s="333" t="str">
        <f>F36</f>
        <v>Sweter</v>
      </c>
      <c r="I16" s="334">
        <f ca="1">HLOOKUP(H16,Algorytm!$GG$3:$GN$4,2,FALSE)</f>
        <v>0</v>
      </c>
    </row>
    <row r="17" spans="2:17" ht="15" thickBot="1" x14ac:dyDescent="0.35">
      <c r="B17" s="332" t="str">
        <f t="shared" si="0"/>
        <v>Bluza</v>
      </c>
      <c r="C17" s="330">
        <f ca="1">HLOOKUP(B17,Algorytm!$AX$6:$BE$7,2,FALSE)</f>
        <v>0</v>
      </c>
      <c r="D17" s="332" t="str">
        <f t="shared" si="1"/>
        <v>Sweter</v>
      </c>
      <c r="E17" s="330">
        <f ca="1">HLOOKUP(D17,Algorytm!$CS$3:$CZ$4,2,FALSE)</f>
        <v>0</v>
      </c>
      <c r="F17" s="333" t="str">
        <f>E37</f>
        <v>Okrycie wierzchnie</v>
      </c>
      <c r="G17" s="334">
        <f ca="1">HLOOKUP(F17,Algorytm!$EM$3:$ET$4,2,FALSE)</f>
        <v>0</v>
      </c>
    </row>
    <row r="18" spans="2:17" ht="15" thickBot="1" x14ac:dyDescent="0.35">
      <c r="B18" s="332" t="str">
        <f t="shared" si="0"/>
        <v>Sweter</v>
      </c>
      <c r="C18" s="330">
        <f ca="1">HLOOKUP(B18,Algorytm!$AX$6:$BE$7,2,FALSE)</f>
        <v>0</v>
      </c>
      <c r="D18" s="333" t="str">
        <f t="shared" si="1"/>
        <v>Okrycie wierzchnie</v>
      </c>
      <c r="E18" s="334">
        <f ca="1">HLOOKUP(D18,Algorytm!$CS$3:$CZ$4,2,FALSE)</f>
        <v>0</v>
      </c>
    </row>
    <row r="19" spans="2:17" ht="15" thickBot="1" x14ac:dyDescent="0.35">
      <c r="B19" s="333" t="str">
        <f t="shared" si="0"/>
        <v>Okrycie wierzchnie</v>
      </c>
      <c r="C19" s="334">
        <f ca="1">HLOOKUP(B19,Algorytm!$AX$6:$BE$7,2,FALSE)</f>
        <v>0</v>
      </c>
    </row>
    <row r="29" spans="2:17" x14ac:dyDescent="0.3">
      <c r="B29" t="s">
        <v>666</v>
      </c>
      <c r="C29" t="b" cm="1">
        <f t="array" aca="1" ref="C29" ca="1">(SUM(--(C6=OFFSET('Wybór ubrań'!A3,0,MATCH(C5&amp;C2&amp;C3,'Wybór ubrań'!B1:DY1,0),HLOOKUP(C5&amp;C2&amp;C3,'Wybór ubrań'!B84:DY85,2,FALSE))))=0)</f>
        <v>0</v>
      </c>
      <c r="E29" t="b" cm="1">
        <f t="array" aca="1" ref="E29" ca="1">IFERROR(SUM(--(E6=OFFSET(Algorytm!AW9,0,MATCH(E5,Algorytm!AX6:BE6,0),HLOOKUP(E5,Algorytm!AX6:BE7,2,FALSE))))=0,TRUE)</f>
        <v>0</v>
      </c>
      <c r="G29" t="b" cm="1">
        <f t="array" aca="1" ref="G29" ca="1">IFERROR(SUM(--(G6=OFFSET(Algorytm!CR6,0,MATCH(G5,Algorytm!CS3:CZ3,0),HLOOKUP(G5,Algorytm!CS3:CZ4,2,FALSE))))=0,TRUE)</f>
        <v>0</v>
      </c>
      <c r="I29" t="b" cm="1">
        <f t="array" aca="1" ref="I29" ca="1">IFERROR(SUM(--(I6=OFFSET(Algorytm!EL6,0,MATCH(I5,Algorytm!EM3:ET3,0),HLOOKUP(I5,Algorytm!EM3:ET4,2,FALSE))))=0,TRUE)</f>
        <v>1</v>
      </c>
      <c r="K29" t="b" cm="1">
        <f t="array" aca="1" ref="K29" ca="1">IFERROR(SUM(--(K6=OFFSET(Algorytm!GF6,0,MATCH(K5,Algorytm!GG3:GN3,0),HLOOKUP(K5,Algorytm!GG3:GN4,2,FALSE))))=0,TRUE)</f>
        <v>1</v>
      </c>
      <c r="M29" t="b" cm="1">
        <f t="array" aca="1" ref="M29" ca="1">IFERROR(SUM(--(M6=OFFSET(Algorytm!HZ6,0,MATCH(M5,Algorytm!IA3:IH3,0),HLOOKUP(M5,Algorytm!IA3:IH4,2,FALSE))))=0,TRUE)</f>
        <v>1</v>
      </c>
      <c r="O29" t="b" cm="1">
        <f t="array" aca="1" ref="O29" ca="1">IFERROR(SUM(--(O6=OFFSET(Algorytm!JT6,0,MATCH(O5,Algorytm!JU3:KB3,0),HLOOKUP(O5,Algorytm!JU3:KB4,2,FALSE))))=0,TRUE)</f>
        <v>1</v>
      </c>
      <c r="Q29" t="b" cm="1">
        <f t="array" aca="1" ref="Q29" ca="1">IFERROR(SUM(--(Q6=OFFSET(Algorytm!LN6,0,MATCH(Q5,Algorytm!LO3:LV3,0),HLOOKUP(Q5,Algorytm!LO3:LV4,2,FALSE))))=0,TRUE)</f>
        <v>1</v>
      </c>
    </row>
    <row r="30" spans="2:17" x14ac:dyDescent="0.3">
      <c r="B30" t="s">
        <v>667</v>
      </c>
      <c r="E30" t="b">
        <f ca="1">_xlfn.IFNA(OR(C29=TRUE,E29=TRUE),TRUE)</f>
        <v>0</v>
      </c>
      <c r="G30" t="b">
        <f ca="1">_xlfn.IFNA(OR(C29=TRUE,E29=TRUE,G29=TRUE),TRUE)</f>
        <v>0</v>
      </c>
      <c r="I30" t="b">
        <f ca="1">_xlfn.IFNA(OR(C29=TRUE,E29=TRUE,G29=TRUE,I29=TRUE),TRUE)</f>
        <v>1</v>
      </c>
      <c r="K30" t="b">
        <f ca="1">_xlfn.IFNA(OR(C29=TRUE,E29=TRUE,G29=TRUE,I29=TRUE,K29=TRUE),TRUE)</f>
        <v>1</v>
      </c>
      <c r="M30" t="b">
        <f ca="1">_xlfn.IFNA(OR(C29=TRUE,E29=TRUE,G29=TRUE,I29=TRUE,K29=TRUE,M29=TRUE),TRUE)</f>
        <v>1</v>
      </c>
      <c r="O30" t="b">
        <f ca="1">_xlfn.IFNA(OR(C29=TRUE,E29=TRUE,G29=TRUE,I29=TRUE,K29=TRUE,M29=TRUE,O29=TRUE),TRUE)</f>
        <v>1</v>
      </c>
      <c r="Q30" t="b">
        <f ca="1">_xlfn.IFNA(OR(C29=TRUE,E29=TRUE,G29=TRUE,I29=TRUE,K29=TRUE,M29=TRUE,O29=TRUE,Q29=TRUE),TRUE)</f>
        <v>1</v>
      </c>
    </row>
    <row r="32" spans="2:17" x14ac:dyDescent="0.3">
      <c r="B32" t="s">
        <v>463</v>
      </c>
      <c r="C32" t="s">
        <v>464</v>
      </c>
      <c r="D32" t="s">
        <v>465</v>
      </c>
      <c r="E32" t="s">
        <v>598</v>
      </c>
      <c r="F32" t="s">
        <v>599</v>
      </c>
      <c r="G32" t="s">
        <v>600</v>
      </c>
      <c r="H32" t="s">
        <v>601</v>
      </c>
      <c r="I32" t="s">
        <v>602</v>
      </c>
    </row>
    <row r="33" spans="2:9" x14ac:dyDescent="0.3">
      <c r="B33" t="str" cm="1">
        <f t="array" ref="B33:B40">Typ[Typ]</f>
        <v>Buty</v>
      </c>
      <c r="C33" t="str" cm="1">
        <f t="array" ref="C33:C39">_xlfn._xlws.FILTER(_xlfn.ANCHORARRAY(B33),_xlfn.ANCHORARRAY(B33)&lt;&gt;C5)</f>
        <v>Spodnie</v>
      </c>
      <c r="D33" t="str" cm="1">
        <f t="array" ref="D33:D38">_xlfn._xlws.FILTER(_xlfn.ANCHORARRAY(C33),_xlfn.ANCHORARRAY(C33)&lt;&gt;E5)</f>
        <v>Krótkie spodenki</v>
      </c>
      <c r="E33" t="str" cm="1">
        <f t="array" ref="E33:E37">_xlfn._xlws.FILTER(_xlfn.ANCHORARRAY(D33),_xlfn.ANCHORARRAY(D33)&lt;&gt;G5)</f>
        <v>Krótkie spodenki</v>
      </c>
      <c r="F33" t="str" cm="1">
        <f t="array" ref="F33:F37">_xlfn._xlws.FILTER(_xlfn.ANCHORARRAY(E33),_xlfn.ANCHORARRAY(E33)&lt;&gt;I5)</f>
        <v>Krótkie spodenki</v>
      </c>
      <c r="G33" t="str" cm="1">
        <f t="array" ref="G33:G37">_xlfn._xlws.FILTER(_xlfn.ANCHORARRAY(F33),_xlfn.ANCHORARRAY(F33)&lt;&gt;K5)</f>
        <v>Krótkie spodenki</v>
      </c>
      <c r="H33" t="str" cm="1">
        <f t="array" ref="H33:H37">_xlfn._xlws.FILTER(_xlfn.ANCHORARRAY(G33),_xlfn.ANCHORARRAY(G33)&lt;&gt;M5)</f>
        <v>Krótkie spodenki</v>
      </c>
      <c r="I33" t="str" cm="1">
        <f t="array" ref="I33:I36">_xlfn._xlws.FILTER(_xlfn.ANCHORARRAY(H33),_xlfn.ANCHORARRAY(H33)&lt;&gt;O5)</f>
        <v>Krótkie spodenki</v>
      </c>
    </row>
    <row r="34" spans="2:9" x14ac:dyDescent="0.3">
      <c r="B34" t="str">
        <v>Spodnie</v>
      </c>
      <c r="C34" t="str">
        <v>Krótkie spodenki</v>
      </c>
      <c r="D34" t="str">
        <v>Podkoszulek</v>
      </c>
      <c r="E34" t="str">
        <v>Koszula</v>
      </c>
      <c r="F34" t="str">
        <v>Koszula</v>
      </c>
      <c r="G34" t="str">
        <v>Koszula</v>
      </c>
      <c r="H34" t="str">
        <v>Koszula</v>
      </c>
      <c r="I34" t="str">
        <v>Koszula</v>
      </c>
    </row>
    <row r="35" spans="2:9" x14ac:dyDescent="0.3">
      <c r="B35" t="str">
        <v>Krótkie spodenki</v>
      </c>
      <c r="C35" t="str">
        <v>Podkoszulek</v>
      </c>
      <c r="D35" t="str">
        <v>Koszula</v>
      </c>
      <c r="E35" t="str">
        <v>Bluza</v>
      </c>
      <c r="F35" t="str">
        <v>Bluza</v>
      </c>
      <c r="G35" t="str">
        <v>Bluza</v>
      </c>
      <c r="H35" t="str">
        <v>Bluza</v>
      </c>
      <c r="I35" t="str">
        <v>Bluza</v>
      </c>
    </row>
    <row r="36" spans="2:9" x14ac:dyDescent="0.3">
      <c r="B36" t="str">
        <v>Podkoszulek</v>
      </c>
      <c r="C36" t="str">
        <v>Koszula</v>
      </c>
      <c r="D36" t="str">
        <v>Bluza</v>
      </c>
      <c r="E36" t="str">
        <v>Sweter</v>
      </c>
      <c r="F36" t="str">
        <v>Sweter</v>
      </c>
      <c r="G36" t="str">
        <v>Sweter</v>
      </c>
      <c r="H36" t="str">
        <v>Sweter</v>
      </c>
      <c r="I36" t="str">
        <v>Okrycie wierzchnie</v>
      </c>
    </row>
    <row r="37" spans="2:9" x14ac:dyDescent="0.3">
      <c r="B37" t="str">
        <v>Koszula</v>
      </c>
      <c r="C37" t="str">
        <v>Bluza</v>
      </c>
      <c r="D37" t="str">
        <v>Sweter</v>
      </c>
      <c r="E37" t="str">
        <v>Okrycie wierzchnie</v>
      </c>
      <c r="F37" t="str">
        <v>Okrycie wierzchnie</v>
      </c>
      <c r="G37" t="str">
        <v>Okrycie wierzchnie</v>
      </c>
      <c r="H37" t="str">
        <v>Okrycie wierzchnie</v>
      </c>
    </row>
    <row r="38" spans="2:9" x14ac:dyDescent="0.3">
      <c r="B38" t="str">
        <v>Bluza</v>
      </c>
      <c r="C38" t="str">
        <v>Sweter</v>
      </c>
      <c r="D38" t="str">
        <v>Okrycie wierzchnie</v>
      </c>
    </row>
    <row r="39" spans="2:9" x14ac:dyDescent="0.3">
      <c r="B39" t="str">
        <v>Sweter</v>
      </c>
      <c r="C39" t="str">
        <v>Okrycie wierzchnie</v>
      </c>
    </row>
    <row r="40" spans="2:9" x14ac:dyDescent="0.3">
      <c r="B40" t="str">
        <v>Okrycie wierzchnie</v>
      </c>
    </row>
    <row r="43" spans="2:9" x14ac:dyDescent="0.3">
      <c r="B43" t="s">
        <v>439</v>
      </c>
    </row>
    <row r="44" spans="2:9" x14ac:dyDescent="0.3">
      <c r="B44" s="57" t="s">
        <v>66</v>
      </c>
      <c r="D44" s="3" t="s">
        <v>780</v>
      </c>
    </row>
    <row r="45" spans="2:9" x14ac:dyDescent="0.3">
      <c r="B45" s="58" t="s">
        <v>75</v>
      </c>
    </row>
    <row r="46" spans="2:9" x14ac:dyDescent="0.3">
      <c r="B46" s="59" t="s">
        <v>87</v>
      </c>
    </row>
    <row r="47" spans="2:9" x14ac:dyDescent="0.3">
      <c r="B47" s="60" t="s">
        <v>63</v>
      </c>
    </row>
    <row r="48" spans="2:9" x14ac:dyDescent="0.3">
      <c r="B48" s="61" t="s">
        <v>72</v>
      </c>
    </row>
    <row r="49" spans="2:2" x14ac:dyDescent="0.3">
      <c r="B49" s="62" t="s">
        <v>419</v>
      </c>
    </row>
    <row r="50" spans="2:2" x14ac:dyDescent="0.3">
      <c r="B50" s="63" t="s">
        <v>105</v>
      </c>
    </row>
    <row r="51" spans="2:2" x14ac:dyDescent="0.3">
      <c r="B51" s="64" t="s">
        <v>133</v>
      </c>
    </row>
    <row r="52" spans="2:2" x14ac:dyDescent="0.3">
      <c r="B52" s="65" t="s">
        <v>111</v>
      </c>
    </row>
    <row r="53" spans="2:2" x14ac:dyDescent="0.3">
      <c r="B53" s="66" t="s">
        <v>204</v>
      </c>
    </row>
    <row r="54" spans="2:2" x14ac:dyDescent="0.3">
      <c r="B54" s="67" t="s">
        <v>213</v>
      </c>
    </row>
    <row r="55" spans="2:2" x14ac:dyDescent="0.3">
      <c r="B55" s="68" t="s">
        <v>174</v>
      </c>
    </row>
    <row r="56" spans="2:2" x14ac:dyDescent="0.3">
      <c r="B56" s="69" t="s">
        <v>159</v>
      </c>
    </row>
    <row r="57" spans="2:2" x14ac:dyDescent="0.3">
      <c r="B57" s="70" t="s">
        <v>189</v>
      </c>
    </row>
    <row r="58" spans="2:2" x14ac:dyDescent="0.3">
      <c r="B58" s="71" t="s">
        <v>168</v>
      </c>
    </row>
    <row r="59" spans="2:2" x14ac:dyDescent="0.3">
      <c r="B59" s="72" t="s">
        <v>285</v>
      </c>
    </row>
    <row r="60" spans="2:2" x14ac:dyDescent="0.3">
      <c r="B60" s="73" t="s">
        <v>273</v>
      </c>
    </row>
    <row r="61" spans="2:2" x14ac:dyDescent="0.3">
      <c r="B61" s="74" t="s">
        <v>255</v>
      </c>
    </row>
    <row r="62" spans="2:2" x14ac:dyDescent="0.3">
      <c r="B62" s="75" t="s">
        <v>267</v>
      </c>
    </row>
    <row r="63" spans="2:2" x14ac:dyDescent="0.3">
      <c r="B63" s="76" t="s">
        <v>261</v>
      </c>
    </row>
    <row r="64" spans="2:2" x14ac:dyDescent="0.3">
      <c r="B64" s="77" t="s">
        <v>231</v>
      </c>
    </row>
    <row r="65" spans="2:2" x14ac:dyDescent="0.3">
      <c r="B65" s="78" t="s">
        <v>219</v>
      </c>
    </row>
    <row r="66" spans="2:2" x14ac:dyDescent="0.3">
      <c r="B66" s="79" t="s">
        <v>243</v>
      </c>
    </row>
    <row r="67" spans="2:2" x14ac:dyDescent="0.3">
      <c r="B67" s="80" t="s">
        <v>14</v>
      </c>
    </row>
    <row r="68" spans="2:2" x14ac:dyDescent="0.3">
      <c r="B68" s="81" t="s">
        <v>17</v>
      </c>
    </row>
    <row r="69" spans="2:2" x14ac:dyDescent="0.3">
      <c r="B69" s="82" t="s">
        <v>23</v>
      </c>
    </row>
    <row r="70" spans="2:2" x14ac:dyDescent="0.3">
      <c r="B70" s="83" t="s">
        <v>43</v>
      </c>
    </row>
    <row r="71" spans="2:2" x14ac:dyDescent="0.3">
      <c r="B71" s="84" t="s">
        <v>422</v>
      </c>
    </row>
    <row r="72" spans="2:2" x14ac:dyDescent="0.3">
      <c r="B72" s="85" t="s">
        <v>428</v>
      </c>
    </row>
    <row r="73" spans="2:2" x14ac:dyDescent="0.3">
      <c r="B73" s="86" t="s">
        <v>332</v>
      </c>
    </row>
    <row r="74" spans="2:2" x14ac:dyDescent="0.3">
      <c r="B74" s="87" t="s">
        <v>294</v>
      </c>
    </row>
    <row r="75" spans="2:2" x14ac:dyDescent="0.3">
      <c r="B75" s="88" t="s">
        <v>315</v>
      </c>
    </row>
    <row r="76" spans="2:2" x14ac:dyDescent="0.3">
      <c r="B76" s="89" t="s">
        <v>323</v>
      </c>
    </row>
    <row r="77" spans="2:2" x14ac:dyDescent="0.3">
      <c r="B77" s="90" t="s">
        <v>335</v>
      </c>
    </row>
    <row r="78" spans="2:2" x14ac:dyDescent="0.3">
      <c r="B78" s="91" t="s">
        <v>326</v>
      </c>
    </row>
    <row r="79" spans="2:2" x14ac:dyDescent="0.3">
      <c r="B79" s="92" t="s">
        <v>367</v>
      </c>
    </row>
    <row r="80" spans="2:2" x14ac:dyDescent="0.3">
      <c r="B80" s="93" t="s">
        <v>340</v>
      </c>
    </row>
    <row r="81" spans="2:2" x14ac:dyDescent="0.3">
      <c r="B81" s="94" t="s">
        <v>349</v>
      </c>
    </row>
    <row r="82" spans="2:2" x14ac:dyDescent="0.3">
      <c r="B82" s="95" t="s">
        <v>352</v>
      </c>
    </row>
    <row r="83" spans="2:2" x14ac:dyDescent="0.3">
      <c r="B83" s="96" t="s">
        <v>358</v>
      </c>
    </row>
    <row r="84" spans="2:2" ht="15" thickBot="1" x14ac:dyDescent="0.35">
      <c r="B84" s="97" t="s">
        <v>364</v>
      </c>
    </row>
  </sheetData>
  <mergeCells count="24">
    <mergeCell ref="P7:Q7"/>
    <mergeCell ref="P12:Q12"/>
    <mergeCell ref="J7:K7"/>
    <mergeCell ref="J12:K12"/>
    <mergeCell ref="L7:M7"/>
    <mergeCell ref="L12:M12"/>
    <mergeCell ref="N7:O7"/>
    <mergeCell ref="N12:O12"/>
    <mergeCell ref="N4:O4"/>
    <mergeCell ref="P4:Q4"/>
    <mergeCell ref="B12:C12"/>
    <mergeCell ref="D12:E12"/>
    <mergeCell ref="D7:E7"/>
    <mergeCell ref="B7:C7"/>
    <mergeCell ref="F7:G7"/>
    <mergeCell ref="F12:G12"/>
    <mergeCell ref="H7:I7"/>
    <mergeCell ref="H12:I12"/>
    <mergeCell ref="B4:C4"/>
    <mergeCell ref="D4:E4"/>
    <mergeCell ref="F4:G4"/>
    <mergeCell ref="H4:I4"/>
    <mergeCell ref="J4:K4"/>
    <mergeCell ref="L4:M4"/>
  </mergeCells>
  <conditionalFormatting sqref="E6">
    <cfRule type="expression" dxfId="242" priority="2547">
      <formula>$E$30</formula>
    </cfRule>
  </conditionalFormatting>
  <conditionalFormatting sqref="G6">
    <cfRule type="expression" dxfId="241" priority="2548">
      <formula>$G$30</formula>
    </cfRule>
  </conditionalFormatting>
  <conditionalFormatting sqref="I6">
    <cfRule type="expression" dxfId="240" priority="2549">
      <formula>$I$30</formula>
    </cfRule>
  </conditionalFormatting>
  <conditionalFormatting sqref="K6">
    <cfRule type="expression" dxfId="239" priority="2550">
      <formula>$K$30</formula>
    </cfRule>
  </conditionalFormatting>
  <conditionalFormatting sqref="M6">
    <cfRule type="expression" dxfId="238" priority="2551">
      <formula>$M$30</formula>
    </cfRule>
  </conditionalFormatting>
  <conditionalFormatting sqref="O6">
    <cfRule type="expression" dxfId="237" priority="2552">
      <formula>$O$30</formula>
    </cfRule>
  </conditionalFormatting>
  <conditionalFormatting sqref="Q6">
    <cfRule type="expression" dxfId="236" priority="2553">
      <formula>$Q$30</formula>
    </cfRule>
  </conditionalFormatting>
  <dataValidations count="7">
    <dataValidation type="list" allowBlank="1" showInputMessage="1" showErrorMessage="1" sqref="E5" xr:uid="{F7CCD2A5-180D-4DDB-9331-0235E44AB72D}">
      <formula1>$C$33:$C$39</formula1>
    </dataValidation>
    <dataValidation type="list" allowBlank="1" showInputMessage="1" showErrorMessage="1" sqref="G5" xr:uid="{EB0378F2-3AC6-49C9-B351-0982A9FEFB92}">
      <formula1>$D$33:$D$38</formula1>
    </dataValidation>
    <dataValidation type="list" allowBlank="1" showInputMessage="1" showErrorMessage="1" sqref="I5" xr:uid="{40668735-FF51-4775-B9F2-CD8E4A017DE8}">
      <formula1>$E$33:$E$37</formula1>
    </dataValidation>
    <dataValidation type="list" allowBlank="1" showInputMessage="1" showErrorMessage="1" sqref="K5" xr:uid="{637CABB6-2974-4CF9-8385-038E3A50700E}">
      <formula1>$F$33:$F$36</formula1>
    </dataValidation>
    <dataValidation type="list" allowBlank="1" showInputMessage="1" showErrorMessage="1" sqref="M5" xr:uid="{770A17A0-C21D-469B-A841-D7BBB2E29577}">
      <formula1>$G$33:$G$35</formula1>
    </dataValidation>
    <dataValidation type="list" allowBlank="1" showInputMessage="1" showErrorMessage="1" sqref="O5" xr:uid="{C1F0ACFD-0E4C-4F60-93E3-8E553059A3D1}">
      <formula1>$H$33:$H$34</formula1>
    </dataValidation>
    <dataValidation type="list" allowBlank="1" showInputMessage="1" showErrorMessage="1" sqref="Q5" xr:uid="{5949383E-9FD5-4894-A2D0-988C9E4F85D9}">
      <formula1>$I$33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555" operator="endsWith" id="{414F8485-FE45-4D7B-9235-9639BC5148AE}">
            <xm:f>RIGHT(B8,LEN($B$81))=$B$81</xm:f>
            <xm:f>$B$81</xm:f>
            <x14:dxf>
              <fill>
                <patternFill>
                  <bgColor rgb="FF808080"/>
                </patternFill>
              </fill>
            </x14:dxf>
          </x14:cfRule>
          <x14:cfRule type="endsWith" priority="2556" operator="endsWith" id="{D2944D2D-9E6E-4D7C-AA64-2199415E623C}">
            <xm:f>RIGHT(B8,LEN($B$83))=$B$83</xm:f>
            <xm:f>$B$83</xm:f>
            <x14:dxf>
              <fill>
                <patternFill>
                  <bgColor rgb="FF708090"/>
                </patternFill>
              </fill>
            </x14:dxf>
          </x14:cfRule>
          <x14:cfRule type="endsWith" priority="2557" operator="endsWith" id="{A029BE8A-D4AF-47C0-BFD8-1ADED5A621D9}">
            <xm:f>RIGHT(B8,LEN($B$82))=$B$82</xm:f>
            <xm:f>$B$82</xm:f>
            <x14:dxf>
              <fill>
                <patternFill>
                  <bgColor rgb="FF696969"/>
                </patternFill>
              </fill>
            </x14:dxf>
          </x14:cfRule>
          <x14:cfRule type="endsWith" priority="2558" operator="endsWith" id="{AE134203-22AD-45B7-8F40-E9ABD7BFCF49}">
            <xm:f>RIGHT(B8,LEN($B$80))=$B$80</xm:f>
            <xm:f>$B$80</xm:f>
            <x14:dxf>
              <fill>
                <patternFill>
                  <bgColor rgb="FFD3D3D3"/>
                </patternFill>
              </fill>
            </x14:dxf>
          </x14:cfRule>
          <x14:cfRule type="endsWith" priority="2559" operator="endsWith" id="{2D0124E8-D513-4D1D-B506-21F7DF46056A}">
            <xm:f>RIGHT(B8,LEN($B$79))=$B$79</xm:f>
            <xm:f>$B$79</xm:f>
            <x14:dxf>
              <fill>
                <patternFill>
                  <bgColor rgb="FFFFFFFF"/>
                </patternFill>
              </fill>
            </x14:dxf>
          </x14:cfRule>
          <x14:cfRule type="endsWith" priority="2560" operator="endsWith" id="{0B9682D6-1CEA-44A3-AE14-45590E59B9BB}">
            <xm:f>RIGHT(B8,LEN($B$78))=$B$78</xm:f>
            <xm:f>$B$78</xm:f>
            <x14:dxf>
              <fill>
                <patternFill>
                  <bgColor rgb="FF8B4513"/>
                </patternFill>
              </fill>
            </x14:dxf>
          </x14:cfRule>
          <x14:cfRule type="endsWith" priority="2561" operator="endsWith" id="{35C79A9B-D3F9-4A8B-BB61-0371E3724AAB}">
            <xm:f>RIGHT(B8,LEN($B$77))=$B$77</xm:f>
            <xm:f>$B$77</xm:f>
            <x14:dxf>
              <fill>
                <patternFill>
                  <bgColor rgb="FF800000"/>
                </patternFill>
              </fill>
            </x14:dxf>
          </x14:cfRule>
          <x14:cfRule type="endsWith" priority="2562" operator="endsWith" id="{30AC37FD-9628-44B1-B584-787B4899EF08}">
            <xm:f>RIGHT(B8,LEN($B$76))=$B$76</xm:f>
            <xm:f>$B$76</xm:f>
            <x14:dxf>
              <fill>
                <patternFill>
                  <bgColor rgb="FFD2691E"/>
                </patternFill>
              </fill>
            </x14:dxf>
          </x14:cfRule>
          <x14:cfRule type="endsWith" priority="2563" operator="endsWith" id="{BE14588D-D3E6-49F5-9F91-B76841114914}">
            <xm:f>RIGHT(B8,LEN($B$75))=$B$75</xm:f>
            <xm:f>$B$75</xm:f>
            <x14:dxf>
              <fill>
                <patternFill>
                  <bgColor rgb="FFDAA520"/>
                </patternFill>
              </fill>
            </x14:dxf>
          </x14:cfRule>
          <x14:cfRule type="endsWith" priority="2564" operator="endsWith" id="{665A0FA7-C741-41DE-ACC4-68A6E2CC85DF}">
            <xm:f>RIGHT(B8,LEN($B$74))=$B$74</xm:f>
            <xm:f>$B$74</xm:f>
            <x14:dxf>
              <fill>
                <patternFill>
                  <bgColor rgb="FFFFE4C4"/>
                </patternFill>
              </fill>
            </x14:dxf>
          </x14:cfRule>
          <x14:cfRule type="endsWith" priority="2565" operator="endsWith" id="{4A07D499-A1D3-4D49-897E-AA40987FE535}">
            <xm:f>RIGHT(B8,LEN($B$73))=$B$73</xm:f>
            <xm:f>$B$73</xm:f>
            <x14:dxf>
              <fill>
                <patternFill>
                  <bgColor rgb="FFA52A2A"/>
                </patternFill>
              </fill>
            </x14:dxf>
          </x14:cfRule>
          <x14:cfRule type="endsWith" priority="2566" operator="endsWith" id="{EAE93E9F-E01B-4BFB-8F99-A46D25C375FE}">
            <xm:f>RIGHT(B8,LEN($B$72))=$B$72</xm:f>
            <xm:f>$B$72</xm:f>
            <x14:dxf>
              <fill>
                <patternFill>
                  <bgColor rgb="FFFF4500"/>
                </patternFill>
              </fill>
            </x14:dxf>
          </x14:cfRule>
          <x14:cfRule type="endsWith" priority="2567" operator="endsWith" id="{0F282371-A3C6-49CC-AD33-7C3E4363C5DC}">
            <xm:f>RIGHT(B8,LEN($B$71))=$B$71</xm:f>
            <xm:f>$B$71</xm:f>
            <x14:dxf>
              <fill>
                <patternFill>
                  <bgColor rgb="FFFFA500"/>
                </patternFill>
              </fill>
            </x14:dxf>
          </x14:cfRule>
          <x14:cfRule type="endsWith" priority="2568" operator="endsWith" id="{FD7FD48D-819A-4F26-8EF5-35C9F4EE1920}">
            <xm:f>RIGHT(B8,LEN($B$70))=$B$70</xm:f>
            <xm:f>$B$70</xm:f>
            <x14:dxf>
              <fill>
                <patternFill>
                  <bgColor rgb="FFBDB76B"/>
                </patternFill>
              </fill>
            </x14:dxf>
          </x14:cfRule>
          <x14:cfRule type="endsWith" priority="2569" operator="endsWith" id="{4FD5DBDC-4699-4C29-98D8-9E8CC1BD2524}">
            <xm:f>RIGHT(B8,LEN($B$69))=$B$69</xm:f>
            <xm:f>$B$69</xm:f>
            <x14:dxf>
              <fill>
                <patternFill>
                  <bgColor rgb="FFFFFACD"/>
                </patternFill>
              </fill>
            </x14:dxf>
          </x14:cfRule>
          <x14:cfRule type="endsWith" priority="2570" operator="endsWith" id="{3F29993C-01EB-4201-AB21-9B49502AE6CB}">
            <xm:f>RIGHT(B8,LEN($B$68))=$B$68</xm:f>
            <xm:f>$B$68</xm:f>
            <x14:dxf>
              <fill>
                <patternFill>
                  <bgColor rgb="FFFFD700"/>
                </patternFill>
              </fill>
            </x14:dxf>
          </x14:cfRule>
          <x14:cfRule type="endsWith" priority="2571" operator="endsWith" id="{4EA3FC47-51B8-4DA0-9230-7224C509A437}">
            <xm:f>RIGHT(B8,LEN($B$67))=$B$67</xm:f>
            <xm:f>$B$67</xm:f>
            <x14:dxf>
              <fill>
                <patternFill>
                  <bgColor rgb="FFFFFF00"/>
                </patternFill>
              </fill>
            </x14:dxf>
          </x14:cfRule>
          <x14:cfRule type="endsWith" priority="2572" operator="endsWith" id="{FE49E0B0-542C-419B-A2FE-6246B462D284}">
            <xm:f>RIGHT(B8,LEN($B$66))=$B$66</xm:f>
            <xm:f>$B$66</xm:f>
            <x14:dxf>
              <fill>
                <patternFill>
                  <bgColor rgb="FF00FF7F"/>
                </patternFill>
              </fill>
            </x14:dxf>
          </x14:cfRule>
          <x14:cfRule type="endsWith" priority="2573" operator="endsWith" id="{27B4C85C-AC1A-45A1-81E1-585CE427B761}">
            <xm:f>RIGHT(B8,LEN($B$65))=$B$65</xm:f>
            <xm:f>$B$65</xm:f>
            <x14:dxf>
              <fill>
                <patternFill>
                  <bgColor rgb="FFADFF2F"/>
                </patternFill>
              </fill>
            </x14:dxf>
          </x14:cfRule>
          <x14:cfRule type="endsWith" priority="2574" operator="endsWith" id="{B4980FE6-EFD8-4B47-B3A4-0DD5A212C75C}">
            <xm:f>RIGHT(B8,LEN($B$64))=$B$64</xm:f>
            <xm:f>$B$64</xm:f>
            <x14:dxf>
              <fill>
                <patternFill>
                  <bgColor rgb="FF32CD32"/>
                </patternFill>
              </fill>
            </x14:dxf>
          </x14:cfRule>
          <x14:cfRule type="endsWith" priority="2575" operator="endsWith" id="{927E6A41-B1A9-4944-990E-3E64E564E857}">
            <xm:f>RIGHT(B8,LEN($B$63))=$B$63</xm:f>
            <xm:f>$B$63</xm:f>
            <x14:dxf>
              <fill>
                <patternFill>
                  <bgColor rgb="FF9ACD32"/>
                </patternFill>
              </fill>
            </x14:dxf>
          </x14:cfRule>
          <x14:cfRule type="endsWith" priority="2576" operator="endsWith" id="{1C250BD5-2854-4129-B6FD-B98AD17FED22}">
            <xm:f>RIGHT(B8,LEN($B$62))=$B$62</xm:f>
            <xm:f>$B$62</xm:f>
            <x14:dxf>
              <fill>
                <patternFill>
                  <bgColor rgb="FF808000"/>
                </patternFill>
              </fill>
            </x14:dxf>
          </x14:cfRule>
          <x14:cfRule type="endsWith" priority="2577" operator="endsWith" id="{245F6F5C-5B5B-4A6D-B515-722230AAE7A5}">
            <xm:f>RIGHT(B8,LEN($B$61))=$B$61</xm:f>
            <xm:f>$B$61</xm:f>
            <x14:dxf>
              <fill>
                <patternFill>
                  <bgColor rgb="FF008000"/>
                </patternFill>
              </fill>
            </x14:dxf>
          </x14:cfRule>
          <x14:cfRule type="endsWith" priority="2578" operator="endsWith" id="{A3A1D798-4830-4AF9-A963-802D17393600}">
            <xm:f>RIGHT(B8,LEN($B$60))=$B$60</xm:f>
            <xm:f>$B$60</xm:f>
            <x14:dxf>
              <fill>
                <patternFill>
                  <bgColor rgb="FF66CDAA"/>
                </patternFill>
              </fill>
            </x14:dxf>
          </x14:cfRule>
          <x14:cfRule type="endsWith" priority="2579" operator="endsWith" id="{435B0B17-903B-4B72-82E2-E55E2BFE200D}">
            <xm:f>RIGHT(B8,LEN($B$59))=$B$59</xm:f>
            <xm:f>$B$59</xm:f>
            <x14:dxf>
              <fill>
                <patternFill>
                  <bgColor rgb="FF008080"/>
                </patternFill>
              </fill>
            </x14:dxf>
          </x14:cfRule>
          <x14:cfRule type="endsWith" priority="2580" operator="endsWith" id="{21E738E5-0303-4CBA-93E5-3D80C6F0281F}">
            <xm:f>RIGHT(B8,LEN($B$58))=$B$58</xm:f>
            <xm:f>$B$58</xm:f>
            <x14:dxf>
              <fill>
                <patternFill>
                  <bgColor rgb="FF00CED1"/>
                </patternFill>
              </fill>
            </x14:dxf>
          </x14:cfRule>
          <x14:cfRule type="endsWith" priority="2581" operator="endsWith" id="{ECBD4874-CCE8-4059-A35B-4E09AA159FFD}">
            <xm:f>RIGHT(B8,LEN($B$57))=$B$57</xm:f>
            <xm:f>$B$57</xm:f>
            <x14:dxf>
              <fill>
                <patternFill>
                  <bgColor rgb="FF87CEFA"/>
                </patternFill>
              </fill>
            </x14:dxf>
          </x14:cfRule>
          <x14:cfRule type="endsWith" priority="2582" operator="endsWith" id="{78C4C6B4-1F19-44E9-9E47-8DB952C0C253}">
            <xm:f>RIGHT(B8,LEN($B$56))=$B$56</xm:f>
            <xm:f>$B$56</xm:f>
            <x14:dxf>
              <fill>
                <patternFill>
                  <bgColor rgb="FF7FFFD4"/>
                </patternFill>
              </fill>
            </x14:dxf>
          </x14:cfRule>
          <x14:cfRule type="endsWith" priority="2583" operator="endsWith" id="{43CB40D9-F41F-4267-B4B0-D8B1DBEDC6BA}">
            <xm:f>RIGHT(B8,LEN($B$55))=$B$55</xm:f>
            <xm:f>$B$55</xm:f>
            <x14:dxf>
              <fill>
                <patternFill>
                  <bgColor rgb="FF4682B4"/>
                </patternFill>
              </fill>
            </x14:dxf>
          </x14:cfRule>
          <x14:cfRule type="endsWith" priority="2584" operator="endsWith" id="{DF92F24B-5E50-4CB0-B291-E68DAA3FFD76}">
            <xm:f>RIGHT(B8,LEN($B$54))=$B$54</xm:f>
            <xm:f>$B$54</xm:f>
            <x14:dxf>
              <fill>
                <patternFill>
                  <bgColor rgb="FF000080"/>
                </patternFill>
              </fill>
            </x14:dxf>
          </x14:cfRule>
          <x14:cfRule type="endsWith" priority="2585" operator="endsWith" id="{324BF0E1-F6FC-44EC-BC2E-D334BB8E5220}">
            <xm:f>RIGHT(B8,LEN($B$53))=$B$53</xm:f>
            <xm:f>$B$53</xm:f>
            <x14:dxf>
              <fill>
                <patternFill>
                  <bgColor rgb="FF0000FF"/>
                </patternFill>
              </fill>
            </x14:dxf>
          </x14:cfRule>
          <x14:cfRule type="endsWith" priority="2586" operator="endsWith" id="{D1CC414C-3AD9-457E-B421-23AF4C94CCE7}">
            <xm:f>RIGHT(B8,LEN($B$52))=$B$52</xm:f>
            <xm:f>$B$52</xm:f>
            <x14:dxf>
              <fill>
                <patternFill>
                  <bgColor rgb="FFFF00FF"/>
                </patternFill>
              </fill>
            </x14:dxf>
          </x14:cfRule>
          <x14:cfRule type="endsWith" priority="2587" operator="endsWith" id="{C4084BD7-FC0F-4924-9A96-A4DA01730D74}">
            <xm:f>RIGHT(B8,LEN($B$50))=$B$50</xm:f>
            <xm:f>$B$50</xm:f>
            <x14:dxf>
              <fill>
                <patternFill>
                  <bgColor rgb="FFEE82EE"/>
                </patternFill>
              </fill>
            </x14:dxf>
          </x14:cfRule>
          <x14:cfRule type="endsWith" priority="2588" operator="endsWith" id="{E10EAAC5-24C1-4438-8CA5-A65A5606BF0F}">
            <xm:f>RIGHT(B8,LEN($B$51))=$B$51</xm:f>
            <xm:f>$B$51</xm:f>
            <x14:dxf>
              <fill>
                <patternFill>
                  <bgColor rgb="FF800080"/>
                </patternFill>
              </fill>
            </x14:dxf>
          </x14:cfRule>
          <x14:cfRule type="endsWith" priority="2589" operator="endsWith" id="{B3D0206B-CC69-4420-BF00-DDFCEAB63117}">
            <xm:f>RIGHT(B8,LEN($B$49))=$B$49</xm:f>
            <xm:f>$B$49</xm:f>
            <x14:dxf>
              <fill>
                <patternFill>
                  <bgColor rgb="FFFF6347"/>
                </patternFill>
              </fill>
            </x14:dxf>
          </x14:cfRule>
          <x14:cfRule type="endsWith" priority="2590" operator="endsWith" id="{48F25127-2C4B-4CFE-93EB-DC8BFF31FF03}">
            <xm:f>RIGHT(B8,LEN($B$47))=$B$47</xm:f>
            <xm:f>$B$47</xm:f>
            <x14:dxf>
              <fill>
                <patternFill>
                  <bgColor rgb="FFDC143C"/>
                </patternFill>
              </fill>
            </x14:dxf>
          </x14:cfRule>
          <x14:cfRule type="endsWith" priority="2591" operator="endsWith" id="{24A806EF-95EC-45A4-908C-108DCCD55516}">
            <xm:f>RIGHT(B8,LEN($B$46))=$B$46</xm:f>
            <xm:f>$B$46</xm:f>
            <x14:dxf>
              <fill>
                <patternFill>
                  <bgColor rgb="FFFF1493"/>
                </patternFill>
              </fill>
            </x14:dxf>
          </x14:cfRule>
          <x14:cfRule type="endsWith" priority="2592" operator="endsWith" id="{BF5369CB-0C5A-4518-BFA3-66F97DAD32AE}">
            <xm:f>RIGHT(B8,LEN($B$45))=$B$45</xm:f>
            <xm:f>$B$45</xm:f>
            <x14:dxf>
              <fill>
                <patternFill>
                  <bgColor rgb="FFFFC0CB"/>
                </patternFill>
              </fill>
            </x14:dxf>
          </x14:cfRule>
          <x14:cfRule type="endsWith" priority="2593" operator="endsWith" id="{339A1D10-2FD7-4598-B520-2C85B46E1E24}">
            <xm:f>RIGHT(B8,LEN($B$84))=$B$84</xm:f>
            <xm:f>$B$84</xm:f>
            <x14:dxf>
              <font>
                <color theme="0"/>
              </font>
              <fill>
                <patternFill>
                  <bgColor rgb="FF000000"/>
                </patternFill>
              </fill>
            </x14:dxf>
          </x14:cfRule>
          <x14:cfRule type="endsWith" priority="2594" operator="endsWith" id="{1E784FBD-5FFF-4591-8E49-C159EC1765E7}">
            <xm:f>RIGHT(B8,LEN($B$48))=$B$48</xm:f>
            <xm:f>$B$48</xm:f>
            <x14:dxf>
              <fill>
                <patternFill>
                  <bgColor rgb="FF8B0000"/>
                </patternFill>
              </fill>
            </x14:dxf>
          </x14:cfRule>
          <x14:cfRule type="endsWith" priority="2595" operator="endsWith" id="{7F3A55D2-F6CE-4C98-ABA2-FE6957005755}">
            <xm:f>RIGHT(B8,LEN($B$44))=$B$44</xm:f>
            <xm:f>$B$44</xm:f>
            <x14:dxf>
              <fill>
                <patternFill>
                  <bgColor rgb="FFFF0000"/>
                </patternFill>
              </fill>
            </x14:dxf>
          </x14:cfRule>
          <xm:sqref>B8:Q10</xm:sqref>
        </x14:conditionalFormatting>
        <x14:conditionalFormatting xmlns:xm="http://schemas.microsoft.com/office/excel/2006/main">
          <x14:cfRule type="expression" priority="2774" id="{2CCD937C-AA6C-4D87-BAD5-8D30E15DE07B}">
            <xm:f>(SUM(--(C6=OFFSET('Wybór ubrań'!A3,0,MATCH(C5&amp;C2&amp;C3,'Wybór ubrań'!B1:DY1,0),HLOOKUP(C5&amp;C2&amp;C3,'Wybór ubrań'!B84:DY85,2,FALSE))))=0)</xm:f>
            <x14:dxf>
              <font>
                <color rgb="FFFF0000"/>
              </font>
            </x14:dxf>
          </x14:cfRule>
          <xm:sqref>C6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1D25C4F-4533-416D-B826-E19F99F2D0BE}">
          <x14:formula1>
            <xm:f>INDIRECT('Spis ubrań'!$D$2)</xm:f>
          </x14:formula1>
          <xm:sqref>C2</xm:sqref>
        </x14:dataValidation>
        <x14:dataValidation type="list" allowBlank="1" showInputMessage="1" showErrorMessage="1" xr:uid="{770B2CF9-B709-402B-863A-9842829B275E}">
          <x14:formula1>
            <xm:f>INDIRECT('Spis ubrań'!$E$2)</xm:f>
          </x14:formula1>
          <xm:sqref>C3</xm:sqref>
        </x14:dataValidation>
        <x14:dataValidation type="list" allowBlank="1" showInputMessage="1" showErrorMessage="1" xr:uid="{E8D6B0AB-991A-480D-9D6E-B7CD7B8CACB7}">
          <x14:formula1>
            <xm:f>INDIRECT('Spis ubrań'!$C$2)</xm:f>
          </x14:formula1>
          <xm:sqref>C5</xm:sqref>
        </x14:dataValidation>
        <x14:dataValidation type="list" allowBlank="1" showInputMessage="1" showErrorMessage="1" xr:uid="{5D13A7B6-6220-47CA-AE61-E9713158A769}">
          <x14:formula1>
            <xm:f>OFFSET('Wybór ubrań'!A3,0,MATCH(C5&amp;C2&amp;C3,'Wybór ubrań'!B1:DY1,0),HLOOKUP(C5&amp;C2&amp;C3,'Wybór ubrań'!B84:DY85,2,FALSE))</xm:f>
          </x14:formula1>
          <xm:sqref>C6</xm:sqref>
        </x14:dataValidation>
        <x14:dataValidation type="list" allowBlank="1" showInputMessage="1" showErrorMessage="1" xr:uid="{5891A50E-3A63-4882-B017-934BD06168D5}">
          <x14:formula1>
            <xm:f>OFFSET(Algorytm!AW8,1,MATCH(E5,Algorytm!AX6:BE6,0),HLOOKUP(E5,Algorytm!AX6:BE7,2,FALSE),1)</xm:f>
          </x14:formula1>
          <xm:sqref>E6</xm:sqref>
        </x14:dataValidation>
        <x14:dataValidation type="list" allowBlank="1" showInputMessage="1" showErrorMessage="1" xr:uid="{F2A4FB9B-317F-4AFF-B21A-A82A95E05E2C}">
          <x14:formula1>
            <xm:f>OFFSET(Algorytm!CR5,1,MATCH(G5,Algorytm!CS3:CZ3,0),HLOOKUP(G5,Algorytm!CS3:CZ4,2,FALSE),1)</xm:f>
          </x14:formula1>
          <xm:sqref>G6</xm:sqref>
        </x14:dataValidation>
        <x14:dataValidation type="list" allowBlank="1" showInputMessage="1" showErrorMessage="1" xr:uid="{B68C9E66-8ECC-4A1F-914C-684B23156471}">
          <x14:formula1>
            <xm:f>OFFSET(Algorytm!EL5,1,MATCH(I5,Algorytm!EM3:ET3,0),HLOOKUP(I5,Algorytm!EM3:ET4,2,FALSE),1)</xm:f>
          </x14:formula1>
          <xm:sqref>I6</xm:sqref>
        </x14:dataValidation>
        <x14:dataValidation type="list" allowBlank="1" showInputMessage="1" showErrorMessage="1" xr:uid="{D64EBE07-6EF9-4B9F-8C60-3534CD951BD0}">
          <x14:formula1>
            <xm:f>OFFSET(Algorytm!GF5,1,MATCH(K5,Algorytm!GG3:GN3,0),HLOOKUP(K5,Algorytm!GG3:GN4,2,FALSE),1)</xm:f>
          </x14:formula1>
          <xm:sqref>K6</xm:sqref>
        </x14:dataValidation>
        <x14:dataValidation type="list" allowBlank="1" showInputMessage="1" showErrorMessage="1" xr:uid="{0D598D0A-627A-4B96-A613-B50147C77B7B}">
          <x14:formula1>
            <xm:f>OFFSET(Algorytm!HZ5,1,MATCH(M5,Algorytm!IA3:IH3,0),HLOOKUP(M5,Algorytm!IA3:IH4,2,FALSE),1)</xm:f>
          </x14:formula1>
          <xm:sqref>M6</xm:sqref>
        </x14:dataValidation>
        <x14:dataValidation type="list" allowBlank="1" showInputMessage="1" showErrorMessage="1" xr:uid="{4B8832BF-1A91-43B2-921B-8B1AE18D119A}">
          <x14:formula1>
            <xm:f>OFFSET(Algorytm!JT5,1,MATCH(O5,Algorytm!JU3:KB3,0),HLOOKUP(O5,Algorytm!JU3:KB4,2,FALSE),1)</xm:f>
          </x14:formula1>
          <xm:sqref>O6</xm:sqref>
        </x14:dataValidation>
        <x14:dataValidation type="list" allowBlank="1" showInputMessage="1" showErrorMessage="1" xr:uid="{1BD2C8E4-B5B4-4A50-9962-9050AE345D97}">
          <x14:formula1>
            <xm:f>OFFSET(Algorytm!LN5,1,MATCH(Q5,Algorytm!LO3:LV3,0),HLOOKUP(Q5,Algorytm!LO3:LV4,2,FALSE),1)</xm:f>
          </x14:formula1>
          <xm:sqref>Q6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50A2-5058-47A9-89A1-A4B5C8E8E535}">
  <dimension ref="A1:Q93"/>
  <sheetViews>
    <sheetView showGridLines="0" showRowColHeaders="0" zoomScaleNormal="100" workbookViewId="0">
      <selection activeCell="I16" sqref="I16"/>
    </sheetView>
  </sheetViews>
  <sheetFormatPr defaultRowHeight="14.4" x14ac:dyDescent="0.3"/>
  <cols>
    <col min="2" max="2" width="8.5546875" customWidth="1"/>
    <col min="3" max="3" width="16.33203125" bestFit="1" customWidth="1"/>
    <col min="4" max="4" width="21.5546875" customWidth="1"/>
    <col min="5" max="5" width="16.33203125" bestFit="1" customWidth="1"/>
    <col min="6" max="6" width="19.5546875" customWidth="1"/>
    <col min="7" max="7" width="16.33203125" bestFit="1" customWidth="1"/>
    <col min="8" max="8" width="19.33203125" customWidth="1"/>
    <col min="9" max="9" width="14.5546875" bestFit="1" customWidth="1"/>
    <col min="10" max="10" width="19.21875" customWidth="1"/>
    <col min="11" max="11" width="14.5546875" customWidth="1"/>
    <col min="12" max="12" width="17.109375" customWidth="1"/>
    <col min="13" max="13" width="14.109375" customWidth="1"/>
    <col min="14" max="14" width="17.88671875" customWidth="1"/>
    <col min="15" max="15" width="13.21875" customWidth="1"/>
    <col min="16" max="16" width="15.77734375" customWidth="1"/>
    <col min="17" max="17" width="17.88671875" bestFit="1" customWidth="1"/>
  </cols>
  <sheetData>
    <row r="1" spans="2:17" ht="15" thickBot="1" x14ac:dyDescent="0.35">
      <c r="H1" s="2"/>
    </row>
    <row r="2" spans="2:17" ht="15" thickBot="1" x14ac:dyDescent="0.35">
      <c r="B2" s="722" t="s">
        <v>2</v>
      </c>
      <c r="C2" s="723"/>
      <c r="D2" s="724" t="s">
        <v>457</v>
      </c>
      <c r="E2" s="725"/>
      <c r="F2" s="2"/>
      <c r="G2" s="2"/>
    </row>
    <row r="3" spans="2:17" ht="15" thickBot="1" x14ac:dyDescent="0.35">
      <c r="B3" s="722" t="s">
        <v>6</v>
      </c>
      <c r="C3" s="723"/>
      <c r="D3" s="724" t="s">
        <v>10</v>
      </c>
      <c r="E3" s="725"/>
      <c r="G3" s="2"/>
    </row>
    <row r="4" spans="2:17" ht="15" thickBot="1" x14ac:dyDescent="0.35">
      <c r="E4" s="2"/>
    </row>
    <row r="5" spans="2:17" ht="15" thickBot="1" x14ac:dyDescent="0.35">
      <c r="B5" s="715" t="s">
        <v>645</v>
      </c>
      <c r="C5" s="720"/>
      <c r="D5" s="715" t="s">
        <v>609</v>
      </c>
      <c r="E5" s="716"/>
      <c r="F5" s="719" t="s">
        <v>610</v>
      </c>
      <c r="G5" s="720"/>
      <c r="H5" s="715" t="s">
        <v>632</v>
      </c>
      <c r="I5" s="716"/>
      <c r="J5" s="719" t="s">
        <v>633</v>
      </c>
      <c r="K5" s="720"/>
      <c r="L5" s="715" t="s">
        <v>634</v>
      </c>
      <c r="M5" s="716"/>
      <c r="N5" s="719" t="s">
        <v>635</v>
      </c>
      <c r="O5" s="720"/>
      <c r="P5" s="715" t="s">
        <v>636</v>
      </c>
      <c r="Q5" s="716"/>
    </row>
    <row r="6" spans="2:17" x14ac:dyDescent="0.3">
      <c r="B6" s="337" t="s">
        <v>616</v>
      </c>
      <c r="C6" s="6" t="s">
        <v>445</v>
      </c>
      <c r="D6" s="335" t="s">
        <v>616</v>
      </c>
      <c r="E6" s="336" t="s">
        <v>447</v>
      </c>
      <c r="F6" s="7" t="s">
        <v>616</v>
      </c>
      <c r="G6" s="341" t="s">
        <v>448</v>
      </c>
      <c r="H6" s="337" t="s">
        <v>616</v>
      </c>
      <c r="I6" s="336" t="s">
        <v>449</v>
      </c>
      <c r="J6" s="7" t="s">
        <v>616</v>
      </c>
      <c r="K6" s="341"/>
      <c r="L6" s="337" t="s">
        <v>616</v>
      </c>
      <c r="M6" s="336"/>
      <c r="N6" s="7" t="s">
        <v>616</v>
      </c>
      <c r="O6" s="341"/>
      <c r="P6" s="337" t="s">
        <v>616</v>
      </c>
      <c r="Q6" s="336"/>
    </row>
    <row r="7" spans="2:17" ht="15" thickBot="1" x14ac:dyDescent="0.35">
      <c r="B7" s="342" t="s">
        <v>607</v>
      </c>
      <c r="C7" s="572" t="s">
        <v>713</v>
      </c>
      <c r="D7" s="344" t="s">
        <v>607</v>
      </c>
      <c r="E7" s="345" t="s">
        <v>755</v>
      </c>
      <c r="F7" s="5" t="s">
        <v>607</v>
      </c>
      <c r="G7" s="346" t="s">
        <v>716</v>
      </c>
      <c r="H7" s="342" t="s">
        <v>607</v>
      </c>
      <c r="I7" s="345" t="s">
        <v>771</v>
      </c>
      <c r="J7" s="5" t="s">
        <v>607</v>
      </c>
      <c r="K7" s="346"/>
      <c r="L7" s="342" t="s">
        <v>607</v>
      </c>
      <c r="M7" s="345"/>
      <c r="N7" s="5" t="s">
        <v>607</v>
      </c>
      <c r="O7" s="346"/>
      <c r="P7" s="342" t="s">
        <v>607</v>
      </c>
      <c r="Q7" s="345"/>
    </row>
    <row r="8" spans="2:17" ht="15" thickBot="1" x14ac:dyDescent="0.35">
      <c r="B8" s="348" t="s">
        <v>452</v>
      </c>
      <c r="C8" s="573" t="str">
        <f>_xlfn.IFNA(IF(VLOOKUP($C$7,Tabela1[#All],10,FALSE)&lt;&gt;"0",VLOOKUP($C$7,Tabela1[#All],10,FALSE),""),"")</f>
        <v>Nie</v>
      </c>
      <c r="D8" s="574" t="s">
        <v>452</v>
      </c>
      <c r="E8" s="575" t="str">
        <f>_xlfn.IFNA(IF(VLOOKUP($E$7,Tabela1[#All],10,FALSE)&lt;&gt;"0",VLOOKUP($E$7,Tabela1[#All],10,FALSE),""),"")</f>
        <v>Nie</v>
      </c>
      <c r="F8" s="461" t="s">
        <v>452</v>
      </c>
      <c r="G8" s="576" t="str">
        <f>_xlfn.IFNA(IF(VLOOKUP($G$7,Tabela1[#All],10,FALSE)&lt;&gt;"0",VLOOKUP($G$7,Tabela1[#All],10,FALSE),""),"")</f>
        <v>Nie</v>
      </c>
      <c r="H8" s="348" t="s">
        <v>452</v>
      </c>
      <c r="I8" s="575" t="str">
        <f>_xlfn.IFNA(IF(VLOOKUP($I$7,Tabela1[#All],10,FALSE)&lt;&gt;"0",VLOOKUP($I$7,Tabela1[#All],10,FALSE),""),"")</f>
        <v>Nie</v>
      </c>
      <c r="J8" s="461" t="s">
        <v>452</v>
      </c>
      <c r="K8" s="576" t="str">
        <f>_xlfn.IFNA(IF(VLOOKUP($K$7,Tabela1[#All],10,FALSE)&lt;&gt;"0",VLOOKUP($K$7,Tabela1[#All],10,FALSE),""),"")</f>
        <v/>
      </c>
      <c r="L8" s="348" t="s">
        <v>452</v>
      </c>
      <c r="M8" s="575" t="str">
        <f>_xlfn.IFNA(IF(VLOOKUP($M$7,Tabela1[#All],10,FALSE)&lt;&gt;"0",VLOOKUP($M$7,Tabela1[#All],10,FALSE),""),"")</f>
        <v/>
      </c>
      <c r="N8" s="461" t="s">
        <v>452</v>
      </c>
      <c r="O8" s="576" t="str">
        <f>_xlfn.IFNA(IF(VLOOKUP($O$7,Tabela1[#All],10,FALSE)&lt;&gt;"0",VLOOKUP($O$7,Tabela1[#All],10,FALSE),""),"")</f>
        <v/>
      </c>
      <c r="P8" s="348" t="s">
        <v>452</v>
      </c>
      <c r="Q8" s="575" t="str">
        <f>_xlfn.IFNA(IF(VLOOKUP($Q$7,Tabela1[#All],10,FALSE)&lt;&gt;"0",VLOOKUP($Q$7,Tabela1[#All],10,FALSE),""),"")</f>
        <v/>
      </c>
    </row>
    <row r="9" spans="2:17" x14ac:dyDescent="0.3">
      <c r="B9" s="709" t="s">
        <v>608</v>
      </c>
      <c r="C9" s="710"/>
      <c r="D9" s="711" t="s">
        <v>608</v>
      </c>
      <c r="E9" s="712"/>
      <c r="F9" s="711" t="s">
        <v>608</v>
      </c>
      <c r="G9" s="712"/>
      <c r="H9" s="711" t="s">
        <v>608</v>
      </c>
      <c r="I9" s="712"/>
      <c r="J9" s="711" t="s">
        <v>608</v>
      </c>
      <c r="K9" s="712"/>
      <c r="L9" s="711" t="s">
        <v>608</v>
      </c>
      <c r="M9" s="712"/>
      <c r="N9" s="711" t="s">
        <v>608</v>
      </c>
      <c r="O9" s="712"/>
      <c r="P9" s="709" t="s">
        <v>608</v>
      </c>
      <c r="Q9" s="710"/>
    </row>
    <row r="10" spans="2:17" x14ac:dyDescent="0.3">
      <c r="B10" s="331">
        <v>1</v>
      </c>
      <c r="C10" s="340" t="str">
        <f>_xlfn.IFNA(IF(VLOOKUP($C$7,Tabela1[#All],6,FALSE)&lt;&gt;0,VLOOKUP($C$7,Tabela1[#All],6,FALSE),""),"")</f>
        <v>stalowo niebieski</v>
      </c>
      <c r="D10" s="331">
        <v>1</v>
      </c>
      <c r="E10" s="330" t="str">
        <f>_xlfn.IFNA(IF(VLOOKUP($E$7,Tabela1[#All],6,FALSE)&lt;&gt;0,VLOOKUP($E$7,Tabela1[#All],6,FALSE),""),"")</f>
        <v>zielony</v>
      </c>
      <c r="F10" s="332">
        <v>1</v>
      </c>
      <c r="G10" s="330" t="str">
        <f>_xlfn.IFNA(IF(VLOOKUP($G$7,Tabela1[#All],6,FALSE)&lt;&gt;0,VLOOKUP($G$7,Tabela1[#All],6,FALSE),""),"")</f>
        <v>biały</v>
      </c>
      <c r="H10" s="332">
        <v>1</v>
      </c>
      <c r="I10" s="330" t="str">
        <f>_xlfn.IFNA(IF(VLOOKUP($I$7,Tabela1[#All],6,FALSE)&lt;&gt;0,VLOOKUP($I$7,Tabela1[#All],6,FALSE),""),"")</f>
        <v>jasnobrązowy</v>
      </c>
      <c r="J10" s="332">
        <v>1</v>
      </c>
      <c r="K10" s="330" t="str">
        <f>_xlfn.IFNA(IF(VLOOKUP($K$7,Tabela1[#All],6,FALSE)&lt;&gt;0,VLOOKUP($K$7,Tabela1[#All],6,FALSE),""),"")</f>
        <v/>
      </c>
      <c r="L10" s="332">
        <v>1</v>
      </c>
      <c r="M10" s="330" t="str">
        <f>_xlfn.IFNA(IF(VLOOKUP($M$7,Tabela1[#All],6,FALSE)&lt;&gt;0,VLOOKUP($M$7,Tabela1[#All],6,FALSE),""),"")</f>
        <v/>
      </c>
      <c r="N10" s="332">
        <v>1</v>
      </c>
      <c r="O10" s="330" t="str">
        <f>_xlfn.IFNA(IF(VLOOKUP($O$7,Tabela1[#All],6,FALSE)&lt;&gt;0,VLOOKUP($O$7,Tabela1[#All],6,FALSE),""),"")</f>
        <v/>
      </c>
      <c r="P10" s="332">
        <v>1</v>
      </c>
      <c r="Q10" s="330" t="str">
        <f>_xlfn.IFNA(IF(VLOOKUP($Q$7,Tabela1[#All],6,FALSE)&lt;&gt;0,VLOOKUP($Q$7,Tabela1[#All],6,FALSE),""),"")</f>
        <v/>
      </c>
    </row>
    <row r="11" spans="2:17" x14ac:dyDescent="0.3">
      <c r="B11" s="331">
        <v>2</v>
      </c>
      <c r="C11" s="340" t="str">
        <f>_xlfn.IFNA(IF(VLOOKUP($C$7,Tabela1[#All],7,FALSE)&lt;&gt;0,VLOOKUP($C$7,Tabela1[#All],7,FALSE),""),"")</f>
        <v>biały</v>
      </c>
      <c r="D11" s="331">
        <v>2</v>
      </c>
      <c r="E11" s="330" t="str">
        <f>_xlfn.IFNA(IF(VLOOKUP($E$7,Tabela1[#All],7,FALSE)&lt;&gt;0,VLOOKUP($E$7,Tabela1[#All],7,FALSE),""),"")</f>
        <v/>
      </c>
      <c r="F11" s="332">
        <v>2</v>
      </c>
      <c r="G11" s="330" t="str">
        <f>_xlfn.IFNA(IF(VLOOKUP($G$7,Tabela1[#All],7,FALSE)&lt;&gt;0,VLOOKUP($G$7,Tabela1[#All],7,FALSE),""),"")</f>
        <v/>
      </c>
      <c r="H11" s="332">
        <v>2</v>
      </c>
      <c r="I11" s="330" t="str">
        <f>_xlfn.IFNA(IF(VLOOKUP($I$7,Tabela1[#All],7,FALSE)&lt;&gt;0,VLOOKUP($I$7,Tabela1[#All],7,FALSE),""),"")</f>
        <v/>
      </c>
      <c r="J11" s="332">
        <v>2</v>
      </c>
      <c r="K11" s="330" t="str">
        <f>_xlfn.IFNA(IF(VLOOKUP($K$7,Tabela1[#All],7,FALSE)&lt;&gt;0,VLOOKUP($K$7,Tabela1[#All],7,FALSE),""),"")</f>
        <v/>
      </c>
      <c r="L11" s="332">
        <v>2</v>
      </c>
      <c r="M11" s="330" t="str">
        <f>_xlfn.IFNA(IF(VLOOKUP($M$7,Tabela1[#All],7,FALSE)&lt;&gt;0,VLOOKUP($M$7,Tabela1[#All],7,FALSE),""),"")</f>
        <v/>
      </c>
      <c r="N11" s="332">
        <v>2</v>
      </c>
      <c r="O11" s="330" t="str">
        <f>_xlfn.IFNA(IF(VLOOKUP($O$7,Tabela1[#All],7,FALSE)&lt;&gt;0,VLOOKUP($O$7,Tabela1[#All],7,FALSE),""),"")</f>
        <v/>
      </c>
      <c r="P11" s="332">
        <v>2</v>
      </c>
      <c r="Q11" s="330" t="str">
        <f>_xlfn.IFNA(IF(VLOOKUP($Q$7,Tabela1[#All],7,FALSE)&lt;&gt;0,VLOOKUP($Q$7,Tabela1[#All],7,FALSE),""),"")</f>
        <v/>
      </c>
    </row>
    <row r="12" spans="2:17" ht="15" thickBot="1" x14ac:dyDescent="0.35">
      <c r="B12" s="339">
        <v>3</v>
      </c>
      <c r="C12" s="343" t="str">
        <f>_xlfn.IFNA(IF(VLOOKUP($C$7,Tabela1[#All],8,FALSE)&lt;&gt;0,VLOOKUP($C$7,Tabela1[#All],8,FALSE),""),"")</f>
        <v/>
      </c>
      <c r="D12" s="339">
        <v>3</v>
      </c>
      <c r="E12" s="334" t="str">
        <f>_xlfn.IFNA(IF(VLOOKUP($E$7,Tabela1[#All],8,FALSE)&lt;&gt;0,VLOOKUP($E$7,Tabela1[#All],8,FALSE),""),"")</f>
        <v/>
      </c>
      <c r="F12" s="333">
        <v>3</v>
      </c>
      <c r="G12" s="334" t="str">
        <f>_xlfn.IFNA(IF(VLOOKUP($G$7,Tabela1[#All],8,FALSE)&lt;&gt;0,VLOOKUP($G$7,Tabela1[#All],8,FALSE),""),"")</f>
        <v/>
      </c>
      <c r="H12" s="333">
        <v>3</v>
      </c>
      <c r="I12" s="334" t="str">
        <f>_xlfn.IFNA(IF(VLOOKUP($I$7,Tabela1[#All],8,FALSE)&lt;&gt;0,VLOOKUP($I$7,Tabela1[#All],8,FALSE),""),"")</f>
        <v/>
      </c>
      <c r="J12" s="333">
        <v>3</v>
      </c>
      <c r="K12" s="334" t="str">
        <f>_xlfn.IFNA(IF(VLOOKUP($K$7,Tabela1[#All],8,FALSE)&lt;&gt;0,VLOOKUP($K$7,Tabela1[#All],8,FALSE),""),"")</f>
        <v/>
      </c>
      <c r="L12" s="333">
        <v>3</v>
      </c>
      <c r="M12" s="334" t="str">
        <f>_xlfn.IFNA(IF(VLOOKUP($M$7,Tabela1[#All],8,FALSE)&lt;&gt;0,VLOOKUP($M$7,Tabela1[#All],8,FALSE),""),"")</f>
        <v/>
      </c>
      <c r="N12" s="333">
        <v>3</v>
      </c>
      <c r="O12" s="334" t="str">
        <f>_xlfn.IFNA(IF(VLOOKUP($O$7,Tabela1[#All],8,FALSE)&lt;&gt;0,VLOOKUP($O$7,Tabela1[#All],8,FALSE),""),"")</f>
        <v/>
      </c>
      <c r="P12" s="333">
        <v>3</v>
      </c>
      <c r="Q12" s="334" t="str">
        <f>_xlfn.IFNA(IF(VLOOKUP($Q$7,Tabela1[#All],8,FALSE)&lt;&gt;0,VLOOKUP($Q$7,Tabela1[#All],8,FALSE),""),"")</f>
        <v/>
      </c>
    </row>
    <row r="13" spans="2:17" ht="15" thickBot="1" x14ac:dyDescent="0.35">
      <c r="D13" s="721" t="s">
        <v>638</v>
      </c>
      <c r="E13" s="718"/>
      <c r="F13" s="717" t="s">
        <v>639</v>
      </c>
      <c r="G13" s="718"/>
      <c r="H13" s="717" t="s">
        <v>640</v>
      </c>
      <c r="I13" s="717"/>
      <c r="J13" s="721" t="s">
        <v>641</v>
      </c>
      <c r="K13" s="718"/>
      <c r="L13" s="717" t="s">
        <v>642</v>
      </c>
      <c r="M13" s="717"/>
      <c r="N13" s="721" t="s">
        <v>643</v>
      </c>
      <c r="O13" s="718"/>
      <c r="P13" s="717" t="s">
        <v>644</v>
      </c>
      <c r="Q13" s="718"/>
    </row>
    <row r="14" spans="2:17" ht="15" thickBot="1" x14ac:dyDescent="0.35">
      <c r="D14" s="704" t="s">
        <v>611</v>
      </c>
      <c r="E14" s="705"/>
      <c r="F14" s="704" t="s">
        <v>611</v>
      </c>
      <c r="G14" s="705"/>
      <c r="H14" s="704" t="s">
        <v>611</v>
      </c>
      <c r="I14" s="705"/>
      <c r="J14" s="704" t="s">
        <v>611</v>
      </c>
      <c r="K14" s="705"/>
      <c r="L14" s="704" t="s">
        <v>611</v>
      </c>
      <c r="M14" s="705"/>
      <c r="N14" s="704" t="s">
        <v>611</v>
      </c>
      <c r="O14" s="705"/>
      <c r="P14" s="704" t="s">
        <v>611</v>
      </c>
      <c r="Q14" s="705"/>
    </row>
    <row r="15" spans="2:17" x14ac:dyDescent="0.3">
      <c r="D15" s="709" t="s">
        <v>612</v>
      </c>
      <c r="E15" s="710"/>
      <c r="F15" s="709" t="s">
        <v>612</v>
      </c>
      <c r="G15" s="710"/>
      <c r="H15" s="709" t="s">
        <v>612</v>
      </c>
      <c r="I15" s="710"/>
      <c r="J15" s="709" t="s">
        <v>612</v>
      </c>
      <c r="K15" s="710"/>
      <c r="L15" s="709" t="s">
        <v>612</v>
      </c>
      <c r="M15" s="710"/>
      <c r="N15" s="709" t="s">
        <v>612</v>
      </c>
      <c r="O15" s="710"/>
      <c r="P15" s="709" t="s">
        <v>612</v>
      </c>
      <c r="Q15" s="710"/>
    </row>
    <row r="16" spans="2:17" x14ac:dyDescent="0.3">
      <c r="D16" s="329" t="s">
        <v>613</v>
      </c>
      <c r="E16" s="330">
        <f>IF(E7&lt;&gt;"",_xlfn.IFNA(IF(E31&lt;&gt;0,1,0)+IF(E32&lt;&gt;0,1,0)+IF(E33&lt;&gt;0,1,0)+IF(E34&lt;&gt;0,1,0)+IF(E35&lt;&gt;0,1,0)+IF(E36&lt;&gt;0,1,0),""),"")</f>
        <v>3</v>
      </c>
      <c r="F16" s="332" t="s">
        <v>613</v>
      </c>
      <c r="G16" s="330">
        <f>IF(G7&lt;&gt;"",IFERROR(IF(G31&lt;&gt;0,1,0)+IF(G32&lt;&gt;0,1,0)+IF(G33&lt;&gt;0,1,0)+IF(G34&lt;&gt;0,1,0)+IF(G35&lt;&gt;0,1,0)+IF(G36&lt;&gt;0,1,0),""),"")</f>
        <v>3</v>
      </c>
      <c r="H16" s="332" t="s">
        <v>613</v>
      </c>
      <c r="I16" s="330">
        <f>IF(I7&lt;&gt;"",IFERROR(IF(I31&lt;&gt;0,1,0)+IF(I32&lt;&gt;0,1,0)+IF(I33&lt;&gt;0,1,0)+IF(I34&lt;&gt;0,1,0)+IF(I35&lt;&gt;0,1,0)+IF(I36&lt;&gt;0,1,0),""),"")</f>
        <v>4</v>
      </c>
      <c r="J16" s="332" t="s">
        <v>613</v>
      </c>
      <c r="K16" s="330" t="str">
        <f>IF(K7&lt;&gt;"",IFERROR(IF(K31&lt;&gt;0,1,0)+IF(K32&lt;&gt;0,1,0)+IF(K33&lt;&gt;0,1,0)+IF(K34&lt;&gt;0,1,0)+IF(K35&lt;&gt;0,1,0)+IF(K36&lt;&gt;0,1,0),""),"")</f>
        <v/>
      </c>
      <c r="L16" s="332" t="s">
        <v>613</v>
      </c>
      <c r="M16" s="330" t="str">
        <f>IF(M7&lt;&gt;"",IFERROR(IF(M31&lt;&gt;0,1,0)+IF(M32&lt;&gt;0,1,0)+IF(M33&lt;&gt;0,1,0)+IF(M34&lt;&gt;0,1,0)+IF(R35&lt;&gt;0,1,0)+IF(R37&lt;&gt;0,1,0)+IF(R38&lt;&gt;0,1,0)+IF(R39&lt;&gt;0,1,0)+IF(R40&lt;&gt;0,1,0)+IF(R36&lt;&gt;0,1,0),""),"")</f>
        <v/>
      </c>
      <c r="N16" s="332" t="s">
        <v>613</v>
      </c>
      <c r="O16" s="330" t="str">
        <f>IF(O7&lt;&gt;"",_xlfn.IFNA(IF(O31&lt;&gt;0,1,0)+IF(O32&lt;&gt;0,1,0)+IF(O33&lt;&gt;0,1,0)+IF(O34&lt;&gt;0,1,0)+IF(U35&lt;&gt;0,1,0)+IF(U37&lt;&gt;0,1,0)+IF(U38&lt;&gt;0,1,0)+IF(U39&lt;&gt;0,1,0)+IF(U40&lt;&gt;0,1,0)+IF(U36&lt;&gt;0,1,0),""),"")</f>
        <v/>
      </c>
      <c r="P16" s="332" t="s">
        <v>613</v>
      </c>
      <c r="Q16" s="330" t="str">
        <f>IF(Q7&lt;&gt;"",_xlfn.IFNA(IF(Q31&lt;&gt;0,1,0)+IF(Q32&lt;&gt;0,1,0)+IF(Q33&lt;&gt;0,1,0)+IF(Q34&lt;&gt;0,1,0)+IF(Q35&lt;&gt;0,1,0)+IF(Q37&lt;&gt;0,1,0)+IF(Q38&lt;&gt;0,1,0)+IF(Q39&lt;&gt;0,1,0)+IF(Q40&lt;&gt;0,1,0)+IF(Q36&lt;&gt;0,1,0),""),"")</f>
        <v/>
      </c>
    </row>
    <row r="17" spans="1:17" ht="15" thickBot="1" x14ac:dyDescent="0.35">
      <c r="B17" s="3"/>
      <c r="D17" s="338" t="s">
        <v>614</v>
      </c>
      <c r="E17" s="334">
        <f>IF(E7&lt;&gt;"",_xlfn.IFNA(IF(C8="Tak",1,0)+IF(E8="Tak",1,0),""),"")</f>
        <v>0</v>
      </c>
      <c r="F17" s="333" t="s">
        <v>614</v>
      </c>
      <c r="G17" s="334">
        <f>IF(G7&lt;&gt;"",_xlfn.IFNA(IF(E8="Tak",1,0)+IF(C8="Tak",1,0)+IF(G8="Tak",1,0),""),"")</f>
        <v>0</v>
      </c>
      <c r="H17" s="333" t="s">
        <v>614</v>
      </c>
      <c r="I17" s="334">
        <f>IF(G7&lt;&gt;"",_xlfn.IFNA(IF(E8="Tak",1,0)+IF(C8="Tak",1,0)+IF(I8="Tak",1,0)+IF(G8="Tak",1,0),""),"")</f>
        <v>0</v>
      </c>
      <c r="J17" s="333" t="s">
        <v>614</v>
      </c>
      <c r="K17" s="334" t="str">
        <f>IF(K7&lt;&gt;"",_xlfn.IFNA(IF(E8="Tak",1,0)+IF(C8="Tak",1,0)+IF(I8="Tak",1,0)+IF(K8="Tak",1,0)+IF(G8="Tak",1,0),""),"")</f>
        <v/>
      </c>
      <c r="L17" s="333" t="s">
        <v>614</v>
      </c>
      <c r="M17" s="334" t="str">
        <f>IF(M7&lt;&gt;"",_xlfn.IFNA(IF(E8="Tak",1,0)+IF(C8="Tak",1,0)+IF(I8="Tak",1,0)+IF(K8="Tak",1,0)+IF(M8="Tak",1,0)+IF(G8="Tak",1,0),""),"")</f>
        <v/>
      </c>
      <c r="N17" s="333" t="s">
        <v>614</v>
      </c>
      <c r="O17" s="334" t="str">
        <f>IF(O7&lt;&gt;"",_xlfn.IFNA(IF(E8="Tak",1,0)+IF(C8="Tak",1,0)+IF(I8="Tak",1,0)+IF(K8="Tak",1,0)+IF(M8="Tak",1,0)+IF(O8="Tak",1,0)+IF(G8="Tak",1,0),""),"")</f>
        <v/>
      </c>
      <c r="P17" s="333" t="s">
        <v>614</v>
      </c>
      <c r="Q17" s="334" t="str">
        <f>IF(Q7&lt;&gt;"",_xlfn.IFNA(IF(E8="Tak",1,0)+IF(C8="Tak",1,0)+IF(I8="Tak",1,0)+IF(K8="Tak",1,0)+IF(M8="Tak",1,0)+IF(O8="Tak",1,0)+IF(Q8="Tak",1,0)+IF(G8="Tak",1,0),""),"")</f>
        <v/>
      </c>
    </row>
    <row r="18" spans="1:17" x14ac:dyDescent="0.3">
      <c r="D18" s="711" t="s">
        <v>615</v>
      </c>
      <c r="E18" s="712"/>
      <c r="F18" s="711" t="s">
        <v>615</v>
      </c>
      <c r="G18" s="712"/>
      <c r="H18" s="711" t="s">
        <v>615</v>
      </c>
      <c r="I18" s="712"/>
      <c r="J18" s="711" t="s">
        <v>615</v>
      </c>
      <c r="K18" s="712"/>
      <c r="L18" s="711" t="s">
        <v>615</v>
      </c>
      <c r="M18" s="712"/>
      <c r="N18" s="711" t="s">
        <v>615</v>
      </c>
      <c r="O18" s="712"/>
      <c r="P18" s="711" t="s">
        <v>615</v>
      </c>
      <c r="Q18" s="712"/>
    </row>
    <row r="19" spans="1:17" ht="15" thickBot="1" x14ac:dyDescent="0.35">
      <c r="D19" s="338" t="s">
        <v>453</v>
      </c>
      <c r="E19" s="334" t="str">
        <f ca="1">IF(E7&lt;&gt;"",_xlfn.IFNA(IF(E16&lt;=3,IF(SUM('Dop. kol'!C45:F45)=3,"Jest","Nie ma"),"Za dużo kolorów"),""),"")</f>
        <v>Nie ma</v>
      </c>
      <c r="F19" s="333" t="s">
        <v>453</v>
      </c>
      <c r="G19" s="334" t="str">
        <f ca="1">IF(G7&lt;&gt;"",_xlfn.IFNA(IF(G16&lt;=3,IF(SUM('Dop. kol'!J45:M45)=3,"Jest","Nie ma"),"Za dużo kolorów"),""),"")</f>
        <v>Nie ma</v>
      </c>
      <c r="H19" s="333" t="s">
        <v>453</v>
      </c>
      <c r="I19" s="334" t="str">
        <f>IF(I7&lt;&gt;"",_xlfn.IFNA(IF(I16&lt;=3,IF(SUM('Dop. kol'!Q45:T45)=3,"Jest","Nie ma"),"Za dużo kolorów"),""),"")</f>
        <v>Za dużo kolorów</v>
      </c>
      <c r="J19" s="333" t="s">
        <v>453</v>
      </c>
      <c r="K19" s="334" t="str">
        <f>IF(K7&lt;&gt;"",_xlfn.IFNA(IF(K16&lt;=3,IF(SUM('Dop. kol'!X45:AA45)=3,"Jest","Nie ma"),"Za dużo kolorów"),""),"")</f>
        <v/>
      </c>
      <c r="L19" s="333" t="s">
        <v>453</v>
      </c>
      <c r="M19" s="334" t="str">
        <f>IF(M7&lt;&gt;"",_xlfn.IFNA(IF(M16&lt;=3,IF(SUM('Dop. kol'!AE45:AH45)=3,"Jest","Nie ma"),"Za dużo kolorów"),""),"")</f>
        <v/>
      </c>
      <c r="N19" s="333" t="s">
        <v>453</v>
      </c>
      <c r="O19" s="334" t="str">
        <f>IF(O7&lt;&gt;"",_xlfn.IFNA(IF(O16&lt;=3,IF(SUM('Dop. kol'!AL45:AO45)=3,"Jest","Nie ma"),"Za dużo kolorów"),""),"")</f>
        <v/>
      </c>
      <c r="P19" s="333" t="s">
        <v>453</v>
      </c>
      <c r="Q19" s="334" t="str">
        <f>IF(Q7&lt;&gt;"",_xlfn.IFNA(IF(Q16&lt;=3,IF(SUM('Dop. kol'!AS45:AV45)=3,"Jest","Nie ma"),"Za dużo kolorów"),""),"")</f>
        <v/>
      </c>
    </row>
    <row r="20" spans="1:17" x14ac:dyDescent="0.3">
      <c r="D20" s="711" t="s">
        <v>631</v>
      </c>
      <c r="E20" s="712"/>
      <c r="F20" s="711" t="s">
        <v>631</v>
      </c>
      <c r="G20" s="712"/>
      <c r="H20" s="711" t="s">
        <v>631</v>
      </c>
      <c r="I20" s="712"/>
      <c r="J20" s="711" t="s">
        <v>631</v>
      </c>
      <c r="K20" s="712"/>
      <c r="L20" s="711" t="s">
        <v>631</v>
      </c>
      <c r="M20" s="712"/>
      <c r="N20" s="711" t="s">
        <v>631</v>
      </c>
      <c r="O20" s="712"/>
      <c r="P20" s="711" t="s">
        <v>631</v>
      </c>
      <c r="Q20" s="712"/>
    </row>
    <row r="21" spans="1:17" x14ac:dyDescent="0.3">
      <c r="A21" s="2"/>
      <c r="D21" s="577" t="str">
        <f>E31&amp;"/"&amp;E32&amp;" "</f>
        <v xml:space="preserve">stalowo niebieski/biały </v>
      </c>
      <c r="E21" s="578" t="str">
        <f ca="1">_xlfn.IFNA(IF(E16&lt;=3,IF(AND(E31&lt;&gt;"",E32&lt;&gt;""),IF('Dop. kol'!$C$45=1,"Pasuje","Nie pasuje"),
IF(AND(E31&lt;&gt;"",E32=""),"Pasuje",
IF(AND(E31="",E32&lt;&gt;""),"Pasuje",""))),"x"),"")</f>
        <v>Pasuje</v>
      </c>
      <c r="F21" s="577" t="str">
        <f>G31&amp;"/"&amp;G32&amp;" "</f>
        <v xml:space="preserve">stalowo niebieski/biały </v>
      </c>
      <c r="G21" s="578" t="str">
        <f ca="1">_xlfn.IFNA(IF(AND(G16&lt;=3,E16&lt;=3),IF(AND(G31&lt;&gt;"",G32&lt;&gt;""),IF('Dop. kol'!$J$45=1,"Pasuje","Nie pasuje"),
IF(AND(G31&lt;&gt;"",G32=""),"Pasuje",
IF(AND(G31="",G32&lt;&gt;""),"Pasuje",""))),"x"),"")</f>
        <v>Pasuje</v>
      </c>
      <c r="H21" s="577" t="str">
        <f>I31&amp;"/"&amp;I32&amp;" "</f>
        <v xml:space="preserve">stalowo niebieski/biały </v>
      </c>
      <c r="I21" s="578" t="str">
        <f>_xlfn.IFNA(IF(AND(I16&lt;=3,G16&lt;=3,E16&lt;=3),IF(AND(I31&lt;&gt;"",I32&lt;&gt;""),IF('Dop. kol'!$Q$45=1,"Pasuje","Nie pasuje"),
IF(AND(I31&lt;&gt;"",I32=""),"Pasuje",
IF(AND(I31="",I32&lt;&gt;""),"Pasuje",""))),"x"),"")</f>
        <v>x</v>
      </c>
      <c r="J21" s="577" t="str">
        <f>K31&amp;"/"&amp;K32&amp;" "</f>
        <v xml:space="preserve">/ </v>
      </c>
      <c r="K21" s="578" t="str">
        <f>_xlfn.IFNA(IF(AND(K16&lt;=3,I16&lt;=3,G16&lt;=3,E16&lt;=3),IF(AND(K31&lt;&gt;"",K32&lt;&gt;""),IF('Dop. kol'!$X$45=1,"Pasuje","Nie pasuje"),
IF(AND(K31&lt;&gt;"",K32=""),"Pasuje",
IF(AND(K31="",K32&lt;&gt;""),"Pasuje",""))),"x"),"")</f>
        <v>x</v>
      </c>
      <c r="L21" s="577" t="str">
        <f>M31&amp;"/"&amp;M32&amp;" "</f>
        <v xml:space="preserve">/ </v>
      </c>
      <c r="M21" s="578" t="str">
        <f>_xlfn.IFNA(IF(AND(K16&lt;=3,I16&lt;=3,G16&lt;=3,E16&lt;=3,M16&lt;=3),IF(AND(M31&lt;&gt;"",M32&lt;&gt;""),IF('Dop. kol'!$AE$45=1,"Pasuje","Nie pasuje"),
IF(AND(M31&lt;&gt;"",M32=""),"Pasuje",
IF(AND(M31="",M32&lt;&gt;""),"Pasuje",""))),"x"),"")</f>
        <v>x</v>
      </c>
      <c r="N21" s="577" t="str">
        <f>O31&amp;"/"&amp;O32&amp;" "</f>
        <v xml:space="preserve">/ </v>
      </c>
      <c r="O21" s="578" t="str">
        <f>_xlfn.IFNA(IF(AND(K16&lt;=3,I16&lt;=3,G16&lt;=3,E16&lt;=3,M16&lt;=3,O16&lt;=3),IF(AND(O31&lt;&gt;"",O32&lt;&gt;""),IF('Dop. kol'!$AL$45=1,"Pasuje","Nie pasuje"),
IF(AND(O31&lt;&gt;"",O32=""),"Pasuje",
IF(AND(O31="",O32&lt;&gt;""),"Pasuje",""))),"x"),"")</f>
        <v>x</v>
      </c>
      <c r="P21" s="577" t="str">
        <f>Q31&amp;"/"&amp;Q32&amp;" "</f>
        <v xml:space="preserve">/ </v>
      </c>
      <c r="Q21" s="578" t="str">
        <f>_xlfn.IFNA(IF(AND(K16&lt;=3,I16&lt;=3,G16&lt;=3,E16&lt;=3,M16&lt;=3,O16&lt;=3,Q16&lt;=3),IF(AND(Q31&lt;&gt;"",Q32&lt;&gt;""),IF('Dop. kol'!$AS$45=1,"Pasuje","Nie pasuje"),
IF(AND(Q31&lt;&gt;"",Q32=""),"Pasuje",
IF(AND(Q31="",Q32&lt;&gt;""),"Pasuje",""))),"x"),"")</f>
        <v>x</v>
      </c>
    </row>
    <row r="22" spans="1:17" x14ac:dyDescent="0.3">
      <c r="C22" s="2"/>
      <c r="D22" s="577" t="str">
        <f>E31&amp;"/"&amp;E33&amp;" "</f>
        <v xml:space="preserve">stalowo niebieski/zielony </v>
      </c>
      <c r="E22" s="578" t="str">
        <f ca="1">_xlfn.IFNA(IF(E16&lt;=3,IF(AND(E31&lt;&gt;"",E33&lt;&gt;""),IF('Dop. kol'!$D$45=1,"Pasuje","Nie pasuje"),
IF(AND(E31&lt;&gt;"",E33=""),"Pasuje",
IF(AND(E31="",E33&lt;&gt;""),"Pasuje",""))),"x"),"")</f>
        <v>Nie pasuje</v>
      </c>
      <c r="F22" s="577" t="str">
        <f>G31&amp;"/"&amp;G33&amp;" "</f>
        <v xml:space="preserve">stalowo niebieski/zielony </v>
      </c>
      <c r="G22" s="578" t="str">
        <f ca="1">_xlfn.IFNA(IF(AND(G16&lt;=3,E16&lt;=3),IF(AND(G31&lt;&gt;"",G33&lt;&gt;""),IF('Dop. kol'!$K$45=1,"Pasuje","Nie pasuje"),
IF(AND(G31&lt;&gt;"",G33=""),"Pasuje",
IF(AND(G31="",G33&lt;&gt;""),"Pasuje",""))),"x"),"")</f>
        <v>Nie pasuje</v>
      </c>
      <c r="H22" s="577" t="str">
        <f>I31&amp;"/"&amp;I33&amp;" "</f>
        <v xml:space="preserve">stalowo niebieski/zielony </v>
      </c>
      <c r="I22" s="578" t="str">
        <f>_xlfn.IFNA(IF(AND(I16&lt;=3,G16&lt;=3,E16&lt;=3),IF(AND(I31&lt;&gt;"",I33&lt;&gt;""),IF('Dop. kol'!$R$45=1,"Pasuje","Nie pasuje"),
IF(AND(I31&lt;&gt;"",I33=""),"Pasuje",
IF(AND(I31="",I33&lt;&gt;""),"Pasuje",""))),"x"),"")</f>
        <v>x</v>
      </c>
      <c r="J22" s="577" t="str">
        <f>K31&amp;"/"&amp;K33&amp;" "</f>
        <v xml:space="preserve">/ </v>
      </c>
      <c r="K22" s="578" t="str">
        <f>_xlfn.IFNA(IF(AND(K16&lt;=3,I16&lt;=3,G16&lt;=3,E16&lt;=3),IF(AND(K31&lt;&gt;"",K33&lt;&gt;""),IF('Dop. kol'!$Y$45=1,"Pasuje","Nie pasuje"),
IF(AND(K31&lt;&gt;"",K33=""),"Pasuje",
IF(AND(K31="",K33&lt;&gt;""),"Pasuje",""))),"x"),"")</f>
        <v>x</v>
      </c>
      <c r="L22" s="577" t="str">
        <f>M31&amp;"/"&amp;M33&amp;" "</f>
        <v xml:space="preserve">/ </v>
      </c>
      <c r="M22" s="578" t="str">
        <f>_xlfn.IFNA(IF(AND(K16&lt;=3,I16&lt;=3,G16&lt;=3,E16&lt;=3,M16&lt;=3),IF(AND(M31&lt;&gt;"",M33&lt;&gt;""),IF('Dop. kol'!$AF$45=1,"Pasuje","Nie pasuje"),
IF(AND(M31&lt;&gt;"",M33=""),"Pasuje",
IF(AND(M31="",M33&lt;&gt;""),"Pasuje",""))),"x"),"")</f>
        <v>x</v>
      </c>
      <c r="N22" s="577" t="str">
        <f>O31&amp;"/"&amp;O33&amp;" "</f>
        <v xml:space="preserve">/ </v>
      </c>
      <c r="O22" s="578" t="str">
        <f>_xlfn.IFNA(IF(AND(K16&lt;=3,I16&lt;=3,G16&lt;=3,E16&lt;=3,M16&lt;=3,O16&lt;=3),IF(AND(O31&lt;&gt;"",O33&lt;&gt;""),IF('Dop. kol'!$AM$45=1,"Pasuje","Nie pasuje"),
IF(AND(O31&lt;&gt;"",O33=""),"Pasuje",
IF(AND(O31="",O33&lt;&gt;""),"Pasuje",""))),"x"),"")</f>
        <v>x</v>
      </c>
      <c r="P22" s="577" t="str">
        <f>Q31&amp;"/"&amp;Q33&amp;" "</f>
        <v xml:space="preserve">/ </v>
      </c>
      <c r="Q22" s="578" t="str">
        <f>_xlfn.IFNA(IF(AND(K16&lt;=3,I16&lt;=3,G16&lt;=3,E16&lt;=3,M16&lt;=3,O16&lt;=3,Q16&lt;=3),IF(AND(Q31&lt;&gt;"",Q33&lt;&gt;""),IF('Dop. kol'!$AT$45=1,"Pasuje","Nie pasuje"),
IF(AND(Q31&lt;&gt;"",Q33=""),"Pasuje",
IF(AND(Q31="",Q33&lt;&gt;""),"Pasuje",""))),"x"),"")</f>
        <v>x</v>
      </c>
    </row>
    <row r="23" spans="1:17" ht="15" thickBot="1" x14ac:dyDescent="0.35">
      <c r="D23" s="579" t="str">
        <f>E32&amp;"/"&amp;E33&amp;" "</f>
        <v xml:space="preserve">biały/zielony </v>
      </c>
      <c r="E23" s="580" t="str">
        <f>_xlfn.IFNA(IF(E16&lt;=3,IF(AND(E32&lt;&gt;"",E34&lt;&gt;""),IF('Dop. kol'!$F$45=1,"Pasuje","Nie pasuje"),
IF(AND(E32&lt;&gt;"",E34=""),"Pasuje",
IF(AND(E32="",E34&lt;&gt;""),"Pasuje",""))),"x"),"")</f>
        <v>Pasuje</v>
      </c>
      <c r="F23" s="579" t="str">
        <f>G32&amp;"/"&amp;G33&amp;" "</f>
        <v xml:space="preserve">biały/zielony </v>
      </c>
      <c r="G23" s="580" t="str">
        <f ca="1">_xlfn.IFNA(IF(AND(G16&lt;=3,E16&lt;=3),IF(AND(G32&lt;&gt;"",G33&lt;&gt;""),IF('Dop. kol'!$M$45=1,"Pasuje","Nie pasuje"),
IF(AND(G32&lt;&gt;"",G33=""),"Pasuje",
IF(AND(G32="",G33&lt;&gt;""),"Pasuje",""))),"x"),"")</f>
        <v>Pasuje</v>
      </c>
      <c r="H23" s="579" t="str">
        <f>I32&amp;"/"&amp;I33&amp;" "</f>
        <v xml:space="preserve">biały/zielony </v>
      </c>
      <c r="I23" s="580" t="str">
        <f>_xlfn.IFNA(IF(AND(I16&lt;=3,G16&lt;=3,E16&lt;=3),IF(AND(I32&lt;&gt;"",I33&lt;&gt;""),IF('Dop. kol'!$T$45=1,"Pasuje","Nie pasuje"),
IF(AND(I32&lt;&gt;"",I33=""),"Pasuje",
IF(AND(I32="",I33&lt;&gt;""),"Pasuje",""))),"x"),"")</f>
        <v>x</v>
      </c>
      <c r="J23" s="579" t="str">
        <f>K32&amp;"/"&amp;K33&amp;" "</f>
        <v xml:space="preserve">/ </v>
      </c>
      <c r="K23" s="580" t="str">
        <f>_xlfn.IFNA(IF(AND(K16&lt;=3,I16&lt;=3,G16&lt;=3,E16&lt;=3),IF(AND(K32&lt;&gt;"",K33&lt;&gt;""),IF('Dop. kol'!$AA$45=1,"Pasuje","Nie pasuje"),
IF(AND(K32&lt;&gt;"",K33=""),"Pasuje",
IF(AND(K32="",K33&lt;&gt;""),"Pasuje",""))),"x"),"")</f>
        <v>x</v>
      </c>
      <c r="L23" s="579" t="str">
        <f>M32&amp;"/"&amp;M33&amp;" "</f>
        <v xml:space="preserve">/ </v>
      </c>
      <c r="M23" s="580" t="str">
        <f>_xlfn.IFNA(IF(AND(K16&lt;=3,I16&lt;=3,G16&lt;=3,E16&lt;=3,M16&lt;=3),IF(AND(M32&lt;&gt;"",M33&lt;&gt;""),IF('Dop. kol'!$AH$45=1,"Pasuje","Nie pasuje"),
IF(AND(M32&lt;&gt;"",M33=""),"Pasuje",
IF(AND(M32="",M33&lt;&gt;""),"Pasuje",""))),"x"),"")</f>
        <v>x</v>
      </c>
      <c r="N23" s="579" t="str">
        <f>O32&amp;"/"&amp;O33&amp;" "</f>
        <v xml:space="preserve">/ </v>
      </c>
      <c r="O23" s="580" t="str">
        <f>_xlfn.IFNA(IF(AND(K16&lt;=3,I16&lt;=3,G16&lt;=3,E16&lt;=3,M16&lt;=3,O16&lt;=3),IF(AND(O32&lt;&gt;"",O33&lt;&gt;""),IF('Dop. kol'!$AO$45=1,"Pasuje","Nie pasuje"),
IF(AND(O32&lt;&gt;"",O33=""),"Pasuje",
IF(AND(O32="",O33&lt;&gt;""),"Pasuje",""))),"x"),"")</f>
        <v>x</v>
      </c>
      <c r="P23" s="579" t="str">
        <f>Q32&amp;"/"&amp;Q33&amp;" "</f>
        <v xml:space="preserve">/ </v>
      </c>
      <c r="Q23" s="580" t="str">
        <f>_xlfn.IFNA(IF(AND(K16&lt;=3,I16&lt;=3,G16&lt;=3,E16&lt;=3,M16&lt;=3,O16&lt;=3,Q16&lt;=3),IF(AND(Q32&lt;&gt;"",Q33&lt;&gt;""),IF('Dop. kol'!$AV$45=1,"Pasuje","Nie pasuje"),
IF(AND(Q32&lt;&gt;"",Q33=""),"Pasuje",
IF(AND(Q32="",Q33&lt;&gt;""),"Pasuje",""))),"x"),"")</f>
        <v>x</v>
      </c>
    </row>
    <row r="24" spans="1:17" x14ac:dyDescent="0.3">
      <c r="B24" s="2"/>
      <c r="D24" s="713" t="s">
        <v>608</v>
      </c>
      <c r="E24" s="714"/>
      <c r="F24" s="713" t="s">
        <v>608</v>
      </c>
      <c r="G24" s="714"/>
      <c r="H24" s="713" t="s">
        <v>608</v>
      </c>
      <c r="I24" s="714"/>
      <c r="J24" s="713" t="s">
        <v>608</v>
      </c>
      <c r="K24" s="714"/>
      <c r="L24" s="713" t="s">
        <v>608</v>
      </c>
      <c r="M24" s="714"/>
      <c r="N24" s="713" t="s">
        <v>608</v>
      </c>
      <c r="O24" s="714"/>
      <c r="P24" s="713" t="s">
        <v>608</v>
      </c>
      <c r="Q24" s="714"/>
    </row>
    <row r="25" spans="1:17" x14ac:dyDescent="0.3">
      <c r="D25" s="331">
        <v>1</v>
      </c>
      <c r="E25" s="330" t="str">
        <f>IF(E7&lt;&gt;"",_xlfn.IFNA(C10,""),"")</f>
        <v>stalowo niebieski</v>
      </c>
      <c r="F25" s="331">
        <v>1</v>
      </c>
      <c r="G25" s="330" t="str">
        <f>IF(G7&lt;&gt;"",_xlfn.IFNA(IF(E31&lt;&gt;0,E31,""),""),"")</f>
        <v>stalowo niebieski</v>
      </c>
      <c r="H25" s="331">
        <v>1</v>
      </c>
      <c r="I25" s="330" t="str">
        <f>IF($I$7&lt;&gt;"",IF(G31&lt;&gt;0,G31,""),"")</f>
        <v>stalowo niebieski</v>
      </c>
      <c r="J25" s="331">
        <v>1</v>
      </c>
      <c r="K25" s="330" t="str">
        <f>IF($K$7&lt;&gt;"",IF(I31&lt;&gt;0,I31,""),"")</f>
        <v/>
      </c>
      <c r="L25" s="331">
        <v>1</v>
      </c>
      <c r="M25" s="330" t="str">
        <f>IF(K31&lt;&gt;0,K31,"")</f>
        <v/>
      </c>
      <c r="N25" s="331">
        <v>1</v>
      </c>
      <c r="O25" s="330" t="str">
        <f>IF(M31&lt;&gt;0,M31,"")</f>
        <v/>
      </c>
      <c r="P25" s="331">
        <v>1</v>
      </c>
      <c r="Q25" s="330" t="str">
        <f>IF(O31&lt;&gt;0,O31,"")</f>
        <v/>
      </c>
    </row>
    <row r="26" spans="1:17" x14ac:dyDescent="0.3">
      <c r="D26" s="331">
        <v>2</v>
      </c>
      <c r="E26" s="330" t="str">
        <f>IF(E7&lt;&gt;"",_xlfn.IFNA(C11,""),"")</f>
        <v>biały</v>
      </c>
      <c r="F26" s="331">
        <v>2</v>
      </c>
      <c r="G26" s="330" t="str">
        <f>IF(G7&lt;&gt;"",_xlfn.IFNA(IF(E32&lt;&gt;0,E32,""),""),"")</f>
        <v>biały</v>
      </c>
      <c r="H26" s="331">
        <v>2</v>
      </c>
      <c r="I26" s="330" t="str">
        <f t="shared" ref="I26:I27" si="0">IF($I$7&lt;&gt;"",IF(G32&lt;&gt;0,G32,""),"")</f>
        <v>biały</v>
      </c>
      <c r="J26" s="331">
        <v>2</v>
      </c>
      <c r="K26" s="330" t="str">
        <f t="shared" ref="K26:K27" si="1">IF($K$7&lt;&gt;"",IF(I32&lt;&gt;0,I32,""),"")</f>
        <v/>
      </c>
      <c r="L26" s="331">
        <v>2</v>
      </c>
      <c r="M26" s="330" t="str">
        <f>IF(K32&lt;&gt;0,K32,"")</f>
        <v/>
      </c>
      <c r="N26" s="331">
        <v>2</v>
      </c>
      <c r="O26" s="330" t="str">
        <f>IF(M32&lt;&gt;0,M32,"")</f>
        <v/>
      </c>
      <c r="P26" s="331">
        <v>2</v>
      </c>
      <c r="Q26" s="330" t="str">
        <f>IF(O32&lt;&gt;0,O32,"")</f>
        <v/>
      </c>
    </row>
    <row r="27" spans="1:17" x14ac:dyDescent="0.3">
      <c r="C27" s="2"/>
      <c r="D27" s="331">
        <v>3</v>
      </c>
      <c r="E27" s="330" t="str">
        <f>IF(E7&lt;&gt;"",_xlfn.IFNA(C12,""),"")</f>
        <v/>
      </c>
      <c r="F27" s="331">
        <v>3</v>
      </c>
      <c r="G27" s="330" t="str">
        <f>IF(G7&lt;&gt;"",_xlfn.IFNA(IF(E33&lt;&gt;0,E33,""),""),"")</f>
        <v>zielony</v>
      </c>
      <c r="H27" s="331">
        <v>3</v>
      </c>
      <c r="I27" s="330" t="str">
        <f t="shared" si="0"/>
        <v>zielony</v>
      </c>
      <c r="J27" s="331">
        <v>3</v>
      </c>
      <c r="K27" s="330" t="str">
        <f t="shared" si="1"/>
        <v/>
      </c>
      <c r="L27" s="331">
        <v>3</v>
      </c>
      <c r="M27" s="330" t="str">
        <f>IF(K33&lt;&gt;0,K33,"")</f>
        <v/>
      </c>
      <c r="N27" s="331">
        <v>3</v>
      </c>
      <c r="O27" s="330" t="str">
        <f>IF(M33&lt;&gt;0,M33,"")</f>
        <v/>
      </c>
      <c r="P27" s="331">
        <v>3</v>
      </c>
      <c r="Q27" s="330" t="str">
        <f>IF(O33&lt;&gt;0,O33,"")</f>
        <v/>
      </c>
    </row>
    <row r="28" spans="1:17" x14ac:dyDescent="0.3">
      <c r="D28" s="331">
        <v>4</v>
      </c>
      <c r="E28" s="330" t="str">
        <f>_xlfn.IFNA(E10,"")</f>
        <v>zielony</v>
      </c>
      <c r="F28" s="331">
        <v>4</v>
      </c>
      <c r="G28" s="330" t="str">
        <f>G10</f>
        <v>biały</v>
      </c>
      <c r="H28" s="331">
        <v>4</v>
      </c>
      <c r="I28" s="330" t="str">
        <f>I10</f>
        <v>jasnobrązowy</v>
      </c>
      <c r="J28" s="331">
        <v>4</v>
      </c>
      <c r="K28" s="330" t="str">
        <f>K10</f>
        <v/>
      </c>
      <c r="L28" s="331">
        <v>4</v>
      </c>
      <c r="M28" s="330" t="str">
        <f>M10</f>
        <v/>
      </c>
      <c r="N28" s="331">
        <v>4</v>
      </c>
      <c r="O28" s="330" t="str">
        <f>O10</f>
        <v/>
      </c>
      <c r="P28" s="331">
        <v>4</v>
      </c>
      <c r="Q28" s="330" t="str">
        <f>Q10</f>
        <v/>
      </c>
    </row>
    <row r="29" spans="1:17" x14ac:dyDescent="0.3">
      <c r="D29" s="331">
        <v>5</v>
      </c>
      <c r="E29" s="330" t="str">
        <f>_xlfn.IFNA(E11,"")</f>
        <v/>
      </c>
      <c r="F29" s="331">
        <v>5</v>
      </c>
      <c r="G29" s="330" t="str">
        <f t="shared" ref="G29" si="2">G11</f>
        <v/>
      </c>
      <c r="H29" s="331">
        <v>5</v>
      </c>
      <c r="I29" s="330" t="str">
        <f>I11</f>
        <v/>
      </c>
      <c r="J29" s="331">
        <v>5</v>
      </c>
      <c r="K29" s="330" t="str">
        <f>K11</f>
        <v/>
      </c>
      <c r="L29" s="331">
        <v>5</v>
      </c>
      <c r="M29" s="330" t="str">
        <f>M11</f>
        <v/>
      </c>
      <c r="N29" s="331">
        <v>5</v>
      </c>
      <c r="O29" s="330" t="str">
        <f>O11</f>
        <v/>
      </c>
      <c r="P29" s="331">
        <v>5</v>
      </c>
      <c r="Q29" s="330" t="str">
        <f>Q11</f>
        <v/>
      </c>
    </row>
    <row r="30" spans="1:17" x14ac:dyDescent="0.3">
      <c r="D30" s="331">
        <v>6</v>
      </c>
      <c r="E30" s="330" t="str">
        <f>_xlfn.IFNA(E12,"")</f>
        <v/>
      </c>
      <c r="F30" s="331">
        <v>6</v>
      </c>
      <c r="G30" s="330" t="str">
        <f>G12</f>
        <v/>
      </c>
      <c r="H30" s="331">
        <v>6</v>
      </c>
      <c r="I30" s="330" t="str">
        <f>I12</f>
        <v/>
      </c>
      <c r="J30" s="331">
        <v>6</v>
      </c>
      <c r="K30" s="330" t="str">
        <f>K12</f>
        <v/>
      </c>
      <c r="L30" s="331">
        <v>6</v>
      </c>
      <c r="M30" s="330" t="str">
        <f>M12</f>
        <v/>
      </c>
      <c r="N30" s="331">
        <v>6</v>
      </c>
      <c r="O30" s="330" t="str">
        <f>O12</f>
        <v/>
      </c>
      <c r="P30" s="331">
        <v>6</v>
      </c>
      <c r="Q30" s="330" t="str">
        <f>Q12</f>
        <v/>
      </c>
    </row>
    <row r="31" spans="1:17" ht="14.4" customHeight="1" x14ac:dyDescent="0.3">
      <c r="D31" s="706" t="s">
        <v>637</v>
      </c>
      <c r="E31" s="330" t="str" cm="1">
        <f t="array" ref="E31:E33">IFERROR(_xlfn.UNIQUE(_xlfn._xlws.FILTER(E25:E30,E25:E30&lt;&gt;"")),"")</f>
        <v>stalowo niebieski</v>
      </c>
      <c r="F31" s="706" t="s">
        <v>637</v>
      </c>
      <c r="G31" s="330" t="str" cm="1">
        <f t="array" ref="G31:G33">IFERROR(_xlfn.UNIQUE(_xlfn._xlws.FILTER(G25:G30,G25:G30&lt;&gt;"")),"")</f>
        <v>stalowo niebieski</v>
      </c>
      <c r="H31" s="706" t="s">
        <v>637</v>
      </c>
      <c r="I31" s="330" t="str" cm="1">
        <f t="array" ref="I31:I34">IFERROR(_xlfn.UNIQUE(_xlfn._xlws.FILTER(I25:I30,I25:I30&lt;&gt;"")),"")</f>
        <v>stalowo niebieski</v>
      </c>
      <c r="J31" s="706" t="s">
        <v>637</v>
      </c>
      <c r="K31" s="330" t="str" cm="1">
        <f t="array" ref="K31">IFERROR(_xlfn.UNIQUE(_xlfn._xlws.FILTER(K25:K30,K25:K30&lt;&gt;"")),"")</f>
        <v/>
      </c>
      <c r="L31" s="706" t="s">
        <v>637</v>
      </c>
      <c r="M31" s="330" t="str" cm="1">
        <f t="array" ref="M31">IFERROR(_xlfn.UNIQUE(_xlfn._xlws.FILTER(M25:M30,M25:M30&lt;&gt;"")),"")</f>
        <v/>
      </c>
      <c r="N31" s="706" t="s">
        <v>637</v>
      </c>
      <c r="O31" s="330" t="str" cm="1">
        <f t="array" ref="O31">IFERROR(_xlfn.UNIQUE(_xlfn._xlws.FILTER(O25:O30,O25:O30&lt;&gt;"")),"")</f>
        <v/>
      </c>
      <c r="P31" s="706" t="s">
        <v>637</v>
      </c>
      <c r="Q31" s="330" t="str" cm="1">
        <f t="array" ref="Q31">IFERROR(_xlfn.UNIQUE(_xlfn._xlws.FILTER(Q25:Q30,Q25:Q30&lt;&gt;"")),"")</f>
        <v/>
      </c>
    </row>
    <row r="32" spans="1:17" x14ac:dyDescent="0.3">
      <c r="D32" s="707"/>
      <c r="E32" s="330" t="str">
        <v>biały</v>
      </c>
      <c r="F32" s="707"/>
      <c r="G32" s="330" t="str">
        <v>biały</v>
      </c>
      <c r="H32" s="707"/>
      <c r="I32" s="330" t="str">
        <v>biały</v>
      </c>
      <c r="J32" s="707"/>
      <c r="K32" s="330"/>
      <c r="L32" s="707"/>
      <c r="M32" s="330"/>
      <c r="N32" s="707"/>
      <c r="O32" s="330"/>
      <c r="P32" s="707"/>
      <c r="Q32" s="330"/>
    </row>
    <row r="33" spans="4:17" x14ac:dyDescent="0.3">
      <c r="D33" s="707"/>
      <c r="E33" s="330" t="str">
        <v>zielony</v>
      </c>
      <c r="F33" s="707"/>
      <c r="G33" s="330" t="str">
        <v>zielony</v>
      </c>
      <c r="H33" s="707"/>
      <c r="I33" s="330" t="str">
        <v>zielony</v>
      </c>
      <c r="J33" s="707"/>
      <c r="K33" s="330"/>
      <c r="L33" s="707"/>
      <c r="M33" s="330"/>
      <c r="N33" s="707"/>
      <c r="O33" s="330"/>
      <c r="P33" s="707"/>
      <c r="Q33" s="330"/>
    </row>
    <row r="34" spans="4:17" x14ac:dyDescent="0.3">
      <c r="D34" s="707"/>
      <c r="E34" s="330"/>
      <c r="F34" s="707"/>
      <c r="G34" s="330"/>
      <c r="H34" s="707"/>
      <c r="I34" s="330" t="str">
        <v>jasnobrązowy</v>
      </c>
      <c r="J34" s="707"/>
      <c r="K34" s="330"/>
      <c r="L34" s="707"/>
      <c r="M34" s="330"/>
      <c r="N34" s="707"/>
      <c r="O34" s="330"/>
      <c r="P34" s="707"/>
      <c r="Q34" s="330"/>
    </row>
    <row r="35" spans="4:17" x14ac:dyDescent="0.3">
      <c r="D35" s="707"/>
      <c r="E35" s="330"/>
      <c r="F35" s="707"/>
      <c r="G35" s="330"/>
      <c r="H35" s="707"/>
      <c r="I35" s="330"/>
      <c r="J35" s="707"/>
      <c r="K35" s="330"/>
      <c r="L35" s="707"/>
      <c r="M35" s="330"/>
      <c r="N35" s="707"/>
      <c r="O35" s="330"/>
      <c r="P35" s="707"/>
      <c r="Q35" s="330"/>
    </row>
    <row r="36" spans="4:17" ht="15" thickBot="1" x14ac:dyDescent="0.35">
      <c r="D36" s="708"/>
      <c r="E36" s="334"/>
      <c r="F36" s="708"/>
      <c r="G36" s="334"/>
      <c r="H36" s="708"/>
      <c r="I36" s="334"/>
      <c r="J36" s="708"/>
      <c r="K36" s="334"/>
      <c r="L36" s="708"/>
      <c r="M36" s="334"/>
      <c r="N36" s="708"/>
      <c r="O36" s="334"/>
      <c r="P36" s="708"/>
      <c r="Q36" s="334"/>
    </row>
    <row r="37" spans="4:17" x14ac:dyDescent="0.3">
      <c r="E37" s="1"/>
      <c r="G37" s="1"/>
      <c r="I37" s="1"/>
      <c r="K37" s="1"/>
      <c r="M37" s="328"/>
      <c r="Q37" s="1"/>
    </row>
    <row r="38" spans="4:17" x14ac:dyDescent="0.3">
      <c r="E38" s="1"/>
      <c r="I38" s="1"/>
      <c r="M38" s="12"/>
    </row>
    <row r="39" spans="4:17" x14ac:dyDescent="0.3">
      <c r="E39" s="1"/>
      <c r="I39" s="1"/>
      <c r="M39" s="12"/>
    </row>
    <row r="40" spans="4:17" x14ac:dyDescent="0.3">
      <c r="M40" s="12"/>
    </row>
    <row r="44" spans="4:17" x14ac:dyDescent="0.3">
      <c r="M44" s="12"/>
    </row>
    <row r="45" spans="4:17" x14ac:dyDescent="0.3">
      <c r="M45" s="12"/>
    </row>
    <row r="46" spans="4:17" x14ac:dyDescent="0.3">
      <c r="M46" s="12"/>
    </row>
    <row r="47" spans="4:17" hidden="1" x14ac:dyDescent="0.3">
      <c r="M47" s="12"/>
    </row>
    <row r="48" spans="4:17" hidden="1" x14ac:dyDescent="0.3">
      <c r="M48" s="12"/>
    </row>
    <row r="49" spans="1:13" hidden="1" x14ac:dyDescent="0.3">
      <c r="A49" s="56" t="s">
        <v>463</v>
      </c>
      <c r="B49" s="56" t="s">
        <v>464</v>
      </c>
      <c r="C49" s="56" t="s">
        <v>465</v>
      </c>
      <c r="D49" s="56" t="s">
        <v>598</v>
      </c>
      <c r="E49" s="56" t="s">
        <v>599</v>
      </c>
      <c r="F49" s="56" t="s">
        <v>600</v>
      </c>
      <c r="G49" s="56" t="s">
        <v>601</v>
      </c>
      <c r="H49" s="56" t="s">
        <v>602</v>
      </c>
      <c r="J49" s="12" t="s">
        <v>439</v>
      </c>
      <c r="K49" s="12" t="s">
        <v>617</v>
      </c>
      <c r="L49" t="s">
        <v>625</v>
      </c>
      <c r="M49" s="12"/>
    </row>
    <row r="50" spans="1:13" hidden="1" x14ac:dyDescent="0.3">
      <c r="A50" t="str" cm="1">
        <f t="array" ref="A50:A57">Typ[Typ]</f>
        <v>Buty</v>
      </c>
      <c r="B50" t="str" cm="1">
        <f t="array" ref="B50:B56">_xlfn._xlws.FILTER(_xlfn.ANCHORARRAY(A50),_xlfn.ANCHORARRAY(A50)&lt;&gt;C6)</f>
        <v>Spodnie</v>
      </c>
      <c r="C50" t="str" cm="1">
        <f t="array" ref="C50:C55">_xlfn._xlws.FILTER(_xlfn.ANCHORARRAY(B50),_xlfn.ANCHORARRAY(B50)&lt;&gt;E6)</f>
        <v>Spodnie</v>
      </c>
      <c r="D50" t="str" cm="1">
        <f t="array" ref="D50:D54">_xlfn._xlws.FILTER(_xlfn.ANCHORARRAY(C50),_xlfn.ANCHORARRAY(C50)&lt;&gt;G6)</f>
        <v>Spodnie</v>
      </c>
      <c r="E50" t="str" cm="1">
        <f t="array" ref="E50:E53">_xlfn._xlws.FILTER(_xlfn.ANCHORARRAY(D50),_xlfn.ANCHORARRAY(D50)&lt;&gt;I6)</f>
        <v>Spodnie</v>
      </c>
      <c r="F50" t="str" cm="1">
        <f t="array" ref="F50:F53">_xlfn._xlws.FILTER(_xlfn.ANCHORARRAY(E50),_xlfn.ANCHORARRAY(E50)&lt;&gt;K6)</f>
        <v>Spodnie</v>
      </c>
      <c r="G50" t="str" cm="1">
        <f t="array" ref="G50:G53">_xlfn._xlws.FILTER(_xlfn.ANCHORARRAY(F50),_xlfn.ANCHORARRAY(F50)&lt;&gt;M6)</f>
        <v>Spodnie</v>
      </c>
      <c r="H50" t="str" cm="1">
        <f t="array" ref="H50:H53">_xlfn._xlws.FILTER(_xlfn.ANCHORARRAY(G50),_xlfn.ANCHORARRAY(G50)&lt;&gt;O6)</f>
        <v>Spodnie</v>
      </c>
      <c r="J50" s="12" t="s">
        <v>66</v>
      </c>
      <c r="K50" s="12" t="s">
        <v>67</v>
      </c>
      <c r="L50" s="170" t="s">
        <v>48</v>
      </c>
      <c r="M50" s="12"/>
    </row>
    <row r="51" spans="1:13" hidden="1" x14ac:dyDescent="0.3">
      <c r="A51" t="str">
        <v>Spodnie</v>
      </c>
      <c r="B51" t="str">
        <v>Krótkie spodenki</v>
      </c>
      <c r="C51" t="str">
        <v>Podkoszulek</v>
      </c>
      <c r="D51" t="str">
        <v>Koszula</v>
      </c>
      <c r="E51" t="str">
        <v>Bluza</v>
      </c>
      <c r="F51" t="str">
        <v>Bluza</v>
      </c>
      <c r="G51" t="str">
        <v>Bluza</v>
      </c>
      <c r="H51" t="str">
        <v>Bluza</v>
      </c>
      <c r="J51" s="12" t="s">
        <v>75</v>
      </c>
      <c r="K51" s="12" t="s">
        <v>76</v>
      </c>
      <c r="L51" s="158" t="s">
        <v>48</v>
      </c>
      <c r="M51" s="12"/>
    </row>
    <row r="52" spans="1:13" hidden="1" x14ac:dyDescent="0.3">
      <c r="A52" t="str">
        <v>Krótkie spodenki</v>
      </c>
      <c r="B52" t="str">
        <v>Podkoszulek</v>
      </c>
      <c r="C52" t="str">
        <v>Koszula</v>
      </c>
      <c r="D52" t="str">
        <v>Bluza</v>
      </c>
      <c r="E52" t="str">
        <v>Sweter</v>
      </c>
      <c r="F52" t="str">
        <v>Sweter</v>
      </c>
      <c r="G52" t="str">
        <v>Sweter</v>
      </c>
      <c r="H52" t="str">
        <v>Sweter</v>
      </c>
      <c r="J52" s="12" t="s">
        <v>87</v>
      </c>
      <c r="K52" s="12" t="s">
        <v>88</v>
      </c>
      <c r="L52" s="162" t="s">
        <v>48</v>
      </c>
      <c r="M52" s="12"/>
    </row>
    <row r="53" spans="1:13" hidden="1" x14ac:dyDescent="0.3">
      <c r="A53" t="str">
        <v>Podkoszulek</v>
      </c>
      <c r="B53" t="str">
        <v>Koszula</v>
      </c>
      <c r="C53" t="str">
        <v>Bluza</v>
      </c>
      <c r="D53" t="str">
        <v>Sweter</v>
      </c>
      <c r="E53" t="str">
        <v>Okrycie wierzchnie</v>
      </c>
      <c r="F53" t="str">
        <v>Okrycie wierzchnie</v>
      </c>
      <c r="G53" t="str">
        <v>Okrycie wierzchnie</v>
      </c>
      <c r="H53" t="str">
        <v>Okrycie wierzchnie</v>
      </c>
      <c r="J53" s="12" t="s">
        <v>63</v>
      </c>
      <c r="K53" s="12" t="s">
        <v>64</v>
      </c>
      <c r="L53" s="169" t="s">
        <v>48</v>
      </c>
      <c r="M53" s="12"/>
    </row>
    <row r="54" spans="1:13" hidden="1" x14ac:dyDescent="0.3">
      <c r="A54" t="str">
        <v>Koszula</v>
      </c>
      <c r="B54" t="str">
        <v>Bluza</v>
      </c>
      <c r="C54" t="str">
        <v>Sweter</v>
      </c>
      <c r="D54" t="str">
        <v>Okrycie wierzchnie</v>
      </c>
      <c r="J54" s="12" t="s">
        <v>72</v>
      </c>
      <c r="K54" s="12" t="s">
        <v>73</v>
      </c>
      <c r="L54" s="172" t="s">
        <v>48</v>
      </c>
      <c r="M54" s="12"/>
    </row>
    <row r="55" spans="1:13" hidden="1" x14ac:dyDescent="0.3">
      <c r="A55" t="str">
        <v>Bluza</v>
      </c>
      <c r="B55" t="str">
        <v>Sweter</v>
      </c>
      <c r="C55" t="str">
        <v>Okrycie wierzchnie</v>
      </c>
      <c r="J55" s="12" t="s">
        <v>419</v>
      </c>
      <c r="K55" s="12" t="s">
        <v>420</v>
      </c>
      <c r="L55" s="154" t="s">
        <v>48</v>
      </c>
      <c r="M55" s="12"/>
    </row>
    <row r="56" spans="1:13" hidden="1" x14ac:dyDescent="0.3">
      <c r="A56" t="str">
        <v>Sweter</v>
      </c>
      <c r="B56" t="str">
        <v>Okrycie wierzchnie</v>
      </c>
      <c r="J56" s="12" t="s">
        <v>105</v>
      </c>
      <c r="K56" s="12" t="s">
        <v>106</v>
      </c>
      <c r="L56" s="177" t="s">
        <v>48</v>
      </c>
      <c r="M56" s="12"/>
    </row>
    <row r="57" spans="1:13" hidden="1" x14ac:dyDescent="0.3">
      <c r="A57" t="str">
        <v>Okrycie wierzchnie</v>
      </c>
      <c r="J57" s="12" t="s">
        <v>133</v>
      </c>
      <c r="K57" s="12" t="s">
        <v>134</v>
      </c>
      <c r="L57" s="186" t="s">
        <v>48</v>
      </c>
      <c r="M57" s="12"/>
    </row>
    <row r="58" spans="1:13" hidden="1" x14ac:dyDescent="0.3">
      <c r="J58" s="12" t="s">
        <v>111</v>
      </c>
      <c r="K58" s="12" t="s">
        <v>112</v>
      </c>
      <c r="L58" s="179" t="s">
        <v>48</v>
      </c>
      <c r="M58" s="12"/>
    </row>
    <row r="59" spans="1:13" hidden="1" x14ac:dyDescent="0.3">
      <c r="J59" s="12" t="s">
        <v>204</v>
      </c>
      <c r="K59" s="12" t="s">
        <v>205</v>
      </c>
      <c r="L59" s="209" t="s">
        <v>48</v>
      </c>
    </row>
    <row r="60" spans="1:13" hidden="1" x14ac:dyDescent="0.3">
      <c r="J60" s="12" t="s">
        <v>213</v>
      </c>
      <c r="K60" s="12" t="s">
        <v>214</v>
      </c>
      <c r="L60" s="212" t="s">
        <v>48</v>
      </c>
    </row>
    <row r="61" spans="1:13" hidden="1" x14ac:dyDescent="0.3">
      <c r="J61" s="12" t="s">
        <v>174</v>
      </c>
      <c r="K61" s="12" t="s">
        <v>175</v>
      </c>
      <c r="L61" s="199" t="s">
        <v>48</v>
      </c>
    </row>
    <row r="62" spans="1:13" hidden="1" x14ac:dyDescent="0.3">
      <c r="J62" s="12" t="s">
        <v>159</v>
      </c>
      <c r="K62" s="12" t="s">
        <v>160</v>
      </c>
      <c r="L62" s="194" t="s">
        <v>48</v>
      </c>
    </row>
    <row r="63" spans="1:13" hidden="1" x14ac:dyDescent="0.3">
      <c r="J63" s="12" t="s">
        <v>189</v>
      </c>
      <c r="K63" s="12" t="s">
        <v>190</v>
      </c>
      <c r="L63" s="204" t="s">
        <v>48</v>
      </c>
    </row>
    <row r="64" spans="1:13" hidden="1" x14ac:dyDescent="0.3">
      <c r="J64" s="12" t="s">
        <v>168</v>
      </c>
      <c r="K64" s="12" t="s">
        <v>169</v>
      </c>
      <c r="L64" s="197" t="s">
        <v>48</v>
      </c>
    </row>
    <row r="65" spans="10:12" hidden="1" x14ac:dyDescent="0.3">
      <c r="J65" s="12" t="s">
        <v>285</v>
      </c>
      <c r="K65" s="12" t="s">
        <v>286</v>
      </c>
      <c r="L65" s="236" t="s">
        <v>48</v>
      </c>
    </row>
    <row r="66" spans="10:12" hidden="1" x14ac:dyDescent="0.3">
      <c r="J66" s="12" t="s">
        <v>273</v>
      </c>
      <c r="K66" s="12" t="s">
        <v>274</v>
      </c>
      <c r="L66" s="232" t="s">
        <v>48</v>
      </c>
    </row>
    <row r="67" spans="10:12" hidden="1" x14ac:dyDescent="0.3">
      <c r="J67" s="12" t="s">
        <v>255</v>
      </c>
      <c r="K67" s="12" t="s">
        <v>256</v>
      </c>
      <c r="L67" s="226" t="s">
        <v>48</v>
      </c>
    </row>
    <row r="68" spans="10:12" hidden="1" x14ac:dyDescent="0.3">
      <c r="J68" s="12" t="s">
        <v>267</v>
      </c>
      <c r="K68" s="12" t="s">
        <v>268</v>
      </c>
      <c r="L68" s="230" t="s">
        <v>48</v>
      </c>
    </row>
    <row r="69" spans="10:12" hidden="1" x14ac:dyDescent="0.3">
      <c r="J69" s="12" t="s">
        <v>261</v>
      </c>
      <c r="K69" s="12" t="s">
        <v>262</v>
      </c>
      <c r="L69" s="228" t="s">
        <v>48</v>
      </c>
    </row>
    <row r="70" spans="10:12" hidden="1" x14ac:dyDescent="0.3">
      <c r="J70" s="12" t="s">
        <v>231</v>
      </c>
      <c r="K70" s="12" t="s">
        <v>232</v>
      </c>
      <c r="L70" s="218" t="s">
        <v>48</v>
      </c>
    </row>
    <row r="71" spans="10:12" hidden="1" x14ac:dyDescent="0.3">
      <c r="J71" s="12" t="s">
        <v>219</v>
      </c>
      <c r="K71" s="12" t="s">
        <v>220</v>
      </c>
      <c r="L71" s="214" t="s">
        <v>48</v>
      </c>
    </row>
    <row r="72" spans="10:12" hidden="1" x14ac:dyDescent="0.3">
      <c r="J72" s="12" t="s">
        <v>243</v>
      </c>
      <c r="K72" s="12" t="s">
        <v>244</v>
      </c>
      <c r="L72" s="222" t="s">
        <v>48</v>
      </c>
    </row>
    <row r="73" spans="10:12" hidden="1" x14ac:dyDescent="0.3">
      <c r="J73" s="12" t="s">
        <v>14</v>
      </c>
      <c r="K73" s="12" t="s">
        <v>15</v>
      </c>
      <c r="L73" s="142" t="s">
        <v>48</v>
      </c>
    </row>
    <row r="74" spans="10:12" hidden="1" x14ac:dyDescent="0.3">
      <c r="J74" s="12" t="s">
        <v>17</v>
      </c>
      <c r="K74" s="12" t="s">
        <v>18</v>
      </c>
      <c r="L74" s="143" t="s">
        <v>48</v>
      </c>
    </row>
    <row r="75" spans="10:12" hidden="1" x14ac:dyDescent="0.3">
      <c r="J75" s="12" t="s">
        <v>23</v>
      </c>
      <c r="K75" s="12" t="s">
        <v>24</v>
      </c>
      <c r="L75" s="145" t="s">
        <v>48</v>
      </c>
    </row>
    <row r="76" spans="10:12" hidden="1" x14ac:dyDescent="0.3">
      <c r="J76" s="12" t="s">
        <v>43</v>
      </c>
      <c r="K76" s="12" t="s">
        <v>44</v>
      </c>
      <c r="L76" s="152" t="s">
        <v>48</v>
      </c>
    </row>
    <row r="77" spans="10:12" hidden="1" x14ac:dyDescent="0.3">
      <c r="J77" s="12" t="s">
        <v>422</v>
      </c>
      <c r="K77" s="12" t="s">
        <v>423</v>
      </c>
      <c r="L77" s="155" t="s">
        <v>48</v>
      </c>
    </row>
    <row r="78" spans="10:12" hidden="1" x14ac:dyDescent="0.3">
      <c r="J78" s="12" t="s">
        <v>428</v>
      </c>
      <c r="K78" s="12" t="s">
        <v>429</v>
      </c>
      <c r="L78" s="157" t="s">
        <v>48</v>
      </c>
    </row>
    <row r="79" spans="10:12" hidden="1" x14ac:dyDescent="0.3">
      <c r="J79" s="12" t="s">
        <v>332</v>
      </c>
      <c r="K79" s="12" t="s">
        <v>333</v>
      </c>
      <c r="L79" s="252" t="s">
        <v>48</v>
      </c>
    </row>
    <row r="80" spans="10:12" hidden="1" x14ac:dyDescent="0.3">
      <c r="J80" s="12" t="s">
        <v>294</v>
      </c>
      <c r="K80" s="12" t="s">
        <v>295</v>
      </c>
      <c r="L80" s="239" t="s">
        <v>48</v>
      </c>
    </row>
    <row r="81" spans="10:12" hidden="1" x14ac:dyDescent="0.3">
      <c r="J81" s="12" t="s">
        <v>315</v>
      </c>
      <c r="K81" s="12" t="s">
        <v>316</v>
      </c>
      <c r="L81" s="246" t="s">
        <v>48</v>
      </c>
    </row>
    <row r="82" spans="10:12" hidden="1" x14ac:dyDescent="0.3">
      <c r="J82" s="12" t="s">
        <v>323</v>
      </c>
      <c r="K82" s="12" t="s">
        <v>324</v>
      </c>
      <c r="L82" s="249" t="s">
        <v>48</v>
      </c>
    </row>
    <row r="83" spans="10:12" hidden="1" x14ac:dyDescent="0.3">
      <c r="J83" s="12" t="s">
        <v>335</v>
      </c>
      <c r="K83" s="12" t="s">
        <v>336</v>
      </c>
      <c r="L83" s="253" t="s">
        <v>48</v>
      </c>
    </row>
    <row r="84" spans="10:12" hidden="1" x14ac:dyDescent="0.3">
      <c r="J84" s="12" t="s">
        <v>326</v>
      </c>
      <c r="K84" s="12" t="s">
        <v>327</v>
      </c>
      <c r="L84" s="250" t="s">
        <v>48</v>
      </c>
    </row>
    <row r="85" spans="10:12" hidden="1" x14ac:dyDescent="0.3">
      <c r="J85" s="12" t="s">
        <v>367</v>
      </c>
      <c r="K85" s="12" t="s">
        <v>368</v>
      </c>
      <c r="L85" s="264" t="s">
        <v>48</v>
      </c>
    </row>
    <row r="86" spans="10:12" hidden="1" x14ac:dyDescent="0.3">
      <c r="J86" s="12" t="s">
        <v>340</v>
      </c>
      <c r="K86" s="12" t="s">
        <v>341</v>
      </c>
      <c r="L86" s="255" t="s">
        <v>48</v>
      </c>
    </row>
    <row r="87" spans="10:12" hidden="1" x14ac:dyDescent="0.3">
      <c r="J87" s="12" t="s">
        <v>349</v>
      </c>
      <c r="K87" s="12" t="s">
        <v>350</v>
      </c>
      <c r="L87" s="258" t="s">
        <v>48</v>
      </c>
    </row>
    <row r="88" spans="10:12" hidden="1" x14ac:dyDescent="0.3">
      <c r="J88" s="12" t="s">
        <v>352</v>
      </c>
      <c r="K88" s="12" t="s">
        <v>353</v>
      </c>
      <c r="L88" s="259" t="s">
        <v>48</v>
      </c>
    </row>
    <row r="89" spans="10:12" hidden="1" x14ac:dyDescent="0.3">
      <c r="J89" s="12" t="s">
        <v>358</v>
      </c>
      <c r="K89" s="12" t="s">
        <v>359</v>
      </c>
      <c r="L89" s="261" t="s">
        <v>48</v>
      </c>
    </row>
    <row r="90" spans="10:12" hidden="1" x14ac:dyDescent="0.3">
      <c r="J90" s="12" t="s">
        <v>364</v>
      </c>
      <c r="K90" s="12" t="s">
        <v>365</v>
      </c>
      <c r="L90" s="263" t="s">
        <v>48</v>
      </c>
    </row>
    <row r="91" spans="10:12" hidden="1" x14ac:dyDescent="0.3"/>
    <row r="92" spans="10:12" hidden="1" x14ac:dyDescent="0.3"/>
    <row r="93" spans="10:12" hidden="1" x14ac:dyDescent="0.3"/>
  </sheetData>
  <mergeCells count="69">
    <mergeCell ref="B2:C2"/>
    <mergeCell ref="B3:C3"/>
    <mergeCell ref="H5:I5"/>
    <mergeCell ref="D2:E2"/>
    <mergeCell ref="D3:E3"/>
    <mergeCell ref="F5:G5"/>
    <mergeCell ref="D5:E5"/>
    <mergeCell ref="D14:E14"/>
    <mergeCell ref="D18:E18"/>
    <mergeCell ref="B5:C5"/>
    <mergeCell ref="D24:E24"/>
    <mergeCell ref="D13:E13"/>
    <mergeCell ref="D20:E20"/>
    <mergeCell ref="D9:E9"/>
    <mergeCell ref="B9:C9"/>
    <mergeCell ref="H24:I24"/>
    <mergeCell ref="F13:G13"/>
    <mergeCell ref="H13:I13"/>
    <mergeCell ref="F9:G9"/>
    <mergeCell ref="F18:G18"/>
    <mergeCell ref="F20:G20"/>
    <mergeCell ref="H9:I9"/>
    <mergeCell ref="F14:G14"/>
    <mergeCell ref="H14:I14"/>
    <mergeCell ref="H18:I18"/>
    <mergeCell ref="H20:I20"/>
    <mergeCell ref="J5:K5"/>
    <mergeCell ref="J9:K9"/>
    <mergeCell ref="J14:K14"/>
    <mergeCell ref="J18:K18"/>
    <mergeCell ref="J13:K13"/>
    <mergeCell ref="L5:M5"/>
    <mergeCell ref="L9:M9"/>
    <mergeCell ref="L14:M14"/>
    <mergeCell ref="L18:M18"/>
    <mergeCell ref="L20:M20"/>
    <mergeCell ref="L13:M13"/>
    <mergeCell ref="N5:O5"/>
    <mergeCell ref="N9:O9"/>
    <mergeCell ref="N14:O14"/>
    <mergeCell ref="N20:O20"/>
    <mergeCell ref="N24:O24"/>
    <mergeCell ref="N18:O18"/>
    <mergeCell ref="N15:O15"/>
    <mergeCell ref="N13:O13"/>
    <mergeCell ref="P5:Q5"/>
    <mergeCell ref="P14:Q14"/>
    <mergeCell ref="P18:Q18"/>
    <mergeCell ref="P20:Q20"/>
    <mergeCell ref="P24:Q24"/>
    <mergeCell ref="P13:Q13"/>
    <mergeCell ref="P9:Q9"/>
    <mergeCell ref="P15:Q15"/>
    <mergeCell ref="N31:N36"/>
    <mergeCell ref="P31:P36"/>
    <mergeCell ref="D15:E15"/>
    <mergeCell ref="F15:G15"/>
    <mergeCell ref="H15:I15"/>
    <mergeCell ref="J15:K15"/>
    <mergeCell ref="L15:M15"/>
    <mergeCell ref="J20:K20"/>
    <mergeCell ref="D31:D36"/>
    <mergeCell ref="F31:F36"/>
    <mergeCell ref="H31:H36"/>
    <mergeCell ref="J31:J36"/>
    <mergeCell ref="L31:L36"/>
    <mergeCell ref="J24:K24"/>
    <mergeCell ref="L24:M24"/>
    <mergeCell ref="F24:G24"/>
  </mergeCells>
  <conditionalFormatting sqref="E16 G16 I16 K16 M16 O16 Q16">
    <cfRule type="cellIs" dxfId="193" priority="11" operator="greaterThan">
      <formula>3</formula>
    </cfRule>
  </conditionalFormatting>
  <conditionalFormatting sqref="E17 G17 I17 K17 M17 O17 Q17">
    <cfRule type="cellIs" dxfId="192" priority="10" operator="greaterThan">
      <formula>1</formula>
    </cfRule>
  </conditionalFormatting>
  <dataValidations count="7">
    <dataValidation type="list" allowBlank="1" showInputMessage="1" showErrorMessage="1" sqref="Q6" xr:uid="{3CF6D3C5-4B2F-4CAA-B8D6-2B0842C2C80C}">
      <formula1>$H$50</formula1>
    </dataValidation>
    <dataValidation type="list" allowBlank="1" showInputMessage="1" showErrorMessage="1" sqref="E6" xr:uid="{E4FC0BE2-8375-4734-B3E0-85CABF3A568E}">
      <formula1>$B$50:$B$56</formula1>
    </dataValidation>
    <dataValidation type="list" allowBlank="1" showInputMessage="1" showErrorMessage="1" sqref="G6" xr:uid="{8209D699-7C2A-4AF1-A943-368A3B8BB714}">
      <formula1>$C$50:$C$55</formula1>
    </dataValidation>
    <dataValidation type="list" allowBlank="1" showInputMessage="1" showErrorMessage="1" sqref="I6" xr:uid="{F31F6F0C-3906-4428-8590-4F4CA0D0B583}">
      <formula1>$D$50:$D$54</formula1>
    </dataValidation>
    <dataValidation type="list" allowBlank="1" showInputMessage="1" showErrorMessage="1" sqref="K6" xr:uid="{542EE7A5-3C4A-4A65-898F-1D82193E4FC6}">
      <formula1>$E$50:$E$53</formula1>
    </dataValidation>
    <dataValidation type="list" allowBlank="1" showInputMessage="1" showErrorMessage="1" sqref="M6" xr:uid="{B0A327A6-8F53-49FA-B352-55077BBE3DE4}">
      <formula1>$F$50:$F$52</formula1>
    </dataValidation>
    <dataValidation type="list" allowBlank="1" showInputMessage="1" showErrorMessage="1" sqref="O6" xr:uid="{F44336AF-8B4E-4865-BDB0-8514AB278C7F}">
      <formula1>$G$50:$G$51</formula1>
    </dataValidation>
  </dataValidations>
  <pageMargins left="0.7" right="0.7" top="0.75" bottom="0.75" header="0.3" footer="0.3"/>
  <pageSetup orientation="portrait" r:id="rId1"/>
  <ignoredErrors>
    <ignoredError sqref="E23 G21:G23 I21:I23 K21:K23 M21:M23 O21:O23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93940740-FDF6-4354-8710-F8E7FAD6DD3A}">
            <xm:f>RIGHT(A1,LEN($J$89))=$J$89</xm:f>
            <xm:f>$J$89</xm:f>
            <x14:dxf>
              <fill>
                <patternFill>
                  <bgColor rgb="FF708090"/>
                </patternFill>
              </fill>
            </x14:dxf>
          </x14:cfRule>
          <x14:cfRule type="endsWith" priority="13" operator="endsWith" id="{F5B4118D-3B9E-425B-BF7E-FDFE09886FE6}">
            <xm:f>RIGHT(A1,LEN($J$88))=$J$88</xm:f>
            <xm:f>$J$88</xm:f>
            <x14:dxf>
              <fill>
                <patternFill>
                  <bgColor rgb="FF696969"/>
                </patternFill>
              </fill>
            </x14:dxf>
          </x14:cfRule>
          <x14:cfRule type="endsWith" priority="14" operator="endsWith" id="{388B6499-2955-479B-8B1A-31BD80A463DD}">
            <xm:f>RIGHT(A1,LEN($J$87))=$J$87</xm:f>
            <xm:f>$J$87</xm:f>
            <x14:dxf>
              <fill>
                <patternFill>
                  <bgColor rgb="FF808080"/>
                </patternFill>
              </fill>
            </x14:dxf>
          </x14:cfRule>
          <x14:cfRule type="endsWith" priority="15" operator="endsWith" id="{0D6BB4D5-395E-4294-A427-676C8B172DEE}">
            <xm:f>RIGHT(A1,LEN($J$86))=$J$86</xm:f>
            <xm:f>$J$86</xm:f>
            <x14:dxf>
              <fill>
                <patternFill>
                  <bgColor rgb="FFD3D3D3"/>
                </patternFill>
              </fill>
            </x14:dxf>
          </x14:cfRule>
          <x14:cfRule type="endsWith" priority="16" operator="endsWith" id="{B720E25A-6680-43D5-B709-2CF282F5278E}">
            <xm:f>RIGHT(A1,LEN($J$85))=$J$85</xm:f>
            <xm:f>$J$85</xm:f>
            <x14:dxf>
              <fill>
                <patternFill>
                  <bgColor rgb="FFFFFFFF"/>
                </patternFill>
              </fill>
            </x14:dxf>
          </x14:cfRule>
          <x14:cfRule type="endsWith" priority="17" operator="endsWith" id="{E76F5895-7FB1-46E6-A8AC-0FA6AC0BB01E}">
            <xm:f>RIGHT(A1,LEN($J$84))=$J$84</xm:f>
            <xm:f>$J$84</xm:f>
            <x14:dxf>
              <fill>
                <patternFill>
                  <bgColor rgb="FF8B4513"/>
                </patternFill>
              </fill>
            </x14:dxf>
          </x14:cfRule>
          <x14:cfRule type="endsWith" priority="18" operator="endsWith" id="{FBAF192B-A32A-4B07-84A8-78747B6B9CB5}">
            <xm:f>RIGHT(A1,LEN($J$83))=$J$83</xm:f>
            <xm:f>$J$83</xm:f>
            <x14:dxf>
              <fill>
                <patternFill>
                  <bgColor rgb="FF800000"/>
                </patternFill>
              </fill>
            </x14:dxf>
          </x14:cfRule>
          <x14:cfRule type="endsWith" priority="19" operator="endsWith" id="{6C3DEF06-260D-4F15-A206-98EE4A4FD718}">
            <xm:f>RIGHT(A1,LEN($J$82))=$J$82</xm:f>
            <xm:f>$J$82</xm:f>
            <x14:dxf>
              <fill>
                <patternFill>
                  <bgColor rgb="FFD2691E"/>
                </patternFill>
              </fill>
            </x14:dxf>
          </x14:cfRule>
          <x14:cfRule type="endsWith" priority="20" operator="endsWith" id="{1F78A742-FFA1-4442-82E5-0678B74108A0}">
            <xm:f>RIGHT(A1,LEN($J$81))=$J$81</xm:f>
            <xm:f>$J$81</xm:f>
            <x14:dxf>
              <fill>
                <patternFill>
                  <bgColor rgb="FFDAA520"/>
                </patternFill>
              </fill>
            </x14:dxf>
          </x14:cfRule>
          <x14:cfRule type="endsWith" priority="21" operator="endsWith" id="{B13ABAB5-C7FE-496A-BE69-8FEB63C53923}">
            <xm:f>RIGHT(A1,LEN($J$80))=$J$80</xm:f>
            <xm:f>$J$80</xm:f>
            <x14:dxf>
              <fill>
                <patternFill>
                  <bgColor rgb="FFFFE4C4"/>
                </patternFill>
              </fill>
            </x14:dxf>
          </x14:cfRule>
          <x14:cfRule type="endsWith" priority="22" operator="endsWith" id="{7503EB4B-5758-4D9A-835C-41D060240850}">
            <xm:f>RIGHT(A1,LEN($J$79))=$J$79</xm:f>
            <xm:f>$J$79</xm:f>
            <x14:dxf>
              <fill>
                <patternFill>
                  <bgColor rgb="FFA52A2A"/>
                </patternFill>
              </fill>
            </x14:dxf>
          </x14:cfRule>
          <x14:cfRule type="endsWith" priority="23" operator="endsWith" id="{17E93A41-F4E7-4043-A5EE-920C2D9A2775}">
            <xm:f>RIGHT(A1,LEN($J$78))=$J$78</xm:f>
            <xm:f>$J$78</xm:f>
            <x14:dxf>
              <fill>
                <patternFill>
                  <bgColor rgb="FFFF4500"/>
                </patternFill>
              </fill>
            </x14:dxf>
          </x14:cfRule>
          <x14:cfRule type="endsWith" priority="24" operator="endsWith" id="{F7DC3787-BF71-40AA-A1A8-D397E72BE6DA}">
            <xm:f>RIGHT(A1,LEN($J$77))=$J$77</xm:f>
            <xm:f>$J$77</xm:f>
            <x14:dxf>
              <fill>
                <patternFill>
                  <bgColor rgb="FFFFA500"/>
                </patternFill>
              </fill>
            </x14:dxf>
          </x14:cfRule>
          <x14:cfRule type="endsWith" priority="25" operator="endsWith" id="{C1E8B730-0437-4BD0-A3C1-3B676FCE0131}">
            <xm:f>RIGHT(A1,LEN($J$76))=$J$76</xm:f>
            <xm:f>$J$76</xm:f>
            <x14:dxf>
              <fill>
                <patternFill>
                  <bgColor rgb="FFBDB76B"/>
                </patternFill>
              </fill>
            </x14:dxf>
          </x14:cfRule>
          <x14:cfRule type="endsWith" priority="26" operator="endsWith" id="{D01DDE23-F063-4BE8-A7EF-D95FFD4A6145}">
            <xm:f>RIGHT(A1,LEN($J$75))=$J$75</xm:f>
            <xm:f>$J$75</xm:f>
            <x14:dxf>
              <fill>
                <patternFill>
                  <bgColor rgb="FFFFFACD"/>
                </patternFill>
              </fill>
            </x14:dxf>
          </x14:cfRule>
          <x14:cfRule type="endsWith" priority="27" operator="endsWith" id="{1EE82460-939E-4DAC-BF02-506405DB080E}">
            <xm:f>RIGHT(A1,LEN($J$74))=$J$74</xm:f>
            <xm:f>$J$74</xm:f>
            <x14:dxf>
              <fill>
                <patternFill>
                  <bgColor rgb="FFFFD700"/>
                </patternFill>
              </fill>
            </x14:dxf>
          </x14:cfRule>
          <x14:cfRule type="endsWith" priority="28" operator="endsWith" id="{924708E8-685C-45AA-B0F7-99BC67384A03}">
            <xm:f>RIGHT(A1,LEN($J$73))=$J$73</xm:f>
            <xm:f>$J$73</xm:f>
            <x14:dxf>
              <fill>
                <patternFill>
                  <bgColor rgb="FFFFFF00"/>
                </patternFill>
              </fill>
            </x14:dxf>
          </x14:cfRule>
          <x14:cfRule type="endsWith" priority="29" operator="endsWith" id="{389BBFBE-B5F3-4BFB-82AE-16B5FBD92821}">
            <xm:f>RIGHT(A1,LEN($J$72))=$J$72</xm:f>
            <xm:f>$J$72</xm:f>
            <x14:dxf>
              <fill>
                <patternFill>
                  <bgColor rgb="FF00FF7F"/>
                </patternFill>
              </fill>
            </x14:dxf>
          </x14:cfRule>
          <x14:cfRule type="endsWith" priority="30" operator="endsWith" id="{D5764F43-F50A-4CFD-A3ED-7CD58FF52F27}">
            <xm:f>RIGHT(A1,LEN($J$71))=$J$71</xm:f>
            <xm:f>$J$71</xm:f>
            <x14:dxf>
              <fill>
                <patternFill>
                  <bgColor rgb="FFADFF2F"/>
                </patternFill>
              </fill>
            </x14:dxf>
          </x14:cfRule>
          <x14:cfRule type="endsWith" priority="31" operator="endsWith" id="{2A462F88-AF1C-4CC5-B04A-5C7EEFB4CAB6}">
            <xm:f>RIGHT(A1,LEN($J$70))=$J$70</xm:f>
            <xm:f>$J$70</xm:f>
            <x14:dxf>
              <fill>
                <patternFill>
                  <bgColor rgb="FF32CD32"/>
                </patternFill>
              </fill>
            </x14:dxf>
          </x14:cfRule>
          <x14:cfRule type="endsWith" priority="32" operator="endsWith" id="{6DA3440C-8C41-42E1-9A11-13EF0F9A84EB}">
            <xm:f>RIGHT(A1,LEN($J$69))=$J$69</xm:f>
            <xm:f>$J$69</xm:f>
            <x14:dxf>
              <fill>
                <patternFill>
                  <bgColor rgb="FF9ACD32"/>
                </patternFill>
              </fill>
            </x14:dxf>
          </x14:cfRule>
          <x14:cfRule type="endsWith" priority="33" operator="endsWith" id="{E435860B-49E9-4606-A3C4-8BA4348357A1}">
            <xm:f>RIGHT(A1,LEN($J$68))=$J$68</xm:f>
            <xm:f>$J$68</xm:f>
            <x14:dxf>
              <fill>
                <patternFill>
                  <bgColor rgb="FF808000"/>
                </patternFill>
              </fill>
            </x14:dxf>
          </x14:cfRule>
          <x14:cfRule type="endsWith" priority="34" operator="endsWith" id="{5A501B2A-D7B2-4E4E-A027-0E11DEFD38D9}">
            <xm:f>RIGHT(A1,LEN($J$67))=$J$67</xm:f>
            <xm:f>$J$67</xm:f>
            <x14:dxf>
              <fill>
                <patternFill>
                  <bgColor rgb="FF008000"/>
                </patternFill>
              </fill>
            </x14:dxf>
          </x14:cfRule>
          <x14:cfRule type="endsWith" priority="35" operator="endsWith" id="{970A069B-7EEA-43DF-AC5A-91D5D4E34FB5}">
            <xm:f>RIGHT(A1,LEN($J$66))=$J$66</xm:f>
            <xm:f>$J$66</xm:f>
            <x14:dxf>
              <fill>
                <patternFill>
                  <bgColor rgb="FF66CDAA"/>
                </patternFill>
              </fill>
            </x14:dxf>
          </x14:cfRule>
          <x14:cfRule type="endsWith" priority="36" operator="endsWith" id="{08770EEB-3DFD-402F-97A0-B69B94AFFF76}">
            <xm:f>RIGHT(A1,LEN($J$65))=$J$65</xm:f>
            <xm:f>$J$65</xm:f>
            <x14:dxf>
              <fill>
                <patternFill>
                  <bgColor rgb="FF008080"/>
                </patternFill>
              </fill>
            </x14:dxf>
          </x14:cfRule>
          <x14:cfRule type="endsWith" priority="37" operator="endsWith" id="{B3E53F98-869E-4238-85C6-8C7D122C3D9F}">
            <xm:f>RIGHT(A1,LEN($J$64))=$J$64</xm:f>
            <xm:f>$J$64</xm:f>
            <x14:dxf>
              <fill>
                <patternFill>
                  <bgColor rgb="FF00CED1"/>
                </patternFill>
              </fill>
            </x14:dxf>
          </x14:cfRule>
          <x14:cfRule type="endsWith" priority="38" operator="endsWith" id="{522D453A-29B3-4219-9DB9-CF4A76E0AB51}">
            <xm:f>RIGHT(A1,LEN($J$63))=$J$63</xm:f>
            <xm:f>$J$63</xm:f>
            <x14:dxf>
              <fill>
                <patternFill>
                  <bgColor rgb="FF87CEFA"/>
                </patternFill>
              </fill>
            </x14:dxf>
          </x14:cfRule>
          <x14:cfRule type="endsWith" priority="39" operator="endsWith" id="{0BB20746-97BF-43EA-A0DE-7F2DDBD55328}">
            <xm:f>RIGHT(A1,LEN($J$62))=$J$62</xm:f>
            <xm:f>$J$62</xm:f>
            <x14:dxf>
              <fill>
                <patternFill>
                  <bgColor rgb="FF7FFFD4"/>
                </patternFill>
              </fill>
            </x14:dxf>
          </x14:cfRule>
          <x14:cfRule type="endsWith" priority="40" operator="endsWith" id="{740C5BF4-8994-4FD0-A6E6-198AD8851CCB}">
            <xm:f>RIGHT(A1,LEN($J$61))=$J$61</xm:f>
            <xm:f>$J$61</xm:f>
            <x14:dxf>
              <fill>
                <patternFill>
                  <bgColor rgb="FF4682B4"/>
                </patternFill>
              </fill>
            </x14:dxf>
          </x14:cfRule>
          <x14:cfRule type="endsWith" priority="41" operator="endsWith" id="{EA961D9E-78F4-4A4E-8465-A5DF38927A10}">
            <xm:f>RIGHT(A1,LEN($J$60))=$J$60</xm:f>
            <xm:f>$J$60</xm:f>
            <x14:dxf>
              <fill>
                <patternFill>
                  <bgColor rgb="FF000080"/>
                </patternFill>
              </fill>
            </x14:dxf>
          </x14:cfRule>
          <x14:cfRule type="endsWith" priority="42" operator="endsWith" id="{A5CD499A-285E-41C9-99F4-881AE3224BB9}">
            <xm:f>RIGHT(A1,LEN($J$59))=$J$59</xm:f>
            <xm:f>$J$59</xm:f>
            <x14:dxf>
              <fill>
                <patternFill>
                  <bgColor rgb="FF0000FF"/>
                </patternFill>
              </fill>
            </x14:dxf>
          </x14:cfRule>
          <x14:cfRule type="endsWith" priority="43" operator="endsWith" id="{DE303A4F-B65C-4715-9F89-9A045391D7B9}">
            <xm:f>RIGHT(A1,LEN($J$58))=$J$58</xm:f>
            <xm:f>$J$58</xm:f>
            <x14:dxf>
              <fill>
                <patternFill>
                  <bgColor rgb="FFFF00FF"/>
                </patternFill>
              </fill>
            </x14:dxf>
          </x14:cfRule>
          <x14:cfRule type="endsWith" priority="44" operator="endsWith" id="{45408397-375F-4917-84D5-247E11D56176}">
            <xm:f>RIGHT(A1,LEN($J$56))=$J$56</xm:f>
            <xm:f>$J$56</xm:f>
            <x14:dxf>
              <fill>
                <patternFill>
                  <bgColor rgb="FFEE82EE"/>
                </patternFill>
              </fill>
            </x14:dxf>
          </x14:cfRule>
          <x14:cfRule type="endsWith" priority="45" operator="endsWith" id="{141CEDF5-220F-4A56-8C1F-F938F08365A7}">
            <xm:f>RIGHT(A1,LEN($J$57))=$J$57</xm:f>
            <xm:f>$J$57</xm:f>
            <x14:dxf>
              <fill>
                <patternFill>
                  <bgColor rgb="FF800080"/>
                </patternFill>
              </fill>
            </x14:dxf>
          </x14:cfRule>
          <x14:cfRule type="endsWith" priority="47" operator="endsWith" id="{75DC912E-886C-4606-9A42-2EE63DCD8A2D}">
            <xm:f>RIGHT(A1,LEN($J$55))=$J$55</xm:f>
            <xm:f>$J$55</xm:f>
            <x14:dxf>
              <fill>
                <patternFill>
                  <bgColor rgb="FFFF6347"/>
                </patternFill>
              </fill>
            </x14:dxf>
          </x14:cfRule>
          <x14:cfRule type="endsWith" priority="48" operator="endsWith" id="{518EF9BD-3595-45E4-8E83-31A8F4BD475B}">
            <xm:f>RIGHT(A1,LEN($J$53))=$J$53</xm:f>
            <xm:f>$J$53</xm:f>
            <x14:dxf>
              <fill>
                <patternFill>
                  <bgColor rgb="FFDC143C"/>
                </patternFill>
              </fill>
            </x14:dxf>
          </x14:cfRule>
          <x14:cfRule type="endsWith" priority="50" operator="endsWith" id="{1DC38ACF-938A-41B0-B033-24CBE0157371}">
            <xm:f>RIGHT(A1,LEN($J$52))=$J$52</xm:f>
            <xm:f>$J$52</xm:f>
            <x14:dxf>
              <fill>
                <patternFill>
                  <bgColor rgb="FFFF1493"/>
                </patternFill>
              </fill>
            </x14:dxf>
          </x14:cfRule>
          <x14:cfRule type="endsWith" priority="51" operator="endsWith" id="{46A43980-B8BB-4D5F-952D-B3A77A1AAA03}">
            <xm:f>RIGHT(A1,LEN($J$51))=$J$51</xm:f>
            <xm:f>$J$51</xm:f>
            <x14:dxf>
              <fill>
                <patternFill>
                  <bgColor rgb="FFFFC0CB"/>
                </patternFill>
              </fill>
            </x14:dxf>
          </x14:cfRule>
          <x14:cfRule type="endsWith" priority="52" operator="endsWith" id="{822CAC61-8E51-489A-AC13-6B48083315A0}">
            <xm:f>RIGHT(A1,LEN($J$90))=$J$90</xm:f>
            <xm:f>$J$90</xm:f>
            <x14:dxf>
              <font>
                <color theme="0"/>
              </font>
              <fill>
                <patternFill>
                  <bgColor rgb="FF000000"/>
                </patternFill>
              </fill>
            </x14:dxf>
          </x14:cfRule>
          <x14:cfRule type="endsWith" priority="54" operator="endsWith" id="{F7C8C841-99C2-4468-B597-936724E0AF25}">
            <xm:f>RIGHT(A1,LEN($J$54))=$J$54</xm:f>
            <xm:f>$J$54</xm:f>
            <x14:dxf>
              <fill>
                <patternFill>
                  <bgColor rgb="FF8B0000"/>
                </patternFill>
              </fill>
            </x14:dxf>
          </x14:cfRule>
          <x14:cfRule type="endsWith" priority="55" operator="endsWith" id="{816FE6E7-5C9B-4478-A4C1-138C811150D0}">
            <xm:f>RIGHT(A1,LEN($J$50))=$J$50</xm:f>
            <xm:f>$J$50</xm:f>
            <x14:dxf>
              <fill>
                <patternFill>
                  <bgColor rgb="FFFF0000"/>
                </patternFill>
              </fill>
            </x14:dxf>
          </x14:cfRule>
          <xm:sqref>A21 A1:AB1 A13 A4:AB4 A5:B5 C13 A14:C20 A6:C8 D5:D21 D22:E23 E21 F5 F9 F18 F20 D24 F24 H5 A28:C36 H9 H18 H20 H24 A37:I40 J5 J9 J18 J20 J24 L5 L9 L18 L24 L20 N5 S5:S34 N9 N24 N20 N18 P5 A42:AB102 A41:O41 L40:O40 R35:V41 V5:V34 Y5:AB41 E6:Q8 E16:Q17 E19:Q19 P18 F21:Q23 P24 P20 E32:E36 G32:G36 I32:I36 J37:M39 K32:K36 M25:M36 O32:O34 P37:Q41 Q31:Q36 D31:P31 F13:F15 H13:H15 J13:J15 L13:L15 N13:N15 P13:P15 A10:C12 A9:B9 E10:Q12 P9 F2:AB3 B23 A22:C22 A24:B26 B27:C27 D2:D3 A2:B3 D25:Q30</xm:sqref>
        </x14:conditionalFormatting>
        <x14:conditionalFormatting xmlns:xm="http://schemas.microsoft.com/office/excel/2006/main">
          <x14:cfRule type="expression" priority="2766" id="{02AEC6C1-D9A2-4D87-B46A-583E5A6DF2F5}">
            <xm:f>(SUM(--(C7=OFFSET('Wybór ubrań'!A3,0,MATCH(C6&amp;D2&amp;D3,'Wybór ubrań'!B1:DY1,0),HLOOKUP(C6&amp;D2&amp;D3,'Wybór ubrań'!B84:DY85,2,FALSE))))=0)</xm:f>
            <x14:dxf>
              <font>
                <color rgb="FFFF0000"/>
              </font>
            </x14:dxf>
          </x14:cfRule>
          <xm:sqref>C7</xm:sqref>
        </x14:conditionalFormatting>
        <x14:conditionalFormatting xmlns:xm="http://schemas.microsoft.com/office/excel/2006/main">
          <x14:cfRule type="expression" priority="2767" id="{3967B949-242E-4100-910C-8377705D548B}">
            <xm:f>(SUM(--(E7=OFFSET('Wybór ubrań'!A3,0,MATCH(E6&amp;D2&amp;D3,'Wybór ubrań'!B1:DY1,0),HLOOKUP(E6&amp;D2&amp;D3,'Wybór ubrań'!B84:DY85,2,FALSE))))=0)</xm:f>
            <x14:dxf>
              <font>
                <color rgb="FFFF0000"/>
              </font>
            </x14:dxf>
          </x14:cfRule>
          <xm:sqref>E7</xm:sqref>
        </x14:conditionalFormatting>
        <x14:conditionalFormatting xmlns:xm="http://schemas.microsoft.com/office/excel/2006/main">
          <x14:cfRule type="expression" priority="2768" id="{231AF573-901D-46FD-8B88-B17D2413D8E4}">
            <xm:f>(SUM(--(G7=OFFSET('Wybór ubrań'!A3,0,MATCH(G6&amp;D2&amp;D3,'Wybór ubrań'!B1:DY1,0),HLOOKUP(G6&amp;D2&amp;D3,'Wybór ubrań'!B84:DY85,2,FALSE))))=0)</xm:f>
            <x14:dxf>
              <font>
                <color rgb="FFFF0000"/>
              </font>
            </x14:dxf>
          </x14:cfRule>
          <xm:sqref>G7</xm:sqref>
        </x14:conditionalFormatting>
        <x14:conditionalFormatting xmlns:xm="http://schemas.microsoft.com/office/excel/2006/main">
          <x14:cfRule type="expression" priority="2769" id="{570F0B42-8E6A-4176-B9A8-7F3008626169}">
            <xm:f>(SUM(--(I7=OFFSET('Wybór ubrań'!A3,0,MATCH(I6&amp;D2&amp;D3,'Wybór ubrań'!B1:DY1,0),HLOOKUP(I6&amp;D2&amp;D3,'Wybór ubrań'!B84:DY85,2,FALSE))))=0)</xm:f>
            <x14:dxf>
              <font>
                <color rgb="FFFF0000"/>
              </font>
            </x14:dxf>
          </x14:cfRule>
          <xm:sqref>I7</xm:sqref>
        </x14:conditionalFormatting>
        <x14:conditionalFormatting xmlns:xm="http://schemas.microsoft.com/office/excel/2006/main">
          <x14:cfRule type="expression" priority="2770" id="{7D8B0373-9641-4653-BCA7-A4FB71A4043C}">
            <xm:f>(SUM(--(K7=OFFSET('Wybór ubrań'!A3,0,MATCH(K6&amp;D2&amp;D3,'Wybór ubrań'!B1:DY1,0),HLOOKUP(K6&amp;D2&amp;D3,'Wybór ubrań'!B84:DY85,2,FALSE))))=0)</xm:f>
            <x14:dxf>
              <font>
                <color rgb="FFFF0000"/>
              </font>
            </x14:dxf>
          </x14:cfRule>
          <xm:sqref>K7</xm:sqref>
        </x14:conditionalFormatting>
        <x14:conditionalFormatting xmlns:xm="http://schemas.microsoft.com/office/excel/2006/main">
          <x14:cfRule type="expression" priority="2771" id="{9A810679-9169-4F37-A85A-084D64BD57AC}">
            <xm:f>(SUM(--(M7=OFFSET('Wybór ubrań'!A3,0,MATCH(M6&amp;D2&amp;D3,'Wybór ubrań'!B1:DY1,0),HLOOKUP(M6&amp;D2&amp;D3,'Wybór ubrań'!B84:DY85,2,FALSE))))=0)</xm:f>
            <x14:dxf>
              <font>
                <color rgb="FFFF0000"/>
              </font>
            </x14:dxf>
          </x14:cfRule>
          <xm:sqref>M7</xm:sqref>
        </x14:conditionalFormatting>
        <x14:conditionalFormatting xmlns:xm="http://schemas.microsoft.com/office/excel/2006/main">
          <x14:cfRule type="expression" priority="2772" id="{017F1BB8-B9B3-4B5C-A8AE-DAD50E7130D9}">
            <xm:f>(SUM(--(O7=OFFSET('Wybór ubrań'!A3,0,MATCH(O6&amp;D2&amp;D3,'Wybór ubrań'!B1:DY1,0),HLOOKUP(O6&amp;D2&amp;D3,'Wybór ubrań'!B84:DY85,2,FALSE))))=0)</xm:f>
            <x14:dxf>
              <font>
                <color rgb="FFFF0000"/>
              </font>
            </x14:dxf>
          </x14:cfRule>
          <xm:sqref>O7</xm:sqref>
        </x14:conditionalFormatting>
        <x14:conditionalFormatting xmlns:xm="http://schemas.microsoft.com/office/excel/2006/main">
          <x14:cfRule type="expression" priority="2773" id="{2B9AD370-FE54-4C50-8C50-E6D4F8A202CF}">
            <xm:f>(SUM(--(Q7=OFFSET('Wybór ubrań'!A3,0,MATCH(Q6&amp;D2&amp;D3,'Wybór ubrań'!B1:DY1,0),HLOOKUP(Q6&amp;D2&amp;D3,'Wybór ubrań'!B84:DY85,2,FALSE))))=0)</xm:f>
            <x14:dxf>
              <font>
                <color rgb="FFFF0000"/>
              </font>
            </x14:dxf>
          </x14:cfRule>
          <xm:sqref>Q7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F5BE5C45-B150-420A-9E56-55F0FA738CBC}">
          <x14:formula1>
            <xm:f>INDIRECT('Spis ubrań'!$D$2)</xm:f>
          </x14:formula1>
          <xm:sqref>D2:E2</xm:sqref>
        </x14:dataValidation>
        <x14:dataValidation type="list" allowBlank="1" showInputMessage="1" showErrorMessage="1" xr:uid="{0638A830-E042-4858-9243-086DAB618ED9}">
          <x14:formula1>
            <xm:f>INDIRECT('Spis ubrań'!$C$2)</xm:f>
          </x14:formula1>
          <xm:sqref>C6</xm:sqref>
        </x14:dataValidation>
        <x14:dataValidation type="list" allowBlank="1" showInputMessage="1" showErrorMessage="1" xr:uid="{275DEA47-FC83-4717-9906-BBF9A31759A7}">
          <x14:formula1>
            <xm:f>INDIRECT('Spis ubrań'!$E$2)</xm:f>
          </x14:formula1>
          <xm:sqref>D3:E3</xm:sqref>
        </x14:dataValidation>
        <x14:dataValidation type="list" allowBlank="1" showInputMessage="1" showErrorMessage="1" xr:uid="{707AFC6C-FF24-4A06-B779-6CAE764AD8E2}">
          <x14:formula1>
            <xm:f>OFFSET('Wybór ubrań'!A3,0,MATCH(C6&amp;D2&amp;D3,'Wybór ubrań'!B1:DY1,0),HLOOKUP(C6&amp;D2&amp;D3,'Wybór ubrań'!B84:DY85,2,FALSE))</xm:f>
          </x14:formula1>
          <xm:sqref>C7</xm:sqref>
        </x14:dataValidation>
        <x14:dataValidation type="list" allowBlank="1" showInputMessage="1" showErrorMessage="1" xr:uid="{42C20A44-1BF4-46BE-A6B0-389A4255A31C}">
          <x14:formula1>
            <xm:f>OFFSET('Wybór ubrań'!A3,0,MATCH(E6&amp;D2&amp;D3,'Wybór ubrań'!B1:DY1,0),HLOOKUP(E6&amp;D2&amp;D3,'Wybór ubrań'!B84:DY85,2,FALSE))</xm:f>
          </x14:formula1>
          <xm:sqref>E7</xm:sqref>
        </x14:dataValidation>
        <x14:dataValidation type="list" allowBlank="1" showInputMessage="1" showErrorMessage="1" xr:uid="{0F4A712D-CCDA-4955-8113-DED97285E481}">
          <x14:formula1>
            <xm:f>OFFSET('Wybór ubrań'!A3,0,MATCH(G6&amp;D2&amp;D3,'Wybór ubrań'!B1:DY1,0),HLOOKUP(G6&amp;D2&amp;D3,'Wybór ubrań'!B84:DY85,2,FALSE))</xm:f>
          </x14:formula1>
          <xm:sqref>G7</xm:sqref>
        </x14:dataValidation>
        <x14:dataValidation type="list" allowBlank="1" showInputMessage="1" showErrorMessage="1" xr:uid="{943AB921-0295-4CB8-8DF0-90D758B3110A}">
          <x14:formula1>
            <xm:f>OFFSET('Wybór ubrań'!A3,0,MATCH(I6&amp;D2&amp;D3,'Wybór ubrań'!B1:DY1,0),HLOOKUP(I6&amp;D2&amp;D3,'Wybór ubrań'!B84:DY85,2,FALSE))</xm:f>
          </x14:formula1>
          <xm:sqref>I7</xm:sqref>
        </x14:dataValidation>
        <x14:dataValidation type="list" allowBlank="1" showInputMessage="1" showErrorMessage="1" xr:uid="{75CBD7E6-AB33-43BF-B3CA-A089E05259CD}">
          <x14:formula1>
            <xm:f>OFFSET('Wybór ubrań'!A3,0,MATCH(K6&amp;D2&amp;D3,'Wybór ubrań'!B1:DY1,0),HLOOKUP(K6&amp;D2&amp;D3,'Wybór ubrań'!B84:DY85,2,FALSE))</xm:f>
          </x14:formula1>
          <xm:sqref>K7</xm:sqref>
        </x14:dataValidation>
        <x14:dataValidation type="list" allowBlank="1" showInputMessage="1" showErrorMessage="1" xr:uid="{4E8D9642-E408-4838-B412-0966AA314A3A}">
          <x14:formula1>
            <xm:f>OFFSET('Wybór ubrań'!A3,0,MATCH(M6&amp;D2&amp;D3,'Wybór ubrań'!B1:DY1,0),HLOOKUP(M6&amp;D2&amp;D3,'Wybór ubrań'!B84:DY85,2,FALSE))</xm:f>
          </x14:formula1>
          <xm:sqref>M7</xm:sqref>
        </x14:dataValidation>
        <x14:dataValidation type="list" allowBlank="1" showInputMessage="1" showErrorMessage="1" xr:uid="{E1D125F7-DE03-4C04-A07A-F03D0CCFF6D8}">
          <x14:formula1>
            <xm:f>OFFSET('Wybór ubrań'!A3,0,MATCH(O6&amp;D2&amp;D3,'Wybór ubrań'!B1:DY1,0),HLOOKUP(O6&amp;D2&amp;D3,'Wybór ubrań'!B84:DY85,2,FALSE))</xm:f>
          </x14:formula1>
          <xm:sqref>O7</xm:sqref>
        </x14:dataValidation>
        <x14:dataValidation type="list" allowBlank="1" showInputMessage="1" showErrorMessage="1" xr:uid="{ECE3230A-3C7D-4028-B353-7644F27F3010}">
          <x14:formula1>
            <xm:f>OFFSET('Wybór ubrań'!A3,0,MATCH(Q6&amp;D2&amp;D3,'Wybór ubrań'!B1:DY1,0),HLOOKUP(Q6&amp;D2&amp;D3,'Wybór ubrań'!B84:DY85,2,FALSE))</xm:f>
          </x14:formula1>
          <xm:sqref>Q7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C5ED-627A-4091-947E-1FF93FF7AB2F}">
  <dimension ref="A1:DI653"/>
  <sheetViews>
    <sheetView topLeftCell="BZ1" workbookViewId="0">
      <selection activeCell="BY1" sqref="AH1:BY1048576"/>
    </sheetView>
  </sheetViews>
  <sheetFormatPr defaultRowHeight="14.4" x14ac:dyDescent="0.3"/>
  <cols>
    <col min="1" max="1" width="10.77734375" bestFit="1" customWidth="1"/>
    <col min="2" max="2" width="11.109375" bestFit="1" customWidth="1"/>
    <col min="5" max="5" width="14.5546875" bestFit="1" customWidth="1"/>
    <col min="6" max="6" width="11" bestFit="1" customWidth="1"/>
    <col min="12" max="12" width="9.44140625" customWidth="1"/>
    <col min="13" max="13" width="22" bestFit="1" customWidth="1"/>
    <col min="14" max="14" width="11.44140625" customWidth="1"/>
    <col min="15" max="15" width="12" customWidth="1"/>
    <col min="16" max="16" width="22" bestFit="1" customWidth="1"/>
    <col min="17" max="17" width="11.21875" bestFit="1" customWidth="1"/>
    <col min="18" max="18" width="9.77734375" bestFit="1" customWidth="1"/>
    <col min="19" max="19" width="11.109375" bestFit="1" customWidth="1"/>
    <col min="20" max="20" width="10.6640625" bestFit="1" customWidth="1"/>
    <col min="21" max="21" width="11.88671875" bestFit="1" customWidth="1"/>
    <col min="22" max="22" width="10.44140625" bestFit="1" customWidth="1"/>
    <col min="23" max="23" width="11.77734375" bestFit="1" customWidth="1"/>
    <col min="24" max="24" width="10.6640625" bestFit="1" customWidth="1"/>
    <col min="25" max="25" width="11.33203125" bestFit="1" customWidth="1"/>
    <col min="26" max="26" width="10.6640625" bestFit="1" customWidth="1"/>
    <col min="27" max="27" width="12" bestFit="1" customWidth="1"/>
    <col min="28" max="28" width="10.88671875" bestFit="1" customWidth="1"/>
    <col min="29" max="30" width="10.77734375" bestFit="1" customWidth="1"/>
    <col min="31" max="31" width="11.109375" bestFit="1" customWidth="1"/>
    <col min="32" max="32" width="10.6640625" customWidth="1"/>
    <col min="33" max="33" width="7.21875" customWidth="1"/>
    <col min="34" max="34" width="16.33203125" hidden="1" customWidth="1"/>
    <col min="35" max="35" width="10.77734375" hidden="1" customWidth="1"/>
    <col min="36" max="36" width="11.109375" hidden="1" customWidth="1"/>
    <col min="37" max="37" width="22" hidden="1" customWidth="1"/>
    <col min="38" max="38" width="9.109375" hidden="1" customWidth="1"/>
    <col min="39" max="39" width="8.6640625" hidden="1" customWidth="1"/>
    <col min="40" max="40" width="21.109375" hidden="1" customWidth="1"/>
    <col min="41" max="41" width="12.33203125" hidden="1" customWidth="1"/>
    <col min="42" max="42" width="7.21875" hidden="1" customWidth="1"/>
    <col min="43" max="43" width="10.44140625" hidden="1" customWidth="1"/>
    <col min="44" max="44" width="14" hidden="1" customWidth="1"/>
    <col min="45" max="51" width="8.88671875" hidden="1" customWidth="1"/>
    <col min="52" max="52" width="18.88671875" hidden="1" customWidth="1"/>
    <col min="53" max="53" width="16.33203125" hidden="1" customWidth="1"/>
    <col min="54" max="54" width="10.77734375" hidden="1" customWidth="1"/>
    <col min="55" max="55" width="11.109375" hidden="1" customWidth="1"/>
    <col min="56" max="56" width="22" hidden="1" customWidth="1"/>
    <col min="57" max="57" width="9.109375" hidden="1" customWidth="1"/>
    <col min="58" max="58" width="8.6640625" hidden="1" customWidth="1"/>
    <col min="59" max="59" width="21.109375" hidden="1" customWidth="1"/>
    <col min="60" max="77" width="8.88671875" hidden="1" customWidth="1"/>
    <col min="79" max="79" width="22" bestFit="1" customWidth="1"/>
    <col min="80" max="80" width="9.109375" bestFit="1" customWidth="1"/>
    <col min="81" max="81" width="8.5546875" bestFit="1" customWidth="1"/>
    <col min="82" max="82" width="11.109375" bestFit="1" customWidth="1"/>
    <col min="83" max="83" width="10.6640625" bestFit="1" customWidth="1"/>
    <col min="84" max="84" width="9.109375" bestFit="1" customWidth="1"/>
    <col min="85" max="85" width="8.5546875" bestFit="1" customWidth="1"/>
    <col min="86" max="86" width="11.109375" bestFit="1" customWidth="1"/>
    <col min="87" max="87" width="10.6640625" bestFit="1" customWidth="1"/>
    <col min="88" max="89" width="10.44140625" bestFit="1" customWidth="1"/>
    <col min="90" max="90" width="11.109375" bestFit="1" customWidth="1"/>
    <col min="91" max="91" width="10.6640625" bestFit="1" customWidth="1"/>
    <col min="92" max="93" width="10.77734375" bestFit="1" customWidth="1"/>
    <col min="94" max="94" width="11.109375" bestFit="1" customWidth="1"/>
    <col min="95" max="95" width="10.77734375" bestFit="1" customWidth="1"/>
  </cols>
  <sheetData>
    <row r="1" spans="1:113" ht="26.4" thickBot="1" x14ac:dyDescent="0.55000000000000004">
      <c r="A1" s="507" t="s">
        <v>705</v>
      </c>
      <c r="C1" s="2"/>
      <c r="M1" s="507" t="s">
        <v>684</v>
      </c>
      <c r="P1" s="507" t="s">
        <v>685</v>
      </c>
      <c r="BI1" t="s">
        <v>782</v>
      </c>
      <c r="BM1" s="730" t="s">
        <v>781</v>
      </c>
      <c r="BN1" s="730"/>
      <c r="BO1" s="583">
        <v>1</v>
      </c>
      <c r="CA1" s="726" t="s">
        <v>688</v>
      </c>
      <c r="CB1" s="727"/>
      <c r="CC1" s="727"/>
      <c r="CD1" s="727"/>
      <c r="CE1" s="727"/>
      <c r="CF1" s="727"/>
      <c r="CG1" s="727"/>
      <c r="CH1" s="727"/>
      <c r="CI1" s="727"/>
      <c r="CJ1" s="727"/>
      <c r="CK1" s="727"/>
      <c r="CL1" s="727"/>
      <c r="CM1" s="727"/>
      <c r="CN1" s="727"/>
      <c r="CO1" s="727"/>
      <c r="CP1" s="727"/>
      <c r="CQ1" s="728"/>
    </row>
    <row r="2" spans="1:113" ht="15" thickBot="1" x14ac:dyDescent="0.35">
      <c r="A2" s="553" t="s">
        <v>2</v>
      </c>
      <c r="B2" s="554" t="s">
        <v>6</v>
      </c>
      <c r="C2" s="549" t="s">
        <v>445</v>
      </c>
      <c r="D2" s="566" t="s">
        <v>446</v>
      </c>
      <c r="E2" s="549" t="s">
        <v>447</v>
      </c>
      <c r="F2" s="566" t="s">
        <v>448</v>
      </c>
      <c r="G2" s="549" t="s">
        <v>449</v>
      </c>
      <c r="H2" s="566" t="s">
        <v>450</v>
      </c>
      <c r="I2" s="549" t="s">
        <v>451</v>
      </c>
      <c r="J2" s="567" t="s">
        <v>458</v>
      </c>
      <c r="K2" s="549" t="s">
        <v>681</v>
      </c>
      <c r="L2" s="581" t="s">
        <v>736</v>
      </c>
      <c r="M2" t="s">
        <v>45</v>
      </c>
      <c r="N2" t="s">
        <v>646</v>
      </c>
      <c r="P2" s="407" t="s">
        <v>647</v>
      </c>
      <c r="Q2" s="407" t="s">
        <v>689</v>
      </c>
      <c r="R2" s="407" t="s">
        <v>690</v>
      </c>
      <c r="S2" s="407" t="s">
        <v>691</v>
      </c>
      <c r="T2" s="407" t="s">
        <v>692</v>
      </c>
      <c r="U2" s="407" t="s">
        <v>693</v>
      </c>
      <c r="V2" s="407" t="s">
        <v>694</v>
      </c>
      <c r="W2" s="407" t="s">
        <v>695</v>
      </c>
      <c r="X2" s="407" t="s">
        <v>704</v>
      </c>
      <c r="Y2" s="407" t="s">
        <v>696</v>
      </c>
      <c r="Z2" s="407" t="s">
        <v>697</v>
      </c>
      <c r="AA2" s="407" t="s">
        <v>698</v>
      </c>
      <c r="AB2" s="407" t="s">
        <v>699</v>
      </c>
      <c r="AC2" s="407" t="s">
        <v>700</v>
      </c>
      <c r="AD2" s="407" t="s">
        <v>701</v>
      </c>
      <c r="AE2" s="407" t="s">
        <v>702</v>
      </c>
      <c r="AF2" s="407" t="s">
        <v>703</v>
      </c>
      <c r="AH2" s="459" t="s">
        <v>2</v>
      </c>
      <c r="AI2" s="461" t="s">
        <v>457</v>
      </c>
      <c r="AJ2" s="462" t="s">
        <v>457</v>
      </c>
      <c r="AK2" s="462" t="s">
        <v>457</v>
      </c>
      <c r="AL2" s="462" t="s">
        <v>457</v>
      </c>
      <c r="AM2" s="462" t="s">
        <v>456</v>
      </c>
      <c r="AN2" s="462" t="s">
        <v>456</v>
      </c>
      <c r="AO2" s="462" t="s">
        <v>456</v>
      </c>
      <c r="AP2" s="462" t="s">
        <v>456</v>
      </c>
      <c r="AQ2" s="462" t="s">
        <v>462</v>
      </c>
      <c r="AR2" s="462" t="s">
        <v>462</v>
      </c>
      <c r="AS2" s="462" t="s">
        <v>462</v>
      </c>
      <c r="AT2" s="462" t="s">
        <v>462</v>
      </c>
      <c r="AU2" s="462" t="s">
        <v>7</v>
      </c>
      <c r="AV2" s="462" t="s">
        <v>7</v>
      </c>
      <c r="AW2" s="462" t="s">
        <v>7</v>
      </c>
      <c r="AX2" s="349" t="s">
        <v>7</v>
      </c>
      <c r="BI2" s="12" t="s">
        <v>2</v>
      </c>
      <c r="BJ2" s="12" t="s">
        <v>457</v>
      </c>
      <c r="BK2" s="12" t="s">
        <v>457</v>
      </c>
      <c r="BL2" s="12" t="s">
        <v>457</v>
      </c>
      <c r="BM2" s="12" t="s">
        <v>457</v>
      </c>
      <c r="BN2" s="12" t="s">
        <v>456</v>
      </c>
      <c r="BO2" s="12" t="s">
        <v>456</v>
      </c>
      <c r="BP2" s="12" t="s">
        <v>456</v>
      </c>
      <c r="BQ2" s="12" t="s">
        <v>456</v>
      </c>
      <c r="BR2" s="12" t="s">
        <v>462</v>
      </c>
      <c r="BS2" s="12" t="s">
        <v>462</v>
      </c>
      <c r="BT2" s="12" t="s">
        <v>462</v>
      </c>
      <c r="BU2" s="12" t="s">
        <v>462</v>
      </c>
      <c r="BV2" s="12" t="s">
        <v>7</v>
      </c>
      <c r="BW2" s="12" t="s">
        <v>7</v>
      </c>
      <c r="BX2" s="12" t="s">
        <v>7</v>
      </c>
      <c r="BY2" s="12" t="s">
        <v>7</v>
      </c>
      <c r="BZ2" s="12"/>
      <c r="CA2" s="459" t="s">
        <v>2</v>
      </c>
      <c r="CB2" s="465" t="s">
        <v>457</v>
      </c>
      <c r="CC2" s="463" t="s">
        <v>457</v>
      </c>
      <c r="CD2" s="463" t="s">
        <v>457</v>
      </c>
      <c r="CE2" s="463" t="s">
        <v>457</v>
      </c>
      <c r="CF2" s="463" t="s">
        <v>456</v>
      </c>
      <c r="CG2" s="463" t="s">
        <v>456</v>
      </c>
      <c r="CH2" s="463" t="s">
        <v>456</v>
      </c>
      <c r="CI2" s="463" t="s">
        <v>456</v>
      </c>
      <c r="CJ2" s="463" t="s">
        <v>462</v>
      </c>
      <c r="CK2" s="463" t="s">
        <v>462</v>
      </c>
      <c r="CL2" s="463" t="s">
        <v>462</v>
      </c>
      <c r="CM2" s="463" t="s">
        <v>462</v>
      </c>
      <c r="CN2" s="463" t="s">
        <v>7</v>
      </c>
      <c r="CO2" s="463" t="s">
        <v>7</v>
      </c>
      <c r="CP2" s="463" t="s">
        <v>7</v>
      </c>
      <c r="CQ2" s="464" t="s">
        <v>7</v>
      </c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</row>
    <row r="3" spans="1:113" ht="15" thickBot="1" x14ac:dyDescent="0.35">
      <c r="A3" s="571" t="s">
        <v>457</v>
      </c>
      <c r="B3" s="571" t="s">
        <v>10</v>
      </c>
      <c r="C3" s="557">
        <f ca="1">IFERROR(COUNTIF(OFFSET('Wybór ubrań'!$A$3,0,MATCH(C$2&amp;$A3&amp;$B3,'Wybór ubrań'!$B$1:$DY$1,0),HLOOKUP(C$2&amp;$A3&amp;$B3,'Wybór ubrań'!$B$84:$DY$85,2,FALSE)),"&lt;&gt;""0"),"0")</f>
        <v>2</v>
      </c>
      <c r="D3" s="557">
        <f ca="1">IFERROR(COUNTIF(OFFSET('Wybór ubrań'!$A$3,0,MATCH(D$2&amp;$A3&amp;$B3,'Wybór ubrań'!$B$1:$DY$1,0),HLOOKUP(D$2&amp;$A3&amp;$B3,'Wybór ubrań'!$B$84:$DY$85,2,FALSE)),"&lt;&gt;""0"),"0")</f>
        <v>7</v>
      </c>
      <c r="E3" s="557">
        <f ca="1">IFERROR(COUNTIF(OFFSET('Wybór ubrań'!$A$3,0,MATCH(E$2&amp;$A3&amp;$B3,'Wybór ubrań'!$B$1:$DY$1,0),HLOOKUP(E$2&amp;$A3&amp;$B3,'Wybór ubrań'!$B$84:$DY$85,2,FALSE)),"&lt;&gt;""0"),"0")</f>
        <v>4</v>
      </c>
      <c r="F3" s="557">
        <f ca="1">IFERROR(COUNTIF(OFFSET('Wybór ubrań'!$A$3,0,MATCH(F$2&amp;$A3&amp;$B3,'Wybór ubrań'!$B$1:$DY$1,0),HLOOKUP(F$2&amp;$A3&amp;$B3,'Wybór ubrań'!$B$84:$DY$85,2,FALSE)),"&lt;&gt;""0"),"0")</f>
        <v>10</v>
      </c>
      <c r="G3" s="557">
        <f ca="1">IFERROR(COUNTIF(OFFSET('Wybór ubrań'!$A$3,0,MATCH(G$2&amp;$A3&amp;$B3,'Wybór ubrań'!$B$1:$DY$1,0),HLOOKUP(G$2&amp;$A3&amp;$B3,'Wybór ubrań'!$B$84:$DY$85,2,FALSE)),"&lt;&gt;""0"),"0")</f>
        <v>2</v>
      </c>
      <c r="H3" s="557">
        <f ca="1">IFERROR(COUNTIF(OFFSET('Wybór ubrań'!$A$3,0,MATCH(H$2&amp;$A3&amp;$B3,'Wybór ubrań'!$B$1:$DY$1,0),HLOOKUP(H$2&amp;$A3&amp;$B3,'Wybór ubrań'!$B$84:$DY$85,2,FALSE)),"&lt;&gt;""0"),"0")</f>
        <v>2</v>
      </c>
      <c r="I3" s="557" t="str">
        <f ca="1">IFERROR(COUNTIF(OFFSET('Wybór ubrań'!$A$3,0,MATCH(I$2&amp;$A3&amp;$B3,'Wybór ubrań'!$B$1:$DY$1,0),HLOOKUP(I$2&amp;$A3&amp;$B3,'Wybór ubrań'!$B$84:$DY$85,2,FALSE)),"&lt;&gt;""0"),"0")</f>
        <v>0</v>
      </c>
      <c r="J3" s="557" t="str">
        <f ca="1">IFERROR(COUNTIF(OFFSET('Wybór ubrań'!$A$3,0,MATCH(J$2&amp;$A3&amp;$B3,'Wybór ubrań'!$B$1:$DY$1,0),HLOOKUP(J$2&amp;$A3&amp;$B3,'Wybór ubrań'!$B$84:$DY$85,2,FALSE)),"&lt;&gt;""0"),"0")</f>
        <v>0</v>
      </c>
      <c r="K3" s="557" t="str">
        <f ca="1">IFERROR(COUNTIF(OFFSET('Wybór ubrań'!$A$3,0,MATCH(K$2&amp;$A3&amp;$B3,'Wybór ubrań'!$B$1:$DY$1,0),HLOOKUP(K$2&amp;$A3&amp;$B3,'Wybór ubrań'!$B$84:$DY$85,2,FALSE)),"&lt;&gt;""0"),"0")</f>
        <v>0</v>
      </c>
      <c r="M3" s="352" t="s">
        <v>364</v>
      </c>
      <c r="N3" s="347">
        <f>COUNTIF(Tabela1[[Kolor ]:[Kolor3]],$M3)</f>
        <v>12</v>
      </c>
      <c r="P3" s="582" t="s">
        <v>204</v>
      </c>
      <c r="Q3" s="1">
        <f t="shared" ref="Q3:AF12" ca="1" si="0">COUNTIF(OFFSET($AH$6,0,MATCH(Q$46&amp;Q$47,$AI$5:$AX$5,0),101),$P3)</f>
        <v>0</v>
      </c>
      <c r="R3" s="1">
        <f t="shared" ca="1" si="0"/>
        <v>0</v>
      </c>
      <c r="S3" s="1">
        <f t="shared" ca="1" si="0"/>
        <v>0</v>
      </c>
      <c r="T3" s="1">
        <f t="shared" ca="1" si="0"/>
        <v>0</v>
      </c>
      <c r="U3" s="1">
        <f t="shared" ca="1" si="0"/>
        <v>1</v>
      </c>
      <c r="V3" s="1">
        <f t="shared" ca="1" si="0"/>
        <v>0</v>
      </c>
      <c r="W3" s="1">
        <f t="shared" ca="1" si="0"/>
        <v>0</v>
      </c>
      <c r="X3" s="1">
        <f t="shared" ca="1" si="0"/>
        <v>0</v>
      </c>
      <c r="Y3" s="1">
        <f t="shared" ca="1" si="0"/>
        <v>1</v>
      </c>
      <c r="Z3" s="1">
        <f t="shared" ca="1" si="0"/>
        <v>0</v>
      </c>
      <c r="AA3" s="1">
        <f t="shared" ca="1" si="0"/>
        <v>0</v>
      </c>
      <c r="AB3" s="1">
        <f t="shared" ca="1" si="0"/>
        <v>0</v>
      </c>
      <c r="AC3" s="1">
        <f t="shared" ca="1" si="0"/>
        <v>0</v>
      </c>
      <c r="AD3" s="1">
        <f t="shared" ca="1" si="0"/>
        <v>0</v>
      </c>
      <c r="AE3" s="1">
        <f t="shared" ca="1" si="0"/>
        <v>0</v>
      </c>
      <c r="AF3" s="1">
        <f t="shared" ca="1" si="0"/>
        <v>0</v>
      </c>
      <c r="AH3" s="458" t="s">
        <v>6</v>
      </c>
      <c r="AI3" s="324" t="s">
        <v>10</v>
      </c>
      <c r="AJ3" s="11" t="s">
        <v>11</v>
      </c>
      <c r="AK3" s="11" t="s">
        <v>12</v>
      </c>
      <c r="AL3" s="11" t="s">
        <v>13</v>
      </c>
      <c r="AM3" s="11" t="s">
        <v>10</v>
      </c>
      <c r="AN3" s="11" t="s">
        <v>11</v>
      </c>
      <c r="AO3" s="11" t="s">
        <v>12</v>
      </c>
      <c r="AP3" s="11" t="s">
        <v>13</v>
      </c>
      <c r="AQ3" s="11" t="s">
        <v>10</v>
      </c>
      <c r="AR3" s="11" t="s">
        <v>11</v>
      </c>
      <c r="AS3" s="11" t="s">
        <v>12</v>
      </c>
      <c r="AT3" s="11" t="s">
        <v>13</v>
      </c>
      <c r="AU3" s="11" t="s">
        <v>10</v>
      </c>
      <c r="AV3" s="11" t="s">
        <v>11</v>
      </c>
      <c r="AW3" s="11" t="s">
        <v>12</v>
      </c>
      <c r="AX3" s="460" t="s">
        <v>13</v>
      </c>
      <c r="AZ3" t="s">
        <v>0</v>
      </c>
      <c r="BA3" t="s">
        <v>1</v>
      </c>
      <c r="BB3" t="s">
        <v>2</v>
      </c>
      <c r="BC3" t="s">
        <v>6</v>
      </c>
      <c r="BD3" t="s">
        <v>626</v>
      </c>
      <c r="BE3" t="s">
        <v>3</v>
      </c>
      <c r="BF3" t="s">
        <v>4</v>
      </c>
      <c r="BG3" t="s">
        <v>647</v>
      </c>
      <c r="BI3" s="12" t="s">
        <v>6</v>
      </c>
      <c r="BJ3" s="12" t="s">
        <v>10</v>
      </c>
      <c r="BK3" s="12" t="s">
        <v>11</v>
      </c>
      <c r="BL3" s="12" t="s">
        <v>12</v>
      </c>
      <c r="BM3" s="12" t="s">
        <v>13</v>
      </c>
      <c r="BN3" s="12" t="s">
        <v>10</v>
      </c>
      <c r="BO3" s="12" t="s">
        <v>11</v>
      </c>
      <c r="BP3" s="12" t="s">
        <v>12</v>
      </c>
      <c r="BQ3" s="12" t="s">
        <v>13</v>
      </c>
      <c r="BR3" s="12" t="s">
        <v>10</v>
      </c>
      <c r="BS3" s="12" t="s">
        <v>11</v>
      </c>
      <c r="BT3" s="12" t="s">
        <v>12</v>
      </c>
      <c r="BU3" s="12" t="s">
        <v>13</v>
      </c>
      <c r="BV3" s="12" t="s">
        <v>10</v>
      </c>
      <c r="BW3" s="12" t="s">
        <v>11</v>
      </c>
      <c r="BX3" s="12" t="s">
        <v>12</v>
      </c>
      <c r="BY3" s="12" t="s">
        <v>13</v>
      </c>
      <c r="CA3" s="459" t="s">
        <v>6</v>
      </c>
      <c r="CB3" s="465" t="s">
        <v>10</v>
      </c>
      <c r="CC3" s="463" t="s">
        <v>11</v>
      </c>
      <c r="CD3" s="463" t="s">
        <v>12</v>
      </c>
      <c r="CE3" s="463" t="s">
        <v>13</v>
      </c>
      <c r="CF3" s="463" t="s">
        <v>10</v>
      </c>
      <c r="CG3" s="463" t="s">
        <v>11</v>
      </c>
      <c r="CH3" s="463" t="s">
        <v>12</v>
      </c>
      <c r="CI3" s="463" t="s">
        <v>13</v>
      </c>
      <c r="CJ3" s="463" t="s">
        <v>10</v>
      </c>
      <c r="CK3" s="463" t="s">
        <v>11</v>
      </c>
      <c r="CL3" s="463" t="s">
        <v>12</v>
      </c>
      <c r="CM3" s="463" t="s">
        <v>13</v>
      </c>
      <c r="CN3" s="463" t="s">
        <v>10</v>
      </c>
      <c r="CO3" s="463" t="s">
        <v>11</v>
      </c>
      <c r="CP3" s="463" t="s">
        <v>12</v>
      </c>
      <c r="CQ3" s="464" t="s">
        <v>13</v>
      </c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</row>
    <row r="4" spans="1:113" ht="16.2" thickBot="1" x14ac:dyDescent="0.35">
      <c r="A4" s="410" t="s">
        <v>457</v>
      </c>
      <c r="B4" s="410" t="s">
        <v>11</v>
      </c>
      <c r="C4" s="557">
        <f ca="1">IFERROR(COUNTIF(OFFSET('Wybór ubrań'!$A$3,0,MATCH(C$2&amp;$A4&amp;$B4,'Wybór ubrań'!$B$1:$DY$1,0),HLOOKUP(C$2&amp;$A4&amp;$B4,'Wybór ubrań'!$B$84:$DY$85,2,FALSE)),"&lt;&gt;""0"),"0")</f>
        <v>3</v>
      </c>
      <c r="D4" s="557">
        <f ca="1">IFERROR(COUNTIF(OFFSET('Wybór ubrań'!$A$3,0,MATCH(D$2&amp;$A4&amp;$B4,'Wybór ubrań'!$B$1:$DY$1,0),HLOOKUP(D$2&amp;$A4&amp;$B4,'Wybór ubrań'!$B$84:$DY$85,2,FALSE)),"&lt;&gt;""0"),"0")</f>
        <v>5</v>
      </c>
      <c r="E4" s="557">
        <f ca="1">IFERROR(COUNTIF(OFFSET('Wybór ubrań'!$A$3,0,MATCH(E$2&amp;$A4&amp;$B4,'Wybór ubrań'!$B$1:$DY$1,0),HLOOKUP(E$2&amp;$A4&amp;$B4,'Wybór ubrań'!$B$84:$DY$85,2,FALSE)),"&lt;&gt;""0"),"0")</f>
        <v>3</v>
      </c>
      <c r="F4" s="557">
        <f ca="1">IFERROR(COUNTIF(OFFSET('Wybór ubrań'!$A$3,0,MATCH(F$2&amp;$A4&amp;$B4,'Wybór ubrań'!$B$1:$DY$1,0),HLOOKUP(F$2&amp;$A4&amp;$B4,'Wybór ubrań'!$B$84:$DY$85,2,FALSE)),"&lt;&gt;""0"),"0")</f>
        <v>5</v>
      </c>
      <c r="G4" s="557">
        <f ca="1">IFERROR(COUNTIF(OFFSET('Wybór ubrań'!$A$3,0,MATCH(G$2&amp;$A4&amp;$B4,'Wybór ubrań'!$B$1:$DY$1,0),HLOOKUP(G$2&amp;$A4&amp;$B4,'Wybór ubrań'!$B$84:$DY$85,2,FALSE)),"&lt;&gt;""0"),"0")</f>
        <v>3</v>
      </c>
      <c r="H4" s="557" t="str">
        <f ca="1">IFERROR(COUNTIF(OFFSET('Wybór ubrań'!$A$3,0,MATCH(H$2&amp;$A4&amp;$B4,'Wybór ubrań'!$B$1:$DY$1,0),HLOOKUP(H$2&amp;$A4&amp;$B4,'Wybór ubrań'!$B$84:$DY$85,2,FALSE)),"&lt;&gt;""0"),"0")</f>
        <v>0</v>
      </c>
      <c r="I4" s="557" t="str">
        <f ca="1">IFERROR(COUNTIF(OFFSET('Wybór ubrań'!$A$3,0,MATCH(I$2&amp;$A4&amp;$B4,'Wybór ubrań'!$B$1:$DY$1,0),HLOOKUP(I$2&amp;$A4&amp;$B4,'Wybór ubrań'!$B$84:$DY$85,2,FALSE)),"&lt;&gt;""0"),"0")</f>
        <v>0</v>
      </c>
      <c r="J4" s="557" t="str">
        <f ca="1">IFERROR(COUNTIF(OFFSET('Wybór ubrań'!$A$3,0,MATCH(J$2&amp;$A4&amp;$B4,'Wybór ubrań'!$B$1:$DY$1,0),HLOOKUP(J$2&amp;$A4&amp;$B4,'Wybór ubrań'!$B$84:$DY$85,2,FALSE)),"&lt;&gt;""0"),"0")</f>
        <v>0</v>
      </c>
      <c r="K4" s="557" t="str">
        <f ca="1">IFERROR(COUNTIF(OFFSET('Wybór ubrań'!$A$3,0,MATCH(K$2&amp;$A4&amp;$B4,'Wybór ubrań'!$B$1:$DY$1,0),HLOOKUP(K$2&amp;$A4&amp;$B4,'Wybór ubrań'!$B$84:$DY$85,2,FALSE)),"&lt;&gt;""0"),"0")</f>
        <v>0</v>
      </c>
      <c r="M4" s="351" t="s">
        <v>367</v>
      </c>
      <c r="N4" s="347">
        <f>COUNTIF(Tabela1[[Kolor ]:[Kolor3]],$M4)</f>
        <v>8</v>
      </c>
      <c r="P4" s="453" t="s">
        <v>364</v>
      </c>
      <c r="Q4" s="1">
        <f t="shared" ca="1" si="0"/>
        <v>0</v>
      </c>
      <c r="R4" s="1">
        <f t="shared" ca="1" si="0"/>
        <v>0</v>
      </c>
      <c r="S4" s="1">
        <f t="shared" ca="1" si="0"/>
        <v>0</v>
      </c>
      <c r="T4" s="1">
        <f t="shared" ca="1" si="0"/>
        <v>2</v>
      </c>
      <c r="U4" s="1">
        <f t="shared" ca="1" si="0"/>
        <v>1</v>
      </c>
      <c r="V4" s="1">
        <f t="shared" ca="1" si="0"/>
        <v>1</v>
      </c>
      <c r="W4" s="1">
        <f t="shared" ca="1" si="0"/>
        <v>0</v>
      </c>
      <c r="X4" s="1">
        <f t="shared" ca="1" si="0"/>
        <v>1</v>
      </c>
      <c r="Y4" s="1">
        <f t="shared" ca="1" si="0"/>
        <v>0</v>
      </c>
      <c r="Z4" s="1">
        <f t="shared" ca="1" si="0"/>
        <v>0</v>
      </c>
      <c r="AA4" s="1">
        <f t="shared" ca="1" si="0"/>
        <v>0</v>
      </c>
      <c r="AB4" s="1">
        <f t="shared" ca="1" si="0"/>
        <v>1</v>
      </c>
      <c r="AC4" s="1">
        <f t="shared" ca="1" si="0"/>
        <v>3</v>
      </c>
      <c r="AD4" s="1">
        <f t="shared" ca="1" si="0"/>
        <v>0</v>
      </c>
      <c r="AE4" s="1">
        <f t="shared" ca="1" si="0"/>
        <v>0</v>
      </c>
      <c r="AF4" s="1">
        <f t="shared" ca="1" si="0"/>
        <v>3</v>
      </c>
      <c r="AH4" s="457" t="s">
        <v>655</v>
      </c>
      <c r="AI4" s="99" t="str" cm="1">
        <f t="array" ref="AI4">IFERROR(_xlfn.TEXTJOIN(";",TRUE,_xlfn._xlws.FILTER(Licznik_Kolorów[[Kolor ]:[Kolor3]],Licznik_Kolorów[Sezon/Styl]=AI2&amp;AI3)),"")</f>
        <v>jasnoszary;czerwony</v>
      </c>
      <c r="AJ4" s="99" t="str" cm="1">
        <f t="array" ref="AJ4">_xlfn.TEXTJOIN(";",TRUE,_xlfn._xlws.FILTER(Licznik_Kolorów[[Kolor ]:[Kolor3]],Licznik_Kolorów[Sezon/Styl]=AJ2&amp;AJ3))</f>
        <v>jasny błękit nieba</v>
      </c>
      <c r="AK4" s="99" t="e" cm="1" vm="1">
        <f t="array" ref="AK4">_xlfn.TEXTJOIN(";",TRUE,_xlfn._xlws.FILTER(Licznik_Kolorów[[Kolor ]:[Kolor3]],Licznik_Kolorów[Sezon/Styl]=AK2&amp;AK3))</f>
        <v>#VALUE!</v>
      </c>
      <c r="AL4" s="99" t="str" cm="1">
        <f t="array" ref="AL4">_xlfn.TEXTJOIN(";",TRUE,_xlfn._xlws.FILTER(Licznik_Kolorów[[Kolor ]:[Kolor3]],Licznik_Kolorów[Sezon/Styl]=AL2&amp;AL3))</f>
        <v>stalowo niebieski;biały;szary;biały;stalowo niebieski;biały;szary;czarny;karmazynowy;czerwony;czarny;zielony;stalowo niebieski;jasnobrązowy;granatowy</v>
      </c>
      <c r="AM4" s="99" t="str" cm="1">
        <f t="array" ref="AM4">_xlfn.TEXTJOIN(";",TRUE,_xlfn._xlws.FILTER(Licznik_Kolorów[[Kolor ]:[Kolor3]],Licznik_Kolorów[Sezon/Styl]=AM2&amp;AM3))</f>
        <v>brązowe siodło;niebieski;czarny</v>
      </c>
      <c r="AN4" s="99" t="str" cm="1">
        <f t="array" ref="AN4">_xlfn.TEXTJOIN(";",TRUE,_xlfn._xlws.FILTER(Licznik_Kolorów[[Kolor ]:[Kolor3]],Licznik_Kolorów[Sezon/Styl]=AN2&amp;AN3))</f>
        <v>czarny</v>
      </c>
      <c r="AO4" s="99" t="e" cm="1" vm="1">
        <f t="array" ref="AO4">_xlfn.TEXTJOIN(";",TRUE,_xlfn._xlws.FILTER(Licznik_Kolorów[[Kolor ]:[Kolor3]],Licznik_Kolorów[Sezon/Styl]=AO2&amp;AO3))</f>
        <v>#VALUE!</v>
      </c>
      <c r="AP4" s="99" t="str" cm="1">
        <f t="array" ref="AP4">_xlfn.TEXTJOIN(";",TRUE,_xlfn._xlws.FILTER(Licznik_Kolorów[[Kolor ]:[Kolor3]],Licznik_Kolorów[Sezon/Styl]=AP2&amp;AP3))</f>
        <v>czarny;granatowy;granatowy;jasnobrązowy</v>
      </c>
      <c r="AQ4" s="99" t="str" cm="1">
        <f t="array" ref="AQ4">_xlfn.TEXTJOIN(";",TRUE,_xlfn._xlws.FILTER(Licznik_Kolorów[[Kolor ]:[Kolor3]],Licznik_Kolorów[Sezon/Styl]=AQ2&amp;AQ3))</f>
        <v>jasnoszary;czekoladowy;stalowo niebieski;biały;niebieski</v>
      </c>
      <c r="AR4" s="99" t="e" cm="1" vm="1">
        <f t="array" ref="AR4">_xlfn.TEXTJOIN(";",TRUE,_xlfn._xlws.FILTER(Licznik_Kolorów[[Kolor ]:[Kolor3]],Licznik_Kolorów[Sezon/Styl]=AR2&amp;AR3))</f>
        <v>#VALUE!</v>
      </c>
      <c r="AS4" s="99" t="e" cm="1" vm="1">
        <f t="array" ref="AS4">_xlfn.TEXTJOIN(";",TRUE,_xlfn._xlws.FILTER(Licznik_Kolorów[[Kolor ]:[Kolor3]],Licznik_Kolorów[Sezon/Styl]=AS2&amp;AS3))</f>
        <v>#VALUE!</v>
      </c>
      <c r="AT4" s="99" t="str" cm="1">
        <f t="array" ref="AT4">_xlfn.TEXTJOIN(";",TRUE,_xlfn._xlws.FILTER(Licznik_Kolorów[[Kolor ]:[Kolor3]],Licznik_Kolorów[Sezon/Styl]=AT2&amp;AT3))</f>
        <v>czarny;jasnobrązowy</v>
      </c>
      <c r="AU4" s="99" t="str" cm="1">
        <f t="array" ref="AU4">_xlfn.TEXTJOIN(";",TRUE,_xlfn._xlws.FILTER(Licznik_Kolorów[[Kolor ]:[Kolor3]],Licznik_Kolorów[Sezon/Styl]=AU2&amp;AU3))</f>
        <v>karmazynowy;zielony;żółty;czarny;zielony;brązowe siodło;jasnoszary;żółty zielony;biały;biały;jasnoszary;czerwony;cyraneczka;różowy;czarny;czarny;stalowo niebieski;karmazynowy</v>
      </c>
      <c r="AV4" s="99" t="str" cm="1">
        <f t="array" ref="AV4">_xlfn.TEXTJOIN(";",TRUE,_xlfn._xlws.FILTER(Licznik_Kolorów[[Kolor ]:[Kolor3]],Licznik_Kolorów[Sezon/Styl]=AV2&amp;AV3))</f>
        <v>granatowy;czerwony</v>
      </c>
      <c r="AW4" s="99" t="e" cm="1" vm="1">
        <f t="array" ref="AW4">_xlfn.TEXTJOIN(";",TRUE,_xlfn._xlws.FILTER(Licznik_Kolorów[[Kolor ]:[Kolor3]],Licznik_Kolorów[Sezon/Styl]=AW2&amp;AW3))</f>
        <v>#VALUE!</v>
      </c>
      <c r="AX4" s="100" t="str" cm="1">
        <f t="array" ref="AX4">_xlfn.TEXTJOIN(";",TRUE,_xlfn._xlws.FILTER(Licznik_Kolorów[[Kolor ]:[Kolor3]],Licznik_Kolorów[Sezon/Styl]=AX2&amp;AX3))</f>
        <v>czarny;biały;biały;czarny;zielony;cyraneczka;ciemny czerwony;jasnoszary;czarny</v>
      </c>
      <c r="AZ4" t="s">
        <v>706</v>
      </c>
      <c r="BA4" t="s">
        <v>445</v>
      </c>
      <c r="BB4" t="s">
        <v>7</v>
      </c>
      <c r="BC4" t="s">
        <v>13</v>
      </c>
      <c r="BD4" t="s">
        <v>431</v>
      </c>
      <c r="BE4" t="s">
        <v>432</v>
      </c>
      <c r="BG4" t="str">
        <f>Licznik_Kolorów[[#This Row],[Sezon]]&amp;Licznik_Kolorów[[#This Row],[Styl]]</f>
        <v>uniwersalneuniwersalny</v>
      </c>
      <c r="BI4">
        <v>1</v>
      </c>
      <c r="BJ4" t="str" cm="1">
        <f t="array" aca="1" ref="BJ4:BJ5" ca="1">IFERROR(_xlfn._xlws.FILTER($P$3:$P$43,Q3:Q43&gt;=BO1),"")</f>
        <v>Jasnoszary</v>
      </c>
      <c r="BK4" t="str" cm="1">
        <f t="array" aca="1" ref="BK4" ca="1">IFERROR(_xlfn._xlws.FILTER($P$3:$P$43,R3:R43&gt;=BO1),"")</f>
        <v>Jasny błękit nieba</v>
      </c>
      <c r="BL4" t="str" cm="1">
        <f t="array" aca="1" ref="BL4" ca="1">IFERROR(_xlfn._xlws.FILTER($P$3:$P$43,S3:S43&gt;=BO1),"")</f>
        <v/>
      </c>
      <c r="BM4" t="str" cm="1">
        <f t="array" aca="1" ref="BM4:BM12" ca="1">IFERROR(_xlfn._xlws.FILTER($P$3:$P$43,T3:T43&gt;=BO1),"")</f>
        <v>Czarny</v>
      </c>
      <c r="BN4" t="str" cm="1">
        <f t="array" aca="1" ref="BN4:BN6" ca="1">IFERROR(_xlfn._xlws.FILTER($P$3:$P$43,U3:U43&gt;=BO1),"")</f>
        <v>Niebieski</v>
      </c>
      <c r="BO4" t="str" cm="1">
        <f t="array" aca="1" ref="BO4" ca="1">IFERROR(_xlfn._xlws.FILTER($P$3:$P$43,V3:V43&gt;=BO1),"")</f>
        <v>Czarny</v>
      </c>
      <c r="BP4" t="str" cm="1">
        <f t="array" aca="1" ref="BP4" ca="1">IFERROR(_xlfn._xlws.FILTER($P$3:$P$43,W3:W43&gt;=BO1),"")</f>
        <v/>
      </c>
      <c r="BQ4" t="str" cm="1">
        <f t="array" aca="1" ref="BQ4:BQ6" ca="1">IFERROR(_xlfn._xlws.FILTER($P$3:$P$43,X3:X43&gt;=BO1),"")</f>
        <v>Czarny</v>
      </c>
      <c r="BR4" t="str" cm="1">
        <f t="array" aca="1" ref="BR4:BR8" ca="1">IFERROR(_xlfn._xlws.FILTER($P$3:$P$43,Y3:Y43&gt;=BO1),"")</f>
        <v>Niebieski</v>
      </c>
      <c r="BS4" t="str" cm="1">
        <f t="array" aca="1" ref="BS4" ca="1">IFERROR(_xlfn._xlws.FILTER($P$3:$P$43,Z3:Z43&gt;=BO1),"")</f>
        <v/>
      </c>
      <c r="BT4" t="str" cm="1">
        <f t="array" aca="1" ref="BT4" ca="1">IFERROR(_xlfn._xlws.FILTER($P$3:$P$43,AA3:AA43&gt;=BO1),"")</f>
        <v/>
      </c>
      <c r="BU4" t="str" cm="1">
        <f t="array" aca="1" ref="BU4:BU5" ca="1">IFERROR(_xlfn._xlws.FILTER($P$3:$P$43,AB3:AB43&gt;=BO1),"")</f>
        <v>Czarny</v>
      </c>
      <c r="BV4" t="str" cm="1">
        <f t="array" aca="1" ref="BV4:BV15" ca="1">IFERROR(_xlfn._xlws.FILTER($P$3:$P$43,AC3:AC43&gt;=BO1),"")</f>
        <v>Czarny</v>
      </c>
      <c r="BW4" t="str" cm="1">
        <f t="array" aca="1" ref="BW4:BW5" ca="1">IFERROR(_xlfn._xlws.FILTER($P$3:$P$43,AD3:AD43&gt;=BO1),"")</f>
        <v>Czerwony</v>
      </c>
      <c r="BX4" t="str" cm="1">
        <f t="array" aca="1" ref="BX4" ca="1">IFERROR(_xlfn._xlws.FILTER($P$3:$P$43,AE3:AE43&gt;=BO1),"")</f>
        <v/>
      </c>
      <c r="BY4" t="str" cm="1">
        <f t="array" aca="1" ref="BY4:BY9" ca="1">IFERROR(_xlfn._xlws.FILTER($P$3:$P$43,AF3:AF43&gt;=BO1),"")</f>
        <v>Czarny</v>
      </c>
      <c r="CA4" s="466" t="s">
        <v>66</v>
      </c>
      <c r="CB4" s="508" t="str">
        <f ca="1">IF(BJ$4&lt;&gt;"",IF(COUNTIF(BJ$24:BJ$653,$CA4)=BJ$19,"+","-"),"")</f>
        <v>+</v>
      </c>
      <c r="CC4" s="508" t="str">
        <f t="shared" ref="CC4:CQ4" ca="1" si="1">IF(BK$4&lt;&gt;"",IF(COUNTIF(BK$24:BK$653,$CA4)=BK$19,"+","-"),"")</f>
        <v>-</v>
      </c>
      <c r="CD4" s="508" t="str">
        <f t="shared" ca="1" si="1"/>
        <v/>
      </c>
      <c r="CE4" s="508" t="str">
        <f t="shared" ca="1" si="1"/>
        <v>-</v>
      </c>
      <c r="CF4" s="508" t="str">
        <f t="shared" ca="1" si="1"/>
        <v>-</v>
      </c>
      <c r="CG4" s="508" t="str">
        <f t="shared" ca="1" si="1"/>
        <v>+</v>
      </c>
      <c r="CH4" s="508" t="str">
        <f t="shared" ca="1" si="1"/>
        <v/>
      </c>
      <c r="CI4" s="508" t="str">
        <f t="shared" ca="1" si="1"/>
        <v>-</v>
      </c>
      <c r="CJ4" s="508" t="str">
        <f t="shared" ca="1" si="1"/>
        <v>-</v>
      </c>
      <c r="CK4" s="508" t="str">
        <f t="shared" ca="1" si="1"/>
        <v/>
      </c>
      <c r="CL4" s="508" t="str">
        <f t="shared" ca="1" si="1"/>
        <v/>
      </c>
      <c r="CM4" s="508" t="str">
        <f t="shared" ca="1" si="1"/>
        <v>-</v>
      </c>
      <c r="CN4" s="508" t="str">
        <f t="shared" ca="1" si="1"/>
        <v>-</v>
      </c>
      <c r="CO4" s="508" t="str">
        <f t="shared" ca="1" si="1"/>
        <v>+</v>
      </c>
      <c r="CP4" s="508" t="str">
        <f t="shared" ca="1" si="1"/>
        <v/>
      </c>
      <c r="CQ4" s="508" t="str">
        <f t="shared" ca="1" si="1"/>
        <v>-</v>
      </c>
    </row>
    <row r="5" spans="1:113" ht="16.2" thickBot="1" x14ac:dyDescent="0.35">
      <c r="A5" s="410" t="s">
        <v>457</v>
      </c>
      <c r="B5" s="410" t="s">
        <v>12</v>
      </c>
      <c r="C5" s="557">
        <f ca="1">IFERROR(COUNTIF(OFFSET('Wybór ubrań'!$A$3,0,MATCH(C$2&amp;$A5&amp;$B5,'Wybór ubrań'!$B$1:$DY$1,0),HLOOKUP(C$2&amp;$A5&amp;$B5,'Wybór ubrań'!$B$84:$DY$85,2,FALSE)),"&lt;&gt;""0"),"0")</f>
        <v>2</v>
      </c>
      <c r="D5" s="557">
        <f ca="1">IFERROR(COUNTIF(OFFSET('Wybór ubrań'!$A$3,0,MATCH(D$2&amp;$A5&amp;$B5,'Wybór ubrań'!$B$1:$DY$1,0),HLOOKUP(D$2&amp;$A5&amp;$B5,'Wybór ubrań'!$B$84:$DY$85,2,FALSE)),"&lt;&gt;""0"),"0")</f>
        <v>5</v>
      </c>
      <c r="E5" s="557">
        <f ca="1">IFERROR(COUNTIF(OFFSET('Wybór ubrań'!$A$3,0,MATCH(E$2&amp;$A5&amp;$B5,'Wybór ubrań'!$B$1:$DY$1,0),HLOOKUP(E$2&amp;$A5&amp;$B5,'Wybór ubrań'!$B$84:$DY$85,2,FALSE)),"&lt;&gt;""0"),"0")</f>
        <v>3</v>
      </c>
      <c r="F5" s="557">
        <f ca="1">IFERROR(COUNTIF(OFFSET('Wybór ubrań'!$A$3,0,MATCH(F$2&amp;$A5&amp;$B5,'Wybór ubrań'!$B$1:$DY$1,0),HLOOKUP(F$2&amp;$A5&amp;$B5,'Wybór ubrań'!$B$84:$DY$85,2,FALSE)),"&lt;&gt;""0"),"0")</f>
        <v>5</v>
      </c>
      <c r="G5" s="557">
        <f ca="1">IFERROR(COUNTIF(OFFSET('Wybór ubrań'!$A$3,0,MATCH(G$2&amp;$A5&amp;$B5,'Wybór ubrań'!$B$1:$DY$1,0),HLOOKUP(G$2&amp;$A5&amp;$B5,'Wybór ubrań'!$B$84:$DY$85,2,FALSE)),"&lt;&gt;""0"),"0")</f>
        <v>2</v>
      </c>
      <c r="H5" s="557" t="str">
        <f ca="1">IFERROR(COUNTIF(OFFSET('Wybór ubrań'!$A$3,0,MATCH(H$2&amp;$A5&amp;$B5,'Wybór ubrań'!$B$1:$DY$1,0),HLOOKUP(H$2&amp;$A5&amp;$B5,'Wybór ubrań'!$B$84:$DY$85,2,FALSE)),"&lt;&gt;""0"),"0")</f>
        <v>0</v>
      </c>
      <c r="I5" s="557" t="str">
        <f ca="1">IFERROR(COUNTIF(OFFSET('Wybór ubrań'!$A$3,0,MATCH(I$2&amp;$A5&amp;$B5,'Wybór ubrań'!$B$1:$DY$1,0),HLOOKUP(I$2&amp;$A5&amp;$B5,'Wybór ubrań'!$B$84:$DY$85,2,FALSE)),"&lt;&gt;""0"),"0")</f>
        <v>0</v>
      </c>
      <c r="J5" s="557" t="str">
        <f ca="1">IFERROR(COUNTIF(OFFSET('Wybór ubrań'!$A$3,0,MATCH(J$2&amp;$A5&amp;$B5,'Wybór ubrań'!$B$1:$DY$1,0),HLOOKUP(J$2&amp;$A5&amp;$B5,'Wybór ubrań'!$B$84:$DY$85,2,FALSE)),"&lt;&gt;""0"),"0")</f>
        <v>0</v>
      </c>
      <c r="K5" s="557" t="str">
        <f ca="1">IFERROR(COUNTIF(OFFSET('Wybór ubrań'!$A$3,0,MATCH(K$2&amp;$A5&amp;$B5,'Wybór ubrań'!$B$1:$DY$1,0),HLOOKUP(K$2&amp;$A5&amp;$B5,'Wybór ubrań'!$B$84:$DY$85,2,FALSE)),"&lt;&gt;""0"),"0")</f>
        <v>0</v>
      </c>
      <c r="M5" s="368" t="s">
        <v>174</v>
      </c>
      <c r="N5" s="347">
        <f>COUNTIF(Tabela1[[Kolor ]:[Kolor3]],$M5)</f>
        <v>5</v>
      </c>
      <c r="P5" s="447" t="s">
        <v>326</v>
      </c>
      <c r="Q5" s="1">
        <f t="shared" ca="1" si="0"/>
        <v>0</v>
      </c>
      <c r="R5" s="1">
        <f t="shared" ca="1" si="0"/>
        <v>0</v>
      </c>
      <c r="S5" s="1">
        <f t="shared" ca="1" si="0"/>
        <v>0</v>
      </c>
      <c r="T5" s="1">
        <f t="shared" ca="1" si="0"/>
        <v>0</v>
      </c>
      <c r="U5" s="1">
        <f t="shared" ca="1" si="0"/>
        <v>1</v>
      </c>
      <c r="V5" s="1">
        <f t="shared" ca="1" si="0"/>
        <v>0</v>
      </c>
      <c r="W5" s="1">
        <f t="shared" ca="1" si="0"/>
        <v>0</v>
      </c>
      <c r="X5" s="1">
        <f t="shared" ca="1" si="0"/>
        <v>0</v>
      </c>
      <c r="Y5" s="1">
        <f t="shared" ca="1" si="0"/>
        <v>0</v>
      </c>
      <c r="Z5" s="1">
        <f t="shared" ca="1" si="0"/>
        <v>0</v>
      </c>
      <c r="AA5" s="1">
        <f t="shared" ca="1" si="0"/>
        <v>0</v>
      </c>
      <c r="AB5" s="1">
        <f t="shared" ca="1" si="0"/>
        <v>0</v>
      </c>
      <c r="AC5" s="1">
        <f t="shared" ca="1" si="0"/>
        <v>1</v>
      </c>
      <c r="AD5" s="1">
        <f t="shared" ca="1" si="0"/>
        <v>0</v>
      </c>
      <c r="AE5" s="1">
        <f t="shared" ca="1" si="0"/>
        <v>0</v>
      </c>
      <c r="AF5" s="1">
        <f t="shared" ca="1" si="0"/>
        <v>0</v>
      </c>
      <c r="AH5" s="459" t="s">
        <v>647</v>
      </c>
      <c r="AI5" s="456" t="str">
        <f t="shared" ref="AI5:AX5" si="2">AI2&amp;AI3</f>
        <v>latocodzienny</v>
      </c>
      <c r="AJ5" s="413" t="str">
        <f t="shared" si="2"/>
        <v>latoelegancki</v>
      </c>
      <c r="AK5" s="413" t="str">
        <f t="shared" si="2"/>
        <v>latopółelegancki</v>
      </c>
      <c r="AL5" s="413" t="str">
        <f t="shared" si="2"/>
        <v>latouniwersalny</v>
      </c>
      <c r="AM5" s="413" t="str">
        <f t="shared" si="2"/>
        <v>zimacodzienny</v>
      </c>
      <c r="AN5" s="413" t="str">
        <f t="shared" si="2"/>
        <v>zimaelegancki</v>
      </c>
      <c r="AO5" s="413" t="str">
        <f t="shared" si="2"/>
        <v>zimapółelegancki</v>
      </c>
      <c r="AP5" s="413" t="str">
        <f t="shared" si="2"/>
        <v>zimauniwersalny</v>
      </c>
      <c r="AQ5" s="413" t="str">
        <f t="shared" si="2"/>
        <v>przejściowycodzienny</v>
      </c>
      <c r="AR5" s="413" t="str">
        <f t="shared" si="2"/>
        <v>przejściowyelegancki</v>
      </c>
      <c r="AS5" s="413" t="str">
        <f t="shared" si="2"/>
        <v>przejściowypółelegancki</v>
      </c>
      <c r="AT5" s="413" t="str">
        <f t="shared" si="2"/>
        <v>przejściowyuniwersalny</v>
      </c>
      <c r="AU5" s="413" t="str">
        <f t="shared" si="2"/>
        <v>uniwersalnecodzienny</v>
      </c>
      <c r="AV5" s="413" t="str">
        <f t="shared" si="2"/>
        <v>uniwersalneelegancki</v>
      </c>
      <c r="AW5" s="413" t="str">
        <f t="shared" si="2"/>
        <v>uniwersalnepółelegancki</v>
      </c>
      <c r="AX5" s="414" t="str">
        <f t="shared" si="2"/>
        <v>uniwersalneuniwersalny</v>
      </c>
      <c r="AZ5" t="s">
        <v>708</v>
      </c>
      <c r="BA5" t="s">
        <v>445</v>
      </c>
      <c r="BB5" t="s">
        <v>456</v>
      </c>
      <c r="BC5" t="s">
        <v>10</v>
      </c>
      <c r="BD5" t="s">
        <v>710</v>
      </c>
      <c r="BE5" t="s">
        <v>442</v>
      </c>
      <c r="BF5" t="s">
        <v>431</v>
      </c>
      <c r="BG5" t="str">
        <f>Licznik_Kolorów[[#This Row],[Sezon]]&amp;Licznik_Kolorów[[#This Row],[Styl]]</f>
        <v>zimacodzienny</v>
      </c>
      <c r="BI5">
        <v>2</v>
      </c>
      <c r="BJ5" t="str">
        <f ca="1"/>
        <v>Czerwony</v>
      </c>
      <c r="BM5" t="str">
        <f ca="1"/>
        <v>Czerwony</v>
      </c>
      <c r="BN5" t="str">
        <f ca="1"/>
        <v>Czarny</v>
      </c>
      <c r="BQ5" t="str">
        <f ca="1"/>
        <v>Jasnobrązowy</v>
      </c>
      <c r="BR5" t="str">
        <f ca="1"/>
        <v>Jasnoszary</v>
      </c>
      <c r="BU5" t="str">
        <f ca="1"/>
        <v>Jasnobrązowy</v>
      </c>
      <c r="BV5" t="str">
        <f ca="1"/>
        <v>Brązowe siodło</v>
      </c>
      <c r="BW5" t="str">
        <f ca="1"/>
        <v>Granatowy</v>
      </c>
      <c r="BY5" t="str">
        <f ca="1"/>
        <v>Jasnoszary</v>
      </c>
      <c r="CA5" s="467" t="s">
        <v>75</v>
      </c>
      <c r="CB5" s="508" t="str">
        <f t="shared" ref="CB5:CB44" ca="1" si="3">IF(BJ$4&lt;&gt;"",IF(COUNTIF(BJ$24:BJ$653,$CA5)=BJ$19,"+","-"),"")</f>
        <v>-</v>
      </c>
      <c r="CC5" s="508" t="str">
        <f t="shared" ref="CC5:CC44" ca="1" si="4">IF(BK$4&lt;&gt;"",IF(COUNTIF(BK$24:BK$653,$CA5)=BK$19,"+","-"),"")</f>
        <v>-</v>
      </c>
      <c r="CD5" s="508" t="str">
        <f t="shared" ref="CD5:CD44" ca="1" si="5">IF(BL$4&lt;&gt;"",IF(COUNTIF(BL$24:BL$653,$CA5)=BL$19,"+","-"),"")</f>
        <v/>
      </c>
      <c r="CE5" s="508" t="str">
        <f t="shared" ref="CE5:CE44" ca="1" si="6">IF(BM$4&lt;&gt;"",IF(COUNTIF(BM$24:BM$653,$CA5)=BM$19,"+","-"),"")</f>
        <v>-</v>
      </c>
      <c r="CF5" s="508" t="str">
        <f t="shared" ref="CF5:CF44" ca="1" si="7">IF(BN$4&lt;&gt;"",IF(COUNTIF(BN$24:BN$653,$CA5)=BN$19,"+","-"),"")</f>
        <v>-</v>
      </c>
      <c r="CG5" s="508" t="str">
        <f t="shared" ref="CG5:CG44" ca="1" si="8">IF(BO$4&lt;&gt;"",IF(COUNTIF(BO$24:BO$653,$CA5)=BO$19,"+","-"),"")</f>
        <v>+</v>
      </c>
      <c r="CH5" s="508" t="str">
        <f t="shared" ref="CH5:CH44" ca="1" si="9">IF(BP$4&lt;&gt;"",IF(COUNTIF(BP$24:BP$653,$CA5)=BP$19,"+","-"),"")</f>
        <v/>
      </c>
      <c r="CI5" s="508" t="str">
        <f t="shared" ref="CI5:CI44" ca="1" si="10">IF(BQ$4&lt;&gt;"",IF(COUNTIF(BQ$24:BQ$653,$CA5)=BQ$19,"+","-"),"")</f>
        <v>-</v>
      </c>
      <c r="CJ5" s="508" t="str">
        <f t="shared" ref="CJ5:CJ44" ca="1" si="11">IF(BR$4&lt;&gt;"",IF(COUNTIF(BR$24:BR$653,$CA5)=BR$19,"+","-"),"")</f>
        <v>-</v>
      </c>
      <c r="CK5" s="508" t="str">
        <f t="shared" ref="CK5:CK44" ca="1" si="12">IF(BS$4&lt;&gt;"",IF(COUNTIF(BS$24:BS$653,$CA5)=BS$19,"+","-"),"")</f>
        <v/>
      </c>
      <c r="CL5" s="508" t="str">
        <f t="shared" ref="CL5:CL44" ca="1" si="13">IF(BT$4&lt;&gt;"",IF(COUNTIF(BT$24:BT$653,$CA5)=BT$19,"+","-"),"")</f>
        <v/>
      </c>
      <c r="CM5" s="508" t="str">
        <f t="shared" ref="CM5:CM44" ca="1" si="14">IF(BU$4&lt;&gt;"",IF(COUNTIF(BU$24:BU$653,$CA5)=BU$19,"+","-"),"")</f>
        <v>+</v>
      </c>
      <c r="CN5" s="508" t="str">
        <f t="shared" ref="CN5:CN44" ca="1" si="15">IF(BV$4&lt;&gt;"",IF(COUNTIF(BV$24:BV$653,$CA5)=BV$19,"+","-"),"")</f>
        <v>-</v>
      </c>
      <c r="CO5" s="508" t="str">
        <f t="shared" ref="CO5:CO44" ca="1" si="16">IF(BW$4&lt;&gt;"",IF(COUNTIF(BW$24:BW$653,$CA5)=BW$19,"+","-"),"")</f>
        <v>-</v>
      </c>
      <c r="CP5" s="508" t="str">
        <f t="shared" ref="CP5:CP44" ca="1" si="17">IF(BX$4&lt;&gt;"",IF(COUNTIF(BX$24:BX$653,$CA5)=BX$19,"+","-"),"")</f>
        <v/>
      </c>
      <c r="CQ5" s="508" t="str">
        <f t="shared" ref="CQ5:CQ44" ca="1" si="18">IF(BY$4&lt;&gt;"",IF(COUNTIF(BY$24:BY$653,$CA5)=BY$19,"+","-"),"")</f>
        <v>-</v>
      </c>
    </row>
    <row r="6" spans="1:113" ht="15.6" x14ac:dyDescent="0.3">
      <c r="A6" s="410" t="s">
        <v>457</v>
      </c>
      <c r="B6" s="410" t="s">
        <v>13</v>
      </c>
      <c r="C6" s="557">
        <f ca="1">IFERROR(COUNTIF(OFFSET('Wybór ubrań'!$A$3,0,MATCH(C$2&amp;$A6&amp;$B6,'Wybór ubrań'!$B$1:$DY$1,0),HLOOKUP(C$2&amp;$A6&amp;$B6,'Wybór ubrań'!$B$84:$DY$85,2,FALSE)),"&lt;&gt;""0"),"0")</f>
        <v>2</v>
      </c>
      <c r="D6" s="557">
        <f ca="1">IFERROR(COUNTIF(OFFSET('Wybór ubrań'!$A$3,0,MATCH(D$2&amp;$A6&amp;$B6,'Wybór ubrań'!$B$1:$DY$1,0),HLOOKUP(D$2&amp;$A6&amp;$B6,'Wybór ubrań'!$B$84:$DY$85,2,FALSE)),"&lt;&gt;""0"),"0")</f>
        <v>5</v>
      </c>
      <c r="E6" s="557">
        <f ca="1">IFERROR(COUNTIF(OFFSET('Wybór ubrań'!$A$3,0,MATCH(E$2&amp;$A6&amp;$B6,'Wybór ubrań'!$B$1:$DY$1,0),HLOOKUP(E$2&amp;$A6&amp;$B6,'Wybór ubrań'!$B$84:$DY$85,2,FALSE)),"&lt;&gt;""0"),"0")</f>
        <v>3</v>
      </c>
      <c r="F6" s="557">
        <f ca="1">IFERROR(COUNTIF(OFFSET('Wybór ubrań'!$A$3,0,MATCH(F$2&amp;$A6&amp;$B6,'Wybór ubrań'!$B$1:$DY$1,0),HLOOKUP(F$2&amp;$A6&amp;$B6,'Wybór ubrań'!$B$84:$DY$85,2,FALSE)),"&lt;&gt;""0"),"0")</f>
        <v>5</v>
      </c>
      <c r="G6" s="557">
        <f ca="1">IFERROR(COUNTIF(OFFSET('Wybór ubrań'!$A$3,0,MATCH(G$2&amp;$A6&amp;$B6,'Wybór ubrań'!$B$1:$DY$1,0),HLOOKUP(G$2&amp;$A6&amp;$B6,'Wybór ubrań'!$B$84:$DY$85,2,FALSE)),"&lt;&gt;""0"),"0")</f>
        <v>2</v>
      </c>
      <c r="H6" s="557" t="str">
        <f ca="1">IFERROR(COUNTIF(OFFSET('Wybór ubrań'!$A$3,0,MATCH(H$2&amp;$A6&amp;$B6,'Wybór ubrań'!$B$1:$DY$1,0),HLOOKUP(H$2&amp;$A6&amp;$B6,'Wybór ubrań'!$B$84:$DY$85,2,FALSE)),"&lt;&gt;""0"),"0")</f>
        <v>0</v>
      </c>
      <c r="I6" s="557" t="str">
        <f ca="1">IFERROR(COUNTIF(OFFSET('Wybór ubrań'!$A$3,0,MATCH(I$2&amp;$A6&amp;$B6,'Wybór ubrań'!$B$1:$DY$1,0),HLOOKUP(I$2&amp;$A6&amp;$B6,'Wybór ubrań'!$B$84:$DY$85,2,FALSE)),"&lt;&gt;""0"),"0")</f>
        <v>0</v>
      </c>
      <c r="J6" s="557" t="str">
        <f ca="1">IFERROR(COUNTIF(OFFSET('Wybór ubrań'!$A$3,0,MATCH(J$2&amp;$A6&amp;$B6,'Wybór ubrań'!$B$1:$DY$1,0),HLOOKUP(J$2&amp;$A6&amp;$B6,'Wybór ubrań'!$B$84:$DY$85,2,FALSE)),"&lt;&gt;""0"),"0")</f>
        <v>0</v>
      </c>
      <c r="K6" s="557" t="str">
        <f ca="1">IFERROR(COUNTIF(OFFSET('Wybór ubrań'!$A$3,0,MATCH(K$2&amp;$A6&amp;$B6,'Wybór ubrań'!$B$1:$DY$1,0),HLOOKUP(K$2&amp;$A6&amp;$B6,'Wybór ubrań'!$B$84:$DY$85,2,FALSE)),"&lt;&gt;""0"),"0")</f>
        <v>0</v>
      </c>
      <c r="M6" s="389" t="s">
        <v>340</v>
      </c>
      <c r="N6" s="347">
        <f>COUNTIF(Tabela1[[Kolor ]:[Kolor3]],$M6)</f>
        <v>5</v>
      </c>
      <c r="P6" s="449" t="s">
        <v>340</v>
      </c>
      <c r="Q6" s="1">
        <f t="shared" ca="1" si="0"/>
        <v>1</v>
      </c>
      <c r="R6" s="1">
        <f t="shared" ca="1" si="0"/>
        <v>0</v>
      </c>
      <c r="S6" s="1">
        <f t="shared" ca="1" si="0"/>
        <v>0</v>
      </c>
      <c r="T6" s="1">
        <f t="shared" ca="1" si="0"/>
        <v>0</v>
      </c>
      <c r="U6" s="1">
        <f t="shared" ca="1" si="0"/>
        <v>0</v>
      </c>
      <c r="V6" s="1">
        <f t="shared" ca="1" si="0"/>
        <v>0</v>
      </c>
      <c r="W6" s="1">
        <f t="shared" ca="1" si="0"/>
        <v>0</v>
      </c>
      <c r="X6" s="1">
        <f t="shared" ca="1" si="0"/>
        <v>0</v>
      </c>
      <c r="Y6" s="1">
        <f t="shared" ca="1" si="0"/>
        <v>1</v>
      </c>
      <c r="Z6" s="1">
        <f t="shared" ca="1" si="0"/>
        <v>0</v>
      </c>
      <c r="AA6" s="1">
        <f t="shared" ca="1" si="0"/>
        <v>0</v>
      </c>
      <c r="AB6" s="1">
        <f t="shared" ca="1" si="0"/>
        <v>0</v>
      </c>
      <c r="AC6" s="1">
        <f t="shared" ca="1" si="0"/>
        <v>2</v>
      </c>
      <c r="AD6" s="1">
        <f t="shared" ca="1" si="0"/>
        <v>0</v>
      </c>
      <c r="AE6" s="1">
        <f t="shared" ca="1" si="0"/>
        <v>0</v>
      </c>
      <c r="AF6" s="1">
        <f t="shared" ca="1" si="0"/>
        <v>1</v>
      </c>
      <c r="AH6" s="457">
        <v>0</v>
      </c>
      <c r="AI6" t="str">
        <f>TRIM(MID(SUBSTITUTE(AI$4,";",REPT(" ",LEN(AI$4))),$AH6*LEN(AI$4)+1,LEN(AI$4)))</f>
        <v>jasnoszary</v>
      </c>
      <c r="AJ6" t="str">
        <f t="shared" ref="AI6:AX15" si="19">TRIM(MID(SUBSTITUTE(AJ$4,";",REPT(" ",LEN(AJ$4))),$AH6*LEN(AJ$4)+1,LEN(AJ$4)))</f>
        <v>jasny błękit nieba</v>
      </c>
      <c r="AK6" t="e" vm="2">
        <f t="shared" si="19"/>
        <v>#VALUE!</v>
      </c>
      <c r="AL6" t="str">
        <f t="shared" si="19"/>
        <v>stalowo niebieski</v>
      </c>
      <c r="AM6" t="str">
        <f t="shared" si="19"/>
        <v>brązowe siodło</v>
      </c>
      <c r="AN6" t="str">
        <f t="shared" si="19"/>
        <v>czarny</v>
      </c>
      <c r="AO6" t="e" vm="2">
        <f t="shared" si="19"/>
        <v>#VALUE!</v>
      </c>
      <c r="AP6" t="str">
        <f t="shared" si="19"/>
        <v>czarny</v>
      </c>
      <c r="AQ6" t="str">
        <f t="shared" si="19"/>
        <v>jasnoszary</v>
      </c>
      <c r="AR6" t="e" vm="2">
        <f t="shared" si="19"/>
        <v>#VALUE!</v>
      </c>
      <c r="AS6" t="e" vm="2">
        <f t="shared" si="19"/>
        <v>#VALUE!</v>
      </c>
      <c r="AT6" t="str">
        <f t="shared" si="19"/>
        <v>czarny</v>
      </c>
      <c r="AU6" t="str">
        <f t="shared" si="19"/>
        <v>karmazynowy</v>
      </c>
      <c r="AV6" t="str">
        <f t="shared" si="19"/>
        <v>granatowy</v>
      </c>
      <c r="AW6" t="e" vm="2">
        <f t="shared" si="19"/>
        <v>#VALUE!</v>
      </c>
      <c r="AX6" t="str">
        <f t="shared" si="19"/>
        <v>czarny</v>
      </c>
      <c r="AZ6" t="s">
        <v>711</v>
      </c>
      <c r="BA6" t="s">
        <v>445</v>
      </c>
      <c r="BB6" t="s">
        <v>7</v>
      </c>
      <c r="BC6" t="s">
        <v>11</v>
      </c>
      <c r="BD6" t="s">
        <v>597</v>
      </c>
      <c r="BE6" t="s">
        <v>686</v>
      </c>
      <c r="BG6" t="str">
        <f>Licznik_Kolorów[[#This Row],[Sezon]]&amp;Licznik_Kolorów[[#This Row],[Styl]]</f>
        <v>uniwersalneelegancki</v>
      </c>
      <c r="BI6">
        <v>3</v>
      </c>
      <c r="BM6" t="str">
        <f ca="1"/>
        <v>Zielony</v>
      </c>
      <c r="BN6" t="str">
        <f ca="1"/>
        <v>Brązowe siodło</v>
      </c>
      <c r="BQ6" t="str">
        <f ca="1"/>
        <v>Granatowy</v>
      </c>
      <c r="BR6" t="str">
        <f ca="1"/>
        <v>Stalowo niebieski</v>
      </c>
      <c r="BV6" t="str">
        <f ca="1"/>
        <v>Jasnoszary</v>
      </c>
      <c r="BY6" t="str">
        <f ca="1"/>
        <v>Zielony</v>
      </c>
      <c r="CA6" s="468" t="s">
        <v>87</v>
      </c>
      <c r="CB6" s="508" t="str">
        <f t="shared" ca="1" si="3"/>
        <v>+</v>
      </c>
      <c r="CC6" s="508" t="str">
        <f t="shared" ca="1" si="4"/>
        <v>-</v>
      </c>
      <c r="CD6" s="508" t="str">
        <f t="shared" ca="1" si="5"/>
        <v/>
      </c>
      <c r="CE6" s="508" t="str">
        <f t="shared" ca="1" si="6"/>
        <v>-</v>
      </c>
      <c r="CF6" s="508" t="str">
        <f t="shared" ca="1" si="7"/>
        <v>-</v>
      </c>
      <c r="CG6" s="508" t="str">
        <f t="shared" ca="1" si="8"/>
        <v>+</v>
      </c>
      <c r="CH6" s="508" t="str">
        <f t="shared" ca="1" si="9"/>
        <v/>
      </c>
      <c r="CI6" s="508" t="str">
        <f t="shared" ca="1" si="10"/>
        <v>+</v>
      </c>
      <c r="CJ6" s="508" t="str">
        <f t="shared" ca="1" si="11"/>
        <v>-</v>
      </c>
      <c r="CK6" s="508" t="str">
        <f t="shared" ca="1" si="12"/>
        <v/>
      </c>
      <c r="CL6" s="508" t="str">
        <f t="shared" ca="1" si="13"/>
        <v/>
      </c>
      <c r="CM6" s="508" t="str">
        <f t="shared" ca="1" si="14"/>
        <v>+</v>
      </c>
      <c r="CN6" s="508" t="str">
        <f t="shared" ca="1" si="15"/>
        <v>-</v>
      </c>
      <c r="CO6" s="508" t="str">
        <f t="shared" ca="1" si="16"/>
        <v>+</v>
      </c>
      <c r="CP6" s="508" t="str">
        <f t="shared" ca="1" si="17"/>
        <v/>
      </c>
      <c r="CQ6" s="508" t="str">
        <f t="shared" ca="1" si="18"/>
        <v>-</v>
      </c>
    </row>
    <row r="7" spans="1:113" ht="15.6" x14ac:dyDescent="0.3">
      <c r="A7" s="410" t="s">
        <v>456</v>
      </c>
      <c r="B7" s="410" t="s">
        <v>10</v>
      </c>
      <c r="C7" s="557">
        <f ca="1">IFERROR(COUNTIF(OFFSET('Wybór ubrań'!$A$3,0,MATCH(C$2&amp;$A7&amp;$B7,'Wybór ubrań'!$B$1:$DY$1,0),HLOOKUP(C$2&amp;$A7&amp;$B7,'Wybór ubrań'!$B$84:$DY$85,2,FALSE)),"&lt;&gt;""0"),"0")</f>
        <v>6</v>
      </c>
      <c r="D7" s="557">
        <f ca="1">IFERROR(COUNTIF(OFFSET('Wybór ubrań'!$A$3,0,MATCH(D$2&amp;$A7&amp;$B7,'Wybór ubrań'!$B$1:$DY$1,0),HLOOKUP(D$2&amp;$A7&amp;$B7,'Wybór ubrań'!$B$84:$DY$85,2,FALSE)),"&lt;&gt;""0"),"0")</f>
        <v>4</v>
      </c>
      <c r="E7" s="557" t="str">
        <f ca="1">IFERROR(COUNTIF(OFFSET('Wybór ubrań'!$A$3,0,MATCH(E$2&amp;$A7&amp;$B7,'Wybór ubrań'!$B$1:$DY$1,0),HLOOKUP(E$2&amp;$A7&amp;$B7,'Wybór ubrań'!$B$84:$DY$85,2,FALSE)),"&lt;&gt;""0"),"0")</f>
        <v>0</v>
      </c>
      <c r="F7" s="557">
        <f ca="1">IFERROR(COUNTIF(OFFSET('Wybór ubrań'!$A$3,0,MATCH(F$2&amp;$A7&amp;$B7,'Wybór ubrań'!$B$1:$DY$1,0),HLOOKUP(F$2&amp;$A7&amp;$B7,'Wybór ubrań'!$B$84:$DY$85,2,FALSE)),"&lt;&gt;""0"),"0")</f>
        <v>10</v>
      </c>
      <c r="G7" s="557" t="str">
        <f ca="1">IFERROR(COUNTIF(OFFSET('Wybór ubrań'!$A$3,0,MATCH(G$2&amp;$A7&amp;$B7,'Wybór ubrań'!$B$1:$DY$1,0),HLOOKUP(G$2&amp;$A7&amp;$B7,'Wybór ubrań'!$B$84:$DY$85,2,FALSE)),"&lt;&gt;""0"),"0")</f>
        <v>0</v>
      </c>
      <c r="H7" s="557">
        <f ca="1">IFERROR(COUNTIF(OFFSET('Wybór ubrań'!$A$3,0,MATCH(H$2&amp;$A7&amp;$B7,'Wybór ubrań'!$B$1:$DY$1,0),HLOOKUP(H$2&amp;$A7&amp;$B7,'Wybór ubrań'!$B$84:$DY$85,2,FALSE)),"&lt;&gt;""0"),"0")</f>
        <v>2</v>
      </c>
      <c r="I7" s="557">
        <f ca="1">IFERROR(COUNTIF(OFFSET('Wybór ubrań'!$A$3,0,MATCH(I$2&amp;$A7&amp;$B7,'Wybór ubrań'!$B$1:$DY$1,0),HLOOKUP(I$2&amp;$A7&amp;$B7,'Wybór ubrań'!$B$84:$DY$85,2,FALSE)),"&lt;&gt;""0"),"0")</f>
        <v>4</v>
      </c>
      <c r="J7" s="557" t="str">
        <f ca="1">IFERROR(COUNTIF(OFFSET('Wybór ubrań'!$A$3,0,MATCH(J$2&amp;$A7&amp;$B7,'Wybór ubrań'!$B$1:$DY$1,0),HLOOKUP(J$2&amp;$A7&amp;$B7,'Wybór ubrań'!$B$84:$DY$85,2,FALSE)),"&lt;&gt;""0"),"0")</f>
        <v>0</v>
      </c>
      <c r="K7" s="557" t="str">
        <f ca="1">IFERROR(COUNTIF(OFFSET('Wybór ubrań'!$A$3,0,MATCH(K$2&amp;$A7&amp;$B7,'Wybór ubrań'!$B$1:$DY$1,0),HLOOKUP(K$2&amp;$A7&amp;$B7,'Wybór ubrań'!$B$84:$DY$85,2,FALSE)),"&lt;&gt;""0"),"0")</f>
        <v>0</v>
      </c>
      <c r="M7" s="363" t="s">
        <v>66</v>
      </c>
      <c r="N7" s="347">
        <f>COUNTIF(Tabela1[[Kolor ]:[Kolor3]],$M7)</f>
        <v>4</v>
      </c>
      <c r="P7" s="454" t="s">
        <v>66</v>
      </c>
      <c r="Q7" s="1">
        <f t="shared" ca="1" si="0"/>
        <v>1</v>
      </c>
      <c r="R7" s="1">
        <f t="shared" ca="1" si="0"/>
        <v>0</v>
      </c>
      <c r="S7" s="1">
        <f t="shared" ca="1" si="0"/>
        <v>0</v>
      </c>
      <c r="T7" s="1">
        <f t="shared" ca="1" si="0"/>
        <v>1</v>
      </c>
      <c r="U7" s="1">
        <f t="shared" ca="1" si="0"/>
        <v>0</v>
      </c>
      <c r="V7" s="1">
        <f t="shared" ca="1" si="0"/>
        <v>0</v>
      </c>
      <c r="W7" s="1">
        <f t="shared" ca="1" si="0"/>
        <v>0</v>
      </c>
      <c r="X7" s="1">
        <f t="shared" ca="1" si="0"/>
        <v>0</v>
      </c>
      <c r="Y7" s="1">
        <f t="shared" ca="1" si="0"/>
        <v>0</v>
      </c>
      <c r="Z7" s="1">
        <f t="shared" ca="1" si="0"/>
        <v>0</v>
      </c>
      <c r="AA7" s="1">
        <f t="shared" ca="1" si="0"/>
        <v>0</v>
      </c>
      <c r="AB7" s="1">
        <f t="shared" ca="1" si="0"/>
        <v>0</v>
      </c>
      <c r="AC7" s="1">
        <f t="shared" ca="1" si="0"/>
        <v>1</v>
      </c>
      <c r="AD7" s="1">
        <f t="shared" ca="1" si="0"/>
        <v>1</v>
      </c>
      <c r="AE7" s="1">
        <f t="shared" ca="1" si="0"/>
        <v>0</v>
      </c>
      <c r="AF7" s="1">
        <f t="shared" ca="1" si="0"/>
        <v>0</v>
      </c>
      <c r="AH7" s="457">
        <v>1</v>
      </c>
      <c r="AI7" t="str">
        <f t="shared" si="19"/>
        <v>czerwony</v>
      </c>
      <c r="AJ7" t="str">
        <f t="shared" si="19"/>
        <v/>
      </c>
      <c r="AK7" t="e" vm="2">
        <f t="shared" si="19"/>
        <v>#VALUE!</v>
      </c>
      <c r="AL7" t="str">
        <f t="shared" si="19"/>
        <v>biały</v>
      </c>
      <c r="AM7" t="str">
        <f t="shared" si="19"/>
        <v>niebieski</v>
      </c>
      <c r="AN7" t="str">
        <f t="shared" si="19"/>
        <v/>
      </c>
      <c r="AO7" t="e" vm="2">
        <f t="shared" si="19"/>
        <v>#VALUE!</v>
      </c>
      <c r="AP7" t="str">
        <f t="shared" si="19"/>
        <v>granatowy</v>
      </c>
      <c r="AQ7" t="str">
        <f t="shared" si="19"/>
        <v>czekoladowy</v>
      </c>
      <c r="AR7" t="e" vm="2">
        <f t="shared" si="19"/>
        <v>#VALUE!</v>
      </c>
      <c r="AS7" t="e" vm="2">
        <f t="shared" si="19"/>
        <v>#VALUE!</v>
      </c>
      <c r="AT7" t="str">
        <f t="shared" si="19"/>
        <v>jasnobrązowy</v>
      </c>
      <c r="AU7" t="str">
        <f t="shared" si="19"/>
        <v>zielony</v>
      </c>
      <c r="AV7" t="str">
        <f t="shared" si="19"/>
        <v>czerwony</v>
      </c>
      <c r="AW7" t="e" vm="2">
        <f t="shared" si="19"/>
        <v>#VALUE!</v>
      </c>
      <c r="AX7" t="str">
        <f t="shared" si="19"/>
        <v>biały</v>
      </c>
      <c r="AZ7" t="s">
        <v>713</v>
      </c>
      <c r="BA7" t="s">
        <v>445</v>
      </c>
      <c r="BB7" t="s">
        <v>457</v>
      </c>
      <c r="BC7" t="s">
        <v>13</v>
      </c>
      <c r="BD7" t="s">
        <v>715</v>
      </c>
      <c r="BE7" t="s">
        <v>432</v>
      </c>
      <c r="BG7" t="str">
        <f>Licznik_Kolorów[[#This Row],[Sezon]]&amp;Licznik_Kolorów[[#This Row],[Styl]]</f>
        <v>latouniwersalny</v>
      </c>
      <c r="BI7">
        <v>4</v>
      </c>
      <c r="BM7" t="str">
        <f ca="1"/>
        <v>Szary</v>
      </c>
      <c r="BR7" t="str">
        <f ca="1"/>
        <v>Czekoladowy</v>
      </c>
      <c r="BV7" t="str">
        <f ca="1"/>
        <v>Czerwony</v>
      </c>
      <c r="BY7" t="str">
        <f ca="1"/>
        <v>Cyraneczka</v>
      </c>
      <c r="CA7" s="469" t="s">
        <v>63</v>
      </c>
      <c r="CB7" s="508" t="str">
        <f t="shared" ca="1" si="3"/>
        <v>+</v>
      </c>
      <c r="CC7" s="508" t="str">
        <f t="shared" ca="1" si="4"/>
        <v>+</v>
      </c>
      <c r="CD7" s="508" t="str">
        <f t="shared" ca="1" si="5"/>
        <v/>
      </c>
      <c r="CE7" s="508" t="str">
        <f t="shared" ca="1" si="6"/>
        <v>-</v>
      </c>
      <c r="CF7" s="508" t="str">
        <f t="shared" ca="1" si="7"/>
        <v>-</v>
      </c>
      <c r="CG7" s="508" t="str">
        <f t="shared" ca="1" si="8"/>
        <v>+</v>
      </c>
      <c r="CH7" s="508" t="str">
        <f t="shared" ca="1" si="9"/>
        <v/>
      </c>
      <c r="CI7" s="508" t="str">
        <f t="shared" ca="1" si="10"/>
        <v>+</v>
      </c>
      <c r="CJ7" s="508" t="str">
        <f t="shared" ca="1" si="11"/>
        <v>-</v>
      </c>
      <c r="CK7" s="508" t="str">
        <f t="shared" ca="1" si="12"/>
        <v/>
      </c>
      <c r="CL7" s="508" t="str">
        <f t="shared" ca="1" si="13"/>
        <v/>
      </c>
      <c r="CM7" s="508" t="str">
        <f t="shared" ca="1" si="14"/>
        <v>+</v>
      </c>
      <c r="CN7" s="508" t="str">
        <f t="shared" ca="1" si="15"/>
        <v>-</v>
      </c>
      <c r="CO7" s="508" t="str">
        <f t="shared" ca="1" si="16"/>
        <v>+</v>
      </c>
      <c r="CP7" s="508" t="str">
        <f t="shared" ca="1" si="17"/>
        <v/>
      </c>
      <c r="CQ7" s="508" t="str">
        <f t="shared" ca="1" si="18"/>
        <v>-</v>
      </c>
    </row>
    <row r="8" spans="1:113" ht="15.6" x14ac:dyDescent="0.3">
      <c r="A8" s="410" t="s">
        <v>456</v>
      </c>
      <c r="B8" s="410" t="s">
        <v>11</v>
      </c>
      <c r="C8" s="557">
        <f ca="1">IFERROR(COUNTIF(OFFSET('Wybór ubrań'!$A$3,0,MATCH(C$2&amp;$A8&amp;$B8,'Wybór ubrań'!$B$1:$DY$1,0),HLOOKUP(C$2&amp;$A8&amp;$B8,'Wybór ubrań'!$B$84:$DY$85,2,FALSE)),"&lt;&gt;""0"),"0")</f>
        <v>2</v>
      </c>
      <c r="D8" s="557">
        <f ca="1">IFERROR(COUNTIF(OFFSET('Wybór ubrań'!$A$3,0,MATCH(D$2&amp;$A8&amp;$B8,'Wybór ubrań'!$B$1:$DY$1,0),HLOOKUP(D$2&amp;$A8&amp;$B8,'Wybór ubrań'!$B$84:$DY$85,2,FALSE)),"&lt;&gt;""0"),"0")</f>
        <v>2</v>
      </c>
      <c r="E8" s="557" t="str">
        <f ca="1">IFERROR(COUNTIF(OFFSET('Wybór ubrań'!$A$3,0,MATCH(E$2&amp;$A8&amp;$B8,'Wybór ubrań'!$B$1:$DY$1,0),HLOOKUP(E$2&amp;$A8&amp;$B8,'Wybór ubrań'!$B$84:$DY$85,2,FALSE)),"&lt;&gt;""0"),"0")</f>
        <v>0</v>
      </c>
      <c r="F8" s="557">
        <f ca="1">IFERROR(COUNTIF(OFFSET('Wybór ubrań'!$A$3,0,MATCH(F$2&amp;$A8&amp;$B8,'Wybór ubrań'!$B$1:$DY$1,0),HLOOKUP(F$2&amp;$A8&amp;$B8,'Wybór ubrań'!$B$84:$DY$85,2,FALSE)),"&lt;&gt;""0"),"0")</f>
        <v>5</v>
      </c>
      <c r="G8" s="557" t="str">
        <f ca="1">IFERROR(COUNTIF(OFFSET('Wybór ubrań'!$A$3,0,MATCH(G$2&amp;$A8&amp;$B8,'Wybór ubrań'!$B$1:$DY$1,0),HLOOKUP(G$2&amp;$A8&amp;$B8,'Wybór ubrań'!$B$84:$DY$85,2,FALSE)),"&lt;&gt;""0"),"0")</f>
        <v>0</v>
      </c>
      <c r="H8" s="557" t="str">
        <f ca="1">IFERROR(COUNTIF(OFFSET('Wybór ubrań'!$A$3,0,MATCH(H$2&amp;$A8&amp;$B8,'Wybór ubrań'!$B$1:$DY$1,0),HLOOKUP(H$2&amp;$A8&amp;$B8,'Wybór ubrań'!$B$84:$DY$85,2,FALSE)),"&lt;&gt;""0"),"0")</f>
        <v>0</v>
      </c>
      <c r="I8" s="557">
        <f ca="1">IFERROR(COUNTIF(OFFSET('Wybór ubrań'!$A$3,0,MATCH(I$2&amp;$A8&amp;$B8,'Wybór ubrań'!$B$1:$DY$1,0),HLOOKUP(I$2&amp;$A8&amp;$B8,'Wybór ubrań'!$B$84:$DY$85,2,FALSE)),"&lt;&gt;""0"),"0")</f>
        <v>4</v>
      </c>
      <c r="J8" s="557">
        <f ca="1">IFERROR(COUNTIF(OFFSET('Wybór ubrań'!$A$3,0,MATCH(J$2&amp;$A8&amp;$B8,'Wybór ubrań'!$B$1:$DY$1,0),HLOOKUP(J$2&amp;$A8&amp;$B8,'Wybór ubrań'!$B$84:$DY$85,2,FALSE)),"&lt;&gt;""0"),"0")</f>
        <v>1</v>
      </c>
      <c r="K8" s="557" t="str">
        <f ca="1">IFERROR(COUNTIF(OFFSET('Wybór ubrań'!$A$3,0,MATCH(K$2&amp;$A8&amp;$B8,'Wybór ubrań'!$B$1:$DY$1,0),HLOOKUP(K$2&amp;$A8&amp;$B8,'Wybór ubrań'!$B$84:$DY$85,2,FALSE)),"&lt;&gt;""0"),"0")</f>
        <v>0</v>
      </c>
      <c r="M8" s="373" t="s">
        <v>255</v>
      </c>
      <c r="N8" s="347">
        <f>COUNTIF(Tabela1[[Kolor ]:[Kolor3]],$M8)</f>
        <v>4</v>
      </c>
      <c r="P8" s="550" t="s">
        <v>111</v>
      </c>
      <c r="Q8" s="1">
        <f t="shared" ca="1" si="0"/>
        <v>0</v>
      </c>
      <c r="R8" s="1">
        <f t="shared" ca="1" si="0"/>
        <v>0</v>
      </c>
      <c r="S8" s="1">
        <f t="shared" ca="1" si="0"/>
        <v>0</v>
      </c>
      <c r="T8" s="1">
        <f t="shared" ca="1" si="0"/>
        <v>0</v>
      </c>
      <c r="U8" s="1">
        <f t="shared" ca="1" si="0"/>
        <v>0</v>
      </c>
      <c r="V8" s="1">
        <f t="shared" ca="1" si="0"/>
        <v>0</v>
      </c>
      <c r="W8" s="1">
        <f t="shared" ca="1" si="0"/>
        <v>0</v>
      </c>
      <c r="X8" s="1">
        <f t="shared" ca="1" si="0"/>
        <v>0</v>
      </c>
      <c r="Y8" s="1">
        <f t="shared" ca="1" si="0"/>
        <v>0</v>
      </c>
      <c r="Z8" s="1">
        <f t="shared" ca="1" si="0"/>
        <v>0</v>
      </c>
      <c r="AA8" s="1">
        <f t="shared" ca="1" si="0"/>
        <v>0</v>
      </c>
      <c r="AB8" s="1">
        <f t="shared" ca="1" si="0"/>
        <v>0</v>
      </c>
      <c r="AC8" s="1">
        <f t="shared" ca="1" si="0"/>
        <v>0</v>
      </c>
      <c r="AD8" s="1">
        <f t="shared" ca="1" si="0"/>
        <v>0</v>
      </c>
      <c r="AE8" s="1">
        <f t="shared" ca="1" si="0"/>
        <v>0</v>
      </c>
      <c r="AF8" s="1">
        <f t="shared" ca="1" si="0"/>
        <v>0</v>
      </c>
      <c r="AH8" s="457">
        <v>2</v>
      </c>
      <c r="AI8" t="str">
        <f t="shared" si="19"/>
        <v/>
      </c>
      <c r="AJ8" t="str">
        <f t="shared" si="19"/>
        <v/>
      </c>
      <c r="AK8" t="e" vm="2">
        <f t="shared" si="19"/>
        <v>#VALUE!</v>
      </c>
      <c r="AL8" t="str">
        <f t="shared" si="19"/>
        <v>szary</v>
      </c>
      <c r="AM8" t="str">
        <f t="shared" si="19"/>
        <v>czarny</v>
      </c>
      <c r="AN8" t="str">
        <f t="shared" si="19"/>
        <v/>
      </c>
      <c r="AO8" t="e" vm="2">
        <f t="shared" si="19"/>
        <v>#VALUE!</v>
      </c>
      <c r="AP8" t="str">
        <f t="shared" si="19"/>
        <v>granatowy</v>
      </c>
      <c r="AQ8" t="str">
        <f t="shared" si="19"/>
        <v>stalowo niebieski</v>
      </c>
      <c r="AR8" t="e" vm="2">
        <f t="shared" si="19"/>
        <v>#VALUE!</v>
      </c>
      <c r="AS8" t="e" vm="2">
        <f t="shared" si="19"/>
        <v>#VALUE!</v>
      </c>
      <c r="AT8" t="str">
        <f t="shared" si="19"/>
        <v/>
      </c>
      <c r="AU8" t="str">
        <f t="shared" si="19"/>
        <v>żółty</v>
      </c>
      <c r="AV8" t="str">
        <f t="shared" si="19"/>
        <v/>
      </c>
      <c r="AW8" t="e" vm="2">
        <f t="shared" si="19"/>
        <v>#VALUE!</v>
      </c>
      <c r="AX8" t="str">
        <f t="shared" si="19"/>
        <v>biały</v>
      </c>
      <c r="AZ8" t="s">
        <v>716</v>
      </c>
      <c r="BA8" t="s">
        <v>718</v>
      </c>
      <c r="BB8" t="s">
        <v>7</v>
      </c>
      <c r="BC8" t="s">
        <v>13</v>
      </c>
      <c r="BD8" t="s">
        <v>432</v>
      </c>
      <c r="BG8" t="str">
        <f>Licznik_Kolorów[[#This Row],[Sezon]]&amp;Licznik_Kolorów[[#This Row],[Styl]]</f>
        <v>uniwersalneuniwersalny</v>
      </c>
      <c r="BI8">
        <v>5</v>
      </c>
      <c r="BM8" t="str">
        <f ca="1"/>
        <v>Stalowo niebieski</v>
      </c>
      <c r="BR8" t="str">
        <f ca="1"/>
        <v>Biały</v>
      </c>
      <c r="BV8" t="str">
        <f ca="1"/>
        <v>Żółty zielony</v>
      </c>
      <c r="BY8" t="str">
        <f ca="1"/>
        <v>Ciemny czerwony</v>
      </c>
      <c r="CA8" s="470" t="s">
        <v>72</v>
      </c>
      <c r="CB8" s="508" t="str">
        <f t="shared" ca="1" si="3"/>
        <v>-</v>
      </c>
      <c r="CC8" s="508" t="str">
        <f t="shared" ca="1" si="4"/>
        <v>+</v>
      </c>
      <c r="CD8" s="508" t="str">
        <f t="shared" ca="1" si="5"/>
        <v/>
      </c>
      <c r="CE8" s="508" t="str">
        <f t="shared" ca="1" si="6"/>
        <v>-</v>
      </c>
      <c r="CF8" s="508" t="str">
        <f t="shared" ca="1" si="7"/>
        <v>-</v>
      </c>
      <c r="CG8" s="508" t="str">
        <f t="shared" ca="1" si="8"/>
        <v>+</v>
      </c>
      <c r="CH8" s="508" t="str">
        <f t="shared" ca="1" si="9"/>
        <v/>
      </c>
      <c r="CI8" s="508" t="str">
        <f t="shared" ca="1" si="10"/>
        <v>-</v>
      </c>
      <c r="CJ8" s="508" t="str">
        <f t="shared" ca="1" si="11"/>
        <v>-</v>
      </c>
      <c r="CK8" s="508" t="str">
        <f t="shared" ca="1" si="12"/>
        <v/>
      </c>
      <c r="CL8" s="508" t="str">
        <f t="shared" ca="1" si="13"/>
        <v/>
      </c>
      <c r="CM8" s="508" t="str">
        <f t="shared" ca="1" si="14"/>
        <v>+</v>
      </c>
      <c r="CN8" s="508" t="str">
        <f t="shared" ca="1" si="15"/>
        <v>-</v>
      </c>
      <c r="CO8" s="508" t="str">
        <f t="shared" ca="1" si="16"/>
        <v>-</v>
      </c>
      <c r="CP8" s="508" t="str">
        <f t="shared" ca="1" si="17"/>
        <v/>
      </c>
      <c r="CQ8" s="508" t="str">
        <f t="shared" ca="1" si="18"/>
        <v>-</v>
      </c>
    </row>
    <row r="9" spans="1:113" ht="15.6" x14ac:dyDescent="0.3">
      <c r="A9" s="410" t="s">
        <v>456</v>
      </c>
      <c r="B9" s="410" t="s">
        <v>11</v>
      </c>
      <c r="C9" s="557">
        <f ca="1">IFERROR(COUNTIF(OFFSET('Wybór ubrań'!$A$3,0,MATCH(C$2&amp;$A9&amp;$B9,'Wybór ubrań'!$B$1:$DY$1,0),HLOOKUP(C$2&amp;$A9&amp;$B9,'Wybór ubrań'!$B$84:$DY$85,2,FALSE)),"&lt;&gt;""0"),"0")</f>
        <v>2</v>
      </c>
      <c r="D9" s="557">
        <f ca="1">IFERROR(COUNTIF(OFFSET('Wybór ubrań'!$A$3,0,MATCH(D$2&amp;$A9&amp;$B9,'Wybór ubrań'!$B$1:$DY$1,0),HLOOKUP(D$2&amp;$A9&amp;$B9,'Wybór ubrań'!$B$84:$DY$85,2,FALSE)),"&lt;&gt;""0"),"0")</f>
        <v>2</v>
      </c>
      <c r="E9" s="557" t="str">
        <f ca="1">IFERROR(COUNTIF(OFFSET('Wybór ubrań'!$A$3,0,MATCH(E$2&amp;$A9&amp;$B9,'Wybór ubrań'!$B$1:$DY$1,0),HLOOKUP(E$2&amp;$A9&amp;$B9,'Wybór ubrań'!$B$84:$DY$85,2,FALSE)),"&lt;&gt;""0"),"0")</f>
        <v>0</v>
      </c>
      <c r="F9" s="557">
        <f ca="1">IFERROR(COUNTIF(OFFSET('Wybór ubrań'!$A$3,0,MATCH(F$2&amp;$A9&amp;$B9,'Wybór ubrań'!$B$1:$DY$1,0),HLOOKUP(F$2&amp;$A9&amp;$B9,'Wybór ubrań'!$B$84:$DY$85,2,FALSE)),"&lt;&gt;""0"),"0")</f>
        <v>5</v>
      </c>
      <c r="G9" s="557" t="str">
        <f ca="1">IFERROR(COUNTIF(OFFSET('Wybór ubrań'!$A$3,0,MATCH(G$2&amp;$A9&amp;$B9,'Wybór ubrań'!$B$1:$DY$1,0),HLOOKUP(G$2&amp;$A9&amp;$B9,'Wybór ubrań'!$B$84:$DY$85,2,FALSE)),"&lt;&gt;""0"),"0")</f>
        <v>0</v>
      </c>
      <c r="H9" s="557" t="str">
        <f ca="1">IFERROR(COUNTIF(OFFSET('Wybór ubrań'!$A$3,0,MATCH(H$2&amp;$A9&amp;$B9,'Wybór ubrań'!$B$1:$DY$1,0),HLOOKUP(H$2&amp;$A9&amp;$B9,'Wybór ubrań'!$B$84:$DY$85,2,FALSE)),"&lt;&gt;""0"),"0")</f>
        <v>0</v>
      </c>
      <c r="I9" s="557">
        <f ca="1">IFERROR(COUNTIF(OFFSET('Wybór ubrań'!$A$3,0,MATCH(I$2&amp;$A9&amp;$B9,'Wybór ubrań'!$B$1:$DY$1,0),HLOOKUP(I$2&amp;$A9&amp;$B9,'Wybór ubrań'!$B$84:$DY$85,2,FALSE)),"&lt;&gt;""0"),"0")</f>
        <v>4</v>
      </c>
      <c r="J9" s="557">
        <f ca="1">IFERROR(COUNTIF(OFFSET('Wybór ubrań'!$A$3,0,MATCH(J$2&amp;$A9&amp;$B9,'Wybór ubrań'!$B$1:$DY$1,0),HLOOKUP(J$2&amp;$A9&amp;$B9,'Wybór ubrań'!$B$84:$DY$85,2,FALSE)),"&lt;&gt;""0"),"0")</f>
        <v>1</v>
      </c>
      <c r="K9" s="557" t="str">
        <f ca="1">IFERROR(COUNTIF(OFFSET('Wybór ubrań'!$A$3,0,MATCH(K$2&amp;$A9&amp;$B9,'Wybór ubrań'!$B$1:$DY$1,0),HLOOKUP(K$2&amp;$A9&amp;$B9,'Wybór ubrań'!$B$84:$DY$85,2,FALSE)),"&lt;&gt;""0"),"0")</f>
        <v>0</v>
      </c>
      <c r="M9" s="355" t="s">
        <v>63</v>
      </c>
      <c r="N9" s="347">
        <f>COUNTIF(Tabela1[[Kolor ]:[Kolor3]],$M9)</f>
        <v>3</v>
      </c>
      <c r="P9" s="432" t="s">
        <v>261</v>
      </c>
      <c r="Q9" s="1">
        <f t="shared" ca="1" si="0"/>
        <v>0</v>
      </c>
      <c r="R9" s="1">
        <f t="shared" ca="1" si="0"/>
        <v>0</v>
      </c>
      <c r="S9" s="1">
        <f t="shared" ca="1" si="0"/>
        <v>0</v>
      </c>
      <c r="T9" s="1">
        <f t="shared" ca="1" si="0"/>
        <v>0</v>
      </c>
      <c r="U9" s="1">
        <f t="shared" ca="1" si="0"/>
        <v>0</v>
      </c>
      <c r="V9" s="1">
        <f t="shared" ca="1" si="0"/>
        <v>0</v>
      </c>
      <c r="W9" s="1">
        <f t="shared" ca="1" si="0"/>
        <v>0</v>
      </c>
      <c r="X9" s="1">
        <f t="shared" ca="1" si="0"/>
        <v>0</v>
      </c>
      <c r="Y9" s="1">
        <f t="shared" ca="1" si="0"/>
        <v>0</v>
      </c>
      <c r="Z9" s="1">
        <f t="shared" ca="1" si="0"/>
        <v>0</v>
      </c>
      <c r="AA9" s="1">
        <f t="shared" ca="1" si="0"/>
        <v>0</v>
      </c>
      <c r="AB9" s="1">
        <f t="shared" ca="1" si="0"/>
        <v>0</v>
      </c>
      <c r="AC9" s="1">
        <f t="shared" ca="1" si="0"/>
        <v>1</v>
      </c>
      <c r="AD9" s="1">
        <f t="shared" ca="1" si="0"/>
        <v>0</v>
      </c>
      <c r="AE9" s="1">
        <f t="shared" ca="1" si="0"/>
        <v>0</v>
      </c>
      <c r="AF9" s="1">
        <f t="shared" ca="1" si="0"/>
        <v>0</v>
      </c>
      <c r="AH9" s="457">
        <v>3</v>
      </c>
      <c r="AI9" t="str">
        <f t="shared" si="19"/>
        <v/>
      </c>
      <c r="AJ9" t="str">
        <f t="shared" si="19"/>
        <v/>
      </c>
      <c r="AK9" t="e" vm="2">
        <f t="shared" si="19"/>
        <v>#VALUE!</v>
      </c>
      <c r="AL9" t="str">
        <f t="shared" si="19"/>
        <v>biały</v>
      </c>
      <c r="AM9" t="str">
        <f t="shared" si="19"/>
        <v/>
      </c>
      <c r="AN9" t="str">
        <f t="shared" si="19"/>
        <v/>
      </c>
      <c r="AO9" t="e" vm="2">
        <f t="shared" si="19"/>
        <v>#VALUE!</v>
      </c>
      <c r="AP9" t="str">
        <f t="shared" si="19"/>
        <v>jasnobrązowy</v>
      </c>
      <c r="AQ9" t="str">
        <f t="shared" si="19"/>
        <v>biały</v>
      </c>
      <c r="AR9" t="e" vm="2">
        <f t="shared" si="19"/>
        <v>#VALUE!</v>
      </c>
      <c r="AS9" t="e" vm="2">
        <f t="shared" si="19"/>
        <v>#VALUE!</v>
      </c>
      <c r="AT9" t="str">
        <f t="shared" si="19"/>
        <v/>
      </c>
      <c r="AU9" t="str">
        <f t="shared" si="19"/>
        <v>czarny</v>
      </c>
      <c r="AV9" t="str">
        <f t="shared" si="19"/>
        <v/>
      </c>
      <c r="AW9" t="e" vm="2">
        <f t="shared" si="19"/>
        <v>#VALUE!</v>
      </c>
      <c r="AX9" t="str">
        <f t="shared" si="19"/>
        <v>czarny</v>
      </c>
      <c r="AZ9" t="s">
        <v>720</v>
      </c>
      <c r="BA9" t="s">
        <v>718</v>
      </c>
      <c r="BB9" t="s">
        <v>7</v>
      </c>
      <c r="BC9" t="s">
        <v>13</v>
      </c>
      <c r="BD9" t="s">
        <v>431</v>
      </c>
      <c r="BG9" t="str">
        <f>Licznik_Kolorów[[#This Row],[Sezon]]&amp;Licznik_Kolorów[[#This Row],[Styl]]</f>
        <v>uniwersalneuniwersalny</v>
      </c>
      <c r="BI9">
        <v>6</v>
      </c>
      <c r="BM9" t="str">
        <f ca="1"/>
        <v>Karmazynowy</v>
      </c>
      <c r="BV9" t="str">
        <f ca="1"/>
        <v>Żółty</v>
      </c>
      <c r="BY9" t="str">
        <f ca="1"/>
        <v>Biały</v>
      </c>
      <c r="CA9" s="471" t="s">
        <v>419</v>
      </c>
      <c r="CB9" s="508" t="str">
        <f t="shared" ca="1" si="3"/>
        <v>-</v>
      </c>
      <c r="CC9" s="508" t="str">
        <f t="shared" ca="1" si="4"/>
        <v>-</v>
      </c>
      <c r="CD9" s="508" t="str">
        <f t="shared" ca="1" si="5"/>
        <v/>
      </c>
      <c r="CE9" s="508" t="str">
        <f t="shared" ca="1" si="6"/>
        <v>-</v>
      </c>
      <c r="CF9" s="508" t="str">
        <f t="shared" ca="1" si="7"/>
        <v>-</v>
      </c>
      <c r="CG9" s="508" t="str">
        <f t="shared" ca="1" si="8"/>
        <v>+</v>
      </c>
      <c r="CH9" s="508" t="str">
        <f t="shared" ca="1" si="9"/>
        <v/>
      </c>
      <c r="CI9" s="508" t="str">
        <f t="shared" ca="1" si="10"/>
        <v>-</v>
      </c>
      <c r="CJ9" s="508" t="str">
        <f t="shared" ca="1" si="11"/>
        <v>-</v>
      </c>
      <c r="CK9" s="508" t="str">
        <f t="shared" ca="1" si="12"/>
        <v/>
      </c>
      <c r="CL9" s="508" t="str">
        <f t="shared" ca="1" si="13"/>
        <v/>
      </c>
      <c r="CM9" s="508" t="str">
        <f t="shared" ca="1" si="14"/>
        <v>-</v>
      </c>
      <c r="CN9" s="508" t="str">
        <f t="shared" ca="1" si="15"/>
        <v>-</v>
      </c>
      <c r="CO9" s="508" t="str">
        <f t="shared" ca="1" si="16"/>
        <v>-</v>
      </c>
      <c r="CP9" s="508" t="str">
        <f t="shared" ca="1" si="17"/>
        <v/>
      </c>
      <c r="CQ9" s="508" t="str">
        <f t="shared" ca="1" si="18"/>
        <v>-</v>
      </c>
    </row>
    <row r="10" spans="1:113" ht="15.6" x14ac:dyDescent="0.3">
      <c r="A10" s="410" t="s">
        <v>456</v>
      </c>
      <c r="B10" s="410" t="s">
        <v>13</v>
      </c>
      <c r="C10" s="557">
        <f ca="1">IFERROR(COUNTIF(OFFSET('Wybór ubrań'!$A$3,0,MATCH(C$2&amp;$A10&amp;$B10,'Wybór ubrań'!$B$1:$DY$1,0),HLOOKUP(C$2&amp;$A10&amp;$B10,'Wybór ubrań'!$B$84:$DY$85,2,FALSE)),"&lt;&gt;""0"),"0")</f>
        <v>1</v>
      </c>
      <c r="D10" s="557">
        <f ca="1">IFERROR(COUNTIF(OFFSET('Wybór ubrań'!$A$3,0,MATCH(D$2&amp;$A10&amp;$B10,'Wybór ubrań'!$B$1:$DY$1,0),HLOOKUP(D$2&amp;$A10&amp;$B10,'Wybór ubrań'!$B$84:$DY$85,2,FALSE)),"&lt;&gt;""0"),"0")</f>
        <v>2</v>
      </c>
      <c r="E10" s="557" t="str">
        <f ca="1">IFERROR(COUNTIF(OFFSET('Wybór ubrań'!$A$3,0,MATCH(E$2&amp;$A10&amp;$B10,'Wybór ubrań'!$B$1:$DY$1,0),HLOOKUP(E$2&amp;$A10&amp;$B10,'Wybór ubrań'!$B$84:$DY$85,2,FALSE)),"&lt;&gt;""0"),"0")</f>
        <v>0</v>
      </c>
      <c r="F10" s="557">
        <f ca="1">IFERROR(COUNTIF(OFFSET('Wybór ubrań'!$A$3,0,MATCH(F$2&amp;$A10&amp;$B10,'Wybór ubrań'!$B$1:$DY$1,0),HLOOKUP(F$2&amp;$A10&amp;$B10,'Wybór ubrań'!$B$84:$DY$85,2,FALSE)),"&lt;&gt;""0"),"0")</f>
        <v>5</v>
      </c>
      <c r="G10" s="557" t="str">
        <f ca="1">IFERROR(COUNTIF(OFFSET('Wybór ubrań'!$A$3,0,MATCH(G$2&amp;$A10&amp;$B10,'Wybór ubrań'!$B$1:$DY$1,0),HLOOKUP(G$2&amp;$A10&amp;$B10,'Wybór ubrań'!$B$84:$DY$85,2,FALSE)),"&lt;&gt;""0"),"0")</f>
        <v>0</v>
      </c>
      <c r="H10" s="557" t="str">
        <f ca="1">IFERROR(COUNTIF(OFFSET('Wybór ubrań'!$A$3,0,MATCH(H$2&amp;$A10&amp;$B10,'Wybór ubrań'!$B$1:$DY$1,0),HLOOKUP(H$2&amp;$A10&amp;$B10,'Wybór ubrań'!$B$84:$DY$85,2,FALSE)),"&lt;&gt;""0"),"0")</f>
        <v>0</v>
      </c>
      <c r="I10" s="557">
        <f ca="1">IFERROR(COUNTIF(OFFSET('Wybór ubrań'!$A$3,0,MATCH(I$2&amp;$A10&amp;$B10,'Wybór ubrań'!$B$1:$DY$1,0),HLOOKUP(I$2&amp;$A10&amp;$B10,'Wybór ubrań'!$B$84:$DY$85,2,FALSE)),"&lt;&gt;""0"),"0")</f>
        <v>4</v>
      </c>
      <c r="J10" s="557" t="str">
        <f ca="1">IFERROR(COUNTIF(OFFSET('Wybór ubrań'!$A$3,0,MATCH(J$2&amp;$A10&amp;$B10,'Wybór ubrań'!$B$1:$DY$1,0),HLOOKUP(J$2&amp;$A10&amp;$B10,'Wybór ubrań'!$B$84:$DY$85,2,FALSE)),"&lt;&gt;""0"),"0")</f>
        <v>0</v>
      </c>
      <c r="K10" s="557" t="str">
        <f ca="1">IFERROR(COUNTIF(OFFSET('Wybór ubrań'!$A$3,0,MATCH(K$2&amp;$A10&amp;$B10,'Wybór ubrań'!$B$1:$DY$1,0),HLOOKUP(K$2&amp;$A10&amp;$B10,'Wybór ubrań'!$B$84:$DY$85,2,FALSE)),"&lt;&gt;""0"),"0")</f>
        <v>0</v>
      </c>
      <c r="M10" s="361" t="s">
        <v>213</v>
      </c>
      <c r="N10" s="347">
        <f>COUNTIF(Tabela1[[Kolor ]:[Kolor3]],$M10)</f>
        <v>4</v>
      </c>
      <c r="P10" s="436" t="s">
        <v>14</v>
      </c>
      <c r="Q10" s="1">
        <f t="shared" ca="1" si="0"/>
        <v>0</v>
      </c>
      <c r="R10" s="1">
        <f t="shared" ca="1" si="0"/>
        <v>0</v>
      </c>
      <c r="S10" s="1">
        <f t="shared" ca="1" si="0"/>
        <v>0</v>
      </c>
      <c r="T10" s="1">
        <f t="shared" ca="1" si="0"/>
        <v>0</v>
      </c>
      <c r="U10" s="1">
        <f t="shared" ca="1" si="0"/>
        <v>0</v>
      </c>
      <c r="V10" s="1">
        <f t="shared" ca="1" si="0"/>
        <v>0</v>
      </c>
      <c r="W10" s="1">
        <f t="shared" ca="1" si="0"/>
        <v>0</v>
      </c>
      <c r="X10" s="1">
        <f t="shared" ca="1" si="0"/>
        <v>0</v>
      </c>
      <c r="Y10" s="1">
        <f t="shared" ca="1" si="0"/>
        <v>0</v>
      </c>
      <c r="Z10" s="1">
        <f t="shared" ca="1" si="0"/>
        <v>0</v>
      </c>
      <c r="AA10" s="1">
        <f t="shared" ca="1" si="0"/>
        <v>0</v>
      </c>
      <c r="AB10" s="1">
        <f t="shared" ca="1" si="0"/>
        <v>0</v>
      </c>
      <c r="AC10" s="1">
        <f t="shared" ca="1" si="0"/>
        <v>1</v>
      </c>
      <c r="AD10" s="1">
        <f t="shared" ca="1" si="0"/>
        <v>0</v>
      </c>
      <c r="AE10" s="1">
        <f t="shared" ca="1" si="0"/>
        <v>0</v>
      </c>
      <c r="AF10" s="1">
        <f t="shared" ca="1" si="0"/>
        <v>0</v>
      </c>
      <c r="AH10" s="457">
        <v>4</v>
      </c>
      <c r="AI10" t="str">
        <f t="shared" si="19"/>
        <v/>
      </c>
      <c r="AJ10" t="str">
        <f t="shared" si="19"/>
        <v/>
      </c>
      <c r="AK10" t="e" vm="2">
        <f t="shared" si="19"/>
        <v>#VALUE!</v>
      </c>
      <c r="AL10" t="str">
        <f t="shared" si="19"/>
        <v>stalowo niebieski</v>
      </c>
      <c r="AM10" t="str">
        <f t="shared" si="19"/>
        <v/>
      </c>
      <c r="AN10" t="str">
        <f t="shared" si="19"/>
        <v/>
      </c>
      <c r="AO10" t="e" vm="2">
        <f t="shared" si="19"/>
        <v>#VALUE!</v>
      </c>
      <c r="AP10" t="str">
        <f t="shared" si="19"/>
        <v/>
      </c>
      <c r="AQ10" t="str">
        <f t="shared" si="19"/>
        <v>niebieski</v>
      </c>
      <c r="AR10" t="e" vm="2">
        <f t="shared" si="19"/>
        <v>#VALUE!</v>
      </c>
      <c r="AS10" t="e" vm="2">
        <f t="shared" si="19"/>
        <v>#VALUE!</v>
      </c>
      <c r="AT10" t="str">
        <f t="shared" si="19"/>
        <v/>
      </c>
      <c r="AU10" t="str">
        <f t="shared" si="19"/>
        <v>zielony</v>
      </c>
      <c r="AV10" t="str">
        <f t="shared" si="19"/>
        <v/>
      </c>
      <c r="AW10" t="e" vm="2">
        <f t="shared" si="19"/>
        <v>#VALUE!</v>
      </c>
      <c r="AX10" t="str">
        <f t="shared" si="19"/>
        <v>zielony</v>
      </c>
      <c r="AZ10" t="s">
        <v>722</v>
      </c>
      <c r="BA10" t="s">
        <v>718</v>
      </c>
      <c r="BB10" t="s">
        <v>7</v>
      </c>
      <c r="BC10" t="s">
        <v>13</v>
      </c>
      <c r="BD10" t="s">
        <v>435</v>
      </c>
      <c r="BG10" t="str">
        <f>Licznik_Kolorów[[#This Row],[Sezon]]&amp;Licznik_Kolorów[[#This Row],[Styl]]</f>
        <v>uniwersalneuniwersalny</v>
      </c>
      <c r="BI10">
        <v>7</v>
      </c>
      <c r="BM10" t="str">
        <f ca="1"/>
        <v>Jasnobrązowy</v>
      </c>
      <c r="BV10" t="str">
        <f ca="1"/>
        <v>Zielony</v>
      </c>
      <c r="CA10" s="472" t="s">
        <v>105</v>
      </c>
      <c r="CB10" s="508" t="str">
        <f t="shared" ca="1" si="3"/>
        <v>-</v>
      </c>
      <c r="CC10" s="508" t="str">
        <f ca="1">IF(BK$4&lt;&gt;"",IF(COUNTIF(BK$24:BK$653,$CA10)=BK$19,"+","-"),"")</f>
        <v>-</v>
      </c>
      <c r="CD10" s="508" t="str">
        <f t="shared" ca="1" si="5"/>
        <v/>
      </c>
      <c r="CE10" s="508" t="str">
        <f t="shared" ca="1" si="6"/>
        <v>-</v>
      </c>
      <c r="CF10" s="508" t="str">
        <f t="shared" ca="1" si="7"/>
        <v>-</v>
      </c>
      <c r="CG10" s="508" t="str">
        <f t="shared" ca="1" si="8"/>
        <v>+</v>
      </c>
      <c r="CH10" s="508" t="str">
        <f t="shared" ca="1" si="9"/>
        <v/>
      </c>
      <c r="CI10" s="508" t="str">
        <f t="shared" ca="1" si="10"/>
        <v>-</v>
      </c>
      <c r="CJ10" s="508" t="str">
        <f t="shared" ca="1" si="11"/>
        <v>-</v>
      </c>
      <c r="CK10" s="508" t="str">
        <f t="shared" ca="1" si="12"/>
        <v/>
      </c>
      <c r="CL10" s="508" t="str">
        <f t="shared" ca="1" si="13"/>
        <v/>
      </c>
      <c r="CM10" s="508" t="str">
        <f t="shared" ca="1" si="14"/>
        <v>+</v>
      </c>
      <c r="CN10" s="508" t="str">
        <f t="shared" ca="1" si="15"/>
        <v>-</v>
      </c>
      <c r="CO10" s="508" t="str">
        <f t="shared" ca="1" si="16"/>
        <v>-</v>
      </c>
      <c r="CP10" s="508" t="str">
        <f t="shared" ca="1" si="17"/>
        <v/>
      </c>
      <c r="CQ10" s="508" t="str">
        <f t="shared" ca="1" si="18"/>
        <v>-</v>
      </c>
    </row>
    <row r="11" spans="1:113" ht="15.6" x14ac:dyDescent="0.3">
      <c r="A11" s="410" t="s">
        <v>462</v>
      </c>
      <c r="B11" s="410" t="s">
        <v>10</v>
      </c>
      <c r="C11" s="557">
        <f ca="1">IFERROR(COUNTIF(OFFSET('Wybór ubrań'!$A$3,0,MATCH(C$2&amp;$A11&amp;$B11,'Wybór ubrań'!$B$1:$DY$1,0),HLOOKUP(C$2&amp;$A11&amp;$B11,'Wybór ubrań'!$B$84:$DY$85,2,FALSE)),"&lt;&gt;""0"),"0")</f>
        <v>1</v>
      </c>
      <c r="D11" s="557">
        <f ca="1">IFERROR(COUNTIF(OFFSET('Wybór ubrań'!$A$3,0,MATCH(D$2&amp;$A11&amp;$B11,'Wybór ubrań'!$B$1:$DY$1,0),HLOOKUP(D$2&amp;$A11&amp;$B11,'Wybór ubrań'!$B$84:$DY$85,2,FALSE)),"&lt;&gt;""0"),"0")</f>
        <v>4</v>
      </c>
      <c r="E11" s="557" t="str">
        <f ca="1">IFERROR(COUNTIF(OFFSET('Wybór ubrań'!$A$3,0,MATCH(E$2&amp;$A11&amp;$B11,'Wybór ubrań'!$B$1:$DY$1,0),HLOOKUP(E$2&amp;$A11&amp;$B11,'Wybór ubrań'!$B$84:$DY$85,2,FALSE)),"&lt;&gt;""0"),"0")</f>
        <v>0</v>
      </c>
      <c r="F11" s="557">
        <f ca="1">IFERROR(COUNTIF(OFFSET('Wybór ubrań'!$A$3,0,MATCH(F$2&amp;$A11&amp;$B11,'Wybór ubrań'!$B$1:$DY$1,0),HLOOKUP(F$2&amp;$A11&amp;$B11,'Wybór ubrań'!$B$84:$DY$85,2,FALSE)),"&lt;&gt;""0"),"0")</f>
        <v>10</v>
      </c>
      <c r="G11" s="557" t="str">
        <f ca="1">IFERROR(COUNTIF(OFFSET('Wybór ubrań'!$A$3,0,MATCH(G$2&amp;$A11&amp;$B11,'Wybór ubrań'!$B$1:$DY$1,0),HLOOKUP(G$2&amp;$A11&amp;$B11,'Wybór ubrań'!$B$84:$DY$85,2,FALSE)),"&lt;&gt;""0"),"0")</f>
        <v>0</v>
      </c>
      <c r="H11" s="557">
        <f ca="1">IFERROR(COUNTIF(OFFSET('Wybór ubrań'!$A$3,0,MATCH(H$2&amp;$A11&amp;$B11,'Wybór ubrań'!$B$1:$DY$1,0),HLOOKUP(H$2&amp;$A11&amp;$B11,'Wybór ubrań'!$B$84:$DY$85,2,FALSE)),"&lt;&gt;""0"),"0")</f>
        <v>3</v>
      </c>
      <c r="I11" s="557" t="str">
        <f ca="1">IFERROR(COUNTIF(OFFSET('Wybór ubrań'!$A$3,0,MATCH(I$2&amp;$A11&amp;$B11,'Wybór ubrań'!$B$1:$DY$1,0),HLOOKUP(I$2&amp;$A11&amp;$B11,'Wybór ubrań'!$B$84:$DY$85,2,FALSE)),"&lt;&gt;""0"),"0")</f>
        <v>0</v>
      </c>
      <c r="J11" s="557">
        <f ca="1">IFERROR(COUNTIF(OFFSET('Wybór ubrań'!$A$3,0,MATCH(J$2&amp;$A11&amp;$B11,'Wybór ubrań'!$B$1:$DY$1,0),HLOOKUP(J$2&amp;$A11&amp;$B11,'Wybór ubrań'!$B$84:$DY$85,2,FALSE)),"&lt;&gt;""0"),"0")</f>
        <v>2</v>
      </c>
      <c r="K11" s="557" t="str">
        <f ca="1">IFERROR(COUNTIF(OFFSET('Wybór ubrań'!$A$3,0,MATCH(K$2&amp;$A11&amp;$B11,'Wybór ubrań'!$B$1:$DY$1,0),HLOOKUP(K$2&amp;$A11&amp;$B11,'Wybór ubrań'!$B$84:$DY$85,2,FALSE)),"&lt;&gt;""0"),"0")</f>
        <v>0</v>
      </c>
      <c r="M11" s="384" t="s">
        <v>294</v>
      </c>
      <c r="N11" s="347">
        <f>COUNTIF(Tabela1[[Kolor ]:[Kolor3]],$M11)</f>
        <v>3</v>
      </c>
      <c r="P11" s="437" t="s">
        <v>17</v>
      </c>
      <c r="Q11" s="1">
        <f t="shared" ca="1" si="0"/>
        <v>0</v>
      </c>
      <c r="R11" s="1">
        <f t="shared" ca="1" si="0"/>
        <v>0</v>
      </c>
      <c r="S11" s="1">
        <f t="shared" ca="1" si="0"/>
        <v>0</v>
      </c>
      <c r="T11" s="1">
        <f t="shared" ca="1" si="0"/>
        <v>0</v>
      </c>
      <c r="U11" s="1">
        <f t="shared" ca="1" si="0"/>
        <v>0</v>
      </c>
      <c r="V11" s="1">
        <f t="shared" ca="1" si="0"/>
        <v>0</v>
      </c>
      <c r="W11" s="1">
        <f t="shared" ca="1" si="0"/>
        <v>0</v>
      </c>
      <c r="X11" s="1">
        <f t="shared" ca="1" si="0"/>
        <v>0</v>
      </c>
      <c r="Y11" s="1">
        <f t="shared" ca="1" si="0"/>
        <v>0</v>
      </c>
      <c r="Z11" s="1">
        <f t="shared" ca="1" si="0"/>
        <v>0</v>
      </c>
      <c r="AA11" s="1">
        <f t="shared" ca="1" si="0"/>
        <v>0</v>
      </c>
      <c r="AB11" s="1">
        <f t="shared" ca="1" si="0"/>
        <v>0</v>
      </c>
      <c r="AC11" s="1">
        <f t="shared" ca="1" si="0"/>
        <v>0</v>
      </c>
      <c r="AD11" s="1">
        <f t="shared" ca="1" si="0"/>
        <v>0</v>
      </c>
      <c r="AE11" s="1">
        <f t="shared" ca="1" si="0"/>
        <v>0</v>
      </c>
      <c r="AF11" s="1">
        <f t="shared" ca="1" si="0"/>
        <v>0</v>
      </c>
      <c r="AH11" s="457">
        <v>5</v>
      </c>
      <c r="AI11" t="str">
        <f t="shared" si="19"/>
        <v/>
      </c>
      <c r="AJ11" t="str">
        <f t="shared" si="19"/>
        <v/>
      </c>
      <c r="AK11" t="e" vm="2">
        <f t="shared" si="19"/>
        <v>#VALUE!</v>
      </c>
      <c r="AL11" t="str">
        <f t="shared" si="19"/>
        <v>biały</v>
      </c>
      <c r="AM11" t="str">
        <f t="shared" si="19"/>
        <v/>
      </c>
      <c r="AN11" t="str">
        <f t="shared" si="19"/>
        <v/>
      </c>
      <c r="AO11" t="e" vm="2">
        <f t="shared" si="19"/>
        <v>#VALUE!</v>
      </c>
      <c r="AP11" t="str">
        <f t="shared" si="19"/>
        <v/>
      </c>
      <c r="AQ11" t="str">
        <f t="shared" si="19"/>
        <v/>
      </c>
      <c r="AR11" t="e" vm="2">
        <f t="shared" si="19"/>
        <v>#VALUE!</v>
      </c>
      <c r="AS11" t="e" vm="2">
        <f t="shared" si="19"/>
        <v>#VALUE!</v>
      </c>
      <c r="AT11" t="str">
        <f t="shared" si="19"/>
        <v/>
      </c>
      <c r="AU11" t="str">
        <f t="shared" si="19"/>
        <v>brązowe siodło</v>
      </c>
      <c r="AV11" t="str">
        <f t="shared" si="19"/>
        <v/>
      </c>
      <c r="AW11" t="e" vm="2">
        <f t="shared" si="19"/>
        <v>#VALUE!</v>
      </c>
      <c r="AX11" t="str">
        <f t="shared" si="19"/>
        <v>cyraneczka</v>
      </c>
      <c r="AZ11" t="s">
        <v>723</v>
      </c>
      <c r="BA11" t="s">
        <v>718</v>
      </c>
      <c r="BB11" t="s">
        <v>7</v>
      </c>
      <c r="BC11" t="s">
        <v>13</v>
      </c>
      <c r="BD11" t="s">
        <v>724</v>
      </c>
      <c r="BG11" t="str">
        <f>Licznik_Kolorów[[#This Row],[Sezon]]&amp;Licznik_Kolorów[[#This Row],[Styl]]</f>
        <v>uniwersalneuniwersalny</v>
      </c>
      <c r="BI11">
        <v>8</v>
      </c>
      <c r="BM11" t="str">
        <f ca="1"/>
        <v>Granatowy</v>
      </c>
      <c r="BV11" t="str">
        <f ca="1"/>
        <v>Stalowo niebieski</v>
      </c>
      <c r="CA11" s="473" t="s">
        <v>133</v>
      </c>
      <c r="CB11" s="508" t="str">
        <f t="shared" ca="1" si="3"/>
        <v>-</v>
      </c>
      <c r="CC11" s="508" t="str">
        <f t="shared" ca="1" si="4"/>
        <v>-</v>
      </c>
      <c r="CD11" s="508" t="str">
        <f t="shared" ca="1" si="5"/>
        <v/>
      </c>
      <c r="CE11" s="508" t="str">
        <f t="shared" ca="1" si="6"/>
        <v>-</v>
      </c>
      <c r="CF11" s="508" t="str">
        <f t="shared" ca="1" si="7"/>
        <v>-</v>
      </c>
      <c r="CG11" s="508" t="str">
        <f t="shared" ca="1" si="8"/>
        <v>+</v>
      </c>
      <c r="CH11" s="508" t="str">
        <f t="shared" ca="1" si="9"/>
        <v/>
      </c>
      <c r="CI11" s="508" t="str">
        <f t="shared" ca="1" si="10"/>
        <v>-</v>
      </c>
      <c r="CJ11" s="508" t="str">
        <f t="shared" ca="1" si="11"/>
        <v>-</v>
      </c>
      <c r="CK11" s="508" t="str">
        <f t="shared" ca="1" si="12"/>
        <v/>
      </c>
      <c r="CL11" s="508" t="str">
        <f t="shared" ca="1" si="13"/>
        <v/>
      </c>
      <c r="CM11" s="508" t="str">
        <f t="shared" ca="1" si="14"/>
        <v>+</v>
      </c>
      <c r="CN11" s="508" t="str">
        <f t="shared" ca="1" si="15"/>
        <v>-</v>
      </c>
      <c r="CO11" s="508" t="str">
        <f t="shared" ca="1" si="16"/>
        <v>-</v>
      </c>
      <c r="CP11" s="508" t="str">
        <f t="shared" ca="1" si="17"/>
        <v/>
      </c>
      <c r="CQ11" s="508" t="str">
        <f t="shared" ca="1" si="18"/>
        <v>-</v>
      </c>
    </row>
    <row r="12" spans="1:113" ht="15.6" x14ac:dyDescent="0.3">
      <c r="A12" s="410" t="s">
        <v>462</v>
      </c>
      <c r="B12" s="410" t="s">
        <v>11</v>
      </c>
      <c r="C12" s="557">
        <f ca="1">IFERROR(COUNTIF(OFFSET('Wybór ubrań'!$A$3,0,MATCH(C$2&amp;$A12&amp;$B12,'Wybór ubrań'!$B$1:$DY$1,0),HLOOKUP(C$2&amp;$A12&amp;$B12,'Wybór ubrań'!$B$84:$DY$85,2,FALSE)),"&lt;&gt;""0"),"0")</f>
        <v>2</v>
      </c>
      <c r="D12" s="557">
        <f ca="1">IFERROR(COUNTIF(OFFSET('Wybór ubrań'!$A$3,0,MATCH(D$2&amp;$A12&amp;$B12,'Wybór ubrań'!$B$1:$DY$1,0),HLOOKUP(D$2&amp;$A12&amp;$B12,'Wybór ubrań'!$B$84:$DY$85,2,FALSE)),"&lt;&gt;""0"),"0")</f>
        <v>2</v>
      </c>
      <c r="E12" s="557" t="str">
        <f ca="1">IFERROR(COUNTIF(OFFSET('Wybór ubrań'!$A$3,0,MATCH(E$2&amp;$A12&amp;$B12,'Wybór ubrań'!$B$1:$DY$1,0),HLOOKUP(E$2&amp;$A12&amp;$B12,'Wybór ubrań'!$B$84:$DY$85,2,FALSE)),"&lt;&gt;""0"),"0")</f>
        <v>0</v>
      </c>
      <c r="F12" s="557">
        <f ca="1">IFERROR(COUNTIF(OFFSET('Wybór ubrań'!$A$3,0,MATCH(F$2&amp;$A12&amp;$B12,'Wybór ubrań'!$B$1:$DY$1,0),HLOOKUP(F$2&amp;$A12&amp;$B12,'Wybór ubrań'!$B$84:$DY$85,2,FALSE)),"&lt;&gt;""0"),"0")</f>
        <v>5</v>
      </c>
      <c r="G12" s="557" t="str">
        <f ca="1">IFERROR(COUNTIF(OFFSET('Wybór ubrań'!$A$3,0,MATCH(G$2&amp;$A12&amp;$B12,'Wybór ubrań'!$B$1:$DY$1,0),HLOOKUP(G$2&amp;$A12&amp;$B12,'Wybór ubrań'!$B$84:$DY$85,2,FALSE)),"&lt;&gt;""0"),"0")</f>
        <v>0</v>
      </c>
      <c r="H12" s="557" t="str">
        <f ca="1">IFERROR(COUNTIF(OFFSET('Wybór ubrań'!$A$3,0,MATCH(H$2&amp;$A12&amp;$B12,'Wybór ubrań'!$B$1:$DY$1,0),HLOOKUP(H$2&amp;$A12&amp;$B12,'Wybór ubrań'!$B$84:$DY$85,2,FALSE)),"&lt;&gt;""0"),"0")</f>
        <v>0</v>
      </c>
      <c r="I12" s="557" t="str">
        <f ca="1">IFERROR(COUNTIF(OFFSET('Wybór ubrań'!$A$3,0,MATCH(I$2&amp;$A12&amp;$B12,'Wybór ubrań'!$B$1:$DY$1,0),HLOOKUP(I$2&amp;$A12&amp;$B12,'Wybór ubrań'!$B$84:$DY$85,2,FALSE)),"&lt;&gt;""0"),"0")</f>
        <v>0</v>
      </c>
      <c r="J12" s="557">
        <f ca="1">IFERROR(COUNTIF(OFFSET('Wybór ubrań'!$A$3,0,MATCH(J$2&amp;$A12&amp;$B12,'Wybór ubrań'!$B$1:$DY$1,0),HLOOKUP(J$2&amp;$A12&amp;$B12,'Wybór ubrań'!$B$84:$DY$85,2,FALSE)),"&lt;&gt;""0"),"0")</f>
        <v>1</v>
      </c>
      <c r="K12" s="557" t="str">
        <f ca="1">IFERROR(COUNTIF(OFFSET('Wybór ubrań'!$A$3,0,MATCH(K$2&amp;$A12&amp;$B12,'Wybór ubrań'!$B$1:$DY$1,0),HLOOKUP(K$2&amp;$A12&amp;$B12,'Wybór ubrań'!$B$84:$DY$85,2,FALSE)),"&lt;&gt;""0"),"0")</f>
        <v>0</v>
      </c>
      <c r="M12" s="354" t="s">
        <v>349</v>
      </c>
      <c r="N12" s="347">
        <f>COUNTIF(Tabela1[[Kolor ]:[Kolor3]],$M12)</f>
        <v>2</v>
      </c>
      <c r="P12" s="434" t="s">
        <v>219</v>
      </c>
      <c r="Q12" s="1">
        <f t="shared" ca="1" si="0"/>
        <v>0</v>
      </c>
      <c r="R12" s="1">
        <f t="shared" ca="1" si="0"/>
        <v>0</v>
      </c>
      <c r="S12" s="1">
        <f t="shared" ca="1" si="0"/>
        <v>0</v>
      </c>
      <c r="T12" s="1">
        <f t="shared" ca="1" si="0"/>
        <v>0</v>
      </c>
      <c r="U12" s="1">
        <f t="shared" ca="1" si="0"/>
        <v>0</v>
      </c>
      <c r="V12" s="1">
        <f t="shared" ca="1" si="0"/>
        <v>0</v>
      </c>
      <c r="W12" s="1">
        <f t="shared" ca="1" si="0"/>
        <v>0</v>
      </c>
      <c r="X12" s="1">
        <f t="shared" ca="1" si="0"/>
        <v>0</v>
      </c>
      <c r="Y12" s="1">
        <f t="shared" ca="1" si="0"/>
        <v>0</v>
      </c>
      <c r="Z12" s="1">
        <f t="shared" ca="1" si="0"/>
        <v>0</v>
      </c>
      <c r="AA12" s="1">
        <f t="shared" ca="1" si="0"/>
        <v>0</v>
      </c>
      <c r="AB12" s="1">
        <f t="shared" ca="1" si="0"/>
        <v>0</v>
      </c>
      <c r="AC12" s="1">
        <f t="shared" ca="1" si="0"/>
        <v>0</v>
      </c>
      <c r="AD12" s="1">
        <f t="shared" ca="1" si="0"/>
        <v>0</v>
      </c>
      <c r="AE12" s="1">
        <f t="shared" ca="1" si="0"/>
        <v>0</v>
      </c>
      <c r="AF12" s="1">
        <f t="shared" ca="1" si="0"/>
        <v>0</v>
      </c>
      <c r="AH12" s="457">
        <v>6</v>
      </c>
      <c r="AI12" t="str">
        <f t="shared" si="19"/>
        <v/>
      </c>
      <c r="AJ12" t="str">
        <f t="shared" si="19"/>
        <v/>
      </c>
      <c r="AK12" t="e" vm="2">
        <f t="shared" si="19"/>
        <v>#VALUE!</v>
      </c>
      <c r="AL12" t="str">
        <f t="shared" si="19"/>
        <v>szary</v>
      </c>
      <c r="AM12" t="str">
        <f t="shared" si="19"/>
        <v/>
      </c>
      <c r="AN12" t="str">
        <f t="shared" si="19"/>
        <v/>
      </c>
      <c r="AO12" t="e" vm="2">
        <f t="shared" si="19"/>
        <v>#VALUE!</v>
      </c>
      <c r="AP12" t="str">
        <f t="shared" si="19"/>
        <v/>
      </c>
      <c r="AQ12" t="str">
        <f t="shared" si="19"/>
        <v/>
      </c>
      <c r="AR12" t="e" vm="2">
        <f t="shared" si="19"/>
        <v>#VALUE!</v>
      </c>
      <c r="AS12" t="e" vm="2">
        <f t="shared" si="19"/>
        <v>#VALUE!</v>
      </c>
      <c r="AT12" t="str">
        <f t="shared" si="19"/>
        <v/>
      </c>
      <c r="AU12" t="str">
        <f t="shared" si="19"/>
        <v>jasnoszary</v>
      </c>
      <c r="AV12" t="str">
        <f t="shared" si="19"/>
        <v/>
      </c>
      <c r="AW12" t="e" vm="2">
        <f t="shared" si="19"/>
        <v>#VALUE!</v>
      </c>
      <c r="AX12" t="str">
        <f t="shared" si="19"/>
        <v>ciemny czerwony</v>
      </c>
      <c r="AZ12" t="s">
        <v>725</v>
      </c>
      <c r="BA12" t="s">
        <v>718</v>
      </c>
      <c r="BB12" t="s">
        <v>7</v>
      </c>
      <c r="BC12" t="s">
        <v>13</v>
      </c>
      <c r="BD12" t="s">
        <v>726</v>
      </c>
      <c r="BG12" t="str">
        <f>Licznik_Kolorów[[#This Row],[Sezon]]&amp;Licznik_Kolorów[[#This Row],[Styl]]</f>
        <v>uniwersalneuniwersalny</v>
      </c>
      <c r="BI12">
        <v>9</v>
      </c>
      <c r="BM12" t="str">
        <f ca="1"/>
        <v>Biały</v>
      </c>
      <c r="BV12" t="str">
        <f ca="1"/>
        <v>Różowy</v>
      </c>
      <c r="CA12" s="474" t="s">
        <v>111</v>
      </c>
      <c r="CB12" s="508" t="str">
        <f t="shared" ca="1" si="3"/>
        <v>+</v>
      </c>
      <c r="CC12" s="508" t="str">
        <f t="shared" ca="1" si="4"/>
        <v>-</v>
      </c>
      <c r="CD12" s="508" t="str">
        <f t="shared" ca="1" si="5"/>
        <v/>
      </c>
      <c r="CE12" s="508" t="str">
        <f t="shared" ca="1" si="6"/>
        <v>-</v>
      </c>
      <c r="CF12" s="508" t="str">
        <f t="shared" ca="1" si="7"/>
        <v>+</v>
      </c>
      <c r="CG12" s="508" t="str">
        <f t="shared" ca="1" si="8"/>
        <v>+</v>
      </c>
      <c r="CH12" s="508" t="str">
        <f t="shared" ca="1" si="9"/>
        <v/>
      </c>
      <c r="CI12" s="508" t="str">
        <f t="shared" ca="1" si="10"/>
        <v>-</v>
      </c>
      <c r="CJ12" s="508" t="str">
        <f t="shared" ca="1" si="11"/>
        <v>-</v>
      </c>
      <c r="CK12" s="508" t="str">
        <f t="shared" ca="1" si="12"/>
        <v/>
      </c>
      <c r="CL12" s="508" t="str">
        <f t="shared" ca="1" si="13"/>
        <v/>
      </c>
      <c r="CM12" s="508" t="str">
        <f t="shared" ca="1" si="14"/>
        <v>+</v>
      </c>
      <c r="CN12" s="508" t="str">
        <f t="shared" ca="1" si="15"/>
        <v>-</v>
      </c>
      <c r="CO12" s="508" t="str">
        <f t="shared" ca="1" si="16"/>
        <v>-</v>
      </c>
      <c r="CP12" s="508" t="str">
        <f t="shared" ca="1" si="17"/>
        <v/>
      </c>
      <c r="CQ12" s="508" t="str">
        <f t="shared" ca="1" si="18"/>
        <v>-</v>
      </c>
    </row>
    <row r="13" spans="1:113" ht="15.6" x14ac:dyDescent="0.3">
      <c r="A13" s="410" t="s">
        <v>462</v>
      </c>
      <c r="B13" s="410" t="s">
        <v>11</v>
      </c>
      <c r="C13" s="557">
        <f ca="1">IFERROR(COUNTIF(OFFSET('Wybór ubrań'!$A$3,0,MATCH(C$2&amp;$A13&amp;$B13,'Wybór ubrań'!$B$1:$DY$1,0),HLOOKUP(C$2&amp;$A13&amp;$B13,'Wybór ubrań'!$B$84:$DY$85,2,FALSE)),"&lt;&gt;""0"),"0")</f>
        <v>2</v>
      </c>
      <c r="D13" s="557">
        <f ca="1">IFERROR(COUNTIF(OFFSET('Wybór ubrań'!$A$3,0,MATCH(D$2&amp;$A13&amp;$B13,'Wybór ubrań'!$B$1:$DY$1,0),HLOOKUP(D$2&amp;$A13&amp;$B13,'Wybór ubrań'!$B$84:$DY$85,2,FALSE)),"&lt;&gt;""0"),"0")</f>
        <v>2</v>
      </c>
      <c r="E13" s="557" t="str">
        <f ca="1">IFERROR(COUNTIF(OFFSET('Wybór ubrań'!$A$3,0,MATCH(E$2&amp;$A13&amp;$B13,'Wybór ubrań'!$B$1:$DY$1,0),HLOOKUP(E$2&amp;$A13&amp;$B13,'Wybór ubrań'!$B$84:$DY$85,2,FALSE)),"&lt;&gt;""0"),"0")</f>
        <v>0</v>
      </c>
      <c r="F13" s="557">
        <f ca="1">IFERROR(COUNTIF(OFFSET('Wybór ubrań'!$A$3,0,MATCH(F$2&amp;$A13&amp;$B13,'Wybór ubrań'!$B$1:$DY$1,0),HLOOKUP(F$2&amp;$A13&amp;$B13,'Wybór ubrań'!$B$84:$DY$85,2,FALSE)),"&lt;&gt;""0"),"0")</f>
        <v>5</v>
      </c>
      <c r="G13" s="557" t="str">
        <f ca="1">IFERROR(COUNTIF(OFFSET('Wybór ubrań'!$A$3,0,MATCH(G$2&amp;$A13&amp;$B13,'Wybór ubrań'!$B$1:$DY$1,0),HLOOKUP(G$2&amp;$A13&amp;$B13,'Wybór ubrań'!$B$84:$DY$85,2,FALSE)),"&lt;&gt;""0"),"0")</f>
        <v>0</v>
      </c>
      <c r="H13" s="557" t="str">
        <f ca="1">IFERROR(COUNTIF(OFFSET('Wybór ubrań'!$A$3,0,MATCH(H$2&amp;$A13&amp;$B13,'Wybór ubrań'!$B$1:$DY$1,0),HLOOKUP(H$2&amp;$A13&amp;$B13,'Wybór ubrań'!$B$84:$DY$85,2,FALSE)),"&lt;&gt;""0"),"0")</f>
        <v>0</v>
      </c>
      <c r="I13" s="557" t="str">
        <f ca="1">IFERROR(COUNTIF(OFFSET('Wybór ubrań'!$A$3,0,MATCH(I$2&amp;$A13&amp;$B13,'Wybór ubrań'!$B$1:$DY$1,0),HLOOKUP(I$2&amp;$A13&amp;$B13,'Wybór ubrań'!$B$84:$DY$85,2,FALSE)),"&lt;&gt;""0"),"0")</f>
        <v>0</v>
      </c>
      <c r="J13" s="557">
        <f ca="1">IFERROR(COUNTIF(OFFSET('Wybór ubrań'!$A$3,0,MATCH(J$2&amp;$A13&amp;$B13,'Wybór ubrań'!$B$1:$DY$1,0),HLOOKUP(J$2&amp;$A13&amp;$B13,'Wybór ubrań'!$B$84:$DY$85,2,FALSE)),"&lt;&gt;""0"),"0")</f>
        <v>1</v>
      </c>
      <c r="K13" s="557" t="str">
        <f ca="1">IFERROR(COUNTIF(OFFSET('Wybór ubrań'!$A$3,0,MATCH(K$2&amp;$A13&amp;$B13,'Wybór ubrań'!$B$1:$DY$1,0),HLOOKUP(K$2&amp;$A13&amp;$B13,'Wybór ubrań'!$B$84:$DY$85,2,FALSE)),"&lt;&gt;""0"),"0")</f>
        <v>0</v>
      </c>
      <c r="M13" s="357" t="s">
        <v>204</v>
      </c>
      <c r="N13" s="347">
        <f>COUNTIF(Tabela1[[Kolor ]:[Kolor3]],$M13)</f>
        <v>2</v>
      </c>
      <c r="P13" s="430" t="s">
        <v>255</v>
      </c>
      <c r="Q13" s="1">
        <f t="shared" ref="Q13:AF22" ca="1" si="20">COUNTIF(OFFSET($AH$6,0,MATCH(Q$46&amp;Q$47,$AI$5:$AX$5,0),101),$P13)</f>
        <v>0</v>
      </c>
      <c r="R13" s="1">
        <f t="shared" ca="1" si="20"/>
        <v>0</v>
      </c>
      <c r="S13" s="1">
        <f t="shared" ca="1" si="20"/>
        <v>0</v>
      </c>
      <c r="T13" s="1">
        <f t="shared" ca="1" si="20"/>
        <v>1</v>
      </c>
      <c r="U13" s="1">
        <f t="shared" ca="1" si="20"/>
        <v>0</v>
      </c>
      <c r="V13" s="1">
        <f t="shared" ca="1" si="20"/>
        <v>0</v>
      </c>
      <c r="W13" s="1">
        <f t="shared" ca="1" si="20"/>
        <v>0</v>
      </c>
      <c r="X13" s="1">
        <f t="shared" ca="1" si="20"/>
        <v>0</v>
      </c>
      <c r="Y13" s="1">
        <f t="shared" ca="1" si="20"/>
        <v>0</v>
      </c>
      <c r="Z13" s="1">
        <f t="shared" ca="1" si="20"/>
        <v>0</v>
      </c>
      <c r="AA13" s="1">
        <f t="shared" ca="1" si="20"/>
        <v>0</v>
      </c>
      <c r="AB13" s="1">
        <f t="shared" ca="1" si="20"/>
        <v>0</v>
      </c>
      <c r="AC13" s="1">
        <f t="shared" ca="1" si="20"/>
        <v>2</v>
      </c>
      <c r="AD13" s="1">
        <f t="shared" ca="1" si="20"/>
        <v>0</v>
      </c>
      <c r="AE13" s="1">
        <f t="shared" ca="1" si="20"/>
        <v>0</v>
      </c>
      <c r="AF13" s="1">
        <f t="shared" ca="1" si="20"/>
        <v>1</v>
      </c>
      <c r="AH13" s="457">
        <v>7</v>
      </c>
      <c r="AI13" t="str">
        <f t="shared" si="19"/>
        <v/>
      </c>
      <c r="AJ13" t="str">
        <f t="shared" si="19"/>
        <v/>
      </c>
      <c r="AK13" t="e" vm="2">
        <f t="shared" si="19"/>
        <v>#VALUE!</v>
      </c>
      <c r="AL13" t="str">
        <f t="shared" si="19"/>
        <v>czarny</v>
      </c>
      <c r="AM13" t="str">
        <f t="shared" si="19"/>
        <v/>
      </c>
      <c r="AN13" t="str">
        <f t="shared" si="19"/>
        <v/>
      </c>
      <c r="AO13" t="e" vm="2">
        <f t="shared" si="19"/>
        <v>#VALUE!</v>
      </c>
      <c r="AP13" t="str">
        <f t="shared" si="19"/>
        <v/>
      </c>
      <c r="AQ13" t="str">
        <f t="shared" si="19"/>
        <v/>
      </c>
      <c r="AR13" t="e" vm="2">
        <f t="shared" si="19"/>
        <v>#VALUE!</v>
      </c>
      <c r="AS13" t="e" vm="2">
        <f t="shared" si="19"/>
        <v>#VALUE!</v>
      </c>
      <c r="AT13" t="str">
        <f t="shared" si="19"/>
        <v/>
      </c>
      <c r="AU13" t="str">
        <f t="shared" si="19"/>
        <v>żółty zielony</v>
      </c>
      <c r="AV13" t="str">
        <f t="shared" si="19"/>
        <v/>
      </c>
      <c r="AW13" t="e" vm="2">
        <f t="shared" si="19"/>
        <v>#VALUE!</v>
      </c>
      <c r="AX13" t="str">
        <f t="shared" si="19"/>
        <v>jasnoszary</v>
      </c>
      <c r="AZ13" t="s">
        <v>727</v>
      </c>
      <c r="BA13" t="s">
        <v>718</v>
      </c>
      <c r="BB13" t="s">
        <v>7</v>
      </c>
      <c r="BC13" t="s">
        <v>10</v>
      </c>
      <c r="BD13" t="s">
        <v>434</v>
      </c>
      <c r="BE13" t="s">
        <v>435</v>
      </c>
      <c r="BF13" t="s">
        <v>729</v>
      </c>
      <c r="BG13" t="str">
        <f>Licznik_Kolorów[[#This Row],[Sezon]]&amp;Licznik_Kolorów[[#This Row],[Styl]]</f>
        <v>uniwersalnecodzienny</v>
      </c>
      <c r="BI13">
        <v>10</v>
      </c>
      <c r="BV13" t="str">
        <f ca="1"/>
        <v>Karmazynowy</v>
      </c>
      <c r="CA13" s="475" t="s">
        <v>204</v>
      </c>
      <c r="CB13" s="508" t="str">
        <f t="shared" ca="1" si="3"/>
        <v>-</v>
      </c>
      <c r="CC13" s="508" t="str">
        <f t="shared" ca="1" si="4"/>
        <v>+</v>
      </c>
      <c r="CD13" s="508" t="str">
        <f t="shared" ca="1" si="5"/>
        <v/>
      </c>
      <c r="CE13" s="508" t="str">
        <f t="shared" ca="1" si="6"/>
        <v>-</v>
      </c>
      <c r="CF13" s="508" t="str">
        <f t="shared" ca="1" si="7"/>
        <v>+</v>
      </c>
      <c r="CG13" s="508" t="str">
        <f t="shared" ca="1" si="8"/>
        <v>+</v>
      </c>
      <c r="CH13" s="508" t="str">
        <f t="shared" ca="1" si="9"/>
        <v/>
      </c>
      <c r="CI13" s="508" t="str">
        <f t="shared" ca="1" si="10"/>
        <v>-</v>
      </c>
      <c r="CJ13" s="508" t="str">
        <f t="shared" ca="1" si="11"/>
        <v>-</v>
      </c>
      <c r="CK13" s="508" t="str">
        <f t="shared" ca="1" si="12"/>
        <v/>
      </c>
      <c r="CL13" s="508" t="str">
        <f t="shared" ca="1" si="13"/>
        <v/>
      </c>
      <c r="CM13" s="508" t="str">
        <f t="shared" ca="1" si="14"/>
        <v>+</v>
      </c>
      <c r="CN13" s="508" t="str">
        <f t="shared" ca="1" si="15"/>
        <v>-</v>
      </c>
      <c r="CO13" s="508" t="str">
        <f t="shared" ca="1" si="16"/>
        <v>-</v>
      </c>
      <c r="CP13" s="508" t="str">
        <f t="shared" ca="1" si="17"/>
        <v/>
      </c>
      <c r="CQ13" s="508" t="str">
        <f t="shared" ca="1" si="18"/>
        <v>-</v>
      </c>
    </row>
    <row r="14" spans="1:113" ht="15.6" x14ac:dyDescent="0.3">
      <c r="A14" s="410" t="s">
        <v>462</v>
      </c>
      <c r="B14" s="410" t="s">
        <v>13</v>
      </c>
      <c r="C14" s="557">
        <f ca="1">IFERROR(COUNTIF(OFFSET('Wybór ubrań'!$A$3,0,MATCH(C$2&amp;$A14&amp;$B14,'Wybór ubrań'!$B$1:$DY$1,0),HLOOKUP(C$2&amp;$A14&amp;$B14,'Wybór ubrań'!$B$84:$DY$85,2,FALSE)),"&lt;&gt;""0"),"0")</f>
        <v>1</v>
      </c>
      <c r="D14" s="557">
        <f ca="1">IFERROR(COUNTIF(OFFSET('Wybór ubrań'!$A$3,0,MATCH(D$2&amp;$A14&amp;$B14,'Wybór ubrań'!$B$1:$DY$1,0),HLOOKUP(D$2&amp;$A14&amp;$B14,'Wybór ubrań'!$B$84:$DY$85,2,FALSE)),"&lt;&gt;""0"),"0")</f>
        <v>2</v>
      </c>
      <c r="E14" s="557" t="str">
        <f ca="1">IFERROR(COUNTIF(OFFSET('Wybór ubrań'!$A$3,0,MATCH(E$2&amp;$A14&amp;$B14,'Wybór ubrań'!$B$1:$DY$1,0),HLOOKUP(E$2&amp;$A14&amp;$B14,'Wybór ubrań'!$B$84:$DY$85,2,FALSE)),"&lt;&gt;""0"),"0")</f>
        <v>0</v>
      </c>
      <c r="F14" s="557">
        <f ca="1">IFERROR(COUNTIF(OFFSET('Wybór ubrań'!$A$3,0,MATCH(F$2&amp;$A14&amp;$B14,'Wybór ubrań'!$B$1:$DY$1,0),HLOOKUP(F$2&amp;$A14&amp;$B14,'Wybór ubrań'!$B$84:$DY$85,2,FALSE)),"&lt;&gt;""0"),"0")</f>
        <v>5</v>
      </c>
      <c r="G14" s="557" t="str">
        <f ca="1">IFERROR(COUNTIF(OFFSET('Wybór ubrań'!$A$3,0,MATCH(G$2&amp;$A14&amp;$B14,'Wybór ubrań'!$B$1:$DY$1,0),HLOOKUP(G$2&amp;$A14&amp;$B14,'Wybór ubrań'!$B$84:$DY$85,2,FALSE)),"&lt;&gt;""0"),"0")</f>
        <v>0</v>
      </c>
      <c r="H14" s="557" t="str">
        <f ca="1">IFERROR(COUNTIF(OFFSET('Wybór ubrań'!$A$3,0,MATCH(H$2&amp;$A14&amp;$B14,'Wybór ubrań'!$B$1:$DY$1,0),HLOOKUP(H$2&amp;$A14&amp;$B14,'Wybór ubrań'!$B$84:$DY$85,2,FALSE)),"&lt;&gt;""0"),"0")</f>
        <v>0</v>
      </c>
      <c r="I14" s="557" t="str">
        <f ca="1">IFERROR(COUNTIF(OFFSET('Wybór ubrań'!$A$3,0,MATCH(I$2&amp;$A14&amp;$B14,'Wybór ubrań'!$B$1:$DY$1,0),HLOOKUP(I$2&amp;$A14&amp;$B14,'Wybór ubrań'!$B$84:$DY$85,2,FALSE)),"&lt;&gt;""0"),"0")</f>
        <v>0</v>
      </c>
      <c r="J14" s="557">
        <f ca="1">IFERROR(COUNTIF(OFFSET('Wybór ubrań'!$A$3,0,MATCH(J$2&amp;$A14&amp;$B14,'Wybór ubrań'!$B$1:$DY$1,0),HLOOKUP(J$2&amp;$A14&amp;$B14,'Wybór ubrań'!$B$84:$DY$85,2,FALSE)),"&lt;&gt;""0"),"0")</f>
        <v>1</v>
      </c>
      <c r="K14" s="557" t="str">
        <f ca="1">IFERROR(COUNTIF(OFFSET('Wybór ubrań'!$A$3,0,MATCH(K$2&amp;$A14&amp;$B14,'Wybór ubrań'!$B$1:$DY$1,0),HLOOKUP(K$2&amp;$A14&amp;$B14,'Wybór ubrań'!$B$84:$DY$85,2,FALSE)),"&lt;&gt;""0"),"0")</f>
        <v>0</v>
      </c>
      <c r="M14" s="371" t="s">
        <v>285</v>
      </c>
      <c r="N14" s="347">
        <f>COUNTIF(Tabela1[[Kolor ]:[Kolor3]],$M14)</f>
        <v>2</v>
      </c>
      <c r="P14" s="435" t="s">
        <v>243</v>
      </c>
      <c r="Q14" s="1">
        <f t="shared" ca="1" si="20"/>
        <v>0</v>
      </c>
      <c r="R14" s="1">
        <f t="shared" ca="1" si="20"/>
        <v>0</v>
      </c>
      <c r="S14" s="1">
        <f t="shared" ca="1" si="20"/>
        <v>0</v>
      </c>
      <c r="T14" s="1">
        <f t="shared" ca="1" si="20"/>
        <v>0</v>
      </c>
      <c r="U14" s="1">
        <f t="shared" ca="1" si="20"/>
        <v>0</v>
      </c>
      <c r="V14" s="1">
        <f t="shared" ca="1" si="20"/>
        <v>0</v>
      </c>
      <c r="W14" s="1">
        <f t="shared" ca="1" si="20"/>
        <v>0</v>
      </c>
      <c r="X14" s="1">
        <f t="shared" ca="1" si="20"/>
        <v>0</v>
      </c>
      <c r="Y14" s="1">
        <f t="shared" ca="1" si="20"/>
        <v>0</v>
      </c>
      <c r="Z14" s="1">
        <f t="shared" ca="1" si="20"/>
        <v>0</v>
      </c>
      <c r="AA14" s="1">
        <f t="shared" ca="1" si="20"/>
        <v>0</v>
      </c>
      <c r="AB14" s="1">
        <f t="shared" ca="1" si="20"/>
        <v>0</v>
      </c>
      <c r="AC14" s="1">
        <f t="shared" ca="1" si="20"/>
        <v>0</v>
      </c>
      <c r="AD14" s="1">
        <f t="shared" ca="1" si="20"/>
        <v>0</v>
      </c>
      <c r="AE14" s="1">
        <f t="shared" ca="1" si="20"/>
        <v>0</v>
      </c>
      <c r="AF14" s="1">
        <f t="shared" ca="1" si="20"/>
        <v>0</v>
      </c>
      <c r="AH14" s="457">
        <v>8</v>
      </c>
      <c r="AI14" t="str">
        <f t="shared" si="19"/>
        <v/>
      </c>
      <c r="AJ14" t="str">
        <f t="shared" si="19"/>
        <v/>
      </c>
      <c r="AK14" t="e" vm="2">
        <f t="shared" si="19"/>
        <v>#VALUE!</v>
      </c>
      <c r="AL14" t="str">
        <f t="shared" si="19"/>
        <v>karmazynowy</v>
      </c>
      <c r="AM14" t="str">
        <f t="shared" si="19"/>
        <v/>
      </c>
      <c r="AN14" t="str">
        <f t="shared" si="19"/>
        <v/>
      </c>
      <c r="AO14" t="e" vm="2">
        <f t="shared" si="19"/>
        <v>#VALUE!</v>
      </c>
      <c r="AP14" t="str">
        <f t="shared" si="19"/>
        <v/>
      </c>
      <c r="AQ14" t="str">
        <f t="shared" si="19"/>
        <v/>
      </c>
      <c r="AR14" t="e" vm="2">
        <f t="shared" si="19"/>
        <v>#VALUE!</v>
      </c>
      <c r="AS14" t="e" vm="2">
        <f t="shared" si="19"/>
        <v>#VALUE!</v>
      </c>
      <c r="AT14" t="str">
        <f t="shared" si="19"/>
        <v/>
      </c>
      <c r="AU14" t="str">
        <f t="shared" si="19"/>
        <v>biały</v>
      </c>
      <c r="AV14" t="str">
        <f t="shared" si="19"/>
        <v/>
      </c>
      <c r="AW14" t="e" vm="2">
        <f t="shared" si="19"/>
        <v>#VALUE!</v>
      </c>
      <c r="AX14" t="str">
        <f t="shared" si="19"/>
        <v>czarny</v>
      </c>
      <c r="AZ14" t="s">
        <v>730</v>
      </c>
      <c r="BA14" t="s">
        <v>718</v>
      </c>
      <c r="BB14" t="s">
        <v>7</v>
      </c>
      <c r="BC14" t="s">
        <v>10</v>
      </c>
      <c r="BD14" t="s">
        <v>431</v>
      </c>
      <c r="BE14" t="s">
        <v>435</v>
      </c>
      <c r="BF14" t="s">
        <v>710</v>
      </c>
      <c r="BG14" t="str">
        <f>Licznik_Kolorów[[#This Row],[Sezon]]&amp;Licznik_Kolorów[[#This Row],[Styl]]</f>
        <v>uniwersalnecodzienny</v>
      </c>
      <c r="BI14">
        <v>11</v>
      </c>
      <c r="BV14" t="str">
        <f ca="1"/>
        <v>Cyraneczka</v>
      </c>
      <c r="CA14" s="476" t="s">
        <v>213</v>
      </c>
      <c r="CB14" s="508" t="str">
        <f t="shared" ca="1" si="3"/>
        <v>+</v>
      </c>
      <c r="CC14" s="508" t="str">
        <f t="shared" ca="1" si="4"/>
        <v>+</v>
      </c>
      <c r="CD14" s="508" t="str">
        <f t="shared" ca="1" si="5"/>
        <v/>
      </c>
      <c r="CE14" s="508" t="str">
        <f t="shared" ca="1" si="6"/>
        <v>-</v>
      </c>
      <c r="CF14" s="508" t="str">
        <f t="shared" ca="1" si="7"/>
        <v>-</v>
      </c>
      <c r="CG14" s="508" t="str">
        <f t="shared" ca="1" si="8"/>
        <v>-</v>
      </c>
      <c r="CH14" s="508" t="str">
        <f t="shared" ca="1" si="9"/>
        <v/>
      </c>
      <c r="CI14" s="508" t="str">
        <f t="shared" ca="1" si="10"/>
        <v>-</v>
      </c>
      <c r="CJ14" s="508" t="str">
        <f t="shared" ca="1" si="11"/>
        <v>-</v>
      </c>
      <c r="CK14" s="508" t="str">
        <f t="shared" ca="1" si="12"/>
        <v/>
      </c>
      <c r="CL14" s="508" t="str">
        <f t="shared" ca="1" si="13"/>
        <v/>
      </c>
      <c r="CM14" s="508" t="str">
        <f t="shared" ca="1" si="14"/>
        <v>-</v>
      </c>
      <c r="CN14" s="508" t="str">
        <f t="shared" ca="1" si="15"/>
        <v>-</v>
      </c>
      <c r="CO14" s="508" t="str">
        <f t="shared" ca="1" si="16"/>
        <v>+</v>
      </c>
      <c r="CP14" s="508" t="str">
        <f t="shared" ca="1" si="17"/>
        <v/>
      </c>
      <c r="CQ14" s="508" t="str">
        <f t="shared" ca="1" si="18"/>
        <v>-</v>
      </c>
    </row>
    <row r="15" spans="1:113" ht="15.6" x14ac:dyDescent="0.3">
      <c r="A15" s="410" t="s">
        <v>7</v>
      </c>
      <c r="B15" s="410" t="s">
        <v>10</v>
      </c>
      <c r="C15" s="557">
        <f ca="1">IFERROR(COUNTIF(OFFSET('Wybór ubrań'!$A$3,0,MATCH(C$2&amp;$A15&amp;$B15,'Wybór ubrań'!$B$1:$DY$1,0),HLOOKUP(C$2&amp;$A15&amp;$B15,'Wybór ubrań'!$B$84:$DY$85,2,FALSE)),"&lt;&gt;""0"),"0")</f>
        <v>1</v>
      </c>
      <c r="D15" s="557">
        <f ca="1">IFERROR(COUNTIF(OFFSET('Wybór ubrań'!$A$3,0,MATCH(D$2&amp;$A15&amp;$B15,'Wybór ubrań'!$B$1:$DY$1,0),HLOOKUP(D$2&amp;$A15&amp;$B15,'Wybór ubrań'!$B$84:$DY$85,2,FALSE)),"&lt;&gt;""0"),"0")</f>
        <v>4</v>
      </c>
      <c r="E15" s="557" t="str">
        <f ca="1">IFERROR(COUNTIF(OFFSET('Wybór ubrań'!$A$3,0,MATCH(E$2&amp;$A15&amp;$B15,'Wybór ubrań'!$B$1:$DY$1,0),HLOOKUP(E$2&amp;$A15&amp;$B15,'Wybór ubrań'!$B$84:$DY$85,2,FALSE)),"&lt;&gt;""0"),"0")</f>
        <v>0</v>
      </c>
      <c r="F15" s="557">
        <f ca="1">IFERROR(COUNTIF(OFFSET('Wybór ubrań'!$A$3,0,MATCH(F$2&amp;$A15&amp;$B15,'Wybór ubrań'!$B$1:$DY$1,0),HLOOKUP(F$2&amp;$A15&amp;$B15,'Wybór ubrań'!$B$84:$DY$85,2,FALSE)),"&lt;&gt;""0"),"0")</f>
        <v>10</v>
      </c>
      <c r="G15" s="557" t="str">
        <f ca="1">IFERROR(COUNTIF(OFFSET('Wybór ubrań'!$A$3,0,MATCH(G$2&amp;$A15&amp;$B15,'Wybór ubrań'!$B$1:$DY$1,0),HLOOKUP(G$2&amp;$A15&amp;$B15,'Wybór ubrań'!$B$84:$DY$85,2,FALSE)),"&lt;&gt;""0"),"0")</f>
        <v>0</v>
      </c>
      <c r="H15" s="557">
        <f ca="1">IFERROR(COUNTIF(OFFSET('Wybór ubrań'!$A$3,0,MATCH(H$2&amp;$A15&amp;$B15,'Wybór ubrań'!$B$1:$DY$1,0),HLOOKUP(H$2&amp;$A15&amp;$B15,'Wybór ubrań'!$B$84:$DY$85,2,FALSE)),"&lt;&gt;""0"),"0")</f>
        <v>2</v>
      </c>
      <c r="I15" s="557" t="str">
        <f ca="1">IFERROR(COUNTIF(OFFSET('Wybór ubrań'!$A$3,0,MATCH(I$2&amp;$A15&amp;$B15,'Wybór ubrań'!$B$1:$DY$1,0),HLOOKUP(I$2&amp;$A15&amp;$B15,'Wybór ubrań'!$B$84:$DY$85,2,FALSE)),"&lt;&gt;""0"),"0")</f>
        <v>0</v>
      </c>
      <c r="J15" s="557" t="str">
        <f ca="1">IFERROR(COUNTIF(OFFSET('Wybór ubrań'!$A$3,0,MATCH(J$2&amp;$A15&amp;$B15,'Wybór ubrań'!$B$1:$DY$1,0),HLOOKUP(J$2&amp;$A15&amp;$B15,'Wybór ubrań'!$B$84:$DY$85,2,FALSE)),"&lt;&gt;""0"),"0")</f>
        <v>0</v>
      </c>
      <c r="K15" s="557" t="str">
        <f ca="1">IFERROR(COUNTIF(OFFSET('Wybór ubrań'!$A$3,0,MATCH(K$2&amp;$A15&amp;$B15,'Wybór ubrań'!$B$1:$DY$1,0),HLOOKUP(K$2&amp;$A15&amp;$B15,'Wybór ubrań'!$B$84:$DY$85,2,FALSE)),"&lt;&gt;""0"),"0")</f>
        <v>0</v>
      </c>
      <c r="M15" s="388" t="s">
        <v>326</v>
      </c>
      <c r="N15" s="347">
        <f>COUNTIF(Tabela1[[Kolor ]:[Kolor3]],$M15)</f>
        <v>2</v>
      </c>
      <c r="P15" s="429" t="s">
        <v>273</v>
      </c>
      <c r="Q15" s="1">
        <f t="shared" ca="1" si="20"/>
        <v>0</v>
      </c>
      <c r="R15" s="1">
        <f t="shared" ca="1" si="20"/>
        <v>0</v>
      </c>
      <c r="S15" s="1">
        <f t="shared" ca="1" si="20"/>
        <v>0</v>
      </c>
      <c r="T15" s="1">
        <f t="shared" ca="1" si="20"/>
        <v>0</v>
      </c>
      <c r="U15" s="1">
        <f t="shared" ca="1" si="20"/>
        <v>0</v>
      </c>
      <c r="V15" s="1">
        <f t="shared" ca="1" si="20"/>
        <v>0</v>
      </c>
      <c r="W15" s="1">
        <f t="shared" ca="1" si="20"/>
        <v>0</v>
      </c>
      <c r="X15" s="1">
        <f t="shared" ca="1" si="20"/>
        <v>0</v>
      </c>
      <c r="Y15" s="1">
        <f t="shared" ca="1" si="20"/>
        <v>0</v>
      </c>
      <c r="Z15" s="1">
        <f t="shared" ca="1" si="20"/>
        <v>0</v>
      </c>
      <c r="AA15" s="1">
        <f t="shared" ca="1" si="20"/>
        <v>0</v>
      </c>
      <c r="AB15" s="1">
        <f t="shared" ca="1" si="20"/>
        <v>0</v>
      </c>
      <c r="AC15" s="1">
        <f t="shared" ca="1" si="20"/>
        <v>0</v>
      </c>
      <c r="AD15" s="1">
        <f t="shared" ca="1" si="20"/>
        <v>0</v>
      </c>
      <c r="AE15" s="1">
        <f t="shared" ca="1" si="20"/>
        <v>0</v>
      </c>
      <c r="AF15" s="1">
        <f t="shared" ca="1" si="20"/>
        <v>0</v>
      </c>
      <c r="AH15" s="457">
        <v>9</v>
      </c>
      <c r="AI15" t="str">
        <f t="shared" si="19"/>
        <v/>
      </c>
      <c r="AJ15" t="str">
        <f t="shared" si="19"/>
        <v/>
      </c>
      <c r="AK15" t="e" vm="2">
        <f t="shared" si="19"/>
        <v>#VALUE!</v>
      </c>
      <c r="AL15" t="str">
        <f t="shared" si="19"/>
        <v>czerwony</v>
      </c>
      <c r="AM15" t="str">
        <f t="shared" si="19"/>
        <v/>
      </c>
      <c r="AN15" t="str">
        <f t="shared" si="19"/>
        <v/>
      </c>
      <c r="AO15" t="e" vm="2">
        <f t="shared" si="19"/>
        <v>#VALUE!</v>
      </c>
      <c r="AP15" t="str">
        <f t="shared" si="19"/>
        <v/>
      </c>
      <c r="AQ15" t="str">
        <f t="shared" si="19"/>
        <v/>
      </c>
      <c r="AR15" t="e" vm="2">
        <f t="shared" si="19"/>
        <v>#VALUE!</v>
      </c>
      <c r="AS15" t="e" vm="2">
        <f t="shared" si="19"/>
        <v>#VALUE!</v>
      </c>
      <c r="AT15" t="str">
        <f t="shared" si="19"/>
        <v/>
      </c>
      <c r="AU15" t="str">
        <f t="shared" si="19"/>
        <v>biały</v>
      </c>
      <c r="AV15" t="str">
        <f t="shared" si="19"/>
        <v/>
      </c>
      <c r="AW15" t="e" vm="2">
        <f t="shared" si="19"/>
        <v>#VALUE!</v>
      </c>
      <c r="AX15" t="str">
        <f t="shared" si="19"/>
        <v/>
      </c>
      <c r="AZ15" t="s">
        <v>733</v>
      </c>
      <c r="BA15" t="s">
        <v>718</v>
      </c>
      <c r="BB15" t="s">
        <v>7</v>
      </c>
      <c r="BC15" t="s">
        <v>10</v>
      </c>
      <c r="BD15" t="s">
        <v>735</v>
      </c>
      <c r="BE15" t="s">
        <v>732</v>
      </c>
      <c r="BF15" t="s">
        <v>432</v>
      </c>
      <c r="BG15" t="str">
        <f>Licznik_Kolorów[[#This Row],[Sezon]]&amp;Licznik_Kolorów[[#This Row],[Styl]]</f>
        <v>uniwersalnecodzienny</v>
      </c>
      <c r="BI15">
        <v>12</v>
      </c>
      <c r="BV15" t="str">
        <f ca="1"/>
        <v>Biały</v>
      </c>
      <c r="CA15" s="477" t="s">
        <v>174</v>
      </c>
      <c r="CB15" s="508" t="str">
        <f t="shared" ca="1" si="3"/>
        <v>-</v>
      </c>
      <c r="CC15" s="508" t="str">
        <f t="shared" ca="1" si="4"/>
        <v>+</v>
      </c>
      <c r="CD15" s="508" t="str">
        <f t="shared" ca="1" si="5"/>
        <v/>
      </c>
      <c r="CE15" s="508" t="str">
        <f t="shared" ca="1" si="6"/>
        <v>-</v>
      </c>
      <c r="CF15" s="508" t="str">
        <f t="shared" ca="1" si="7"/>
        <v>-</v>
      </c>
      <c r="CG15" s="508" t="str">
        <f t="shared" ca="1" si="8"/>
        <v>+</v>
      </c>
      <c r="CH15" s="508" t="str">
        <f t="shared" ca="1" si="9"/>
        <v/>
      </c>
      <c r="CI15" s="508" t="str">
        <f t="shared" ca="1" si="10"/>
        <v>-</v>
      </c>
      <c r="CJ15" s="508" t="str">
        <f t="shared" ca="1" si="11"/>
        <v>-</v>
      </c>
      <c r="CK15" s="508" t="str">
        <f t="shared" ca="1" si="12"/>
        <v/>
      </c>
      <c r="CL15" s="508" t="str">
        <f t="shared" ca="1" si="13"/>
        <v/>
      </c>
      <c r="CM15" s="508" t="str">
        <f t="shared" ca="1" si="14"/>
        <v>-</v>
      </c>
      <c r="CN15" s="508" t="str">
        <f t="shared" ca="1" si="15"/>
        <v>-</v>
      </c>
      <c r="CO15" s="508" t="str">
        <f t="shared" ca="1" si="16"/>
        <v>-</v>
      </c>
      <c r="CP15" s="508" t="str">
        <f t="shared" ca="1" si="17"/>
        <v/>
      </c>
      <c r="CQ15" s="508" t="str">
        <f t="shared" ca="1" si="18"/>
        <v>-</v>
      </c>
    </row>
    <row r="16" spans="1:113" ht="15.6" x14ac:dyDescent="0.3">
      <c r="A16" s="410" t="s">
        <v>7</v>
      </c>
      <c r="B16" s="410" t="s">
        <v>11</v>
      </c>
      <c r="C16" s="557">
        <f ca="1">IFERROR(COUNTIF(OFFSET('Wybór ubrań'!$A$3,0,MATCH(C$2&amp;$A16&amp;$B16,'Wybór ubrań'!$B$1:$DY$1,0),HLOOKUP(C$2&amp;$A16&amp;$B16,'Wybór ubrań'!$B$84:$DY$85,2,FALSE)),"&lt;&gt;""0"),"0")</f>
        <v>2</v>
      </c>
      <c r="D16" s="557">
        <f ca="1">IFERROR(COUNTIF(OFFSET('Wybór ubrań'!$A$3,0,MATCH(D$2&amp;$A16&amp;$B16,'Wybór ubrań'!$B$1:$DY$1,0),HLOOKUP(D$2&amp;$A16&amp;$B16,'Wybór ubrań'!$B$84:$DY$85,2,FALSE)),"&lt;&gt;""0"),"0")</f>
        <v>2</v>
      </c>
      <c r="E16" s="557" t="str">
        <f ca="1">IFERROR(COUNTIF(OFFSET('Wybór ubrań'!$A$3,0,MATCH(E$2&amp;$A16&amp;$B16,'Wybór ubrań'!$B$1:$DY$1,0),HLOOKUP(E$2&amp;$A16&amp;$B16,'Wybór ubrań'!$B$84:$DY$85,2,FALSE)),"&lt;&gt;""0"),"0")</f>
        <v>0</v>
      </c>
      <c r="F16" s="557">
        <f ca="1">IFERROR(COUNTIF(OFFSET('Wybór ubrań'!$A$3,0,MATCH(F$2&amp;$A16&amp;$B16,'Wybór ubrań'!$B$1:$DY$1,0),HLOOKUP(F$2&amp;$A16&amp;$B16,'Wybór ubrań'!$B$84:$DY$85,2,FALSE)),"&lt;&gt;""0"),"0")</f>
        <v>5</v>
      </c>
      <c r="G16" s="557" t="str">
        <f ca="1">IFERROR(COUNTIF(OFFSET('Wybór ubrań'!$A$3,0,MATCH(G$2&amp;$A16&amp;$B16,'Wybór ubrań'!$B$1:$DY$1,0),HLOOKUP(G$2&amp;$A16&amp;$B16,'Wybór ubrań'!$B$84:$DY$85,2,FALSE)),"&lt;&gt;""0"),"0")</f>
        <v>0</v>
      </c>
      <c r="H16" s="557" t="str">
        <f ca="1">IFERROR(COUNTIF(OFFSET('Wybór ubrań'!$A$3,0,MATCH(H$2&amp;$A16&amp;$B16,'Wybór ubrań'!$B$1:$DY$1,0),HLOOKUP(H$2&amp;$A16&amp;$B16,'Wybór ubrań'!$B$84:$DY$85,2,FALSE)),"&lt;&gt;""0"),"0")</f>
        <v>0</v>
      </c>
      <c r="I16" s="557" t="str">
        <f ca="1">IFERROR(COUNTIF(OFFSET('Wybór ubrań'!$A$3,0,MATCH(I$2&amp;$A16&amp;$B16,'Wybór ubrań'!$B$1:$DY$1,0),HLOOKUP(I$2&amp;$A16&amp;$B16,'Wybór ubrań'!$B$84:$DY$85,2,FALSE)),"&lt;&gt;""0"),"0")</f>
        <v>0</v>
      </c>
      <c r="J16" s="557" t="str">
        <f ca="1">IFERROR(COUNTIF(OFFSET('Wybór ubrań'!$A$3,0,MATCH(J$2&amp;$A16&amp;$B16,'Wybór ubrań'!$B$1:$DY$1,0),HLOOKUP(J$2&amp;$A16&amp;$B16,'Wybór ubrań'!$B$84:$DY$85,2,FALSE)),"&lt;&gt;""0"),"0")</f>
        <v>0</v>
      </c>
      <c r="K16" s="557" t="str">
        <f ca="1">IFERROR(COUNTIF(OFFSET('Wybór ubrań'!$A$3,0,MATCH(K$2&amp;$A16&amp;$B16,'Wybór ubrań'!$B$1:$DY$1,0),HLOOKUP(K$2&amp;$A16&amp;$B16,'Wybór ubrań'!$B$84:$DY$85,2,FALSE)),"&lt;&gt;""0"),"0")</f>
        <v>0</v>
      </c>
      <c r="M16" s="358" t="s">
        <v>75</v>
      </c>
      <c r="N16" s="347">
        <f>COUNTIF(Tabela1[[Kolor ]:[Kolor3]],$M16)</f>
        <v>1</v>
      </c>
      <c r="P16" s="450" t="s">
        <v>349</v>
      </c>
      <c r="Q16" s="1">
        <f t="shared" ca="1" si="20"/>
        <v>0</v>
      </c>
      <c r="R16" s="1">
        <f t="shared" ca="1" si="20"/>
        <v>0</v>
      </c>
      <c r="S16" s="1">
        <f t="shared" ca="1" si="20"/>
        <v>0</v>
      </c>
      <c r="T16" s="1">
        <f t="shared" ca="1" si="20"/>
        <v>2</v>
      </c>
      <c r="U16" s="1">
        <f t="shared" ca="1" si="20"/>
        <v>0</v>
      </c>
      <c r="V16" s="1">
        <f t="shared" ca="1" si="20"/>
        <v>0</v>
      </c>
      <c r="W16" s="1">
        <f t="shared" ca="1" si="20"/>
        <v>0</v>
      </c>
      <c r="X16" s="1">
        <f t="shared" ca="1" si="20"/>
        <v>0</v>
      </c>
      <c r="Y16" s="1">
        <f t="shared" ca="1" si="20"/>
        <v>0</v>
      </c>
      <c r="Z16" s="1">
        <f t="shared" ca="1" si="20"/>
        <v>0</v>
      </c>
      <c r="AA16" s="1">
        <f t="shared" ca="1" si="20"/>
        <v>0</v>
      </c>
      <c r="AB16" s="1">
        <f t="shared" ca="1" si="20"/>
        <v>0</v>
      </c>
      <c r="AC16" s="1">
        <f t="shared" ca="1" si="20"/>
        <v>0</v>
      </c>
      <c r="AD16" s="1">
        <f t="shared" ca="1" si="20"/>
        <v>0</v>
      </c>
      <c r="AE16" s="1">
        <f t="shared" ca="1" si="20"/>
        <v>0</v>
      </c>
      <c r="AF16" s="1">
        <f t="shared" ca="1" si="20"/>
        <v>0</v>
      </c>
      <c r="AH16" s="457">
        <v>10</v>
      </c>
      <c r="AI16" t="str">
        <f t="shared" ref="AI16:AX25" si="21">TRIM(MID(SUBSTITUTE(AI$4,";",REPT(" ",LEN(AI$4))),$AH16*LEN(AI$4)+1,LEN(AI$4)))</f>
        <v/>
      </c>
      <c r="AJ16" t="str">
        <f t="shared" si="21"/>
        <v/>
      </c>
      <c r="AK16" t="e" vm="2">
        <f t="shared" si="21"/>
        <v>#VALUE!</v>
      </c>
      <c r="AL16" t="str">
        <f t="shared" si="21"/>
        <v>czarny</v>
      </c>
      <c r="AM16" t="str">
        <f t="shared" si="21"/>
        <v/>
      </c>
      <c r="AN16" t="str">
        <f t="shared" si="21"/>
        <v/>
      </c>
      <c r="AO16" t="e" vm="2">
        <f t="shared" si="21"/>
        <v>#VALUE!</v>
      </c>
      <c r="AP16" t="str">
        <f t="shared" si="21"/>
        <v/>
      </c>
      <c r="AQ16" t="str">
        <f t="shared" si="21"/>
        <v/>
      </c>
      <c r="AR16" t="e" vm="2">
        <f t="shared" si="21"/>
        <v>#VALUE!</v>
      </c>
      <c r="AS16" t="e" vm="2">
        <f t="shared" si="21"/>
        <v>#VALUE!</v>
      </c>
      <c r="AT16" t="str">
        <f t="shared" si="21"/>
        <v/>
      </c>
      <c r="AU16" t="str">
        <f t="shared" si="21"/>
        <v>jasnoszary</v>
      </c>
      <c r="AV16" t="str">
        <f t="shared" si="21"/>
        <v/>
      </c>
      <c r="AW16" t="e" vm="2">
        <f t="shared" si="21"/>
        <v>#VALUE!</v>
      </c>
      <c r="AX16" t="str">
        <f t="shared" si="21"/>
        <v/>
      </c>
      <c r="AZ16" t="s">
        <v>737</v>
      </c>
      <c r="BA16" t="s">
        <v>718</v>
      </c>
      <c r="BB16" t="s">
        <v>7</v>
      </c>
      <c r="BC16" t="s">
        <v>10</v>
      </c>
      <c r="BD16" t="s">
        <v>432</v>
      </c>
      <c r="BE16" t="s">
        <v>735</v>
      </c>
      <c r="BF16" t="s">
        <v>686</v>
      </c>
      <c r="BG16" t="str">
        <f>Licznik_Kolorów[[#This Row],[Sezon]]&amp;Licznik_Kolorów[[#This Row],[Styl]]</f>
        <v>uniwersalnecodzienny</v>
      </c>
      <c r="BI16">
        <v>13</v>
      </c>
      <c r="CA16" s="478" t="s">
        <v>159</v>
      </c>
      <c r="CB16" s="508" t="str">
        <f t="shared" ca="1" si="3"/>
        <v>-</v>
      </c>
      <c r="CC16" s="508" t="str">
        <f t="shared" ca="1" si="4"/>
        <v>-</v>
      </c>
      <c r="CD16" s="508" t="str">
        <f t="shared" ca="1" si="5"/>
        <v/>
      </c>
      <c r="CE16" s="508" t="str">
        <f t="shared" ca="1" si="6"/>
        <v>-</v>
      </c>
      <c r="CF16" s="508" t="str">
        <f t="shared" ca="1" si="7"/>
        <v>-</v>
      </c>
      <c r="CG16" s="508" t="str">
        <f t="shared" ca="1" si="8"/>
        <v>+</v>
      </c>
      <c r="CH16" s="508" t="str">
        <f t="shared" ca="1" si="9"/>
        <v/>
      </c>
      <c r="CI16" s="508" t="str">
        <f t="shared" ca="1" si="10"/>
        <v>-</v>
      </c>
      <c r="CJ16" s="508" t="str">
        <f t="shared" ca="1" si="11"/>
        <v>-</v>
      </c>
      <c r="CK16" s="508" t="str">
        <f t="shared" ca="1" si="12"/>
        <v/>
      </c>
      <c r="CL16" s="508" t="str">
        <f t="shared" ca="1" si="13"/>
        <v/>
      </c>
      <c r="CM16" s="508" t="str">
        <f t="shared" ca="1" si="14"/>
        <v>-</v>
      </c>
      <c r="CN16" s="508" t="str">
        <f t="shared" ca="1" si="15"/>
        <v>-</v>
      </c>
      <c r="CO16" s="508" t="str">
        <f t="shared" ca="1" si="16"/>
        <v>-</v>
      </c>
      <c r="CP16" s="508" t="str">
        <f t="shared" ca="1" si="17"/>
        <v/>
      </c>
      <c r="CQ16" s="508" t="str">
        <f t="shared" ca="1" si="18"/>
        <v>-</v>
      </c>
    </row>
    <row r="17" spans="1:95" ht="15.6" x14ac:dyDescent="0.3">
      <c r="A17" s="410" t="s">
        <v>7</v>
      </c>
      <c r="B17" s="410" t="s">
        <v>11</v>
      </c>
      <c r="C17" s="557">
        <f ca="1">IFERROR(COUNTIF(OFFSET('Wybór ubrań'!$A$3,0,MATCH(C$2&amp;$A17&amp;$B17,'Wybór ubrań'!$B$1:$DY$1,0),HLOOKUP(C$2&amp;$A17&amp;$B17,'Wybór ubrań'!$B$84:$DY$85,2,FALSE)),"&lt;&gt;""0"),"0")</f>
        <v>2</v>
      </c>
      <c r="D17" s="557">
        <f ca="1">IFERROR(COUNTIF(OFFSET('Wybór ubrań'!$A$3,0,MATCH(D$2&amp;$A17&amp;$B17,'Wybór ubrań'!$B$1:$DY$1,0),HLOOKUP(D$2&amp;$A17&amp;$B17,'Wybór ubrań'!$B$84:$DY$85,2,FALSE)),"&lt;&gt;""0"),"0")</f>
        <v>2</v>
      </c>
      <c r="E17" s="557" t="str">
        <f ca="1">IFERROR(COUNTIF(OFFSET('Wybór ubrań'!$A$3,0,MATCH(E$2&amp;$A17&amp;$B17,'Wybór ubrań'!$B$1:$DY$1,0),HLOOKUP(E$2&amp;$A17&amp;$B17,'Wybór ubrań'!$B$84:$DY$85,2,FALSE)),"&lt;&gt;""0"),"0")</f>
        <v>0</v>
      </c>
      <c r="F17" s="557">
        <f ca="1">IFERROR(COUNTIF(OFFSET('Wybór ubrań'!$A$3,0,MATCH(F$2&amp;$A17&amp;$B17,'Wybór ubrań'!$B$1:$DY$1,0),HLOOKUP(F$2&amp;$A17&amp;$B17,'Wybór ubrań'!$B$84:$DY$85,2,FALSE)),"&lt;&gt;""0"),"0")</f>
        <v>5</v>
      </c>
      <c r="G17" s="557" t="str">
        <f ca="1">IFERROR(COUNTIF(OFFSET('Wybór ubrań'!$A$3,0,MATCH(G$2&amp;$A17&amp;$B17,'Wybór ubrań'!$B$1:$DY$1,0),HLOOKUP(G$2&amp;$A17&amp;$B17,'Wybór ubrań'!$B$84:$DY$85,2,FALSE)),"&lt;&gt;""0"),"0")</f>
        <v>0</v>
      </c>
      <c r="H17" s="557" t="str">
        <f ca="1">IFERROR(COUNTIF(OFFSET('Wybór ubrań'!$A$3,0,MATCH(H$2&amp;$A17&amp;$B17,'Wybór ubrań'!$B$1:$DY$1,0),HLOOKUP(H$2&amp;$A17&amp;$B17,'Wybór ubrań'!$B$84:$DY$85,2,FALSE)),"&lt;&gt;""0"),"0")</f>
        <v>0</v>
      </c>
      <c r="I17" s="557" t="str">
        <f ca="1">IFERROR(COUNTIF(OFFSET('Wybór ubrań'!$A$3,0,MATCH(I$2&amp;$A17&amp;$B17,'Wybór ubrań'!$B$1:$DY$1,0),HLOOKUP(I$2&amp;$A17&amp;$B17,'Wybór ubrań'!$B$84:$DY$85,2,FALSE)),"&lt;&gt;""0"),"0")</f>
        <v>0</v>
      </c>
      <c r="J17" s="557" t="str">
        <f ca="1">IFERROR(COUNTIF(OFFSET('Wybór ubrań'!$A$3,0,MATCH(J$2&amp;$A17&amp;$B17,'Wybór ubrań'!$B$1:$DY$1,0),HLOOKUP(J$2&amp;$A17&amp;$B17,'Wybór ubrań'!$B$84:$DY$85,2,FALSE)),"&lt;&gt;""0"),"0")</f>
        <v>0</v>
      </c>
      <c r="K17" s="557" t="str">
        <f ca="1">IFERROR(COUNTIF(OFFSET('Wybór ubrań'!$A$3,0,MATCH(K$2&amp;$A17&amp;$B17,'Wybór ubrań'!$B$1:$DY$1,0),HLOOKUP(K$2&amp;$A17&amp;$B17,'Wybór ubrań'!$B$84:$DY$85,2,FALSE)),"&lt;&gt;""0"),"0")</f>
        <v>0</v>
      </c>
      <c r="M17" s="365" t="s">
        <v>72</v>
      </c>
      <c r="N17" s="347">
        <f>COUNTIF(Tabela1[[Kolor ]:[Kolor3]],$M17)</f>
        <v>1</v>
      </c>
      <c r="P17" s="425" t="s">
        <v>174</v>
      </c>
      <c r="Q17" s="1">
        <f t="shared" ca="1" si="20"/>
        <v>0</v>
      </c>
      <c r="R17" s="1">
        <f t="shared" ca="1" si="20"/>
        <v>0</v>
      </c>
      <c r="S17" s="1">
        <f t="shared" ca="1" si="20"/>
        <v>0</v>
      </c>
      <c r="T17" s="1">
        <f t="shared" ca="1" si="20"/>
        <v>3</v>
      </c>
      <c r="U17" s="1">
        <f t="shared" ca="1" si="20"/>
        <v>0</v>
      </c>
      <c r="V17" s="1">
        <f t="shared" ca="1" si="20"/>
        <v>0</v>
      </c>
      <c r="W17" s="1">
        <f t="shared" ca="1" si="20"/>
        <v>0</v>
      </c>
      <c r="X17" s="1">
        <f t="shared" ca="1" si="20"/>
        <v>0</v>
      </c>
      <c r="Y17" s="1">
        <f t="shared" ca="1" si="20"/>
        <v>1</v>
      </c>
      <c r="Z17" s="1">
        <f t="shared" ca="1" si="20"/>
        <v>0</v>
      </c>
      <c r="AA17" s="1">
        <f t="shared" ca="1" si="20"/>
        <v>0</v>
      </c>
      <c r="AB17" s="1">
        <f t="shared" ca="1" si="20"/>
        <v>0</v>
      </c>
      <c r="AC17" s="1">
        <f t="shared" ca="1" si="20"/>
        <v>1</v>
      </c>
      <c r="AD17" s="1">
        <f t="shared" ca="1" si="20"/>
        <v>0</v>
      </c>
      <c r="AE17" s="1">
        <f t="shared" ca="1" si="20"/>
        <v>0</v>
      </c>
      <c r="AF17" s="1">
        <f t="shared" ca="1" si="20"/>
        <v>0</v>
      </c>
      <c r="AH17" s="457">
        <v>11</v>
      </c>
      <c r="AI17" t="str">
        <f t="shared" si="21"/>
        <v/>
      </c>
      <c r="AJ17" t="str">
        <f t="shared" si="21"/>
        <v/>
      </c>
      <c r="AK17" t="e" vm="2">
        <f t="shared" si="21"/>
        <v>#VALUE!</v>
      </c>
      <c r="AL17" t="str">
        <f t="shared" si="21"/>
        <v>zielony</v>
      </c>
      <c r="AM17" t="str">
        <f t="shared" si="21"/>
        <v/>
      </c>
      <c r="AN17" t="str">
        <f t="shared" si="21"/>
        <v/>
      </c>
      <c r="AO17" t="e" vm="2">
        <f t="shared" si="21"/>
        <v>#VALUE!</v>
      </c>
      <c r="AP17" t="str">
        <f t="shared" si="21"/>
        <v/>
      </c>
      <c r="AQ17" t="str">
        <f t="shared" si="21"/>
        <v/>
      </c>
      <c r="AR17" t="e" vm="2">
        <f t="shared" si="21"/>
        <v>#VALUE!</v>
      </c>
      <c r="AS17" t="e" vm="2">
        <f t="shared" si="21"/>
        <v>#VALUE!</v>
      </c>
      <c r="AT17" t="str">
        <f t="shared" si="21"/>
        <v/>
      </c>
      <c r="AU17" t="str">
        <f t="shared" si="21"/>
        <v>czerwony</v>
      </c>
      <c r="AV17" t="str">
        <f t="shared" si="21"/>
        <v/>
      </c>
      <c r="AW17" t="e" vm="2">
        <f t="shared" si="21"/>
        <v>#VALUE!</v>
      </c>
      <c r="AX17" t="str">
        <f t="shared" si="21"/>
        <v/>
      </c>
      <c r="AZ17" t="s">
        <v>738</v>
      </c>
      <c r="BA17" t="s">
        <v>718</v>
      </c>
      <c r="BB17" t="s">
        <v>7</v>
      </c>
      <c r="BC17" t="s">
        <v>10</v>
      </c>
      <c r="BD17" t="s">
        <v>724</v>
      </c>
      <c r="BE17" t="s">
        <v>459</v>
      </c>
      <c r="BG17" t="str">
        <f>Licznik_Kolorów[[#This Row],[Sezon]]&amp;Licznik_Kolorów[[#This Row],[Styl]]</f>
        <v>uniwersalnecodzienny</v>
      </c>
      <c r="BI17">
        <v>14</v>
      </c>
      <c r="CA17" s="479" t="s">
        <v>189</v>
      </c>
      <c r="CB17" s="508" t="str">
        <f t="shared" ca="1" si="3"/>
        <v>-</v>
      </c>
      <c r="CC17" s="508" t="str">
        <f t="shared" ca="1" si="4"/>
        <v>+</v>
      </c>
      <c r="CD17" s="508" t="str">
        <f t="shared" ca="1" si="5"/>
        <v/>
      </c>
      <c r="CE17" s="508" t="str">
        <f t="shared" ca="1" si="6"/>
        <v>-</v>
      </c>
      <c r="CF17" s="508" t="str">
        <f t="shared" ca="1" si="7"/>
        <v>+</v>
      </c>
      <c r="CG17" s="508" t="str">
        <f t="shared" ca="1" si="8"/>
        <v>+</v>
      </c>
      <c r="CH17" s="508" t="str">
        <f t="shared" ca="1" si="9"/>
        <v/>
      </c>
      <c r="CI17" s="508" t="str">
        <f t="shared" ca="1" si="10"/>
        <v>-</v>
      </c>
      <c r="CJ17" s="508" t="str">
        <f t="shared" ca="1" si="11"/>
        <v>+</v>
      </c>
      <c r="CK17" s="508" t="str">
        <f t="shared" ca="1" si="12"/>
        <v/>
      </c>
      <c r="CL17" s="508" t="str">
        <f t="shared" ca="1" si="13"/>
        <v/>
      </c>
      <c r="CM17" s="508" t="str">
        <f t="shared" ca="1" si="14"/>
        <v>-</v>
      </c>
      <c r="CN17" s="508" t="str">
        <f t="shared" ca="1" si="15"/>
        <v>-</v>
      </c>
      <c r="CO17" s="508" t="str">
        <f t="shared" ca="1" si="16"/>
        <v>-</v>
      </c>
      <c r="CP17" s="508" t="str">
        <f t="shared" ca="1" si="17"/>
        <v/>
      </c>
      <c r="CQ17" s="508" t="str">
        <f t="shared" ca="1" si="18"/>
        <v>-</v>
      </c>
    </row>
    <row r="18" spans="1:95" ht="16.2" thickBot="1" x14ac:dyDescent="0.35">
      <c r="A18" s="411" t="s">
        <v>7</v>
      </c>
      <c r="B18" s="411" t="s">
        <v>13</v>
      </c>
      <c r="C18" s="557">
        <f ca="1">IFERROR(COUNTIF(OFFSET('Wybór ubrań'!$A$3,0,MATCH(C$2&amp;$A18&amp;$B18,'Wybór ubrań'!$B$1:$DY$1,0),HLOOKUP(C$2&amp;$A18&amp;$B18,'Wybór ubrań'!$B$84:$DY$85,2,FALSE)),"&lt;&gt;""0"),"0")</f>
        <v>1</v>
      </c>
      <c r="D18" s="557">
        <f ca="1">IFERROR(COUNTIF(OFFSET('Wybór ubrań'!$A$3,0,MATCH(D$2&amp;$A18&amp;$B18,'Wybór ubrań'!$B$1:$DY$1,0),HLOOKUP(D$2&amp;$A18&amp;$B18,'Wybór ubrań'!$B$84:$DY$85,2,FALSE)),"&lt;&gt;""0"),"0")</f>
        <v>2</v>
      </c>
      <c r="E18" s="557" t="str">
        <f ca="1">IFERROR(COUNTIF(OFFSET('Wybór ubrań'!$A$3,0,MATCH(E$2&amp;$A18&amp;$B18,'Wybór ubrań'!$B$1:$DY$1,0),HLOOKUP(E$2&amp;$A18&amp;$B18,'Wybór ubrań'!$B$84:$DY$85,2,FALSE)),"&lt;&gt;""0"),"0")</f>
        <v>0</v>
      </c>
      <c r="F18" s="557">
        <f ca="1">IFERROR(COUNTIF(OFFSET('Wybór ubrań'!$A$3,0,MATCH(F$2&amp;$A18&amp;$B18,'Wybór ubrań'!$B$1:$DY$1,0),HLOOKUP(F$2&amp;$A18&amp;$B18,'Wybór ubrań'!$B$84:$DY$85,2,FALSE)),"&lt;&gt;""0"),"0")</f>
        <v>5</v>
      </c>
      <c r="G18" s="557" t="str">
        <f ca="1">IFERROR(COUNTIF(OFFSET('Wybór ubrań'!$A$3,0,MATCH(G$2&amp;$A18&amp;$B18,'Wybór ubrań'!$B$1:$DY$1,0),HLOOKUP(G$2&amp;$A18&amp;$B18,'Wybór ubrań'!$B$84:$DY$85,2,FALSE)),"&lt;&gt;""0"),"0")</f>
        <v>0</v>
      </c>
      <c r="H18" s="557" t="str">
        <f ca="1">IFERROR(COUNTIF(OFFSET('Wybór ubrań'!$A$3,0,MATCH(H$2&amp;$A18&amp;$B18,'Wybór ubrań'!$B$1:$DY$1,0),HLOOKUP(H$2&amp;$A18&amp;$B18,'Wybór ubrań'!$B$84:$DY$85,2,FALSE)),"&lt;&gt;""0"),"0")</f>
        <v>0</v>
      </c>
      <c r="I18" s="557" t="str">
        <f ca="1">IFERROR(COUNTIF(OFFSET('Wybór ubrań'!$A$3,0,MATCH(I$2&amp;$A18&amp;$B18,'Wybór ubrań'!$B$1:$DY$1,0),HLOOKUP(I$2&amp;$A18&amp;$B18,'Wybór ubrań'!$B$84:$DY$85,2,FALSE)),"&lt;&gt;""0"),"0")</f>
        <v>0</v>
      </c>
      <c r="J18" s="557" t="str">
        <f ca="1">IFERROR(COUNTIF(OFFSET('Wybór ubrań'!$A$3,0,MATCH(J$2&amp;$A18&amp;$B18,'Wybór ubrań'!$B$1:$DY$1,0),HLOOKUP(J$2&amp;$A18&amp;$B18,'Wybór ubrań'!$B$84:$DY$85,2,FALSE)),"&lt;&gt;""0"),"0")</f>
        <v>0</v>
      </c>
      <c r="K18" s="557" t="str">
        <f ca="1">IFERROR(COUNTIF(OFFSET('Wybór ubrań'!$A$3,0,MATCH(K$2&amp;$A18&amp;$B18,'Wybór ubrań'!$B$1:$DY$1,0),HLOOKUP(K$2&amp;$A18&amp;$B18,'Wybór ubrań'!$B$84:$DY$85,2,FALSE)),"&lt;&gt;""0"),"0")</f>
        <v>0</v>
      </c>
      <c r="M18" s="369" t="s">
        <v>189</v>
      </c>
      <c r="N18" s="347">
        <f>COUNTIF(Tabela1[[Kolor ]:[Kolor3]],$M18)</f>
        <v>1</v>
      </c>
      <c r="P18" s="416" t="s">
        <v>75</v>
      </c>
      <c r="Q18" s="1">
        <f t="shared" ca="1" si="20"/>
        <v>0</v>
      </c>
      <c r="R18" s="1">
        <f t="shared" ca="1" si="20"/>
        <v>0</v>
      </c>
      <c r="S18" s="1">
        <f t="shared" ca="1" si="20"/>
        <v>0</v>
      </c>
      <c r="T18" s="1">
        <f t="shared" ca="1" si="20"/>
        <v>0</v>
      </c>
      <c r="U18" s="1">
        <f t="shared" ca="1" si="20"/>
        <v>0</v>
      </c>
      <c r="V18" s="1">
        <f t="shared" ca="1" si="20"/>
        <v>0</v>
      </c>
      <c r="W18" s="1">
        <f t="shared" ca="1" si="20"/>
        <v>0</v>
      </c>
      <c r="X18" s="1">
        <f t="shared" ca="1" si="20"/>
        <v>0</v>
      </c>
      <c r="Y18" s="1">
        <f t="shared" ca="1" si="20"/>
        <v>0</v>
      </c>
      <c r="Z18" s="1">
        <f t="shared" ca="1" si="20"/>
        <v>0</v>
      </c>
      <c r="AA18" s="1">
        <f t="shared" ca="1" si="20"/>
        <v>0</v>
      </c>
      <c r="AB18" s="1">
        <f t="shared" ca="1" si="20"/>
        <v>0</v>
      </c>
      <c r="AC18" s="1">
        <f t="shared" ca="1" si="20"/>
        <v>1</v>
      </c>
      <c r="AD18" s="1">
        <f t="shared" ca="1" si="20"/>
        <v>0</v>
      </c>
      <c r="AE18" s="1">
        <f t="shared" ca="1" si="20"/>
        <v>0</v>
      </c>
      <c r="AF18" s="1">
        <f t="shared" ca="1" si="20"/>
        <v>0</v>
      </c>
      <c r="AH18" s="457">
        <v>12</v>
      </c>
      <c r="AI18" t="str">
        <f t="shared" si="21"/>
        <v/>
      </c>
      <c r="AJ18" t="str">
        <f t="shared" si="21"/>
        <v/>
      </c>
      <c r="AK18" t="e" vm="2">
        <f t="shared" si="21"/>
        <v>#VALUE!</v>
      </c>
      <c r="AL18" t="str">
        <f t="shared" si="21"/>
        <v>stalowo niebieski</v>
      </c>
      <c r="AM18" t="str">
        <f t="shared" si="21"/>
        <v/>
      </c>
      <c r="AN18" t="str">
        <f t="shared" si="21"/>
        <v/>
      </c>
      <c r="AO18" t="e" vm="2">
        <f t="shared" si="21"/>
        <v>#VALUE!</v>
      </c>
      <c r="AP18" t="str">
        <f t="shared" si="21"/>
        <v/>
      </c>
      <c r="AQ18" t="str">
        <f t="shared" si="21"/>
        <v/>
      </c>
      <c r="AR18" t="e" vm="2">
        <f t="shared" si="21"/>
        <v>#VALUE!</v>
      </c>
      <c r="AS18" t="e" vm="2">
        <f t="shared" si="21"/>
        <v>#VALUE!</v>
      </c>
      <c r="AT18" t="str">
        <f t="shared" si="21"/>
        <v/>
      </c>
      <c r="AU18" t="str">
        <f t="shared" si="21"/>
        <v>cyraneczka</v>
      </c>
      <c r="AV18" t="str">
        <f t="shared" si="21"/>
        <v/>
      </c>
      <c r="AW18" t="e" vm="2">
        <f t="shared" si="21"/>
        <v>#VALUE!</v>
      </c>
      <c r="AX18" t="str">
        <f t="shared" si="21"/>
        <v/>
      </c>
      <c r="AZ18" t="s">
        <v>739</v>
      </c>
      <c r="BA18" t="s">
        <v>740</v>
      </c>
      <c r="BB18" t="s">
        <v>457</v>
      </c>
      <c r="BC18" t="s">
        <v>13</v>
      </c>
      <c r="BD18" t="s">
        <v>433</v>
      </c>
      <c r="BE18" t="s">
        <v>432</v>
      </c>
      <c r="BG18" t="str">
        <f>Licznik_Kolorów[[#This Row],[Sezon]]&amp;Licznik_Kolorów[[#This Row],[Styl]]</f>
        <v>latouniwersalny</v>
      </c>
      <c r="BI18">
        <v>15</v>
      </c>
      <c r="CA18" s="480" t="s">
        <v>168</v>
      </c>
      <c r="CB18" s="508" t="str">
        <f t="shared" ca="1" si="3"/>
        <v>-</v>
      </c>
      <c r="CC18" s="508" t="str">
        <f t="shared" ca="1" si="4"/>
        <v>-</v>
      </c>
      <c r="CD18" s="508" t="str">
        <f t="shared" ca="1" si="5"/>
        <v/>
      </c>
      <c r="CE18" s="508" t="str">
        <f t="shared" ca="1" si="6"/>
        <v>-</v>
      </c>
      <c r="CF18" s="508" t="str">
        <f t="shared" ca="1" si="7"/>
        <v>-</v>
      </c>
      <c r="CG18" s="508" t="str">
        <f t="shared" ca="1" si="8"/>
        <v>+</v>
      </c>
      <c r="CH18" s="508" t="str">
        <f t="shared" ca="1" si="9"/>
        <v/>
      </c>
      <c r="CI18" s="508" t="str">
        <f t="shared" ca="1" si="10"/>
        <v>-</v>
      </c>
      <c r="CJ18" s="508" t="str">
        <f t="shared" ca="1" si="11"/>
        <v>-</v>
      </c>
      <c r="CK18" s="508" t="str">
        <f t="shared" ca="1" si="12"/>
        <v/>
      </c>
      <c r="CL18" s="508" t="str">
        <f t="shared" ca="1" si="13"/>
        <v/>
      </c>
      <c r="CM18" s="508" t="str">
        <f t="shared" ca="1" si="14"/>
        <v>-</v>
      </c>
      <c r="CN18" s="508" t="str">
        <f t="shared" ca="1" si="15"/>
        <v>-</v>
      </c>
      <c r="CO18" s="508" t="str">
        <f t="shared" ca="1" si="16"/>
        <v>-</v>
      </c>
      <c r="CP18" s="508" t="str">
        <f t="shared" ca="1" si="17"/>
        <v/>
      </c>
      <c r="CQ18" s="508" t="str">
        <f t="shared" ca="1" si="18"/>
        <v>-</v>
      </c>
    </row>
    <row r="19" spans="1:95" ht="15.6" x14ac:dyDescent="0.3">
      <c r="M19" s="375" t="s">
        <v>261</v>
      </c>
      <c r="N19" s="347">
        <f>COUNTIF(Tabela1[[Kolor ]:[Kolor3]],$M19)</f>
        <v>1</v>
      </c>
      <c r="P19" s="422" t="s">
        <v>133</v>
      </c>
      <c r="Q19" s="1">
        <f t="shared" ca="1" si="20"/>
        <v>0</v>
      </c>
      <c r="R19" s="1">
        <f t="shared" ca="1" si="20"/>
        <v>0</v>
      </c>
      <c r="S19" s="1">
        <f t="shared" ca="1" si="20"/>
        <v>0</v>
      </c>
      <c r="T19" s="1">
        <f t="shared" ca="1" si="20"/>
        <v>0</v>
      </c>
      <c r="U19" s="1">
        <f t="shared" ca="1" si="20"/>
        <v>0</v>
      </c>
      <c r="V19" s="1">
        <f t="shared" ca="1" si="20"/>
        <v>0</v>
      </c>
      <c r="W19" s="1">
        <f t="shared" ca="1" si="20"/>
        <v>0</v>
      </c>
      <c r="X19" s="1">
        <f t="shared" ca="1" si="20"/>
        <v>0</v>
      </c>
      <c r="Y19" s="1">
        <f t="shared" ca="1" si="20"/>
        <v>0</v>
      </c>
      <c r="Z19" s="1">
        <f t="shared" ca="1" si="20"/>
        <v>0</v>
      </c>
      <c r="AA19" s="1">
        <f t="shared" ca="1" si="20"/>
        <v>0</v>
      </c>
      <c r="AB19" s="1">
        <f t="shared" ca="1" si="20"/>
        <v>0</v>
      </c>
      <c r="AC19" s="1">
        <f t="shared" ca="1" si="20"/>
        <v>0</v>
      </c>
      <c r="AD19" s="1">
        <f t="shared" ca="1" si="20"/>
        <v>0</v>
      </c>
      <c r="AE19" s="1">
        <f t="shared" ca="1" si="20"/>
        <v>0</v>
      </c>
      <c r="AF19" s="1">
        <f t="shared" ca="1" si="20"/>
        <v>0</v>
      </c>
      <c r="AH19" s="457">
        <v>13</v>
      </c>
      <c r="AI19" t="str">
        <f t="shared" si="21"/>
        <v/>
      </c>
      <c r="AJ19" t="str">
        <f t="shared" si="21"/>
        <v/>
      </c>
      <c r="AK19" t="e" vm="2">
        <f t="shared" si="21"/>
        <v>#VALUE!</v>
      </c>
      <c r="AL19" t="str">
        <f t="shared" si="21"/>
        <v>jasnobrązowy</v>
      </c>
      <c r="AM19" t="str">
        <f t="shared" si="21"/>
        <v/>
      </c>
      <c r="AN19" t="str">
        <f t="shared" si="21"/>
        <v/>
      </c>
      <c r="AO19" t="e" vm="2">
        <f t="shared" si="21"/>
        <v>#VALUE!</v>
      </c>
      <c r="AP19" t="str">
        <f t="shared" si="21"/>
        <v/>
      </c>
      <c r="AQ19" t="str">
        <f t="shared" si="21"/>
        <v/>
      </c>
      <c r="AR19" t="e" vm="2">
        <f t="shared" si="21"/>
        <v>#VALUE!</v>
      </c>
      <c r="AS19" t="e" vm="2">
        <f t="shared" si="21"/>
        <v>#VALUE!</v>
      </c>
      <c r="AT19" t="str">
        <f t="shared" si="21"/>
        <v/>
      </c>
      <c r="AU19" t="str">
        <f t="shared" si="21"/>
        <v>różowy</v>
      </c>
      <c r="AV19" t="str">
        <f t="shared" si="21"/>
        <v/>
      </c>
      <c r="AW19" t="e" vm="2">
        <f t="shared" si="21"/>
        <v>#VALUE!</v>
      </c>
      <c r="AX19" t="str">
        <f t="shared" si="21"/>
        <v/>
      </c>
      <c r="AZ19" t="s">
        <v>741</v>
      </c>
      <c r="BA19" t="s">
        <v>740</v>
      </c>
      <c r="BB19" t="s">
        <v>7</v>
      </c>
      <c r="BC19" t="s">
        <v>13</v>
      </c>
      <c r="BD19" t="s">
        <v>735</v>
      </c>
      <c r="BG19" t="str">
        <f>Licznik_Kolorów[[#This Row],[Sezon]]&amp;Licznik_Kolorów[[#This Row],[Styl]]</f>
        <v>uniwersalneuniwersalny</v>
      </c>
      <c r="BI19" t="s">
        <v>646</v>
      </c>
      <c r="BJ19">
        <f ca="1">15-COUNTBLANK(BJ4:BJ18)</f>
        <v>2</v>
      </c>
      <c r="BK19">
        <f t="shared" ref="BK19:BY19" ca="1" si="22">15-COUNTBLANK(BK4:BK18)</f>
        <v>1</v>
      </c>
      <c r="BL19">
        <f t="shared" ca="1" si="22"/>
        <v>0</v>
      </c>
      <c r="BM19">
        <f t="shared" ca="1" si="22"/>
        <v>9</v>
      </c>
      <c r="BN19">
        <f t="shared" ca="1" si="22"/>
        <v>3</v>
      </c>
      <c r="BO19">
        <f t="shared" ca="1" si="22"/>
        <v>1</v>
      </c>
      <c r="BP19">
        <f t="shared" ca="1" si="22"/>
        <v>0</v>
      </c>
      <c r="BQ19">
        <f t="shared" ca="1" si="22"/>
        <v>3</v>
      </c>
      <c r="BR19">
        <f t="shared" ca="1" si="22"/>
        <v>5</v>
      </c>
      <c r="BS19">
        <f t="shared" ca="1" si="22"/>
        <v>0</v>
      </c>
      <c r="BT19">
        <f t="shared" ca="1" si="22"/>
        <v>0</v>
      </c>
      <c r="BU19">
        <f t="shared" ca="1" si="22"/>
        <v>2</v>
      </c>
      <c r="BV19">
        <f t="shared" ca="1" si="22"/>
        <v>12</v>
      </c>
      <c r="BW19">
        <f t="shared" ca="1" si="22"/>
        <v>2</v>
      </c>
      <c r="BX19">
        <f t="shared" ca="1" si="22"/>
        <v>0</v>
      </c>
      <c r="BY19">
        <f t="shared" ca="1" si="22"/>
        <v>6</v>
      </c>
      <c r="CA19" s="481" t="s">
        <v>285</v>
      </c>
      <c r="CB19" s="508" t="str">
        <f t="shared" ca="1" si="3"/>
        <v>-</v>
      </c>
      <c r="CC19" s="508" t="str">
        <f t="shared" ca="1" si="4"/>
        <v>-</v>
      </c>
      <c r="CD19" s="508" t="str">
        <f t="shared" ca="1" si="5"/>
        <v/>
      </c>
      <c r="CE19" s="508" t="str">
        <f t="shared" ca="1" si="6"/>
        <v>-</v>
      </c>
      <c r="CF19" s="508" t="str">
        <f t="shared" ca="1" si="7"/>
        <v>-</v>
      </c>
      <c r="CG19" s="508" t="str">
        <f t="shared" ca="1" si="8"/>
        <v>+</v>
      </c>
      <c r="CH19" s="508" t="str">
        <f t="shared" ca="1" si="9"/>
        <v/>
      </c>
      <c r="CI19" s="508" t="str">
        <f t="shared" ca="1" si="10"/>
        <v>-</v>
      </c>
      <c r="CJ19" s="508" t="str">
        <f t="shared" ca="1" si="11"/>
        <v>-</v>
      </c>
      <c r="CK19" s="508" t="str">
        <f t="shared" ca="1" si="12"/>
        <v/>
      </c>
      <c r="CL19" s="508" t="str">
        <f t="shared" ca="1" si="13"/>
        <v/>
      </c>
      <c r="CM19" s="508" t="str">
        <f t="shared" ca="1" si="14"/>
        <v>-</v>
      </c>
      <c r="CN19" s="508" t="str">
        <f t="shared" ca="1" si="15"/>
        <v>-</v>
      </c>
      <c r="CO19" s="508" t="str">
        <f t="shared" ca="1" si="16"/>
        <v>-</v>
      </c>
      <c r="CP19" s="508" t="str">
        <f t="shared" ca="1" si="17"/>
        <v/>
      </c>
      <c r="CQ19" s="508" t="str">
        <f t="shared" ca="1" si="18"/>
        <v>-</v>
      </c>
    </row>
    <row r="20" spans="1:95" ht="15.6" x14ac:dyDescent="0.3">
      <c r="M20" s="379" t="s">
        <v>14</v>
      </c>
      <c r="N20" s="347">
        <f>COUNTIF(Tabela1[[Kolor ]:[Kolor3]],$M20)</f>
        <v>1</v>
      </c>
      <c r="P20" s="451" t="s">
        <v>352</v>
      </c>
      <c r="Q20" s="1">
        <f t="shared" ca="1" si="20"/>
        <v>0</v>
      </c>
      <c r="R20" s="1">
        <f t="shared" ca="1" si="20"/>
        <v>0</v>
      </c>
      <c r="S20" s="1">
        <f t="shared" ca="1" si="20"/>
        <v>0</v>
      </c>
      <c r="T20" s="1">
        <f t="shared" ca="1" si="20"/>
        <v>0</v>
      </c>
      <c r="U20" s="1">
        <f t="shared" ca="1" si="20"/>
        <v>0</v>
      </c>
      <c r="V20" s="1">
        <f t="shared" ca="1" si="20"/>
        <v>0</v>
      </c>
      <c r="W20" s="1">
        <f t="shared" ca="1" si="20"/>
        <v>0</v>
      </c>
      <c r="X20" s="1">
        <f t="shared" ca="1" si="20"/>
        <v>0</v>
      </c>
      <c r="Y20" s="1">
        <f t="shared" ca="1" si="20"/>
        <v>0</v>
      </c>
      <c r="Z20" s="1">
        <f t="shared" ca="1" si="20"/>
        <v>0</v>
      </c>
      <c r="AA20" s="1">
        <f t="shared" ca="1" si="20"/>
        <v>0</v>
      </c>
      <c r="AB20" s="1">
        <f t="shared" ca="1" si="20"/>
        <v>0</v>
      </c>
      <c r="AC20" s="1">
        <f t="shared" ca="1" si="20"/>
        <v>0</v>
      </c>
      <c r="AD20" s="1">
        <f t="shared" ca="1" si="20"/>
        <v>0</v>
      </c>
      <c r="AE20" s="1">
        <f t="shared" ca="1" si="20"/>
        <v>0</v>
      </c>
      <c r="AF20" s="1">
        <f t="shared" ca="1" si="20"/>
        <v>0</v>
      </c>
      <c r="AH20" s="457">
        <v>14</v>
      </c>
      <c r="AI20" t="str">
        <f t="shared" si="21"/>
        <v/>
      </c>
      <c r="AJ20" t="str">
        <f t="shared" si="21"/>
        <v/>
      </c>
      <c r="AK20" t="e" vm="2">
        <f t="shared" si="21"/>
        <v>#VALUE!</v>
      </c>
      <c r="AL20" t="str">
        <f t="shared" si="21"/>
        <v>granatowy</v>
      </c>
      <c r="AM20" t="str">
        <f t="shared" si="21"/>
        <v/>
      </c>
      <c r="AN20" t="str">
        <f t="shared" si="21"/>
        <v/>
      </c>
      <c r="AO20" t="e" vm="2">
        <f t="shared" si="21"/>
        <v>#VALUE!</v>
      </c>
      <c r="AP20" t="str">
        <f t="shared" si="21"/>
        <v/>
      </c>
      <c r="AQ20" t="str">
        <f t="shared" si="21"/>
        <v/>
      </c>
      <c r="AR20" t="e" vm="2">
        <f t="shared" si="21"/>
        <v>#VALUE!</v>
      </c>
      <c r="AS20" t="e" vm="2">
        <f t="shared" si="21"/>
        <v>#VALUE!</v>
      </c>
      <c r="AT20" t="str">
        <f t="shared" si="21"/>
        <v/>
      </c>
      <c r="AU20" t="str">
        <f t="shared" si="21"/>
        <v>czarny</v>
      </c>
      <c r="AV20" t="str">
        <f t="shared" si="21"/>
        <v/>
      </c>
      <c r="AW20" t="e" vm="2">
        <f t="shared" si="21"/>
        <v>#VALUE!</v>
      </c>
      <c r="AX20" t="str">
        <f t="shared" si="21"/>
        <v/>
      </c>
      <c r="AZ20" t="s">
        <v>742</v>
      </c>
      <c r="BA20" t="s">
        <v>740</v>
      </c>
      <c r="BB20" t="s">
        <v>457</v>
      </c>
      <c r="BC20" t="s">
        <v>13</v>
      </c>
      <c r="BD20" t="s">
        <v>715</v>
      </c>
      <c r="BE20" t="s">
        <v>432</v>
      </c>
      <c r="BG20" t="str">
        <f>Licznik_Kolorów[[#This Row],[Sezon]]&amp;Licznik_Kolorów[[#This Row],[Styl]]</f>
        <v>latouniwersalny</v>
      </c>
      <c r="CA20" s="482" t="s">
        <v>273</v>
      </c>
      <c r="CB20" s="508" t="str">
        <f t="shared" ca="1" si="3"/>
        <v>-</v>
      </c>
      <c r="CC20" s="508" t="str">
        <f t="shared" ca="1" si="4"/>
        <v>-</v>
      </c>
      <c r="CD20" s="508" t="str">
        <f t="shared" ca="1" si="5"/>
        <v/>
      </c>
      <c r="CE20" s="508" t="str">
        <f t="shared" ca="1" si="6"/>
        <v>-</v>
      </c>
      <c r="CF20" s="508" t="str">
        <f t="shared" ca="1" si="7"/>
        <v>-</v>
      </c>
      <c r="CG20" s="508" t="str">
        <f t="shared" ca="1" si="8"/>
        <v>+</v>
      </c>
      <c r="CH20" s="508" t="str">
        <f t="shared" ca="1" si="9"/>
        <v/>
      </c>
      <c r="CI20" s="508" t="str">
        <f t="shared" ca="1" si="10"/>
        <v>-</v>
      </c>
      <c r="CJ20" s="508" t="str">
        <f t="shared" ca="1" si="11"/>
        <v>-</v>
      </c>
      <c r="CK20" s="508" t="str">
        <f t="shared" ca="1" si="12"/>
        <v/>
      </c>
      <c r="CL20" s="508" t="str">
        <f t="shared" ca="1" si="13"/>
        <v/>
      </c>
      <c r="CM20" s="508" t="str">
        <f t="shared" ca="1" si="14"/>
        <v>-</v>
      </c>
      <c r="CN20" s="508" t="str">
        <f t="shared" ca="1" si="15"/>
        <v>-</v>
      </c>
      <c r="CO20" s="508" t="str">
        <f t="shared" ca="1" si="16"/>
        <v>-</v>
      </c>
      <c r="CP20" s="508" t="str">
        <f t="shared" ca="1" si="17"/>
        <v/>
      </c>
      <c r="CQ20" s="508" t="str">
        <f t="shared" ca="1" si="18"/>
        <v>-</v>
      </c>
    </row>
    <row r="21" spans="1:95" ht="16.2" thickBot="1" x14ac:dyDescent="0.35">
      <c r="A21" s="729" t="s">
        <v>683</v>
      </c>
      <c r="B21" s="729"/>
      <c r="C21" s="729"/>
      <c r="D21" s="729"/>
      <c r="E21" s="729"/>
      <c r="F21" s="729"/>
      <c r="G21" s="729"/>
      <c r="H21" s="729"/>
      <c r="I21" s="729"/>
      <c r="J21" s="729"/>
      <c r="K21" s="729"/>
      <c r="M21" s="386" t="s">
        <v>323</v>
      </c>
      <c r="N21" s="347">
        <f>COUNTIF(Tabela1[[Kolor ]:[Kolor3]],$M21)</f>
        <v>1</v>
      </c>
      <c r="P21" s="420" t="s">
        <v>419</v>
      </c>
      <c r="Q21" s="1">
        <f t="shared" ca="1" si="20"/>
        <v>0</v>
      </c>
      <c r="R21" s="1">
        <f t="shared" ca="1" si="20"/>
        <v>0</v>
      </c>
      <c r="S21" s="1">
        <f t="shared" ca="1" si="20"/>
        <v>0</v>
      </c>
      <c r="T21" s="1">
        <f t="shared" ca="1" si="20"/>
        <v>0</v>
      </c>
      <c r="U21" s="1">
        <f t="shared" ca="1" si="20"/>
        <v>0</v>
      </c>
      <c r="V21" s="1">
        <f t="shared" ca="1" si="20"/>
        <v>0</v>
      </c>
      <c r="W21" s="1">
        <f t="shared" ca="1" si="20"/>
        <v>0</v>
      </c>
      <c r="X21" s="1">
        <f t="shared" ca="1" si="20"/>
        <v>0</v>
      </c>
      <c r="Y21" s="1">
        <f t="shared" ca="1" si="20"/>
        <v>0</v>
      </c>
      <c r="Z21" s="1">
        <f t="shared" ca="1" si="20"/>
        <v>0</v>
      </c>
      <c r="AA21" s="1">
        <f t="shared" ca="1" si="20"/>
        <v>0</v>
      </c>
      <c r="AB21" s="1">
        <f t="shared" ca="1" si="20"/>
        <v>0</v>
      </c>
      <c r="AC21" s="1">
        <f t="shared" ca="1" si="20"/>
        <v>0</v>
      </c>
      <c r="AD21" s="1">
        <f t="shared" ca="1" si="20"/>
        <v>0</v>
      </c>
      <c r="AE21" s="1">
        <f t="shared" ca="1" si="20"/>
        <v>0</v>
      </c>
      <c r="AF21" s="1">
        <f t="shared" ca="1" si="20"/>
        <v>0</v>
      </c>
      <c r="AH21" s="457">
        <v>15</v>
      </c>
      <c r="AI21" t="str">
        <f t="shared" si="21"/>
        <v/>
      </c>
      <c r="AJ21" t="str">
        <f t="shared" si="21"/>
        <v/>
      </c>
      <c r="AK21" t="e" vm="2">
        <f t="shared" si="21"/>
        <v>#VALUE!</v>
      </c>
      <c r="AL21" t="str">
        <f t="shared" si="21"/>
        <v/>
      </c>
      <c r="AM21" t="str">
        <f t="shared" si="21"/>
        <v/>
      </c>
      <c r="AN21" t="str">
        <f t="shared" si="21"/>
        <v/>
      </c>
      <c r="AO21" t="e" vm="2">
        <f t="shared" si="21"/>
        <v>#VALUE!</v>
      </c>
      <c r="AP21" t="str">
        <f t="shared" si="21"/>
        <v/>
      </c>
      <c r="AQ21" t="str">
        <f t="shared" si="21"/>
        <v/>
      </c>
      <c r="AR21" t="e" vm="2">
        <f t="shared" si="21"/>
        <v>#VALUE!</v>
      </c>
      <c r="AS21" t="e" vm="2">
        <f t="shared" si="21"/>
        <v>#VALUE!</v>
      </c>
      <c r="AT21" t="str">
        <f t="shared" si="21"/>
        <v/>
      </c>
      <c r="AU21" t="str">
        <f t="shared" si="21"/>
        <v>czarny</v>
      </c>
      <c r="AV21" t="str">
        <f t="shared" si="21"/>
        <v/>
      </c>
      <c r="AW21" t="e" vm="2">
        <f t="shared" si="21"/>
        <v>#VALUE!</v>
      </c>
      <c r="AX21" t="str">
        <f t="shared" si="21"/>
        <v/>
      </c>
      <c r="AZ21" t="s">
        <v>743</v>
      </c>
      <c r="BA21" t="s">
        <v>740</v>
      </c>
      <c r="BB21" t="s">
        <v>457</v>
      </c>
      <c r="BC21" t="s">
        <v>13</v>
      </c>
      <c r="BD21" t="s">
        <v>433</v>
      </c>
      <c r="BE21" t="s">
        <v>431</v>
      </c>
      <c r="BF21" t="s">
        <v>434</v>
      </c>
      <c r="BG21" t="str">
        <f>Licznik_Kolorów[[#This Row],[Sezon]]&amp;Licznik_Kolorów[[#This Row],[Styl]]</f>
        <v>latouniwersalny</v>
      </c>
      <c r="BI21" t="s">
        <v>687</v>
      </c>
      <c r="CA21" s="483" t="s">
        <v>255</v>
      </c>
      <c r="CB21" s="508" t="str">
        <f t="shared" ca="1" si="3"/>
        <v>-</v>
      </c>
      <c r="CC21" s="508" t="str">
        <f t="shared" ca="1" si="4"/>
        <v>-</v>
      </c>
      <c r="CD21" s="508" t="str">
        <f t="shared" ca="1" si="5"/>
        <v/>
      </c>
      <c r="CE21" s="508" t="str">
        <f t="shared" ca="1" si="6"/>
        <v>-</v>
      </c>
      <c r="CF21" s="508" t="str">
        <f t="shared" ca="1" si="7"/>
        <v>-</v>
      </c>
      <c r="CG21" s="508" t="str">
        <f t="shared" ca="1" si="8"/>
        <v>+</v>
      </c>
      <c r="CH21" s="508" t="str">
        <f t="shared" ca="1" si="9"/>
        <v/>
      </c>
      <c r="CI21" s="508" t="str">
        <f t="shared" ca="1" si="10"/>
        <v>-</v>
      </c>
      <c r="CJ21" s="508" t="str">
        <f t="shared" ca="1" si="11"/>
        <v>-</v>
      </c>
      <c r="CK21" s="508" t="str">
        <f t="shared" ca="1" si="12"/>
        <v/>
      </c>
      <c r="CL21" s="508" t="str">
        <f t="shared" ca="1" si="13"/>
        <v/>
      </c>
      <c r="CM21" s="508" t="str">
        <f t="shared" ca="1" si="14"/>
        <v>-</v>
      </c>
      <c r="CN21" s="508" t="str">
        <f t="shared" ca="1" si="15"/>
        <v>-</v>
      </c>
      <c r="CO21" s="508" t="str">
        <f t="shared" ca="1" si="16"/>
        <v>-</v>
      </c>
      <c r="CP21" s="508" t="str">
        <f t="shared" ca="1" si="17"/>
        <v/>
      </c>
      <c r="CQ21" s="508" t="str">
        <f t="shared" ca="1" si="18"/>
        <v>-</v>
      </c>
    </row>
    <row r="22" spans="1:95" ht="16.2" thickBot="1" x14ac:dyDescent="0.35">
      <c r="A22" s="549" t="s">
        <v>2</v>
      </c>
      <c r="B22" s="555" t="s">
        <v>6</v>
      </c>
      <c r="C22" s="555" t="s">
        <v>445</v>
      </c>
      <c r="D22" s="566" t="s">
        <v>446</v>
      </c>
      <c r="E22" s="549" t="s">
        <v>447</v>
      </c>
      <c r="F22" s="566" t="s">
        <v>448</v>
      </c>
      <c r="G22" s="549" t="s">
        <v>449</v>
      </c>
      <c r="H22" s="566" t="s">
        <v>450</v>
      </c>
      <c r="I22" s="549" t="s">
        <v>451</v>
      </c>
      <c r="J22" s="567" t="s">
        <v>458</v>
      </c>
      <c r="K22" s="549" t="s">
        <v>681</v>
      </c>
      <c r="M22" s="353" t="s">
        <v>332</v>
      </c>
      <c r="N22" s="347">
        <f>COUNTIF(Tabela1[[Kolor ]:[Kolor3]],$M22)</f>
        <v>0</v>
      </c>
      <c r="P22" s="441" t="s">
        <v>428</v>
      </c>
      <c r="Q22" s="1">
        <f t="shared" ca="1" si="20"/>
        <v>0</v>
      </c>
      <c r="R22" s="1">
        <f t="shared" ca="1" si="20"/>
        <v>0</v>
      </c>
      <c r="S22" s="1">
        <f t="shared" ca="1" si="20"/>
        <v>0</v>
      </c>
      <c r="T22" s="1">
        <f t="shared" ca="1" si="20"/>
        <v>0</v>
      </c>
      <c r="U22" s="1">
        <f t="shared" ca="1" si="20"/>
        <v>0</v>
      </c>
      <c r="V22" s="1">
        <f t="shared" ca="1" si="20"/>
        <v>0</v>
      </c>
      <c r="W22" s="1">
        <f t="shared" ca="1" si="20"/>
        <v>0</v>
      </c>
      <c r="X22" s="1">
        <f t="shared" ca="1" si="20"/>
        <v>0</v>
      </c>
      <c r="Y22" s="1">
        <f t="shared" ca="1" si="20"/>
        <v>0</v>
      </c>
      <c r="Z22" s="1">
        <f t="shared" ca="1" si="20"/>
        <v>0</v>
      </c>
      <c r="AA22" s="1">
        <f t="shared" ca="1" si="20"/>
        <v>0</v>
      </c>
      <c r="AB22" s="1">
        <f t="shared" ca="1" si="20"/>
        <v>0</v>
      </c>
      <c r="AC22" s="1">
        <f t="shared" ca="1" si="20"/>
        <v>0</v>
      </c>
      <c r="AD22" s="1">
        <f t="shared" ca="1" si="20"/>
        <v>0</v>
      </c>
      <c r="AE22" s="1">
        <f t="shared" ca="1" si="20"/>
        <v>0</v>
      </c>
      <c r="AF22" s="1">
        <f t="shared" ca="1" si="20"/>
        <v>0</v>
      </c>
      <c r="AH22" s="457">
        <v>16</v>
      </c>
      <c r="AI22" t="str">
        <f t="shared" si="21"/>
        <v/>
      </c>
      <c r="AJ22" t="str">
        <f t="shared" si="21"/>
        <v/>
      </c>
      <c r="AK22" t="e" vm="2">
        <f t="shared" si="21"/>
        <v>#VALUE!</v>
      </c>
      <c r="AL22" t="str">
        <f t="shared" si="21"/>
        <v/>
      </c>
      <c r="AM22" t="str">
        <f t="shared" si="21"/>
        <v/>
      </c>
      <c r="AN22" t="str">
        <f t="shared" si="21"/>
        <v/>
      </c>
      <c r="AO22" t="e" vm="2">
        <f t="shared" si="21"/>
        <v>#VALUE!</v>
      </c>
      <c r="AP22" t="str">
        <f t="shared" si="21"/>
        <v/>
      </c>
      <c r="AQ22" t="str">
        <f t="shared" si="21"/>
        <v/>
      </c>
      <c r="AR22" t="e" vm="2">
        <f t="shared" si="21"/>
        <v>#VALUE!</v>
      </c>
      <c r="AS22" t="e" vm="2">
        <f t="shared" si="21"/>
        <v>#VALUE!</v>
      </c>
      <c r="AT22" t="str">
        <f t="shared" si="21"/>
        <v/>
      </c>
      <c r="AU22" t="str">
        <f t="shared" si="21"/>
        <v>stalowo niebieski</v>
      </c>
      <c r="AV22" t="str">
        <f t="shared" si="21"/>
        <v/>
      </c>
      <c r="AW22" t="e" vm="2">
        <f t="shared" si="21"/>
        <v>#VALUE!</v>
      </c>
      <c r="AX22" t="str">
        <f t="shared" si="21"/>
        <v/>
      </c>
      <c r="AZ22" t="s">
        <v>745</v>
      </c>
      <c r="BA22" t="s">
        <v>740</v>
      </c>
      <c r="BB22" t="s">
        <v>7</v>
      </c>
      <c r="BC22" t="s">
        <v>13</v>
      </c>
      <c r="BD22" t="s">
        <v>431</v>
      </c>
      <c r="BG22" t="str">
        <f>Licznik_Kolorów[[#This Row],[Sezon]]&amp;Licznik_Kolorów[[#This Row],[Styl]]</f>
        <v>uniwersalneuniwersalny</v>
      </c>
      <c r="BI22" s="12" t="s">
        <v>2</v>
      </c>
      <c r="BJ22" s="12" t="s">
        <v>457</v>
      </c>
      <c r="BK22" s="12" t="s">
        <v>457</v>
      </c>
      <c r="BL22" s="12" t="s">
        <v>457</v>
      </c>
      <c r="BM22" s="12" t="s">
        <v>457</v>
      </c>
      <c r="BN22" s="12" t="s">
        <v>456</v>
      </c>
      <c r="BO22" s="12" t="s">
        <v>456</v>
      </c>
      <c r="BP22" s="12" t="s">
        <v>456</v>
      </c>
      <c r="BQ22" s="12" t="s">
        <v>456</v>
      </c>
      <c r="BR22" s="12" t="s">
        <v>462</v>
      </c>
      <c r="BS22" s="12" t="s">
        <v>462</v>
      </c>
      <c r="BT22" s="12" t="s">
        <v>462</v>
      </c>
      <c r="BU22" s="12" t="s">
        <v>462</v>
      </c>
      <c r="BV22" s="12" t="s">
        <v>7</v>
      </c>
      <c r="BW22" s="12" t="s">
        <v>7</v>
      </c>
      <c r="BX22" s="12" t="s">
        <v>7</v>
      </c>
      <c r="BY22" s="12" t="s">
        <v>7</v>
      </c>
      <c r="CA22" s="484" t="s">
        <v>267</v>
      </c>
      <c r="CB22" s="508" t="str">
        <f t="shared" ca="1" si="3"/>
        <v>+</v>
      </c>
      <c r="CC22" s="508" t="str">
        <f t="shared" ca="1" si="4"/>
        <v>-</v>
      </c>
      <c r="CD22" s="508" t="str">
        <f t="shared" ca="1" si="5"/>
        <v/>
      </c>
      <c r="CE22" s="508" t="str">
        <f t="shared" ca="1" si="6"/>
        <v>-</v>
      </c>
      <c r="CF22" s="508" t="str">
        <f t="shared" ca="1" si="7"/>
        <v>-</v>
      </c>
      <c r="CG22" s="508" t="str">
        <f t="shared" ca="1" si="8"/>
        <v>+</v>
      </c>
      <c r="CH22" s="508" t="str">
        <f t="shared" ca="1" si="9"/>
        <v/>
      </c>
      <c r="CI22" s="508" t="str">
        <f t="shared" ca="1" si="10"/>
        <v>-</v>
      </c>
      <c r="CJ22" s="508" t="str">
        <f t="shared" ca="1" si="11"/>
        <v>-</v>
      </c>
      <c r="CK22" s="508" t="str">
        <f t="shared" ca="1" si="12"/>
        <v/>
      </c>
      <c r="CL22" s="508" t="str">
        <f t="shared" ca="1" si="13"/>
        <v/>
      </c>
      <c r="CM22" s="508" t="str">
        <f t="shared" ca="1" si="14"/>
        <v>+</v>
      </c>
      <c r="CN22" s="508" t="str">
        <f t="shared" ca="1" si="15"/>
        <v>-</v>
      </c>
      <c r="CO22" s="508" t="str">
        <f t="shared" ca="1" si="16"/>
        <v>-</v>
      </c>
      <c r="CP22" s="508" t="str">
        <f t="shared" ca="1" si="17"/>
        <v/>
      </c>
      <c r="CQ22" s="508" t="str">
        <f t="shared" ca="1" si="18"/>
        <v>-</v>
      </c>
    </row>
    <row r="23" spans="1:95" ht="15.6" x14ac:dyDescent="0.3">
      <c r="A23" s="412" t="s">
        <v>457</v>
      </c>
      <c r="B23" s="568" t="s">
        <v>10</v>
      </c>
      <c r="C23" s="558">
        <f ca="1">20-COUNTBLANK(OFFSET('Podział Ubrań'!$K$5,0,MATCH(C$22&amp;$A23&amp;$B23,'Podział Ubrań'!$L$4:$EI$4,0),20))</f>
        <v>0</v>
      </c>
      <c r="D23" s="559">
        <f ca="1">20-COUNTBLANK(OFFSET('Podział Ubrań'!$K$5,0,MATCH(D$22&amp;$A23&amp;$B23,'Podział Ubrań'!$L$4:$EI$4,0),20))</f>
        <v>0</v>
      </c>
      <c r="E23" s="559">
        <f ca="1">20-COUNTBLANK(OFFSET('Podział Ubrań'!$K$5,0,MATCH(E$22&amp;$A23&amp;$B23,'Podział Ubrań'!$L$4:$EI$4,0),20))</f>
        <v>1</v>
      </c>
      <c r="F23" s="559">
        <f ca="1">20-COUNTBLANK(OFFSET('Podział Ubrań'!$K$5,0,MATCH(F$22&amp;$A23&amp;$B23,'Podział Ubrań'!$L$4:$EI$4,0),20))</f>
        <v>0</v>
      </c>
      <c r="G23" s="559">
        <f ca="1">20-COUNTBLANK(OFFSET('Podział Ubrań'!$K$5,0,MATCH(G$22&amp;$A23&amp;$B23,'Podział Ubrań'!$L$4:$EI$4,0),20))</f>
        <v>0</v>
      </c>
      <c r="H23" s="559">
        <f ca="1">20-COUNTBLANK(OFFSET('Podział Ubrań'!$K$5,0,MATCH(H$22&amp;$A23&amp;$B23,'Podział Ubrań'!$L$4:$EI$4,0),20))</f>
        <v>0</v>
      </c>
      <c r="I23" s="559">
        <f ca="1">20-COUNTBLANK(OFFSET('Podział Ubrań'!$K$5,0,MATCH(I$22&amp;$A23&amp;$B23,'Podział Ubrań'!$L$4:$EI$4,0),20))</f>
        <v>0</v>
      </c>
      <c r="J23" s="559">
        <f ca="1">20-COUNTBLANK(OFFSET('Podział Ubrań'!$K$5,0,MATCH(J$22&amp;$A23&amp;$B23,'Podział Ubrań'!$L$4:$EI$4,0),20))</f>
        <v>0</v>
      </c>
      <c r="K23" s="556">
        <f ca="1">SUM(C23:J23)</f>
        <v>1</v>
      </c>
      <c r="M23" s="356" t="s">
        <v>111</v>
      </c>
      <c r="N23" s="347">
        <f>COUNTIF(Tabela1[[Kolor ]:[Kolor3]],$M23)</f>
        <v>0</v>
      </c>
      <c r="P23" s="440" t="s">
        <v>422</v>
      </c>
      <c r="Q23" s="1">
        <f t="shared" ref="Q23:AF32" ca="1" si="23">COUNTIF(OFFSET($AH$6,0,MATCH(Q$46&amp;Q$47,$AI$5:$AX$5,0),101),$P23)</f>
        <v>0</v>
      </c>
      <c r="R23" s="1">
        <f t="shared" ca="1" si="23"/>
        <v>0</v>
      </c>
      <c r="S23" s="1">
        <f t="shared" ca="1" si="23"/>
        <v>0</v>
      </c>
      <c r="T23" s="1">
        <f t="shared" ca="1" si="23"/>
        <v>0</v>
      </c>
      <c r="U23" s="1">
        <f t="shared" ca="1" si="23"/>
        <v>0</v>
      </c>
      <c r="V23" s="1">
        <f t="shared" ca="1" si="23"/>
        <v>0</v>
      </c>
      <c r="W23" s="1">
        <f t="shared" ca="1" si="23"/>
        <v>0</v>
      </c>
      <c r="X23" s="1">
        <f t="shared" ca="1" si="23"/>
        <v>0</v>
      </c>
      <c r="Y23" s="1">
        <f t="shared" ca="1" si="23"/>
        <v>0</v>
      </c>
      <c r="Z23" s="1">
        <f t="shared" ca="1" si="23"/>
        <v>0</v>
      </c>
      <c r="AA23" s="1">
        <f t="shared" ca="1" si="23"/>
        <v>0</v>
      </c>
      <c r="AB23" s="1">
        <f t="shared" ca="1" si="23"/>
        <v>0</v>
      </c>
      <c r="AC23" s="1">
        <f t="shared" ca="1" si="23"/>
        <v>0</v>
      </c>
      <c r="AD23" s="1">
        <f t="shared" ca="1" si="23"/>
        <v>0</v>
      </c>
      <c r="AE23" s="1">
        <f t="shared" ca="1" si="23"/>
        <v>0</v>
      </c>
      <c r="AF23" s="1">
        <f t="shared" ca="1" si="23"/>
        <v>0</v>
      </c>
      <c r="AH23" s="457">
        <v>17</v>
      </c>
      <c r="AI23" t="str">
        <f t="shared" si="21"/>
        <v/>
      </c>
      <c r="AJ23" t="str">
        <f t="shared" si="21"/>
        <v/>
      </c>
      <c r="AK23" t="e" vm="2">
        <f t="shared" si="21"/>
        <v>#VALUE!</v>
      </c>
      <c r="AL23" t="str">
        <f t="shared" si="21"/>
        <v/>
      </c>
      <c r="AM23" t="str">
        <f t="shared" si="21"/>
        <v/>
      </c>
      <c r="AN23" t="str">
        <f t="shared" si="21"/>
        <v/>
      </c>
      <c r="AO23" t="e" vm="2">
        <f t="shared" si="21"/>
        <v>#VALUE!</v>
      </c>
      <c r="AP23" t="str">
        <f t="shared" si="21"/>
        <v/>
      </c>
      <c r="AQ23" t="str">
        <f t="shared" si="21"/>
        <v/>
      </c>
      <c r="AR23" t="e" vm="2">
        <f t="shared" si="21"/>
        <v>#VALUE!</v>
      </c>
      <c r="AS23" t="e" vm="2">
        <f t="shared" si="21"/>
        <v>#VALUE!</v>
      </c>
      <c r="AT23" t="str">
        <f t="shared" si="21"/>
        <v/>
      </c>
      <c r="AU23" t="str">
        <f t="shared" si="21"/>
        <v>karmazynowy</v>
      </c>
      <c r="AV23" t="str">
        <f t="shared" si="21"/>
        <v/>
      </c>
      <c r="AW23" t="e" vm="2">
        <f t="shared" si="21"/>
        <v>#VALUE!</v>
      </c>
      <c r="AX23" t="str">
        <f t="shared" si="21"/>
        <v/>
      </c>
      <c r="AZ23" t="s">
        <v>746</v>
      </c>
      <c r="BA23" t="s">
        <v>740</v>
      </c>
      <c r="BB23" t="s">
        <v>7</v>
      </c>
      <c r="BC23" t="s">
        <v>10</v>
      </c>
      <c r="BD23" t="s">
        <v>431</v>
      </c>
      <c r="BG23" t="str">
        <f>Licznik_Kolorów[[#This Row],[Sezon]]&amp;Licznik_Kolorów[[#This Row],[Styl]]</f>
        <v>uniwersalnecodzienny</v>
      </c>
      <c r="BI23" s="12" t="s">
        <v>6</v>
      </c>
      <c r="BJ23" s="12" t="s">
        <v>10</v>
      </c>
      <c r="BK23" s="12" t="s">
        <v>11</v>
      </c>
      <c r="BL23" s="12" t="s">
        <v>12</v>
      </c>
      <c r="BM23" s="12" t="s">
        <v>13</v>
      </c>
      <c r="BN23" s="12" t="s">
        <v>10</v>
      </c>
      <c r="BO23" s="12" t="s">
        <v>11</v>
      </c>
      <c r="BP23" s="12" t="s">
        <v>12</v>
      </c>
      <c r="BQ23" s="12" t="s">
        <v>13</v>
      </c>
      <c r="BR23" s="12" t="s">
        <v>10</v>
      </c>
      <c r="BS23" s="12" t="s">
        <v>11</v>
      </c>
      <c r="BT23" s="12" t="s">
        <v>12</v>
      </c>
      <c r="BU23" s="12" t="s">
        <v>13</v>
      </c>
      <c r="BV23" s="12" t="s">
        <v>10</v>
      </c>
      <c r="BW23" s="12" t="s">
        <v>11</v>
      </c>
      <c r="BX23" s="12" t="s">
        <v>12</v>
      </c>
      <c r="BY23" s="12" t="s">
        <v>13</v>
      </c>
      <c r="CA23" s="485" t="s">
        <v>261</v>
      </c>
      <c r="CB23" s="508" t="str">
        <f t="shared" ca="1" si="3"/>
        <v>-</v>
      </c>
      <c r="CC23" s="508" t="str">
        <f t="shared" ca="1" si="4"/>
        <v>-</v>
      </c>
      <c r="CD23" s="508" t="str">
        <f t="shared" ca="1" si="5"/>
        <v/>
      </c>
      <c r="CE23" s="508" t="str">
        <f t="shared" ca="1" si="6"/>
        <v>-</v>
      </c>
      <c r="CF23" s="508" t="str">
        <f t="shared" ca="1" si="7"/>
        <v>-</v>
      </c>
      <c r="CG23" s="508" t="str">
        <f t="shared" ca="1" si="8"/>
        <v>+</v>
      </c>
      <c r="CH23" s="508" t="str">
        <f t="shared" ca="1" si="9"/>
        <v/>
      </c>
      <c r="CI23" s="508" t="str">
        <f t="shared" ca="1" si="10"/>
        <v>-</v>
      </c>
      <c r="CJ23" s="508" t="str">
        <f t="shared" ca="1" si="11"/>
        <v>-</v>
      </c>
      <c r="CK23" s="508" t="str">
        <f t="shared" ca="1" si="12"/>
        <v/>
      </c>
      <c r="CL23" s="508" t="str">
        <f t="shared" ca="1" si="13"/>
        <v/>
      </c>
      <c r="CM23" s="508" t="str">
        <f t="shared" ca="1" si="14"/>
        <v>-</v>
      </c>
      <c r="CN23" s="508" t="str">
        <f t="shared" ca="1" si="15"/>
        <v>-</v>
      </c>
      <c r="CO23" s="508" t="str">
        <f t="shared" ca="1" si="16"/>
        <v>-</v>
      </c>
      <c r="CP23" s="508" t="str">
        <f t="shared" ca="1" si="17"/>
        <v/>
      </c>
      <c r="CQ23" s="508" t="str">
        <f t="shared" ca="1" si="18"/>
        <v>-</v>
      </c>
    </row>
    <row r="24" spans="1:95" ht="15.6" x14ac:dyDescent="0.3">
      <c r="A24" s="410" t="s">
        <v>457</v>
      </c>
      <c r="B24" s="569" t="s">
        <v>11</v>
      </c>
      <c r="C24" s="560">
        <f ca="1">20-COUNTBLANK(OFFSET('Podział Ubrań'!$K$5,0,MATCH(C$22&amp;$A24&amp;$B24,'Podział Ubrań'!$L$4:$EI$4,0),20))</f>
        <v>0</v>
      </c>
      <c r="D24" s="561">
        <f ca="1">20-COUNTBLANK(OFFSET('Podział Ubrań'!$K$5,0,MATCH(D$22&amp;$A24&amp;$B24,'Podział Ubrań'!$L$4:$EI$4,0),20))</f>
        <v>0</v>
      </c>
      <c r="E24" s="561">
        <f ca="1">20-COUNTBLANK(OFFSET('Podział Ubrań'!$K$5,0,MATCH(E$22&amp;$A24&amp;$B24,'Podział Ubrań'!$L$4:$EI$4,0),20))</f>
        <v>0</v>
      </c>
      <c r="F24" s="561">
        <f ca="1">20-COUNTBLANK(OFFSET('Podział Ubrań'!$K$5,0,MATCH(F$22&amp;$A24&amp;$B24,'Podział Ubrań'!$L$4:$EI$4,0),20))</f>
        <v>0</v>
      </c>
      <c r="G24" s="561">
        <f ca="1">20-COUNTBLANK(OFFSET('Podział Ubrań'!$K$5,0,MATCH(G$22&amp;$A24&amp;$B24,'Podział Ubrań'!$L$4:$EI$4,0),20))</f>
        <v>1</v>
      </c>
      <c r="H24" s="561">
        <f ca="1">20-COUNTBLANK(OFFSET('Podział Ubrań'!$K$5,0,MATCH(H$22&amp;$A24&amp;$B24,'Podział Ubrań'!$L$4:$EI$4,0),20))</f>
        <v>0</v>
      </c>
      <c r="I24" s="561">
        <f ca="1">20-COUNTBLANK(OFFSET('Podział Ubrań'!$K$5,0,MATCH(I$22&amp;$A24&amp;$B24,'Podział Ubrań'!$L$4:$EI$4,0),20))</f>
        <v>0</v>
      </c>
      <c r="J24" s="561">
        <f ca="1">20-COUNTBLANK(OFFSET('Podział Ubrań'!$K$5,0,MATCH(J$22&amp;$A24&amp;$B24,'Podział Ubrań'!$L$4:$EI$4,0),20))</f>
        <v>0</v>
      </c>
      <c r="K24" s="562">
        <f t="shared" ref="K24:K38" ca="1" si="24">SUM(C24:J24)</f>
        <v>1</v>
      </c>
      <c r="M24" s="359" t="s">
        <v>133</v>
      </c>
      <c r="N24" s="347">
        <f>COUNTIF(Tabela1[[Kolor ]:[Kolor3]],$M24)</f>
        <v>0</v>
      </c>
      <c r="P24" s="431" t="s">
        <v>267</v>
      </c>
      <c r="Q24" s="1">
        <f t="shared" ca="1" si="23"/>
        <v>0</v>
      </c>
      <c r="R24" s="1">
        <f t="shared" ca="1" si="23"/>
        <v>0</v>
      </c>
      <c r="S24" s="1">
        <f t="shared" ca="1" si="23"/>
        <v>0</v>
      </c>
      <c r="T24" s="1">
        <f t="shared" ca="1" si="23"/>
        <v>0</v>
      </c>
      <c r="U24" s="1">
        <f t="shared" ca="1" si="23"/>
        <v>0</v>
      </c>
      <c r="V24" s="1">
        <f t="shared" ca="1" si="23"/>
        <v>0</v>
      </c>
      <c r="W24" s="1">
        <f t="shared" ca="1" si="23"/>
        <v>0</v>
      </c>
      <c r="X24" s="1">
        <f t="shared" ca="1" si="23"/>
        <v>0</v>
      </c>
      <c r="Y24" s="1">
        <f t="shared" ca="1" si="23"/>
        <v>0</v>
      </c>
      <c r="Z24" s="1">
        <f t="shared" ca="1" si="23"/>
        <v>0</v>
      </c>
      <c r="AA24" s="1">
        <f t="shared" ca="1" si="23"/>
        <v>0</v>
      </c>
      <c r="AB24" s="1">
        <f t="shared" ca="1" si="23"/>
        <v>0</v>
      </c>
      <c r="AC24" s="1">
        <f t="shared" ca="1" si="23"/>
        <v>0</v>
      </c>
      <c r="AD24" s="1">
        <f t="shared" ca="1" si="23"/>
        <v>0</v>
      </c>
      <c r="AE24" s="1">
        <f t="shared" ca="1" si="23"/>
        <v>0</v>
      </c>
      <c r="AF24" s="1">
        <f t="shared" ca="1" si="23"/>
        <v>0</v>
      </c>
      <c r="AH24" s="457">
        <v>18</v>
      </c>
      <c r="AI24" t="str">
        <f t="shared" si="21"/>
        <v/>
      </c>
      <c r="AJ24" t="str">
        <f t="shared" si="21"/>
        <v/>
      </c>
      <c r="AK24" t="e" vm="2">
        <f t="shared" si="21"/>
        <v>#VALUE!</v>
      </c>
      <c r="AL24" t="str">
        <f t="shared" si="21"/>
        <v/>
      </c>
      <c r="AM24" t="str">
        <f t="shared" si="21"/>
        <v/>
      </c>
      <c r="AN24" t="str">
        <f t="shared" si="21"/>
        <v/>
      </c>
      <c r="AO24" t="e" vm="2">
        <f t="shared" si="21"/>
        <v>#VALUE!</v>
      </c>
      <c r="AP24" t="str">
        <f t="shared" si="21"/>
        <v/>
      </c>
      <c r="AQ24" t="str">
        <f t="shared" si="21"/>
        <v/>
      </c>
      <c r="AR24" t="e" vm="2">
        <f t="shared" si="21"/>
        <v>#VALUE!</v>
      </c>
      <c r="AS24" t="e" vm="2">
        <f t="shared" si="21"/>
        <v>#VALUE!</v>
      </c>
      <c r="AT24" t="str">
        <f t="shared" si="21"/>
        <v/>
      </c>
      <c r="AU24" t="str">
        <f t="shared" si="21"/>
        <v/>
      </c>
      <c r="AV24" t="str">
        <f t="shared" si="21"/>
        <v/>
      </c>
      <c r="AW24" t="e" vm="2">
        <f t="shared" si="21"/>
        <v>#VALUE!</v>
      </c>
      <c r="AX24" t="str">
        <f t="shared" si="21"/>
        <v/>
      </c>
      <c r="AZ24" t="s">
        <v>747</v>
      </c>
      <c r="BA24" t="s">
        <v>748</v>
      </c>
      <c r="BB24" t="s">
        <v>7</v>
      </c>
      <c r="BC24" t="s">
        <v>10</v>
      </c>
      <c r="BD24" t="s">
        <v>431</v>
      </c>
      <c r="BG24" t="str">
        <f>Licznik_Kolorów[[#This Row],[Sezon]]&amp;Licznik_Kolorów[[#This Row],[Styl]]</f>
        <v>uniwersalnecodzienny</v>
      </c>
      <c r="BI24">
        <v>1</v>
      </c>
      <c r="BJ24" t="str" cm="1">
        <f t="array" aca="1" ref="BJ24:BJ64" ca="1">_xlfn.IFNA(_xlfn.IFS(Statystyki!BJ4='Tabela kolorów'!$B$90,'Tabela kolorów'!$B$91:$B$131,Statystyki!BJ4='Tabela kolorów'!$C$90,'Tabela kolorów'!$C$91:$C$131,Statystyki!BJ4='Tabela kolorów'!$D$90,'Tabela kolorów'!$D$91:$D$131,
Statystyki!BJ4='Tabela kolorów'!$E$90,'Tabela kolorów'!$E$91:$E$131,Statystyki!BJ4='Tabela kolorów'!$F$90,'Tabela kolorów'!$F$91:$F$131,Statystyki!BJ4='Tabela kolorów'!$G$90,'Tabela kolorów'!$G$91:$G$131,
Statystyki!BJ4='Tabela kolorów'!$H$90,'Tabela kolorów'!$H$91:$H$131,Statystyki!BJ4='Tabela kolorów'!$I$90,'Tabela kolorów'!$I$91:$I$131,Statystyki!BJ4='Tabela kolorów'!$J$90,'Tabela kolorów'!$J$91:$J$131,
Statystyki!BJ4='Tabela kolorów'!$K$90,'Tabela kolorów'!$K$91:$K$131,Statystyki!BJ4='Tabela kolorów'!$L$90,'Tabela kolorów'!$L$91:$L$131,Statystyki!BJ4='Tabela kolorów'!$M$90,'Tabela kolorów'!$M$91:$M$131,
Statystyki!BJ4='Tabela kolorów'!$N$90,'Tabela kolorów'!$N$91:$N$131,Statystyki!BJ4='Tabela kolorów'!$O$90,'Tabela kolorów'!$O$91:$O$131,Statystyki!BJ4='Tabela kolorów'!$P$90,'Tabela kolorów'!$P$91:$P$131,
Statystyki!BJ4='Tabela kolorów'!$Q$90,'Tabela kolorów'!$Q$91:$Q$131,Statystyki!BJ4='Tabela kolorów'!$R$90,'Tabela kolorów'!$R$91:$R$131,Statystyki!BJ4='Tabela kolorów'!$S$90,'Tabela kolorów'!$S$91:$S$131,
Statystyki!BJ4='Tabela kolorów'!$S$90,'Tabela kolorów'!$S$91:$S$131,Statystyki!BJ4='Tabela kolorów'!$T$90,'Tabela kolorów'!$T$91:$T$131,Statystyki!BJ4='Tabela kolorów'!$U$90,'Tabela kolorów'!$U$91:$U$131,
Statystyki!BJ4='Tabela kolorów'!$V$90,'Tabela kolorów'!$V$91:$V$131,Statystyki!BJ4='Tabela kolorów'!$W$90,'Tabela kolorów'!$W$91:$W$131,Statystyki!BJ4='Tabela kolorów'!$X$90,'Tabela kolorów'!$X$91:$X$131,
Statystyki!BJ4='Tabela kolorów'!$Y$90,'Tabela kolorów'!$Y$91:$Y$131,Statystyki!BJ4='Tabela kolorów'!$Z$90,'Tabela kolorów'!$Z$91:$Z$131,Statystyki!BJ4='Tabela kolorów'!$AA$90,'Tabela kolorów'!$AA$91:$AA$131,
Statystyki!BJ4='Tabela kolorów'!$AB$90,'Tabela kolorów'!$AB$91:$AB$131,Statystyki!BJ4='Tabela kolorów'!$AC$90,'Tabela kolorów'!$AC$91:$AC$131,Statystyki!BJ4='Tabela kolorów'!$AD$90,'Tabela kolorów'!$AD$91:$AD$131,
Statystyki!BJ4='Tabela kolorów'!$AE$90,'Tabela kolorów'!$AE$91:$AE$131,Statystyki!BJ4='Tabela kolorów'!$AF$90,'Tabela kolorów'!$AF$91:$AF$131,Statystyki!BJ4='Tabela kolorów'!$AG$90,'Tabela kolorów'!$AG$91:$AG$131,
Statystyki!BJ4='Tabela kolorów'!$AH$90,'Tabela kolorów'!$AH$91:$AH$131,Statystyki!BJ4='Tabela kolorów'!$AI$90,'Tabela kolorów'!$AI$91:$AI$131,Statystyki!BJ4='Tabela kolorów'!$AJ$90,'Tabela kolorów'!$AJ$91:$AJ$131,
Statystyki!BJ4='Tabela kolorów'!$AK$90,'Tabela kolorów'!$AK$91:$AK$131,Statystyki!BJ4='Tabela kolorów'!$AL$90,'Tabela kolorów'!$AL$91:$AL$131,Statystyki!BJ4='Tabela kolorów'!$AM$90,'Tabela kolorów'!$AM$91:$AM$131,
Statystyki!BJ4='Tabela kolorów'!$AN$90,'Tabela kolorów'!$AN$91:$AN$131,Statystyki!BJ4='Tabela kolorów'!$AO$90,'Tabela kolorów'!$AO$91:$AO$131,Statystyki!BJ4='Tabela kolorów'!$AP$90,'Tabela kolorów'!$AP$91:$AP$131),"0")</f>
        <v>Czerwony</v>
      </c>
      <c r="BK24" t="str" cm="1">
        <f t="array" aca="1" ref="BK24:BK64" ca="1">_xlfn.IFNA(_xlfn.IFS(Statystyki!BK4='Tabela kolorów'!$B$90,'Tabela kolorów'!$B$91:$B$131,Statystyki!BK4='Tabela kolorów'!$C$90,'Tabela kolorów'!$C$91:$C$131,Statystyki!BK4='Tabela kolorów'!$D$90,'Tabela kolorów'!$D$91:$D$131,
Statystyki!BK4='Tabela kolorów'!$E$90,'Tabela kolorów'!$E$91:$E$131,Statystyki!BK4='Tabela kolorów'!$F$90,'Tabela kolorów'!$F$91:$F$131,Statystyki!BK4='Tabela kolorów'!$G$90,'Tabela kolorów'!$G$91:$G$131,
Statystyki!BK4='Tabela kolorów'!$H$90,'Tabela kolorów'!$H$91:$H$131,Statystyki!BK4='Tabela kolorów'!$I$90,'Tabela kolorów'!$I$91:$I$131,Statystyki!BK4='Tabela kolorów'!$J$90,'Tabela kolorów'!$J$91:$J$131,
Statystyki!BK4='Tabela kolorów'!$K$90,'Tabela kolorów'!$K$91:$K$131,Statystyki!BK4='Tabela kolorów'!$L$90,'Tabela kolorów'!$L$91:$L$131,Statystyki!BK4='Tabela kolorów'!$M$90,'Tabela kolorów'!$M$91:$M$131,
Statystyki!BK4='Tabela kolorów'!$N$90,'Tabela kolorów'!$N$91:$N$131,Statystyki!BK4='Tabela kolorów'!$O$90,'Tabela kolorów'!$O$91:$O$131,Statystyki!BK4='Tabela kolorów'!$P$90,'Tabela kolorów'!$P$91:$P$131,
Statystyki!BK4='Tabela kolorów'!$Q$90,'Tabela kolorów'!$Q$91:$Q$131,Statystyki!BK4='Tabela kolorów'!$R$90,'Tabela kolorów'!$R$91:$R$131,Statystyki!BK4='Tabela kolorów'!$S$90,'Tabela kolorów'!$S$91:$S$131,
Statystyki!BK4='Tabela kolorów'!$S$90,'Tabela kolorów'!$S$91:$S$131,Statystyki!BK4='Tabela kolorów'!$T$90,'Tabela kolorów'!$T$91:$T$131,Statystyki!BK4='Tabela kolorów'!$U$90,'Tabela kolorów'!$U$91:$U$131,
Statystyki!BK4='Tabela kolorów'!$V$90,'Tabela kolorów'!$V$91:$V$131,Statystyki!BK4='Tabela kolorów'!$W$90,'Tabela kolorów'!$W$91:$W$131,Statystyki!BK4='Tabela kolorów'!$X$90,'Tabela kolorów'!$X$91:$X$131,
Statystyki!BK4='Tabela kolorów'!$Y$90,'Tabela kolorów'!$Y$91:$Y$131,Statystyki!BK4='Tabela kolorów'!$Z$90,'Tabela kolorów'!$Z$91:$Z$131,Statystyki!BK4='Tabela kolorów'!$AA$90,'Tabela kolorów'!$AA$91:$AA$131,
Statystyki!BK4='Tabela kolorów'!$AB$90,'Tabela kolorów'!$AB$91:$AB$131,Statystyki!BK4='Tabela kolorów'!$AC$90,'Tabela kolorów'!$AC$91:$AC$131,Statystyki!BK4='Tabela kolorów'!$AD$90,'Tabela kolorów'!$AD$91:$AD$131,
Statystyki!BK4='Tabela kolorów'!$AE$90,'Tabela kolorów'!$AE$91:$AE$131,Statystyki!BK4='Tabela kolorów'!$AF$90,'Tabela kolorów'!$AF$91:$AF$131,Statystyki!BK4='Tabela kolorów'!$AG$90,'Tabela kolorów'!$AG$91:$AG$131,
Statystyki!BK4='Tabela kolorów'!$AH$90,'Tabela kolorów'!$AH$91:$AH$131,Statystyki!BK4='Tabela kolorów'!$AI$90,'Tabela kolorów'!$AI$91:$AI$131,Statystyki!BK4='Tabela kolorów'!$AJ$90,'Tabela kolorów'!$AJ$91:$AJ$131,
Statystyki!BK4='Tabela kolorów'!$AK$90,'Tabela kolorów'!$AK$91:$AK$131,Statystyki!BK4='Tabela kolorów'!$AL$90,'Tabela kolorów'!$AL$91:$AL$131,Statystyki!BK4='Tabela kolorów'!$AM$90,'Tabela kolorów'!$AM$91:$AM$131,
Statystyki!BK4='Tabela kolorów'!$AN$90,'Tabela kolorów'!$AN$91:$AN$131,Statystyki!BK4='Tabela kolorów'!$AO$90,'Tabela kolorów'!$AO$91:$AO$131,Statystyki!BK4='Tabela kolorów'!$AP$90,'Tabela kolorów'!$AP$91:$AP$131),"0")</f>
        <v>Karmazynowy</v>
      </c>
      <c r="BL24" t="str" cm="1">
        <f t="array" aca="1" ref="BL24" ca="1">_xlfn.IFNA(_xlfn.IFS(Statystyki!BL4='Tabela kolorów'!$B$90,'Tabela kolorów'!$B$91:$B$131,Statystyki!BL4='Tabela kolorów'!$C$90,'Tabela kolorów'!$C$91:$C$131,Statystyki!BL4='Tabela kolorów'!$D$90,'Tabela kolorów'!$D$91:$D$131,
Statystyki!BL4='Tabela kolorów'!$E$90,'Tabela kolorów'!$E$91:$E$131,Statystyki!BL4='Tabela kolorów'!$F$90,'Tabela kolorów'!$F$91:$F$131,Statystyki!BL4='Tabela kolorów'!$G$90,'Tabela kolorów'!$G$91:$G$131,
Statystyki!BL4='Tabela kolorów'!$H$90,'Tabela kolorów'!$H$91:$H$131,Statystyki!BL4='Tabela kolorów'!$I$90,'Tabela kolorów'!$I$91:$I$131,Statystyki!BL4='Tabela kolorów'!$J$90,'Tabela kolorów'!$J$91:$J$131,
Statystyki!BL4='Tabela kolorów'!$K$90,'Tabela kolorów'!$K$91:$K$131,Statystyki!BL4='Tabela kolorów'!$L$90,'Tabela kolorów'!$L$91:$L$131,Statystyki!BL4='Tabela kolorów'!$M$90,'Tabela kolorów'!$M$91:$M$131,
Statystyki!BL4='Tabela kolorów'!$N$90,'Tabela kolorów'!$N$91:$N$131,Statystyki!BL4='Tabela kolorów'!$O$90,'Tabela kolorów'!$O$91:$O$131,Statystyki!BL4='Tabela kolorów'!$P$90,'Tabela kolorów'!$P$91:$P$131,
Statystyki!BL4='Tabela kolorów'!$Q$90,'Tabela kolorów'!$Q$91:$Q$131,Statystyki!BL4='Tabela kolorów'!$R$90,'Tabela kolorów'!$R$91:$R$131,Statystyki!BL4='Tabela kolorów'!$S$90,'Tabela kolorów'!$S$91:$S$131,
Statystyki!BL4='Tabela kolorów'!$S$90,'Tabela kolorów'!$S$91:$S$131,Statystyki!BL4='Tabela kolorów'!$T$90,'Tabela kolorów'!$T$91:$T$131,Statystyki!BL4='Tabela kolorów'!$U$90,'Tabela kolorów'!$U$91:$U$131,
Statystyki!BL4='Tabela kolorów'!$V$90,'Tabela kolorów'!$V$91:$V$131,Statystyki!BL4='Tabela kolorów'!$W$90,'Tabela kolorów'!$W$91:$W$131,Statystyki!BL4='Tabela kolorów'!$X$90,'Tabela kolorów'!$X$91:$X$131,
Statystyki!BL4='Tabela kolorów'!$Y$90,'Tabela kolorów'!$Y$91:$Y$131,Statystyki!BL4='Tabela kolorów'!$Z$90,'Tabela kolorów'!$Z$91:$Z$131,Statystyki!BL4='Tabela kolorów'!$AA$90,'Tabela kolorów'!$AA$91:$AA$131,
Statystyki!BL4='Tabela kolorów'!$AB$90,'Tabela kolorów'!$AB$91:$AB$131,Statystyki!BL4='Tabela kolorów'!$AC$90,'Tabela kolorów'!$AC$91:$AC$131,Statystyki!BL4='Tabela kolorów'!$AD$90,'Tabela kolorów'!$AD$91:$AD$131,
Statystyki!BL4='Tabela kolorów'!$AE$90,'Tabela kolorów'!$AE$91:$AE$131,Statystyki!BL4='Tabela kolorów'!$AF$90,'Tabela kolorów'!$AF$91:$AF$131,Statystyki!BL4='Tabela kolorów'!$AG$90,'Tabela kolorów'!$AG$91:$AG$131,
Statystyki!BL4='Tabela kolorów'!$AH$90,'Tabela kolorów'!$AH$91:$AH$131,Statystyki!BL4='Tabela kolorów'!$AI$90,'Tabela kolorów'!$AI$91:$AI$131,Statystyki!BL4='Tabela kolorów'!$AJ$90,'Tabela kolorów'!$AJ$91:$AJ$131,
Statystyki!BL4='Tabela kolorów'!$AK$90,'Tabela kolorów'!$AK$91:$AK$131,Statystyki!BL4='Tabela kolorów'!$AL$90,'Tabela kolorów'!$AL$91:$AL$131,Statystyki!BL4='Tabela kolorów'!$AM$90,'Tabela kolorów'!$AM$91:$AM$131,
Statystyki!BL4='Tabela kolorów'!$AN$90,'Tabela kolorów'!$AN$91:$AN$131,Statystyki!BL4='Tabela kolorów'!$AO$90,'Tabela kolorów'!$AO$91:$AO$131,Statystyki!BL4='Tabela kolorów'!$AP$90,'Tabela kolorów'!$AP$91:$AP$131),"0")</f>
        <v>0</v>
      </c>
      <c r="BM24" t="str" cm="1">
        <f t="array" aca="1" ref="BM24:BM64" ca="1">_xlfn.IFNA(_xlfn.IFS(Statystyki!BM4='Tabela kolorów'!$B$90,'Tabela kolorów'!$B$91:$B$131,Statystyki!BM4='Tabela kolorów'!$C$90,'Tabela kolorów'!$C$91:$C$131,Statystyki!BM4='Tabela kolorów'!$D$90,'Tabela kolorów'!$D$91:$D$131,
Statystyki!BM4='Tabela kolorów'!$E$90,'Tabela kolorów'!$E$91:$E$131,Statystyki!BM4='Tabela kolorów'!$F$90,'Tabela kolorów'!$F$91:$F$131,Statystyki!BM4='Tabela kolorów'!$G$90,'Tabela kolorów'!$G$91:$G$131,
Statystyki!BM4='Tabela kolorów'!$H$90,'Tabela kolorów'!$H$91:$H$131,Statystyki!BM4='Tabela kolorów'!$I$90,'Tabela kolorów'!$I$91:$I$131,Statystyki!BM4='Tabela kolorów'!$J$90,'Tabela kolorów'!$J$91:$J$131,
Statystyki!BM4='Tabela kolorów'!$K$90,'Tabela kolorów'!$K$91:$K$131,Statystyki!BM4='Tabela kolorów'!$L$90,'Tabela kolorów'!$L$91:$L$131,Statystyki!BM4='Tabela kolorów'!$M$90,'Tabela kolorów'!$M$91:$M$131,
Statystyki!BM4='Tabela kolorów'!$N$90,'Tabela kolorów'!$N$91:$N$131,Statystyki!BM4='Tabela kolorów'!$O$90,'Tabela kolorów'!$O$91:$O$131,Statystyki!BM4='Tabela kolorów'!$P$90,'Tabela kolorów'!$P$91:$P$131,
Statystyki!BM4='Tabela kolorów'!$Q$90,'Tabela kolorów'!$Q$91:$Q$131,Statystyki!BM4='Tabela kolorów'!$R$90,'Tabela kolorów'!$R$91:$R$131,Statystyki!BM4='Tabela kolorów'!$S$90,'Tabela kolorów'!$S$91:$S$131,
Statystyki!BM4='Tabela kolorów'!$S$90,'Tabela kolorów'!$S$91:$S$131,Statystyki!BM4='Tabela kolorów'!$T$90,'Tabela kolorów'!$T$91:$T$131,Statystyki!BM4='Tabela kolorów'!$U$90,'Tabela kolorów'!$U$91:$U$131,
Statystyki!BM4='Tabela kolorów'!$V$90,'Tabela kolorów'!$V$91:$V$131,Statystyki!BM4='Tabela kolorów'!$W$90,'Tabela kolorów'!$W$91:$W$131,Statystyki!BM4='Tabela kolorów'!$X$90,'Tabela kolorów'!$X$91:$X$131,
Statystyki!BM4='Tabela kolorów'!$Y$90,'Tabela kolorów'!$Y$91:$Y$131,Statystyki!BM4='Tabela kolorów'!$Z$90,'Tabela kolorów'!$Z$91:$Z$131,Statystyki!BM4='Tabela kolorów'!$AA$90,'Tabela kolorów'!$AA$91:$AA$131,
Statystyki!BM4='Tabela kolorów'!$AB$90,'Tabela kolorów'!$AB$91:$AB$131,Statystyki!BM4='Tabela kolorów'!$AC$90,'Tabela kolorów'!$AC$91:$AC$131,Statystyki!BM4='Tabela kolorów'!$AD$90,'Tabela kolorów'!$AD$91:$AD$131,
Statystyki!BM4='Tabela kolorów'!$AE$90,'Tabela kolorów'!$AE$91:$AE$131,Statystyki!BM4='Tabela kolorów'!$AF$90,'Tabela kolorów'!$AF$91:$AF$131,Statystyki!BM4='Tabela kolorów'!$AG$90,'Tabela kolorów'!$AG$91:$AG$131,
Statystyki!BM4='Tabela kolorów'!$AH$90,'Tabela kolorów'!$AH$91:$AH$131,Statystyki!BM4='Tabela kolorów'!$AI$90,'Tabela kolorów'!$AI$91:$AI$131,Statystyki!BM4='Tabela kolorów'!$AJ$90,'Tabela kolorów'!$AJ$91:$AJ$131,
Statystyki!BM4='Tabela kolorów'!$AK$90,'Tabela kolorów'!$AK$91:$AK$131,Statystyki!BM4='Tabela kolorów'!$AL$90,'Tabela kolorów'!$AL$91:$AL$131,Statystyki!BM4='Tabela kolorów'!$AM$90,'Tabela kolorów'!$AM$91:$AM$131,
Statystyki!BM4='Tabela kolorów'!$AN$90,'Tabela kolorów'!$AN$91:$AN$131,Statystyki!BM4='Tabela kolorów'!$AO$90,'Tabela kolorów'!$AO$91:$AO$131,Statystyki!BM4='Tabela kolorów'!$AP$90,'Tabela kolorów'!$AP$91:$AP$131),"0")</f>
        <v>Czerwony</v>
      </c>
      <c r="BN24" t="str" cm="1">
        <f t="array" aca="1" ref="BN24:BN64" ca="1">_xlfn.IFNA(_xlfn.IFS(Statystyki!BN4='Tabela kolorów'!$B$90,'Tabela kolorów'!$B$91:$B$131,Statystyki!BN4='Tabela kolorów'!$C$90,'Tabela kolorów'!$C$91:$C$131,Statystyki!BN4='Tabela kolorów'!$D$90,'Tabela kolorów'!$D$91:$D$131,
Statystyki!BN4='Tabela kolorów'!$E$90,'Tabela kolorów'!$E$91:$E$131,Statystyki!BN4='Tabela kolorów'!$F$90,'Tabela kolorów'!$F$91:$F$131,Statystyki!BN4='Tabela kolorów'!$G$90,'Tabela kolorów'!$G$91:$G$131,
Statystyki!BN4='Tabela kolorów'!$H$90,'Tabela kolorów'!$H$91:$H$131,Statystyki!BN4='Tabela kolorów'!$I$90,'Tabela kolorów'!$I$91:$I$131,Statystyki!BN4='Tabela kolorów'!$J$90,'Tabela kolorów'!$J$91:$J$131,
Statystyki!BN4='Tabela kolorów'!$K$90,'Tabela kolorów'!$K$91:$K$131,Statystyki!BN4='Tabela kolorów'!$L$90,'Tabela kolorów'!$L$91:$L$131,Statystyki!BN4='Tabela kolorów'!$M$90,'Tabela kolorów'!$M$91:$M$131,
Statystyki!BN4='Tabela kolorów'!$N$90,'Tabela kolorów'!$N$91:$N$131,Statystyki!BN4='Tabela kolorów'!$O$90,'Tabela kolorów'!$O$91:$O$131,Statystyki!BN4='Tabela kolorów'!$P$90,'Tabela kolorów'!$P$91:$P$131,
Statystyki!BN4='Tabela kolorów'!$Q$90,'Tabela kolorów'!$Q$91:$Q$131,Statystyki!BN4='Tabela kolorów'!$R$90,'Tabela kolorów'!$R$91:$R$131,Statystyki!BN4='Tabela kolorów'!$S$90,'Tabela kolorów'!$S$91:$S$131,
Statystyki!BN4='Tabela kolorów'!$S$90,'Tabela kolorów'!$S$91:$S$131,Statystyki!BN4='Tabela kolorów'!$T$90,'Tabela kolorów'!$T$91:$T$131,Statystyki!BN4='Tabela kolorów'!$U$90,'Tabela kolorów'!$U$91:$U$131,
Statystyki!BN4='Tabela kolorów'!$V$90,'Tabela kolorów'!$V$91:$V$131,Statystyki!BN4='Tabela kolorów'!$W$90,'Tabela kolorów'!$W$91:$W$131,Statystyki!BN4='Tabela kolorów'!$X$90,'Tabela kolorów'!$X$91:$X$131,
Statystyki!BN4='Tabela kolorów'!$Y$90,'Tabela kolorów'!$Y$91:$Y$131,Statystyki!BN4='Tabela kolorów'!$Z$90,'Tabela kolorów'!$Z$91:$Z$131,Statystyki!BN4='Tabela kolorów'!$AA$90,'Tabela kolorów'!$AA$91:$AA$131,
Statystyki!BN4='Tabela kolorów'!$AB$90,'Tabela kolorów'!$AB$91:$AB$131,Statystyki!BN4='Tabela kolorów'!$AC$90,'Tabela kolorów'!$AC$91:$AC$131,Statystyki!BN4='Tabela kolorów'!$AD$90,'Tabela kolorów'!$AD$91:$AD$131,
Statystyki!BN4='Tabela kolorów'!$AE$90,'Tabela kolorów'!$AE$91:$AE$131,Statystyki!BN4='Tabela kolorów'!$AF$90,'Tabela kolorów'!$AF$91:$AF$131,Statystyki!BN4='Tabela kolorów'!$AG$90,'Tabela kolorów'!$AG$91:$AG$131,
Statystyki!BN4='Tabela kolorów'!$AH$90,'Tabela kolorów'!$AH$91:$AH$131,Statystyki!BN4='Tabela kolorów'!$AI$90,'Tabela kolorów'!$AI$91:$AI$131,Statystyki!BN4='Tabela kolorów'!$AJ$90,'Tabela kolorów'!$AJ$91:$AJ$131,
Statystyki!BN4='Tabela kolorów'!$AK$90,'Tabela kolorów'!$AK$91:$AK$131,Statystyki!BN4='Tabela kolorów'!$AL$90,'Tabela kolorów'!$AL$91:$AL$131,Statystyki!BN4='Tabela kolorów'!$AM$90,'Tabela kolorów'!$AM$91:$AM$131,
Statystyki!BN4='Tabela kolorów'!$AN$90,'Tabela kolorów'!$AN$91:$AN$131,Statystyki!BN4='Tabela kolorów'!$AO$90,'Tabela kolorów'!$AO$91:$AO$131,Statystyki!BN4='Tabela kolorów'!$AP$90,'Tabela kolorów'!$AP$91:$AP$131),"0")</f>
        <v>Fuksja</v>
      </c>
      <c r="BO24" t="str" cm="1">
        <f t="array" aca="1" ref="BO24:BO64" ca="1">_xlfn.IFNA(_xlfn.IFS(Statystyki!BO4='Tabela kolorów'!$B$90,'Tabela kolorów'!$B$91:$B$131,Statystyki!BO4='Tabela kolorów'!$C$90,'Tabela kolorów'!$C$91:$C$131,Statystyki!BO4='Tabela kolorów'!$D$90,'Tabela kolorów'!$D$91:$D$131,
Statystyki!BO4='Tabela kolorów'!$E$90,'Tabela kolorów'!$E$91:$E$131,Statystyki!BO4='Tabela kolorów'!$F$90,'Tabela kolorów'!$F$91:$F$131,Statystyki!BO4='Tabela kolorów'!$G$90,'Tabela kolorów'!$G$91:$G$131,
Statystyki!BO4='Tabela kolorów'!$H$90,'Tabela kolorów'!$H$91:$H$131,Statystyki!BO4='Tabela kolorów'!$I$90,'Tabela kolorów'!$I$91:$I$131,Statystyki!BO4='Tabela kolorów'!$J$90,'Tabela kolorów'!$J$91:$J$131,
Statystyki!BO4='Tabela kolorów'!$K$90,'Tabela kolorów'!$K$91:$K$131,Statystyki!BO4='Tabela kolorów'!$L$90,'Tabela kolorów'!$L$91:$L$131,Statystyki!BO4='Tabela kolorów'!$M$90,'Tabela kolorów'!$M$91:$M$131,
Statystyki!BO4='Tabela kolorów'!$N$90,'Tabela kolorów'!$N$91:$N$131,Statystyki!BO4='Tabela kolorów'!$O$90,'Tabela kolorów'!$O$91:$O$131,Statystyki!BO4='Tabela kolorów'!$P$90,'Tabela kolorów'!$P$91:$P$131,
Statystyki!BO4='Tabela kolorów'!$Q$90,'Tabela kolorów'!$Q$91:$Q$131,Statystyki!BO4='Tabela kolorów'!$R$90,'Tabela kolorów'!$R$91:$R$131,Statystyki!BO4='Tabela kolorów'!$S$90,'Tabela kolorów'!$S$91:$S$131,
Statystyki!BO4='Tabela kolorów'!$S$90,'Tabela kolorów'!$S$91:$S$131,Statystyki!BO4='Tabela kolorów'!$T$90,'Tabela kolorów'!$T$91:$T$131,Statystyki!BO4='Tabela kolorów'!$U$90,'Tabela kolorów'!$U$91:$U$131,
Statystyki!BO4='Tabela kolorów'!$V$90,'Tabela kolorów'!$V$91:$V$131,Statystyki!BO4='Tabela kolorów'!$W$90,'Tabela kolorów'!$W$91:$W$131,Statystyki!BO4='Tabela kolorów'!$X$90,'Tabela kolorów'!$X$91:$X$131,
Statystyki!BO4='Tabela kolorów'!$Y$90,'Tabela kolorów'!$Y$91:$Y$131,Statystyki!BO4='Tabela kolorów'!$Z$90,'Tabela kolorów'!$Z$91:$Z$131,Statystyki!BO4='Tabela kolorów'!$AA$90,'Tabela kolorów'!$AA$91:$AA$131,
Statystyki!BO4='Tabela kolorów'!$AB$90,'Tabela kolorów'!$AB$91:$AB$131,Statystyki!BO4='Tabela kolorów'!$AC$90,'Tabela kolorów'!$AC$91:$AC$131,Statystyki!BO4='Tabela kolorów'!$AD$90,'Tabela kolorów'!$AD$91:$AD$131,
Statystyki!BO4='Tabela kolorów'!$AE$90,'Tabela kolorów'!$AE$91:$AE$131,Statystyki!BO4='Tabela kolorów'!$AF$90,'Tabela kolorów'!$AF$91:$AF$131,Statystyki!BO4='Tabela kolorów'!$AG$90,'Tabela kolorów'!$AG$91:$AG$131,
Statystyki!BO4='Tabela kolorów'!$AH$90,'Tabela kolorów'!$AH$91:$AH$131,Statystyki!BO4='Tabela kolorów'!$AI$90,'Tabela kolorów'!$AI$91:$AI$131,Statystyki!BO4='Tabela kolorów'!$AJ$90,'Tabela kolorów'!$AJ$91:$AJ$131,
Statystyki!BO4='Tabela kolorów'!$AK$90,'Tabela kolorów'!$AK$91:$AK$131,Statystyki!BO4='Tabela kolorów'!$AL$90,'Tabela kolorów'!$AL$91:$AL$131,Statystyki!BO4='Tabela kolorów'!$AM$90,'Tabela kolorów'!$AM$91:$AM$131,
Statystyki!BO4='Tabela kolorów'!$AN$90,'Tabela kolorów'!$AN$91:$AN$131,Statystyki!BO4='Tabela kolorów'!$AO$90,'Tabela kolorów'!$AO$91:$AO$131,Statystyki!BO4='Tabela kolorów'!$AP$90,'Tabela kolorów'!$AP$91:$AP$131),"0")</f>
        <v>Czerwony</v>
      </c>
      <c r="BP24" t="str" cm="1">
        <f t="array" aca="1" ref="BP24" ca="1">_xlfn.IFNA(_xlfn.IFS(Statystyki!BP4='Tabela kolorów'!$B$90,'Tabela kolorów'!$B$91:$B$131,Statystyki!BP4='Tabela kolorów'!$C$90,'Tabela kolorów'!$C$91:$C$131,Statystyki!BP4='Tabela kolorów'!$D$90,'Tabela kolorów'!$D$91:$D$131,
Statystyki!BP4='Tabela kolorów'!$E$90,'Tabela kolorów'!$E$91:$E$131,Statystyki!BP4='Tabela kolorów'!$F$90,'Tabela kolorów'!$F$91:$F$131,Statystyki!BP4='Tabela kolorów'!$G$90,'Tabela kolorów'!$G$91:$G$131,
Statystyki!BP4='Tabela kolorów'!$H$90,'Tabela kolorów'!$H$91:$H$131,Statystyki!BP4='Tabela kolorów'!$I$90,'Tabela kolorów'!$I$91:$I$131,Statystyki!BP4='Tabela kolorów'!$J$90,'Tabela kolorów'!$J$91:$J$131,
Statystyki!BP4='Tabela kolorów'!$K$90,'Tabela kolorów'!$K$91:$K$131,Statystyki!BP4='Tabela kolorów'!$L$90,'Tabela kolorów'!$L$91:$L$131,Statystyki!BP4='Tabela kolorów'!$M$90,'Tabela kolorów'!$M$91:$M$131,
Statystyki!BP4='Tabela kolorów'!$N$90,'Tabela kolorów'!$N$91:$N$131,Statystyki!BP4='Tabela kolorów'!$O$90,'Tabela kolorów'!$O$91:$O$131,Statystyki!BP4='Tabela kolorów'!$P$90,'Tabela kolorów'!$P$91:$P$131,
Statystyki!BP4='Tabela kolorów'!$Q$90,'Tabela kolorów'!$Q$91:$Q$131,Statystyki!BP4='Tabela kolorów'!$R$90,'Tabela kolorów'!$R$91:$R$131,Statystyki!BP4='Tabela kolorów'!$S$90,'Tabela kolorów'!$S$91:$S$131,
Statystyki!BP4='Tabela kolorów'!$S$90,'Tabela kolorów'!$S$91:$S$131,Statystyki!BP4='Tabela kolorów'!$T$90,'Tabela kolorów'!$T$91:$T$131,Statystyki!BP4='Tabela kolorów'!$U$90,'Tabela kolorów'!$U$91:$U$131,
Statystyki!BP4='Tabela kolorów'!$V$90,'Tabela kolorów'!$V$91:$V$131,Statystyki!BP4='Tabela kolorów'!$W$90,'Tabela kolorów'!$W$91:$W$131,Statystyki!BP4='Tabela kolorów'!$X$90,'Tabela kolorów'!$X$91:$X$131,
Statystyki!BP4='Tabela kolorów'!$Y$90,'Tabela kolorów'!$Y$91:$Y$131,Statystyki!BP4='Tabela kolorów'!$Z$90,'Tabela kolorów'!$Z$91:$Z$131,Statystyki!BP4='Tabela kolorów'!$AA$90,'Tabela kolorów'!$AA$91:$AA$131,
Statystyki!BP4='Tabela kolorów'!$AB$90,'Tabela kolorów'!$AB$91:$AB$131,Statystyki!BP4='Tabela kolorów'!$AC$90,'Tabela kolorów'!$AC$91:$AC$131,Statystyki!BP4='Tabela kolorów'!$AD$90,'Tabela kolorów'!$AD$91:$AD$131,
Statystyki!BP4='Tabela kolorów'!$AE$90,'Tabela kolorów'!$AE$91:$AE$131,Statystyki!BP4='Tabela kolorów'!$AF$90,'Tabela kolorów'!$AF$91:$AF$131,Statystyki!BP4='Tabela kolorów'!$AG$90,'Tabela kolorów'!$AG$91:$AG$131,
Statystyki!BP4='Tabela kolorów'!$AH$90,'Tabela kolorów'!$AH$91:$AH$131,Statystyki!BP4='Tabela kolorów'!$AI$90,'Tabela kolorów'!$AI$91:$AI$131,Statystyki!BP4='Tabela kolorów'!$AJ$90,'Tabela kolorów'!$AJ$91:$AJ$131,
Statystyki!BP4='Tabela kolorów'!$AK$90,'Tabela kolorów'!$AK$91:$AK$131,Statystyki!BP4='Tabela kolorów'!$AL$90,'Tabela kolorów'!$AL$91:$AL$131,Statystyki!BP4='Tabela kolorów'!$AM$90,'Tabela kolorów'!$AM$91:$AM$131,
Statystyki!BP4='Tabela kolorów'!$AN$90,'Tabela kolorów'!$AN$91:$AN$131,Statystyki!BP4='Tabela kolorów'!$AO$90,'Tabela kolorów'!$AO$91:$AO$131,Statystyki!BP4='Tabela kolorów'!$AP$90,'Tabela kolorów'!$AP$91:$AP$131),"0")</f>
        <v>0</v>
      </c>
      <c r="BQ24" t="str" cm="1">
        <f t="array" aca="1" ref="BQ24:BQ64" ca="1">_xlfn.IFNA(_xlfn.IFS(Statystyki!BQ4='Tabela kolorów'!$B$90,'Tabela kolorów'!$B$91:$B$131,Statystyki!BQ4='Tabela kolorów'!$C$90,'Tabela kolorów'!$C$91:$C$131,Statystyki!BQ4='Tabela kolorów'!$D$90,'Tabela kolorów'!$D$91:$D$131,
Statystyki!BQ4='Tabela kolorów'!$E$90,'Tabela kolorów'!$E$91:$E$131,Statystyki!BQ4='Tabela kolorów'!$F$90,'Tabela kolorów'!$F$91:$F$131,Statystyki!BQ4='Tabela kolorów'!$G$90,'Tabela kolorów'!$G$91:$G$131,
Statystyki!BQ4='Tabela kolorów'!$H$90,'Tabela kolorów'!$H$91:$H$131,Statystyki!BQ4='Tabela kolorów'!$I$90,'Tabela kolorów'!$I$91:$I$131,Statystyki!BQ4='Tabela kolorów'!$J$90,'Tabela kolorów'!$J$91:$J$131,
Statystyki!BQ4='Tabela kolorów'!$K$90,'Tabela kolorów'!$K$91:$K$131,Statystyki!BQ4='Tabela kolorów'!$L$90,'Tabela kolorów'!$L$91:$L$131,Statystyki!BQ4='Tabela kolorów'!$M$90,'Tabela kolorów'!$M$91:$M$131,
Statystyki!BQ4='Tabela kolorów'!$N$90,'Tabela kolorów'!$N$91:$N$131,Statystyki!BQ4='Tabela kolorów'!$O$90,'Tabela kolorów'!$O$91:$O$131,Statystyki!BQ4='Tabela kolorów'!$P$90,'Tabela kolorów'!$P$91:$P$131,
Statystyki!BQ4='Tabela kolorów'!$Q$90,'Tabela kolorów'!$Q$91:$Q$131,Statystyki!BQ4='Tabela kolorów'!$R$90,'Tabela kolorów'!$R$91:$R$131,Statystyki!BQ4='Tabela kolorów'!$S$90,'Tabela kolorów'!$S$91:$S$131,
Statystyki!BQ4='Tabela kolorów'!$S$90,'Tabela kolorów'!$S$91:$S$131,Statystyki!BQ4='Tabela kolorów'!$T$90,'Tabela kolorów'!$T$91:$T$131,Statystyki!BQ4='Tabela kolorów'!$U$90,'Tabela kolorów'!$U$91:$U$131,
Statystyki!BQ4='Tabela kolorów'!$V$90,'Tabela kolorów'!$V$91:$V$131,Statystyki!BQ4='Tabela kolorów'!$W$90,'Tabela kolorów'!$W$91:$W$131,Statystyki!BQ4='Tabela kolorów'!$X$90,'Tabela kolorów'!$X$91:$X$131,
Statystyki!BQ4='Tabela kolorów'!$Y$90,'Tabela kolorów'!$Y$91:$Y$131,Statystyki!BQ4='Tabela kolorów'!$Z$90,'Tabela kolorów'!$Z$91:$Z$131,Statystyki!BQ4='Tabela kolorów'!$AA$90,'Tabela kolorów'!$AA$91:$AA$131,
Statystyki!BQ4='Tabela kolorów'!$AB$90,'Tabela kolorów'!$AB$91:$AB$131,Statystyki!BQ4='Tabela kolorów'!$AC$90,'Tabela kolorów'!$AC$91:$AC$131,Statystyki!BQ4='Tabela kolorów'!$AD$90,'Tabela kolorów'!$AD$91:$AD$131,
Statystyki!BQ4='Tabela kolorów'!$AE$90,'Tabela kolorów'!$AE$91:$AE$131,Statystyki!BQ4='Tabela kolorów'!$AF$90,'Tabela kolorów'!$AF$91:$AF$131,Statystyki!BQ4='Tabela kolorów'!$AG$90,'Tabela kolorów'!$AG$91:$AG$131,
Statystyki!BQ4='Tabela kolorów'!$AH$90,'Tabela kolorów'!$AH$91:$AH$131,Statystyki!BQ4='Tabela kolorów'!$AI$90,'Tabela kolorów'!$AI$91:$AI$131,Statystyki!BQ4='Tabela kolorów'!$AJ$90,'Tabela kolorów'!$AJ$91:$AJ$131,
Statystyki!BQ4='Tabela kolorów'!$AK$90,'Tabela kolorów'!$AK$91:$AK$131,Statystyki!BQ4='Tabela kolorów'!$AL$90,'Tabela kolorów'!$AL$91:$AL$131,Statystyki!BQ4='Tabela kolorów'!$AM$90,'Tabela kolorów'!$AM$91:$AM$131,
Statystyki!BQ4='Tabela kolorów'!$AN$90,'Tabela kolorów'!$AN$91:$AN$131,Statystyki!BQ4='Tabela kolorów'!$AO$90,'Tabela kolorów'!$AO$91:$AO$131,Statystyki!BQ4='Tabela kolorów'!$AP$90,'Tabela kolorów'!$AP$91:$AP$131),"0")</f>
        <v>Czerwony</v>
      </c>
      <c r="BR24" t="str" cm="1">
        <f t="array" aca="1" ref="BR24:BR64" ca="1">_xlfn.IFNA(_xlfn.IFS(Statystyki!BR4='Tabela kolorów'!$B$90,'Tabela kolorów'!$B$91:$B$131,Statystyki!BR4='Tabela kolorów'!$C$90,'Tabela kolorów'!$C$91:$C$131,Statystyki!BR4='Tabela kolorów'!$D$90,'Tabela kolorów'!$D$91:$D$131,
Statystyki!BR4='Tabela kolorów'!$E$90,'Tabela kolorów'!$E$91:$E$131,Statystyki!BR4='Tabela kolorów'!$F$90,'Tabela kolorów'!$F$91:$F$131,Statystyki!BR4='Tabela kolorów'!$G$90,'Tabela kolorów'!$G$91:$G$131,
Statystyki!BR4='Tabela kolorów'!$H$90,'Tabela kolorów'!$H$91:$H$131,Statystyki!BR4='Tabela kolorów'!$I$90,'Tabela kolorów'!$I$91:$I$131,Statystyki!BR4='Tabela kolorów'!$J$90,'Tabela kolorów'!$J$91:$J$131,
Statystyki!BR4='Tabela kolorów'!$K$90,'Tabela kolorów'!$K$91:$K$131,Statystyki!BR4='Tabela kolorów'!$L$90,'Tabela kolorów'!$L$91:$L$131,Statystyki!BR4='Tabela kolorów'!$M$90,'Tabela kolorów'!$M$91:$M$131,
Statystyki!BR4='Tabela kolorów'!$N$90,'Tabela kolorów'!$N$91:$N$131,Statystyki!BR4='Tabela kolorów'!$O$90,'Tabela kolorów'!$O$91:$O$131,Statystyki!BR4='Tabela kolorów'!$P$90,'Tabela kolorów'!$P$91:$P$131,
Statystyki!BR4='Tabela kolorów'!$Q$90,'Tabela kolorów'!$Q$91:$Q$131,Statystyki!BR4='Tabela kolorów'!$R$90,'Tabela kolorów'!$R$91:$R$131,Statystyki!BR4='Tabela kolorów'!$S$90,'Tabela kolorów'!$S$91:$S$131,
Statystyki!BR4='Tabela kolorów'!$S$90,'Tabela kolorów'!$S$91:$S$131,Statystyki!BR4='Tabela kolorów'!$T$90,'Tabela kolorów'!$T$91:$T$131,Statystyki!BR4='Tabela kolorów'!$U$90,'Tabela kolorów'!$U$91:$U$131,
Statystyki!BR4='Tabela kolorów'!$V$90,'Tabela kolorów'!$V$91:$V$131,Statystyki!BR4='Tabela kolorów'!$W$90,'Tabela kolorów'!$W$91:$W$131,Statystyki!BR4='Tabela kolorów'!$X$90,'Tabela kolorów'!$X$91:$X$131,
Statystyki!BR4='Tabela kolorów'!$Y$90,'Tabela kolorów'!$Y$91:$Y$131,Statystyki!BR4='Tabela kolorów'!$Z$90,'Tabela kolorów'!$Z$91:$Z$131,Statystyki!BR4='Tabela kolorów'!$AA$90,'Tabela kolorów'!$AA$91:$AA$131,
Statystyki!BR4='Tabela kolorów'!$AB$90,'Tabela kolorów'!$AB$91:$AB$131,Statystyki!BR4='Tabela kolorów'!$AC$90,'Tabela kolorów'!$AC$91:$AC$131,Statystyki!BR4='Tabela kolorów'!$AD$90,'Tabela kolorów'!$AD$91:$AD$131,
Statystyki!BR4='Tabela kolorów'!$AE$90,'Tabela kolorów'!$AE$91:$AE$131,Statystyki!BR4='Tabela kolorów'!$AF$90,'Tabela kolorów'!$AF$91:$AF$131,Statystyki!BR4='Tabela kolorów'!$AG$90,'Tabela kolorów'!$AG$91:$AG$131,
Statystyki!BR4='Tabela kolorów'!$AH$90,'Tabela kolorów'!$AH$91:$AH$131,Statystyki!BR4='Tabela kolorów'!$AI$90,'Tabela kolorów'!$AI$91:$AI$131,Statystyki!BR4='Tabela kolorów'!$AJ$90,'Tabela kolorów'!$AJ$91:$AJ$131,
Statystyki!BR4='Tabela kolorów'!$AK$90,'Tabela kolorów'!$AK$91:$AK$131,Statystyki!BR4='Tabela kolorów'!$AL$90,'Tabela kolorów'!$AL$91:$AL$131,Statystyki!BR4='Tabela kolorów'!$AM$90,'Tabela kolorów'!$AM$91:$AM$131,
Statystyki!BR4='Tabela kolorów'!$AN$90,'Tabela kolorów'!$AN$91:$AN$131,Statystyki!BR4='Tabela kolorów'!$AO$90,'Tabela kolorów'!$AO$91:$AO$131,Statystyki!BR4='Tabela kolorów'!$AP$90,'Tabela kolorów'!$AP$91:$AP$131),"0")</f>
        <v>Fuksja</v>
      </c>
      <c r="BS24" t="str" cm="1">
        <f t="array" aca="1" ref="BS24" ca="1">_xlfn.IFNA(_xlfn.IFS(Statystyki!BS4='Tabela kolorów'!$B$90,'Tabela kolorów'!$B$91:$B$131,Statystyki!BS4='Tabela kolorów'!$C$90,'Tabela kolorów'!$C$91:$C$131,Statystyki!BS4='Tabela kolorów'!$D$90,'Tabela kolorów'!$D$91:$D$131,
Statystyki!BS4='Tabela kolorów'!$E$90,'Tabela kolorów'!$E$91:$E$131,Statystyki!BS4='Tabela kolorów'!$F$90,'Tabela kolorów'!$F$91:$F$131,Statystyki!BS4='Tabela kolorów'!$G$90,'Tabela kolorów'!$G$91:$G$131,
Statystyki!BS4='Tabela kolorów'!$H$90,'Tabela kolorów'!$H$91:$H$131,Statystyki!BS4='Tabela kolorów'!$I$90,'Tabela kolorów'!$I$91:$I$131,Statystyki!BS4='Tabela kolorów'!$J$90,'Tabela kolorów'!$J$91:$J$131,
Statystyki!BS4='Tabela kolorów'!$K$90,'Tabela kolorów'!$K$91:$K$131,Statystyki!BS4='Tabela kolorów'!$L$90,'Tabela kolorów'!$L$91:$L$131,Statystyki!BS4='Tabela kolorów'!$M$90,'Tabela kolorów'!$M$91:$M$131,
Statystyki!BS4='Tabela kolorów'!$N$90,'Tabela kolorów'!$N$91:$N$131,Statystyki!BS4='Tabela kolorów'!$O$90,'Tabela kolorów'!$O$91:$O$131,Statystyki!BS4='Tabela kolorów'!$P$90,'Tabela kolorów'!$P$91:$P$131,
Statystyki!BS4='Tabela kolorów'!$Q$90,'Tabela kolorów'!$Q$91:$Q$131,Statystyki!BS4='Tabela kolorów'!$R$90,'Tabela kolorów'!$R$91:$R$131,Statystyki!BS4='Tabela kolorów'!$S$90,'Tabela kolorów'!$S$91:$S$131,
Statystyki!BS4='Tabela kolorów'!$S$90,'Tabela kolorów'!$S$91:$S$131,Statystyki!BS4='Tabela kolorów'!$T$90,'Tabela kolorów'!$T$91:$T$131,Statystyki!BS4='Tabela kolorów'!$U$90,'Tabela kolorów'!$U$91:$U$131,
Statystyki!BS4='Tabela kolorów'!$V$90,'Tabela kolorów'!$V$91:$V$131,Statystyki!BS4='Tabela kolorów'!$W$90,'Tabela kolorów'!$W$91:$W$131,Statystyki!BS4='Tabela kolorów'!$X$90,'Tabela kolorów'!$X$91:$X$131,
Statystyki!BS4='Tabela kolorów'!$Y$90,'Tabela kolorów'!$Y$91:$Y$131,Statystyki!BS4='Tabela kolorów'!$Z$90,'Tabela kolorów'!$Z$91:$Z$131,Statystyki!BS4='Tabela kolorów'!$AA$90,'Tabela kolorów'!$AA$91:$AA$131,
Statystyki!BS4='Tabela kolorów'!$AB$90,'Tabela kolorów'!$AB$91:$AB$131,Statystyki!BS4='Tabela kolorów'!$AC$90,'Tabela kolorów'!$AC$91:$AC$131,Statystyki!BS4='Tabela kolorów'!$AD$90,'Tabela kolorów'!$AD$91:$AD$131,
Statystyki!BS4='Tabela kolorów'!$AE$90,'Tabela kolorów'!$AE$91:$AE$131,Statystyki!BS4='Tabela kolorów'!$AF$90,'Tabela kolorów'!$AF$91:$AF$131,Statystyki!BS4='Tabela kolorów'!$AG$90,'Tabela kolorów'!$AG$91:$AG$131,
Statystyki!BS4='Tabela kolorów'!$AH$90,'Tabela kolorów'!$AH$91:$AH$131,Statystyki!BS4='Tabela kolorów'!$AI$90,'Tabela kolorów'!$AI$91:$AI$131,Statystyki!BS4='Tabela kolorów'!$AJ$90,'Tabela kolorów'!$AJ$91:$AJ$131,
Statystyki!BS4='Tabela kolorów'!$AK$90,'Tabela kolorów'!$AK$91:$AK$131,Statystyki!BS4='Tabela kolorów'!$AL$90,'Tabela kolorów'!$AL$91:$AL$131,Statystyki!BS4='Tabela kolorów'!$AM$90,'Tabela kolorów'!$AM$91:$AM$131,
Statystyki!BS4='Tabela kolorów'!$AN$90,'Tabela kolorów'!$AN$91:$AN$131,Statystyki!BS4='Tabela kolorów'!$AO$90,'Tabela kolorów'!$AO$91:$AO$131,Statystyki!BS4='Tabela kolorów'!$AP$90,'Tabela kolorów'!$AP$91:$AP$131),"0")</f>
        <v>0</v>
      </c>
      <c r="BT24" t="str" cm="1">
        <f t="array" aca="1" ref="BT24" ca="1">_xlfn.IFNA(_xlfn.IFS(Statystyki!BT4='Tabela kolorów'!$B$90,'Tabela kolorów'!$B$91:$B$131,Statystyki!BT4='Tabela kolorów'!$C$90,'Tabela kolorów'!$C$91:$C$131,Statystyki!BT4='Tabela kolorów'!$D$90,'Tabela kolorów'!$D$91:$D$131,
Statystyki!BT4='Tabela kolorów'!$E$90,'Tabela kolorów'!$E$91:$E$131,Statystyki!BT4='Tabela kolorów'!$F$90,'Tabela kolorów'!$F$91:$F$131,Statystyki!BT4='Tabela kolorów'!$G$90,'Tabela kolorów'!$G$91:$G$131,
Statystyki!BT4='Tabela kolorów'!$H$90,'Tabela kolorów'!$H$91:$H$131,Statystyki!BT4='Tabela kolorów'!$I$90,'Tabela kolorów'!$I$91:$I$131,Statystyki!BT4='Tabela kolorów'!$J$90,'Tabela kolorów'!$J$91:$J$131,
Statystyki!BT4='Tabela kolorów'!$K$90,'Tabela kolorów'!$K$91:$K$131,Statystyki!BT4='Tabela kolorów'!$L$90,'Tabela kolorów'!$L$91:$L$131,Statystyki!BT4='Tabela kolorów'!$M$90,'Tabela kolorów'!$M$91:$M$131,
Statystyki!BT4='Tabela kolorów'!$N$90,'Tabela kolorów'!$N$91:$N$131,Statystyki!BT4='Tabela kolorów'!$O$90,'Tabela kolorów'!$O$91:$O$131,Statystyki!BT4='Tabela kolorów'!$P$90,'Tabela kolorów'!$P$91:$P$131,
Statystyki!BT4='Tabela kolorów'!$Q$90,'Tabela kolorów'!$Q$91:$Q$131,Statystyki!BT4='Tabela kolorów'!$R$90,'Tabela kolorów'!$R$91:$R$131,Statystyki!BT4='Tabela kolorów'!$S$90,'Tabela kolorów'!$S$91:$S$131,
Statystyki!BT4='Tabela kolorów'!$S$90,'Tabela kolorów'!$S$91:$S$131,Statystyki!BT4='Tabela kolorów'!$T$90,'Tabela kolorów'!$T$91:$T$131,Statystyki!BT4='Tabela kolorów'!$U$90,'Tabela kolorów'!$U$91:$U$131,
Statystyki!BT4='Tabela kolorów'!$V$90,'Tabela kolorów'!$V$91:$V$131,Statystyki!BT4='Tabela kolorów'!$W$90,'Tabela kolorów'!$W$91:$W$131,Statystyki!BT4='Tabela kolorów'!$X$90,'Tabela kolorów'!$X$91:$X$131,
Statystyki!BT4='Tabela kolorów'!$Y$90,'Tabela kolorów'!$Y$91:$Y$131,Statystyki!BT4='Tabela kolorów'!$Z$90,'Tabela kolorów'!$Z$91:$Z$131,Statystyki!BT4='Tabela kolorów'!$AA$90,'Tabela kolorów'!$AA$91:$AA$131,
Statystyki!BT4='Tabela kolorów'!$AB$90,'Tabela kolorów'!$AB$91:$AB$131,Statystyki!BT4='Tabela kolorów'!$AC$90,'Tabela kolorów'!$AC$91:$AC$131,Statystyki!BT4='Tabela kolorów'!$AD$90,'Tabela kolorów'!$AD$91:$AD$131,
Statystyki!BT4='Tabela kolorów'!$AE$90,'Tabela kolorów'!$AE$91:$AE$131,Statystyki!BT4='Tabela kolorów'!$AF$90,'Tabela kolorów'!$AF$91:$AF$131,Statystyki!BT4='Tabela kolorów'!$AG$90,'Tabela kolorów'!$AG$91:$AG$131,
Statystyki!BT4='Tabela kolorów'!$AH$90,'Tabela kolorów'!$AH$91:$AH$131,Statystyki!BT4='Tabela kolorów'!$AI$90,'Tabela kolorów'!$AI$91:$AI$131,Statystyki!BT4='Tabela kolorów'!$AJ$90,'Tabela kolorów'!$AJ$91:$AJ$131,
Statystyki!BT4='Tabela kolorów'!$AK$90,'Tabela kolorów'!$AK$91:$AK$131,Statystyki!BT4='Tabela kolorów'!$AL$90,'Tabela kolorów'!$AL$91:$AL$131,Statystyki!BT4='Tabela kolorów'!$AM$90,'Tabela kolorów'!$AM$91:$AM$131,
Statystyki!BT4='Tabela kolorów'!$AN$90,'Tabela kolorów'!$AN$91:$AN$131,Statystyki!BT4='Tabela kolorów'!$AO$90,'Tabela kolorów'!$AO$91:$AO$131,Statystyki!BT4='Tabela kolorów'!$AP$90,'Tabela kolorów'!$AP$91:$AP$131),"0")</f>
        <v>0</v>
      </c>
      <c r="BU24" t="str" cm="1">
        <f t="array" aca="1" ref="BU24:BU64" ca="1">_xlfn.IFNA(_xlfn.IFS(Statystyki!BU4='Tabela kolorów'!$B$90,'Tabela kolorów'!$B$91:$B$131,Statystyki!BU4='Tabela kolorów'!$C$90,'Tabela kolorów'!$C$91:$C$131,Statystyki!BU4='Tabela kolorów'!$D$90,'Tabela kolorów'!$D$91:$D$131,
Statystyki!BU4='Tabela kolorów'!$E$90,'Tabela kolorów'!$E$91:$E$131,Statystyki!BU4='Tabela kolorów'!$F$90,'Tabela kolorów'!$F$91:$F$131,Statystyki!BU4='Tabela kolorów'!$G$90,'Tabela kolorów'!$G$91:$G$131,
Statystyki!BU4='Tabela kolorów'!$H$90,'Tabela kolorów'!$H$91:$H$131,Statystyki!BU4='Tabela kolorów'!$I$90,'Tabela kolorów'!$I$91:$I$131,Statystyki!BU4='Tabela kolorów'!$J$90,'Tabela kolorów'!$J$91:$J$131,
Statystyki!BU4='Tabela kolorów'!$K$90,'Tabela kolorów'!$K$91:$K$131,Statystyki!BU4='Tabela kolorów'!$L$90,'Tabela kolorów'!$L$91:$L$131,Statystyki!BU4='Tabela kolorów'!$M$90,'Tabela kolorów'!$M$91:$M$131,
Statystyki!BU4='Tabela kolorów'!$N$90,'Tabela kolorów'!$N$91:$N$131,Statystyki!BU4='Tabela kolorów'!$O$90,'Tabela kolorów'!$O$91:$O$131,Statystyki!BU4='Tabela kolorów'!$P$90,'Tabela kolorów'!$P$91:$P$131,
Statystyki!BU4='Tabela kolorów'!$Q$90,'Tabela kolorów'!$Q$91:$Q$131,Statystyki!BU4='Tabela kolorów'!$R$90,'Tabela kolorów'!$R$91:$R$131,Statystyki!BU4='Tabela kolorów'!$S$90,'Tabela kolorów'!$S$91:$S$131,
Statystyki!BU4='Tabela kolorów'!$S$90,'Tabela kolorów'!$S$91:$S$131,Statystyki!BU4='Tabela kolorów'!$T$90,'Tabela kolorów'!$T$91:$T$131,Statystyki!BU4='Tabela kolorów'!$U$90,'Tabela kolorów'!$U$91:$U$131,
Statystyki!BU4='Tabela kolorów'!$V$90,'Tabela kolorów'!$V$91:$V$131,Statystyki!BU4='Tabela kolorów'!$W$90,'Tabela kolorów'!$W$91:$W$131,Statystyki!BU4='Tabela kolorów'!$X$90,'Tabela kolorów'!$X$91:$X$131,
Statystyki!BU4='Tabela kolorów'!$Y$90,'Tabela kolorów'!$Y$91:$Y$131,Statystyki!BU4='Tabela kolorów'!$Z$90,'Tabela kolorów'!$Z$91:$Z$131,Statystyki!BU4='Tabela kolorów'!$AA$90,'Tabela kolorów'!$AA$91:$AA$131,
Statystyki!BU4='Tabela kolorów'!$AB$90,'Tabela kolorów'!$AB$91:$AB$131,Statystyki!BU4='Tabela kolorów'!$AC$90,'Tabela kolorów'!$AC$91:$AC$131,Statystyki!BU4='Tabela kolorów'!$AD$90,'Tabela kolorów'!$AD$91:$AD$131,
Statystyki!BU4='Tabela kolorów'!$AE$90,'Tabela kolorów'!$AE$91:$AE$131,Statystyki!BU4='Tabela kolorów'!$AF$90,'Tabela kolorów'!$AF$91:$AF$131,Statystyki!BU4='Tabela kolorów'!$AG$90,'Tabela kolorów'!$AG$91:$AG$131,
Statystyki!BU4='Tabela kolorów'!$AH$90,'Tabela kolorów'!$AH$91:$AH$131,Statystyki!BU4='Tabela kolorów'!$AI$90,'Tabela kolorów'!$AI$91:$AI$131,Statystyki!BU4='Tabela kolorów'!$AJ$90,'Tabela kolorów'!$AJ$91:$AJ$131,
Statystyki!BU4='Tabela kolorów'!$AK$90,'Tabela kolorów'!$AK$91:$AK$131,Statystyki!BU4='Tabela kolorów'!$AL$90,'Tabela kolorów'!$AL$91:$AL$131,Statystyki!BU4='Tabela kolorów'!$AM$90,'Tabela kolorów'!$AM$91:$AM$131,
Statystyki!BU4='Tabela kolorów'!$AN$90,'Tabela kolorów'!$AN$91:$AN$131,Statystyki!BU4='Tabela kolorów'!$AO$90,'Tabela kolorów'!$AO$91:$AO$131,Statystyki!BU4='Tabela kolorów'!$AP$90,'Tabela kolorów'!$AP$91:$AP$131),"0")</f>
        <v>Czerwony</v>
      </c>
      <c r="BV24" t="str" cm="1">
        <f t="array" aca="1" ref="BV24:BV64" ca="1">_xlfn.IFNA(_xlfn.IFS(Statystyki!BV4='Tabela kolorów'!$B$90,'Tabela kolorów'!$B$91:$B$131,Statystyki!BV4='Tabela kolorów'!$C$90,'Tabela kolorów'!$C$91:$C$131,Statystyki!BV4='Tabela kolorów'!$D$90,'Tabela kolorów'!$D$91:$D$131,
Statystyki!BV4='Tabela kolorów'!$E$90,'Tabela kolorów'!$E$91:$E$131,Statystyki!BV4='Tabela kolorów'!$F$90,'Tabela kolorów'!$F$91:$F$131,Statystyki!BV4='Tabela kolorów'!$G$90,'Tabela kolorów'!$G$91:$G$131,
Statystyki!BV4='Tabela kolorów'!$H$90,'Tabela kolorów'!$H$91:$H$131,Statystyki!BV4='Tabela kolorów'!$I$90,'Tabela kolorów'!$I$91:$I$131,Statystyki!BV4='Tabela kolorów'!$J$90,'Tabela kolorów'!$J$91:$J$131,
Statystyki!BV4='Tabela kolorów'!$K$90,'Tabela kolorów'!$K$91:$K$131,Statystyki!BV4='Tabela kolorów'!$L$90,'Tabela kolorów'!$L$91:$L$131,Statystyki!BV4='Tabela kolorów'!$M$90,'Tabela kolorów'!$M$91:$M$131,
Statystyki!BV4='Tabela kolorów'!$N$90,'Tabela kolorów'!$N$91:$N$131,Statystyki!BV4='Tabela kolorów'!$O$90,'Tabela kolorów'!$O$91:$O$131,Statystyki!BV4='Tabela kolorów'!$P$90,'Tabela kolorów'!$P$91:$P$131,
Statystyki!BV4='Tabela kolorów'!$Q$90,'Tabela kolorów'!$Q$91:$Q$131,Statystyki!BV4='Tabela kolorów'!$R$90,'Tabela kolorów'!$R$91:$R$131,Statystyki!BV4='Tabela kolorów'!$S$90,'Tabela kolorów'!$S$91:$S$131,
Statystyki!BV4='Tabela kolorów'!$S$90,'Tabela kolorów'!$S$91:$S$131,Statystyki!BV4='Tabela kolorów'!$T$90,'Tabela kolorów'!$T$91:$T$131,Statystyki!BV4='Tabela kolorów'!$U$90,'Tabela kolorów'!$U$91:$U$131,
Statystyki!BV4='Tabela kolorów'!$V$90,'Tabela kolorów'!$V$91:$V$131,Statystyki!BV4='Tabela kolorów'!$W$90,'Tabela kolorów'!$W$91:$W$131,Statystyki!BV4='Tabela kolorów'!$X$90,'Tabela kolorów'!$X$91:$X$131,
Statystyki!BV4='Tabela kolorów'!$Y$90,'Tabela kolorów'!$Y$91:$Y$131,Statystyki!BV4='Tabela kolorów'!$Z$90,'Tabela kolorów'!$Z$91:$Z$131,Statystyki!BV4='Tabela kolorów'!$AA$90,'Tabela kolorów'!$AA$91:$AA$131,
Statystyki!BV4='Tabela kolorów'!$AB$90,'Tabela kolorów'!$AB$91:$AB$131,Statystyki!BV4='Tabela kolorów'!$AC$90,'Tabela kolorów'!$AC$91:$AC$131,Statystyki!BV4='Tabela kolorów'!$AD$90,'Tabela kolorów'!$AD$91:$AD$131,
Statystyki!BV4='Tabela kolorów'!$AE$90,'Tabela kolorów'!$AE$91:$AE$131,Statystyki!BV4='Tabela kolorów'!$AF$90,'Tabela kolorów'!$AF$91:$AF$131,Statystyki!BV4='Tabela kolorów'!$AG$90,'Tabela kolorów'!$AG$91:$AG$131,
Statystyki!BV4='Tabela kolorów'!$AH$90,'Tabela kolorów'!$AH$91:$AH$131,Statystyki!BV4='Tabela kolorów'!$AI$90,'Tabela kolorów'!$AI$91:$AI$131,Statystyki!BV4='Tabela kolorów'!$AJ$90,'Tabela kolorów'!$AJ$91:$AJ$131,
Statystyki!BV4='Tabela kolorów'!$AK$90,'Tabela kolorów'!$AK$91:$AK$131,Statystyki!BV4='Tabela kolorów'!$AL$90,'Tabela kolorów'!$AL$91:$AL$131,Statystyki!BV4='Tabela kolorów'!$AM$90,'Tabela kolorów'!$AM$91:$AM$131,
Statystyki!BV4='Tabela kolorów'!$AN$90,'Tabela kolorów'!$AN$91:$AN$131,Statystyki!BV4='Tabela kolorów'!$AO$90,'Tabela kolorów'!$AO$91:$AO$131,Statystyki!BV4='Tabela kolorów'!$AP$90,'Tabela kolorów'!$AP$91:$AP$131),"0")</f>
        <v>Czerwony</v>
      </c>
      <c r="BW24" t="str" cm="1">
        <f t="array" aca="1" ref="BW24:BW64" ca="1">_xlfn.IFNA(_xlfn.IFS(Statystyki!BW4='Tabela kolorów'!$B$90,'Tabela kolorów'!$B$91:$B$131,Statystyki!BW4='Tabela kolorów'!$C$90,'Tabela kolorów'!$C$91:$C$131,Statystyki!BW4='Tabela kolorów'!$D$90,'Tabela kolorów'!$D$91:$D$131,
Statystyki!BW4='Tabela kolorów'!$E$90,'Tabela kolorów'!$E$91:$E$131,Statystyki!BW4='Tabela kolorów'!$F$90,'Tabela kolorów'!$F$91:$F$131,Statystyki!BW4='Tabela kolorów'!$G$90,'Tabela kolorów'!$G$91:$G$131,
Statystyki!BW4='Tabela kolorów'!$H$90,'Tabela kolorów'!$H$91:$H$131,Statystyki!BW4='Tabela kolorów'!$I$90,'Tabela kolorów'!$I$91:$I$131,Statystyki!BW4='Tabela kolorów'!$J$90,'Tabela kolorów'!$J$91:$J$131,
Statystyki!BW4='Tabela kolorów'!$K$90,'Tabela kolorów'!$K$91:$K$131,Statystyki!BW4='Tabela kolorów'!$L$90,'Tabela kolorów'!$L$91:$L$131,Statystyki!BW4='Tabela kolorów'!$M$90,'Tabela kolorów'!$M$91:$M$131,
Statystyki!BW4='Tabela kolorów'!$N$90,'Tabela kolorów'!$N$91:$N$131,Statystyki!BW4='Tabela kolorów'!$O$90,'Tabela kolorów'!$O$91:$O$131,Statystyki!BW4='Tabela kolorów'!$P$90,'Tabela kolorów'!$P$91:$P$131,
Statystyki!BW4='Tabela kolorów'!$Q$90,'Tabela kolorów'!$Q$91:$Q$131,Statystyki!BW4='Tabela kolorów'!$R$90,'Tabela kolorów'!$R$91:$R$131,Statystyki!BW4='Tabela kolorów'!$S$90,'Tabela kolorów'!$S$91:$S$131,
Statystyki!BW4='Tabela kolorów'!$S$90,'Tabela kolorów'!$S$91:$S$131,Statystyki!BW4='Tabela kolorów'!$T$90,'Tabela kolorów'!$T$91:$T$131,Statystyki!BW4='Tabela kolorów'!$U$90,'Tabela kolorów'!$U$91:$U$131,
Statystyki!BW4='Tabela kolorów'!$V$90,'Tabela kolorów'!$V$91:$V$131,Statystyki!BW4='Tabela kolorów'!$W$90,'Tabela kolorów'!$W$91:$W$131,Statystyki!BW4='Tabela kolorów'!$X$90,'Tabela kolorów'!$X$91:$X$131,
Statystyki!BW4='Tabela kolorów'!$Y$90,'Tabela kolorów'!$Y$91:$Y$131,Statystyki!BW4='Tabela kolorów'!$Z$90,'Tabela kolorów'!$Z$91:$Z$131,Statystyki!BW4='Tabela kolorów'!$AA$90,'Tabela kolorów'!$AA$91:$AA$131,
Statystyki!BW4='Tabela kolorów'!$AB$90,'Tabela kolorów'!$AB$91:$AB$131,Statystyki!BW4='Tabela kolorów'!$AC$90,'Tabela kolorów'!$AC$91:$AC$131,Statystyki!BW4='Tabela kolorów'!$AD$90,'Tabela kolorów'!$AD$91:$AD$131,
Statystyki!BW4='Tabela kolorów'!$AE$90,'Tabela kolorów'!$AE$91:$AE$131,Statystyki!BW4='Tabela kolorów'!$AF$90,'Tabela kolorów'!$AF$91:$AF$131,Statystyki!BW4='Tabela kolorów'!$AG$90,'Tabela kolorów'!$AG$91:$AG$131,
Statystyki!BW4='Tabela kolorów'!$AH$90,'Tabela kolorów'!$AH$91:$AH$131,Statystyki!BW4='Tabela kolorów'!$AI$90,'Tabela kolorów'!$AI$91:$AI$131,Statystyki!BW4='Tabela kolorów'!$AJ$90,'Tabela kolorów'!$AJ$91:$AJ$131,
Statystyki!BW4='Tabela kolorów'!$AK$90,'Tabela kolorów'!$AK$91:$AK$131,Statystyki!BW4='Tabela kolorów'!$AL$90,'Tabela kolorów'!$AL$91:$AL$131,Statystyki!BW4='Tabela kolorów'!$AM$90,'Tabela kolorów'!$AM$91:$AM$131,
Statystyki!BW4='Tabela kolorów'!$AN$90,'Tabela kolorów'!$AN$91:$AN$131,Statystyki!BW4='Tabela kolorów'!$AO$90,'Tabela kolorów'!$AO$91:$AO$131,Statystyki!BW4='Tabela kolorów'!$AP$90,'Tabela kolorów'!$AP$91:$AP$131),"0")</f>
        <v>Czerwony</v>
      </c>
      <c r="BX24" t="str" cm="1">
        <f t="array" aca="1" ref="BX24" ca="1">_xlfn.IFNA(_xlfn.IFS(Statystyki!BX4='Tabela kolorów'!$B$90,'Tabela kolorów'!$B$91:$B$131,Statystyki!BX4='Tabela kolorów'!$C$90,'Tabela kolorów'!$C$91:$C$131,Statystyki!BX4='Tabela kolorów'!$D$90,'Tabela kolorów'!$D$91:$D$131,
Statystyki!BX4='Tabela kolorów'!$E$90,'Tabela kolorów'!$E$91:$E$131,Statystyki!BX4='Tabela kolorów'!$F$90,'Tabela kolorów'!$F$91:$F$131,Statystyki!BX4='Tabela kolorów'!$G$90,'Tabela kolorów'!$G$91:$G$131,
Statystyki!BX4='Tabela kolorów'!$H$90,'Tabela kolorów'!$H$91:$H$131,Statystyki!BX4='Tabela kolorów'!$I$90,'Tabela kolorów'!$I$91:$I$131,Statystyki!BX4='Tabela kolorów'!$J$90,'Tabela kolorów'!$J$91:$J$131,
Statystyki!BX4='Tabela kolorów'!$K$90,'Tabela kolorów'!$K$91:$K$131,Statystyki!BX4='Tabela kolorów'!$L$90,'Tabela kolorów'!$L$91:$L$131,Statystyki!BX4='Tabela kolorów'!$M$90,'Tabela kolorów'!$M$91:$M$131,
Statystyki!BX4='Tabela kolorów'!$N$90,'Tabela kolorów'!$N$91:$N$131,Statystyki!BX4='Tabela kolorów'!$O$90,'Tabela kolorów'!$O$91:$O$131,Statystyki!BX4='Tabela kolorów'!$P$90,'Tabela kolorów'!$P$91:$P$131,
Statystyki!BX4='Tabela kolorów'!$Q$90,'Tabela kolorów'!$Q$91:$Q$131,Statystyki!BX4='Tabela kolorów'!$R$90,'Tabela kolorów'!$R$91:$R$131,Statystyki!BX4='Tabela kolorów'!$S$90,'Tabela kolorów'!$S$91:$S$131,
Statystyki!BX4='Tabela kolorów'!$S$90,'Tabela kolorów'!$S$91:$S$131,Statystyki!BX4='Tabela kolorów'!$T$90,'Tabela kolorów'!$T$91:$T$131,Statystyki!BX4='Tabela kolorów'!$U$90,'Tabela kolorów'!$U$91:$U$131,
Statystyki!BX4='Tabela kolorów'!$V$90,'Tabela kolorów'!$V$91:$V$131,Statystyki!BX4='Tabela kolorów'!$W$90,'Tabela kolorów'!$W$91:$W$131,Statystyki!BX4='Tabela kolorów'!$X$90,'Tabela kolorów'!$X$91:$X$131,
Statystyki!BX4='Tabela kolorów'!$Y$90,'Tabela kolorów'!$Y$91:$Y$131,Statystyki!BX4='Tabela kolorów'!$Z$90,'Tabela kolorów'!$Z$91:$Z$131,Statystyki!BX4='Tabela kolorów'!$AA$90,'Tabela kolorów'!$AA$91:$AA$131,
Statystyki!BX4='Tabela kolorów'!$AB$90,'Tabela kolorów'!$AB$91:$AB$131,Statystyki!BX4='Tabela kolorów'!$AC$90,'Tabela kolorów'!$AC$91:$AC$131,Statystyki!BX4='Tabela kolorów'!$AD$90,'Tabela kolorów'!$AD$91:$AD$131,
Statystyki!BX4='Tabela kolorów'!$AE$90,'Tabela kolorów'!$AE$91:$AE$131,Statystyki!BX4='Tabela kolorów'!$AF$90,'Tabela kolorów'!$AF$91:$AF$131,Statystyki!BX4='Tabela kolorów'!$AG$90,'Tabela kolorów'!$AG$91:$AG$131,
Statystyki!BX4='Tabela kolorów'!$AH$90,'Tabela kolorów'!$AH$91:$AH$131,Statystyki!BX4='Tabela kolorów'!$AI$90,'Tabela kolorów'!$AI$91:$AI$131,Statystyki!BX4='Tabela kolorów'!$AJ$90,'Tabela kolorów'!$AJ$91:$AJ$131,
Statystyki!BX4='Tabela kolorów'!$AK$90,'Tabela kolorów'!$AK$91:$AK$131,Statystyki!BX4='Tabela kolorów'!$AL$90,'Tabela kolorów'!$AL$91:$AL$131,Statystyki!BX4='Tabela kolorów'!$AM$90,'Tabela kolorów'!$AM$91:$AM$131,
Statystyki!BX4='Tabela kolorów'!$AN$90,'Tabela kolorów'!$AN$91:$AN$131,Statystyki!BX4='Tabela kolorów'!$AO$90,'Tabela kolorów'!$AO$91:$AO$131,Statystyki!BX4='Tabela kolorów'!$AP$90,'Tabela kolorów'!$AP$91:$AP$131),"0")</f>
        <v>0</v>
      </c>
      <c r="BY24" t="str" cm="1">
        <f t="array" aca="1" ref="BY24:BY64" ca="1">_xlfn.IFNA(_xlfn.IFS(Statystyki!BY4='Tabela kolorów'!$B$90,'Tabela kolorów'!$B$91:$B$131,Statystyki!BY4='Tabela kolorów'!$C$90,'Tabela kolorów'!$C$91:$C$131,Statystyki!BY4='Tabela kolorów'!$D$90,'Tabela kolorów'!$D$91:$D$131,
Statystyki!BY4='Tabela kolorów'!$E$90,'Tabela kolorów'!$E$91:$E$131,Statystyki!BY4='Tabela kolorów'!$F$90,'Tabela kolorów'!$F$91:$F$131,Statystyki!BY4='Tabela kolorów'!$G$90,'Tabela kolorów'!$G$91:$G$131,
Statystyki!BY4='Tabela kolorów'!$H$90,'Tabela kolorów'!$H$91:$H$131,Statystyki!BY4='Tabela kolorów'!$I$90,'Tabela kolorów'!$I$91:$I$131,Statystyki!BY4='Tabela kolorów'!$J$90,'Tabela kolorów'!$J$91:$J$131,
Statystyki!BY4='Tabela kolorów'!$K$90,'Tabela kolorów'!$K$91:$K$131,Statystyki!BY4='Tabela kolorów'!$L$90,'Tabela kolorów'!$L$91:$L$131,Statystyki!BY4='Tabela kolorów'!$M$90,'Tabela kolorów'!$M$91:$M$131,
Statystyki!BY4='Tabela kolorów'!$N$90,'Tabela kolorów'!$N$91:$N$131,Statystyki!BY4='Tabela kolorów'!$O$90,'Tabela kolorów'!$O$91:$O$131,Statystyki!BY4='Tabela kolorów'!$P$90,'Tabela kolorów'!$P$91:$P$131,
Statystyki!BY4='Tabela kolorów'!$Q$90,'Tabela kolorów'!$Q$91:$Q$131,Statystyki!BY4='Tabela kolorów'!$R$90,'Tabela kolorów'!$R$91:$R$131,Statystyki!BY4='Tabela kolorów'!$S$90,'Tabela kolorów'!$S$91:$S$131,
Statystyki!BY4='Tabela kolorów'!$S$90,'Tabela kolorów'!$S$91:$S$131,Statystyki!BY4='Tabela kolorów'!$T$90,'Tabela kolorów'!$T$91:$T$131,Statystyki!BY4='Tabela kolorów'!$U$90,'Tabela kolorów'!$U$91:$U$131,
Statystyki!BY4='Tabela kolorów'!$V$90,'Tabela kolorów'!$V$91:$V$131,Statystyki!BY4='Tabela kolorów'!$W$90,'Tabela kolorów'!$W$91:$W$131,Statystyki!BY4='Tabela kolorów'!$X$90,'Tabela kolorów'!$X$91:$X$131,
Statystyki!BY4='Tabela kolorów'!$Y$90,'Tabela kolorów'!$Y$91:$Y$131,Statystyki!BY4='Tabela kolorów'!$Z$90,'Tabela kolorów'!$Z$91:$Z$131,Statystyki!BY4='Tabela kolorów'!$AA$90,'Tabela kolorów'!$AA$91:$AA$131,
Statystyki!BY4='Tabela kolorów'!$AB$90,'Tabela kolorów'!$AB$91:$AB$131,Statystyki!BY4='Tabela kolorów'!$AC$90,'Tabela kolorów'!$AC$91:$AC$131,Statystyki!BY4='Tabela kolorów'!$AD$90,'Tabela kolorów'!$AD$91:$AD$131,
Statystyki!BY4='Tabela kolorów'!$AE$90,'Tabela kolorów'!$AE$91:$AE$131,Statystyki!BY4='Tabela kolorów'!$AF$90,'Tabela kolorów'!$AF$91:$AF$131,Statystyki!BY4='Tabela kolorów'!$AG$90,'Tabela kolorów'!$AG$91:$AG$131,
Statystyki!BY4='Tabela kolorów'!$AH$90,'Tabela kolorów'!$AH$91:$AH$131,Statystyki!BY4='Tabela kolorów'!$AI$90,'Tabela kolorów'!$AI$91:$AI$131,Statystyki!BY4='Tabela kolorów'!$AJ$90,'Tabela kolorów'!$AJ$91:$AJ$131,
Statystyki!BY4='Tabela kolorów'!$AK$90,'Tabela kolorów'!$AK$91:$AK$131,Statystyki!BY4='Tabela kolorów'!$AL$90,'Tabela kolorów'!$AL$91:$AL$131,Statystyki!BY4='Tabela kolorów'!$AM$90,'Tabela kolorów'!$AM$91:$AM$131,
Statystyki!BY4='Tabela kolorów'!$AN$90,'Tabela kolorów'!$AN$91:$AN$131,Statystyki!BY4='Tabela kolorów'!$AO$90,'Tabela kolorów'!$AO$91:$AO$131,Statystyki!BY4='Tabela kolorów'!$AP$90,'Tabela kolorów'!$AP$91:$AP$131),"0")</f>
        <v>Czerwony</v>
      </c>
      <c r="CA24" s="486" t="s">
        <v>231</v>
      </c>
      <c r="CB24" s="508" t="str">
        <f t="shared" ca="1" si="3"/>
        <v>-</v>
      </c>
      <c r="CC24" s="508" t="str">
        <f t="shared" ca="1" si="4"/>
        <v>+</v>
      </c>
      <c r="CD24" s="508" t="str">
        <f t="shared" ca="1" si="5"/>
        <v/>
      </c>
      <c r="CE24" s="508" t="str">
        <f t="shared" ca="1" si="6"/>
        <v>-</v>
      </c>
      <c r="CF24" s="508" t="str">
        <f t="shared" ca="1" si="7"/>
        <v>-</v>
      </c>
      <c r="CG24" s="508" t="str">
        <f t="shared" ca="1" si="8"/>
        <v>+</v>
      </c>
      <c r="CH24" s="508" t="str">
        <f t="shared" ca="1" si="9"/>
        <v/>
      </c>
      <c r="CI24" s="508" t="str">
        <f t="shared" ca="1" si="10"/>
        <v>+</v>
      </c>
      <c r="CJ24" s="508" t="str">
        <f t="shared" ca="1" si="11"/>
        <v>-</v>
      </c>
      <c r="CK24" s="508" t="str">
        <f t="shared" ca="1" si="12"/>
        <v/>
      </c>
      <c r="CL24" s="508" t="str">
        <f t="shared" ca="1" si="13"/>
        <v/>
      </c>
      <c r="CM24" s="508" t="str">
        <f t="shared" ca="1" si="14"/>
        <v>+</v>
      </c>
      <c r="CN24" s="508" t="str">
        <f t="shared" ca="1" si="15"/>
        <v>-</v>
      </c>
      <c r="CO24" s="508" t="str">
        <f t="shared" ca="1" si="16"/>
        <v>-</v>
      </c>
      <c r="CP24" s="508" t="str">
        <f t="shared" ca="1" si="17"/>
        <v/>
      </c>
      <c r="CQ24" s="508" t="str">
        <f t="shared" ca="1" si="18"/>
        <v>-</v>
      </c>
    </row>
    <row r="25" spans="1:95" ht="15.6" x14ac:dyDescent="0.3">
      <c r="A25" s="410" t="s">
        <v>457</v>
      </c>
      <c r="B25" s="569" t="s">
        <v>12</v>
      </c>
      <c r="C25" s="560">
        <f ca="1">20-COUNTBLANK(OFFSET('Podział Ubrań'!$K$5,0,MATCH(C$22&amp;$A25&amp;$B25,'Podział Ubrań'!$L$4:$EI$4,0),20))</f>
        <v>0</v>
      </c>
      <c r="D25" s="561">
        <f ca="1">20-COUNTBLANK(OFFSET('Podział Ubrań'!$K$5,0,MATCH(D$22&amp;$A25&amp;$B25,'Podział Ubrań'!$L$4:$EI$4,0),20))</f>
        <v>0</v>
      </c>
      <c r="E25" s="561">
        <f ca="1">20-COUNTBLANK(OFFSET('Podział Ubrań'!$K$5,0,MATCH(E$22&amp;$A25&amp;$B25,'Podział Ubrań'!$L$4:$EI$4,0),20))</f>
        <v>0</v>
      </c>
      <c r="F25" s="561">
        <f ca="1">20-COUNTBLANK(OFFSET('Podział Ubrań'!$K$5,0,MATCH(F$22&amp;$A25&amp;$B25,'Podział Ubrań'!$L$4:$EI$4,0),20))</f>
        <v>0</v>
      </c>
      <c r="G25" s="561">
        <f ca="1">20-COUNTBLANK(OFFSET('Podział Ubrań'!$K$5,0,MATCH(G$22&amp;$A25&amp;$B25,'Podział Ubrań'!$L$4:$EI$4,0),20))</f>
        <v>0</v>
      </c>
      <c r="H25" s="561">
        <f ca="1">20-COUNTBLANK(OFFSET('Podział Ubrań'!$K$5,0,MATCH(H$22&amp;$A25&amp;$B25,'Podział Ubrań'!$L$4:$EI$4,0),20))</f>
        <v>0</v>
      </c>
      <c r="I25" s="561">
        <f ca="1">20-COUNTBLANK(OFFSET('Podział Ubrań'!$K$5,0,MATCH(I$22&amp;$A25&amp;$B25,'Podział Ubrań'!$L$4:$EI$4,0),20))</f>
        <v>0</v>
      </c>
      <c r="J25" s="561">
        <f ca="1">20-COUNTBLANK(OFFSET('Podział Ubrań'!$K$5,0,MATCH(J$22&amp;$A25&amp;$B25,'Podział Ubrań'!$L$4:$EI$4,0),20))</f>
        <v>0</v>
      </c>
      <c r="K25" s="562">
        <f t="shared" ca="1" si="24"/>
        <v>0</v>
      </c>
      <c r="M25" s="360" t="s">
        <v>159</v>
      </c>
      <c r="N25" s="347">
        <f>COUNTIF(Tabela1[[Kolor ]:[Kolor3]],$M25)</f>
        <v>0</v>
      </c>
      <c r="P25" s="444" t="s">
        <v>315</v>
      </c>
      <c r="Q25" s="1">
        <f t="shared" ca="1" si="23"/>
        <v>0</v>
      </c>
      <c r="R25" s="1">
        <f t="shared" ca="1" si="23"/>
        <v>0</v>
      </c>
      <c r="S25" s="1">
        <f t="shared" ca="1" si="23"/>
        <v>0</v>
      </c>
      <c r="T25" s="1">
        <f t="shared" ca="1" si="23"/>
        <v>0</v>
      </c>
      <c r="U25" s="1">
        <f t="shared" ca="1" si="23"/>
        <v>0</v>
      </c>
      <c r="V25" s="1">
        <f t="shared" ca="1" si="23"/>
        <v>0</v>
      </c>
      <c r="W25" s="1">
        <f t="shared" ca="1" si="23"/>
        <v>0</v>
      </c>
      <c r="X25" s="1">
        <f t="shared" ca="1" si="23"/>
        <v>0</v>
      </c>
      <c r="Y25" s="1">
        <f t="shared" ca="1" si="23"/>
        <v>0</v>
      </c>
      <c r="Z25" s="1">
        <f t="shared" ca="1" si="23"/>
        <v>0</v>
      </c>
      <c r="AA25" s="1">
        <f t="shared" ca="1" si="23"/>
        <v>0</v>
      </c>
      <c r="AB25" s="1">
        <f t="shared" ca="1" si="23"/>
        <v>0</v>
      </c>
      <c r="AC25" s="1">
        <f t="shared" ca="1" si="23"/>
        <v>0</v>
      </c>
      <c r="AD25" s="1">
        <f t="shared" ca="1" si="23"/>
        <v>0</v>
      </c>
      <c r="AE25" s="1">
        <f t="shared" ca="1" si="23"/>
        <v>0</v>
      </c>
      <c r="AF25" s="1">
        <f t="shared" ca="1" si="23"/>
        <v>0</v>
      </c>
      <c r="AH25" s="457">
        <v>19</v>
      </c>
      <c r="AI25" t="str">
        <f t="shared" si="21"/>
        <v/>
      </c>
      <c r="AJ25" t="str">
        <f t="shared" si="21"/>
        <v/>
      </c>
      <c r="AK25" t="e" vm="2">
        <f t="shared" si="21"/>
        <v>#VALUE!</v>
      </c>
      <c r="AL25" t="str">
        <f t="shared" si="21"/>
        <v/>
      </c>
      <c r="AM25" t="str">
        <f t="shared" si="21"/>
        <v/>
      </c>
      <c r="AN25" t="str">
        <f t="shared" si="21"/>
        <v/>
      </c>
      <c r="AO25" t="e" vm="2">
        <f t="shared" si="21"/>
        <v>#VALUE!</v>
      </c>
      <c r="AP25" t="str">
        <f t="shared" si="21"/>
        <v/>
      </c>
      <c r="AQ25" t="str">
        <f t="shared" si="21"/>
        <v/>
      </c>
      <c r="AR25" t="e" vm="2">
        <f t="shared" si="21"/>
        <v>#VALUE!</v>
      </c>
      <c r="AS25" t="e" vm="2">
        <f t="shared" si="21"/>
        <v>#VALUE!</v>
      </c>
      <c r="AT25" t="str">
        <f t="shared" si="21"/>
        <v/>
      </c>
      <c r="AU25" t="str">
        <f t="shared" si="21"/>
        <v/>
      </c>
      <c r="AV25" t="str">
        <f t="shared" si="21"/>
        <v/>
      </c>
      <c r="AW25" t="e" vm="2">
        <f t="shared" si="21"/>
        <v>#VALUE!</v>
      </c>
      <c r="AX25" t="str">
        <f t="shared" si="21"/>
        <v/>
      </c>
      <c r="AZ25" t="s">
        <v>749</v>
      </c>
      <c r="BA25" t="s">
        <v>740</v>
      </c>
      <c r="BB25" t="s">
        <v>7</v>
      </c>
      <c r="BC25" t="s">
        <v>10</v>
      </c>
      <c r="BD25" t="s">
        <v>715</v>
      </c>
      <c r="BG25" t="str">
        <f>Licznik_Kolorów[[#This Row],[Sezon]]&amp;Licznik_Kolorów[[#This Row],[Styl]]</f>
        <v>uniwersalnecodzienny</v>
      </c>
      <c r="BI25">
        <v>2</v>
      </c>
      <c r="BJ25" t="str">
        <f ca="1"/>
        <v>Różowy</v>
      </c>
      <c r="BK25" t="str">
        <f ca="1"/>
        <v>Ciemny czerwony</v>
      </c>
      <c r="BM25" t="str">
        <f ca="1"/>
        <v>Różowy</v>
      </c>
      <c r="BN25" t="str">
        <f ca="1"/>
        <v>Niebieski</v>
      </c>
      <c r="BO25" t="str">
        <f ca="1"/>
        <v>Różowy</v>
      </c>
      <c r="BQ25" t="str">
        <f ca="1"/>
        <v>Różowy</v>
      </c>
      <c r="BR25" t="str">
        <f ca="1"/>
        <v>Niebieski</v>
      </c>
      <c r="BU25" t="str">
        <f ca="1"/>
        <v>Różowy</v>
      </c>
      <c r="BV25" t="str">
        <f ca="1"/>
        <v>Różowy</v>
      </c>
      <c r="BW25" t="str">
        <f ca="1"/>
        <v>Głęboki róż</v>
      </c>
      <c r="BY25" t="str">
        <f ca="1"/>
        <v>Różowy</v>
      </c>
      <c r="CA25" s="487" t="s">
        <v>219</v>
      </c>
      <c r="CB25" s="508" t="str">
        <f t="shared" ca="1" si="3"/>
        <v>-</v>
      </c>
      <c r="CC25" s="508" t="str">
        <f t="shared" ca="1" si="4"/>
        <v>+</v>
      </c>
      <c r="CD25" s="508" t="str">
        <f t="shared" ca="1" si="5"/>
        <v/>
      </c>
      <c r="CE25" s="508" t="str">
        <f t="shared" ca="1" si="6"/>
        <v>-</v>
      </c>
      <c r="CF25" s="508" t="str">
        <f t="shared" ca="1" si="7"/>
        <v>+</v>
      </c>
      <c r="CG25" s="508" t="str">
        <f t="shared" ca="1" si="8"/>
        <v>+</v>
      </c>
      <c r="CH25" s="508" t="str">
        <f t="shared" ca="1" si="9"/>
        <v/>
      </c>
      <c r="CI25" s="508" t="str">
        <f t="shared" ca="1" si="10"/>
        <v>-</v>
      </c>
      <c r="CJ25" s="508" t="str">
        <f t="shared" ca="1" si="11"/>
        <v>-</v>
      </c>
      <c r="CK25" s="508" t="str">
        <f t="shared" ca="1" si="12"/>
        <v/>
      </c>
      <c r="CL25" s="508" t="str">
        <f t="shared" ca="1" si="13"/>
        <v/>
      </c>
      <c r="CM25" s="508" t="str">
        <f t="shared" ca="1" si="14"/>
        <v>-</v>
      </c>
      <c r="CN25" s="508" t="str">
        <f t="shared" ca="1" si="15"/>
        <v>-</v>
      </c>
      <c r="CO25" s="508" t="str">
        <f t="shared" ca="1" si="16"/>
        <v>-</v>
      </c>
      <c r="CP25" s="508" t="str">
        <f t="shared" ca="1" si="17"/>
        <v/>
      </c>
      <c r="CQ25" s="508" t="str">
        <f t="shared" ca="1" si="18"/>
        <v>-</v>
      </c>
    </row>
    <row r="26" spans="1:95" ht="15.6" x14ac:dyDescent="0.3">
      <c r="A26" s="410" t="s">
        <v>457</v>
      </c>
      <c r="B26" s="569" t="s">
        <v>13</v>
      </c>
      <c r="C26" s="560">
        <f ca="1">20-COUNTBLANK(OFFSET('Podział Ubrań'!$K$5,0,MATCH(C$22&amp;$A26&amp;$B26,'Podział Ubrań'!$L$4:$EI$4,0),20))</f>
        <v>1</v>
      </c>
      <c r="D26" s="561">
        <f ca="1">20-COUNTBLANK(OFFSET('Podział Ubrań'!$K$5,0,MATCH(D$22&amp;$A26&amp;$B26,'Podział Ubrań'!$L$4:$EI$4,0),20))</f>
        <v>3</v>
      </c>
      <c r="E26" s="561">
        <f ca="1">20-COUNTBLANK(OFFSET('Podział Ubrań'!$K$5,0,MATCH(E$22&amp;$A26&amp;$B26,'Podział Ubrań'!$L$4:$EI$4,0),20))</f>
        <v>3</v>
      </c>
      <c r="F26" s="561">
        <f ca="1">20-COUNTBLANK(OFFSET('Podział Ubrań'!$K$5,0,MATCH(F$22&amp;$A26&amp;$B26,'Podział Ubrań'!$L$4:$EI$4,0),20))</f>
        <v>0</v>
      </c>
      <c r="G26" s="561">
        <f ca="1">20-COUNTBLANK(OFFSET('Podział Ubrań'!$K$5,0,MATCH(G$22&amp;$A26&amp;$B26,'Podział Ubrań'!$L$4:$EI$4,0),20))</f>
        <v>2</v>
      </c>
      <c r="H26" s="561">
        <f ca="1">20-COUNTBLANK(OFFSET('Podział Ubrań'!$K$5,0,MATCH(H$22&amp;$A26&amp;$B26,'Podział Ubrań'!$L$4:$EI$4,0),20))</f>
        <v>0</v>
      </c>
      <c r="I26" s="561">
        <f ca="1">20-COUNTBLANK(OFFSET('Podział Ubrań'!$K$5,0,MATCH(I$22&amp;$A26&amp;$B26,'Podział Ubrań'!$L$4:$EI$4,0),20))</f>
        <v>0</v>
      </c>
      <c r="J26" s="561">
        <f ca="1">20-COUNTBLANK(OFFSET('Podział Ubrań'!$K$5,0,MATCH(J$22&amp;$A26&amp;$B26,'Podział Ubrań'!$L$4:$EI$4,0),20))</f>
        <v>0</v>
      </c>
      <c r="K26" s="562">
        <f t="shared" ca="1" si="24"/>
        <v>9</v>
      </c>
      <c r="M26" s="362" t="s">
        <v>428</v>
      </c>
      <c r="N26" s="347">
        <f>COUNTIF(Tabela1[[Kolor ]:[Kolor3]],$M26)</f>
        <v>0</v>
      </c>
      <c r="P26" s="452" t="s">
        <v>358</v>
      </c>
      <c r="Q26" s="1">
        <f t="shared" ca="1" si="23"/>
        <v>0</v>
      </c>
      <c r="R26" s="1">
        <f t="shared" ca="1" si="23"/>
        <v>0</v>
      </c>
      <c r="S26" s="1">
        <f t="shared" ca="1" si="23"/>
        <v>0</v>
      </c>
      <c r="T26" s="1">
        <f t="shared" ca="1" si="23"/>
        <v>0</v>
      </c>
      <c r="U26" s="1">
        <f t="shared" ca="1" si="23"/>
        <v>0</v>
      </c>
      <c r="V26" s="1">
        <f t="shared" ca="1" si="23"/>
        <v>0</v>
      </c>
      <c r="W26" s="1">
        <f t="shared" ca="1" si="23"/>
        <v>0</v>
      </c>
      <c r="X26" s="1">
        <f t="shared" ca="1" si="23"/>
        <v>0</v>
      </c>
      <c r="Y26" s="1">
        <f t="shared" ca="1" si="23"/>
        <v>0</v>
      </c>
      <c r="Z26" s="1">
        <f t="shared" ca="1" si="23"/>
        <v>0</v>
      </c>
      <c r="AA26" s="1">
        <f t="shared" ca="1" si="23"/>
        <v>0</v>
      </c>
      <c r="AB26" s="1">
        <f t="shared" ca="1" si="23"/>
        <v>0</v>
      </c>
      <c r="AC26" s="1">
        <f t="shared" ca="1" si="23"/>
        <v>0</v>
      </c>
      <c r="AD26" s="1">
        <f t="shared" ca="1" si="23"/>
        <v>0</v>
      </c>
      <c r="AE26" s="1">
        <f t="shared" ca="1" si="23"/>
        <v>0</v>
      </c>
      <c r="AF26" s="1">
        <f t="shared" ca="1" si="23"/>
        <v>0</v>
      </c>
      <c r="AH26" s="457">
        <v>20</v>
      </c>
      <c r="AI26" t="str">
        <f t="shared" ref="AI26:AX35" si="25">TRIM(MID(SUBSTITUTE(AI$4,";",REPT(" ",LEN(AI$4))),$AH26*LEN(AI$4)+1,LEN(AI$4)))</f>
        <v/>
      </c>
      <c r="AJ26" t="str">
        <f t="shared" si="25"/>
        <v/>
      </c>
      <c r="AK26" t="e" vm="2">
        <f t="shared" si="25"/>
        <v>#VALUE!</v>
      </c>
      <c r="AL26" t="str">
        <f t="shared" si="25"/>
        <v/>
      </c>
      <c r="AM26" t="str">
        <f t="shared" si="25"/>
        <v/>
      </c>
      <c r="AN26" t="str">
        <f t="shared" si="25"/>
        <v/>
      </c>
      <c r="AO26" t="e" vm="2">
        <f t="shared" si="25"/>
        <v>#VALUE!</v>
      </c>
      <c r="AP26" t="str">
        <f t="shared" si="25"/>
        <v/>
      </c>
      <c r="AQ26" t="str">
        <f t="shared" si="25"/>
        <v/>
      </c>
      <c r="AR26" t="e" vm="2">
        <f t="shared" si="25"/>
        <v>#VALUE!</v>
      </c>
      <c r="AS26" t="e" vm="2">
        <f t="shared" si="25"/>
        <v>#VALUE!</v>
      </c>
      <c r="AT26" t="str">
        <f t="shared" si="25"/>
        <v/>
      </c>
      <c r="AU26" t="str">
        <f t="shared" si="25"/>
        <v/>
      </c>
      <c r="AV26" t="str">
        <f t="shared" si="25"/>
        <v/>
      </c>
      <c r="AW26" t="e" vm="2">
        <f t="shared" si="25"/>
        <v>#VALUE!</v>
      </c>
      <c r="AX26" t="str">
        <f t="shared" si="25"/>
        <v/>
      </c>
      <c r="AZ26" t="s">
        <v>750</v>
      </c>
      <c r="BA26" t="s">
        <v>752</v>
      </c>
      <c r="BB26" t="s">
        <v>457</v>
      </c>
      <c r="BC26" t="s">
        <v>10</v>
      </c>
      <c r="BD26" t="s">
        <v>735</v>
      </c>
      <c r="BE26" t="s">
        <v>686</v>
      </c>
      <c r="BG26" t="str">
        <f>Licznik_Kolorów[[#This Row],[Sezon]]&amp;Licznik_Kolorów[[#This Row],[Styl]]</f>
        <v>latocodzienny</v>
      </c>
      <c r="BI26">
        <v>3</v>
      </c>
      <c r="BJ26" t="str">
        <f ca="1"/>
        <v>Głęboki róż</v>
      </c>
      <c r="BK26" t="str">
        <f ca="1"/>
        <v>Niebieski</v>
      </c>
      <c r="BM26" t="str">
        <f ca="1"/>
        <v>Głęboki róż</v>
      </c>
      <c r="BN26" t="str">
        <f ca="1"/>
        <v>Jasny błękit nieba</v>
      </c>
      <c r="BO26" t="str">
        <f ca="1"/>
        <v>Głęboki róż</v>
      </c>
      <c r="BQ26" t="str">
        <f ca="1"/>
        <v>Głęboki róż</v>
      </c>
      <c r="BR26" t="str">
        <f ca="1"/>
        <v>Jasny błękit nieba</v>
      </c>
      <c r="BU26" t="str">
        <f ca="1"/>
        <v>Głęboki róż</v>
      </c>
      <c r="BV26" t="str">
        <f ca="1"/>
        <v>Głęboki róż</v>
      </c>
      <c r="BW26" t="str">
        <f ca="1"/>
        <v>Karmazynowy</v>
      </c>
      <c r="BY26" t="str">
        <f ca="1"/>
        <v>Głęboki róż</v>
      </c>
      <c r="CA26" s="488" t="s">
        <v>243</v>
      </c>
      <c r="CB26" s="508" t="str">
        <f t="shared" ca="1" si="3"/>
        <v>-</v>
      </c>
      <c r="CC26" s="508" t="str">
        <f t="shared" ca="1" si="4"/>
        <v>-</v>
      </c>
      <c r="CD26" s="508" t="str">
        <f t="shared" ca="1" si="5"/>
        <v/>
      </c>
      <c r="CE26" s="508" t="str">
        <f t="shared" ca="1" si="6"/>
        <v>-</v>
      </c>
      <c r="CF26" s="508" t="str">
        <f t="shared" ca="1" si="7"/>
        <v>-</v>
      </c>
      <c r="CG26" s="508" t="str">
        <f t="shared" ca="1" si="8"/>
        <v>+</v>
      </c>
      <c r="CH26" s="508" t="str">
        <f t="shared" ca="1" si="9"/>
        <v/>
      </c>
      <c r="CI26" s="508" t="str">
        <f t="shared" ca="1" si="10"/>
        <v>+</v>
      </c>
      <c r="CJ26" s="508" t="str">
        <f t="shared" ca="1" si="11"/>
        <v>-</v>
      </c>
      <c r="CK26" s="508" t="str">
        <f t="shared" ca="1" si="12"/>
        <v/>
      </c>
      <c r="CL26" s="508" t="str">
        <f t="shared" ca="1" si="13"/>
        <v/>
      </c>
      <c r="CM26" s="508" t="str">
        <f t="shared" ca="1" si="14"/>
        <v>+</v>
      </c>
      <c r="CN26" s="508" t="str">
        <f t="shared" ca="1" si="15"/>
        <v>-</v>
      </c>
      <c r="CO26" s="508" t="str">
        <f t="shared" ca="1" si="16"/>
        <v>-</v>
      </c>
      <c r="CP26" s="508" t="str">
        <f t="shared" ca="1" si="17"/>
        <v/>
      </c>
      <c r="CQ26" s="508" t="str">
        <f t="shared" ca="1" si="18"/>
        <v>-</v>
      </c>
    </row>
    <row r="27" spans="1:95" ht="15.6" x14ac:dyDescent="0.3">
      <c r="A27" s="410" t="s">
        <v>456</v>
      </c>
      <c r="B27" s="569" t="s">
        <v>10</v>
      </c>
      <c r="C27" s="560">
        <f ca="1">20-COUNTBLANK(OFFSET('Podział Ubrań'!$K$5,0,MATCH(C$22&amp;$A27&amp;$B27,'Podział Ubrań'!$L$4:$EI$4,0),20))</f>
        <v>1</v>
      </c>
      <c r="D27" s="561">
        <f ca="1">20-COUNTBLANK(OFFSET('Podział Ubrań'!$K$5,0,MATCH(D$22&amp;$A27&amp;$B27,'Podział Ubrań'!$L$4:$EI$4,0),20))</f>
        <v>0</v>
      </c>
      <c r="E27" s="561">
        <f ca="1">20-COUNTBLANK(OFFSET('Podział Ubrań'!$K$5,0,MATCH(E$22&amp;$A27&amp;$B27,'Podział Ubrań'!$L$4:$EI$4,0),20))</f>
        <v>0</v>
      </c>
      <c r="F27" s="561">
        <f ca="1">20-COUNTBLANK(OFFSET('Podział Ubrań'!$K$5,0,MATCH(F$22&amp;$A27&amp;$B27,'Podział Ubrań'!$L$4:$EI$4,0),20))</f>
        <v>0</v>
      </c>
      <c r="G27" s="561">
        <f ca="1">20-COUNTBLANK(OFFSET('Podział Ubrań'!$K$5,0,MATCH(G$22&amp;$A27&amp;$B27,'Podział Ubrań'!$L$4:$EI$4,0),20))</f>
        <v>0</v>
      </c>
      <c r="H27" s="561">
        <f ca="1">20-COUNTBLANK(OFFSET('Podział Ubrań'!$K$5,0,MATCH(H$22&amp;$A27&amp;$B27,'Podział Ubrań'!$L$4:$EI$4,0),20))</f>
        <v>0</v>
      </c>
      <c r="I27" s="561">
        <f ca="1">20-COUNTBLANK(OFFSET('Podział Ubrań'!$K$5,0,MATCH(I$22&amp;$A27&amp;$B27,'Podział Ubrań'!$L$4:$EI$4,0),20))</f>
        <v>0</v>
      </c>
      <c r="J27" s="561">
        <f ca="1">20-COUNTBLANK(OFFSET('Podział Ubrań'!$K$5,0,MATCH(J$22&amp;$A27&amp;$B27,'Podział Ubrań'!$L$4:$EI$4,0),20))</f>
        <v>0</v>
      </c>
      <c r="K27" s="562">
        <f t="shared" ca="1" si="24"/>
        <v>1</v>
      </c>
      <c r="M27" s="364" t="s">
        <v>87</v>
      </c>
      <c r="N27" s="347">
        <f>COUNTIF(Tabela1[[Kolor ]:[Kolor3]],$M27)</f>
        <v>0</v>
      </c>
      <c r="P27" s="433" t="s">
        <v>231</v>
      </c>
      <c r="Q27" s="1">
        <f t="shared" ca="1" si="23"/>
        <v>0</v>
      </c>
      <c r="R27" s="1">
        <f t="shared" ca="1" si="23"/>
        <v>0</v>
      </c>
      <c r="S27" s="1">
        <f t="shared" ca="1" si="23"/>
        <v>0</v>
      </c>
      <c r="T27" s="1">
        <f t="shared" ca="1" si="23"/>
        <v>0</v>
      </c>
      <c r="U27" s="1">
        <f t="shared" ca="1" si="23"/>
        <v>0</v>
      </c>
      <c r="V27" s="1">
        <f t="shared" ca="1" si="23"/>
        <v>0</v>
      </c>
      <c r="W27" s="1">
        <f t="shared" ca="1" si="23"/>
        <v>0</v>
      </c>
      <c r="X27" s="1">
        <f t="shared" ca="1" si="23"/>
        <v>0</v>
      </c>
      <c r="Y27" s="1">
        <f t="shared" ca="1" si="23"/>
        <v>0</v>
      </c>
      <c r="Z27" s="1">
        <f t="shared" ca="1" si="23"/>
        <v>0</v>
      </c>
      <c r="AA27" s="1">
        <f t="shared" ca="1" si="23"/>
        <v>0</v>
      </c>
      <c r="AB27" s="1">
        <f t="shared" ca="1" si="23"/>
        <v>0</v>
      </c>
      <c r="AC27" s="1">
        <f t="shared" ca="1" si="23"/>
        <v>0</v>
      </c>
      <c r="AD27" s="1">
        <f t="shared" ca="1" si="23"/>
        <v>0</v>
      </c>
      <c r="AE27" s="1">
        <f t="shared" ca="1" si="23"/>
        <v>0</v>
      </c>
      <c r="AF27" s="1">
        <f t="shared" ca="1" si="23"/>
        <v>0</v>
      </c>
      <c r="AH27" s="457">
        <v>21</v>
      </c>
      <c r="AI27" t="str">
        <f t="shared" si="25"/>
        <v/>
      </c>
      <c r="AJ27" t="str">
        <f t="shared" si="25"/>
        <v/>
      </c>
      <c r="AK27" t="e" vm="2">
        <f t="shared" si="25"/>
        <v>#VALUE!</v>
      </c>
      <c r="AL27" t="str">
        <f t="shared" si="25"/>
        <v/>
      </c>
      <c r="AM27" t="str">
        <f t="shared" si="25"/>
        <v/>
      </c>
      <c r="AN27" t="str">
        <f t="shared" si="25"/>
        <v/>
      </c>
      <c r="AO27" t="e" vm="2">
        <f t="shared" si="25"/>
        <v>#VALUE!</v>
      </c>
      <c r="AP27" t="str">
        <f t="shared" si="25"/>
        <v/>
      </c>
      <c r="AQ27" t="str">
        <f t="shared" si="25"/>
        <v/>
      </c>
      <c r="AR27" t="e" vm="2">
        <f t="shared" si="25"/>
        <v>#VALUE!</v>
      </c>
      <c r="AS27" t="e" vm="2">
        <f t="shared" si="25"/>
        <v>#VALUE!</v>
      </c>
      <c r="AT27" t="str">
        <f t="shared" si="25"/>
        <v/>
      </c>
      <c r="AU27" t="str">
        <f t="shared" si="25"/>
        <v/>
      </c>
      <c r="AV27" t="str">
        <f t="shared" si="25"/>
        <v/>
      </c>
      <c r="AW27" t="e" vm="2">
        <f t="shared" si="25"/>
        <v>#VALUE!</v>
      </c>
      <c r="AX27" t="str">
        <f t="shared" si="25"/>
        <v/>
      </c>
      <c r="AZ27" t="s">
        <v>753</v>
      </c>
      <c r="BA27" t="s">
        <v>752</v>
      </c>
      <c r="BB27" t="s">
        <v>457</v>
      </c>
      <c r="BC27" t="s">
        <v>13</v>
      </c>
      <c r="BD27" t="s">
        <v>686</v>
      </c>
      <c r="BE27" t="s">
        <v>431</v>
      </c>
      <c r="BG27" t="str">
        <f>Licznik_Kolorów[[#This Row],[Sezon]]&amp;Licznik_Kolorów[[#This Row],[Styl]]</f>
        <v>latouniwersalny</v>
      </c>
      <c r="BI27">
        <v>4</v>
      </c>
      <c r="BJ27" t="str">
        <f ca="1"/>
        <v>Karmazynowy</v>
      </c>
      <c r="BK27" t="str">
        <f ca="1"/>
        <v>Granatowy</v>
      </c>
      <c r="BM27" t="str">
        <f ca="1"/>
        <v>Karmazynowy</v>
      </c>
      <c r="BN27" t="str">
        <f ca="1"/>
        <v>Zielony żółty</v>
      </c>
      <c r="BO27" t="str">
        <f ca="1"/>
        <v>Karmazynowy</v>
      </c>
      <c r="BQ27" t="str">
        <f ca="1"/>
        <v>Karmazynowy</v>
      </c>
      <c r="BR27" t="str">
        <f ca="1"/>
        <v>Zielony żółty</v>
      </c>
      <c r="BU27" t="str">
        <f ca="1"/>
        <v>Karmazynowy</v>
      </c>
      <c r="BV27" t="str">
        <f ca="1"/>
        <v>Karmazynowy</v>
      </c>
      <c r="BW27" t="str">
        <f ca="1"/>
        <v>Fuksja</v>
      </c>
      <c r="BY27" t="str">
        <f ca="1"/>
        <v>Karmazynowy</v>
      </c>
      <c r="CA27" s="489" t="s">
        <v>14</v>
      </c>
      <c r="CB27" s="508" t="str">
        <f t="shared" ca="1" si="3"/>
        <v>-</v>
      </c>
      <c r="CC27" s="508" t="str">
        <f t="shared" ca="1" si="4"/>
        <v>+</v>
      </c>
      <c r="CD27" s="508" t="str">
        <f t="shared" ca="1" si="5"/>
        <v/>
      </c>
      <c r="CE27" s="508" t="str">
        <f t="shared" ca="1" si="6"/>
        <v>-</v>
      </c>
      <c r="CF27" s="508" t="str">
        <f t="shared" ca="1" si="7"/>
        <v>-</v>
      </c>
      <c r="CG27" s="508" t="str">
        <f t="shared" ca="1" si="8"/>
        <v>+</v>
      </c>
      <c r="CH27" s="508" t="str">
        <f t="shared" ca="1" si="9"/>
        <v/>
      </c>
      <c r="CI27" s="508" t="str">
        <f t="shared" ca="1" si="10"/>
        <v>-</v>
      </c>
      <c r="CJ27" s="508" t="str">
        <f t="shared" ca="1" si="11"/>
        <v>-</v>
      </c>
      <c r="CK27" s="508" t="str">
        <f t="shared" ca="1" si="12"/>
        <v/>
      </c>
      <c r="CL27" s="508" t="str">
        <f t="shared" ca="1" si="13"/>
        <v/>
      </c>
      <c r="CM27" s="508" t="str">
        <f t="shared" ca="1" si="14"/>
        <v>-</v>
      </c>
      <c r="CN27" s="508" t="str">
        <f t="shared" ca="1" si="15"/>
        <v>-</v>
      </c>
      <c r="CO27" s="508" t="str">
        <f t="shared" ca="1" si="16"/>
        <v>-</v>
      </c>
      <c r="CP27" s="508" t="str">
        <f t="shared" ca="1" si="17"/>
        <v/>
      </c>
      <c r="CQ27" s="508" t="str">
        <f t="shared" ca="1" si="18"/>
        <v>-</v>
      </c>
    </row>
    <row r="28" spans="1:95" ht="15.6" x14ac:dyDescent="0.3">
      <c r="A28" s="410" t="s">
        <v>456</v>
      </c>
      <c r="B28" s="569" t="s">
        <v>11</v>
      </c>
      <c r="C28" s="560">
        <f ca="1">20-COUNTBLANK(OFFSET('Podział Ubrań'!$K$5,0,MATCH(C$22&amp;$A28&amp;$B28,'Podział Ubrań'!$L$4:$EI$4,0),20))</f>
        <v>0</v>
      </c>
      <c r="D28" s="561">
        <f ca="1">20-COUNTBLANK(OFFSET('Podział Ubrań'!$K$5,0,MATCH(D$22&amp;$A28&amp;$B28,'Podział Ubrań'!$L$4:$EI$4,0),20))</f>
        <v>0</v>
      </c>
      <c r="E28" s="561">
        <f ca="1">20-COUNTBLANK(OFFSET('Podział Ubrań'!$K$5,0,MATCH(E$22&amp;$A28&amp;$B28,'Podział Ubrań'!$L$4:$EI$4,0),20))</f>
        <v>0</v>
      </c>
      <c r="F28" s="561">
        <f ca="1">20-COUNTBLANK(OFFSET('Podział Ubrań'!$K$5,0,MATCH(F$22&amp;$A28&amp;$B28,'Podział Ubrań'!$L$4:$EI$4,0),20))</f>
        <v>0</v>
      </c>
      <c r="G28" s="561">
        <f ca="1">20-COUNTBLANK(OFFSET('Podział Ubrań'!$K$5,0,MATCH(G$22&amp;$A28&amp;$B28,'Podział Ubrań'!$L$4:$EI$4,0),20))</f>
        <v>0</v>
      </c>
      <c r="H28" s="561">
        <f ca="1">20-COUNTBLANK(OFFSET('Podział Ubrań'!$K$5,0,MATCH(H$22&amp;$A28&amp;$B28,'Podział Ubrań'!$L$4:$EI$4,0),20))</f>
        <v>0</v>
      </c>
      <c r="I28" s="561">
        <f ca="1">20-COUNTBLANK(OFFSET('Podział Ubrań'!$K$5,0,MATCH(I$22&amp;$A28&amp;$B28,'Podział Ubrań'!$L$4:$EI$4,0),20))</f>
        <v>0</v>
      </c>
      <c r="J28" s="561">
        <f ca="1">20-COUNTBLANK(OFFSET('Podział Ubrań'!$K$5,0,MATCH(J$22&amp;$A28&amp;$B28,'Podział Ubrań'!$L$4:$EI$4,0),20))</f>
        <v>1</v>
      </c>
      <c r="K28" s="562">
        <f t="shared" ca="1" si="24"/>
        <v>1</v>
      </c>
      <c r="M28" s="366" t="s">
        <v>419</v>
      </c>
      <c r="N28" s="347">
        <f>COUNTIF(Tabela1[[Kolor ]:[Kolor3]],$M28)</f>
        <v>0</v>
      </c>
      <c r="P28" s="446" t="s">
        <v>335</v>
      </c>
      <c r="Q28" s="1">
        <f t="shared" ca="1" si="23"/>
        <v>0</v>
      </c>
      <c r="R28" s="1">
        <f t="shared" ca="1" si="23"/>
        <v>0</v>
      </c>
      <c r="S28" s="1">
        <f t="shared" ca="1" si="23"/>
        <v>0</v>
      </c>
      <c r="T28" s="1">
        <f t="shared" ca="1" si="23"/>
        <v>0</v>
      </c>
      <c r="U28" s="1">
        <f t="shared" ca="1" si="23"/>
        <v>0</v>
      </c>
      <c r="V28" s="1">
        <f t="shared" ca="1" si="23"/>
        <v>0</v>
      </c>
      <c r="W28" s="1">
        <f t="shared" ca="1" si="23"/>
        <v>0</v>
      </c>
      <c r="X28" s="1">
        <f t="shared" ca="1" si="23"/>
        <v>0</v>
      </c>
      <c r="Y28" s="1">
        <f t="shared" ca="1" si="23"/>
        <v>0</v>
      </c>
      <c r="Z28" s="1">
        <f t="shared" ca="1" si="23"/>
        <v>0</v>
      </c>
      <c r="AA28" s="1">
        <f t="shared" ca="1" si="23"/>
        <v>0</v>
      </c>
      <c r="AB28" s="1">
        <f t="shared" ca="1" si="23"/>
        <v>0</v>
      </c>
      <c r="AC28" s="1">
        <f t="shared" ca="1" si="23"/>
        <v>0</v>
      </c>
      <c r="AD28" s="1">
        <f t="shared" ca="1" si="23"/>
        <v>0</v>
      </c>
      <c r="AE28" s="1">
        <f t="shared" ca="1" si="23"/>
        <v>0</v>
      </c>
      <c r="AF28" s="1">
        <f t="shared" ca="1" si="23"/>
        <v>0</v>
      </c>
      <c r="AH28" s="457">
        <v>22</v>
      </c>
      <c r="AI28" t="str">
        <f t="shared" si="25"/>
        <v/>
      </c>
      <c r="AJ28" t="str">
        <f t="shared" si="25"/>
        <v/>
      </c>
      <c r="AK28" t="e" vm="2">
        <f t="shared" si="25"/>
        <v>#VALUE!</v>
      </c>
      <c r="AL28" t="str">
        <f t="shared" si="25"/>
        <v/>
      </c>
      <c r="AM28" t="str">
        <f t="shared" si="25"/>
        <v/>
      </c>
      <c r="AN28" t="str">
        <f t="shared" si="25"/>
        <v/>
      </c>
      <c r="AO28" t="e" vm="2">
        <f t="shared" si="25"/>
        <v>#VALUE!</v>
      </c>
      <c r="AP28" t="str">
        <f t="shared" si="25"/>
        <v/>
      </c>
      <c r="AQ28" t="str">
        <f t="shared" si="25"/>
        <v/>
      </c>
      <c r="AR28" t="e" vm="2">
        <f t="shared" si="25"/>
        <v>#VALUE!</v>
      </c>
      <c r="AS28" t="e" vm="2">
        <f t="shared" si="25"/>
        <v>#VALUE!</v>
      </c>
      <c r="AT28" t="str">
        <f t="shared" si="25"/>
        <v/>
      </c>
      <c r="AU28" t="str">
        <f t="shared" si="25"/>
        <v/>
      </c>
      <c r="AV28" t="str">
        <f t="shared" si="25"/>
        <v/>
      </c>
      <c r="AW28" t="e" vm="2">
        <f t="shared" si="25"/>
        <v>#VALUE!</v>
      </c>
      <c r="AX28" t="str">
        <f t="shared" si="25"/>
        <v/>
      </c>
      <c r="AZ28" t="s">
        <v>755</v>
      </c>
      <c r="BA28" t="s">
        <v>752</v>
      </c>
      <c r="BB28" t="s">
        <v>457</v>
      </c>
      <c r="BC28" t="s">
        <v>13</v>
      </c>
      <c r="BD28" t="s">
        <v>435</v>
      </c>
      <c r="BG28" t="str">
        <f>Licznik_Kolorów[[#This Row],[Sezon]]&amp;Licznik_Kolorów[[#This Row],[Styl]]</f>
        <v>latouniwersalny</v>
      </c>
      <c r="BI28">
        <v>5</v>
      </c>
      <c r="BJ28" t="str">
        <f ca="1"/>
        <v>Ciemny czerwony</v>
      </c>
      <c r="BK28" t="str">
        <f ca="1"/>
        <v>Stalowo niebieski</v>
      </c>
      <c r="BM28" t="str">
        <f ca="1"/>
        <v>Ciemny czerwony</v>
      </c>
      <c r="BN28" t="str">
        <f ca="1"/>
        <v>Żółty</v>
      </c>
      <c r="BO28" t="str">
        <f ca="1"/>
        <v>Ciemny czerwony</v>
      </c>
      <c r="BQ28" t="str">
        <f ca="1"/>
        <v>Ciemny czerwony</v>
      </c>
      <c r="BR28" t="str">
        <f ca="1"/>
        <v>Żółty</v>
      </c>
      <c r="BU28" t="str">
        <f ca="1"/>
        <v>Ciemny czerwony</v>
      </c>
      <c r="BV28" t="str">
        <f ca="1"/>
        <v>Ciemny czerwony</v>
      </c>
      <c r="BW28" t="str">
        <f ca="1"/>
        <v>Granatowy</v>
      </c>
      <c r="BY28" t="str">
        <f ca="1"/>
        <v>Ciemny czerwony</v>
      </c>
      <c r="CA28" s="490" t="s">
        <v>17</v>
      </c>
      <c r="CB28" s="508" t="str">
        <f t="shared" ca="1" si="3"/>
        <v>-</v>
      </c>
      <c r="CC28" s="508" t="str">
        <f t="shared" ca="1" si="4"/>
        <v>+</v>
      </c>
      <c r="CD28" s="508" t="str">
        <f t="shared" ca="1" si="5"/>
        <v/>
      </c>
      <c r="CE28" s="508" t="str">
        <f t="shared" ca="1" si="6"/>
        <v>-</v>
      </c>
      <c r="CF28" s="508" t="str">
        <f t="shared" ca="1" si="7"/>
        <v>+</v>
      </c>
      <c r="CG28" s="508" t="str">
        <f t="shared" ca="1" si="8"/>
        <v>+</v>
      </c>
      <c r="CH28" s="508" t="str">
        <f t="shared" ca="1" si="9"/>
        <v/>
      </c>
      <c r="CI28" s="508" t="str">
        <f t="shared" ca="1" si="10"/>
        <v>+</v>
      </c>
      <c r="CJ28" s="508" t="str">
        <f t="shared" ca="1" si="11"/>
        <v>+</v>
      </c>
      <c r="CK28" s="508" t="str">
        <f t="shared" ca="1" si="12"/>
        <v/>
      </c>
      <c r="CL28" s="508" t="str">
        <f t="shared" ca="1" si="13"/>
        <v/>
      </c>
      <c r="CM28" s="508" t="str">
        <f t="shared" ca="1" si="14"/>
        <v>+</v>
      </c>
      <c r="CN28" s="508" t="str">
        <f t="shared" ca="1" si="15"/>
        <v>-</v>
      </c>
      <c r="CO28" s="508" t="str">
        <f t="shared" ca="1" si="16"/>
        <v>-</v>
      </c>
      <c r="CP28" s="508" t="str">
        <f t="shared" ca="1" si="17"/>
        <v/>
      </c>
      <c r="CQ28" s="508" t="str">
        <f t="shared" ca="1" si="18"/>
        <v>-</v>
      </c>
    </row>
    <row r="29" spans="1:95" ht="15.6" x14ac:dyDescent="0.3">
      <c r="A29" s="410" t="s">
        <v>456</v>
      </c>
      <c r="B29" s="569" t="s">
        <v>11</v>
      </c>
      <c r="C29" s="560">
        <f ca="1">20-COUNTBLANK(OFFSET('Podział Ubrań'!$K$5,0,MATCH(C$22&amp;$A29&amp;$B29,'Podział Ubrań'!$L$4:$EI$4,0),20))</f>
        <v>0</v>
      </c>
      <c r="D29" s="561">
        <f ca="1">20-COUNTBLANK(OFFSET('Podział Ubrań'!$K$5,0,MATCH(D$22&amp;$A29&amp;$B29,'Podział Ubrań'!$L$4:$EI$4,0),20))</f>
        <v>0</v>
      </c>
      <c r="E29" s="561">
        <f ca="1">20-COUNTBLANK(OFFSET('Podział Ubrań'!$K$5,0,MATCH(E$22&amp;$A29&amp;$B29,'Podział Ubrań'!$L$4:$EI$4,0),20))</f>
        <v>0</v>
      </c>
      <c r="F29" s="561">
        <f ca="1">20-COUNTBLANK(OFFSET('Podział Ubrań'!$K$5,0,MATCH(F$22&amp;$A29&amp;$B29,'Podział Ubrań'!$L$4:$EI$4,0),20))</f>
        <v>0</v>
      </c>
      <c r="G29" s="561">
        <f ca="1">20-COUNTBLANK(OFFSET('Podział Ubrań'!$K$5,0,MATCH(G$22&amp;$A29&amp;$B29,'Podział Ubrań'!$L$4:$EI$4,0),20))</f>
        <v>0</v>
      </c>
      <c r="H29" s="561">
        <f ca="1">20-COUNTBLANK(OFFSET('Podział Ubrań'!$K$5,0,MATCH(H$22&amp;$A29&amp;$B29,'Podział Ubrań'!$L$4:$EI$4,0),20))</f>
        <v>0</v>
      </c>
      <c r="I29" s="561">
        <f ca="1">20-COUNTBLANK(OFFSET('Podział Ubrań'!$K$5,0,MATCH(I$22&amp;$A29&amp;$B29,'Podział Ubrań'!$L$4:$EI$4,0),20))</f>
        <v>0</v>
      </c>
      <c r="J29" s="561">
        <f ca="1">20-COUNTBLANK(OFFSET('Podział Ubrań'!$K$5,0,MATCH(J$22&amp;$A29&amp;$B29,'Podział Ubrań'!$L$4:$EI$4,0),20))</f>
        <v>1</v>
      </c>
      <c r="K29" s="562">
        <f t="shared" ca="1" si="24"/>
        <v>1</v>
      </c>
      <c r="M29" s="367" t="s">
        <v>105</v>
      </c>
      <c r="N29" s="347">
        <f>COUNTIF(Tabela1[[Kolor ]:[Kolor3]],$M29)</f>
        <v>0</v>
      </c>
      <c r="P29" s="418" t="s">
        <v>63</v>
      </c>
      <c r="Q29" s="1">
        <f t="shared" ca="1" si="23"/>
        <v>0</v>
      </c>
      <c r="R29" s="1">
        <f t="shared" ca="1" si="23"/>
        <v>0</v>
      </c>
      <c r="S29" s="1">
        <f t="shared" ca="1" si="23"/>
        <v>0</v>
      </c>
      <c r="T29" s="1">
        <f t="shared" ca="1" si="23"/>
        <v>1</v>
      </c>
      <c r="U29" s="1">
        <f t="shared" ca="1" si="23"/>
        <v>0</v>
      </c>
      <c r="V29" s="1">
        <f t="shared" ca="1" si="23"/>
        <v>0</v>
      </c>
      <c r="W29" s="1">
        <f t="shared" ca="1" si="23"/>
        <v>0</v>
      </c>
      <c r="X29" s="1">
        <f t="shared" ca="1" si="23"/>
        <v>0</v>
      </c>
      <c r="Y29" s="1">
        <f t="shared" ca="1" si="23"/>
        <v>0</v>
      </c>
      <c r="Z29" s="1">
        <f t="shared" ca="1" si="23"/>
        <v>0</v>
      </c>
      <c r="AA29" s="1">
        <f t="shared" ca="1" si="23"/>
        <v>0</v>
      </c>
      <c r="AB29" s="1">
        <f t="shared" ca="1" si="23"/>
        <v>0</v>
      </c>
      <c r="AC29" s="1">
        <f t="shared" ca="1" si="23"/>
        <v>2</v>
      </c>
      <c r="AD29" s="1">
        <f t="shared" ca="1" si="23"/>
        <v>0</v>
      </c>
      <c r="AE29" s="1">
        <f t="shared" ca="1" si="23"/>
        <v>0</v>
      </c>
      <c r="AF29" s="1">
        <f t="shared" ca="1" si="23"/>
        <v>0</v>
      </c>
      <c r="AH29" s="457">
        <v>23</v>
      </c>
      <c r="AI29" t="str">
        <f t="shared" si="25"/>
        <v/>
      </c>
      <c r="AJ29" t="str">
        <f t="shared" si="25"/>
        <v/>
      </c>
      <c r="AK29" t="e" vm="2">
        <f t="shared" si="25"/>
        <v>#VALUE!</v>
      </c>
      <c r="AL29" t="str">
        <f t="shared" si="25"/>
        <v/>
      </c>
      <c r="AM29" t="str">
        <f t="shared" si="25"/>
        <v/>
      </c>
      <c r="AN29" t="str">
        <f t="shared" si="25"/>
        <v/>
      </c>
      <c r="AO29" t="e" vm="2">
        <f t="shared" si="25"/>
        <v>#VALUE!</v>
      </c>
      <c r="AP29" t="str">
        <f t="shared" si="25"/>
        <v/>
      </c>
      <c r="AQ29" t="str">
        <f t="shared" si="25"/>
        <v/>
      </c>
      <c r="AR29" t="e" vm="2">
        <f t="shared" si="25"/>
        <v>#VALUE!</v>
      </c>
      <c r="AS29" t="e" vm="2">
        <f t="shared" si="25"/>
        <v>#VALUE!</v>
      </c>
      <c r="AT29" t="str">
        <f t="shared" si="25"/>
        <v/>
      </c>
      <c r="AU29" t="str">
        <f t="shared" si="25"/>
        <v/>
      </c>
      <c r="AV29" t="str">
        <f t="shared" si="25"/>
        <v/>
      </c>
      <c r="AW29" t="e" vm="2">
        <f t="shared" si="25"/>
        <v>#VALUE!</v>
      </c>
      <c r="AX29" t="str">
        <f t="shared" si="25"/>
        <v/>
      </c>
      <c r="AZ29" t="s">
        <v>756</v>
      </c>
      <c r="BA29" t="s">
        <v>752</v>
      </c>
      <c r="BB29" t="s">
        <v>457</v>
      </c>
      <c r="BC29" t="s">
        <v>13</v>
      </c>
      <c r="BD29" t="s">
        <v>715</v>
      </c>
      <c r="BG29" t="str">
        <f>Licznik_Kolorów[[#This Row],[Sezon]]&amp;Licznik_Kolorów[[#This Row],[Styl]]</f>
        <v>latouniwersalny</v>
      </c>
      <c r="BI29">
        <v>6</v>
      </c>
      <c r="BJ29" t="str">
        <f ca="1"/>
        <v>Pomidor</v>
      </c>
      <c r="BK29" t="str">
        <f ca="1"/>
        <v>Jasny błękit nieba</v>
      </c>
      <c r="BM29" t="str">
        <f ca="1"/>
        <v>Pomidor</v>
      </c>
      <c r="BN29" t="str">
        <f ca="1"/>
        <v>Złoty</v>
      </c>
      <c r="BO29" t="str">
        <f ca="1"/>
        <v>Pomidor</v>
      </c>
      <c r="BQ29" t="str">
        <f ca="1"/>
        <v>Pomidor</v>
      </c>
      <c r="BR29" t="str">
        <f ca="1"/>
        <v>Złoty</v>
      </c>
      <c r="BU29" t="str">
        <f ca="1"/>
        <v>Pomidor</v>
      </c>
      <c r="BV29" t="str">
        <f ca="1"/>
        <v>Pomidor</v>
      </c>
      <c r="BW29" t="str">
        <f ca="1"/>
        <v>Oliwkowy</v>
      </c>
      <c r="BY29" t="str">
        <f ca="1"/>
        <v>Pomidor</v>
      </c>
      <c r="CA29" s="491" t="s">
        <v>23</v>
      </c>
      <c r="CB29" s="508" t="str">
        <f t="shared" ca="1" si="3"/>
        <v>-</v>
      </c>
      <c r="CC29" s="508" t="str">
        <f t="shared" ca="1" si="4"/>
        <v>+</v>
      </c>
      <c r="CD29" s="508" t="str">
        <f t="shared" ca="1" si="5"/>
        <v/>
      </c>
      <c r="CE29" s="508" t="str">
        <f t="shared" ca="1" si="6"/>
        <v>-</v>
      </c>
      <c r="CF29" s="508" t="str">
        <f t="shared" ca="1" si="7"/>
        <v>+</v>
      </c>
      <c r="CG29" s="508" t="str">
        <f t="shared" ca="1" si="8"/>
        <v>+</v>
      </c>
      <c r="CH29" s="508" t="str">
        <f t="shared" ca="1" si="9"/>
        <v/>
      </c>
      <c r="CI29" s="508" t="str">
        <f t="shared" ca="1" si="10"/>
        <v>-</v>
      </c>
      <c r="CJ29" s="508" t="str">
        <f t="shared" ca="1" si="11"/>
        <v>-</v>
      </c>
      <c r="CK29" s="508" t="str">
        <f t="shared" ca="1" si="12"/>
        <v/>
      </c>
      <c r="CL29" s="508" t="str">
        <f t="shared" ca="1" si="13"/>
        <v/>
      </c>
      <c r="CM29" s="508" t="str">
        <f t="shared" ca="1" si="14"/>
        <v>-</v>
      </c>
      <c r="CN29" s="508" t="str">
        <f t="shared" ca="1" si="15"/>
        <v>-</v>
      </c>
      <c r="CO29" s="508" t="str">
        <f t="shared" ca="1" si="16"/>
        <v>-</v>
      </c>
      <c r="CP29" s="508" t="str">
        <f t="shared" ca="1" si="17"/>
        <v/>
      </c>
      <c r="CQ29" s="508" t="str">
        <f t="shared" ca="1" si="18"/>
        <v>-</v>
      </c>
    </row>
    <row r="30" spans="1:95" ht="15.6" x14ac:dyDescent="0.3">
      <c r="A30" s="410" t="s">
        <v>456</v>
      </c>
      <c r="B30" s="569" t="s">
        <v>13</v>
      </c>
      <c r="C30" s="560">
        <f ca="1">20-COUNTBLANK(OFFSET('Podział Ubrań'!$K$5,0,MATCH(C$22&amp;$A30&amp;$B30,'Podział Ubrań'!$L$4:$EI$4,0),20))</f>
        <v>0</v>
      </c>
      <c r="D30" s="561">
        <f ca="1">20-COUNTBLANK(OFFSET('Podział Ubrań'!$K$5,0,MATCH(D$22&amp;$A30&amp;$B30,'Podział Ubrań'!$L$4:$EI$4,0),20))</f>
        <v>0</v>
      </c>
      <c r="E30" s="561">
        <f ca="1">20-COUNTBLANK(OFFSET('Podział Ubrań'!$K$5,0,MATCH(E$22&amp;$A30&amp;$B30,'Podział Ubrań'!$L$4:$EI$4,0),20))</f>
        <v>0</v>
      </c>
      <c r="F30" s="561">
        <f ca="1">20-COUNTBLANK(OFFSET('Podział Ubrań'!$K$5,0,MATCH(F$22&amp;$A30&amp;$B30,'Podział Ubrań'!$L$4:$EI$4,0),20))</f>
        <v>0</v>
      </c>
      <c r="G30" s="561">
        <f ca="1">20-COUNTBLANK(OFFSET('Podział Ubrań'!$K$5,0,MATCH(G$22&amp;$A30&amp;$B30,'Podział Ubrań'!$L$4:$EI$4,0),20))</f>
        <v>0</v>
      </c>
      <c r="H30" s="561">
        <f ca="1">20-COUNTBLANK(OFFSET('Podział Ubrań'!$K$5,0,MATCH(H$22&amp;$A30&amp;$B30,'Podział Ubrań'!$L$4:$EI$4,0),20))</f>
        <v>0</v>
      </c>
      <c r="I30" s="561">
        <f ca="1">20-COUNTBLANK(OFFSET('Podział Ubrań'!$K$5,0,MATCH(I$22&amp;$A30&amp;$B30,'Podział Ubrań'!$L$4:$EI$4,0),20))</f>
        <v>4</v>
      </c>
      <c r="J30" s="561">
        <f ca="1">20-COUNTBLANK(OFFSET('Podział Ubrań'!$K$5,0,MATCH(J$22&amp;$A30&amp;$B30,'Podział Ubrań'!$L$4:$EI$4,0),20))</f>
        <v>0</v>
      </c>
      <c r="K30" s="562">
        <f t="shared" ca="1" si="24"/>
        <v>4</v>
      </c>
      <c r="M30" s="370" t="s">
        <v>168</v>
      </c>
      <c r="N30" s="347">
        <f>COUNTIF(Tabela1[[Kolor ]:[Kolor3]],$M30)</f>
        <v>0</v>
      </c>
      <c r="P30" s="426" t="s">
        <v>189</v>
      </c>
      <c r="Q30" s="1">
        <f t="shared" ca="1" si="23"/>
        <v>0</v>
      </c>
      <c r="R30" s="1">
        <f t="shared" ca="1" si="23"/>
        <v>1</v>
      </c>
      <c r="S30" s="1">
        <f t="shared" ca="1" si="23"/>
        <v>0</v>
      </c>
      <c r="T30" s="1">
        <f t="shared" ca="1" si="23"/>
        <v>0</v>
      </c>
      <c r="U30" s="1">
        <f t="shared" ca="1" si="23"/>
        <v>0</v>
      </c>
      <c r="V30" s="1">
        <f t="shared" ca="1" si="23"/>
        <v>0</v>
      </c>
      <c r="W30" s="1">
        <f t="shared" ca="1" si="23"/>
        <v>0</v>
      </c>
      <c r="X30" s="1">
        <f t="shared" ca="1" si="23"/>
        <v>0</v>
      </c>
      <c r="Y30" s="1">
        <f t="shared" ca="1" si="23"/>
        <v>0</v>
      </c>
      <c r="Z30" s="1">
        <f t="shared" ca="1" si="23"/>
        <v>0</v>
      </c>
      <c r="AA30" s="1">
        <f t="shared" ca="1" si="23"/>
        <v>0</v>
      </c>
      <c r="AB30" s="1">
        <f t="shared" ca="1" si="23"/>
        <v>0</v>
      </c>
      <c r="AC30" s="1">
        <f t="shared" ca="1" si="23"/>
        <v>0</v>
      </c>
      <c r="AD30" s="1">
        <f t="shared" ca="1" si="23"/>
        <v>0</v>
      </c>
      <c r="AE30" s="1">
        <f t="shared" ca="1" si="23"/>
        <v>0</v>
      </c>
      <c r="AF30" s="1">
        <f t="shared" ca="1" si="23"/>
        <v>0</v>
      </c>
      <c r="AH30" s="457">
        <v>24</v>
      </c>
      <c r="AI30" t="str">
        <f t="shared" si="25"/>
        <v/>
      </c>
      <c r="AJ30" t="str">
        <f t="shared" si="25"/>
        <v/>
      </c>
      <c r="AK30" t="e" vm="2">
        <f t="shared" si="25"/>
        <v>#VALUE!</v>
      </c>
      <c r="AL30" t="str">
        <f t="shared" si="25"/>
        <v/>
      </c>
      <c r="AM30" t="str">
        <f t="shared" si="25"/>
        <v/>
      </c>
      <c r="AN30" t="str">
        <f t="shared" si="25"/>
        <v/>
      </c>
      <c r="AO30" t="e" vm="2">
        <f t="shared" si="25"/>
        <v>#VALUE!</v>
      </c>
      <c r="AP30" t="str">
        <f t="shared" si="25"/>
        <v/>
      </c>
      <c r="AQ30" t="str">
        <f t="shared" si="25"/>
        <v/>
      </c>
      <c r="AR30" t="e" vm="2">
        <f t="shared" si="25"/>
        <v>#VALUE!</v>
      </c>
      <c r="AS30" t="e" vm="2">
        <f t="shared" si="25"/>
        <v>#VALUE!</v>
      </c>
      <c r="AT30" t="str">
        <f t="shared" si="25"/>
        <v/>
      </c>
      <c r="AU30" t="str">
        <f t="shared" si="25"/>
        <v/>
      </c>
      <c r="AV30" t="str">
        <f t="shared" si="25"/>
        <v/>
      </c>
      <c r="AW30" t="e" vm="2">
        <f t="shared" si="25"/>
        <v>#VALUE!</v>
      </c>
      <c r="AX30" t="str">
        <f t="shared" si="25"/>
        <v/>
      </c>
      <c r="AZ30" t="s">
        <v>757</v>
      </c>
      <c r="BA30" t="s">
        <v>748</v>
      </c>
      <c r="BB30" t="s">
        <v>7</v>
      </c>
      <c r="BC30" t="s">
        <v>10</v>
      </c>
      <c r="BD30" t="s">
        <v>434</v>
      </c>
      <c r="BG30" t="str">
        <f>Licznik_Kolorów[[#This Row],[Sezon]]&amp;Licznik_Kolorów[[#This Row],[Styl]]</f>
        <v>uniwersalnecodzienny</v>
      </c>
      <c r="BI30">
        <v>7</v>
      </c>
      <c r="BJ30" t="str">
        <f ca="1"/>
        <v>Fioletowy</v>
      </c>
      <c r="BK30" t="str">
        <f ca="1"/>
        <v>Limonkowy</v>
      </c>
      <c r="BM30" t="str">
        <f ca="1"/>
        <v>Fioletowy</v>
      </c>
      <c r="BN30" t="str">
        <f ca="1"/>
        <v>Cytrynowy szyfon</v>
      </c>
      <c r="BO30" t="str">
        <f ca="1"/>
        <v>Fioletowy</v>
      </c>
      <c r="BQ30" t="str">
        <f ca="1"/>
        <v>Fioletowy</v>
      </c>
      <c r="BR30" t="str">
        <f ca="1"/>
        <v>Cytrynowy szyfon</v>
      </c>
      <c r="BU30" t="str">
        <f ca="1"/>
        <v>Fioletowy</v>
      </c>
      <c r="BV30" t="str">
        <f ca="1"/>
        <v>Fioletowy</v>
      </c>
      <c r="BW30" t="str">
        <f ca="1"/>
        <v>Jasnoszary</v>
      </c>
      <c r="BY30" t="str">
        <f ca="1"/>
        <v>Fioletowy</v>
      </c>
      <c r="CA30" s="492" t="s">
        <v>43</v>
      </c>
      <c r="CB30" s="508" t="str">
        <f t="shared" ca="1" si="3"/>
        <v>-</v>
      </c>
      <c r="CC30" s="508" t="str">
        <f t="shared" ca="1" si="4"/>
        <v>-</v>
      </c>
      <c r="CD30" s="508" t="str">
        <f t="shared" ca="1" si="5"/>
        <v/>
      </c>
      <c r="CE30" s="508" t="str">
        <f t="shared" ca="1" si="6"/>
        <v>-</v>
      </c>
      <c r="CF30" s="508" t="str">
        <f t="shared" ca="1" si="7"/>
        <v>+</v>
      </c>
      <c r="CG30" s="508" t="str">
        <f t="shared" ca="1" si="8"/>
        <v>+</v>
      </c>
      <c r="CH30" s="508" t="str">
        <f t="shared" ca="1" si="9"/>
        <v/>
      </c>
      <c r="CI30" s="508" t="str">
        <f t="shared" ca="1" si="10"/>
        <v>-</v>
      </c>
      <c r="CJ30" s="508" t="str">
        <f t="shared" ca="1" si="11"/>
        <v>-</v>
      </c>
      <c r="CK30" s="508" t="str">
        <f t="shared" ca="1" si="12"/>
        <v/>
      </c>
      <c r="CL30" s="508" t="str">
        <f t="shared" ca="1" si="13"/>
        <v/>
      </c>
      <c r="CM30" s="508" t="str">
        <f t="shared" ca="1" si="14"/>
        <v>-</v>
      </c>
      <c r="CN30" s="508" t="str">
        <f t="shared" ca="1" si="15"/>
        <v>-</v>
      </c>
      <c r="CO30" s="508" t="str">
        <f t="shared" ca="1" si="16"/>
        <v>-</v>
      </c>
      <c r="CP30" s="508" t="str">
        <f t="shared" ca="1" si="17"/>
        <v/>
      </c>
      <c r="CQ30" s="508" t="str">
        <f t="shared" ca="1" si="18"/>
        <v>-</v>
      </c>
    </row>
    <row r="31" spans="1:95" ht="15.6" x14ac:dyDescent="0.3">
      <c r="A31" s="410" t="s">
        <v>462</v>
      </c>
      <c r="B31" s="569" t="s">
        <v>10</v>
      </c>
      <c r="C31" s="560">
        <f ca="1">20-COUNTBLANK(OFFSET('Podział Ubrań'!$K$5,0,MATCH(C$22&amp;$A31&amp;$B31,'Podział Ubrań'!$L$4:$EI$4,0),20))</f>
        <v>0</v>
      </c>
      <c r="D31" s="561">
        <f ca="1">20-COUNTBLANK(OFFSET('Podział Ubrań'!$K$5,0,MATCH(D$22&amp;$A31&amp;$B31,'Podział Ubrań'!$L$4:$EI$4,0),20))</f>
        <v>0</v>
      </c>
      <c r="E31" s="561">
        <f ca="1">20-COUNTBLANK(OFFSET('Podział Ubrań'!$K$5,0,MATCH(E$22&amp;$A31&amp;$B31,'Podział Ubrań'!$L$4:$EI$4,0),20))</f>
        <v>0</v>
      </c>
      <c r="F31" s="561">
        <f ca="1">20-COUNTBLANK(OFFSET('Podział Ubrań'!$K$5,0,MATCH(F$22&amp;$A31&amp;$B31,'Podział Ubrań'!$L$4:$EI$4,0),20))</f>
        <v>0</v>
      </c>
      <c r="G31" s="561">
        <f ca="1">20-COUNTBLANK(OFFSET('Podział Ubrań'!$K$5,0,MATCH(G$22&amp;$A31&amp;$B31,'Podział Ubrań'!$L$4:$EI$4,0),20))</f>
        <v>0</v>
      </c>
      <c r="H31" s="561">
        <f ca="1">20-COUNTBLANK(OFFSET('Podział Ubrań'!$K$5,0,MATCH(H$22&amp;$A31&amp;$B31,'Podział Ubrań'!$L$4:$EI$4,0),20))</f>
        <v>1</v>
      </c>
      <c r="I31" s="561">
        <f ca="1">20-COUNTBLANK(OFFSET('Podział Ubrań'!$K$5,0,MATCH(I$22&amp;$A31&amp;$B31,'Podział Ubrań'!$L$4:$EI$4,0),20))</f>
        <v>0</v>
      </c>
      <c r="J31" s="561">
        <f ca="1">20-COUNTBLANK(OFFSET('Podział Ubrań'!$K$5,0,MATCH(J$22&amp;$A31&amp;$B31,'Podział Ubrań'!$L$4:$EI$4,0),20))</f>
        <v>1</v>
      </c>
      <c r="K31" s="562">
        <f t="shared" ca="1" si="24"/>
        <v>2</v>
      </c>
      <c r="M31" s="372" t="s">
        <v>273</v>
      </c>
      <c r="N31" s="347">
        <f>COUNTIF(Tabela1[[Kolor ]:[Kolor3]],$M31)</f>
        <v>0</v>
      </c>
      <c r="P31" s="443" t="s">
        <v>294</v>
      </c>
      <c r="Q31" s="1">
        <f t="shared" ca="1" si="23"/>
        <v>0</v>
      </c>
      <c r="R31" s="1">
        <f t="shared" ca="1" si="23"/>
        <v>0</v>
      </c>
      <c r="S31" s="1">
        <f t="shared" ca="1" si="23"/>
        <v>0</v>
      </c>
      <c r="T31" s="1">
        <f t="shared" ca="1" si="23"/>
        <v>1</v>
      </c>
      <c r="U31" s="1">
        <f t="shared" ca="1" si="23"/>
        <v>0</v>
      </c>
      <c r="V31" s="1">
        <f t="shared" ca="1" si="23"/>
        <v>0</v>
      </c>
      <c r="W31" s="1">
        <f t="shared" ca="1" si="23"/>
        <v>0</v>
      </c>
      <c r="X31" s="1">
        <f t="shared" ca="1" si="23"/>
        <v>1</v>
      </c>
      <c r="Y31" s="1">
        <f t="shared" ca="1" si="23"/>
        <v>0</v>
      </c>
      <c r="Z31" s="1">
        <f t="shared" ca="1" si="23"/>
        <v>0</v>
      </c>
      <c r="AA31" s="1">
        <f t="shared" ca="1" si="23"/>
        <v>0</v>
      </c>
      <c r="AB31" s="1">
        <f t="shared" ca="1" si="23"/>
        <v>1</v>
      </c>
      <c r="AC31" s="1">
        <f t="shared" ca="1" si="23"/>
        <v>0</v>
      </c>
      <c r="AD31" s="1">
        <f t="shared" ca="1" si="23"/>
        <v>0</v>
      </c>
      <c r="AE31" s="1">
        <f t="shared" ca="1" si="23"/>
        <v>0</v>
      </c>
      <c r="AF31" s="1">
        <f t="shared" ca="1" si="23"/>
        <v>0</v>
      </c>
      <c r="AH31" s="457">
        <v>25</v>
      </c>
      <c r="AI31" t="str">
        <f t="shared" si="25"/>
        <v/>
      </c>
      <c r="AJ31" t="str">
        <f t="shared" si="25"/>
        <v/>
      </c>
      <c r="AK31" t="e" vm="2">
        <f t="shared" si="25"/>
        <v>#VALUE!</v>
      </c>
      <c r="AL31" t="str">
        <f t="shared" si="25"/>
        <v/>
      </c>
      <c r="AM31" t="str">
        <f t="shared" si="25"/>
        <v/>
      </c>
      <c r="AN31" t="str">
        <f t="shared" si="25"/>
        <v/>
      </c>
      <c r="AO31" t="e" vm="2">
        <f t="shared" si="25"/>
        <v>#VALUE!</v>
      </c>
      <c r="AP31" t="str">
        <f t="shared" si="25"/>
        <v/>
      </c>
      <c r="AQ31" t="str">
        <f t="shared" si="25"/>
        <v/>
      </c>
      <c r="AR31" t="e" vm="2">
        <f t="shared" si="25"/>
        <v>#VALUE!</v>
      </c>
      <c r="AS31" t="e" vm="2">
        <f t="shared" si="25"/>
        <v>#VALUE!</v>
      </c>
      <c r="AT31" t="str">
        <f t="shared" si="25"/>
        <v/>
      </c>
      <c r="AU31" t="str">
        <f t="shared" si="25"/>
        <v/>
      </c>
      <c r="AV31" t="str">
        <f t="shared" si="25"/>
        <v/>
      </c>
      <c r="AW31" t="e" vm="2">
        <f t="shared" si="25"/>
        <v>#VALUE!</v>
      </c>
      <c r="AX31" t="str">
        <f t="shared" si="25"/>
        <v/>
      </c>
      <c r="AZ31" t="s">
        <v>759</v>
      </c>
      <c r="BA31" t="s">
        <v>451</v>
      </c>
      <c r="BB31" t="s">
        <v>456</v>
      </c>
      <c r="BC31" t="s">
        <v>13</v>
      </c>
      <c r="BD31" t="s">
        <v>431</v>
      </c>
      <c r="BG31" t="str">
        <f>Licznik_Kolorów[[#This Row],[Sezon]]&amp;Licznik_Kolorów[[#This Row],[Styl]]</f>
        <v>zimauniwersalny</v>
      </c>
      <c r="BI31">
        <v>8</v>
      </c>
      <c r="BJ31" t="str">
        <f ca="1"/>
        <v>Purpurowy</v>
      </c>
      <c r="BK31" t="str">
        <f ca="1"/>
        <v>Zielony żółty</v>
      </c>
      <c r="BM31" t="str">
        <f ca="1"/>
        <v>Purpurowy</v>
      </c>
      <c r="BN31" t="str">
        <f ca="1"/>
        <v>Ciemny khaki</v>
      </c>
      <c r="BO31" t="str">
        <f ca="1"/>
        <v>Purpurowy</v>
      </c>
      <c r="BQ31" t="str">
        <f ca="1"/>
        <v>Purpurowy</v>
      </c>
      <c r="BR31" t="str">
        <f ca="1"/>
        <v>Ciemny khaki</v>
      </c>
      <c r="BU31" t="str">
        <f ca="1"/>
        <v>Purpurowy</v>
      </c>
      <c r="BV31" t="str">
        <f ca="1"/>
        <v>Purpurowy</v>
      </c>
      <c r="BW31" t="str">
        <f ca="1"/>
        <v>Szary</v>
      </c>
      <c r="BY31" t="str">
        <f ca="1"/>
        <v>Purpurowy</v>
      </c>
      <c r="CA31" s="493" t="s">
        <v>422</v>
      </c>
      <c r="CB31" s="508" t="str">
        <f t="shared" ca="1" si="3"/>
        <v>-</v>
      </c>
      <c r="CC31" s="508" t="str">
        <f t="shared" ca="1" si="4"/>
        <v>+</v>
      </c>
      <c r="CD31" s="508" t="str">
        <f t="shared" ca="1" si="5"/>
        <v/>
      </c>
      <c r="CE31" s="508" t="str">
        <f t="shared" ca="1" si="6"/>
        <v>-</v>
      </c>
      <c r="CF31" s="508" t="str">
        <f t="shared" ca="1" si="7"/>
        <v>-</v>
      </c>
      <c r="CG31" s="508" t="str">
        <f t="shared" ca="1" si="8"/>
        <v>+</v>
      </c>
      <c r="CH31" s="508" t="str">
        <f t="shared" ca="1" si="9"/>
        <v/>
      </c>
      <c r="CI31" s="508" t="str">
        <f t="shared" ca="1" si="10"/>
        <v>-</v>
      </c>
      <c r="CJ31" s="508" t="str">
        <f t="shared" ca="1" si="11"/>
        <v>-</v>
      </c>
      <c r="CK31" s="508" t="str">
        <f t="shared" ca="1" si="12"/>
        <v/>
      </c>
      <c r="CL31" s="508" t="str">
        <f t="shared" ca="1" si="13"/>
        <v/>
      </c>
      <c r="CM31" s="508" t="str">
        <f t="shared" ca="1" si="14"/>
        <v>-</v>
      </c>
      <c r="CN31" s="508" t="str">
        <f t="shared" ca="1" si="15"/>
        <v>-</v>
      </c>
      <c r="CO31" s="508" t="str">
        <f t="shared" ca="1" si="16"/>
        <v>-</v>
      </c>
      <c r="CP31" s="508" t="str">
        <f t="shared" ca="1" si="17"/>
        <v/>
      </c>
      <c r="CQ31" s="508" t="str">
        <f t="shared" ca="1" si="18"/>
        <v>-</v>
      </c>
    </row>
    <row r="32" spans="1:95" ht="15.6" x14ac:dyDescent="0.3">
      <c r="A32" s="410" t="s">
        <v>462</v>
      </c>
      <c r="B32" s="569" t="s">
        <v>11</v>
      </c>
      <c r="C32" s="560">
        <f ca="1">20-COUNTBLANK(OFFSET('Podział Ubrań'!$K$5,0,MATCH(C$22&amp;$A32&amp;$B32,'Podział Ubrań'!$L$4:$EI$4,0),20))</f>
        <v>0</v>
      </c>
      <c r="D32" s="561">
        <f ca="1">20-COUNTBLANK(OFFSET('Podział Ubrań'!$K$5,0,MATCH(D$22&amp;$A32&amp;$B32,'Podział Ubrań'!$L$4:$EI$4,0),20))</f>
        <v>0</v>
      </c>
      <c r="E32" s="561">
        <f ca="1">20-COUNTBLANK(OFFSET('Podział Ubrań'!$K$5,0,MATCH(E$22&amp;$A32&amp;$B32,'Podział Ubrań'!$L$4:$EI$4,0),20))</f>
        <v>0</v>
      </c>
      <c r="F32" s="561">
        <f ca="1">20-COUNTBLANK(OFFSET('Podział Ubrań'!$K$5,0,MATCH(F$22&amp;$A32&amp;$B32,'Podział Ubrań'!$L$4:$EI$4,0),20))</f>
        <v>0</v>
      </c>
      <c r="G32" s="561">
        <f ca="1">20-COUNTBLANK(OFFSET('Podział Ubrań'!$K$5,0,MATCH(G$22&amp;$A32&amp;$B32,'Podział Ubrań'!$L$4:$EI$4,0),20))</f>
        <v>0</v>
      </c>
      <c r="H32" s="561">
        <f ca="1">20-COUNTBLANK(OFFSET('Podział Ubrań'!$K$5,0,MATCH(H$22&amp;$A32&amp;$B32,'Podział Ubrań'!$L$4:$EI$4,0),20))</f>
        <v>0</v>
      </c>
      <c r="I32" s="561">
        <f ca="1">20-COUNTBLANK(OFFSET('Podział Ubrań'!$K$5,0,MATCH(I$22&amp;$A32&amp;$B32,'Podział Ubrań'!$L$4:$EI$4,0),20))</f>
        <v>0</v>
      </c>
      <c r="J32" s="561">
        <f ca="1">20-COUNTBLANK(OFFSET('Podział Ubrań'!$K$5,0,MATCH(J$22&amp;$A32&amp;$B32,'Podział Ubrań'!$L$4:$EI$4,0),20))</f>
        <v>0</v>
      </c>
      <c r="K32" s="562">
        <f t="shared" ca="1" si="24"/>
        <v>0</v>
      </c>
      <c r="M32" s="374" t="s">
        <v>267</v>
      </c>
      <c r="N32" s="347">
        <f>COUNTIF(Tabela1[[Kolor ]:[Kolor3]],$M32)</f>
        <v>0</v>
      </c>
      <c r="P32" s="424" t="s">
        <v>213</v>
      </c>
      <c r="Q32" s="1">
        <f t="shared" ca="1" si="23"/>
        <v>0</v>
      </c>
      <c r="R32" s="1">
        <f t="shared" ca="1" si="23"/>
        <v>0</v>
      </c>
      <c r="S32" s="1">
        <f t="shared" ca="1" si="23"/>
        <v>0</v>
      </c>
      <c r="T32" s="1">
        <f t="shared" ca="1" si="23"/>
        <v>1</v>
      </c>
      <c r="U32" s="1">
        <f t="shared" ca="1" si="23"/>
        <v>0</v>
      </c>
      <c r="V32" s="1">
        <f t="shared" ca="1" si="23"/>
        <v>0</v>
      </c>
      <c r="W32" s="1">
        <f t="shared" ca="1" si="23"/>
        <v>0</v>
      </c>
      <c r="X32" s="1">
        <f t="shared" ca="1" si="23"/>
        <v>2</v>
      </c>
      <c r="Y32" s="1">
        <f t="shared" ca="1" si="23"/>
        <v>0</v>
      </c>
      <c r="Z32" s="1">
        <f t="shared" ca="1" si="23"/>
        <v>0</v>
      </c>
      <c r="AA32" s="1">
        <f t="shared" ca="1" si="23"/>
        <v>0</v>
      </c>
      <c r="AB32" s="1">
        <f t="shared" ca="1" si="23"/>
        <v>0</v>
      </c>
      <c r="AC32" s="1">
        <f t="shared" ca="1" si="23"/>
        <v>0</v>
      </c>
      <c r="AD32" s="1">
        <f t="shared" ca="1" si="23"/>
        <v>1</v>
      </c>
      <c r="AE32" s="1">
        <f t="shared" ca="1" si="23"/>
        <v>0</v>
      </c>
      <c r="AF32" s="1">
        <f t="shared" ca="1" si="23"/>
        <v>0</v>
      </c>
      <c r="AH32" s="457">
        <v>26</v>
      </c>
      <c r="AI32" t="str">
        <f t="shared" si="25"/>
        <v/>
      </c>
      <c r="AJ32" t="str">
        <f t="shared" si="25"/>
        <v/>
      </c>
      <c r="AK32" t="e" vm="2">
        <f t="shared" si="25"/>
        <v>#VALUE!</v>
      </c>
      <c r="AL32" t="str">
        <f t="shared" si="25"/>
        <v/>
      </c>
      <c r="AM32" t="str">
        <f t="shared" si="25"/>
        <v/>
      </c>
      <c r="AN32" t="str">
        <f t="shared" si="25"/>
        <v/>
      </c>
      <c r="AO32" t="e" vm="2">
        <f t="shared" si="25"/>
        <v>#VALUE!</v>
      </c>
      <c r="AP32" t="str">
        <f t="shared" si="25"/>
        <v/>
      </c>
      <c r="AQ32" t="str">
        <f t="shared" si="25"/>
        <v/>
      </c>
      <c r="AR32" t="e" vm="2">
        <f t="shared" si="25"/>
        <v>#VALUE!</v>
      </c>
      <c r="AS32" t="e" vm="2">
        <f t="shared" si="25"/>
        <v>#VALUE!</v>
      </c>
      <c r="AT32" t="str">
        <f t="shared" si="25"/>
        <v/>
      </c>
      <c r="AU32" t="str">
        <f t="shared" si="25"/>
        <v/>
      </c>
      <c r="AV32" t="str">
        <f t="shared" si="25"/>
        <v/>
      </c>
      <c r="AW32" t="e" vm="2">
        <f t="shared" si="25"/>
        <v>#VALUE!</v>
      </c>
      <c r="AX32" t="str">
        <f t="shared" si="25"/>
        <v/>
      </c>
      <c r="AZ32" t="s">
        <v>760</v>
      </c>
      <c r="BA32" t="s">
        <v>451</v>
      </c>
      <c r="BB32" t="s">
        <v>456</v>
      </c>
      <c r="BC32" t="s">
        <v>13</v>
      </c>
      <c r="BD32" t="s">
        <v>597</v>
      </c>
      <c r="BG32" t="str">
        <f>Licznik_Kolorów[[#This Row],[Sezon]]&amp;Licznik_Kolorów[[#This Row],[Styl]]</f>
        <v>zimauniwersalny</v>
      </c>
      <c r="BI32">
        <v>9</v>
      </c>
      <c r="BJ32" t="str">
        <f ca="1"/>
        <v>Fuksja</v>
      </c>
      <c r="BK32" t="str">
        <f ca="1"/>
        <v>Żółty</v>
      </c>
      <c r="BM32" t="str">
        <f ca="1"/>
        <v>Fuksja</v>
      </c>
      <c r="BN32" t="str">
        <f ca="1"/>
        <v>Pomarańczowy</v>
      </c>
      <c r="BO32" t="str">
        <f ca="1"/>
        <v>Fuksja</v>
      </c>
      <c r="BQ32" t="str">
        <f ca="1"/>
        <v>Fuksja</v>
      </c>
      <c r="BR32" t="str">
        <f ca="1"/>
        <v>Pomarańczowy</v>
      </c>
      <c r="BU32" t="str">
        <f ca="1"/>
        <v>Fuksja</v>
      </c>
      <c r="BV32" t="str">
        <f ca="1"/>
        <v>Fuksja</v>
      </c>
      <c r="BW32" t="str">
        <f ca="1"/>
        <v>Przyciemniony szary</v>
      </c>
      <c r="BY32" t="str">
        <f ca="1"/>
        <v>Fuksja</v>
      </c>
      <c r="CA32" s="494" t="s">
        <v>428</v>
      </c>
      <c r="CB32" s="508" t="str">
        <f t="shared" ca="1" si="3"/>
        <v>-</v>
      </c>
      <c r="CC32" s="508" t="str">
        <f t="shared" ca="1" si="4"/>
        <v>+</v>
      </c>
      <c r="CD32" s="508" t="str">
        <f t="shared" ca="1" si="5"/>
        <v/>
      </c>
      <c r="CE32" s="508" t="str">
        <f t="shared" ca="1" si="6"/>
        <v>-</v>
      </c>
      <c r="CF32" s="508" t="str">
        <f t="shared" ca="1" si="7"/>
        <v>-</v>
      </c>
      <c r="CG32" s="508" t="str">
        <f t="shared" ca="1" si="8"/>
        <v>+</v>
      </c>
      <c r="CH32" s="508" t="str">
        <f t="shared" ca="1" si="9"/>
        <v/>
      </c>
      <c r="CI32" s="508" t="str">
        <f t="shared" ca="1" si="10"/>
        <v>-</v>
      </c>
      <c r="CJ32" s="508" t="str">
        <f t="shared" ca="1" si="11"/>
        <v>-</v>
      </c>
      <c r="CK32" s="508" t="str">
        <f t="shared" ca="1" si="12"/>
        <v/>
      </c>
      <c r="CL32" s="508" t="str">
        <f t="shared" ca="1" si="13"/>
        <v/>
      </c>
      <c r="CM32" s="508" t="str">
        <f t="shared" ca="1" si="14"/>
        <v>-</v>
      </c>
      <c r="CN32" s="508" t="str">
        <f t="shared" ca="1" si="15"/>
        <v>-</v>
      </c>
      <c r="CO32" s="508" t="str">
        <f t="shared" ca="1" si="16"/>
        <v>-</v>
      </c>
      <c r="CP32" s="508" t="str">
        <f t="shared" ca="1" si="17"/>
        <v/>
      </c>
      <c r="CQ32" s="508" t="str">
        <f t="shared" ca="1" si="18"/>
        <v>-</v>
      </c>
    </row>
    <row r="33" spans="1:95" ht="15.6" x14ac:dyDescent="0.3">
      <c r="A33" s="410" t="s">
        <v>462</v>
      </c>
      <c r="B33" s="569" t="s">
        <v>11</v>
      </c>
      <c r="C33" s="560">
        <f ca="1">20-COUNTBLANK(OFFSET('Podział Ubrań'!$K$5,0,MATCH(C$22&amp;$A33&amp;$B33,'Podział Ubrań'!$L$4:$EI$4,0),20))</f>
        <v>0</v>
      </c>
      <c r="D33" s="561">
        <f ca="1">20-COUNTBLANK(OFFSET('Podział Ubrań'!$K$5,0,MATCH(D$22&amp;$A33&amp;$B33,'Podział Ubrań'!$L$4:$EI$4,0),20))</f>
        <v>0</v>
      </c>
      <c r="E33" s="561">
        <f ca="1">20-COUNTBLANK(OFFSET('Podział Ubrań'!$K$5,0,MATCH(E$22&amp;$A33&amp;$B33,'Podział Ubrań'!$L$4:$EI$4,0),20))</f>
        <v>0</v>
      </c>
      <c r="F33" s="561">
        <f ca="1">20-COUNTBLANK(OFFSET('Podział Ubrań'!$K$5,0,MATCH(F$22&amp;$A33&amp;$B33,'Podział Ubrań'!$L$4:$EI$4,0),20))</f>
        <v>0</v>
      </c>
      <c r="G33" s="561">
        <f ca="1">20-COUNTBLANK(OFFSET('Podział Ubrań'!$K$5,0,MATCH(G$22&amp;$A33&amp;$B33,'Podział Ubrań'!$L$4:$EI$4,0),20))</f>
        <v>0</v>
      </c>
      <c r="H33" s="561">
        <f ca="1">20-COUNTBLANK(OFFSET('Podział Ubrań'!$K$5,0,MATCH(H$22&amp;$A33&amp;$B33,'Podział Ubrań'!$L$4:$EI$4,0),20))</f>
        <v>0</v>
      </c>
      <c r="I33" s="561">
        <f ca="1">20-COUNTBLANK(OFFSET('Podział Ubrań'!$K$5,0,MATCH(I$22&amp;$A33&amp;$B33,'Podział Ubrań'!$L$4:$EI$4,0),20))</f>
        <v>0</v>
      </c>
      <c r="J33" s="561">
        <f ca="1">20-COUNTBLANK(OFFSET('Podział Ubrań'!$K$5,0,MATCH(J$22&amp;$A33&amp;$B33,'Podział Ubrań'!$L$4:$EI$4,0),20))</f>
        <v>0</v>
      </c>
      <c r="K33" s="562">
        <f t="shared" ca="1" si="24"/>
        <v>0</v>
      </c>
      <c r="M33" s="376" t="s">
        <v>231</v>
      </c>
      <c r="N33" s="347">
        <f>COUNTIF(Tabela1[[Kolor ]:[Kolor3]],$M33)</f>
        <v>0</v>
      </c>
      <c r="P33" s="417" t="s">
        <v>87</v>
      </c>
      <c r="Q33" s="1">
        <f t="shared" ref="Q33:AF43" ca="1" si="26">COUNTIF(OFFSET($AH$6,0,MATCH(Q$46&amp;Q$47,$AI$5:$AX$5,0),101),$P33)</f>
        <v>0</v>
      </c>
      <c r="R33" s="1">
        <f t="shared" ca="1" si="26"/>
        <v>0</v>
      </c>
      <c r="S33" s="1">
        <f t="shared" ca="1" si="26"/>
        <v>0</v>
      </c>
      <c r="T33" s="1">
        <f t="shared" ca="1" si="26"/>
        <v>0</v>
      </c>
      <c r="U33" s="1">
        <f t="shared" ca="1" si="26"/>
        <v>0</v>
      </c>
      <c r="V33" s="1">
        <f t="shared" ca="1" si="26"/>
        <v>0</v>
      </c>
      <c r="W33" s="1">
        <f t="shared" ca="1" si="26"/>
        <v>0</v>
      </c>
      <c r="X33" s="1">
        <f t="shared" ca="1" si="26"/>
        <v>0</v>
      </c>
      <c r="Y33" s="1">
        <f t="shared" ca="1" si="26"/>
        <v>0</v>
      </c>
      <c r="Z33" s="1">
        <f t="shared" ca="1" si="26"/>
        <v>0</v>
      </c>
      <c r="AA33" s="1">
        <f t="shared" ca="1" si="26"/>
        <v>0</v>
      </c>
      <c r="AB33" s="1">
        <f t="shared" ca="1" si="26"/>
        <v>0</v>
      </c>
      <c r="AC33" s="1">
        <f t="shared" ca="1" si="26"/>
        <v>0</v>
      </c>
      <c r="AD33" s="1">
        <f t="shared" ca="1" si="26"/>
        <v>0</v>
      </c>
      <c r="AE33" s="1">
        <f t="shared" ca="1" si="26"/>
        <v>0</v>
      </c>
      <c r="AF33" s="1">
        <f t="shared" ca="1" si="26"/>
        <v>0</v>
      </c>
      <c r="AH33" s="457">
        <v>27</v>
      </c>
      <c r="AI33" t="str">
        <f t="shared" si="25"/>
        <v/>
      </c>
      <c r="AJ33" t="str">
        <f t="shared" si="25"/>
        <v/>
      </c>
      <c r="AK33" t="e" vm="2">
        <f t="shared" si="25"/>
        <v>#VALUE!</v>
      </c>
      <c r="AL33" t="str">
        <f t="shared" si="25"/>
        <v/>
      </c>
      <c r="AM33" t="str">
        <f t="shared" si="25"/>
        <v/>
      </c>
      <c r="AN33" t="str">
        <f t="shared" si="25"/>
        <v/>
      </c>
      <c r="AO33" t="e" vm="2">
        <f t="shared" si="25"/>
        <v>#VALUE!</v>
      </c>
      <c r="AP33" t="str">
        <f t="shared" si="25"/>
        <v/>
      </c>
      <c r="AQ33" t="str">
        <f t="shared" si="25"/>
        <v/>
      </c>
      <c r="AR33" t="e" vm="2">
        <f t="shared" si="25"/>
        <v>#VALUE!</v>
      </c>
      <c r="AS33" t="e" vm="2">
        <f t="shared" si="25"/>
        <v>#VALUE!</v>
      </c>
      <c r="AT33" t="str">
        <f t="shared" si="25"/>
        <v/>
      </c>
      <c r="AU33" t="str">
        <f t="shared" si="25"/>
        <v/>
      </c>
      <c r="AV33" t="str">
        <f t="shared" si="25"/>
        <v/>
      </c>
      <c r="AW33" t="e" vm="2">
        <f t="shared" si="25"/>
        <v>#VALUE!</v>
      </c>
      <c r="AX33" t="str">
        <f t="shared" si="25"/>
        <v/>
      </c>
      <c r="AZ33" t="s">
        <v>762</v>
      </c>
      <c r="BA33" t="s">
        <v>451</v>
      </c>
      <c r="BB33" t="s">
        <v>456</v>
      </c>
      <c r="BC33" t="s">
        <v>13</v>
      </c>
      <c r="BD33" t="s">
        <v>597</v>
      </c>
      <c r="BG33" t="str">
        <f>Licznik_Kolorów[[#This Row],[Sezon]]&amp;Licznik_Kolorów[[#This Row],[Styl]]</f>
        <v>zimauniwersalny</v>
      </c>
      <c r="BI33">
        <v>10</v>
      </c>
      <c r="BJ33" t="str">
        <f ca="1"/>
        <v>Niebieski</v>
      </c>
      <c r="BK33" t="str">
        <f ca="1"/>
        <v>Złoty</v>
      </c>
      <c r="BM33" t="str">
        <f ca="1"/>
        <v>Niebieski</v>
      </c>
      <c r="BN33" t="str">
        <f ca="1"/>
        <v>Brązowy</v>
      </c>
      <c r="BO33" t="str">
        <f ca="1"/>
        <v>Niebieski</v>
      </c>
      <c r="BQ33" t="str">
        <f ca="1"/>
        <v>Niebieski</v>
      </c>
      <c r="BR33" t="str">
        <f ca="1"/>
        <v>Brązowy</v>
      </c>
      <c r="BU33" t="str">
        <f ca="1"/>
        <v>Niebieski</v>
      </c>
      <c r="BV33" t="str">
        <f ca="1"/>
        <v>Niebieski</v>
      </c>
      <c r="BW33" t="str">
        <f ca="1"/>
        <v>Łupkowy szary</v>
      </c>
      <c r="BY33" t="str">
        <f ca="1"/>
        <v>Niebieski</v>
      </c>
      <c r="CA33" s="495" t="s">
        <v>332</v>
      </c>
      <c r="CB33" s="508" t="str">
        <f t="shared" ca="1" si="3"/>
        <v>-</v>
      </c>
      <c r="CC33" s="508" t="str">
        <f t="shared" ca="1" si="4"/>
        <v>-</v>
      </c>
      <c r="CD33" s="508" t="str">
        <f t="shared" ca="1" si="5"/>
        <v/>
      </c>
      <c r="CE33" s="508" t="str">
        <f t="shared" ca="1" si="6"/>
        <v>-</v>
      </c>
      <c r="CF33" s="508" t="str">
        <f t="shared" ca="1" si="7"/>
        <v>-</v>
      </c>
      <c r="CG33" s="508" t="str">
        <f t="shared" ca="1" si="8"/>
        <v>+</v>
      </c>
      <c r="CH33" s="508" t="str">
        <f t="shared" ca="1" si="9"/>
        <v/>
      </c>
      <c r="CI33" s="508" t="str">
        <f t="shared" ca="1" si="10"/>
        <v>-</v>
      </c>
      <c r="CJ33" s="508" t="str">
        <f t="shared" ca="1" si="11"/>
        <v>-</v>
      </c>
      <c r="CK33" s="508" t="str">
        <f t="shared" ca="1" si="12"/>
        <v/>
      </c>
      <c r="CL33" s="508" t="str">
        <f t="shared" ca="1" si="13"/>
        <v/>
      </c>
      <c r="CM33" s="508" t="str">
        <f t="shared" ca="1" si="14"/>
        <v>+</v>
      </c>
      <c r="CN33" s="508" t="str">
        <f t="shared" ca="1" si="15"/>
        <v>-</v>
      </c>
      <c r="CO33" s="508" t="str">
        <f t="shared" ca="1" si="16"/>
        <v>-</v>
      </c>
      <c r="CP33" s="508" t="str">
        <f t="shared" ca="1" si="17"/>
        <v/>
      </c>
      <c r="CQ33" s="508" t="str">
        <f t="shared" ca="1" si="18"/>
        <v>-</v>
      </c>
    </row>
    <row r="34" spans="1:95" ht="15.6" x14ac:dyDescent="0.3">
      <c r="A34" s="410" t="s">
        <v>462</v>
      </c>
      <c r="B34" s="569" t="s">
        <v>13</v>
      </c>
      <c r="C34" s="560">
        <f ca="1">20-COUNTBLANK(OFFSET('Podział Ubrań'!$K$5,0,MATCH(C$22&amp;$A34&amp;$B34,'Podział Ubrań'!$L$4:$EI$4,0),20))</f>
        <v>0</v>
      </c>
      <c r="D34" s="561">
        <f ca="1">20-COUNTBLANK(OFFSET('Podział Ubrań'!$K$5,0,MATCH(D$22&amp;$A34&amp;$B34,'Podział Ubrań'!$L$4:$EI$4,0),20))</f>
        <v>0</v>
      </c>
      <c r="E34" s="561">
        <f ca="1">20-COUNTBLANK(OFFSET('Podział Ubrań'!$K$5,0,MATCH(E$22&amp;$A34&amp;$B34,'Podział Ubrań'!$L$4:$EI$4,0),20))</f>
        <v>0</v>
      </c>
      <c r="F34" s="561">
        <f ca="1">20-COUNTBLANK(OFFSET('Podział Ubrań'!$K$5,0,MATCH(F$22&amp;$A34&amp;$B34,'Podział Ubrań'!$L$4:$EI$4,0),20))</f>
        <v>0</v>
      </c>
      <c r="G34" s="561">
        <f ca="1">20-COUNTBLANK(OFFSET('Podział Ubrań'!$K$5,0,MATCH(G$22&amp;$A34&amp;$B34,'Podział Ubrań'!$L$4:$EI$4,0),20))</f>
        <v>0</v>
      </c>
      <c r="H34" s="561">
        <f ca="1">20-COUNTBLANK(OFFSET('Podział Ubrań'!$K$5,0,MATCH(H$22&amp;$A34&amp;$B34,'Podział Ubrań'!$L$4:$EI$4,0),20))</f>
        <v>0</v>
      </c>
      <c r="I34" s="561">
        <f ca="1">20-COUNTBLANK(OFFSET('Podział Ubrań'!$K$5,0,MATCH(I$22&amp;$A34&amp;$B34,'Podział Ubrań'!$L$4:$EI$4,0),20))</f>
        <v>0</v>
      </c>
      <c r="J34" s="561">
        <f ca="1">20-COUNTBLANK(OFFSET('Podział Ubrań'!$K$5,0,MATCH(J$22&amp;$A34&amp;$B34,'Podział Ubrań'!$L$4:$EI$4,0),20))</f>
        <v>1</v>
      </c>
      <c r="K34" s="562">
        <f t="shared" ca="1" si="24"/>
        <v>1</v>
      </c>
      <c r="M34" s="377" t="s">
        <v>219</v>
      </c>
      <c r="N34" s="347">
        <f>COUNTIF(Tabela1[[Kolor ]:[Kolor3]],$M34)</f>
        <v>0</v>
      </c>
      <c r="P34" s="421" t="s">
        <v>105</v>
      </c>
      <c r="Q34" s="1">
        <f t="shared" ca="1" si="26"/>
        <v>0</v>
      </c>
      <c r="R34" s="1">
        <f t="shared" ca="1" si="26"/>
        <v>0</v>
      </c>
      <c r="S34" s="1">
        <f t="shared" ca="1" si="26"/>
        <v>0</v>
      </c>
      <c r="T34" s="1">
        <f t="shared" ca="1" si="26"/>
        <v>0</v>
      </c>
      <c r="U34" s="1">
        <f t="shared" ca="1" si="26"/>
        <v>0</v>
      </c>
      <c r="V34" s="1">
        <f t="shared" ca="1" si="26"/>
        <v>0</v>
      </c>
      <c r="W34" s="1">
        <f t="shared" ca="1" si="26"/>
        <v>0</v>
      </c>
      <c r="X34" s="1">
        <f t="shared" ca="1" si="26"/>
        <v>0</v>
      </c>
      <c r="Y34" s="1">
        <f t="shared" ca="1" si="26"/>
        <v>0</v>
      </c>
      <c r="Z34" s="1">
        <f t="shared" ca="1" si="26"/>
        <v>0</v>
      </c>
      <c r="AA34" s="1">
        <f t="shared" ca="1" si="26"/>
        <v>0</v>
      </c>
      <c r="AB34" s="1">
        <f t="shared" ca="1" si="26"/>
        <v>0</v>
      </c>
      <c r="AC34" s="1">
        <f t="shared" ca="1" si="26"/>
        <v>0</v>
      </c>
      <c r="AD34" s="1">
        <f t="shared" ca="1" si="26"/>
        <v>0</v>
      </c>
      <c r="AE34" s="1">
        <f t="shared" ca="1" si="26"/>
        <v>0</v>
      </c>
      <c r="AF34" s="1">
        <f t="shared" ca="1" si="26"/>
        <v>0</v>
      </c>
      <c r="AH34" s="457">
        <v>28</v>
      </c>
      <c r="AI34" t="str">
        <f t="shared" si="25"/>
        <v/>
      </c>
      <c r="AJ34" t="str">
        <f t="shared" si="25"/>
        <v/>
      </c>
      <c r="AK34" t="e" vm="2">
        <f t="shared" si="25"/>
        <v>#VALUE!</v>
      </c>
      <c r="AL34" t="str">
        <f t="shared" si="25"/>
        <v/>
      </c>
      <c r="AM34" t="str">
        <f t="shared" si="25"/>
        <v/>
      </c>
      <c r="AN34" t="str">
        <f t="shared" si="25"/>
        <v/>
      </c>
      <c r="AO34" t="e" vm="2">
        <f t="shared" si="25"/>
        <v>#VALUE!</v>
      </c>
      <c r="AP34" t="str">
        <f t="shared" si="25"/>
        <v/>
      </c>
      <c r="AQ34" t="str">
        <f t="shared" si="25"/>
        <v/>
      </c>
      <c r="AR34" t="e" vm="2">
        <f t="shared" si="25"/>
        <v>#VALUE!</v>
      </c>
      <c r="AS34" t="e" vm="2">
        <f t="shared" si="25"/>
        <v>#VALUE!</v>
      </c>
      <c r="AT34" t="str">
        <f t="shared" si="25"/>
        <v/>
      </c>
      <c r="AU34" t="str">
        <f t="shared" si="25"/>
        <v/>
      </c>
      <c r="AV34" t="str">
        <f t="shared" si="25"/>
        <v/>
      </c>
      <c r="AW34" t="e" vm="2">
        <f t="shared" si="25"/>
        <v>#VALUE!</v>
      </c>
      <c r="AX34" t="str">
        <f t="shared" si="25"/>
        <v/>
      </c>
      <c r="AZ34" t="s">
        <v>763</v>
      </c>
      <c r="BA34" t="s">
        <v>451</v>
      </c>
      <c r="BB34" t="s">
        <v>456</v>
      </c>
      <c r="BC34" t="s">
        <v>13</v>
      </c>
      <c r="BD34" t="s">
        <v>764</v>
      </c>
      <c r="BG34" t="str">
        <f>Licznik_Kolorów[[#This Row],[Sezon]]&amp;Licznik_Kolorów[[#This Row],[Styl]]</f>
        <v>zimauniwersalny</v>
      </c>
      <c r="BI34">
        <v>11</v>
      </c>
      <c r="BJ34" t="str">
        <f ca="1"/>
        <v>Granatowy</v>
      </c>
      <c r="BK34" t="str">
        <f ca="1"/>
        <v>Cytrynowy szyfon</v>
      </c>
      <c r="BM34" t="str">
        <f ca="1"/>
        <v>Stalowo niebieski</v>
      </c>
      <c r="BN34" t="str">
        <f ca="1"/>
        <v>Jasnobrązowy</v>
      </c>
      <c r="BO34" t="str">
        <f ca="1"/>
        <v>Stalowo niebieski</v>
      </c>
      <c r="BQ34" t="str">
        <f ca="1"/>
        <v>Stalowo niebieski</v>
      </c>
      <c r="BR34" t="str">
        <f ca="1"/>
        <v>Jasnobrązowy</v>
      </c>
      <c r="BU34" t="str">
        <f ca="1"/>
        <v>Stalowo niebieski</v>
      </c>
      <c r="BV34" t="str">
        <f ca="1"/>
        <v>Stalowo niebieski</v>
      </c>
      <c r="BW34" t="str">
        <f ca="1"/>
        <v>Czarny</v>
      </c>
      <c r="BY34" t="str">
        <f ca="1"/>
        <v>Stalowo niebieski</v>
      </c>
      <c r="CA34" s="496" t="s">
        <v>294</v>
      </c>
      <c r="CB34" s="508" t="str">
        <f t="shared" ca="1" si="3"/>
        <v>-</v>
      </c>
      <c r="CC34" s="508" t="str">
        <f t="shared" ca="1" si="4"/>
        <v>-</v>
      </c>
      <c r="CD34" s="508" t="str">
        <f t="shared" ca="1" si="5"/>
        <v/>
      </c>
      <c r="CE34" s="508" t="str">
        <f t="shared" ca="1" si="6"/>
        <v>-</v>
      </c>
      <c r="CF34" s="508" t="str">
        <f t="shared" ca="1" si="7"/>
        <v>+</v>
      </c>
      <c r="CG34" s="508" t="str">
        <f t="shared" ca="1" si="8"/>
        <v>+</v>
      </c>
      <c r="CH34" s="508" t="str">
        <f t="shared" ca="1" si="9"/>
        <v/>
      </c>
      <c r="CI34" s="508" t="str">
        <f t="shared" ca="1" si="10"/>
        <v>+</v>
      </c>
      <c r="CJ34" s="508" t="str">
        <f t="shared" ca="1" si="11"/>
        <v>-</v>
      </c>
      <c r="CK34" s="508" t="str">
        <f t="shared" ca="1" si="12"/>
        <v/>
      </c>
      <c r="CL34" s="508" t="str">
        <f t="shared" ca="1" si="13"/>
        <v/>
      </c>
      <c r="CM34" s="508" t="str">
        <f t="shared" ca="1" si="14"/>
        <v>+</v>
      </c>
      <c r="CN34" s="508" t="str">
        <f t="shared" ca="1" si="15"/>
        <v>-</v>
      </c>
      <c r="CO34" s="508" t="str">
        <f t="shared" ca="1" si="16"/>
        <v>-</v>
      </c>
      <c r="CP34" s="508" t="str">
        <f t="shared" ca="1" si="17"/>
        <v/>
      </c>
      <c r="CQ34" s="508" t="str">
        <f t="shared" ca="1" si="18"/>
        <v>-</v>
      </c>
    </row>
    <row r="35" spans="1:95" ht="15.6" x14ac:dyDescent="0.3">
      <c r="A35" s="410" t="s">
        <v>7</v>
      </c>
      <c r="B35" s="569" t="s">
        <v>10</v>
      </c>
      <c r="C35" s="560">
        <f ca="1">20-COUNTBLANK(OFFSET('Podział Ubrań'!$K$5,0,MATCH(C$22&amp;$A35&amp;$B35,'Podział Ubrań'!$L$4:$EI$4,0),20))</f>
        <v>0</v>
      </c>
      <c r="D35" s="561">
        <f ca="1">20-COUNTBLANK(OFFSET('Podział Ubrań'!$K$5,0,MATCH(D$22&amp;$A35&amp;$B35,'Podział Ubrań'!$L$4:$EI$4,0),20))</f>
        <v>2</v>
      </c>
      <c r="E35" s="561">
        <f ca="1">20-COUNTBLANK(OFFSET('Podział Ubrań'!$K$5,0,MATCH(E$22&amp;$A35&amp;$B35,'Podział Ubrań'!$L$4:$EI$4,0),20))</f>
        <v>0</v>
      </c>
      <c r="F35" s="561">
        <f ca="1">20-COUNTBLANK(OFFSET('Podział Ubrań'!$K$5,0,MATCH(F$22&amp;$A35&amp;$B35,'Podział Ubrań'!$L$4:$EI$4,0),20))</f>
        <v>5</v>
      </c>
      <c r="G35" s="561">
        <f ca="1">20-COUNTBLANK(OFFSET('Podział Ubrań'!$K$5,0,MATCH(G$22&amp;$A35&amp;$B35,'Podział Ubrań'!$L$4:$EI$4,0),20))</f>
        <v>0</v>
      </c>
      <c r="H35" s="561">
        <f ca="1">20-COUNTBLANK(OFFSET('Podział Ubrań'!$K$5,0,MATCH(H$22&amp;$A35&amp;$B35,'Podział Ubrań'!$L$4:$EI$4,0),20))</f>
        <v>2</v>
      </c>
      <c r="I35" s="561">
        <f ca="1">20-COUNTBLANK(OFFSET('Podział Ubrań'!$K$5,0,MATCH(I$22&amp;$A35&amp;$B35,'Podział Ubrań'!$L$4:$EI$4,0),20))</f>
        <v>0</v>
      </c>
      <c r="J35" s="561">
        <f ca="1">20-COUNTBLANK(OFFSET('Podział Ubrań'!$K$5,0,MATCH(J$22&amp;$A35&amp;$B35,'Podział Ubrań'!$L$4:$EI$4,0),20))</f>
        <v>0</v>
      </c>
      <c r="K35" s="562">
        <f t="shared" ca="1" si="24"/>
        <v>9</v>
      </c>
      <c r="M35" s="378" t="s">
        <v>243</v>
      </c>
      <c r="N35" s="347">
        <f>COUNTIF(Tabela1[[Kolor ]:[Kolor3]],$M35)</f>
        <v>0</v>
      </c>
      <c r="P35" s="445" t="s">
        <v>323</v>
      </c>
      <c r="Q35" s="1">
        <f t="shared" ca="1" si="26"/>
        <v>0</v>
      </c>
      <c r="R35" s="1">
        <f t="shared" ca="1" si="26"/>
        <v>0</v>
      </c>
      <c r="S35" s="1">
        <f t="shared" ca="1" si="26"/>
        <v>0</v>
      </c>
      <c r="T35" s="1">
        <f t="shared" ca="1" si="26"/>
        <v>0</v>
      </c>
      <c r="U35" s="1">
        <f t="shared" ca="1" si="26"/>
        <v>0</v>
      </c>
      <c r="V35" s="1">
        <f t="shared" ca="1" si="26"/>
        <v>0</v>
      </c>
      <c r="W35" s="1">
        <f t="shared" ca="1" si="26"/>
        <v>0</v>
      </c>
      <c r="X35" s="1">
        <f t="shared" ca="1" si="26"/>
        <v>0</v>
      </c>
      <c r="Y35" s="1">
        <f t="shared" ca="1" si="26"/>
        <v>1</v>
      </c>
      <c r="Z35" s="1">
        <f t="shared" ca="1" si="26"/>
        <v>0</v>
      </c>
      <c r="AA35" s="1">
        <f t="shared" ca="1" si="26"/>
        <v>0</v>
      </c>
      <c r="AB35" s="1">
        <f t="shared" ca="1" si="26"/>
        <v>0</v>
      </c>
      <c r="AC35" s="1">
        <f t="shared" ca="1" si="26"/>
        <v>0</v>
      </c>
      <c r="AD35" s="1">
        <f t="shared" ca="1" si="26"/>
        <v>0</v>
      </c>
      <c r="AE35" s="1">
        <f t="shared" ca="1" si="26"/>
        <v>0</v>
      </c>
      <c r="AF35" s="1">
        <f t="shared" ca="1" si="26"/>
        <v>0</v>
      </c>
      <c r="AH35" s="457">
        <v>29</v>
      </c>
      <c r="AI35" t="str">
        <f t="shared" si="25"/>
        <v/>
      </c>
      <c r="AJ35" t="str">
        <f t="shared" si="25"/>
        <v/>
      </c>
      <c r="AK35" t="e" vm="2">
        <f t="shared" si="25"/>
        <v>#VALUE!</v>
      </c>
      <c r="AL35" t="str">
        <f t="shared" si="25"/>
        <v/>
      </c>
      <c r="AM35" t="str">
        <f t="shared" si="25"/>
        <v/>
      </c>
      <c r="AN35" t="str">
        <f t="shared" si="25"/>
        <v/>
      </c>
      <c r="AO35" t="e" vm="2">
        <f t="shared" si="25"/>
        <v>#VALUE!</v>
      </c>
      <c r="AP35" t="str">
        <f t="shared" si="25"/>
        <v/>
      </c>
      <c r="AQ35" t="str">
        <f t="shared" si="25"/>
        <v/>
      </c>
      <c r="AR35" t="e" vm="2">
        <f t="shared" si="25"/>
        <v>#VALUE!</v>
      </c>
      <c r="AS35" t="e" vm="2">
        <f t="shared" si="25"/>
        <v>#VALUE!</v>
      </c>
      <c r="AT35" t="str">
        <f t="shared" si="25"/>
        <v/>
      </c>
      <c r="AU35" t="str">
        <f t="shared" si="25"/>
        <v/>
      </c>
      <c r="AV35" t="str">
        <f t="shared" si="25"/>
        <v/>
      </c>
      <c r="AW35" t="e" vm="2">
        <f t="shared" si="25"/>
        <v>#VALUE!</v>
      </c>
      <c r="AX35" t="str">
        <f t="shared" si="25"/>
        <v/>
      </c>
      <c r="AZ35" t="s">
        <v>765</v>
      </c>
      <c r="BA35" t="s">
        <v>748</v>
      </c>
      <c r="BB35" t="s">
        <v>462</v>
      </c>
      <c r="BC35" t="s">
        <v>10</v>
      </c>
      <c r="BD35" t="s">
        <v>735</v>
      </c>
      <c r="BE35" t="s">
        <v>766</v>
      </c>
      <c r="BG35" t="str">
        <f>Licznik_Kolorów[[#This Row],[Sezon]]&amp;Licznik_Kolorów[[#This Row],[Styl]]</f>
        <v>przejściowycodzienny</v>
      </c>
      <c r="BI35">
        <v>12</v>
      </c>
      <c r="BJ35" t="str">
        <f ca="1"/>
        <v>Stalowo niebieski</v>
      </c>
      <c r="BK35" t="str">
        <f ca="1"/>
        <v>Pomarańczowy</v>
      </c>
      <c r="BM35" t="str">
        <f ca="1"/>
        <v>Akwamaryn</v>
      </c>
      <c r="BN35" t="str">
        <f ca="1"/>
        <v>Brązowe siodło</v>
      </c>
      <c r="BO35" t="str">
        <f ca="1"/>
        <v>Akwamaryn</v>
      </c>
      <c r="BQ35" t="str">
        <f ca="1"/>
        <v>Akwamaryn</v>
      </c>
      <c r="BR35" t="str">
        <f ca="1"/>
        <v>Brązowe siodło</v>
      </c>
      <c r="BU35" t="str">
        <f ca="1"/>
        <v>Akwamaryn</v>
      </c>
      <c r="BV35" t="str">
        <f ca="1"/>
        <v>Akwamaryn</v>
      </c>
      <c r="BW35">
        <f ca="1"/>
        <v>0</v>
      </c>
      <c r="BY35" t="str">
        <f ca="1"/>
        <v>Akwamaryn</v>
      </c>
      <c r="CA35" s="497" t="s">
        <v>315</v>
      </c>
      <c r="CB35" s="508" t="str">
        <f t="shared" ca="1" si="3"/>
        <v>-</v>
      </c>
      <c r="CC35" s="508" t="str">
        <f t="shared" ca="1" si="4"/>
        <v>-</v>
      </c>
      <c r="CD35" s="508" t="str">
        <f t="shared" ca="1" si="5"/>
        <v/>
      </c>
      <c r="CE35" s="508" t="str">
        <f t="shared" ca="1" si="6"/>
        <v>-</v>
      </c>
      <c r="CF35" s="508" t="str">
        <f t="shared" ca="1" si="7"/>
        <v>-</v>
      </c>
      <c r="CG35" s="508" t="str">
        <f t="shared" ca="1" si="8"/>
        <v>+</v>
      </c>
      <c r="CH35" s="508" t="str">
        <f t="shared" ca="1" si="9"/>
        <v/>
      </c>
      <c r="CI35" s="508" t="str">
        <f t="shared" ca="1" si="10"/>
        <v>+</v>
      </c>
      <c r="CJ35" s="508" t="str">
        <f t="shared" ca="1" si="11"/>
        <v>-</v>
      </c>
      <c r="CK35" s="508" t="str">
        <f t="shared" ca="1" si="12"/>
        <v/>
      </c>
      <c r="CL35" s="508" t="str">
        <f t="shared" ca="1" si="13"/>
        <v/>
      </c>
      <c r="CM35" s="508" t="str">
        <f t="shared" ca="1" si="14"/>
        <v>+</v>
      </c>
      <c r="CN35" s="508" t="str">
        <f t="shared" ca="1" si="15"/>
        <v>-</v>
      </c>
      <c r="CO35" s="508" t="str">
        <f t="shared" ca="1" si="16"/>
        <v>-</v>
      </c>
      <c r="CP35" s="508" t="str">
        <f t="shared" ca="1" si="17"/>
        <v/>
      </c>
      <c r="CQ35" s="508" t="str">
        <f t="shared" ca="1" si="18"/>
        <v>-</v>
      </c>
    </row>
    <row r="36" spans="1:95" ht="15.6" x14ac:dyDescent="0.3">
      <c r="A36" s="410" t="s">
        <v>7</v>
      </c>
      <c r="B36" s="569" t="s">
        <v>11</v>
      </c>
      <c r="C36" s="560">
        <f ca="1">20-COUNTBLANK(OFFSET('Podział Ubrań'!$K$5,0,MATCH(C$22&amp;$A36&amp;$B36,'Podział Ubrań'!$L$4:$EI$4,0),20))</f>
        <v>1</v>
      </c>
      <c r="D36" s="561">
        <f ca="1">20-COUNTBLANK(OFFSET('Podział Ubrań'!$K$5,0,MATCH(D$22&amp;$A36&amp;$B36,'Podział Ubrań'!$L$4:$EI$4,0),20))</f>
        <v>0</v>
      </c>
      <c r="E36" s="561">
        <f ca="1">20-COUNTBLANK(OFFSET('Podział Ubrań'!$K$5,0,MATCH(E$22&amp;$A36&amp;$B36,'Podział Ubrań'!$L$4:$EI$4,0),20))</f>
        <v>0</v>
      </c>
      <c r="F36" s="561">
        <f ca="1">20-COUNTBLANK(OFFSET('Podział Ubrań'!$K$5,0,MATCH(F$22&amp;$A36&amp;$B36,'Podział Ubrań'!$L$4:$EI$4,0),20))</f>
        <v>0</v>
      </c>
      <c r="G36" s="561">
        <f ca="1">20-COUNTBLANK(OFFSET('Podział Ubrań'!$K$5,0,MATCH(G$22&amp;$A36&amp;$B36,'Podział Ubrań'!$L$4:$EI$4,0),20))</f>
        <v>0</v>
      </c>
      <c r="H36" s="561">
        <f ca="1">20-COUNTBLANK(OFFSET('Podział Ubrań'!$K$5,0,MATCH(H$22&amp;$A36&amp;$B36,'Podział Ubrań'!$L$4:$EI$4,0),20))</f>
        <v>0</v>
      </c>
      <c r="I36" s="561">
        <f ca="1">20-COUNTBLANK(OFFSET('Podział Ubrań'!$K$5,0,MATCH(I$22&amp;$A36&amp;$B36,'Podział Ubrań'!$L$4:$EI$4,0),20))</f>
        <v>0</v>
      </c>
      <c r="J36" s="561">
        <f ca="1">20-COUNTBLANK(OFFSET('Podział Ubrań'!$K$5,0,MATCH(J$22&amp;$A36&amp;$B36,'Podział Ubrań'!$L$4:$EI$4,0),20))</f>
        <v>0</v>
      </c>
      <c r="K36" s="562">
        <f t="shared" ca="1" si="24"/>
        <v>1</v>
      </c>
      <c r="M36" s="380" t="s">
        <v>17</v>
      </c>
      <c r="N36" s="347">
        <f>COUNTIF(Tabela1[[Kolor ]:[Kolor3]],$M36)</f>
        <v>0</v>
      </c>
      <c r="P36" s="438" t="s">
        <v>23</v>
      </c>
      <c r="Q36" s="1">
        <f t="shared" ca="1" si="26"/>
        <v>0</v>
      </c>
      <c r="R36" s="1">
        <f t="shared" ca="1" si="26"/>
        <v>0</v>
      </c>
      <c r="S36" s="1">
        <f t="shared" ca="1" si="26"/>
        <v>0</v>
      </c>
      <c r="T36" s="1">
        <f t="shared" ca="1" si="26"/>
        <v>0</v>
      </c>
      <c r="U36" s="1">
        <f t="shared" ca="1" si="26"/>
        <v>0</v>
      </c>
      <c r="V36" s="1">
        <f t="shared" ca="1" si="26"/>
        <v>0</v>
      </c>
      <c r="W36" s="1">
        <f t="shared" ca="1" si="26"/>
        <v>0</v>
      </c>
      <c r="X36" s="1">
        <f t="shared" ca="1" si="26"/>
        <v>0</v>
      </c>
      <c r="Y36" s="1">
        <f t="shared" ca="1" si="26"/>
        <v>0</v>
      </c>
      <c r="Z36" s="1">
        <f t="shared" ca="1" si="26"/>
        <v>0</v>
      </c>
      <c r="AA36" s="1">
        <f t="shared" ca="1" si="26"/>
        <v>0</v>
      </c>
      <c r="AB36" s="1">
        <f t="shared" ca="1" si="26"/>
        <v>0</v>
      </c>
      <c r="AC36" s="1">
        <f t="shared" ca="1" si="26"/>
        <v>0</v>
      </c>
      <c r="AD36" s="1">
        <f t="shared" ca="1" si="26"/>
        <v>0</v>
      </c>
      <c r="AE36" s="1">
        <f t="shared" ca="1" si="26"/>
        <v>0</v>
      </c>
      <c r="AF36" s="1">
        <f t="shared" ca="1" si="26"/>
        <v>0</v>
      </c>
      <c r="AH36" s="457">
        <v>30</v>
      </c>
      <c r="AI36" t="str">
        <f t="shared" ref="AI36:AX45" si="27">TRIM(MID(SUBSTITUTE(AI$4,";",REPT(" ",LEN(AI$4))),$AH36*LEN(AI$4)+1,LEN(AI$4)))</f>
        <v/>
      </c>
      <c r="AJ36" t="str">
        <f t="shared" si="27"/>
        <v/>
      </c>
      <c r="AK36" t="e" vm="2">
        <f t="shared" si="27"/>
        <v>#VALUE!</v>
      </c>
      <c r="AL36" t="str">
        <f t="shared" si="27"/>
        <v/>
      </c>
      <c r="AM36" t="str">
        <f t="shared" si="27"/>
        <v/>
      </c>
      <c r="AN36" t="str">
        <f t="shared" si="27"/>
        <v/>
      </c>
      <c r="AO36" t="e" vm="2">
        <f t="shared" si="27"/>
        <v>#VALUE!</v>
      </c>
      <c r="AP36" t="str">
        <f t="shared" si="27"/>
        <v/>
      </c>
      <c r="AQ36" t="str">
        <f t="shared" si="27"/>
        <v/>
      </c>
      <c r="AR36" t="e" vm="2">
        <f t="shared" si="27"/>
        <v>#VALUE!</v>
      </c>
      <c r="AS36" t="e" vm="2">
        <f t="shared" si="27"/>
        <v>#VALUE!</v>
      </c>
      <c r="AT36" t="str">
        <f t="shared" si="27"/>
        <v/>
      </c>
      <c r="AU36" t="str">
        <f t="shared" si="27"/>
        <v/>
      </c>
      <c r="AV36" t="str">
        <f t="shared" si="27"/>
        <v/>
      </c>
      <c r="AW36" t="e" vm="2">
        <f t="shared" si="27"/>
        <v>#VALUE!</v>
      </c>
      <c r="AX36" t="str">
        <f t="shared" si="27"/>
        <v/>
      </c>
      <c r="AZ36" t="s">
        <v>767</v>
      </c>
      <c r="BA36" t="s">
        <v>769</v>
      </c>
      <c r="BB36" t="s">
        <v>457</v>
      </c>
      <c r="BC36" t="s">
        <v>11</v>
      </c>
      <c r="BD36" t="s">
        <v>770</v>
      </c>
      <c r="BG36" t="str">
        <f>Licznik_Kolorów[[#This Row],[Sezon]]&amp;Licznik_Kolorów[[#This Row],[Styl]]</f>
        <v>latoelegancki</v>
      </c>
      <c r="BI36">
        <v>13</v>
      </c>
      <c r="BJ36" t="str">
        <f ca="1"/>
        <v>Jasny błękit nieba</v>
      </c>
      <c r="BK36" t="str">
        <f ca="1"/>
        <v>Pomarańczowy czerwony</v>
      </c>
      <c r="BM36" t="str">
        <f ca="1"/>
        <v>Jasny błękit nieba</v>
      </c>
      <c r="BN36" t="str">
        <f ca="1"/>
        <v>Biały</v>
      </c>
      <c r="BO36" t="str">
        <f ca="1"/>
        <v>Jasny błękit nieba</v>
      </c>
      <c r="BQ36" t="str">
        <f ca="1"/>
        <v>Jasny błękit nieba</v>
      </c>
      <c r="BR36" t="str">
        <f ca="1"/>
        <v>Biały</v>
      </c>
      <c r="BU36" t="str">
        <f ca="1"/>
        <v>Jasny błękit nieba</v>
      </c>
      <c r="BV36" t="str">
        <f ca="1"/>
        <v>Jasny błękit nieba</v>
      </c>
      <c r="BW36">
        <f ca="1"/>
        <v>0</v>
      </c>
      <c r="BY36" t="str">
        <f ca="1"/>
        <v>Jasny błękit nieba</v>
      </c>
      <c r="CA36" s="498" t="s">
        <v>323</v>
      </c>
      <c r="CB36" s="508" t="str">
        <f t="shared" ca="1" si="3"/>
        <v>-</v>
      </c>
      <c r="CC36" s="508" t="str">
        <f t="shared" ca="1" si="4"/>
        <v>+</v>
      </c>
      <c r="CD36" s="508" t="str">
        <f t="shared" ca="1" si="5"/>
        <v/>
      </c>
      <c r="CE36" s="508" t="str">
        <f t="shared" ca="1" si="6"/>
        <v>-</v>
      </c>
      <c r="CF36" s="508" t="str">
        <f t="shared" ca="1" si="7"/>
        <v>-</v>
      </c>
      <c r="CG36" s="508" t="str">
        <f t="shared" ca="1" si="8"/>
        <v>+</v>
      </c>
      <c r="CH36" s="508" t="str">
        <f t="shared" ca="1" si="9"/>
        <v/>
      </c>
      <c r="CI36" s="508" t="str">
        <f t="shared" ca="1" si="10"/>
        <v>+</v>
      </c>
      <c r="CJ36" s="508" t="str">
        <f t="shared" ca="1" si="11"/>
        <v>-</v>
      </c>
      <c r="CK36" s="508" t="str">
        <f t="shared" ca="1" si="12"/>
        <v/>
      </c>
      <c r="CL36" s="508" t="str">
        <f t="shared" ca="1" si="13"/>
        <v/>
      </c>
      <c r="CM36" s="508" t="str">
        <f t="shared" ca="1" si="14"/>
        <v>+</v>
      </c>
      <c r="CN36" s="508" t="str">
        <f t="shared" ca="1" si="15"/>
        <v>-</v>
      </c>
      <c r="CO36" s="508" t="str">
        <f t="shared" ca="1" si="16"/>
        <v>-</v>
      </c>
      <c r="CP36" s="508" t="str">
        <f t="shared" ca="1" si="17"/>
        <v/>
      </c>
      <c r="CQ36" s="508" t="str">
        <f t="shared" ca="1" si="18"/>
        <v>-</v>
      </c>
    </row>
    <row r="37" spans="1:95" ht="15.6" x14ac:dyDescent="0.3">
      <c r="A37" s="410" t="s">
        <v>7</v>
      </c>
      <c r="B37" s="569" t="s">
        <v>11</v>
      </c>
      <c r="C37" s="560">
        <f ca="1">20-COUNTBLANK(OFFSET('Podział Ubrań'!$K$5,0,MATCH(C$22&amp;$A37&amp;$B37,'Podział Ubrań'!$L$4:$EI$4,0),20))</f>
        <v>1</v>
      </c>
      <c r="D37" s="561">
        <f ca="1">20-COUNTBLANK(OFFSET('Podział Ubrań'!$K$5,0,MATCH(D$22&amp;$A37&amp;$B37,'Podział Ubrań'!$L$4:$EI$4,0),20))</f>
        <v>0</v>
      </c>
      <c r="E37" s="561">
        <f ca="1">20-COUNTBLANK(OFFSET('Podział Ubrań'!$K$5,0,MATCH(E$22&amp;$A37&amp;$B37,'Podział Ubrań'!$L$4:$EI$4,0),20))</f>
        <v>0</v>
      </c>
      <c r="F37" s="561">
        <f ca="1">20-COUNTBLANK(OFFSET('Podział Ubrań'!$K$5,0,MATCH(F$22&amp;$A37&amp;$B37,'Podział Ubrań'!$L$4:$EI$4,0),20))</f>
        <v>0</v>
      </c>
      <c r="G37" s="561">
        <f ca="1">20-COUNTBLANK(OFFSET('Podział Ubrań'!$K$5,0,MATCH(G$22&amp;$A37&amp;$B37,'Podział Ubrań'!$L$4:$EI$4,0),20))</f>
        <v>0</v>
      </c>
      <c r="H37" s="561">
        <f ca="1">20-COUNTBLANK(OFFSET('Podział Ubrań'!$K$5,0,MATCH(H$22&amp;$A37&amp;$B37,'Podział Ubrań'!$L$4:$EI$4,0),20))</f>
        <v>0</v>
      </c>
      <c r="I37" s="561">
        <f ca="1">20-COUNTBLANK(OFFSET('Podział Ubrań'!$K$5,0,MATCH(I$22&amp;$A37&amp;$B37,'Podział Ubrań'!$L$4:$EI$4,0),20))</f>
        <v>0</v>
      </c>
      <c r="J37" s="561">
        <f ca="1">20-COUNTBLANK(OFFSET('Podział Ubrań'!$K$5,0,MATCH(J$22&amp;$A37&amp;$B37,'Podział Ubrań'!$L$4:$EI$4,0),20))</f>
        <v>0</v>
      </c>
      <c r="K37" s="562">
        <f t="shared" ca="1" si="24"/>
        <v>1</v>
      </c>
      <c r="M37" s="381" t="s">
        <v>23</v>
      </c>
      <c r="N37" s="347">
        <f>COUNTIF(Tabela1[[Kolor ]:[Kolor3]],$M37)</f>
        <v>0</v>
      </c>
      <c r="P37" s="428" t="s">
        <v>285</v>
      </c>
      <c r="Q37" s="1">
        <f t="shared" ca="1" si="26"/>
        <v>0</v>
      </c>
      <c r="R37" s="1">
        <f t="shared" ca="1" si="26"/>
        <v>0</v>
      </c>
      <c r="S37" s="1">
        <f t="shared" ca="1" si="26"/>
        <v>0</v>
      </c>
      <c r="T37" s="1">
        <f t="shared" ca="1" si="26"/>
        <v>0</v>
      </c>
      <c r="U37" s="1">
        <f t="shared" ca="1" si="26"/>
        <v>0</v>
      </c>
      <c r="V37" s="1">
        <f t="shared" ca="1" si="26"/>
        <v>0</v>
      </c>
      <c r="W37" s="1">
        <f t="shared" ca="1" si="26"/>
        <v>0</v>
      </c>
      <c r="X37" s="1">
        <f t="shared" ca="1" si="26"/>
        <v>0</v>
      </c>
      <c r="Y37" s="1">
        <f t="shared" ca="1" si="26"/>
        <v>0</v>
      </c>
      <c r="Z37" s="1">
        <f t="shared" ca="1" si="26"/>
        <v>0</v>
      </c>
      <c r="AA37" s="1">
        <f t="shared" ca="1" si="26"/>
        <v>0</v>
      </c>
      <c r="AB37" s="1">
        <f t="shared" ca="1" si="26"/>
        <v>0</v>
      </c>
      <c r="AC37" s="1">
        <f t="shared" ca="1" si="26"/>
        <v>1</v>
      </c>
      <c r="AD37" s="1">
        <f t="shared" ca="1" si="26"/>
        <v>0</v>
      </c>
      <c r="AE37" s="1">
        <f t="shared" ca="1" si="26"/>
        <v>0</v>
      </c>
      <c r="AF37" s="1">
        <f t="shared" ca="1" si="26"/>
        <v>1</v>
      </c>
      <c r="AH37" s="457">
        <v>31</v>
      </c>
      <c r="AI37" t="str">
        <f t="shared" si="27"/>
        <v/>
      </c>
      <c r="AJ37" t="str">
        <f t="shared" si="27"/>
        <v/>
      </c>
      <c r="AK37" t="e" vm="2">
        <f t="shared" si="27"/>
        <v>#VALUE!</v>
      </c>
      <c r="AL37" t="str">
        <f t="shared" si="27"/>
        <v/>
      </c>
      <c r="AM37" t="str">
        <f t="shared" si="27"/>
        <v/>
      </c>
      <c r="AN37" t="str">
        <f t="shared" si="27"/>
        <v/>
      </c>
      <c r="AO37" t="e" vm="2">
        <f t="shared" si="27"/>
        <v>#VALUE!</v>
      </c>
      <c r="AP37" t="str">
        <f t="shared" si="27"/>
        <v/>
      </c>
      <c r="AQ37" t="str">
        <f t="shared" si="27"/>
        <v/>
      </c>
      <c r="AR37" t="e" vm="2">
        <f t="shared" si="27"/>
        <v>#VALUE!</v>
      </c>
      <c r="AS37" t="e" vm="2">
        <f t="shared" si="27"/>
        <v>#VALUE!</v>
      </c>
      <c r="AT37" t="str">
        <f t="shared" si="27"/>
        <v/>
      </c>
      <c r="AU37" t="str">
        <f t="shared" si="27"/>
        <v/>
      </c>
      <c r="AV37" t="str">
        <f t="shared" si="27"/>
        <v/>
      </c>
      <c r="AW37" t="e" vm="2">
        <f t="shared" si="27"/>
        <v>#VALUE!</v>
      </c>
      <c r="AX37" t="str">
        <f t="shared" si="27"/>
        <v/>
      </c>
      <c r="AZ37" t="s">
        <v>771</v>
      </c>
      <c r="BA37" t="s">
        <v>769</v>
      </c>
      <c r="BB37" t="s">
        <v>457</v>
      </c>
      <c r="BC37" t="s">
        <v>13</v>
      </c>
      <c r="BD37" t="s">
        <v>764</v>
      </c>
      <c r="BG37" t="str">
        <f>Licznik_Kolorów[[#This Row],[Sezon]]&amp;Licznik_Kolorów[[#This Row],[Styl]]</f>
        <v>latouniwersalny</v>
      </c>
      <c r="BI37">
        <v>14</v>
      </c>
      <c r="BJ37" t="str">
        <f ca="1"/>
        <v>Cyraneczka</v>
      </c>
      <c r="BK37" t="str">
        <f ca="1"/>
        <v>Czekoladowy</v>
      </c>
      <c r="BM37" t="str">
        <f ca="1"/>
        <v>Ciemny turkus</v>
      </c>
      <c r="BN37" t="str">
        <f ca="1"/>
        <v>Jasnoszary</v>
      </c>
      <c r="BO37" t="str">
        <f ca="1"/>
        <v>Ciemny turkus</v>
      </c>
      <c r="BQ37" t="str">
        <f ca="1"/>
        <v>Ciemny turkus</v>
      </c>
      <c r="BR37" t="str">
        <f ca="1"/>
        <v>Jasnoszary</v>
      </c>
      <c r="BU37" t="str">
        <f ca="1"/>
        <v>Ciemny turkus</v>
      </c>
      <c r="BV37" t="str">
        <f ca="1"/>
        <v>Ciemny turkus</v>
      </c>
      <c r="BW37">
        <f ca="1"/>
        <v>0</v>
      </c>
      <c r="BY37" t="str">
        <f ca="1"/>
        <v>Ciemny turkus</v>
      </c>
      <c r="CA37" s="499" t="s">
        <v>335</v>
      </c>
      <c r="CB37" s="508" t="str">
        <f t="shared" ca="1" si="3"/>
        <v>-</v>
      </c>
      <c r="CC37" s="508" t="str">
        <f t="shared" ca="1" si="4"/>
        <v>+</v>
      </c>
      <c r="CD37" s="508" t="str">
        <f t="shared" ca="1" si="5"/>
        <v/>
      </c>
      <c r="CE37" s="508" t="str">
        <f t="shared" ca="1" si="6"/>
        <v>-</v>
      </c>
      <c r="CF37" s="508" t="str">
        <f t="shared" ca="1" si="7"/>
        <v>-</v>
      </c>
      <c r="CG37" s="508" t="str">
        <f t="shared" ca="1" si="8"/>
        <v>+</v>
      </c>
      <c r="CH37" s="508" t="str">
        <f t="shared" ca="1" si="9"/>
        <v/>
      </c>
      <c r="CI37" s="508" t="str">
        <f t="shared" ca="1" si="10"/>
        <v>+</v>
      </c>
      <c r="CJ37" s="508" t="str">
        <f t="shared" ca="1" si="11"/>
        <v>-</v>
      </c>
      <c r="CK37" s="508" t="str">
        <f t="shared" ca="1" si="12"/>
        <v/>
      </c>
      <c r="CL37" s="508" t="str">
        <f t="shared" ca="1" si="13"/>
        <v/>
      </c>
      <c r="CM37" s="508" t="str">
        <f t="shared" ca="1" si="14"/>
        <v>+</v>
      </c>
      <c r="CN37" s="508" t="str">
        <f t="shared" ca="1" si="15"/>
        <v>-</v>
      </c>
      <c r="CO37" s="508" t="str">
        <f t="shared" ca="1" si="16"/>
        <v>-</v>
      </c>
      <c r="CP37" s="508" t="str">
        <f t="shared" ca="1" si="17"/>
        <v/>
      </c>
      <c r="CQ37" s="508" t="str">
        <f t="shared" ca="1" si="18"/>
        <v>-</v>
      </c>
    </row>
    <row r="38" spans="1:95" ht="16.2" thickBot="1" x14ac:dyDescent="0.35">
      <c r="A38" s="411" t="s">
        <v>7</v>
      </c>
      <c r="B38" s="570" t="s">
        <v>13</v>
      </c>
      <c r="C38" s="563">
        <f ca="1">20-COUNTBLANK(OFFSET('Podział Ubrań'!$K$5,0,MATCH(C$22&amp;$A38&amp;$B38,'Podział Ubrań'!$L$4:$EI$4,0),20))</f>
        <v>1</v>
      </c>
      <c r="D38" s="564">
        <f ca="1">20-COUNTBLANK(OFFSET('Podział Ubrań'!$K$5,0,MATCH(D$22&amp;$A38&amp;$B38,'Podział Ubrań'!$L$4:$EI$4,0),20))</f>
        <v>2</v>
      </c>
      <c r="E38" s="564">
        <f ca="1">20-COUNTBLANK(OFFSET('Podział Ubrań'!$K$5,0,MATCH(E$22&amp;$A38&amp;$B38,'Podział Ubrań'!$L$4:$EI$4,0),20))</f>
        <v>0</v>
      </c>
      <c r="F38" s="564">
        <f ca="1">20-COUNTBLANK(OFFSET('Podział Ubrań'!$K$5,0,MATCH(F$22&amp;$A38&amp;$B38,'Podział Ubrań'!$L$4:$EI$4,0),20))</f>
        <v>5</v>
      </c>
      <c r="G38" s="564">
        <f ca="1">20-COUNTBLANK(OFFSET('Podział Ubrań'!$K$5,0,MATCH(G$22&amp;$A38&amp;$B38,'Podział Ubrań'!$L$4:$EI$4,0),20))</f>
        <v>0</v>
      </c>
      <c r="H38" s="564">
        <f ca="1">20-COUNTBLANK(OFFSET('Podział Ubrań'!$K$5,0,MATCH(H$22&amp;$A38&amp;$B38,'Podział Ubrań'!$L$4:$EI$4,0),20))</f>
        <v>0</v>
      </c>
      <c r="I38" s="564">
        <f ca="1">20-COUNTBLANK(OFFSET('Podział Ubrań'!$K$5,0,MATCH(I$22&amp;$A38&amp;$B38,'Podział Ubrań'!$L$4:$EI$4,0),20))</f>
        <v>0</v>
      </c>
      <c r="J38" s="564">
        <f ca="1">20-COUNTBLANK(OFFSET('Podział Ubrań'!$K$5,0,MATCH(J$22&amp;$A38&amp;$B38,'Podział Ubrań'!$L$4:$EI$4,0),20))</f>
        <v>0</v>
      </c>
      <c r="K38" s="565">
        <f t="shared" ca="1" si="24"/>
        <v>8</v>
      </c>
      <c r="M38" s="382" t="s">
        <v>43</v>
      </c>
      <c r="N38" s="347">
        <f>COUNTIF(Tabela1[[Kolor ]:[Kolor3]],$M38)</f>
        <v>0</v>
      </c>
      <c r="P38" s="427" t="s">
        <v>168</v>
      </c>
      <c r="Q38" s="1">
        <f t="shared" ca="1" si="26"/>
        <v>0</v>
      </c>
      <c r="R38" s="1">
        <f t="shared" ca="1" si="26"/>
        <v>0</v>
      </c>
      <c r="S38" s="1">
        <f t="shared" ca="1" si="26"/>
        <v>0</v>
      </c>
      <c r="T38" s="1">
        <f t="shared" ca="1" si="26"/>
        <v>0</v>
      </c>
      <c r="U38" s="1">
        <f t="shared" ca="1" si="26"/>
        <v>0</v>
      </c>
      <c r="V38" s="1">
        <f t="shared" ca="1" si="26"/>
        <v>0</v>
      </c>
      <c r="W38" s="1">
        <f t="shared" ca="1" si="26"/>
        <v>0</v>
      </c>
      <c r="X38" s="1">
        <f t="shared" ca="1" si="26"/>
        <v>0</v>
      </c>
      <c r="Y38" s="1">
        <f t="shared" ca="1" si="26"/>
        <v>0</v>
      </c>
      <c r="Z38" s="1">
        <f t="shared" ca="1" si="26"/>
        <v>0</v>
      </c>
      <c r="AA38" s="1">
        <f t="shared" ca="1" si="26"/>
        <v>0</v>
      </c>
      <c r="AB38" s="1">
        <f t="shared" ca="1" si="26"/>
        <v>0</v>
      </c>
      <c r="AC38" s="1">
        <f t="shared" ca="1" si="26"/>
        <v>0</v>
      </c>
      <c r="AD38" s="1">
        <f t="shared" ca="1" si="26"/>
        <v>0</v>
      </c>
      <c r="AE38" s="1">
        <f t="shared" ca="1" si="26"/>
        <v>0</v>
      </c>
      <c r="AF38" s="1">
        <f t="shared" ca="1" si="26"/>
        <v>0</v>
      </c>
      <c r="AH38" s="457">
        <v>32</v>
      </c>
      <c r="AI38" t="str">
        <f t="shared" si="27"/>
        <v/>
      </c>
      <c r="AJ38" t="str">
        <f t="shared" si="27"/>
        <v/>
      </c>
      <c r="AK38" t="e" vm="2">
        <f t="shared" si="27"/>
        <v>#VALUE!</v>
      </c>
      <c r="AL38" t="str">
        <f t="shared" si="27"/>
        <v/>
      </c>
      <c r="AM38" t="str">
        <f t="shared" si="27"/>
        <v/>
      </c>
      <c r="AN38" t="str">
        <f t="shared" si="27"/>
        <v/>
      </c>
      <c r="AO38" t="e" vm="2">
        <f t="shared" si="27"/>
        <v>#VALUE!</v>
      </c>
      <c r="AP38" t="str">
        <f t="shared" si="27"/>
        <v/>
      </c>
      <c r="AQ38" t="str">
        <f t="shared" si="27"/>
        <v/>
      </c>
      <c r="AR38" t="e" vm="2">
        <f t="shared" si="27"/>
        <v>#VALUE!</v>
      </c>
      <c r="AS38" t="e" vm="2">
        <f t="shared" si="27"/>
        <v>#VALUE!</v>
      </c>
      <c r="AT38" t="str">
        <f t="shared" si="27"/>
        <v/>
      </c>
      <c r="AU38" t="str">
        <f t="shared" si="27"/>
        <v/>
      </c>
      <c r="AV38" t="str">
        <f t="shared" si="27"/>
        <v/>
      </c>
      <c r="AW38" t="e" vm="2">
        <f t="shared" si="27"/>
        <v>#VALUE!</v>
      </c>
      <c r="AX38" t="str">
        <f t="shared" si="27"/>
        <v/>
      </c>
      <c r="AZ38" t="s">
        <v>772</v>
      </c>
      <c r="BA38" t="s">
        <v>773</v>
      </c>
      <c r="BB38" t="s">
        <v>456</v>
      </c>
      <c r="BC38" t="s">
        <v>11</v>
      </c>
      <c r="BD38" t="s">
        <v>431</v>
      </c>
      <c r="BG38" t="str">
        <f>Licznik_Kolorów[[#This Row],[Sezon]]&amp;Licznik_Kolorów[[#This Row],[Styl]]</f>
        <v>zimaelegancki</v>
      </c>
      <c r="BI38">
        <v>15</v>
      </c>
      <c r="BJ38" t="str">
        <f ca="1"/>
        <v>Średni akwamaryn</v>
      </c>
      <c r="BK38" t="str">
        <f ca="1"/>
        <v>Kasztanowy</v>
      </c>
      <c r="BM38" t="str">
        <f ca="1"/>
        <v>Cyraneczka</v>
      </c>
      <c r="BN38" t="str">
        <f ca="1"/>
        <v>Szary</v>
      </c>
      <c r="BO38" t="str">
        <f ca="1"/>
        <v>Cyraneczka</v>
      </c>
      <c r="BQ38" t="str">
        <f ca="1"/>
        <v>Cyraneczka</v>
      </c>
      <c r="BR38" t="str">
        <f ca="1"/>
        <v>Szary</v>
      </c>
      <c r="BU38" t="str">
        <f ca="1"/>
        <v>Cyraneczka</v>
      </c>
      <c r="BV38" t="str">
        <f ca="1"/>
        <v>Cyraneczka</v>
      </c>
      <c r="BW38">
        <f ca="1"/>
        <v>0</v>
      </c>
      <c r="BY38" t="str">
        <f ca="1"/>
        <v>Cyraneczka</v>
      </c>
      <c r="CA38" s="500" t="s">
        <v>326</v>
      </c>
      <c r="CB38" s="508" t="str">
        <f t="shared" ca="1" si="3"/>
        <v>-</v>
      </c>
      <c r="CC38" s="508" t="str">
        <f t="shared" ca="1" si="4"/>
        <v>+</v>
      </c>
      <c r="CD38" s="508" t="str">
        <f t="shared" ca="1" si="5"/>
        <v/>
      </c>
      <c r="CE38" s="508" t="str">
        <f t="shared" ca="1" si="6"/>
        <v>-</v>
      </c>
      <c r="CF38" s="508" t="str">
        <f t="shared" ca="1" si="7"/>
        <v>+</v>
      </c>
      <c r="CG38" s="508" t="str">
        <f t="shared" ca="1" si="8"/>
        <v>+</v>
      </c>
      <c r="CH38" s="508" t="str">
        <f t="shared" ca="1" si="9"/>
        <v/>
      </c>
      <c r="CI38" s="508" t="str">
        <f t="shared" ca="1" si="10"/>
        <v>+</v>
      </c>
      <c r="CJ38" s="508" t="str">
        <f t="shared" ca="1" si="11"/>
        <v>-</v>
      </c>
      <c r="CK38" s="508" t="str">
        <f t="shared" ca="1" si="12"/>
        <v/>
      </c>
      <c r="CL38" s="508" t="str">
        <f t="shared" ca="1" si="13"/>
        <v/>
      </c>
      <c r="CM38" s="508" t="str">
        <f t="shared" ca="1" si="14"/>
        <v>+</v>
      </c>
      <c r="CN38" s="508" t="str">
        <f t="shared" ca="1" si="15"/>
        <v>-</v>
      </c>
      <c r="CO38" s="508" t="str">
        <f t="shared" ca="1" si="16"/>
        <v>-</v>
      </c>
      <c r="CP38" s="508" t="str">
        <f t="shared" ca="1" si="17"/>
        <v/>
      </c>
      <c r="CQ38" s="508" t="str">
        <f t="shared" ca="1" si="18"/>
        <v>-</v>
      </c>
    </row>
    <row r="39" spans="1:95" ht="15.6" x14ac:dyDescent="0.3">
      <c r="M39" s="383" t="s">
        <v>422</v>
      </c>
      <c r="N39" s="347">
        <f>COUNTIF(Tabela1[[Kolor ]:[Kolor3]],$M39)</f>
        <v>0</v>
      </c>
      <c r="P39" s="439" t="s">
        <v>43</v>
      </c>
      <c r="Q39" s="1">
        <f t="shared" ca="1" si="26"/>
        <v>0</v>
      </c>
      <c r="R39" s="1">
        <f t="shared" ca="1" si="26"/>
        <v>0</v>
      </c>
      <c r="S39" s="1">
        <f t="shared" ca="1" si="26"/>
        <v>0</v>
      </c>
      <c r="T39" s="1">
        <f t="shared" ca="1" si="26"/>
        <v>0</v>
      </c>
      <c r="U39" s="1">
        <f t="shared" ca="1" si="26"/>
        <v>0</v>
      </c>
      <c r="V39" s="1">
        <f t="shared" ca="1" si="26"/>
        <v>0</v>
      </c>
      <c r="W39" s="1">
        <f t="shared" ca="1" si="26"/>
        <v>0</v>
      </c>
      <c r="X39" s="1">
        <f t="shared" ca="1" si="26"/>
        <v>0</v>
      </c>
      <c r="Y39" s="1">
        <f t="shared" ca="1" si="26"/>
        <v>0</v>
      </c>
      <c r="Z39" s="1">
        <f t="shared" ca="1" si="26"/>
        <v>0</v>
      </c>
      <c r="AA39" s="1">
        <f t="shared" ca="1" si="26"/>
        <v>0</v>
      </c>
      <c r="AB39" s="1">
        <f t="shared" ca="1" si="26"/>
        <v>0</v>
      </c>
      <c r="AC39" s="1">
        <f t="shared" ca="1" si="26"/>
        <v>0</v>
      </c>
      <c r="AD39" s="1">
        <f t="shared" ca="1" si="26"/>
        <v>0</v>
      </c>
      <c r="AE39" s="1">
        <f t="shared" ca="1" si="26"/>
        <v>0</v>
      </c>
      <c r="AF39" s="1">
        <f t="shared" ca="1" si="26"/>
        <v>0</v>
      </c>
      <c r="AH39" s="457">
        <v>33</v>
      </c>
      <c r="AI39" t="str">
        <f t="shared" si="27"/>
        <v/>
      </c>
      <c r="AJ39" t="str">
        <f t="shared" si="27"/>
        <v/>
      </c>
      <c r="AK39" t="e" vm="2">
        <f t="shared" si="27"/>
        <v>#VALUE!</v>
      </c>
      <c r="AL39" t="str">
        <f t="shared" si="27"/>
        <v/>
      </c>
      <c r="AM39" t="str">
        <f t="shared" si="27"/>
        <v/>
      </c>
      <c r="AN39" t="str">
        <f t="shared" si="27"/>
        <v/>
      </c>
      <c r="AO39" t="e" vm="2">
        <f t="shared" si="27"/>
        <v>#VALUE!</v>
      </c>
      <c r="AP39" t="str">
        <f t="shared" si="27"/>
        <v/>
      </c>
      <c r="AQ39" t="str">
        <f t="shared" si="27"/>
        <v/>
      </c>
      <c r="AR39" t="e" vm="2">
        <f t="shared" si="27"/>
        <v>#VALUE!</v>
      </c>
      <c r="AS39" t="e" vm="2">
        <f t="shared" si="27"/>
        <v>#VALUE!</v>
      </c>
      <c r="AT39" t="str">
        <f t="shared" si="27"/>
        <v/>
      </c>
      <c r="AU39" t="str">
        <f t="shared" si="27"/>
        <v/>
      </c>
      <c r="AV39" t="str">
        <f t="shared" si="27"/>
        <v/>
      </c>
      <c r="AW39" t="e" vm="2">
        <f t="shared" si="27"/>
        <v>#VALUE!</v>
      </c>
      <c r="AX39" t="str">
        <f t="shared" si="27"/>
        <v/>
      </c>
      <c r="AZ39" t="s">
        <v>774</v>
      </c>
      <c r="BA39" t="s">
        <v>773</v>
      </c>
      <c r="BB39" t="s">
        <v>462</v>
      </c>
      <c r="BC39" t="s">
        <v>10</v>
      </c>
      <c r="BD39" t="s">
        <v>715</v>
      </c>
      <c r="BE39" t="s">
        <v>432</v>
      </c>
      <c r="BF39" t="s">
        <v>442</v>
      </c>
      <c r="BG39" t="str">
        <f>Licznik_Kolorów[[#This Row],[Sezon]]&amp;Licznik_Kolorów[[#This Row],[Styl]]</f>
        <v>przejściowycodzienny</v>
      </c>
      <c r="BI39">
        <v>16</v>
      </c>
      <c r="BJ39" t="str">
        <f ca="1"/>
        <v>Zielony</v>
      </c>
      <c r="BK39" t="str">
        <f ca="1"/>
        <v>Brązowe siodło</v>
      </c>
      <c r="BM39" t="str">
        <f ca="1"/>
        <v>Średni akwamaryn</v>
      </c>
      <c r="BN39" t="str">
        <f ca="1"/>
        <v>Przyciemniony szary</v>
      </c>
      <c r="BO39" t="str">
        <f ca="1"/>
        <v>Średni akwamaryn</v>
      </c>
      <c r="BQ39" t="str">
        <f ca="1"/>
        <v>Średni akwamaryn</v>
      </c>
      <c r="BR39" t="str">
        <f ca="1"/>
        <v>Przyciemniony szary</v>
      </c>
      <c r="BU39" t="str">
        <f ca="1"/>
        <v>Średni akwamaryn</v>
      </c>
      <c r="BV39" t="str">
        <f ca="1"/>
        <v>Średni akwamaryn</v>
      </c>
      <c r="BW39">
        <f ca="1"/>
        <v>0</v>
      </c>
      <c r="BY39" t="str">
        <f ca="1"/>
        <v>Średni akwamaryn</v>
      </c>
      <c r="CA39" s="501" t="s">
        <v>367</v>
      </c>
      <c r="CB39" s="508" t="str">
        <f t="shared" ca="1" si="3"/>
        <v>-</v>
      </c>
      <c r="CC39" s="508" t="str">
        <f t="shared" ca="1" si="4"/>
        <v>+</v>
      </c>
      <c r="CD39" s="508" t="str">
        <f t="shared" ca="1" si="5"/>
        <v/>
      </c>
      <c r="CE39" s="508" t="str">
        <f t="shared" ca="1" si="6"/>
        <v>-</v>
      </c>
      <c r="CF39" s="508" t="str">
        <f t="shared" ca="1" si="7"/>
        <v>+</v>
      </c>
      <c r="CG39" s="508" t="str">
        <f t="shared" ca="1" si="8"/>
        <v>+</v>
      </c>
      <c r="CH39" s="508" t="str">
        <f t="shared" ca="1" si="9"/>
        <v/>
      </c>
      <c r="CI39" s="508" t="str">
        <f t="shared" ca="1" si="10"/>
        <v>+</v>
      </c>
      <c r="CJ39" s="508" t="str">
        <f t="shared" ca="1" si="11"/>
        <v>+</v>
      </c>
      <c r="CK39" s="508" t="str">
        <f t="shared" ca="1" si="12"/>
        <v/>
      </c>
      <c r="CL39" s="508" t="str">
        <f t="shared" ca="1" si="13"/>
        <v/>
      </c>
      <c r="CM39" s="508" t="str">
        <f t="shared" ca="1" si="14"/>
        <v>+</v>
      </c>
      <c r="CN39" s="508" t="str">
        <f t="shared" ca="1" si="15"/>
        <v>-</v>
      </c>
      <c r="CO39" s="508" t="str">
        <f t="shared" ca="1" si="16"/>
        <v>-</v>
      </c>
      <c r="CP39" s="508" t="str">
        <f t="shared" ca="1" si="17"/>
        <v/>
      </c>
      <c r="CQ39" s="508" t="str">
        <f t="shared" ca="1" si="18"/>
        <v>+</v>
      </c>
    </row>
    <row r="40" spans="1:95" ht="15.6" x14ac:dyDescent="0.3">
      <c r="M40" s="385" t="s">
        <v>315</v>
      </c>
      <c r="N40" s="347">
        <f>COUNTIF(Tabela1[[Kolor ]:[Kolor3]],$M40)</f>
        <v>0</v>
      </c>
      <c r="P40" s="419" t="s">
        <v>72</v>
      </c>
      <c r="Q40" s="1">
        <f t="shared" ca="1" si="26"/>
        <v>0</v>
      </c>
      <c r="R40" s="1">
        <f t="shared" ca="1" si="26"/>
        <v>0</v>
      </c>
      <c r="S40" s="1">
        <f t="shared" ca="1" si="26"/>
        <v>0</v>
      </c>
      <c r="T40" s="1">
        <f t="shared" ca="1" si="26"/>
        <v>0</v>
      </c>
      <c r="U40" s="1">
        <f t="shared" ca="1" si="26"/>
        <v>0</v>
      </c>
      <c r="V40" s="1">
        <f t="shared" ca="1" si="26"/>
        <v>0</v>
      </c>
      <c r="W40" s="1">
        <f t="shared" ca="1" si="26"/>
        <v>0</v>
      </c>
      <c r="X40" s="1">
        <f t="shared" ca="1" si="26"/>
        <v>0</v>
      </c>
      <c r="Y40" s="1">
        <f t="shared" ca="1" si="26"/>
        <v>0</v>
      </c>
      <c r="Z40" s="1">
        <f t="shared" ca="1" si="26"/>
        <v>0</v>
      </c>
      <c r="AA40" s="1">
        <f t="shared" ca="1" si="26"/>
        <v>0</v>
      </c>
      <c r="AB40" s="1">
        <f t="shared" ca="1" si="26"/>
        <v>0</v>
      </c>
      <c r="AC40" s="1">
        <f t="shared" ca="1" si="26"/>
        <v>0</v>
      </c>
      <c r="AD40" s="1">
        <f t="shared" ca="1" si="26"/>
        <v>0</v>
      </c>
      <c r="AE40" s="1">
        <f t="shared" ca="1" si="26"/>
        <v>0</v>
      </c>
      <c r="AF40" s="1">
        <f t="shared" ca="1" si="26"/>
        <v>1</v>
      </c>
      <c r="AH40" s="457">
        <v>34</v>
      </c>
      <c r="AI40" t="str">
        <f t="shared" si="27"/>
        <v/>
      </c>
      <c r="AJ40" t="str">
        <f t="shared" si="27"/>
        <v/>
      </c>
      <c r="AK40" t="e" vm="2">
        <f t="shared" si="27"/>
        <v>#VALUE!</v>
      </c>
      <c r="AL40" t="str">
        <f t="shared" si="27"/>
        <v/>
      </c>
      <c r="AM40" t="str">
        <f t="shared" si="27"/>
        <v/>
      </c>
      <c r="AN40" t="str">
        <f t="shared" si="27"/>
        <v/>
      </c>
      <c r="AO40" t="e" vm="2">
        <f t="shared" si="27"/>
        <v>#VALUE!</v>
      </c>
      <c r="AP40" t="str">
        <f t="shared" si="27"/>
        <v/>
      </c>
      <c r="AQ40" t="str">
        <f t="shared" si="27"/>
        <v/>
      </c>
      <c r="AR40" t="e" vm="2">
        <f t="shared" si="27"/>
        <v>#VALUE!</v>
      </c>
      <c r="AS40" t="e" vm="2">
        <f t="shared" si="27"/>
        <v>#VALUE!</v>
      </c>
      <c r="AT40" t="str">
        <f t="shared" si="27"/>
        <v/>
      </c>
      <c r="AU40" t="str">
        <f t="shared" si="27"/>
        <v/>
      </c>
      <c r="AV40" t="str">
        <f t="shared" si="27"/>
        <v/>
      </c>
      <c r="AW40" t="e" vm="2">
        <f t="shared" si="27"/>
        <v>#VALUE!</v>
      </c>
      <c r="AX40" t="str">
        <f t="shared" si="27"/>
        <v/>
      </c>
      <c r="AZ40" t="s">
        <v>775</v>
      </c>
      <c r="BA40" t="s">
        <v>773</v>
      </c>
      <c r="BB40" t="s">
        <v>462</v>
      </c>
      <c r="BC40" t="s">
        <v>13</v>
      </c>
      <c r="BD40" t="s">
        <v>431</v>
      </c>
      <c r="BE40" t="s">
        <v>764</v>
      </c>
      <c r="BG40" t="str">
        <f>Licznik_Kolorów[[#This Row],[Sezon]]&amp;Licznik_Kolorów[[#This Row],[Styl]]</f>
        <v>przejściowyuniwersalny</v>
      </c>
      <c r="BI40">
        <v>17</v>
      </c>
      <c r="BJ40" t="str">
        <f ca="1"/>
        <v>Oliwkowy</v>
      </c>
      <c r="BK40" t="str">
        <f ca="1"/>
        <v>Biały</v>
      </c>
      <c r="BM40" t="str">
        <f ca="1"/>
        <v>Zielony</v>
      </c>
      <c r="BN40" t="str">
        <f ca="1"/>
        <v>Łupkowy szary</v>
      </c>
      <c r="BO40" t="str">
        <f ca="1"/>
        <v>Zielony</v>
      </c>
      <c r="BQ40" t="str">
        <f ca="1"/>
        <v>Zielony</v>
      </c>
      <c r="BR40" t="str">
        <f ca="1"/>
        <v>Łupkowy szary</v>
      </c>
      <c r="BU40" t="str">
        <f ca="1"/>
        <v>Zielony</v>
      </c>
      <c r="BV40" t="str">
        <f ca="1"/>
        <v>Zielony</v>
      </c>
      <c r="BW40">
        <f ca="1"/>
        <v>0</v>
      </c>
      <c r="BY40" t="str">
        <f ca="1"/>
        <v>Zielony</v>
      </c>
      <c r="CA40" s="502" t="s">
        <v>340</v>
      </c>
      <c r="CB40" s="508" t="str">
        <f t="shared" ca="1" si="3"/>
        <v>+</v>
      </c>
      <c r="CC40" s="508" t="str">
        <f t="shared" ca="1" si="4"/>
        <v>+</v>
      </c>
      <c r="CD40" s="508" t="str">
        <f t="shared" ca="1" si="5"/>
        <v/>
      </c>
      <c r="CE40" s="508" t="str">
        <f t="shared" ca="1" si="6"/>
        <v>-</v>
      </c>
      <c r="CF40" s="508" t="str">
        <f t="shared" ca="1" si="7"/>
        <v>+</v>
      </c>
      <c r="CG40" s="508" t="str">
        <f t="shared" ca="1" si="8"/>
        <v>+</v>
      </c>
      <c r="CH40" s="508" t="str">
        <f t="shared" ca="1" si="9"/>
        <v/>
      </c>
      <c r="CI40" s="508" t="str">
        <f t="shared" ca="1" si="10"/>
        <v>-</v>
      </c>
      <c r="CJ40" s="508" t="str">
        <f t="shared" ca="1" si="11"/>
        <v>+</v>
      </c>
      <c r="CK40" s="508" t="str">
        <f t="shared" ca="1" si="12"/>
        <v/>
      </c>
      <c r="CL40" s="508" t="str">
        <f t="shared" ca="1" si="13"/>
        <v/>
      </c>
      <c r="CM40" s="508" t="str">
        <f t="shared" ca="1" si="14"/>
        <v>-</v>
      </c>
      <c r="CN40" s="508" t="str">
        <f t="shared" ca="1" si="15"/>
        <v>-</v>
      </c>
      <c r="CO40" s="508" t="str">
        <f t="shared" ca="1" si="16"/>
        <v>+</v>
      </c>
      <c r="CP40" s="508" t="str">
        <f t="shared" ca="1" si="17"/>
        <v/>
      </c>
      <c r="CQ40" s="508" t="str">
        <f t="shared" ca="1" si="18"/>
        <v>+</v>
      </c>
    </row>
    <row r="41" spans="1:95" ht="15.6" x14ac:dyDescent="0.3">
      <c r="M41" s="387" t="s">
        <v>335</v>
      </c>
      <c r="N41" s="347">
        <f>COUNTIF(Tabela1[[Kolor ]:[Kolor3]],$M41)</f>
        <v>0</v>
      </c>
      <c r="P41" s="442" t="s">
        <v>332</v>
      </c>
      <c r="Q41" s="1">
        <f t="shared" ca="1" si="26"/>
        <v>0</v>
      </c>
      <c r="R41" s="1">
        <f t="shared" ca="1" si="26"/>
        <v>0</v>
      </c>
      <c r="S41" s="1">
        <f t="shared" ca="1" si="26"/>
        <v>0</v>
      </c>
      <c r="T41" s="1">
        <f t="shared" ca="1" si="26"/>
        <v>0</v>
      </c>
      <c r="U41" s="1">
        <f t="shared" ca="1" si="26"/>
        <v>0</v>
      </c>
      <c r="V41" s="1">
        <f t="shared" ca="1" si="26"/>
        <v>0</v>
      </c>
      <c r="W41" s="1">
        <f t="shared" ca="1" si="26"/>
        <v>0</v>
      </c>
      <c r="X41" s="1">
        <f t="shared" ca="1" si="26"/>
        <v>0</v>
      </c>
      <c r="Y41" s="1">
        <f t="shared" ca="1" si="26"/>
        <v>0</v>
      </c>
      <c r="Z41" s="1">
        <f t="shared" ca="1" si="26"/>
        <v>0</v>
      </c>
      <c r="AA41" s="1">
        <f t="shared" ca="1" si="26"/>
        <v>0</v>
      </c>
      <c r="AB41" s="1">
        <f t="shared" ca="1" si="26"/>
        <v>0</v>
      </c>
      <c r="AC41" s="1">
        <f t="shared" ca="1" si="26"/>
        <v>0</v>
      </c>
      <c r="AD41" s="1">
        <f t="shared" ca="1" si="26"/>
        <v>0</v>
      </c>
      <c r="AE41" s="1">
        <f t="shared" ca="1" si="26"/>
        <v>0</v>
      </c>
      <c r="AF41" s="1">
        <f t="shared" ca="1" si="26"/>
        <v>0</v>
      </c>
      <c r="AH41" s="457">
        <v>35</v>
      </c>
      <c r="AI41" t="str">
        <f t="shared" si="27"/>
        <v/>
      </c>
      <c r="AJ41" t="str">
        <f t="shared" si="27"/>
        <v/>
      </c>
      <c r="AK41" t="e" vm="2">
        <f t="shared" si="27"/>
        <v>#VALUE!</v>
      </c>
      <c r="AL41" t="str">
        <f t="shared" si="27"/>
        <v/>
      </c>
      <c r="AM41" t="str">
        <f t="shared" si="27"/>
        <v/>
      </c>
      <c r="AN41" t="str">
        <f t="shared" si="27"/>
        <v/>
      </c>
      <c r="AO41" t="e" vm="2">
        <f t="shared" si="27"/>
        <v>#VALUE!</v>
      </c>
      <c r="AP41" t="str">
        <f t="shared" si="27"/>
        <v/>
      </c>
      <c r="AQ41" t="str">
        <f t="shared" si="27"/>
        <v/>
      </c>
      <c r="AR41" t="e" vm="2">
        <f t="shared" si="27"/>
        <v>#VALUE!</v>
      </c>
      <c r="AS41" t="e" vm="2">
        <f t="shared" si="27"/>
        <v>#VALUE!</v>
      </c>
      <c r="AT41" t="str">
        <f t="shared" si="27"/>
        <v/>
      </c>
      <c r="AU41" t="str">
        <f t="shared" si="27"/>
        <v/>
      </c>
      <c r="AV41" t="str">
        <f t="shared" si="27"/>
        <v/>
      </c>
      <c r="AW41" t="e" vm="2">
        <f t="shared" si="27"/>
        <v>#VALUE!</v>
      </c>
      <c r="AX41" t="str">
        <f t="shared" si="27"/>
        <v/>
      </c>
      <c r="AZ41" t="s">
        <v>787</v>
      </c>
      <c r="BA41" t="s">
        <v>769</v>
      </c>
      <c r="BB41" t="s">
        <v>457</v>
      </c>
      <c r="BC41" t="s">
        <v>13</v>
      </c>
      <c r="BD41" t="s">
        <v>597</v>
      </c>
      <c r="BG41" t="str">
        <f>Licznik_Kolorów[[#This Row],[Sezon]]&amp;Licznik_Kolorów[[#This Row],[Styl]]</f>
        <v>latouniwersalny</v>
      </c>
      <c r="BI41">
        <v>18</v>
      </c>
      <c r="BJ41" t="str">
        <f ca="1"/>
        <v>Złoty</v>
      </c>
      <c r="BK41" t="str">
        <f ca="1"/>
        <v>Jasnoszary</v>
      </c>
      <c r="BM41" t="str">
        <f ca="1"/>
        <v>Oliwkowy</v>
      </c>
      <c r="BN41" t="str">
        <f ca="1"/>
        <v>Czarny</v>
      </c>
      <c r="BO41" t="str">
        <f ca="1"/>
        <v>Oliwkowy</v>
      </c>
      <c r="BQ41" t="str">
        <f ca="1"/>
        <v>Oliwkowy</v>
      </c>
      <c r="BR41" t="str">
        <f ca="1"/>
        <v>Czarny</v>
      </c>
      <c r="BU41" t="str">
        <f ca="1"/>
        <v>Oliwkowy</v>
      </c>
      <c r="BV41" t="str">
        <f ca="1"/>
        <v>Oliwkowy</v>
      </c>
      <c r="BW41">
        <f ca="1"/>
        <v>0</v>
      </c>
      <c r="BY41" t="str">
        <f ca="1"/>
        <v>Oliwkowy</v>
      </c>
      <c r="CA41" s="503" t="s">
        <v>349</v>
      </c>
      <c r="CB41" s="508" t="str">
        <f t="shared" ca="1" si="3"/>
        <v>+</v>
      </c>
      <c r="CC41" s="508" t="str">
        <f t="shared" ca="1" si="4"/>
        <v>-</v>
      </c>
      <c r="CD41" s="508" t="str">
        <f t="shared" ca="1" si="5"/>
        <v/>
      </c>
      <c r="CE41" s="508" t="str">
        <f t="shared" ca="1" si="6"/>
        <v>-</v>
      </c>
      <c r="CF41" s="508" t="str">
        <f t="shared" ca="1" si="7"/>
        <v>-</v>
      </c>
      <c r="CG41" s="508" t="str">
        <f t="shared" ca="1" si="8"/>
        <v>+</v>
      </c>
      <c r="CH41" s="508" t="str">
        <f t="shared" ca="1" si="9"/>
        <v/>
      </c>
      <c r="CI41" s="508" t="str">
        <f t="shared" ca="1" si="10"/>
        <v>-</v>
      </c>
      <c r="CJ41" s="508" t="str">
        <f t="shared" ca="1" si="11"/>
        <v>-</v>
      </c>
      <c r="CK41" s="508" t="str">
        <f t="shared" ca="1" si="12"/>
        <v/>
      </c>
      <c r="CL41" s="508" t="str">
        <f t="shared" ca="1" si="13"/>
        <v/>
      </c>
      <c r="CM41" s="508" t="str">
        <f t="shared" ca="1" si="14"/>
        <v>-</v>
      </c>
      <c r="CN41" s="508" t="str">
        <f t="shared" ca="1" si="15"/>
        <v>-</v>
      </c>
      <c r="CO41" s="508" t="str">
        <f t="shared" ca="1" si="16"/>
        <v>-</v>
      </c>
      <c r="CP41" s="508" t="str">
        <f t="shared" ca="1" si="17"/>
        <v/>
      </c>
      <c r="CQ41" s="508" t="str">
        <f t="shared" ca="1" si="18"/>
        <v>-</v>
      </c>
    </row>
    <row r="42" spans="1:95" ht="15.6" x14ac:dyDescent="0.3">
      <c r="M42" s="390" t="s">
        <v>352</v>
      </c>
      <c r="N42" s="347">
        <f>COUNTIF(Tabela1[[Kolor ]:[Kolor3]],$M42)</f>
        <v>0</v>
      </c>
      <c r="P42" s="448" t="s">
        <v>367</v>
      </c>
      <c r="Q42" s="1">
        <f t="shared" ca="1" si="26"/>
        <v>0</v>
      </c>
      <c r="R42" s="1">
        <f t="shared" ca="1" si="26"/>
        <v>0</v>
      </c>
      <c r="S42" s="1">
        <f t="shared" ca="1" si="26"/>
        <v>0</v>
      </c>
      <c r="T42" s="1">
        <f t="shared" ca="1" si="26"/>
        <v>3</v>
      </c>
      <c r="U42" s="1">
        <f t="shared" ca="1" si="26"/>
        <v>0</v>
      </c>
      <c r="V42" s="1">
        <f t="shared" ca="1" si="26"/>
        <v>0</v>
      </c>
      <c r="W42" s="1">
        <f t="shared" ca="1" si="26"/>
        <v>0</v>
      </c>
      <c r="X42" s="1">
        <f t="shared" ca="1" si="26"/>
        <v>0</v>
      </c>
      <c r="Y42" s="1">
        <f t="shared" ca="1" si="26"/>
        <v>1</v>
      </c>
      <c r="Z42" s="1">
        <f t="shared" ca="1" si="26"/>
        <v>0</v>
      </c>
      <c r="AA42" s="1">
        <f t="shared" ca="1" si="26"/>
        <v>0</v>
      </c>
      <c r="AB42" s="1">
        <f t="shared" ca="1" si="26"/>
        <v>0</v>
      </c>
      <c r="AC42" s="1">
        <f t="shared" ca="1" si="26"/>
        <v>2</v>
      </c>
      <c r="AD42" s="1">
        <f t="shared" ca="1" si="26"/>
        <v>0</v>
      </c>
      <c r="AE42" s="1">
        <f t="shared" ca="1" si="26"/>
        <v>0</v>
      </c>
      <c r="AF42" s="1">
        <f t="shared" ca="1" si="26"/>
        <v>2</v>
      </c>
      <c r="AH42" s="457">
        <v>36</v>
      </c>
      <c r="AI42" t="str">
        <f t="shared" si="27"/>
        <v/>
      </c>
      <c r="AJ42" t="str">
        <f t="shared" si="27"/>
        <v/>
      </c>
      <c r="AK42" t="e" vm="2">
        <f t="shared" si="27"/>
        <v>#VALUE!</v>
      </c>
      <c r="AL42" t="str">
        <f t="shared" si="27"/>
        <v/>
      </c>
      <c r="AM42" t="str">
        <f t="shared" si="27"/>
        <v/>
      </c>
      <c r="AN42" t="str">
        <f t="shared" si="27"/>
        <v/>
      </c>
      <c r="AO42" t="e" vm="2">
        <f t="shared" si="27"/>
        <v>#VALUE!</v>
      </c>
      <c r="AP42" t="str">
        <f t="shared" si="27"/>
        <v/>
      </c>
      <c r="AQ42" t="str">
        <f t="shared" si="27"/>
        <v/>
      </c>
      <c r="AR42" t="e" vm="2">
        <f t="shared" si="27"/>
        <v>#VALUE!</v>
      </c>
      <c r="AS42" t="e" vm="2">
        <f t="shared" si="27"/>
        <v>#VALUE!</v>
      </c>
      <c r="AT42" t="str">
        <f t="shared" si="27"/>
        <v/>
      </c>
      <c r="AU42" t="str">
        <f t="shared" si="27"/>
        <v/>
      </c>
      <c r="AV42" t="str">
        <f t="shared" si="27"/>
        <v/>
      </c>
      <c r="AW42" t="e" vm="2">
        <f t="shared" si="27"/>
        <v>#VALUE!</v>
      </c>
      <c r="AX42" t="str">
        <f t="shared" si="27"/>
        <v/>
      </c>
      <c r="BI42">
        <v>19</v>
      </c>
      <c r="BJ42" t="str">
        <f ca="1"/>
        <v>Brązowy</v>
      </c>
      <c r="BK42" t="str">
        <f ca="1"/>
        <v>Czarny</v>
      </c>
      <c r="BM42" t="str">
        <f ca="1"/>
        <v>Żółty zielony</v>
      </c>
      <c r="BN42">
        <f ca="1"/>
        <v>0</v>
      </c>
      <c r="BO42" t="str">
        <f ca="1"/>
        <v>Żółty zielony</v>
      </c>
      <c r="BQ42" t="str">
        <f ca="1"/>
        <v>Żółty zielony</v>
      </c>
      <c r="BR42">
        <f ca="1"/>
        <v>0</v>
      </c>
      <c r="BU42" t="str">
        <f ca="1"/>
        <v>Żółty zielony</v>
      </c>
      <c r="BV42" t="str">
        <f ca="1"/>
        <v>Żółty zielony</v>
      </c>
      <c r="BW42">
        <f ca="1"/>
        <v>0</v>
      </c>
      <c r="BY42" t="str">
        <f ca="1"/>
        <v>Żółty zielony</v>
      </c>
      <c r="CA42" s="504" t="s">
        <v>352</v>
      </c>
      <c r="CB42" s="508" t="str">
        <f t="shared" ca="1" si="3"/>
        <v>+</v>
      </c>
      <c r="CC42" s="508" t="str">
        <f t="shared" ca="1" si="4"/>
        <v>-</v>
      </c>
      <c r="CD42" s="508" t="str">
        <f t="shared" ca="1" si="5"/>
        <v/>
      </c>
      <c r="CE42" s="508" t="str">
        <f t="shared" ca="1" si="6"/>
        <v>-</v>
      </c>
      <c r="CF42" s="508" t="str">
        <f t="shared" ca="1" si="7"/>
        <v>-</v>
      </c>
      <c r="CG42" s="508" t="str">
        <f t="shared" ca="1" si="8"/>
        <v>+</v>
      </c>
      <c r="CH42" s="508" t="str">
        <f t="shared" ca="1" si="9"/>
        <v/>
      </c>
      <c r="CI42" s="508" t="str">
        <f t="shared" ca="1" si="10"/>
        <v>-</v>
      </c>
      <c r="CJ42" s="508" t="str">
        <f t="shared" ca="1" si="11"/>
        <v>-</v>
      </c>
      <c r="CK42" s="508" t="str">
        <f t="shared" ca="1" si="12"/>
        <v/>
      </c>
      <c r="CL42" s="508" t="str">
        <f t="shared" ca="1" si="13"/>
        <v/>
      </c>
      <c r="CM42" s="508" t="str">
        <f t="shared" ca="1" si="14"/>
        <v>-</v>
      </c>
      <c r="CN42" s="508" t="str">
        <f t="shared" ca="1" si="15"/>
        <v>-</v>
      </c>
      <c r="CO42" s="508" t="str">
        <f t="shared" ca="1" si="16"/>
        <v>-</v>
      </c>
      <c r="CP42" s="508" t="str">
        <f t="shared" ca="1" si="17"/>
        <v/>
      </c>
      <c r="CQ42" s="508" t="str">
        <f t="shared" ca="1" si="18"/>
        <v>-</v>
      </c>
    </row>
    <row r="43" spans="1:95" ht="16.2" thickBot="1" x14ac:dyDescent="0.35">
      <c r="M43" s="391" t="s">
        <v>358</v>
      </c>
      <c r="N43" s="347">
        <f>COUNTIF(Tabela1[[Kolor ]:[Kolor3]],$M43)</f>
        <v>0</v>
      </c>
      <c r="P43" s="455" t="s">
        <v>159</v>
      </c>
      <c r="Q43" s="1">
        <f t="shared" ca="1" si="26"/>
        <v>0</v>
      </c>
      <c r="R43" s="1">
        <f t="shared" ca="1" si="26"/>
        <v>0</v>
      </c>
      <c r="S43" s="1">
        <f t="shared" ca="1" si="26"/>
        <v>0</v>
      </c>
      <c r="T43" s="1">
        <f t="shared" ca="1" si="26"/>
        <v>0</v>
      </c>
      <c r="U43" s="1">
        <f t="shared" ca="1" si="26"/>
        <v>0</v>
      </c>
      <c r="V43" s="1">
        <f t="shared" ca="1" si="26"/>
        <v>0</v>
      </c>
      <c r="W43" s="1">
        <f t="shared" ca="1" si="26"/>
        <v>0</v>
      </c>
      <c r="X43" s="1">
        <f t="shared" ca="1" si="26"/>
        <v>0</v>
      </c>
      <c r="Y43" s="1">
        <f t="shared" ca="1" si="26"/>
        <v>0</v>
      </c>
      <c r="Z43" s="1">
        <f t="shared" ca="1" si="26"/>
        <v>0</v>
      </c>
      <c r="AA43" s="1">
        <f t="shared" ca="1" si="26"/>
        <v>0</v>
      </c>
      <c r="AB43" s="1">
        <f t="shared" ca="1" si="26"/>
        <v>0</v>
      </c>
      <c r="AC43" s="1">
        <f t="shared" ca="1" si="26"/>
        <v>0</v>
      </c>
      <c r="AD43" s="1">
        <f t="shared" ca="1" si="26"/>
        <v>0</v>
      </c>
      <c r="AE43" s="1">
        <f t="shared" ca="1" si="26"/>
        <v>0</v>
      </c>
      <c r="AF43" s="1">
        <f t="shared" ca="1" si="26"/>
        <v>0</v>
      </c>
      <c r="AH43" s="457">
        <v>37</v>
      </c>
      <c r="AI43" t="str">
        <f t="shared" si="27"/>
        <v/>
      </c>
      <c r="AJ43" t="str">
        <f t="shared" si="27"/>
        <v/>
      </c>
      <c r="AK43" t="e" vm="2">
        <f t="shared" si="27"/>
        <v>#VALUE!</v>
      </c>
      <c r="AL43" t="str">
        <f t="shared" si="27"/>
        <v/>
      </c>
      <c r="AM43" t="str">
        <f t="shared" si="27"/>
        <v/>
      </c>
      <c r="AN43" t="str">
        <f t="shared" si="27"/>
        <v/>
      </c>
      <c r="AO43" t="e" vm="2">
        <f t="shared" si="27"/>
        <v>#VALUE!</v>
      </c>
      <c r="AP43" t="str">
        <f t="shared" si="27"/>
        <v/>
      </c>
      <c r="AQ43" t="str">
        <f t="shared" si="27"/>
        <v/>
      </c>
      <c r="AR43" t="e" vm="2">
        <f t="shared" si="27"/>
        <v>#VALUE!</v>
      </c>
      <c r="AS43" t="e" vm="2">
        <f t="shared" si="27"/>
        <v>#VALUE!</v>
      </c>
      <c r="AT43" t="str">
        <f t="shared" si="27"/>
        <v/>
      </c>
      <c r="AU43" t="str">
        <f t="shared" si="27"/>
        <v/>
      </c>
      <c r="AV43" t="str">
        <f t="shared" si="27"/>
        <v/>
      </c>
      <c r="AW43" t="e" vm="2">
        <f t="shared" si="27"/>
        <v>#VALUE!</v>
      </c>
      <c r="AX43" t="str">
        <f t="shared" si="27"/>
        <v/>
      </c>
      <c r="BI43">
        <v>20</v>
      </c>
      <c r="BJ43" t="str">
        <f ca="1"/>
        <v>Czekoladowy</v>
      </c>
      <c r="BK43">
        <f ca="1"/>
        <v>0</v>
      </c>
      <c r="BM43" t="str">
        <f ca="1"/>
        <v>Limonkowy</v>
      </c>
      <c r="BN43">
        <f ca="1"/>
        <v>0</v>
      </c>
      <c r="BO43" t="str">
        <f ca="1"/>
        <v>Limonkowy</v>
      </c>
      <c r="BQ43" t="str">
        <f ca="1"/>
        <v>Limonkowy</v>
      </c>
      <c r="BR43">
        <f ca="1"/>
        <v>0</v>
      </c>
      <c r="BU43" t="str">
        <f ca="1"/>
        <v>Limonkowy</v>
      </c>
      <c r="BV43" t="str">
        <f ca="1"/>
        <v>Limonkowy</v>
      </c>
      <c r="BW43">
        <f ca="1"/>
        <v>0</v>
      </c>
      <c r="BY43" t="str">
        <f ca="1"/>
        <v>Limonkowy</v>
      </c>
      <c r="CA43" s="505" t="s">
        <v>358</v>
      </c>
      <c r="CB43" s="508" t="str">
        <f t="shared" ca="1" si="3"/>
        <v>+</v>
      </c>
      <c r="CC43" s="508" t="str">
        <f t="shared" ca="1" si="4"/>
        <v>-</v>
      </c>
      <c r="CD43" s="508" t="str">
        <f t="shared" ca="1" si="5"/>
        <v/>
      </c>
      <c r="CE43" s="508" t="str">
        <f t="shared" ca="1" si="6"/>
        <v>-</v>
      </c>
      <c r="CF43" s="508" t="str">
        <f t="shared" ca="1" si="7"/>
        <v>-</v>
      </c>
      <c r="CG43" s="508" t="str">
        <f t="shared" ca="1" si="8"/>
        <v>+</v>
      </c>
      <c r="CH43" s="508" t="str">
        <f t="shared" ca="1" si="9"/>
        <v/>
      </c>
      <c r="CI43" s="508" t="str">
        <f t="shared" ca="1" si="10"/>
        <v>-</v>
      </c>
      <c r="CJ43" s="508" t="str">
        <f t="shared" ca="1" si="11"/>
        <v>-</v>
      </c>
      <c r="CK43" s="508" t="str">
        <f t="shared" ca="1" si="12"/>
        <v/>
      </c>
      <c r="CL43" s="508" t="str">
        <f t="shared" ca="1" si="13"/>
        <v/>
      </c>
      <c r="CM43" s="508" t="str">
        <f t="shared" ca="1" si="14"/>
        <v>+</v>
      </c>
      <c r="CN43" s="508" t="str">
        <f t="shared" ca="1" si="15"/>
        <v>-</v>
      </c>
      <c r="CO43" s="508" t="str">
        <f t="shared" ca="1" si="16"/>
        <v>-</v>
      </c>
      <c r="CP43" s="508" t="str">
        <f t="shared" ca="1" si="17"/>
        <v/>
      </c>
      <c r="CQ43" s="508" t="str">
        <f t="shared" ca="1" si="18"/>
        <v>-</v>
      </c>
    </row>
    <row r="44" spans="1:95" ht="16.2" thickBot="1" x14ac:dyDescent="0.35">
      <c r="AH44" s="457">
        <v>38</v>
      </c>
      <c r="AI44" t="str">
        <f t="shared" si="27"/>
        <v/>
      </c>
      <c r="AJ44" t="str">
        <f t="shared" si="27"/>
        <v/>
      </c>
      <c r="AK44" t="e" vm="2">
        <f t="shared" si="27"/>
        <v>#VALUE!</v>
      </c>
      <c r="AL44" t="str">
        <f t="shared" si="27"/>
        <v/>
      </c>
      <c r="AM44" t="str">
        <f t="shared" si="27"/>
        <v/>
      </c>
      <c r="AN44" t="str">
        <f t="shared" si="27"/>
        <v/>
      </c>
      <c r="AO44" t="e" vm="2">
        <f t="shared" si="27"/>
        <v>#VALUE!</v>
      </c>
      <c r="AP44" t="str">
        <f t="shared" si="27"/>
        <v/>
      </c>
      <c r="AQ44" t="str">
        <f t="shared" si="27"/>
        <v/>
      </c>
      <c r="AR44" t="e" vm="2">
        <f t="shared" si="27"/>
        <v>#VALUE!</v>
      </c>
      <c r="AS44" t="e" vm="2">
        <f t="shared" si="27"/>
        <v>#VALUE!</v>
      </c>
      <c r="AT44" t="str">
        <f t="shared" si="27"/>
        <v/>
      </c>
      <c r="AU44" t="str">
        <f t="shared" si="27"/>
        <v/>
      </c>
      <c r="AV44" t="str">
        <f t="shared" si="27"/>
        <v/>
      </c>
      <c r="AW44" t="e" vm="2">
        <f t="shared" si="27"/>
        <v>#VALUE!</v>
      </c>
      <c r="AX44" t="str">
        <f t="shared" si="27"/>
        <v/>
      </c>
      <c r="BI44">
        <v>21</v>
      </c>
      <c r="BJ44" t="str">
        <f ca="1"/>
        <v>Brązowe siodło</v>
      </c>
      <c r="BK44">
        <f ca="1"/>
        <v>0</v>
      </c>
      <c r="BM44" t="str">
        <f ca="1"/>
        <v>Zielony żółty</v>
      </c>
      <c r="BN44">
        <f ca="1"/>
        <v>0</v>
      </c>
      <c r="BO44" t="str">
        <f ca="1"/>
        <v>Zielony żółty</v>
      </c>
      <c r="BQ44" t="str">
        <f ca="1"/>
        <v>Zielony żółty</v>
      </c>
      <c r="BR44">
        <f ca="1"/>
        <v>0</v>
      </c>
      <c r="BU44" t="str">
        <f ca="1"/>
        <v>Zielony żółty</v>
      </c>
      <c r="BV44" t="str">
        <f ca="1"/>
        <v>Zielony żółty</v>
      </c>
      <c r="BW44">
        <f ca="1"/>
        <v>0</v>
      </c>
      <c r="BY44" t="str">
        <f ca="1"/>
        <v>Zielony żółty</v>
      </c>
      <c r="CA44" s="506" t="s">
        <v>364</v>
      </c>
      <c r="CB44" s="508" t="str">
        <f t="shared" ca="1" si="3"/>
        <v>+</v>
      </c>
      <c r="CC44" s="508" t="str">
        <f t="shared" ca="1" si="4"/>
        <v>+</v>
      </c>
      <c r="CD44" s="508" t="str">
        <f t="shared" ca="1" si="5"/>
        <v/>
      </c>
      <c r="CE44" s="508" t="str">
        <f t="shared" ca="1" si="6"/>
        <v>-</v>
      </c>
      <c r="CF44" s="508" t="str">
        <f t="shared" ca="1" si="7"/>
        <v>+</v>
      </c>
      <c r="CG44" s="508" t="str">
        <f t="shared" ca="1" si="8"/>
        <v>+</v>
      </c>
      <c r="CH44" s="508" t="str">
        <f t="shared" ca="1" si="9"/>
        <v/>
      </c>
      <c r="CI44" s="508" t="str">
        <f t="shared" ca="1" si="10"/>
        <v>-</v>
      </c>
      <c r="CJ44" s="508" t="str">
        <f t="shared" ca="1" si="11"/>
        <v>+</v>
      </c>
      <c r="CK44" s="508" t="str">
        <f t="shared" ca="1" si="12"/>
        <v/>
      </c>
      <c r="CL44" s="508" t="str">
        <f t="shared" ca="1" si="13"/>
        <v/>
      </c>
      <c r="CM44" s="508" t="str">
        <f t="shared" ca="1" si="14"/>
        <v>+</v>
      </c>
      <c r="CN44" s="508" t="str">
        <f t="shared" ca="1" si="15"/>
        <v>+</v>
      </c>
      <c r="CO44" s="508" t="str">
        <f t="shared" ca="1" si="16"/>
        <v>-</v>
      </c>
      <c r="CP44" s="508" t="str">
        <f t="shared" ca="1" si="17"/>
        <v/>
      </c>
      <c r="CQ44" s="508" t="str">
        <f t="shared" ca="1" si="18"/>
        <v>+</v>
      </c>
    </row>
    <row r="45" spans="1:95" x14ac:dyDescent="0.3">
      <c r="AH45" s="457">
        <v>39</v>
      </c>
      <c r="AI45" t="str">
        <f t="shared" si="27"/>
        <v/>
      </c>
      <c r="AJ45" t="str">
        <f t="shared" si="27"/>
        <v/>
      </c>
      <c r="AK45" t="e" vm="2">
        <f t="shared" si="27"/>
        <v>#VALUE!</v>
      </c>
      <c r="AL45" t="str">
        <f t="shared" si="27"/>
        <v/>
      </c>
      <c r="AM45" t="str">
        <f t="shared" si="27"/>
        <v/>
      </c>
      <c r="AN45" t="str">
        <f t="shared" si="27"/>
        <v/>
      </c>
      <c r="AO45" t="e" vm="2">
        <f t="shared" si="27"/>
        <v>#VALUE!</v>
      </c>
      <c r="AP45" t="str">
        <f t="shared" si="27"/>
        <v/>
      </c>
      <c r="AQ45" t="str">
        <f t="shared" si="27"/>
        <v/>
      </c>
      <c r="AR45" t="e" vm="2">
        <f t="shared" si="27"/>
        <v>#VALUE!</v>
      </c>
      <c r="AS45" t="e" vm="2">
        <f t="shared" si="27"/>
        <v>#VALUE!</v>
      </c>
      <c r="AT45" t="str">
        <f t="shared" si="27"/>
        <v/>
      </c>
      <c r="AU45" t="str">
        <f t="shared" si="27"/>
        <v/>
      </c>
      <c r="AV45" t="str">
        <f t="shared" si="27"/>
        <v/>
      </c>
      <c r="AW45" t="e" vm="2">
        <f t="shared" si="27"/>
        <v>#VALUE!</v>
      </c>
      <c r="AX45" t="str">
        <f t="shared" si="27"/>
        <v/>
      </c>
      <c r="BI45">
        <v>22</v>
      </c>
      <c r="BJ45" t="str">
        <f ca="1"/>
        <v>Biały</v>
      </c>
      <c r="BK45">
        <f ca="1"/>
        <v>0</v>
      </c>
      <c r="BM45" t="str">
        <f ca="1"/>
        <v>Wiosenna zieleń</v>
      </c>
      <c r="BN45">
        <f ca="1"/>
        <v>0</v>
      </c>
      <c r="BO45" t="str">
        <f ca="1"/>
        <v>Wiosenna zieleń</v>
      </c>
      <c r="BQ45" t="str">
        <f ca="1"/>
        <v>Wiosenna zieleń</v>
      </c>
      <c r="BR45">
        <f ca="1"/>
        <v>0</v>
      </c>
      <c r="BU45" t="str">
        <f ca="1"/>
        <v>Wiosenna zieleń</v>
      </c>
      <c r="BV45" t="str">
        <f ca="1"/>
        <v>Wiosenna zieleń</v>
      </c>
      <c r="BW45">
        <f ca="1"/>
        <v>0</v>
      </c>
      <c r="BY45" t="str">
        <f ca="1"/>
        <v>Wiosenna zieleń</v>
      </c>
    </row>
    <row r="46" spans="1:95" x14ac:dyDescent="0.3">
      <c r="P46" s="415" t="s">
        <v>2</v>
      </c>
      <c r="Q46" s="415" t="s">
        <v>457</v>
      </c>
      <c r="R46" s="415" t="s">
        <v>457</v>
      </c>
      <c r="S46" s="415" t="s">
        <v>457</v>
      </c>
      <c r="T46" s="415" t="s">
        <v>457</v>
      </c>
      <c r="U46" s="415" t="s">
        <v>456</v>
      </c>
      <c r="V46" s="415" t="s">
        <v>456</v>
      </c>
      <c r="W46" s="415" t="s">
        <v>456</v>
      </c>
      <c r="X46" s="415" t="s">
        <v>456</v>
      </c>
      <c r="Y46" s="415" t="s">
        <v>462</v>
      </c>
      <c r="Z46" s="415" t="s">
        <v>462</v>
      </c>
      <c r="AA46" s="415" t="s">
        <v>462</v>
      </c>
      <c r="AB46" s="415" t="s">
        <v>462</v>
      </c>
      <c r="AC46" s="415" t="s">
        <v>7</v>
      </c>
      <c r="AD46" s="415" t="s">
        <v>7</v>
      </c>
      <c r="AE46" s="415" t="s">
        <v>7</v>
      </c>
      <c r="AF46" s="415" t="s">
        <v>7</v>
      </c>
      <c r="AH46" s="457">
        <v>40</v>
      </c>
      <c r="AI46" t="str">
        <f t="shared" ref="AI46:AX56" si="28">TRIM(MID(SUBSTITUTE(AI$4,";",REPT(" ",LEN(AI$4))),$AH46*LEN(AI$4)+1,LEN(AI$4)))</f>
        <v/>
      </c>
      <c r="AJ46" t="str">
        <f t="shared" si="28"/>
        <v/>
      </c>
      <c r="AK46" t="e" vm="2">
        <f t="shared" si="28"/>
        <v>#VALUE!</v>
      </c>
      <c r="AL46" t="str">
        <f t="shared" si="28"/>
        <v/>
      </c>
      <c r="AM46" t="str">
        <f t="shared" si="28"/>
        <v/>
      </c>
      <c r="AN46" t="str">
        <f t="shared" si="28"/>
        <v/>
      </c>
      <c r="AO46" t="e" vm="2">
        <f t="shared" si="28"/>
        <v>#VALUE!</v>
      </c>
      <c r="AP46" t="str">
        <f t="shared" si="28"/>
        <v/>
      </c>
      <c r="AQ46" t="str">
        <f t="shared" si="28"/>
        <v/>
      </c>
      <c r="AR46" t="e" vm="2">
        <f t="shared" si="28"/>
        <v>#VALUE!</v>
      </c>
      <c r="AS46" t="e" vm="2">
        <f t="shared" si="28"/>
        <v>#VALUE!</v>
      </c>
      <c r="AT46" t="str">
        <f t="shared" si="28"/>
        <v/>
      </c>
      <c r="AU46" t="str">
        <f t="shared" si="28"/>
        <v/>
      </c>
      <c r="AV46" t="str">
        <f t="shared" si="28"/>
        <v/>
      </c>
      <c r="AW46" t="e" vm="2">
        <f t="shared" si="28"/>
        <v>#VALUE!</v>
      </c>
      <c r="AX46" t="str">
        <f t="shared" si="28"/>
        <v/>
      </c>
      <c r="BI46">
        <v>23</v>
      </c>
      <c r="BJ46" t="str">
        <f ca="1"/>
        <v>Jasnoszary</v>
      </c>
      <c r="BK46">
        <f ca="1"/>
        <v>0</v>
      </c>
      <c r="BM46" t="str">
        <f ca="1"/>
        <v>Żółty</v>
      </c>
      <c r="BN46">
        <f ca="1"/>
        <v>0</v>
      </c>
      <c r="BO46" t="str">
        <f ca="1"/>
        <v>Żółty</v>
      </c>
      <c r="BQ46" t="str">
        <f ca="1"/>
        <v>Żółty</v>
      </c>
      <c r="BR46">
        <f ca="1"/>
        <v>0</v>
      </c>
      <c r="BU46" t="str">
        <f ca="1"/>
        <v>Żółty</v>
      </c>
      <c r="BV46" t="str">
        <f ca="1"/>
        <v>Żółty</v>
      </c>
      <c r="BW46">
        <f ca="1"/>
        <v>0</v>
      </c>
      <c r="BY46" t="str">
        <f ca="1"/>
        <v>Żółty</v>
      </c>
    </row>
    <row r="47" spans="1:95" x14ac:dyDescent="0.3">
      <c r="P47" s="415" t="s">
        <v>6</v>
      </c>
      <c r="Q47" s="415" t="s">
        <v>10</v>
      </c>
      <c r="R47" s="415" t="s">
        <v>11</v>
      </c>
      <c r="S47" s="415" t="s">
        <v>12</v>
      </c>
      <c r="T47" s="415" t="s">
        <v>13</v>
      </c>
      <c r="U47" s="415" t="s">
        <v>10</v>
      </c>
      <c r="V47" s="415" t="s">
        <v>11</v>
      </c>
      <c r="W47" s="415" t="s">
        <v>12</v>
      </c>
      <c r="X47" s="415" t="s">
        <v>13</v>
      </c>
      <c r="Y47" s="415" t="s">
        <v>10</v>
      </c>
      <c r="Z47" s="415" t="s">
        <v>11</v>
      </c>
      <c r="AA47" s="415" t="s">
        <v>12</v>
      </c>
      <c r="AB47" s="415" t="s">
        <v>13</v>
      </c>
      <c r="AC47" s="415" t="s">
        <v>10</v>
      </c>
      <c r="AD47" s="415" t="s">
        <v>11</v>
      </c>
      <c r="AE47" s="415" t="s">
        <v>12</v>
      </c>
      <c r="AF47" s="415" t="s">
        <v>13</v>
      </c>
      <c r="AH47" s="457">
        <v>41</v>
      </c>
      <c r="AI47" t="str">
        <f t="shared" si="28"/>
        <v/>
      </c>
      <c r="AJ47" t="str">
        <f t="shared" si="28"/>
        <v/>
      </c>
      <c r="AK47" t="e" vm="2">
        <f t="shared" si="28"/>
        <v>#VALUE!</v>
      </c>
      <c r="AL47" t="str">
        <f t="shared" si="28"/>
        <v/>
      </c>
      <c r="AM47" t="str">
        <f t="shared" si="28"/>
        <v/>
      </c>
      <c r="AN47" t="str">
        <f t="shared" si="28"/>
        <v/>
      </c>
      <c r="AO47" t="e" vm="2">
        <f t="shared" si="28"/>
        <v>#VALUE!</v>
      </c>
      <c r="AP47" t="str">
        <f t="shared" si="28"/>
        <v/>
      </c>
      <c r="AQ47" t="str">
        <f t="shared" si="28"/>
        <v/>
      </c>
      <c r="AR47" t="e" vm="2">
        <f t="shared" si="28"/>
        <v>#VALUE!</v>
      </c>
      <c r="AS47" t="e" vm="2">
        <f t="shared" si="28"/>
        <v>#VALUE!</v>
      </c>
      <c r="AT47" t="str">
        <f t="shared" si="28"/>
        <v/>
      </c>
      <c r="AU47" t="str">
        <f t="shared" si="28"/>
        <v/>
      </c>
      <c r="AV47" t="str">
        <f t="shared" si="28"/>
        <v/>
      </c>
      <c r="AW47" t="e" vm="2">
        <f t="shared" si="28"/>
        <v>#VALUE!</v>
      </c>
      <c r="AX47" t="str">
        <f t="shared" si="28"/>
        <v/>
      </c>
      <c r="BI47">
        <v>24</v>
      </c>
      <c r="BJ47" t="str">
        <f ca="1"/>
        <v>Szary</v>
      </c>
      <c r="BK47">
        <f ca="1"/>
        <v>0</v>
      </c>
      <c r="BM47" t="str">
        <f ca="1"/>
        <v>Złoty</v>
      </c>
      <c r="BN47">
        <f ca="1"/>
        <v>0</v>
      </c>
      <c r="BO47" t="str">
        <f ca="1"/>
        <v>Złoty</v>
      </c>
      <c r="BQ47" t="str">
        <f ca="1"/>
        <v>Złoty</v>
      </c>
      <c r="BR47">
        <f ca="1"/>
        <v>0</v>
      </c>
      <c r="BU47" t="str">
        <f ca="1"/>
        <v>Złoty</v>
      </c>
      <c r="BV47" t="str">
        <f ca="1"/>
        <v>Złoty</v>
      </c>
      <c r="BW47">
        <f ca="1"/>
        <v>0</v>
      </c>
      <c r="BY47" t="str">
        <f ca="1"/>
        <v>Złoty</v>
      </c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</row>
    <row r="48" spans="1:95" x14ac:dyDescent="0.3">
      <c r="P48" s="12"/>
      <c r="Q48" s="12"/>
      <c r="R48" s="12"/>
      <c r="S48" s="12"/>
      <c r="T48" s="12"/>
      <c r="AH48" s="457">
        <v>42</v>
      </c>
      <c r="AI48" t="str">
        <f t="shared" si="28"/>
        <v/>
      </c>
      <c r="AJ48" t="str">
        <f t="shared" si="28"/>
        <v/>
      </c>
      <c r="AK48" t="e" vm="2">
        <f t="shared" si="28"/>
        <v>#VALUE!</v>
      </c>
      <c r="AL48" t="str">
        <f t="shared" si="28"/>
        <v/>
      </c>
      <c r="AM48" t="str">
        <f t="shared" si="28"/>
        <v/>
      </c>
      <c r="AN48" t="str">
        <f t="shared" si="28"/>
        <v/>
      </c>
      <c r="AO48" t="e" vm="2">
        <f t="shared" si="28"/>
        <v>#VALUE!</v>
      </c>
      <c r="AP48" t="str">
        <f t="shared" si="28"/>
        <v/>
      </c>
      <c r="AQ48" t="str">
        <f t="shared" si="28"/>
        <v/>
      </c>
      <c r="AR48" t="e" vm="2">
        <f t="shared" si="28"/>
        <v>#VALUE!</v>
      </c>
      <c r="AS48" t="e" vm="2">
        <f t="shared" si="28"/>
        <v>#VALUE!</v>
      </c>
      <c r="AT48" t="str">
        <f t="shared" si="28"/>
        <v/>
      </c>
      <c r="AU48" t="str">
        <f t="shared" si="28"/>
        <v/>
      </c>
      <c r="AV48" t="str">
        <f t="shared" si="28"/>
        <v/>
      </c>
      <c r="AW48" t="e" vm="2">
        <f t="shared" si="28"/>
        <v>#VALUE!</v>
      </c>
      <c r="AX48" t="str">
        <f t="shared" si="28"/>
        <v/>
      </c>
      <c r="BI48">
        <v>25</v>
      </c>
      <c r="BJ48" t="str">
        <f ca="1"/>
        <v>Przyciemniony szary</v>
      </c>
      <c r="BK48">
        <f ca="1"/>
        <v>0</v>
      </c>
      <c r="BM48" t="str">
        <f ca="1"/>
        <v>Cytrynowy szyfon</v>
      </c>
      <c r="BN48">
        <f ca="1"/>
        <v>0</v>
      </c>
      <c r="BO48" t="str">
        <f ca="1"/>
        <v>Cytrynowy szyfon</v>
      </c>
      <c r="BQ48" t="str">
        <f ca="1"/>
        <v>Cytrynowy szyfon</v>
      </c>
      <c r="BR48">
        <f ca="1"/>
        <v>0</v>
      </c>
      <c r="BU48" t="str">
        <f ca="1"/>
        <v>Cytrynowy szyfon</v>
      </c>
      <c r="BV48" t="str">
        <f ca="1"/>
        <v>Cytrynowy szyfon</v>
      </c>
      <c r="BW48">
        <f ca="1"/>
        <v>0</v>
      </c>
      <c r="BY48" t="str">
        <f ca="1"/>
        <v>Cytrynowy szyfon</v>
      </c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</row>
    <row r="49" spans="16:77" x14ac:dyDescent="0.3">
      <c r="AH49" s="457">
        <v>43</v>
      </c>
      <c r="AI49" t="str">
        <f t="shared" si="28"/>
        <v/>
      </c>
      <c r="AJ49" t="str">
        <f t="shared" si="28"/>
        <v/>
      </c>
      <c r="AK49" t="e" vm="2">
        <f t="shared" si="28"/>
        <v>#VALUE!</v>
      </c>
      <c r="AL49" t="str">
        <f t="shared" si="28"/>
        <v/>
      </c>
      <c r="AM49" t="str">
        <f t="shared" si="28"/>
        <v/>
      </c>
      <c r="AN49" t="str">
        <f t="shared" si="28"/>
        <v/>
      </c>
      <c r="AO49" t="e" vm="2">
        <f t="shared" si="28"/>
        <v>#VALUE!</v>
      </c>
      <c r="AP49" t="str">
        <f t="shared" si="28"/>
        <v/>
      </c>
      <c r="AQ49" t="str">
        <f t="shared" si="28"/>
        <v/>
      </c>
      <c r="AR49" t="e" vm="2">
        <f t="shared" si="28"/>
        <v>#VALUE!</v>
      </c>
      <c r="AS49" t="e" vm="2">
        <f t="shared" si="28"/>
        <v>#VALUE!</v>
      </c>
      <c r="AT49" t="str">
        <f t="shared" si="28"/>
        <v/>
      </c>
      <c r="AU49" t="str">
        <f t="shared" si="28"/>
        <v/>
      </c>
      <c r="AV49" t="str">
        <f t="shared" si="28"/>
        <v/>
      </c>
      <c r="AW49" t="e" vm="2">
        <f t="shared" si="28"/>
        <v>#VALUE!</v>
      </c>
      <c r="AX49" t="str">
        <f t="shared" si="28"/>
        <v/>
      </c>
      <c r="BI49">
        <v>26</v>
      </c>
      <c r="BJ49" t="str">
        <f ca="1"/>
        <v>Łupkowy szary</v>
      </c>
      <c r="BK49">
        <f ca="1"/>
        <v>0</v>
      </c>
      <c r="BM49" t="str">
        <f ca="1"/>
        <v>Ciemny khaki</v>
      </c>
      <c r="BN49">
        <f ca="1"/>
        <v>0</v>
      </c>
      <c r="BO49" t="str">
        <f ca="1"/>
        <v>Ciemny khaki</v>
      </c>
      <c r="BQ49" t="str">
        <f ca="1"/>
        <v>Ciemny khaki</v>
      </c>
      <c r="BR49">
        <f ca="1"/>
        <v>0</v>
      </c>
      <c r="BU49" t="str">
        <f ca="1"/>
        <v>Ciemny khaki</v>
      </c>
      <c r="BV49" t="str">
        <f ca="1"/>
        <v>Ciemny khaki</v>
      </c>
      <c r="BW49">
        <f ca="1"/>
        <v>0</v>
      </c>
      <c r="BY49" t="str">
        <f ca="1"/>
        <v>Ciemny khaki</v>
      </c>
    </row>
    <row r="50" spans="16:77" x14ac:dyDescent="0.3">
      <c r="AH50" s="457">
        <v>44</v>
      </c>
      <c r="AI50" t="str">
        <f t="shared" si="28"/>
        <v/>
      </c>
      <c r="AJ50" t="str">
        <f t="shared" si="28"/>
        <v/>
      </c>
      <c r="AK50" t="e" vm="2">
        <f t="shared" si="28"/>
        <v>#VALUE!</v>
      </c>
      <c r="AL50" t="str">
        <f t="shared" si="28"/>
        <v/>
      </c>
      <c r="AM50" t="str">
        <f t="shared" si="28"/>
        <v/>
      </c>
      <c r="AN50" t="str">
        <f t="shared" si="28"/>
        <v/>
      </c>
      <c r="AO50" t="e" vm="2">
        <f t="shared" si="28"/>
        <v>#VALUE!</v>
      </c>
      <c r="AP50" t="str">
        <f t="shared" si="28"/>
        <v/>
      </c>
      <c r="AQ50" t="str">
        <f t="shared" si="28"/>
        <v/>
      </c>
      <c r="AR50" t="e" vm="2">
        <f t="shared" si="28"/>
        <v>#VALUE!</v>
      </c>
      <c r="AS50" t="e" vm="2">
        <f t="shared" si="28"/>
        <v>#VALUE!</v>
      </c>
      <c r="AT50" t="str">
        <f t="shared" si="28"/>
        <v/>
      </c>
      <c r="AU50" t="str">
        <f t="shared" si="28"/>
        <v/>
      </c>
      <c r="AV50" t="str">
        <f t="shared" si="28"/>
        <v/>
      </c>
      <c r="AW50" t="e" vm="2">
        <f t="shared" si="28"/>
        <v>#VALUE!</v>
      </c>
      <c r="AX50" t="str">
        <f t="shared" si="28"/>
        <v/>
      </c>
      <c r="BI50">
        <v>27</v>
      </c>
      <c r="BJ50" t="str">
        <f ca="1"/>
        <v>Czarny</v>
      </c>
      <c r="BK50">
        <f ca="1"/>
        <v>0</v>
      </c>
      <c r="BM50" t="str">
        <f ca="1"/>
        <v>Pomarańczowy</v>
      </c>
      <c r="BN50">
        <f ca="1"/>
        <v>0</v>
      </c>
      <c r="BO50" t="str">
        <f ca="1"/>
        <v>Pomarańczowy</v>
      </c>
      <c r="BQ50" t="str">
        <f ca="1"/>
        <v>Pomarańczowy</v>
      </c>
      <c r="BR50">
        <f ca="1"/>
        <v>0</v>
      </c>
      <c r="BU50" t="str">
        <f ca="1"/>
        <v>Pomarańczowy</v>
      </c>
      <c r="BV50" t="str">
        <f ca="1"/>
        <v>Pomarańczowy</v>
      </c>
      <c r="BW50">
        <f ca="1"/>
        <v>0</v>
      </c>
      <c r="BY50" t="str">
        <f ca="1"/>
        <v>Pomarańczowy</v>
      </c>
    </row>
    <row r="51" spans="16:77" x14ac:dyDescent="0.3">
      <c r="P51" s="12"/>
      <c r="Q51" s="12"/>
      <c r="R51" s="12"/>
      <c r="S51" s="12"/>
      <c r="T51" s="12"/>
      <c r="AH51" s="457">
        <v>45</v>
      </c>
      <c r="AI51" t="str">
        <f t="shared" si="28"/>
        <v/>
      </c>
      <c r="AJ51" t="str">
        <f t="shared" si="28"/>
        <v/>
      </c>
      <c r="AK51" t="e" vm="2">
        <f t="shared" si="28"/>
        <v>#VALUE!</v>
      </c>
      <c r="AL51" t="str">
        <f t="shared" si="28"/>
        <v/>
      </c>
      <c r="AM51" t="str">
        <f t="shared" si="28"/>
        <v/>
      </c>
      <c r="AN51" t="str">
        <f t="shared" si="28"/>
        <v/>
      </c>
      <c r="AO51" t="e" vm="2">
        <f t="shared" si="28"/>
        <v>#VALUE!</v>
      </c>
      <c r="AP51" t="str">
        <f t="shared" si="28"/>
        <v/>
      </c>
      <c r="AQ51" t="str">
        <f t="shared" si="28"/>
        <v/>
      </c>
      <c r="AR51" t="e" vm="2">
        <f t="shared" si="28"/>
        <v>#VALUE!</v>
      </c>
      <c r="AS51" t="e" vm="2">
        <f t="shared" si="28"/>
        <v>#VALUE!</v>
      </c>
      <c r="AT51" t="str">
        <f t="shared" si="28"/>
        <v/>
      </c>
      <c r="AU51" t="str">
        <f t="shared" si="28"/>
        <v/>
      </c>
      <c r="AV51" t="str">
        <f t="shared" si="28"/>
        <v/>
      </c>
      <c r="AW51" t="e" vm="2">
        <f t="shared" si="28"/>
        <v>#VALUE!</v>
      </c>
      <c r="AX51" t="str">
        <f t="shared" si="28"/>
        <v/>
      </c>
      <c r="BI51">
        <v>28</v>
      </c>
      <c r="BJ51">
        <f ca="1"/>
        <v>0</v>
      </c>
      <c r="BK51">
        <f ca="1"/>
        <v>0</v>
      </c>
      <c r="BM51" t="str">
        <f ca="1"/>
        <v>Pomarańczowy czerwony</v>
      </c>
      <c r="BN51">
        <f ca="1"/>
        <v>0</v>
      </c>
      <c r="BO51" t="str">
        <f ca="1"/>
        <v>Pomarańczowy czerwony</v>
      </c>
      <c r="BQ51" t="str">
        <f ca="1"/>
        <v>Pomarańczowy czerwony</v>
      </c>
      <c r="BR51">
        <f ca="1"/>
        <v>0</v>
      </c>
      <c r="BU51" t="str">
        <f ca="1"/>
        <v>Pomarańczowy czerwony</v>
      </c>
      <c r="BV51" t="str">
        <f ca="1"/>
        <v>Pomarańczowy czerwony</v>
      </c>
      <c r="BW51">
        <f ca="1"/>
        <v>0</v>
      </c>
      <c r="BY51" t="str">
        <f ca="1"/>
        <v>Pomarańczowy czerwony</v>
      </c>
    </row>
    <row r="52" spans="16:77" x14ac:dyDescent="0.3">
      <c r="P52" s="12"/>
      <c r="Q52" s="12"/>
      <c r="R52" s="12"/>
      <c r="S52" s="12"/>
      <c r="T52" s="12"/>
      <c r="AH52" s="457">
        <v>46</v>
      </c>
      <c r="AI52" t="str">
        <f t="shared" si="28"/>
        <v/>
      </c>
      <c r="AJ52" t="str">
        <f t="shared" si="28"/>
        <v/>
      </c>
      <c r="AK52" t="e" vm="2">
        <f t="shared" si="28"/>
        <v>#VALUE!</v>
      </c>
      <c r="AL52" t="str">
        <f t="shared" si="28"/>
        <v/>
      </c>
      <c r="AM52" t="str">
        <f t="shared" si="28"/>
        <v/>
      </c>
      <c r="AN52" t="str">
        <f t="shared" si="28"/>
        <v/>
      </c>
      <c r="AO52" t="e" vm="2">
        <f t="shared" si="28"/>
        <v>#VALUE!</v>
      </c>
      <c r="AP52" t="str">
        <f t="shared" si="28"/>
        <v/>
      </c>
      <c r="AQ52" t="str">
        <f t="shared" si="28"/>
        <v/>
      </c>
      <c r="AR52" t="e" vm="2">
        <f t="shared" si="28"/>
        <v>#VALUE!</v>
      </c>
      <c r="AS52" t="e" vm="2">
        <f t="shared" si="28"/>
        <v>#VALUE!</v>
      </c>
      <c r="AT52" t="str">
        <f t="shared" si="28"/>
        <v/>
      </c>
      <c r="AU52" t="str">
        <f t="shared" si="28"/>
        <v/>
      </c>
      <c r="AV52" t="str">
        <f t="shared" si="28"/>
        <v/>
      </c>
      <c r="AW52" t="e" vm="2">
        <f t="shared" si="28"/>
        <v>#VALUE!</v>
      </c>
      <c r="AX52" t="str">
        <f t="shared" si="28"/>
        <v/>
      </c>
      <c r="BI52">
        <v>29</v>
      </c>
      <c r="BJ52">
        <f ca="1"/>
        <v>0</v>
      </c>
      <c r="BK52">
        <f ca="1"/>
        <v>0</v>
      </c>
      <c r="BM52" t="str">
        <f ca="1"/>
        <v>Brązowy</v>
      </c>
      <c r="BN52">
        <f ca="1"/>
        <v>0</v>
      </c>
      <c r="BO52" t="str">
        <f ca="1"/>
        <v>Brązowy</v>
      </c>
      <c r="BQ52" t="str">
        <f ca="1"/>
        <v>Brązowy</v>
      </c>
      <c r="BR52">
        <f ca="1"/>
        <v>0</v>
      </c>
      <c r="BU52" t="str">
        <f ca="1"/>
        <v>Brązowy</v>
      </c>
      <c r="BV52" t="str">
        <f ca="1"/>
        <v>Brązowy</v>
      </c>
      <c r="BW52">
        <f ca="1"/>
        <v>0</v>
      </c>
      <c r="BY52" t="str">
        <f ca="1"/>
        <v>Brązowy</v>
      </c>
    </row>
    <row r="53" spans="16:77" x14ac:dyDescent="0.3">
      <c r="P53" s="12"/>
      <c r="Q53" s="12"/>
      <c r="R53" s="12"/>
      <c r="S53" s="12"/>
      <c r="T53" s="12"/>
      <c r="AH53" s="457">
        <v>47</v>
      </c>
      <c r="AI53" t="str">
        <f t="shared" si="28"/>
        <v/>
      </c>
      <c r="AJ53" t="str">
        <f t="shared" si="28"/>
        <v/>
      </c>
      <c r="AK53" t="e" vm="2">
        <f t="shared" si="28"/>
        <v>#VALUE!</v>
      </c>
      <c r="AL53" t="str">
        <f t="shared" si="28"/>
        <v/>
      </c>
      <c r="AM53" t="str">
        <f t="shared" si="28"/>
        <v/>
      </c>
      <c r="AN53" t="str">
        <f t="shared" si="28"/>
        <v/>
      </c>
      <c r="AO53" t="e" vm="2">
        <f t="shared" si="28"/>
        <v>#VALUE!</v>
      </c>
      <c r="AP53" t="str">
        <f t="shared" si="28"/>
        <v/>
      </c>
      <c r="AQ53" t="str">
        <f t="shared" si="28"/>
        <v/>
      </c>
      <c r="AR53" t="e" vm="2">
        <f t="shared" si="28"/>
        <v>#VALUE!</v>
      </c>
      <c r="AS53" t="e" vm="2">
        <f t="shared" si="28"/>
        <v>#VALUE!</v>
      </c>
      <c r="AT53" t="str">
        <f t="shared" si="28"/>
        <v/>
      </c>
      <c r="AU53" t="str">
        <f t="shared" si="28"/>
        <v/>
      </c>
      <c r="AV53" t="str">
        <f t="shared" si="28"/>
        <v/>
      </c>
      <c r="AW53" t="e" vm="2">
        <f t="shared" si="28"/>
        <v>#VALUE!</v>
      </c>
      <c r="AX53" t="str">
        <f t="shared" si="28"/>
        <v/>
      </c>
      <c r="BI53">
        <v>30</v>
      </c>
      <c r="BJ53">
        <f ca="1"/>
        <v>0</v>
      </c>
      <c r="BK53">
        <f ca="1"/>
        <v>0</v>
      </c>
      <c r="BM53" t="str">
        <f ca="1"/>
        <v>Jasnobrązowy</v>
      </c>
      <c r="BN53">
        <f ca="1"/>
        <v>0</v>
      </c>
      <c r="BO53" t="str">
        <f ca="1"/>
        <v>Jasnobrązowy</v>
      </c>
      <c r="BQ53" t="str">
        <f ca="1"/>
        <v>Jasnobrązowy</v>
      </c>
      <c r="BR53">
        <f ca="1"/>
        <v>0</v>
      </c>
      <c r="BU53" t="str">
        <f ca="1"/>
        <v>Jasnobrązowy</v>
      </c>
      <c r="BV53" t="str">
        <f ca="1"/>
        <v>Jasnobrązowy</v>
      </c>
      <c r="BW53">
        <f ca="1"/>
        <v>0</v>
      </c>
      <c r="BY53" t="str">
        <f ca="1"/>
        <v>Jasnobrązowy</v>
      </c>
    </row>
    <row r="54" spans="16:77" x14ac:dyDescent="0.3">
      <c r="P54" s="12"/>
      <c r="Q54" s="12"/>
      <c r="R54" s="12"/>
      <c r="S54" s="12"/>
      <c r="T54" s="12"/>
      <c r="AH54" s="457">
        <v>48</v>
      </c>
      <c r="AI54" t="str">
        <f t="shared" si="28"/>
        <v/>
      </c>
      <c r="AJ54" t="str">
        <f t="shared" si="28"/>
        <v/>
      </c>
      <c r="AK54" t="e" vm="2">
        <f t="shared" si="28"/>
        <v>#VALUE!</v>
      </c>
      <c r="AL54" t="str">
        <f t="shared" si="28"/>
        <v/>
      </c>
      <c r="AM54" t="str">
        <f t="shared" si="28"/>
        <v/>
      </c>
      <c r="AN54" t="str">
        <f t="shared" si="28"/>
        <v/>
      </c>
      <c r="AO54" t="e" vm="2">
        <f t="shared" si="28"/>
        <v>#VALUE!</v>
      </c>
      <c r="AP54" t="str">
        <f t="shared" si="28"/>
        <v/>
      </c>
      <c r="AQ54" t="str">
        <f t="shared" si="28"/>
        <v/>
      </c>
      <c r="AR54" t="e" vm="2">
        <f t="shared" si="28"/>
        <v>#VALUE!</v>
      </c>
      <c r="AS54" t="e" vm="2">
        <f t="shared" si="28"/>
        <v>#VALUE!</v>
      </c>
      <c r="AT54" t="str">
        <f t="shared" si="28"/>
        <v/>
      </c>
      <c r="AU54" t="str">
        <f t="shared" si="28"/>
        <v/>
      </c>
      <c r="AV54" t="str">
        <f t="shared" si="28"/>
        <v/>
      </c>
      <c r="AW54" t="e" vm="2">
        <f t="shared" si="28"/>
        <v>#VALUE!</v>
      </c>
      <c r="AX54" t="str">
        <f t="shared" si="28"/>
        <v/>
      </c>
      <c r="BI54">
        <v>31</v>
      </c>
      <c r="BJ54">
        <f ca="1"/>
        <v>0</v>
      </c>
      <c r="BK54">
        <f ca="1"/>
        <v>0</v>
      </c>
      <c r="BM54" t="str">
        <f ca="1"/>
        <v>Nawłoć</v>
      </c>
      <c r="BN54">
        <f ca="1"/>
        <v>0</v>
      </c>
      <c r="BO54" t="str">
        <f ca="1"/>
        <v>Nawłoć</v>
      </c>
      <c r="BQ54" t="str">
        <f ca="1"/>
        <v>Nawłoć</v>
      </c>
      <c r="BR54">
        <f ca="1"/>
        <v>0</v>
      </c>
      <c r="BU54" t="str">
        <f ca="1"/>
        <v>Nawłoć</v>
      </c>
      <c r="BV54" t="str">
        <f ca="1"/>
        <v>Nawłoć</v>
      </c>
      <c r="BW54">
        <f ca="1"/>
        <v>0</v>
      </c>
      <c r="BY54" t="str">
        <f ca="1"/>
        <v>Nawłoć</v>
      </c>
    </row>
    <row r="55" spans="16:77" x14ac:dyDescent="0.3">
      <c r="P55" s="12"/>
      <c r="Q55" s="12"/>
      <c r="R55" s="12"/>
      <c r="S55" s="12"/>
      <c r="T55" s="12"/>
      <c r="AH55" s="457">
        <v>49</v>
      </c>
      <c r="AI55" t="str">
        <f t="shared" si="28"/>
        <v/>
      </c>
      <c r="AJ55" t="str">
        <f t="shared" si="28"/>
        <v/>
      </c>
      <c r="AK55" t="e" vm="2">
        <f t="shared" si="28"/>
        <v>#VALUE!</v>
      </c>
      <c r="AL55" t="str">
        <f t="shared" si="28"/>
        <v/>
      </c>
      <c r="AM55" t="str">
        <f t="shared" si="28"/>
        <v/>
      </c>
      <c r="AN55" t="str">
        <f t="shared" si="28"/>
        <v/>
      </c>
      <c r="AO55" t="e" vm="2">
        <f t="shared" si="28"/>
        <v>#VALUE!</v>
      </c>
      <c r="AP55" t="str">
        <f t="shared" si="28"/>
        <v/>
      </c>
      <c r="AQ55" t="str">
        <f t="shared" si="28"/>
        <v/>
      </c>
      <c r="AR55" t="e" vm="2">
        <f t="shared" si="28"/>
        <v>#VALUE!</v>
      </c>
      <c r="AS55" t="e" vm="2">
        <f t="shared" si="28"/>
        <v>#VALUE!</v>
      </c>
      <c r="AT55" t="str">
        <f t="shared" si="28"/>
        <v/>
      </c>
      <c r="AU55" t="str">
        <f t="shared" si="28"/>
        <v/>
      </c>
      <c r="AV55" t="str">
        <f t="shared" si="28"/>
        <v/>
      </c>
      <c r="AW55" t="e" vm="2">
        <f t="shared" si="28"/>
        <v>#VALUE!</v>
      </c>
      <c r="AX55" t="str">
        <f t="shared" si="28"/>
        <v/>
      </c>
      <c r="BI55">
        <v>32</v>
      </c>
      <c r="BJ55">
        <f ca="1"/>
        <v>0</v>
      </c>
      <c r="BK55">
        <f ca="1"/>
        <v>0</v>
      </c>
      <c r="BM55" t="str">
        <f ca="1"/>
        <v>Czekoladowy</v>
      </c>
      <c r="BN55">
        <f ca="1"/>
        <v>0</v>
      </c>
      <c r="BO55" t="str">
        <f ca="1"/>
        <v>Czekoladowy</v>
      </c>
      <c r="BQ55" t="str">
        <f ca="1"/>
        <v>Czekoladowy</v>
      </c>
      <c r="BR55">
        <f ca="1"/>
        <v>0</v>
      </c>
      <c r="BU55" t="str">
        <f ca="1"/>
        <v>Czekoladowy</v>
      </c>
      <c r="BV55" t="str">
        <f ca="1"/>
        <v>Czekoladowy</v>
      </c>
      <c r="BW55">
        <f ca="1"/>
        <v>0</v>
      </c>
      <c r="BY55" t="str">
        <f ca="1"/>
        <v>Czekoladowy</v>
      </c>
    </row>
    <row r="56" spans="16:77" x14ac:dyDescent="0.3">
      <c r="P56" s="12"/>
      <c r="Q56" s="12"/>
      <c r="R56" s="12"/>
      <c r="S56" s="12"/>
      <c r="T56" s="12"/>
      <c r="AH56" s="457">
        <v>50</v>
      </c>
      <c r="AI56" t="str">
        <f t="shared" si="28"/>
        <v/>
      </c>
      <c r="AJ56" t="str">
        <f t="shared" si="28"/>
        <v/>
      </c>
      <c r="AK56" t="e" vm="2">
        <f t="shared" si="28"/>
        <v>#VALUE!</v>
      </c>
      <c r="AL56" t="str">
        <f t="shared" si="28"/>
        <v/>
      </c>
      <c r="AM56" t="str">
        <f t="shared" si="28"/>
        <v/>
      </c>
      <c r="AN56" t="str">
        <f t="shared" si="28"/>
        <v/>
      </c>
      <c r="AO56" t="e" vm="2">
        <f t="shared" si="28"/>
        <v>#VALUE!</v>
      </c>
      <c r="AP56" t="str">
        <f t="shared" si="28"/>
        <v/>
      </c>
      <c r="AQ56" t="str">
        <f t="shared" si="28"/>
        <v/>
      </c>
      <c r="AR56" t="e" vm="2">
        <f t="shared" si="28"/>
        <v>#VALUE!</v>
      </c>
      <c r="AS56" t="e" vm="2">
        <f t="shared" si="28"/>
        <v>#VALUE!</v>
      </c>
      <c r="AT56" t="str">
        <f t="shared" si="28"/>
        <v/>
      </c>
      <c r="AU56" t="str">
        <f t="shared" si="28"/>
        <v/>
      </c>
      <c r="AV56" t="str">
        <f t="shared" si="28"/>
        <v/>
      </c>
      <c r="AW56" t="e" vm="2">
        <f t="shared" si="28"/>
        <v>#VALUE!</v>
      </c>
      <c r="AX56" t="str">
        <f t="shared" si="28"/>
        <v/>
      </c>
      <c r="BI56">
        <v>33</v>
      </c>
      <c r="BJ56">
        <f ca="1"/>
        <v>0</v>
      </c>
      <c r="BK56">
        <f ca="1"/>
        <v>0</v>
      </c>
      <c r="BM56" t="str">
        <f ca="1"/>
        <v>Kasztanowy</v>
      </c>
      <c r="BN56">
        <f ca="1"/>
        <v>0</v>
      </c>
      <c r="BO56" t="str">
        <f ca="1"/>
        <v>Kasztanowy</v>
      </c>
      <c r="BQ56" t="str">
        <f ca="1"/>
        <v>Kasztanowy</v>
      </c>
      <c r="BR56">
        <f ca="1"/>
        <v>0</v>
      </c>
      <c r="BU56" t="str">
        <f ca="1"/>
        <v>Kasztanowy</v>
      </c>
      <c r="BV56" t="str">
        <f ca="1"/>
        <v>Kasztanowy</v>
      </c>
      <c r="BW56">
        <f ca="1"/>
        <v>0</v>
      </c>
      <c r="BY56" t="str">
        <f ca="1"/>
        <v>Kasztanowy</v>
      </c>
    </row>
    <row r="57" spans="16:77" x14ac:dyDescent="0.3">
      <c r="P57" s="12"/>
      <c r="Q57" s="12"/>
      <c r="R57" s="12"/>
      <c r="S57" s="12"/>
      <c r="T57" s="12"/>
      <c r="AH57" s="457">
        <v>51</v>
      </c>
      <c r="BI57">
        <v>34</v>
      </c>
      <c r="BJ57">
        <f ca="1"/>
        <v>0</v>
      </c>
      <c r="BK57">
        <f ca="1"/>
        <v>0</v>
      </c>
      <c r="BM57" t="str">
        <f ca="1"/>
        <v>Brązowe siodło</v>
      </c>
      <c r="BN57">
        <f ca="1"/>
        <v>0</v>
      </c>
      <c r="BO57" t="str">
        <f ca="1"/>
        <v>Brązowe siodło</v>
      </c>
      <c r="BQ57" t="str">
        <f ca="1"/>
        <v>Brązowe siodło</v>
      </c>
      <c r="BR57">
        <f ca="1"/>
        <v>0</v>
      </c>
      <c r="BU57" t="str">
        <f ca="1"/>
        <v>Brązowe siodło</v>
      </c>
      <c r="BV57" t="str">
        <f ca="1"/>
        <v>Brązowe siodło</v>
      </c>
      <c r="BW57">
        <f ca="1"/>
        <v>0</v>
      </c>
      <c r="BY57" t="str">
        <f ca="1"/>
        <v>Brązowe siodło</v>
      </c>
    </row>
    <row r="58" spans="16:77" x14ac:dyDescent="0.3">
      <c r="P58" s="12"/>
      <c r="Q58" s="12"/>
      <c r="R58" s="12"/>
      <c r="S58" s="12"/>
      <c r="T58" s="12"/>
      <c r="AH58" s="457">
        <v>52</v>
      </c>
      <c r="BI58">
        <v>35</v>
      </c>
      <c r="BJ58">
        <f ca="1"/>
        <v>0</v>
      </c>
      <c r="BK58">
        <f ca="1"/>
        <v>0</v>
      </c>
      <c r="BM58" t="str">
        <f ca="1"/>
        <v>Biały</v>
      </c>
      <c r="BN58">
        <f ca="1"/>
        <v>0</v>
      </c>
      <c r="BO58" t="str">
        <f ca="1"/>
        <v>Biały</v>
      </c>
      <c r="BQ58" t="str">
        <f ca="1"/>
        <v>Biały</v>
      </c>
      <c r="BR58">
        <f ca="1"/>
        <v>0</v>
      </c>
      <c r="BU58" t="str">
        <f ca="1"/>
        <v>Biały</v>
      </c>
      <c r="BV58" t="str">
        <f ca="1"/>
        <v>Biały</v>
      </c>
      <c r="BW58">
        <f ca="1"/>
        <v>0</v>
      </c>
      <c r="BY58" t="str">
        <f ca="1"/>
        <v>Biały</v>
      </c>
    </row>
    <row r="59" spans="16:77" x14ac:dyDescent="0.3">
      <c r="P59" s="12"/>
      <c r="Q59" s="12"/>
      <c r="R59" s="12"/>
      <c r="S59" s="12"/>
      <c r="T59" s="12"/>
      <c r="AH59" s="457">
        <v>53</v>
      </c>
      <c r="BI59">
        <v>36</v>
      </c>
      <c r="BJ59">
        <f ca="1"/>
        <v>0</v>
      </c>
      <c r="BK59">
        <f ca="1"/>
        <v>0</v>
      </c>
      <c r="BM59" t="str">
        <f ca="1"/>
        <v>Jasnoszary</v>
      </c>
      <c r="BN59">
        <f ca="1"/>
        <v>0</v>
      </c>
      <c r="BO59" t="str">
        <f ca="1"/>
        <v>Jasnoszary</v>
      </c>
      <c r="BQ59" t="str">
        <f ca="1"/>
        <v>Jasnoszary</v>
      </c>
      <c r="BR59">
        <f ca="1"/>
        <v>0</v>
      </c>
      <c r="BU59" t="str">
        <f ca="1"/>
        <v>Jasnoszary</v>
      </c>
      <c r="BV59" t="str">
        <f ca="1"/>
        <v>Jasnoszary</v>
      </c>
      <c r="BW59">
        <f ca="1"/>
        <v>0</v>
      </c>
      <c r="BY59" t="str">
        <f ca="1"/>
        <v>Jasnoszary</v>
      </c>
    </row>
    <row r="60" spans="16:77" x14ac:dyDescent="0.3">
      <c r="AH60" s="457">
        <v>54</v>
      </c>
      <c r="BI60">
        <v>37</v>
      </c>
      <c r="BJ60">
        <f ca="1"/>
        <v>0</v>
      </c>
      <c r="BK60">
        <f ca="1"/>
        <v>0</v>
      </c>
      <c r="BM60" t="str">
        <f ca="1"/>
        <v>Szary</v>
      </c>
      <c r="BN60">
        <f ca="1"/>
        <v>0</v>
      </c>
      <c r="BO60" t="str">
        <f ca="1"/>
        <v>Szary</v>
      </c>
      <c r="BQ60" t="str">
        <f ca="1"/>
        <v>Szary</v>
      </c>
      <c r="BR60">
        <f ca="1"/>
        <v>0</v>
      </c>
      <c r="BU60" t="str">
        <f ca="1"/>
        <v>Szary</v>
      </c>
      <c r="BV60" t="str">
        <f ca="1"/>
        <v>Szary</v>
      </c>
      <c r="BW60">
        <f ca="1"/>
        <v>0</v>
      </c>
      <c r="BY60" t="str">
        <f ca="1"/>
        <v>Szary</v>
      </c>
    </row>
    <row r="61" spans="16:77" x14ac:dyDescent="0.3">
      <c r="AH61" s="457">
        <v>55</v>
      </c>
      <c r="BI61">
        <v>38</v>
      </c>
      <c r="BJ61">
        <f ca="1"/>
        <v>0</v>
      </c>
      <c r="BK61">
        <f ca="1"/>
        <v>0</v>
      </c>
      <c r="BM61" t="str">
        <f ca="1"/>
        <v>Przyciemniony szary</v>
      </c>
      <c r="BN61">
        <f ca="1"/>
        <v>0</v>
      </c>
      <c r="BO61" t="str">
        <f ca="1"/>
        <v>Przyciemniony szary</v>
      </c>
      <c r="BQ61" t="str">
        <f ca="1"/>
        <v>Przyciemniony szary</v>
      </c>
      <c r="BR61">
        <f ca="1"/>
        <v>0</v>
      </c>
      <c r="BU61" t="str">
        <f ca="1"/>
        <v>Przyciemniony szary</v>
      </c>
      <c r="BV61" t="str">
        <f ca="1"/>
        <v>Przyciemniony szary</v>
      </c>
      <c r="BW61">
        <f ca="1"/>
        <v>0</v>
      </c>
      <c r="BY61" t="str">
        <f ca="1"/>
        <v>Przyciemniony szary</v>
      </c>
    </row>
    <row r="62" spans="16:77" x14ac:dyDescent="0.3">
      <c r="AH62" s="457">
        <v>56</v>
      </c>
      <c r="BI62">
        <v>39</v>
      </c>
      <c r="BJ62">
        <f ca="1"/>
        <v>0</v>
      </c>
      <c r="BK62">
        <f ca="1"/>
        <v>0</v>
      </c>
      <c r="BM62" t="str">
        <f ca="1"/>
        <v>Łupkowy szary</v>
      </c>
      <c r="BN62">
        <f ca="1"/>
        <v>0</v>
      </c>
      <c r="BO62" t="str">
        <f ca="1"/>
        <v>Łupkowy szary</v>
      </c>
      <c r="BQ62" t="str">
        <f ca="1"/>
        <v>Łupkowy szary</v>
      </c>
      <c r="BR62">
        <f ca="1"/>
        <v>0</v>
      </c>
      <c r="BU62" t="str">
        <f ca="1"/>
        <v>Łupkowy szary</v>
      </c>
      <c r="BV62" t="str">
        <f ca="1"/>
        <v>Łupkowy szary</v>
      </c>
      <c r="BW62">
        <f ca="1"/>
        <v>0</v>
      </c>
      <c r="BY62" t="str">
        <f ca="1"/>
        <v>Łupkowy szary</v>
      </c>
    </row>
    <row r="63" spans="16:77" x14ac:dyDescent="0.3">
      <c r="AH63" s="457">
        <v>57</v>
      </c>
      <c r="BI63">
        <v>40</v>
      </c>
      <c r="BJ63">
        <f ca="1"/>
        <v>0</v>
      </c>
      <c r="BK63">
        <f ca="1"/>
        <v>0</v>
      </c>
      <c r="BM63" t="str">
        <f ca="1"/>
        <v>Czarny</v>
      </c>
      <c r="BN63">
        <f ca="1"/>
        <v>0</v>
      </c>
      <c r="BO63" t="str">
        <f ca="1"/>
        <v>Czarny</v>
      </c>
      <c r="BQ63" t="str">
        <f ca="1"/>
        <v>Czarny</v>
      </c>
      <c r="BR63">
        <f ca="1"/>
        <v>0</v>
      </c>
      <c r="BU63" t="str">
        <f ca="1"/>
        <v>Czarny</v>
      </c>
      <c r="BV63" t="str">
        <f ca="1"/>
        <v>Czarny</v>
      </c>
      <c r="BW63">
        <f ca="1"/>
        <v>0</v>
      </c>
      <c r="BY63" t="str">
        <f ca="1"/>
        <v>Czarny</v>
      </c>
    </row>
    <row r="64" spans="16:77" x14ac:dyDescent="0.3">
      <c r="AH64" s="457">
        <v>58</v>
      </c>
      <c r="BI64">
        <v>41</v>
      </c>
      <c r="BJ64">
        <f ca="1"/>
        <v>0</v>
      </c>
      <c r="BK64">
        <f ca="1"/>
        <v>0</v>
      </c>
      <c r="BM64">
        <f ca="1"/>
        <v>0</v>
      </c>
      <c r="BN64">
        <f ca="1"/>
        <v>0</v>
      </c>
      <c r="BO64">
        <f ca="1"/>
        <v>0</v>
      </c>
      <c r="BQ64">
        <f ca="1"/>
        <v>0</v>
      </c>
      <c r="BR64">
        <f ca="1"/>
        <v>0</v>
      </c>
      <c r="BU64">
        <f ca="1"/>
        <v>0</v>
      </c>
      <c r="BV64">
        <f ca="1"/>
        <v>0</v>
      </c>
      <c r="BW64">
        <f ca="1"/>
        <v>0</v>
      </c>
      <c r="BY64">
        <f ca="1"/>
        <v>0</v>
      </c>
    </row>
    <row r="65" spans="34:77" x14ac:dyDescent="0.3">
      <c r="AH65" s="457">
        <v>59</v>
      </c>
      <c r="BI65">
        <v>42</v>
      </c>
    </row>
    <row r="66" spans="34:77" x14ac:dyDescent="0.3">
      <c r="AH66" s="457">
        <v>60</v>
      </c>
      <c r="BI66">
        <v>1</v>
      </c>
      <c r="BJ66" t="str" cm="1">
        <f t="array" aca="1" ref="BJ66:BJ106" ca="1">_xlfn.IFNA(_xlfn.IFS(Statystyki!BJ5='Tabela kolorów'!$B$90,'Tabela kolorów'!$B$91:$B$131,Statystyki!BJ5='Tabela kolorów'!$C$90,'Tabela kolorów'!$C$91:$C$131,Statystyki!BJ5='Tabela kolorów'!$D$90,'Tabela kolorów'!$D$91:$D$131,
Statystyki!BJ5='Tabela kolorów'!$E$90,'Tabela kolorów'!$E$91:$E$131,Statystyki!BJ5='Tabela kolorów'!$F$90,'Tabela kolorów'!$F$91:$F$131,Statystyki!BJ5='Tabela kolorów'!$G$90,'Tabela kolorów'!$G$91:$G$131,
Statystyki!BJ5='Tabela kolorów'!$H$90,'Tabela kolorów'!$H$91:$H$131,Statystyki!BJ5='Tabela kolorów'!$I$90,'Tabela kolorów'!$I$91:$I$131,Statystyki!BJ5='Tabela kolorów'!$J$90,'Tabela kolorów'!$J$91:$J$131,
Statystyki!BJ5='Tabela kolorów'!$K$90,'Tabela kolorów'!$K$91:$K$131,Statystyki!BJ5='Tabela kolorów'!$L$90,'Tabela kolorów'!$L$91:$L$131,Statystyki!BJ5='Tabela kolorów'!$M$90,'Tabela kolorów'!$M$91:$M$131,
Statystyki!BJ5='Tabela kolorów'!$N$90,'Tabela kolorów'!$N$91:$N$131,Statystyki!BJ5='Tabela kolorów'!$O$90,'Tabela kolorów'!$O$91:$O$131,Statystyki!BJ5='Tabela kolorów'!$P$90,'Tabela kolorów'!$P$91:$P$131,
Statystyki!BJ5='Tabela kolorów'!$Q$90,'Tabela kolorów'!$Q$91:$Q$131,Statystyki!BJ5='Tabela kolorów'!$R$90,'Tabela kolorów'!$R$91:$R$131,Statystyki!BJ5='Tabela kolorów'!$S$90,'Tabela kolorów'!$S$91:$S$131,
Statystyki!BJ5='Tabela kolorów'!$S$90,'Tabela kolorów'!$S$91:$S$131,Statystyki!BJ5='Tabela kolorów'!$T$90,'Tabela kolorów'!$T$91:$T$131,Statystyki!BJ5='Tabela kolorów'!$U$90,'Tabela kolorów'!$U$91:$U$131,
Statystyki!BJ5='Tabela kolorów'!$V$90,'Tabela kolorów'!$V$91:$V$131,Statystyki!BJ5='Tabela kolorów'!$W$90,'Tabela kolorów'!$W$91:$W$131,Statystyki!BJ5='Tabela kolorów'!$X$90,'Tabela kolorów'!$X$91:$X$131,
Statystyki!BJ5='Tabela kolorów'!$Y$90,'Tabela kolorów'!$Y$91:$Y$131,Statystyki!BJ5='Tabela kolorów'!$Z$90,'Tabela kolorów'!$Z$91:$Z$131,Statystyki!BJ5='Tabela kolorów'!$AA$90,'Tabela kolorów'!$AA$91:$AA$131,
Statystyki!BJ5='Tabela kolorów'!$AB$90,'Tabela kolorów'!$AB$91:$AB$131,Statystyki!BJ5='Tabela kolorów'!$AC$90,'Tabela kolorów'!$AC$91:$AC$131,Statystyki!BJ5='Tabela kolorów'!$AD$90,'Tabela kolorów'!$AD$91:$AD$131,
Statystyki!BJ5='Tabela kolorów'!$AE$90,'Tabela kolorów'!$AE$91:$AE$131,Statystyki!BJ5='Tabela kolorów'!$AF$90,'Tabela kolorów'!$AF$91:$AF$131,Statystyki!BJ5='Tabela kolorów'!$AG$90,'Tabela kolorów'!$AG$91:$AG$131,
Statystyki!BJ5='Tabela kolorów'!$AH$90,'Tabela kolorów'!$AH$91:$AH$131,Statystyki!BJ5='Tabela kolorów'!$AI$90,'Tabela kolorów'!$AI$91:$AI$131,Statystyki!BJ5='Tabela kolorów'!$AJ$90,'Tabela kolorów'!$AJ$91:$AJ$131,
Statystyki!BJ5='Tabela kolorów'!$AK$90,'Tabela kolorów'!$AK$91:$AK$131,Statystyki!BJ5='Tabela kolorów'!$AL$90,'Tabela kolorów'!$AL$91:$AL$131,Statystyki!BJ5='Tabela kolorów'!$AM$90,'Tabela kolorów'!$AM$91:$AM$131,
Statystyki!BJ5='Tabela kolorów'!$AN$90,'Tabela kolorów'!$AN$91:$AN$131,Statystyki!BJ5='Tabela kolorów'!$AO$90,'Tabela kolorów'!$AO$91:$AO$131,Statystyki!BJ5='Tabela kolorów'!$AP$90,'Tabela kolorów'!$AP$91:$AP$131),"0")</f>
        <v>Czerwony</v>
      </c>
      <c r="BK66" t="str" cm="1">
        <f t="array" ref="BK66">_xlfn.IFNA(_xlfn.IFS(Statystyki!BK5='Tabela kolorów'!$B$90,'Tabela kolorów'!$B$91:$B$131,Statystyki!BK5='Tabela kolorów'!$C$90,'Tabela kolorów'!$C$91:$C$131,Statystyki!BK5='Tabela kolorów'!$D$90,'Tabela kolorów'!$D$91:$D$131,
Statystyki!BK5='Tabela kolorów'!$E$90,'Tabela kolorów'!$E$91:$E$131,Statystyki!BK5='Tabela kolorów'!$F$90,'Tabela kolorów'!$F$91:$F$131,Statystyki!BK5='Tabela kolorów'!$G$90,'Tabela kolorów'!$G$91:$G$131,
Statystyki!BK5='Tabela kolorów'!$H$90,'Tabela kolorów'!$H$91:$H$131,Statystyki!BK5='Tabela kolorów'!$I$90,'Tabela kolorów'!$I$91:$I$131,Statystyki!BK5='Tabela kolorów'!$J$90,'Tabela kolorów'!$J$91:$J$131,
Statystyki!BK5='Tabela kolorów'!$K$90,'Tabela kolorów'!$K$91:$K$131,Statystyki!BK5='Tabela kolorów'!$L$90,'Tabela kolorów'!$L$91:$L$131,Statystyki!BK5='Tabela kolorów'!$M$90,'Tabela kolorów'!$M$91:$M$131,
Statystyki!BK5='Tabela kolorów'!$N$90,'Tabela kolorów'!$N$91:$N$131,Statystyki!BK5='Tabela kolorów'!$O$90,'Tabela kolorów'!$O$91:$O$131,Statystyki!BK5='Tabela kolorów'!$P$90,'Tabela kolorów'!$P$91:$P$131,
Statystyki!BK5='Tabela kolorów'!$Q$90,'Tabela kolorów'!$Q$91:$Q$131,Statystyki!BK5='Tabela kolorów'!$R$90,'Tabela kolorów'!$R$91:$R$131,Statystyki!BK5='Tabela kolorów'!$S$90,'Tabela kolorów'!$S$91:$S$131,
Statystyki!BK5='Tabela kolorów'!$S$90,'Tabela kolorów'!$S$91:$S$131,Statystyki!BK5='Tabela kolorów'!$T$90,'Tabela kolorów'!$T$91:$T$131,Statystyki!BK5='Tabela kolorów'!$U$90,'Tabela kolorów'!$U$91:$U$131,
Statystyki!BK5='Tabela kolorów'!$V$90,'Tabela kolorów'!$V$91:$V$131,Statystyki!BK5='Tabela kolorów'!$W$90,'Tabela kolorów'!$W$91:$W$131,Statystyki!BK5='Tabela kolorów'!$X$90,'Tabela kolorów'!$X$91:$X$131,
Statystyki!BK5='Tabela kolorów'!$Y$90,'Tabela kolorów'!$Y$91:$Y$131,Statystyki!BK5='Tabela kolorów'!$Z$90,'Tabela kolorów'!$Z$91:$Z$131,Statystyki!BK5='Tabela kolorów'!$AA$90,'Tabela kolorów'!$AA$91:$AA$131,
Statystyki!BK5='Tabela kolorów'!$AB$90,'Tabela kolorów'!$AB$91:$AB$131,Statystyki!BK5='Tabela kolorów'!$AC$90,'Tabela kolorów'!$AC$91:$AC$131,Statystyki!BK5='Tabela kolorów'!$AD$90,'Tabela kolorów'!$AD$91:$AD$131,
Statystyki!BK5='Tabela kolorów'!$AE$90,'Tabela kolorów'!$AE$91:$AE$131,Statystyki!BK5='Tabela kolorów'!$AF$90,'Tabela kolorów'!$AF$91:$AF$131,Statystyki!BK5='Tabela kolorów'!$AG$90,'Tabela kolorów'!$AG$91:$AG$131,
Statystyki!BK5='Tabela kolorów'!$AH$90,'Tabela kolorów'!$AH$91:$AH$131,Statystyki!BK5='Tabela kolorów'!$AI$90,'Tabela kolorów'!$AI$91:$AI$131,Statystyki!BK5='Tabela kolorów'!$AJ$90,'Tabela kolorów'!$AJ$91:$AJ$131,
Statystyki!BK5='Tabela kolorów'!$AK$90,'Tabela kolorów'!$AK$91:$AK$131,Statystyki!BK5='Tabela kolorów'!$AL$90,'Tabela kolorów'!$AL$91:$AL$131,Statystyki!BK5='Tabela kolorów'!$AM$90,'Tabela kolorów'!$AM$91:$AM$131,
Statystyki!BK5='Tabela kolorów'!$AN$90,'Tabela kolorów'!$AN$91:$AN$131,Statystyki!BK5='Tabela kolorów'!$AO$90,'Tabela kolorów'!$AO$91:$AO$131,Statystyki!BK5='Tabela kolorów'!$AP$90,'Tabela kolorów'!$AP$91:$AP$131),"0")</f>
        <v>0</v>
      </c>
      <c r="BL66" t="str" cm="1">
        <f t="array" ref="BL66">_xlfn.IFNA(_xlfn.IFS(Statystyki!BL5='Tabela kolorów'!$B$90,'Tabela kolorów'!$B$91:$B$131,Statystyki!BL5='Tabela kolorów'!$C$90,'Tabela kolorów'!$C$91:$C$131,Statystyki!BL5='Tabela kolorów'!$D$90,'Tabela kolorów'!$D$91:$D$131,
Statystyki!BL5='Tabela kolorów'!$E$90,'Tabela kolorów'!$E$91:$E$131,Statystyki!BL5='Tabela kolorów'!$F$90,'Tabela kolorów'!$F$91:$F$131,Statystyki!BL5='Tabela kolorów'!$G$90,'Tabela kolorów'!$G$91:$G$131,
Statystyki!BL5='Tabela kolorów'!$H$90,'Tabela kolorów'!$H$91:$H$131,Statystyki!BL5='Tabela kolorów'!$I$90,'Tabela kolorów'!$I$91:$I$131,Statystyki!BL5='Tabela kolorów'!$J$90,'Tabela kolorów'!$J$91:$J$131,
Statystyki!BL5='Tabela kolorów'!$K$90,'Tabela kolorów'!$K$91:$K$131,Statystyki!BL5='Tabela kolorów'!$L$90,'Tabela kolorów'!$L$91:$L$131,Statystyki!BL5='Tabela kolorów'!$M$90,'Tabela kolorów'!$M$91:$M$131,
Statystyki!BL5='Tabela kolorów'!$N$90,'Tabela kolorów'!$N$91:$N$131,Statystyki!BL5='Tabela kolorów'!$O$90,'Tabela kolorów'!$O$91:$O$131,Statystyki!BL5='Tabela kolorów'!$P$90,'Tabela kolorów'!$P$91:$P$131,
Statystyki!BL5='Tabela kolorów'!$Q$90,'Tabela kolorów'!$Q$91:$Q$131,Statystyki!BL5='Tabela kolorów'!$R$90,'Tabela kolorów'!$R$91:$R$131,Statystyki!BL5='Tabela kolorów'!$S$90,'Tabela kolorów'!$S$91:$S$131,
Statystyki!BL5='Tabela kolorów'!$S$90,'Tabela kolorów'!$S$91:$S$131,Statystyki!BL5='Tabela kolorów'!$T$90,'Tabela kolorów'!$T$91:$T$131,Statystyki!BL5='Tabela kolorów'!$U$90,'Tabela kolorów'!$U$91:$U$131,
Statystyki!BL5='Tabela kolorów'!$V$90,'Tabela kolorów'!$V$91:$V$131,Statystyki!BL5='Tabela kolorów'!$W$90,'Tabela kolorów'!$W$91:$W$131,Statystyki!BL5='Tabela kolorów'!$X$90,'Tabela kolorów'!$X$91:$X$131,
Statystyki!BL5='Tabela kolorów'!$Y$90,'Tabela kolorów'!$Y$91:$Y$131,Statystyki!BL5='Tabela kolorów'!$Z$90,'Tabela kolorów'!$Z$91:$Z$131,Statystyki!BL5='Tabela kolorów'!$AA$90,'Tabela kolorów'!$AA$91:$AA$131,
Statystyki!BL5='Tabela kolorów'!$AB$90,'Tabela kolorów'!$AB$91:$AB$131,Statystyki!BL5='Tabela kolorów'!$AC$90,'Tabela kolorów'!$AC$91:$AC$131,Statystyki!BL5='Tabela kolorów'!$AD$90,'Tabela kolorów'!$AD$91:$AD$131,
Statystyki!BL5='Tabela kolorów'!$AE$90,'Tabela kolorów'!$AE$91:$AE$131,Statystyki!BL5='Tabela kolorów'!$AF$90,'Tabela kolorów'!$AF$91:$AF$131,Statystyki!BL5='Tabela kolorów'!$AG$90,'Tabela kolorów'!$AG$91:$AG$131,
Statystyki!BL5='Tabela kolorów'!$AH$90,'Tabela kolorów'!$AH$91:$AH$131,Statystyki!BL5='Tabela kolorów'!$AI$90,'Tabela kolorów'!$AI$91:$AI$131,Statystyki!BL5='Tabela kolorów'!$AJ$90,'Tabela kolorów'!$AJ$91:$AJ$131,
Statystyki!BL5='Tabela kolorów'!$AK$90,'Tabela kolorów'!$AK$91:$AK$131,Statystyki!BL5='Tabela kolorów'!$AL$90,'Tabela kolorów'!$AL$91:$AL$131,Statystyki!BL5='Tabela kolorów'!$AM$90,'Tabela kolorów'!$AM$91:$AM$131,
Statystyki!BL5='Tabela kolorów'!$AN$90,'Tabela kolorów'!$AN$91:$AN$131,Statystyki!BL5='Tabela kolorów'!$AO$90,'Tabela kolorów'!$AO$91:$AO$131,Statystyki!BL5='Tabela kolorów'!$AP$90,'Tabela kolorów'!$AP$91:$AP$131),"0")</f>
        <v>0</v>
      </c>
      <c r="BM66" t="str" cm="1">
        <f t="array" aca="1" ref="BM66:BM106" ca="1">_xlfn.IFNA(_xlfn.IFS(Statystyki!BM5='Tabela kolorów'!$B$90,'Tabela kolorów'!$B$91:$B$131,Statystyki!BM5='Tabela kolorów'!$C$90,'Tabela kolorów'!$C$91:$C$131,Statystyki!BM5='Tabela kolorów'!$D$90,'Tabela kolorów'!$D$91:$D$131,
Statystyki!BM5='Tabela kolorów'!$E$90,'Tabela kolorów'!$E$91:$E$131,Statystyki!BM5='Tabela kolorów'!$F$90,'Tabela kolorów'!$F$91:$F$131,Statystyki!BM5='Tabela kolorów'!$G$90,'Tabela kolorów'!$G$91:$G$131,
Statystyki!BM5='Tabela kolorów'!$H$90,'Tabela kolorów'!$H$91:$H$131,Statystyki!BM5='Tabela kolorów'!$I$90,'Tabela kolorów'!$I$91:$I$131,Statystyki!BM5='Tabela kolorów'!$J$90,'Tabela kolorów'!$J$91:$J$131,
Statystyki!BM5='Tabela kolorów'!$K$90,'Tabela kolorów'!$K$91:$K$131,Statystyki!BM5='Tabela kolorów'!$L$90,'Tabela kolorów'!$L$91:$L$131,Statystyki!BM5='Tabela kolorów'!$M$90,'Tabela kolorów'!$M$91:$M$131,
Statystyki!BM5='Tabela kolorów'!$N$90,'Tabela kolorów'!$N$91:$N$131,Statystyki!BM5='Tabela kolorów'!$O$90,'Tabela kolorów'!$O$91:$O$131,Statystyki!BM5='Tabela kolorów'!$P$90,'Tabela kolorów'!$P$91:$P$131,
Statystyki!BM5='Tabela kolorów'!$Q$90,'Tabela kolorów'!$Q$91:$Q$131,Statystyki!BM5='Tabela kolorów'!$R$90,'Tabela kolorów'!$R$91:$R$131,Statystyki!BM5='Tabela kolorów'!$S$90,'Tabela kolorów'!$S$91:$S$131,
Statystyki!BM5='Tabela kolorów'!$S$90,'Tabela kolorów'!$S$91:$S$131,Statystyki!BM5='Tabela kolorów'!$T$90,'Tabela kolorów'!$T$91:$T$131,Statystyki!BM5='Tabela kolorów'!$U$90,'Tabela kolorów'!$U$91:$U$131,
Statystyki!BM5='Tabela kolorów'!$V$90,'Tabela kolorów'!$V$91:$V$131,Statystyki!BM5='Tabela kolorów'!$W$90,'Tabela kolorów'!$W$91:$W$131,Statystyki!BM5='Tabela kolorów'!$X$90,'Tabela kolorów'!$X$91:$X$131,
Statystyki!BM5='Tabela kolorów'!$Y$90,'Tabela kolorów'!$Y$91:$Y$131,Statystyki!BM5='Tabela kolorów'!$Z$90,'Tabela kolorów'!$Z$91:$Z$131,Statystyki!BM5='Tabela kolorów'!$AA$90,'Tabela kolorów'!$AA$91:$AA$131,
Statystyki!BM5='Tabela kolorów'!$AB$90,'Tabela kolorów'!$AB$91:$AB$131,Statystyki!BM5='Tabela kolorów'!$AC$90,'Tabela kolorów'!$AC$91:$AC$131,Statystyki!BM5='Tabela kolorów'!$AD$90,'Tabela kolorów'!$AD$91:$AD$131,
Statystyki!BM5='Tabela kolorów'!$AE$90,'Tabela kolorów'!$AE$91:$AE$131,Statystyki!BM5='Tabela kolorów'!$AF$90,'Tabela kolorów'!$AF$91:$AF$131,Statystyki!BM5='Tabela kolorów'!$AG$90,'Tabela kolorów'!$AG$91:$AG$131,
Statystyki!BM5='Tabela kolorów'!$AH$90,'Tabela kolorów'!$AH$91:$AH$131,Statystyki!BM5='Tabela kolorów'!$AI$90,'Tabela kolorów'!$AI$91:$AI$131,Statystyki!BM5='Tabela kolorów'!$AJ$90,'Tabela kolorów'!$AJ$91:$AJ$131,
Statystyki!BM5='Tabela kolorów'!$AK$90,'Tabela kolorów'!$AK$91:$AK$131,Statystyki!BM5='Tabela kolorów'!$AL$90,'Tabela kolorów'!$AL$91:$AL$131,Statystyki!BM5='Tabela kolorów'!$AM$90,'Tabela kolorów'!$AM$91:$AM$131,
Statystyki!BM5='Tabela kolorów'!$AN$90,'Tabela kolorów'!$AN$91:$AN$131,Statystyki!BM5='Tabela kolorów'!$AO$90,'Tabela kolorów'!$AO$91:$AO$131,Statystyki!BM5='Tabela kolorów'!$AP$90,'Tabela kolorów'!$AP$91:$AP$131),"0")</f>
        <v>Czerwony</v>
      </c>
      <c r="BN66" t="str" cm="1">
        <f t="array" aca="1" ref="BN66:BN106" ca="1">_xlfn.IFNA(_xlfn.IFS(Statystyki!BN5='Tabela kolorów'!$B$90,'Tabela kolorów'!$B$91:$B$131,Statystyki!BN5='Tabela kolorów'!$C$90,'Tabela kolorów'!$C$91:$C$131,Statystyki!BN5='Tabela kolorów'!$D$90,'Tabela kolorów'!$D$91:$D$131,
Statystyki!BN5='Tabela kolorów'!$E$90,'Tabela kolorów'!$E$91:$E$131,Statystyki!BN5='Tabela kolorów'!$F$90,'Tabela kolorów'!$F$91:$F$131,Statystyki!BN5='Tabela kolorów'!$G$90,'Tabela kolorów'!$G$91:$G$131,
Statystyki!BN5='Tabela kolorów'!$H$90,'Tabela kolorów'!$H$91:$H$131,Statystyki!BN5='Tabela kolorów'!$I$90,'Tabela kolorów'!$I$91:$I$131,Statystyki!BN5='Tabela kolorów'!$J$90,'Tabela kolorów'!$J$91:$J$131,
Statystyki!BN5='Tabela kolorów'!$K$90,'Tabela kolorów'!$K$91:$K$131,Statystyki!BN5='Tabela kolorów'!$L$90,'Tabela kolorów'!$L$91:$L$131,Statystyki!BN5='Tabela kolorów'!$M$90,'Tabela kolorów'!$M$91:$M$131,
Statystyki!BN5='Tabela kolorów'!$N$90,'Tabela kolorów'!$N$91:$N$131,Statystyki!BN5='Tabela kolorów'!$O$90,'Tabela kolorów'!$O$91:$O$131,Statystyki!BN5='Tabela kolorów'!$P$90,'Tabela kolorów'!$P$91:$P$131,
Statystyki!BN5='Tabela kolorów'!$Q$90,'Tabela kolorów'!$Q$91:$Q$131,Statystyki!BN5='Tabela kolorów'!$R$90,'Tabela kolorów'!$R$91:$R$131,Statystyki!BN5='Tabela kolorów'!$S$90,'Tabela kolorów'!$S$91:$S$131,
Statystyki!BN5='Tabela kolorów'!$S$90,'Tabela kolorów'!$S$91:$S$131,Statystyki!BN5='Tabela kolorów'!$T$90,'Tabela kolorów'!$T$91:$T$131,Statystyki!BN5='Tabela kolorów'!$U$90,'Tabela kolorów'!$U$91:$U$131,
Statystyki!BN5='Tabela kolorów'!$V$90,'Tabela kolorów'!$V$91:$V$131,Statystyki!BN5='Tabela kolorów'!$W$90,'Tabela kolorów'!$W$91:$W$131,Statystyki!BN5='Tabela kolorów'!$X$90,'Tabela kolorów'!$X$91:$X$131,
Statystyki!BN5='Tabela kolorów'!$Y$90,'Tabela kolorów'!$Y$91:$Y$131,Statystyki!BN5='Tabela kolorów'!$Z$90,'Tabela kolorów'!$Z$91:$Z$131,Statystyki!BN5='Tabela kolorów'!$AA$90,'Tabela kolorów'!$AA$91:$AA$131,
Statystyki!BN5='Tabela kolorów'!$AB$90,'Tabela kolorów'!$AB$91:$AB$131,Statystyki!BN5='Tabela kolorów'!$AC$90,'Tabela kolorów'!$AC$91:$AC$131,Statystyki!BN5='Tabela kolorów'!$AD$90,'Tabela kolorów'!$AD$91:$AD$131,
Statystyki!BN5='Tabela kolorów'!$AE$90,'Tabela kolorów'!$AE$91:$AE$131,Statystyki!BN5='Tabela kolorów'!$AF$90,'Tabela kolorów'!$AF$91:$AF$131,Statystyki!BN5='Tabela kolorów'!$AG$90,'Tabela kolorów'!$AG$91:$AG$131,
Statystyki!BN5='Tabela kolorów'!$AH$90,'Tabela kolorów'!$AH$91:$AH$131,Statystyki!BN5='Tabela kolorów'!$AI$90,'Tabela kolorów'!$AI$91:$AI$131,Statystyki!BN5='Tabela kolorów'!$AJ$90,'Tabela kolorów'!$AJ$91:$AJ$131,
Statystyki!BN5='Tabela kolorów'!$AK$90,'Tabela kolorów'!$AK$91:$AK$131,Statystyki!BN5='Tabela kolorów'!$AL$90,'Tabela kolorów'!$AL$91:$AL$131,Statystyki!BN5='Tabela kolorów'!$AM$90,'Tabela kolorów'!$AM$91:$AM$131,
Statystyki!BN5='Tabela kolorów'!$AN$90,'Tabela kolorów'!$AN$91:$AN$131,Statystyki!BN5='Tabela kolorów'!$AO$90,'Tabela kolorów'!$AO$91:$AO$131,Statystyki!BN5='Tabela kolorów'!$AP$90,'Tabela kolorów'!$AP$91:$AP$131),"0")</f>
        <v>Czerwony</v>
      </c>
      <c r="BO66" t="str" cm="1">
        <f t="array" ref="BO66">_xlfn.IFNA(_xlfn.IFS(Statystyki!BO5='Tabela kolorów'!$B$90,'Tabela kolorów'!$B$91:$B$131,Statystyki!BO5='Tabela kolorów'!$C$90,'Tabela kolorów'!$C$91:$C$131,Statystyki!BO5='Tabela kolorów'!$D$90,'Tabela kolorów'!$D$91:$D$131,
Statystyki!BO5='Tabela kolorów'!$E$90,'Tabela kolorów'!$E$91:$E$131,Statystyki!BO5='Tabela kolorów'!$F$90,'Tabela kolorów'!$F$91:$F$131,Statystyki!BO5='Tabela kolorów'!$G$90,'Tabela kolorów'!$G$91:$G$131,
Statystyki!BO5='Tabela kolorów'!$H$90,'Tabela kolorów'!$H$91:$H$131,Statystyki!BO5='Tabela kolorów'!$I$90,'Tabela kolorów'!$I$91:$I$131,Statystyki!BO5='Tabela kolorów'!$J$90,'Tabela kolorów'!$J$91:$J$131,
Statystyki!BO5='Tabela kolorów'!$K$90,'Tabela kolorów'!$K$91:$K$131,Statystyki!BO5='Tabela kolorów'!$L$90,'Tabela kolorów'!$L$91:$L$131,Statystyki!BO5='Tabela kolorów'!$M$90,'Tabela kolorów'!$M$91:$M$131,
Statystyki!BO5='Tabela kolorów'!$N$90,'Tabela kolorów'!$N$91:$N$131,Statystyki!BO5='Tabela kolorów'!$O$90,'Tabela kolorów'!$O$91:$O$131,Statystyki!BO5='Tabela kolorów'!$P$90,'Tabela kolorów'!$P$91:$P$131,
Statystyki!BO5='Tabela kolorów'!$Q$90,'Tabela kolorów'!$Q$91:$Q$131,Statystyki!BO5='Tabela kolorów'!$R$90,'Tabela kolorów'!$R$91:$R$131,Statystyki!BO5='Tabela kolorów'!$S$90,'Tabela kolorów'!$S$91:$S$131,
Statystyki!BO5='Tabela kolorów'!$S$90,'Tabela kolorów'!$S$91:$S$131,Statystyki!BO5='Tabela kolorów'!$T$90,'Tabela kolorów'!$T$91:$T$131,Statystyki!BO5='Tabela kolorów'!$U$90,'Tabela kolorów'!$U$91:$U$131,
Statystyki!BO5='Tabela kolorów'!$V$90,'Tabela kolorów'!$V$91:$V$131,Statystyki!BO5='Tabela kolorów'!$W$90,'Tabela kolorów'!$W$91:$W$131,Statystyki!BO5='Tabela kolorów'!$X$90,'Tabela kolorów'!$X$91:$X$131,
Statystyki!BO5='Tabela kolorów'!$Y$90,'Tabela kolorów'!$Y$91:$Y$131,Statystyki!BO5='Tabela kolorów'!$Z$90,'Tabela kolorów'!$Z$91:$Z$131,Statystyki!BO5='Tabela kolorów'!$AA$90,'Tabela kolorów'!$AA$91:$AA$131,
Statystyki!BO5='Tabela kolorów'!$AB$90,'Tabela kolorów'!$AB$91:$AB$131,Statystyki!BO5='Tabela kolorów'!$AC$90,'Tabela kolorów'!$AC$91:$AC$131,Statystyki!BO5='Tabela kolorów'!$AD$90,'Tabela kolorów'!$AD$91:$AD$131,
Statystyki!BO5='Tabela kolorów'!$AE$90,'Tabela kolorów'!$AE$91:$AE$131,Statystyki!BO5='Tabela kolorów'!$AF$90,'Tabela kolorów'!$AF$91:$AF$131,Statystyki!BO5='Tabela kolorów'!$AG$90,'Tabela kolorów'!$AG$91:$AG$131,
Statystyki!BO5='Tabela kolorów'!$AH$90,'Tabela kolorów'!$AH$91:$AH$131,Statystyki!BO5='Tabela kolorów'!$AI$90,'Tabela kolorów'!$AI$91:$AI$131,Statystyki!BO5='Tabela kolorów'!$AJ$90,'Tabela kolorów'!$AJ$91:$AJ$131,
Statystyki!BO5='Tabela kolorów'!$AK$90,'Tabela kolorów'!$AK$91:$AK$131,Statystyki!BO5='Tabela kolorów'!$AL$90,'Tabela kolorów'!$AL$91:$AL$131,Statystyki!BO5='Tabela kolorów'!$AM$90,'Tabela kolorów'!$AM$91:$AM$131,
Statystyki!BO5='Tabela kolorów'!$AN$90,'Tabela kolorów'!$AN$91:$AN$131,Statystyki!BO5='Tabela kolorów'!$AO$90,'Tabela kolorów'!$AO$91:$AO$131,Statystyki!BO5='Tabela kolorów'!$AP$90,'Tabela kolorów'!$AP$91:$AP$131),"0")</f>
        <v>0</v>
      </c>
      <c r="BP66" t="str" cm="1">
        <f t="array" ref="BP66">_xlfn.IFNA(_xlfn.IFS(Statystyki!BP5='Tabela kolorów'!$B$90,'Tabela kolorów'!$B$91:$B$131,Statystyki!BP5='Tabela kolorów'!$C$90,'Tabela kolorów'!$C$91:$C$131,Statystyki!BP5='Tabela kolorów'!$D$90,'Tabela kolorów'!$D$91:$D$131,
Statystyki!BP5='Tabela kolorów'!$E$90,'Tabela kolorów'!$E$91:$E$131,Statystyki!BP5='Tabela kolorów'!$F$90,'Tabela kolorów'!$F$91:$F$131,Statystyki!BP5='Tabela kolorów'!$G$90,'Tabela kolorów'!$G$91:$G$131,
Statystyki!BP5='Tabela kolorów'!$H$90,'Tabela kolorów'!$H$91:$H$131,Statystyki!BP5='Tabela kolorów'!$I$90,'Tabela kolorów'!$I$91:$I$131,Statystyki!BP5='Tabela kolorów'!$J$90,'Tabela kolorów'!$J$91:$J$131,
Statystyki!BP5='Tabela kolorów'!$K$90,'Tabela kolorów'!$K$91:$K$131,Statystyki!BP5='Tabela kolorów'!$L$90,'Tabela kolorów'!$L$91:$L$131,Statystyki!BP5='Tabela kolorów'!$M$90,'Tabela kolorów'!$M$91:$M$131,
Statystyki!BP5='Tabela kolorów'!$N$90,'Tabela kolorów'!$N$91:$N$131,Statystyki!BP5='Tabela kolorów'!$O$90,'Tabela kolorów'!$O$91:$O$131,Statystyki!BP5='Tabela kolorów'!$P$90,'Tabela kolorów'!$P$91:$P$131,
Statystyki!BP5='Tabela kolorów'!$Q$90,'Tabela kolorów'!$Q$91:$Q$131,Statystyki!BP5='Tabela kolorów'!$R$90,'Tabela kolorów'!$R$91:$R$131,Statystyki!BP5='Tabela kolorów'!$S$90,'Tabela kolorów'!$S$91:$S$131,
Statystyki!BP5='Tabela kolorów'!$S$90,'Tabela kolorów'!$S$91:$S$131,Statystyki!BP5='Tabela kolorów'!$T$90,'Tabela kolorów'!$T$91:$T$131,Statystyki!BP5='Tabela kolorów'!$U$90,'Tabela kolorów'!$U$91:$U$131,
Statystyki!BP5='Tabela kolorów'!$V$90,'Tabela kolorów'!$V$91:$V$131,Statystyki!BP5='Tabela kolorów'!$W$90,'Tabela kolorów'!$W$91:$W$131,Statystyki!BP5='Tabela kolorów'!$X$90,'Tabela kolorów'!$X$91:$X$131,
Statystyki!BP5='Tabela kolorów'!$Y$90,'Tabela kolorów'!$Y$91:$Y$131,Statystyki!BP5='Tabela kolorów'!$Z$90,'Tabela kolorów'!$Z$91:$Z$131,Statystyki!BP5='Tabela kolorów'!$AA$90,'Tabela kolorów'!$AA$91:$AA$131,
Statystyki!BP5='Tabela kolorów'!$AB$90,'Tabela kolorów'!$AB$91:$AB$131,Statystyki!BP5='Tabela kolorów'!$AC$90,'Tabela kolorów'!$AC$91:$AC$131,Statystyki!BP5='Tabela kolorów'!$AD$90,'Tabela kolorów'!$AD$91:$AD$131,
Statystyki!BP5='Tabela kolorów'!$AE$90,'Tabela kolorów'!$AE$91:$AE$131,Statystyki!BP5='Tabela kolorów'!$AF$90,'Tabela kolorów'!$AF$91:$AF$131,Statystyki!BP5='Tabela kolorów'!$AG$90,'Tabela kolorów'!$AG$91:$AG$131,
Statystyki!BP5='Tabela kolorów'!$AH$90,'Tabela kolorów'!$AH$91:$AH$131,Statystyki!BP5='Tabela kolorów'!$AI$90,'Tabela kolorów'!$AI$91:$AI$131,Statystyki!BP5='Tabela kolorów'!$AJ$90,'Tabela kolorów'!$AJ$91:$AJ$131,
Statystyki!BP5='Tabela kolorów'!$AK$90,'Tabela kolorów'!$AK$91:$AK$131,Statystyki!BP5='Tabela kolorów'!$AL$90,'Tabela kolorów'!$AL$91:$AL$131,Statystyki!BP5='Tabela kolorów'!$AM$90,'Tabela kolorów'!$AM$91:$AM$131,
Statystyki!BP5='Tabela kolorów'!$AN$90,'Tabela kolorów'!$AN$91:$AN$131,Statystyki!BP5='Tabela kolorów'!$AO$90,'Tabela kolorów'!$AO$91:$AO$131,Statystyki!BP5='Tabela kolorów'!$AP$90,'Tabela kolorów'!$AP$91:$AP$131),"0")</f>
        <v>0</v>
      </c>
      <c r="BQ66" t="str" cm="1">
        <f t="array" aca="1" ref="BQ66:BQ106" ca="1">_xlfn.IFNA(_xlfn.IFS(Statystyki!BQ5='Tabela kolorów'!$B$90,'Tabela kolorów'!$B$91:$B$131,Statystyki!BQ5='Tabela kolorów'!$C$90,'Tabela kolorów'!$C$91:$C$131,Statystyki!BQ5='Tabela kolorów'!$D$90,'Tabela kolorów'!$D$91:$D$131,
Statystyki!BQ5='Tabela kolorów'!$E$90,'Tabela kolorów'!$E$91:$E$131,Statystyki!BQ5='Tabela kolorów'!$F$90,'Tabela kolorów'!$F$91:$F$131,Statystyki!BQ5='Tabela kolorów'!$G$90,'Tabela kolorów'!$G$91:$G$131,
Statystyki!BQ5='Tabela kolorów'!$H$90,'Tabela kolorów'!$H$91:$H$131,Statystyki!BQ5='Tabela kolorów'!$I$90,'Tabela kolorów'!$I$91:$I$131,Statystyki!BQ5='Tabela kolorów'!$J$90,'Tabela kolorów'!$J$91:$J$131,
Statystyki!BQ5='Tabela kolorów'!$K$90,'Tabela kolorów'!$K$91:$K$131,Statystyki!BQ5='Tabela kolorów'!$L$90,'Tabela kolorów'!$L$91:$L$131,Statystyki!BQ5='Tabela kolorów'!$M$90,'Tabela kolorów'!$M$91:$M$131,
Statystyki!BQ5='Tabela kolorów'!$N$90,'Tabela kolorów'!$N$91:$N$131,Statystyki!BQ5='Tabela kolorów'!$O$90,'Tabela kolorów'!$O$91:$O$131,Statystyki!BQ5='Tabela kolorów'!$P$90,'Tabela kolorów'!$P$91:$P$131,
Statystyki!BQ5='Tabela kolorów'!$Q$90,'Tabela kolorów'!$Q$91:$Q$131,Statystyki!BQ5='Tabela kolorów'!$R$90,'Tabela kolorów'!$R$91:$R$131,Statystyki!BQ5='Tabela kolorów'!$S$90,'Tabela kolorów'!$S$91:$S$131,
Statystyki!BQ5='Tabela kolorów'!$S$90,'Tabela kolorów'!$S$91:$S$131,Statystyki!BQ5='Tabela kolorów'!$T$90,'Tabela kolorów'!$T$91:$T$131,Statystyki!BQ5='Tabela kolorów'!$U$90,'Tabela kolorów'!$U$91:$U$131,
Statystyki!BQ5='Tabela kolorów'!$V$90,'Tabela kolorów'!$V$91:$V$131,Statystyki!BQ5='Tabela kolorów'!$W$90,'Tabela kolorów'!$W$91:$W$131,Statystyki!BQ5='Tabela kolorów'!$X$90,'Tabela kolorów'!$X$91:$X$131,
Statystyki!BQ5='Tabela kolorów'!$Y$90,'Tabela kolorów'!$Y$91:$Y$131,Statystyki!BQ5='Tabela kolorów'!$Z$90,'Tabela kolorów'!$Z$91:$Z$131,Statystyki!BQ5='Tabela kolorów'!$AA$90,'Tabela kolorów'!$AA$91:$AA$131,
Statystyki!BQ5='Tabela kolorów'!$AB$90,'Tabela kolorów'!$AB$91:$AB$131,Statystyki!BQ5='Tabela kolorów'!$AC$90,'Tabela kolorów'!$AC$91:$AC$131,Statystyki!BQ5='Tabela kolorów'!$AD$90,'Tabela kolorów'!$AD$91:$AD$131,
Statystyki!BQ5='Tabela kolorów'!$AE$90,'Tabela kolorów'!$AE$91:$AE$131,Statystyki!BQ5='Tabela kolorów'!$AF$90,'Tabela kolorów'!$AF$91:$AF$131,Statystyki!BQ5='Tabela kolorów'!$AG$90,'Tabela kolorów'!$AG$91:$AG$131,
Statystyki!BQ5='Tabela kolorów'!$AH$90,'Tabela kolorów'!$AH$91:$AH$131,Statystyki!BQ5='Tabela kolorów'!$AI$90,'Tabela kolorów'!$AI$91:$AI$131,Statystyki!BQ5='Tabela kolorów'!$AJ$90,'Tabela kolorów'!$AJ$91:$AJ$131,
Statystyki!BQ5='Tabela kolorów'!$AK$90,'Tabela kolorów'!$AK$91:$AK$131,Statystyki!BQ5='Tabela kolorów'!$AL$90,'Tabela kolorów'!$AL$91:$AL$131,Statystyki!BQ5='Tabela kolorów'!$AM$90,'Tabela kolorów'!$AM$91:$AM$131,
Statystyki!BQ5='Tabela kolorów'!$AN$90,'Tabela kolorów'!$AN$91:$AN$131,Statystyki!BQ5='Tabela kolorów'!$AO$90,'Tabela kolorów'!$AO$91:$AO$131,Statystyki!BQ5='Tabela kolorów'!$AP$90,'Tabela kolorów'!$AP$91:$AP$131),"0")</f>
        <v>Różowy</v>
      </c>
      <c r="BR66" t="str" cm="1">
        <f t="array" aca="1" ref="BR66:BR106" ca="1">_xlfn.IFNA(_xlfn.IFS(Statystyki!BR5='Tabela kolorów'!$B$90,'Tabela kolorów'!$B$91:$B$131,Statystyki!BR5='Tabela kolorów'!$C$90,'Tabela kolorów'!$C$91:$C$131,Statystyki!BR5='Tabela kolorów'!$D$90,'Tabela kolorów'!$D$91:$D$131,
Statystyki!BR5='Tabela kolorów'!$E$90,'Tabela kolorów'!$E$91:$E$131,Statystyki!BR5='Tabela kolorów'!$F$90,'Tabela kolorów'!$F$91:$F$131,Statystyki!BR5='Tabela kolorów'!$G$90,'Tabela kolorów'!$G$91:$G$131,
Statystyki!BR5='Tabela kolorów'!$H$90,'Tabela kolorów'!$H$91:$H$131,Statystyki!BR5='Tabela kolorów'!$I$90,'Tabela kolorów'!$I$91:$I$131,Statystyki!BR5='Tabela kolorów'!$J$90,'Tabela kolorów'!$J$91:$J$131,
Statystyki!BR5='Tabela kolorów'!$K$90,'Tabela kolorów'!$K$91:$K$131,Statystyki!BR5='Tabela kolorów'!$L$90,'Tabela kolorów'!$L$91:$L$131,Statystyki!BR5='Tabela kolorów'!$M$90,'Tabela kolorów'!$M$91:$M$131,
Statystyki!BR5='Tabela kolorów'!$N$90,'Tabela kolorów'!$N$91:$N$131,Statystyki!BR5='Tabela kolorów'!$O$90,'Tabela kolorów'!$O$91:$O$131,Statystyki!BR5='Tabela kolorów'!$P$90,'Tabela kolorów'!$P$91:$P$131,
Statystyki!BR5='Tabela kolorów'!$Q$90,'Tabela kolorów'!$Q$91:$Q$131,Statystyki!BR5='Tabela kolorów'!$R$90,'Tabela kolorów'!$R$91:$R$131,Statystyki!BR5='Tabela kolorów'!$S$90,'Tabela kolorów'!$S$91:$S$131,
Statystyki!BR5='Tabela kolorów'!$S$90,'Tabela kolorów'!$S$91:$S$131,Statystyki!BR5='Tabela kolorów'!$T$90,'Tabela kolorów'!$T$91:$T$131,Statystyki!BR5='Tabela kolorów'!$U$90,'Tabela kolorów'!$U$91:$U$131,
Statystyki!BR5='Tabela kolorów'!$V$90,'Tabela kolorów'!$V$91:$V$131,Statystyki!BR5='Tabela kolorów'!$W$90,'Tabela kolorów'!$W$91:$W$131,Statystyki!BR5='Tabela kolorów'!$X$90,'Tabela kolorów'!$X$91:$X$131,
Statystyki!BR5='Tabela kolorów'!$Y$90,'Tabela kolorów'!$Y$91:$Y$131,Statystyki!BR5='Tabela kolorów'!$Z$90,'Tabela kolorów'!$Z$91:$Z$131,Statystyki!BR5='Tabela kolorów'!$AA$90,'Tabela kolorów'!$AA$91:$AA$131,
Statystyki!BR5='Tabela kolorów'!$AB$90,'Tabela kolorów'!$AB$91:$AB$131,Statystyki!BR5='Tabela kolorów'!$AC$90,'Tabela kolorów'!$AC$91:$AC$131,Statystyki!BR5='Tabela kolorów'!$AD$90,'Tabela kolorów'!$AD$91:$AD$131,
Statystyki!BR5='Tabela kolorów'!$AE$90,'Tabela kolorów'!$AE$91:$AE$131,Statystyki!BR5='Tabela kolorów'!$AF$90,'Tabela kolorów'!$AF$91:$AF$131,Statystyki!BR5='Tabela kolorów'!$AG$90,'Tabela kolorów'!$AG$91:$AG$131,
Statystyki!BR5='Tabela kolorów'!$AH$90,'Tabela kolorów'!$AH$91:$AH$131,Statystyki!BR5='Tabela kolorów'!$AI$90,'Tabela kolorów'!$AI$91:$AI$131,Statystyki!BR5='Tabela kolorów'!$AJ$90,'Tabela kolorów'!$AJ$91:$AJ$131,
Statystyki!BR5='Tabela kolorów'!$AK$90,'Tabela kolorów'!$AK$91:$AK$131,Statystyki!BR5='Tabela kolorów'!$AL$90,'Tabela kolorów'!$AL$91:$AL$131,Statystyki!BR5='Tabela kolorów'!$AM$90,'Tabela kolorów'!$AM$91:$AM$131,
Statystyki!BR5='Tabela kolorów'!$AN$90,'Tabela kolorów'!$AN$91:$AN$131,Statystyki!BR5='Tabela kolorów'!$AO$90,'Tabela kolorów'!$AO$91:$AO$131,Statystyki!BR5='Tabela kolorów'!$AP$90,'Tabela kolorów'!$AP$91:$AP$131),"0")</f>
        <v>Czerwony</v>
      </c>
      <c r="BS66" t="str" cm="1">
        <f t="array" ref="BS66">_xlfn.IFNA(_xlfn.IFS(Statystyki!BS5='Tabela kolorów'!$B$90,'Tabela kolorów'!$B$91:$B$131,Statystyki!BS5='Tabela kolorów'!$C$90,'Tabela kolorów'!$C$91:$C$131,Statystyki!BS5='Tabela kolorów'!$D$90,'Tabela kolorów'!$D$91:$D$131,
Statystyki!BS5='Tabela kolorów'!$E$90,'Tabela kolorów'!$E$91:$E$131,Statystyki!BS5='Tabela kolorów'!$F$90,'Tabela kolorów'!$F$91:$F$131,Statystyki!BS5='Tabela kolorów'!$G$90,'Tabela kolorów'!$G$91:$G$131,
Statystyki!BS5='Tabela kolorów'!$H$90,'Tabela kolorów'!$H$91:$H$131,Statystyki!BS5='Tabela kolorów'!$I$90,'Tabela kolorów'!$I$91:$I$131,Statystyki!BS5='Tabela kolorów'!$J$90,'Tabela kolorów'!$J$91:$J$131,
Statystyki!BS5='Tabela kolorów'!$K$90,'Tabela kolorów'!$K$91:$K$131,Statystyki!BS5='Tabela kolorów'!$L$90,'Tabela kolorów'!$L$91:$L$131,Statystyki!BS5='Tabela kolorów'!$M$90,'Tabela kolorów'!$M$91:$M$131,
Statystyki!BS5='Tabela kolorów'!$N$90,'Tabela kolorów'!$N$91:$N$131,Statystyki!BS5='Tabela kolorów'!$O$90,'Tabela kolorów'!$O$91:$O$131,Statystyki!BS5='Tabela kolorów'!$P$90,'Tabela kolorów'!$P$91:$P$131,
Statystyki!BS5='Tabela kolorów'!$Q$90,'Tabela kolorów'!$Q$91:$Q$131,Statystyki!BS5='Tabela kolorów'!$R$90,'Tabela kolorów'!$R$91:$R$131,Statystyki!BS5='Tabela kolorów'!$S$90,'Tabela kolorów'!$S$91:$S$131,
Statystyki!BS5='Tabela kolorów'!$S$90,'Tabela kolorów'!$S$91:$S$131,Statystyki!BS5='Tabela kolorów'!$T$90,'Tabela kolorów'!$T$91:$T$131,Statystyki!BS5='Tabela kolorów'!$U$90,'Tabela kolorów'!$U$91:$U$131,
Statystyki!BS5='Tabela kolorów'!$V$90,'Tabela kolorów'!$V$91:$V$131,Statystyki!BS5='Tabela kolorów'!$W$90,'Tabela kolorów'!$W$91:$W$131,Statystyki!BS5='Tabela kolorów'!$X$90,'Tabela kolorów'!$X$91:$X$131,
Statystyki!BS5='Tabela kolorów'!$Y$90,'Tabela kolorów'!$Y$91:$Y$131,Statystyki!BS5='Tabela kolorów'!$Z$90,'Tabela kolorów'!$Z$91:$Z$131,Statystyki!BS5='Tabela kolorów'!$AA$90,'Tabela kolorów'!$AA$91:$AA$131,
Statystyki!BS5='Tabela kolorów'!$AB$90,'Tabela kolorów'!$AB$91:$AB$131,Statystyki!BS5='Tabela kolorów'!$AC$90,'Tabela kolorów'!$AC$91:$AC$131,Statystyki!BS5='Tabela kolorów'!$AD$90,'Tabela kolorów'!$AD$91:$AD$131,
Statystyki!BS5='Tabela kolorów'!$AE$90,'Tabela kolorów'!$AE$91:$AE$131,Statystyki!BS5='Tabela kolorów'!$AF$90,'Tabela kolorów'!$AF$91:$AF$131,Statystyki!BS5='Tabela kolorów'!$AG$90,'Tabela kolorów'!$AG$91:$AG$131,
Statystyki!BS5='Tabela kolorów'!$AH$90,'Tabela kolorów'!$AH$91:$AH$131,Statystyki!BS5='Tabela kolorów'!$AI$90,'Tabela kolorów'!$AI$91:$AI$131,Statystyki!BS5='Tabela kolorów'!$AJ$90,'Tabela kolorów'!$AJ$91:$AJ$131,
Statystyki!BS5='Tabela kolorów'!$AK$90,'Tabela kolorów'!$AK$91:$AK$131,Statystyki!BS5='Tabela kolorów'!$AL$90,'Tabela kolorów'!$AL$91:$AL$131,Statystyki!BS5='Tabela kolorów'!$AM$90,'Tabela kolorów'!$AM$91:$AM$131,
Statystyki!BS5='Tabela kolorów'!$AN$90,'Tabela kolorów'!$AN$91:$AN$131,Statystyki!BS5='Tabela kolorów'!$AO$90,'Tabela kolorów'!$AO$91:$AO$131,Statystyki!BS5='Tabela kolorów'!$AP$90,'Tabela kolorów'!$AP$91:$AP$131),"0")</f>
        <v>0</v>
      </c>
      <c r="BT66" t="str" cm="1">
        <f t="array" ref="BT66">_xlfn.IFNA(_xlfn.IFS(Statystyki!BT5='Tabela kolorów'!$B$90,'Tabela kolorów'!$B$91:$B$131,Statystyki!BT5='Tabela kolorów'!$C$90,'Tabela kolorów'!$C$91:$C$131,Statystyki!BT5='Tabela kolorów'!$D$90,'Tabela kolorów'!$D$91:$D$131,
Statystyki!BT5='Tabela kolorów'!$E$90,'Tabela kolorów'!$E$91:$E$131,Statystyki!BT5='Tabela kolorów'!$F$90,'Tabela kolorów'!$F$91:$F$131,Statystyki!BT5='Tabela kolorów'!$G$90,'Tabela kolorów'!$G$91:$G$131,
Statystyki!BT5='Tabela kolorów'!$H$90,'Tabela kolorów'!$H$91:$H$131,Statystyki!BT5='Tabela kolorów'!$I$90,'Tabela kolorów'!$I$91:$I$131,Statystyki!BT5='Tabela kolorów'!$J$90,'Tabela kolorów'!$J$91:$J$131,
Statystyki!BT5='Tabela kolorów'!$K$90,'Tabela kolorów'!$K$91:$K$131,Statystyki!BT5='Tabela kolorów'!$L$90,'Tabela kolorów'!$L$91:$L$131,Statystyki!BT5='Tabela kolorów'!$M$90,'Tabela kolorów'!$M$91:$M$131,
Statystyki!BT5='Tabela kolorów'!$N$90,'Tabela kolorów'!$N$91:$N$131,Statystyki!BT5='Tabela kolorów'!$O$90,'Tabela kolorów'!$O$91:$O$131,Statystyki!BT5='Tabela kolorów'!$P$90,'Tabela kolorów'!$P$91:$P$131,
Statystyki!BT5='Tabela kolorów'!$Q$90,'Tabela kolorów'!$Q$91:$Q$131,Statystyki!BT5='Tabela kolorów'!$R$90,'Tabela kolorów'!$R$91:$R$131,Statystyki!BT5='Tabela kolorów'!$S$90,'Tabela kolorów'!$S$91:$S$131,
Statystyki!BT5='Tabela kolorów'!$S$90,'Tabela kolorów'!$S$91:$S$131,Statystyki!BT5='Tabela kolorów'!$T$90,'Tabela kolorów'!$T$91:$T$131,Statystyki!BT5='Tabela kolorów'!$U$90,'Tabela kolorów'!$U$91:$U$131,
Statystyki!BT5='Tabela kolorów'!$V$90,'Tabela kolorów'!$V$91:$V$131,Statystyki!BT5='Tabela kolorów'!$W$90,'Tabela kolorów'!$W$91:$W$131,Statystyki!BT5='Tabela kolorów'!$X$90,'Tabela kolorów'!$X$91:$X$131,
Statystyki!BT5='Tabela kolorów'!$Y$90,'Tabela kolorów'!$Y$91:$Y$131,Statystyki!BT5='Tabela kolorów'!$Z$90,'Tabela kolorów'!$Z$91:$Z$131,Statystyki!BT5='Tabela kolorów'!$AA$90,'Tabela kolorów'!$AA$91:$AA$131,
Statystyki!BT5='Tabela kolorów'!$AB$90,'Tabela kolorów'!$AB$91:$AB$131,Statystyki!BT5='Tabela kolorów'!$AC$90,'Tabela kolorów'!$AC$91:$AC$131,Statystyki!BT5='Tabela kolorów'!$AD$90,'Tabela kolorów'!$AD$91:$AD$131,
Statystyki!BT5='Tabela kolorów'!$AE$90,'Tabela kolorów'!$AE$91:$AE$131,Statystyki!BT5='Tabela kolorów'!$AF$90,'Tabela kolorów'!$AF$91:$AF$131,Statystyki!BT5='Tabela kolorów'!$AG$90,'Tabela kolorów'!$AG$91:$AG$131,
Statystyki!BT5='Tabela kolorów'!$AH$90,'Tabela kolorów'!$AH$91:$AH$131,Statystyki!BT5='Tabela kolorów'!$AI$90,'Tabela kolorów'!$AI$91:$AI$131,Statystyki!BT5='Tabela kolorów'!$AJ$90,'Tabela kolorów'!$AJ$91:$AJ$131,
Statystyki!BT5='Tabela kolorów'!$AK$90,'Tabela kolorów'!$AK$91:$AK$131,Statystyki!BT5='Tabela kolorów'!$AL$90,'Tabela kolorów'!$AL$91:$AL$131,Statystyki!BT5='Tabela kolorów'!$AM$90,'Tabela kolorów'!$AM$91:$AM$131,
Statystyki!BT5='Tabela kolorów'!$AN$90,'Tabela kolorów'!$AN$91:$AN$131,Statystyki!BT5='Tabela kolorów'!$AO$90,'Tabela kolorów'!$AO$91:$AO$131,Statystyki!BT5='Tabela kolorów'!$AP$90,'Tabela kolorów'!$AP$91:$AP$131),"0")</f>
        <v>0</v>
      </c>
      <c r="BU66" t="str" cm="1">
        <f t="array" aca="1" ref="BU66:BU106" ca="1">_xlfn.IFNA(_xlfn.IFS(Statystyki!BU5='Tabela kolorów'!$B$90,'Tabela kolorów'!$B$91:$B$131,Statystyki!BU5='Tabela kolorów'!$C$90,'Tabela kolorów'!$C$91:$C$131,Statystyki!BU5='Tabela kolorów'!$D$90,'Tabela kolorów'!$D$91:$D$131,
Statystyki!BU5='Tabela kolorów'!$E$90,'Tabela kolorów'!$E$91:$E$131,Statystyki!BU5='Tabela kolorów'!$F$90,'Tabela kolorów'!$F$91:$F$131,Statystyki!BU5='Tabela kolorów'!$G$90,'Tabela kolorów'!$G$91:$G$131,
Statystyki!BU5='Tabela kolorów'!$H$90,'Tabela kolorów'!$H$91:$H$131,Statystyki!BU5='Tabela kolorów'!$I$90,'Tabela kolorów'!$I$91:$I$131,Statystyki!BU5='Tabela kolorów'!$J$90,'Tabela kolorów'!$J$91:$J$131,
Statystyki!BU5='Tabela kolorów'!$K$90,'Tabela kolorów'!$K$91:$K$131,Statystyki!BU5='Tabela kolorów'!$L$90,'Tabela kolorów'!$L$91:$L$131,Statystyki!BU5='Tabela kolorów'!$M$90,'Tabela kolorów'!$M$91:$M$131,
Statystyki!BU5='Tabela kolorów'!$N$90,'Tabela kolorów'!$N$91:$N$131,Statystyki!BU5='Tabela kolorów'!$O$90,'Tabela kolorów'!$O$91:$O$131,Statystyki!BU5='Tabela kolorów'!$P$90,'Tabela kolorów'!$P$91:$P$131,
Statystyki!BU5='Tabela kolorów'!$Q$90,'Tabela kolorów'!$Q$91:$Q$131,Statystyki!BU5='Tabela kolorów'!$R$90,'Tabela kolorów'!$R$91:$R$131,Statystyki!BU5='Tabela kolorów'!$S$90,'Tabela kolorów'!$S$91:$S$131,
Statystyki!BU5='Tabela kolorów'!$S$90,'Tabela kolorów'!$S$91:$S$131,Statystyki!BU5='Tabela kolorów'!$T$90,'Tabela kolorów'!$T$91:$T$131,Statystyki!BU5='Tabela kolorów'!$U$90,'Tabela kolorów'!$U$91:$U$131,
Statystyki!BU5='Tabela kolorów'!$V$90,'Tabela kolorów'!$V$91:$V$131,Statystyki!BU5='Tabela kolorów'!$W$90,'Tabela kolorów'!$W$91:$W$131,Statystyki!BU5='Tabela kolorów'!$X$90,'Tabela kolorów'!$X$91:$X$131,
Statystyki!BU5='Tabela kolorów'!$Y$90,'Tabela kolorów'!$Y$91:$Y$131,Statystyki!BU5='Tabela kolorów'!$Z$90,'Tabela kolorów'!$Z$91:$Z$131,Statystyki!BU5='Tabela kolorów'!$AA$90,'Tabela kolorów'!$AA$91:$AA$131,
Statystyki!BU5='Tabela kolorów'!$AB$90,'Tabela kolorów'!$AB$91:$AB$131,Statystyki!BU5='Tabela kolorów'!$AC$90,'Tabela kolorów'!$AC$91:$AC$131,Statystyki!BU5='Tabela kolorów'!$AD$90,'Tabela kolorów'!$AD$91:$AD$131,
Statystyki!BU5='Tabela kolorów'!$AE$90,'Tabela kolorów'!$AE$91:$AE$131,Statystyki!BU5='Tabela kolorów'!$AF$90,'Tabela kolorów'!$AF$91:$AF$131,Statystyki!BU5='Tabela kolorów'!$AG$90,'Tabela kolorów'!$AG$91:$AG$131,
Statystyki!BU5='Tabela kolorów'!$AH$90,'Tabela kolorów'!$AH$91:$AH$131,Statystyki!BU5='Tabela kolorów'!$AI$90,'Tabela kolorów'!$AI$91:$AI$131,Statystyki!BU5='Tabela kolorów'!$AJ$90,'Tabela kolorów'!$AJ$91:$AJ$131,
Statystyki!BU5='Tabela kolorów'!$AK$90,'Tabela kolorów'!$AK$91:$AK$131,Statystyki!BU5='Tabela kolorów'!$AL$90,'Tabela kolorów'!$AL$91:$AL$131,Statystyki!BU5='Tabela kolorów'!$AM$90,'Tabela kolorów'!$AM$91:$AM$131,
Statystyki!BU5='Tabela kolorów'!$AN$90,'Tabela kolorów'!$AN$91:$AN$131,Statystyki!BU5='Tabela kolorów'!$AO$90,'Tabela kolorów'!$AO$91:$AO$131,Statystyki!BU5='Tabela kolorów'!$AP$90,'Tabela kolorów'!$AP$91:$AP$131),"0")</f>
        <v>Różowy</v>
      </c>
      <c r="BV66" t="str" cm="1">
        <f t="array" aca="1" ref="BV66:BV106" ca="1">_xlfn.IFNA(_xlfn.IFS(Statystyki!BV5='Tabela kolorów'!$B$90,'Tabela kolorów'!$B$91:$B$131,Statystyki!BV5='Tabela kolorów'!$C$90,'Tabela kolorów'!$C$91:$C$131,Statystyki!BV5='Tabela kolorów'!$D$90,'Tabela kolorów'!$D$91:$D$131,
Statystyki!BV5='Tabela kolorów'!$E$90,'Tabela kolorów'!$E$91:$E$131,Statystyki!BV5='Tabela kolorów'!$F$90,'Tabela kolorów'!$F$91:$F$131,Statystyki!BV5='Tabela kolorów'!$G$90,'Tabela kolorów'!$G$91:$G$131,
Statystyki!BV5='Tabela kolorów'!$H$90,'Tabela kolorów'!$H$91:$H$131,Statystyki!BV5='Tabela kolorów'!$I$90,'Tabela kolorów'!$I$91:$I$131,Statystyki!BV5='Tabela kolorów'!$J$90,'Tabela kolorów'!$J$91:$J$131,
Statystyki!BV5='Tabela kolorów'!$K$90,'Tabela kolorów'!$K$91:$K$131,Statystyki!BV5='Tabela kolorów'!$L$90,'Tabela kolorów'!$L$91:$L$131,Statystyki!BV5='Tabela kolorów'!$M$90,'Tabela kolorów'!$M$91:$M$131,
Statystyki!BV5='Tabela kolorów'!$N$90,'Tabela kolorów'!$N$91:$N$131,Statystyki!BV5='Tabela kolorów'!$O$90,'Tabela kolorów'!$O$91:$O$131,Statystyki!BV5='Tabela kolorów'!$P$90,'Tabela kolorów'!$P$91:$P$131,
Statystyki!BV5='Tabela kolorów'!$Q$90,'Tabela kolorów'!$Q$91:$Q$131,Statystyki!BV5='Tabela kolorów'!$R$90,'Tabela kolorów'!$R$91:$R$131,Statystyki!BV5='Tabela kolorów'!$S$90,'Tabela kolorów'!$S$91:$S$131,
Statystyki!BV5='Tabela kolorów'!$S$90,'Tabela kolorów'!$S$91:$S$131,Statystyki!BV5='Tabela kolorów'!$T$90,'Tabela kolorów'!$T$91:$T$131,Statystyki!BV5='Tabela kolorów'!$U$90,'Tabela kolorów'!$U$91:$U$131,
Statystyki!BV5='Tabela kolorów'!$V$90,'Tabela kolorów'!$V$91:$V$131,Statystyki!BV5='Tabela kolorów'!$W$90,'Tabela kolorów'!$W$91:$W$131,Statystyki!BV5='Tabela kolorów'!$X$90,'Tabela kolorów'!$X$91:$X$131,
Statystyki!BV5='Tabela kolorów'!$Y$90,'Tabela kolorów'!$Y$91:$Y$131,Statystyki!BV5='Tabela kolorów'!$Z$90,'Tabela kolorów'!$Z$91:$Z$131,Statystyki!BV5='Tabela kolorów'!$AA$90,'Tabela kolorów'!$AA$91:$AA$131,
Statystyki!BV5='Tabela kolorów'!$AB$90,'Tabela kolorów'!$AB$91:$AB$131,Statystyki!BV5='Tabela kolorów'!$AC$90,'Tabela kolorów'!$AC$91:$AC$131,Statystyki!BV5='Tabela kolorów'!$AD$90,'Tabela kolorów'!$AD$91:$AD$131,
Statystyki!BV5='Tabela kolorów'!$AE$90,'Tabela kolorów'!$AE$91:$AE$131,Statystyki!BV5='Tabela kolorów'!$AF$90,'Tabela kolorów'!$AF$91:$AF$131,Statystyki!BV5='Tabela kolorów'!$AG$90,'Tabela kolorów'!$AG$91:$AG$131,
Statystyki!BV5='Tabela kolorów'!$AH$90,'Tabela kolorów'!$AH$91:$AH$131,Statystyki!BV5='Tabela kolorów'!$AI$90,'Tabela kolorów'!$AI$91:$AI$131,Statystyki!BV5='Tabela kolorów'!$AJ$90,'Tabela kolorów'!$AJ$91:$AJ$131,
Statystyki!BV5='Tabela kolorów'!$AK$90,'Tabela kolorów'!$AK$91:$AK$131,Statystyki!BV5='Tabela kolorów'!$AL$90,'Tabela kolorów'!$AL$91:$AL$131,Statystyki!BV5='Tabela kolorów'!$AM$90,'Tabela kolorów'!$AM$91:$AM$131,
Statystyki!BV5='Tabela kolorów'!$AN$90,'Tabela kolorów'!$AN$91:$AN$131,Statystyki!BV5='Tabela kolorów'!$AO$90,'Tabela kolorów'!$AO$91:$AO$131,Statystyki!BV5='Tabela kolorów'!$AP$90,'Tabela kolorów'!$AP$91:$AP$131),"0")</f>
        <v>Fuksja</v>
      </c>
      <c r="BW66" t="str" cm="1">
        <f t="array" aca="1" ref="BW66:BW106" ca="1">_xlfn.IFNA(_xlfn.IFS(Statystyki!BW5='Tabela kolorów'!$B$90,'Tabela kolorów'!$B$91:$B$131,Statystyki!BW5='Tabela kolorów'!$C$90,'Tabela kolorów'!$C$91:$C$131,Statystyki!BW5='Tabela kolorów'!$D$90,'Tabela kolorów'!$D$91:$D$131,
Statystyki!BW5='Tabela kolorów'!$E$90,'Tabela kolorów'!$E$91:$E$131,Statystyki!BW5='Tabela kolorów'!$F$90,'Tabela kolorów'!$F$91:$F$131,Statystyki!BW5='Tabela kolorów'!$G$90,'Tabela kolorów'!$G$91:$G$131,
Statystyki!BW5='Tabela kolorów'!$H$90,'Tabela kolorów'!$H$91:$H$131,Statystyki!BW5='Tabela kolorów'!$I$90,'Tabela kolorów'!$I$91:$I$131,Statystyki!BW5='Tabela kolorów'!$J$90,'Tabela kolorów'!$J$91:$J$131,
Statystyki!BW5='Tabela kolorów'!$K$90,'Tabela kolorów'!$K$91:$K$131,Statystyki!BW5='Tabela kolorów'!$L$90,'Tabela kolorów'!$L$91:$L$131,Statystyki!BW5='Tabela kolorów'!$M$90,'Tabela kolorów'!$M$91:$M$131,
Statystyki!BW5='Tabela kolorów'!$N$90,'Tabela kolorów'!$N$91:$N$131,Statystyki!BW5='Tabela kolorów'!$O$90,'Tabela kolorów'!$O$91:$O$131,Statystyki!BW5='Tabela kolorów'!$P$90,'Tabela kolorów'!$P$91:$P$131,
Statystyki!BW5='Tabela kolorów'!$Q$90,'Tabela kolorów'!$Q$91:$Q$131,Statystyki!BW5='Tabela kolorów'!$R$90,'Tabela kolorów'!$R$91:$R$131,Statystyki!BW5='Tabela kolorów'!$S$90,'Tabela kolorów'!$S$91:$S$131,
Statystyki!BW5='Tabela kolorów'!$S$90,'Tabela kolorów'!$S$91:$S$131,Statystyki!BW5='Tabela kolorów'!$T$90,'Tabela kolorów'!$T$91:$T$131,Statystyki!BW5='Tabela kolorów'!$U$90,'Tabela kolorów'!$U$91:$U$131,
Statystyki!BW5='Tabela kolorów'!$V$90,'Tabela kolorów'!$V$91:$V$131,Statystyki!BW5='Tabela kolorów'!$W$90,'Tabela kolorów'!$W$91:$W$131,Statystyki!BW5='Tabela kolorów'!$X$90,'Tabela kolorów'!$X$91:$X$131,
Statystyki!BW5='Tabela kolorów'!$Y$90,'Tabela kolorów'!$Y$91:$Y$131,Statystyki!BW5='Tabela kolorów'!$Z$90,'Tabela kolorów'!$Z$91:$Z$131,Statystyki!BW5='Tabela kolorów'!$AA$90,'Tabela kolorów'!$AA$91:$AA$131,
Statystyki!BW5='Tabela kolorów'!$AB$90,'Tabela kolorów'!$AB$91:$AB$131,Statystyki!BW5='Tabela kolorów'!$AC$90,'Tabela kolorów'!$AC$91:$AC$131,Statystyki!BW5='Tabela kolorów'!$AD$90,'Tabela kolorów'!$AD$91:$AD$131,
Statystyki!BW5='Tabela kolorów'!$AE$90,'Tabela kolorów'!$AE$91:$AE$131,Statystyki!BW5='Tabela kolorów'!$AF$90,'Tabela kolorów'!$AF$91:$AF$131,Statystyki!BW5='Tabela kolorów'!$AG$90,'Tabela kolorów'!$AG$91:$AG$131,
Statystyki!BW5='Tabela kolorów'!$AH$90,'Tabela kolorów'!$AH$91:$AH$131,Statystyki!BW5='Tabela kolorów'!$AI$90,'Tabela kolorów'!$AI$91:$AI$131,Statystyki!BW5='Tabela kolorów'!$AJ$90,'Tabela kolorów'!$AJ$91:$AJ$131,
Statystyki!BW5='Tabela kolorów'!$AK$90,'Tabela kolorów'!$AK$91:$AK$131,Statystyki!BW5='Tabela kolorów'!$AL$90,'Tabela kolorów'!$AL$91:$AL$131,Statystyki!BW5='Tabela kolorów'!$AM$90,'Tabela kolorów'!$AM$91:$AM$131,
Statystyki!BW5='Tabela kolorów'!$AN$90,'Tabela kolorów'!$AN$91:$AN$131,Statystyki!BW5='Tabela kolorów'!$AO$90,'Tabela kolorów'!$AO$91:$AO$131,Statystyki!BW5='Tabela kolorów'!$AP$90,'Tabela kolorów'!$AP$91:$AP$131),"0")</f>
        <v>Czerwony</v>
      </c>
      <c r="BX66" t="str" cm="1">
        <f t="array" ref="BX66">_xlfn.IFNA(_xlfn.IFS(Statystyki!BX5='Tabela kolorów'!$B$90,'Tabela kolorów'!$B$91:$B$131,Statystyki!BX5='Tabela kolorów'!$C$90,'Tabela kolorów'!$C$91:$C$131,Statystyki!BX5='Tabela kolorów'!$D$90,'Tabela kolorów'!$D$91:$D$131,
Statystyki!BX5='Tabela kolorów'!$E$90,'Tabela kolorów'!$E$91:$E$131,Statystyki!BX5='Tabela kolorów'!$F$90,'Tabela kolorów'!$F$91:$F$131,Statystyki!BX5='Tabela kolorów'!$G$90,'Tabela kolorów'!$G$91:$G$131,
Statystyki!BX5='Tabela kolorów'!$H$90,'Tabela kolorów'!$H$91:$H$131,Statystyki!BX5='Tabela kolorów'!$I$90,'Tabela kolorów'!$I$91:$I$131,Statystyki!BX5='Tabela kolorów'!$J$90,'Tabela kolorów'!$J$91:$J$131,
Statystyki!BX5='Tabela kolorów'!$K$90,'Tabela kolorów'!$K$91:$K$131,Statystyki!BX5='Tabela kolorów'!$L$90,'Tabela kolorów'!$L$91:$L$131,Statystyki!BX5='Tabela kolorów'!$M$90,'Tabela kolorów'!$M$91:$M$131,
Statystyki!BX5='Tabela kolorów'!$N$90,'Tabela kolorów'!$N$91:$N$131,Statystyki!BX5='Tabela kolorów'!$O$90,'Tabela kolorów'!$O$91:$O$131,Statystyki!BX5='Tabela kolorów'!$P$90,'Tabela kolorów'!$P$91:$P$131,
Statystyki!BX5='Tabela kolorów'!$Q$90,'Tabela kolorów'!$Q$91:$Q$131,Statystyki!BX5='Tabela kolorów'!$R$90,'Tabela kolorów'!$R$91:$R$131,Statystyki!BX5='Tabela kolorów'!$S$90,'Tabela kolorów'!$S$91:$S$131,
Statystyki!BX5='Tabela kolorów'!$S$90,'Tabela kolorów'!$S$91:$S$131,Statystyki!BX5='Tabela kolorów'!$T$90,'Tabela kolorów'!$T$91:$T$131,Statystyki!BX5='Tabela kolorów'!$U$90,'Tabela kolorów'!$U$91:$U$131,
Statystyki!BX5='Tabela kolorów'!$V$90,'Tabela kolorów'!$V$91:$V$131,Statystyki!BX5='Tabela kolorów'!$W$90,'Tabela kolorów'!$W$91:$W$131,Statystyki!BX5='Tabela kolorów'!$X$90,'Tabela kolorów'!$X$91:$X$131,
Statystyki!BX5='Tabela kolorów'!$Y$90,'Tabela kolorów'!$Y$91:$Y$131,Statystyki!BX5='Tabela kolorów'!$Z$90,'Tabela kolorów'!$Z$91:$Z$131,Statystyki!BX5='Tabela kolorów'!$AA$90,'Tabela kolorów'!$AA$91:$AA$131,
Statystyki!BX5='Tabela kolorów'!$AB$90,'Tabela kolorów'!$AB$91:$AB$131,Statystyki!BX5='Tabela kolorów'!$AC$90,'Tabela kolorów'!$AC$91:$AC$131,Statystyki!BX5='Tabela kolorów'!$AD$90,'Tabela kolorów'!$AD$91:$AD$131,
Statystyki!BX5='Tabela kolorów'!$AE$90,'Tabela kolorów'!$AE$91:$AE$131,Statystyki!BX5='Tabela kolorów'!$AF$90,'Tabela kolorów'!$AF$91:$AF$131,Statystyki!BX5='Tabela kolorów'!$AG$90,'Tabela kolorów'!$AG$91:$AG$131,
Statystyki!BX5='Tabela kolorów'!$AH$90,'Tabela kolorów'!$AH$91:$AH$131,Statystyki!BX5='Tabela kolorów'!$AI$90,'Tabela kolorów'!$AI$91:$AI$131,Statystyki!BX5='Tabela kolorów'!$AJ$90,'Tabela kolorów'!$AJ$91:$AJ$131,
Statystyki!BX5='Tabela kolorów'!$AK$90,'Tabela kolorów'!$AK$91:$AK$131,Statystyki!BX5='Tabela kolorów'!$AL$90,'Tabela kolorów'!$AL$91:$AL$131,Statystyki!BX5='Tabela kolorów'!$AM$90,'Tabela kolorów'!$AM$91:$AM$131,
Statystyki!BX5='Tabela kolorów'!$AN$90,'Tabela kolorów'!$AN$91:$AN$131,Statystyki!BX5='Tabela kolorów'!$AO$90,'Tabela kolorów'!$AO$91:$AO$131,Statystyki!BX5='Tabela kolorów'!$AP$90,'Tabela kolorów'!$AP$91:$AP$131),"0")</f>
        <v>0</v>
      </c>
      <c r="BY66" t="str" cm="1">
        <f t="array" aca="1" ref="BY66:BY106" ca="1">_xlfn.IFNA(_xlfn.IFS(Statystyki!BY5='Tabela kolorów'!$B$90,'Tabela kolorów'!$B$91:$B$131,Statystyki!BY5='Tabela kolorów'!$C$90,'Tabela kolorów'!$C$91:$C$131,Statystyki!BY5='Tabela kolorów'!$D$90,'Tabela kolorów'!$D$91:$D$131,
Statystyki!BY5='Tabela kolorów'!$E$90,'Tabela kolorów'!$E$91:$E$131,Statystyki!BY5='Tabela kolorów'!$F$90,'Tabela kolorów'!$F$91:$F$131,Statystyki!BY5='Tabela kolorów'!$G$90,'Tabela kolorów'!$G$91:$G$131,
Statystyki!BY5='Tabela kolorów'!$H$90,'Tabela kolorów'!$H$91:$H$131,Statystyki!BY5='Tabela kolorów'!$I$90,'Tabela kolorów'!$I$91:$I$131,Statystyki!BY5='Tabela kolorów'!$J$90,'Tabela kolorów'!$J$91:$J$131,
Statystyki!BY5='Tabela kolorów'!$K$90,'Tabela kolorów'!$K$91:$K$131,Statystyki!BY5='Tabela kolorów'!$L$90,'Tabela kolorów'!$L$91:$L$131,Statystyki!BY5='Tabela kolorów'!$M$90,'Tabela kolorów'!$M$91:$M$131,
Statystyki!BY5='Tabela kolorów'!$N$90,'Tabela kolorów'!$N$91:$N$131,Statystyki!BY5='Tabela kolorów'!$O$90,'Tabela kolorów'!$O$91:$O$131,Statystyki!BY5='Tabela kolorów'!$P$90,'Tabela kolorów'!$P$91:$P$131,
Statystyki!BY5='Tabela kolorów'!$Q$90,'Tabela kolorów'!$Q$91:$Q$131,Statystyki!BY5='Tabela kolorów'!$R$90,'Tabela kolorów'!$R$91:$R$131,Statystyki!BY5='Tabela kolorów'!$S$90,'Tabela kolorów'!$S$91:$S$131,
Statystyki!BY5='Tabela kolorów'!$S$90,'Tabela kolorów'!$S$91:$S$131,Statystyki!BY5='Tabela kolorów'!$T$90,'Tabela kolorów'!$T$91:$T$131,Statystyki!BY5='Tabela kolorów'!$U$90,'Tabela kolorów'!$U$91:$U$131,
Statystyki!BY5='Tabela kolorów'!$V$90,'Tabela kolorów'!$V$91:$V$131,Statystyki!BY5='Tabela kolorów'!$W$90,'Tabela kolorów'!$W$91:$W$131,Statystyki!BY5='Tabela kolorów'!$X$90,'Tabela kolorów'!$X$91:$X$131,
Statystyki!BY5='Tabela kolorów'!$Y$90,'Tabela kolorów'!$Y$91:$Y$131,Statystyki!BY5='Tabela kolorów'!$Z$90,'Tabela kolorów'!$Z$91:$Z$131,Statystyki!BY5='Tabela kolorów'!$AA$90,'Tabela kolorów'!$AA$91:$AA$131,
Statystyki!BY5='Tabela kolorów'!$AB$90,'Tabela kolorów'!$AB$91:$AB$131,Statystyki!BY5='Tabela kolorów'!$AC$90,'Tabela kolorów'!$AC$91:$AC$131,Statystyki!BY5='Tabela kolorów'!$AD$90,'Tabela kolorów'!$AD$91:$AD$131,
Statystyki!BY5='Tabela kolorów'!$AE$90,'Tabela kolorów'!$AE$91:$AE$131,Statystyki!BY5='Tabela kolorów'!$AF$90,'Tabela kolorów'!$AF$91:$AF$131,Statystyki!BY5='Tabela kolorów'!$AG$90,'Tabela kolorów'!$AG$91:$AG$131,
Statystyki!BY5='Tabela kolorów'!$AH$90,'Tabela kolorów'!$AH$91:$AH$131,Statystyki!BY5='Tabela kolorów'!$AI$90,'Tabela kolorów'!$AI$91:$AI$131,Statystyki!BY5='Tabela kolorów'!$AJ$90,'Tabela kolorów'!$AJ$91:$AJ$131,
Statystyki!BY5='Tabela kolorów'!$AK$90,'Tabela kolorów'!$AK$91:$AK$131,Statystyki!BY5='Tabela kolorów'!$AL$90,'Tabela kolorów'!$AL$91:$AL$131,Statystyki!BY5='Tabela kolorów'!$AM$90,'Tabela kolorów'!$AM$91:$AM$131,
Statystyki!BY5='Tabela kolorów'!$AN$90,'Tabela kolorów'!$AN$91:$AN$131,Statystyki!BY5='Tabela kolorów'!$AO$90,'Tabela kolorów'!$AO$91:$AO$131,Statystyki!BY5='Tabela kolorów'!$AP$90,'Tabela kolorów'!$AP$91:$AP$131),"0")</f>
        <v>Czerwony</v>
      </c>
    </row>
    <row r="67" spans="34:77" x14ac:dyDescent="0.3">
      <c r="AH67" s="457">
        <v>61</v>
      </c>
      <c r="BI67">
        <v>2</v>
      </c>
      <c r="BJ67" t="str">
        <f ca="1"/>
        <v>Głęboki róż</v>
      </c>
      <c r="BM67" t="str">
        <f ca="1"/>
        <v>Głęboki róż</v>
      </c>
      <c r="BN67" t="str">
        <f ca="1"/>
        <v>Różowy</v>
      </c>
      <c r="BQ67" t="str">
        <f ca="1"/>
        <v>Głęboki róż</v>
      </c>
      <c r="BR67" t="str">
        <f ca="1"/>
        <v>Różowy</v>
      </c>
      <c r="BU67" t="str">
        <f ca="1"/>
        <v>Głęboki róż</v>
      </c>
      <c r="BV67" t="str">
        <f ca="1"/>
        <v>Niebieski</v>
      </c>
      <c r="BW67" t="str">
        <f ca="1"/>
        <v>Głęboki róż</v>
      </c>
      <c r="BY67" t="str">
        <f ca="1"/>
        <v>Różowy</v>
      </c>
    </row>
    <row r="68" spans="34:77" x14ac:dyDescent="0.3">
      <c r="AH68" s="457">
        <v>62</v>
      </c>
      <c r="BI68">
        <v>3</v>
      </c>
      <c r="BJ68" t="str">
        <f ca="1"/>
        <v>Karmazynowy</v>
      </c>
      <c r="BM68" t="str">
        <f ca="1"/>
        <v>Karmazynowy</v>
      </c>
      <c r="BN68" t="str">
        <f ca="1"/>
        <v>Głęboki róż</v>
      </c>
      <c r="BQ68" t="str">
        <f ca="1"/>
        <v>Karmazynowy</v>
      </c>
      <c r="BR68" t="str">
        <f ca="1"/>
        <v>Głęboki róż</v>
      </c>
      <c r="BU68" t="str">
        <f ca="1"/>
        <v>Karmazynowy</v>
      </c>
      <c r="BV68" t="str">
        <f ca="1"/>
        <v>Granatowy</v>
      </c>
      <c r="BW68" t="str">
        <f ca="1"/>
        <v>Karmazynowy</v>
      </c>
      <c r="BY68" t="str">
        <f ca="1"/>
        <v>Głęboki róż</v>
      </c>
    </row>
    <row r="69" spans="34:77" x14ac:dyDescent="0.3">
      <c r="AH69" s="457">
        <v>63</v>
      </c>
      <c r="BI69">
        <v>4</v>
      </c>
      <c r="BJ69" t="str">
        <f ca="1"/>
        <v>Fuksja</v>
      </c>
      <c r="BM69" t="str">
        <f ca="1"/>
        <v>Fuksja</v>
      </c>
      <c r="BN69" t="str">
        <f ca="1"/>
        <v>Karmazynowy</v>
      </c>
      <c r="BQ69" t="str">
        <f ca="1"/>
        <v>Ciemny czerwony</v>
      </c>
      <c r="BR69" t="str">
        <f ca="1"/>
        <v>Karmazynowy</v>
      </c>
      <c r="BU69" t="str">
        <f ca="1"/>
        <v>Ciemny czerwony</v>
      </c>
      <c r="BV69" t="str">
        <f ca="1"/>
        <v>Jasny błękit nieba</v>
      </c>
      <c r="BW69" t="str">
        <f ca="1"/>
        <v>Pomidor</v>
      </c>
      <c r="BY69" t="str">
        <f ca="1"/>
        <v>Karmazynowy</v>
      </c>
    </row>
    <row r="70" spans="34:77" x14ac:dyDescent="0.3">
      <c r="AH70" s="457">
        <v>64</v>
      </c>
      <c r="BI70">
        <v>5</v>
      </c>
      <c r="BJ70" t="str">
        <f ca="1"/>
        <v>Granatowy</v>
      </c>
      <c r="BM70" t="str">
        <f ca="1"/>
        <v>Granatowy</v>
      </c>
      <c r="BN70" t="str">
        <f ca="1"/>
        <v>Ciemny czerwony</v>
      </c>
      <c r="BQ70" t="str">
        <f ca="1"/>
        <v>Fioletowy</v>
      </c>
      <c r="BR70" t="str">
        <f ca="1"/>
        <v>Ciemny czerwony</v>
      </c>
      <c r="BU70" t="str">
        <f ca="1"/>
        <v>Fioletowy</v>
      </c>
      <c r="BV70" t="str">
        <f ca="1"/>
        <v>Zielony żółty</v>
      </c>
      <c r="BW70" t="str">
        <f ca="1"/>
        <v>Granatowy</v>
      </c>
      <c r="BY70" t="str">
        <f ca="1"/>
        <v>Ciemny czerwony</v>
      </c>
    </row>
    <row r="71" spans="34:77" x14ac:dyDescent="0.3">
      <c r="AH71" s="457">
        <v>65</v>
      </c>
      <c r="BI71">
        <v>6</v>
      </c>
      <c r="BJ71" t="str">
        <f ca="1"/>
        <v>Oliwkowy</v>
      </c>
      <c r="BM71" t="str">
        <f ca="1"/>
        <v>Oliwkowy</v>
      </c>
      <c r="BN71" t="str">
        <f ca="1"/>
        <v>Pomidor</v>
      </c>
      <c r="BQ71" t="str">
        <f ca="1"/>
        <v>Purpurowy</v>
      </c>
      <c r="BR71" t="str">
        <f ca="1"/>
        <v>Pomidor</v>
      </c>
      <c r="BU71" t="str">
        <f ca="1"/>
        <v>Purpurowy</v>
      </c>
      <c r="BV71" t="str">
        <f ca="1"/>
        <v>Złoty</v>
      </c>
      <c r="BW71" t="str">
        <f ca="1"/>
        <v>Stalowo niebieski</v>
      </c>
      <c r="BY71" t="str">
        <f ca="1"/>
        <v>Pomidor</v>
      </c>
    </row>
    <row r="72" spans="34:77" x14ac:dyDescent="0.3">
      <c r="AH72" s="457">
        <v>66</v>
      </c>
      <c r="BI72">
        <v>7</v>
      </c>
      <c r="BJ72" t="str">
        <f ca="1"/>
        <v>Jasnoszary</v>
      </c>
      <c r="BM72" t="str">
        <f ca="1"/>
        <v>Jasnoszary</v>
      </c>
      <c r="BN72" t="str">
        <f ca="1"/>
        <v>Fioletowy</v>
      </c>
      <c r="BQ72" t="str">
        <f ca="1"/>
        <v>Fuksja</v>
      </c>
      <c r="BR72" t="str">
        <f ca="1"/>
        <v>Fioletowy</v>
      </c>
      <c r="BU72" t="str">
        <f ca="1"/>
        <v>Fuksja</v>
      </c>
      <c r="BV72" t="str">
        <f ca="1"/>
        <v>Cytrynowy szyfon</v>
      </c>
      <c r="BW72" t="str">
        <f ca="1"/>
        <v>Jasny błękit nieba</v>
      </c>
      <c r="BY72" t="str">
        <f ca="1"/>
        <v>Fioletowy</v>
      </c>
    </row>
    <row r="73" spans="34:77" x14ac:dyDescent="0.3">
      <c r="AH73" s="457">
        <v>67</v>
      </c>
      <c r="BI73">
        <v>8</v>
      </c>
      <c r="BJ73" t="str">
        <f ca="1"/>
        <v>Szary</v>
      </c>
      <c r="BM73" t="str">
        <f ca="1"/>
        <v>Szary</v>
      </c>
      <c r="BN73" t="str">
        <f ca="1"/>
        <v>Purpurowy</v>
      </c>
      <c r="BQ73" t="str">
        <f ca="1"/>
        <v>Niebieski</v>
      </c>
      <c r="BR73" t="str">
        <f ca="1"/>
        <v>Purpurowy</v>
      </c>
      <c r="BU73" t="str">
        <f ca="1"/>
        <v>Niebieski</v>
      </c>
      <c r="BV73" t="str">
        <f ca="1"/>
        <v>Ciemny khaki</v>
      </c>
      <c r="BW73" t="str">
        <f ca="1"/>
        <v>Ciemny turkus</v>
      </c>
      <c r="BY73" t="str">
        <f ca="1"/>
        <v>Purpurowy</v>
      </c>
    </row>
    <row r="74" spans="34:77" x14ac:dyDescent="0.3">
      <c r="AH74" s="457">
        <v>68</v>
      </c>
      <c r="BI74">
        <v>9</v>
      </c>
      <c r="BJ74" t="str">
        <f ca="1"/>
        <v>Przyciemniony szary</v>
      </c>
      <c r="BM74" t="str">
        <f ca="1"/>
        <v>Przyciemniony szary</v>
      </c>
      <c r="BN74" t="str">
        <f ca="1"/>
        <v>Fuksja</v>
      </c>
      <c r="BQ74" t="str">
        <f ca="1"/>
        <v>Granatowy</v>
      </c>
      <c r="BR74" t="str">
        <f ca="1"/>
        <v>Fuksja</v>
      </c>
      <c r="BU74" t="str">
        <f ca="1"/>
        <v>Granatowy</v>
      </c>
      <c r="BV74" t="str">
        <f ca="1"/>
        <v>Jasnobrązowy</v>
      </c>
      <c r="BW74" t="str">
        <f ca="1"/>
        <v>Limonkowy</v>
      </c>
      <c r="BY74" t="str">
        <f ca="1"/>
        <v>Fuksja</v>
      </c>
    </row>
    <row r="75" spans="34:77" x14ac:dyDescent="0.3">
      <c r="AH75" s="457">
        <v>69</v>
      </c>
      <c r="BI75">
        <v>10</v>
      </c>
      <c r="BJ75" t="str">
        <f ca="1"/>
        <v>Łupkowy szary</v>
      </c>
      <c r="BM75" t="str">
        <f ca="1"/>
        <v>Łupkowy szary</v>
      </c>
      <c r="BN75" t="str">
        <f ca="1"/>
        <v>Niebieski</v>
      </c>
      <c r="BQ75" t="str">
        <f ca="1"/>
        <v>Oliwkowy</v>
      </c>
      <c r="BR75" t="str">
        <f ca="1"/>
        <v>Niebieski</v>
      </c>
      <c r="BU75" t="str">
        <f ca="1"/>
        <v>Oliwkowy</v>
      </c>
      <c r="BV75" t="str">
        <f ca="1"/>
        <v>Brązowe siodło</v>
      </c>
      <c r="BW75" t="str">
        <f ca="1"/>
        <v>Zielony żółty</v>
      </c>
      <c r="BY75" t="str">
        <f ca="1"/>
        <v>Niebieski</v>
      </c>
    </row>
    <row r="76" spans="34:77" x14ac:dyDescent="0.3">
      <c r="AH76" s="457">
        <v>70</v>
      </c>
      <c r="BI76">
        <v>11</v>
      </c>
      <c r="BJ76" t="str">
        <f ca="1"/>
        <v>Czarny</v>
      </c>
      <c r="BM76" t="str">
        <f ca="1"/>
        <v>Czarny</v>
      </c>
      <c r="BN76" t="str">
        <f ca="1"/>
        <v>Stalowo niebieski</v>
      </c>
      <c r="BQ76" t="str">
        <f ca="1"/>
        <v>Limonkowy</v>
      </c>
      <c r="BR76" t="str">
        <f ca="1"/>
        <v>Granatowy</v>
      </c>
      <c r="BU76" t="str">
        <f ca="1"/>
        <v>Limonkowy</v>
      </c>
      <c r="BV76" t="str">
        <f ca="1"/>
        <v>Biały</v>
      </c>
      <c r="BW76" t="str">
        <f ca="1"/>
        <v>Wiosenna zieleń</v>
      </c>
      <c r="BY76" t="str">
        <f ca="1"/>
        <v>Granatowy</v>
      </c>
    </row>
    <row r="77" spans="34:77" x14ac:dyDescent="0.3">
      <c r="AH77" s="457">
        <v>71</v>
      </c>
      <c r="BI77">
        <v>12</v>
      </c>
      <c r="BJ77">
        <f ca="1"/>
        <v>0</v>
      </c>
      <c r="BM77">
        <f ca="1"/>
        <v>0</v>
      </c>
      <c r="BN77" t="str">
        <f ca="1"/>
        <v>Akwamaryn</v>
      </c>
      <c r="BQ77" t="str">
        <f ca="1"/>
        <v>Wiosenna zieleń</v>
      </c>
      <c r="BR77" t="str">
        <f ca="1"/>
        <v>Stalowo niebieski</v>
      </c>
      <c r="BU77" t="str">
        <f ca="1"/>
        <v>Wiosenna zieleń</v>
      </c>
      <c r="BV77" t="str">
        <f ca="1"/>
        <v>Jasnoszary</v>
      </c>
      <c r="BW77" t="str">
        <f ca="1"/>
        <v>Żółty</v>
      </c>
      <c r="BY77" t="str">
        <f ca="1"/>
        <v>Stalowo niebieski</v>
      </c>
    </row>
    <row r="78" spans="34:77" x14ac:dyDescent="0.3">
      <c r="AH78" s="457">
        <v>72</v>
      </c>
      <c r="BI78">
        <v>13</v>
      </c>
      <c r="BJ78">
        <f ca="1"/>
        <v>0</v>
      </c>
      <c r="BM78">
        <f ca="1"/>
        <v>0</v>
      </c>
      <c r="BN78" t="str">
        <f ca="1"/>
        <v>Jasny błękit nieba</v>
      </c>
      <c r="BQ78" t="str">
        <f ca="1"/>
        <v>Złoty</v>
      </c>
      <c r="BR78" t="str">
        <f ca="1"/>
        <v>Jasny błękit nieba</v>
      </c>
      <c r="BU78" t="str">
        <f ca="1"/>
        <v>Złoty</v>
      </c>
      <c r="BV78" t="str">
        <f ca="1"/>
        <v>Czarny</v>
      </c>
      <c r="BW78" t="str">
        <f ca="1"/>
        <v>Złoty</v>
      </c>
      <c r="BY78" t="str">
        <f ca="1"/>
        <v>Jasny błękit nieba</v>
      </c>
    </row>
    <row r="79" spans="34:77" x14ac:dyDescent="0.3">
      <c r="AH79" s="457">
        <v>73</v>
      </c>
      <c r="BI79">
        <v>14</v>
      </c>
      <c r="BJ79">
        <f ca="1"/>
        <v>0</v>
      </c>
      <c r="BM79">
        <f ca="1"/>
        <v>0</v>
      </c>
      <c r="BN79" t="str">
        <f ca="1"/>
        <v>Ciemny turkus</v>
      </c>
      <c r="BQ79" t="str">
        <f ca="1"/>
        <v>Brązowy</v>
      </c>
      <c r="BR79" t="str">
        <f ca="1"/>
        <v>Cyraneczka</v>
      </c>
      <c r="BU79" t="str">
        <f ca="1"/>
        <v>Brązowy</v>
      </c>
      <c r="BV79">
        <f ca="1"/>
        <v>0</v>
      </c>
      <c r="BW79" t="str">
        <f ca="1"/>
        <v>Cytrynowy szyfon</v>
      </c>
      <c r="BY79" t="str">
        <f ca="1"/>
        <v>Cyraneczka</v>
      </c>
    </row>
    <row r="80" spans="34:77" x14ac:dyDescent="0.3">
      <c r="AH80" s="457">
        <v>74</v>
      </c>
      <c r="BI80">
        <v>15</v>
      </c>
      <c r="BJ80">
        <f ca="1"/>
        <v>0</v>
      </c>
      <c r="BM80">
        <f ca="1"/>
        <v>0</v>
      </c>
      <c r="BN80" t="str">
        <f ca="1"/>
        <v>Cyraneczka</v>
      </c>
      <c r="BQ80" t="str">
        <f ca="1"/>
        <v>Jasnobrązowy</v>
      </c>
      <c r="BR80" t="str">
        <f ca="1"/>
        <v>Średni akwamaryn</v>
      </c>
      <c r="BU80" t="str">
        <f ca="1"/>
        <v>Jasnobrązowy</v>
      </c>
      <c r="BV80">
        <f ca="1"/>
        <v>0</v>
      </c>
      <c r="BW80" t="str">
        <f ca="1"/>
        <v>Pomarańczowy</v>
      </c>
      <c r="BY80" t="str">
        <f ca="1"/>
        <v>Średni akwamaryn</v>
      </c>
    </row>
    <row r="81" spans="34:79" x14ac:dyDescent="0.3">
      <c r="AH81" s="457">
        <v>75</v>
      </c>
      <c r="BI81">
        <v>16</v>
      </c>
      <c r="BJ81">
        <f ca="1"/>
        <v>0</v>
      </c>
      <c r="BM81">
        <f ca="1"/>
        <v>0</v>
      </c>
      <c r="BN81" t="str">
        <f ca="1"/>
        <v>Średni akwamaryn</v>
      </c>
      <c r="BQ81" t="str">
        <f ca="1"/>
        <v>Nawłoć</v>
      </c>
      <c r="BR81" t="str">
        <f ca="1"/>
        <v>Zielony</v>
      </c>
      <c r="BU81" t="str">
        <f ca="1"/>
        <v>Nawłoć</v>
      </c>
      <c r="BV81">
        <f ca="1"/>
        <v>0</v>
      </c>
      <c r="BW81" t="str">
        <f ca="1"/>
        <v>Pomarańczowy czerwony</v>
      </c>
      <c r="BY81" t="str">
        <f ca="1"/>
        <v>Zielony</v>
      </c>
    </row>
    <row r="82" spans="34:79" x14ac:dyDescent="0.3">
      <c r="AH82" s="457">
        <v>76</v>
      </c>
      <c r="BI82">
        <v>17</v>
      </c>
      <c r="BJ82">
        <f ca="1"/>
        <v>0</v>
      </c>
      <c r="BM82">
        <f ca="1"/>
        <v>0</v>
      </c>
      <c r="BN82" t="str">
        <f ca="1"/>
        <v>Zielony</v>
      </c>
      <c r="BQ82" t="str">
        <f ca="1"/>
        <v>Czekoladowy</v>
      </c>
      <c r="BR82" t="str">
        <f ca="1"/>
        <v>Oliwkowy</v>
      </c>
      <c r="BU82" t="str">
        <f ca="1"/>
        <v>Czekoladowy</v>
      </c>
      <c r="BV82">
        <f ca="1"/>
        <v>0</v>
      </c>
      <c r="BW82" t="str">
        <f ca="1"/>
        <v>Jasnobrązowy</v>
      </c>
      <c r="BY82" t="str">
        <f ca="1"/>
        <v>Oliwkowy</v>
      </c>
    </row>
    <row r="83" spans="34:79" x14ac:dyDescent="0.3">
      <c r="AH83" s="457">
        <v>77</v>
      </c>
      <c r="BI83">
        <v>18</v>
      </c>
      <c r="BJ83">
        <f ca="1"/>
        <v>0</v>
      </c>
      <c r="BM83">
        <f ca="1"/>
        <v>0</v>
      </c>
      <c r="BN83" t="str">
        <f ca="1"/>
        <v>Oliwkowy</v>
      </c>
      <c r="BQ83" t="str">
        <f ca="1"/>
        <v>Kasztanowy</v>
      </c>
      <c r="BR83" t="str">
        <f ca="1"/>
        <v>Złoty</v>
      </c>
      <c r="BU83" t="str">
        <f ca="1"/>
        <v>Kasztanowy</v>
      </c>
      <c r="BV83">
        <f ca="1"/>
        <v>0</v>
      </c>
      <c r="BW83" t="str">
        <f ca="1"/>
        <v>Nawłoć</v>
      </c>
      <c r="BY83" t="str">
        <f ca="1"/>
        <v>Złoty</v>
      </c>
    </row>
    <row r="84" spans="34:79" x14ac:dyDescent="0.3">
      <c r="AH84" s="457">
        <v>78</v>
      </c>
      <c r="BI84">
        <v>19</v>
      </c>
      <c r="BJ84">
        <f ca="1"/>
        <v>0</v>
      </c>
      <c r="BM84">
        <f ca="1"/>
        <v>0</v>
      </c>
      <c r="BN84" t="str">
        <f ca="1"/>
        <v>Żółty zielony</v>
      </c>
      <c r="BQ84" t="str">
        <f ca="1"/>
        <v>Brązowe siodło</v>
      </c>
      <c r="BR84" t="str">
        <f ca="1"/>
        <v>Brązowy</v>
      </c>
      <c r="BU84" t="str">
        <f ca="1"/>
        <v>Brązowe siodło</v>
      </c>
      <c r="BV84">
        <f ca="1"/>
        <v>0</v>
      </c>
      <c r="BW84" t="str">
        <f ca="1"/>
        <v>Czekoladowy</v>
      </c>
      <c r="BY84" t="str">
        <f ca="1"/>
        <v>Brązowy</v>
      </c>
    </row>
    <row r="85" spans="34:79" x14ac:dyDescent="0.3">
      <c r="AH85" s="457">
        <v>79</v>
      </c>
      <c r="BI85">
        <v>20</v>
      </c>
      <c r="BJ85">
        <f ca="1"/>
        <v>0</v>
      </c>
      <c r="BM85">
        <f ca="1"/>
        <v>0</v>
      </c>
      <c r="BN85" t="str">
        <f ca="1"/>
        <v>Limonkowy</v>
      </c>
      <c r="BQ85" t="str">
        <f ca="1"/>
        <v>Biały</v>
      </c>
      <c r="BR85" t="str">
        <f ca="1"/>
        <v>Czekoladowy</v>
      </c>
      <c r="BU85" t="str">
        <f ca="1"/>
        <v>Biały</v>
      </c>
      <c r="BV85">
        <f ca="1"/>
        <v>0</v>
      </c>
      <c r="BW85" t="str">
        <f ca="1"/>
        <v>Kasztanowy</v>
      </c>
      <c r="BY85" t="str">
        <f ca="1"/>
        <v>Czekoladowy</v>
      </c>
    </row>
    <row r="86" spans="34:79" x14ac:dyDescent="0.3">
      <c r="AH86" s="457">
        <v>80</v>
      </c>
      <c r="BI86">
        <v>21</v>
      </c>
      <c r="BJ86">
        <f ca="1"/>
        <v>0</v>
      </c>
      <c r="BM86">
        <f ca="1"/>
        <v>0</v>
      </c>
      <c r="BN86" t="str">
        <f ca="1"/>
        <v>Zielony żółty</v>
      </c>
      <c r="BQ86" t="str">
        <f ca="1"/>
        <v>Łupkowy szary</v>
      </c>
      <c r="BR86" t="str">
        <f ca="1"/>
        <v>Brązowe siodło</v>
      </c>
      <c r="BU86" t="str">
        <f ca="1"/>
        <v>Łupkowy szary</v>
      </c>
      <c r="BV86">
        <f ca="1"/>
        <v>0</v>
      </c>
      <c r="BW86" t="str">
        <f ca="1"/>
        <v>Brązowe siodło</v>
      </c>
      <c r="BY86" t="str">
        <f ca="1"/>
        <v>Brązowe siodło</v>
      </c>
    </row>
    <row r="87" spans="34:79" x14ac:dyDescent="0.3">
      <c r="AH87" s="457">
        <v>81</v>
      </c>
      <c r="BI87">
        <v>22</v>
      </c>
      <c r="BJ87">
        <f ca="1"/>
        <v>0</v>
      </c>
      <c r="BM87">
        <f ca="1"/>
        <v>0</v>
      </c>
      <c r="BN87" t="str">
        <f ca="1"/>
        <v>Wiosenna zieleń</v>
      </c>
      <c r="BQ87" t="str">
        <f ca="1"/>
        <v>Czarny</v>
      </c>
      <c r="BR87" t="str">
        <f ca="1"/>
        <v>Biały</v>
      </c>
      <c r="BU87" t="str">
        <f ca="1"/>
        <v>Czarny</v>
      </c>
      <c r="BV87">
        <f ca="1"/>
        <v>0</v>
      </c>
      <c r="BW87" t="str">
        <f ca="1"/>
        <v>Biały</v>
      </c>
      <c r="BY87" t="str">
        <f ca="1"/>
        <v>Biały</v>
      </c>
    </row>
    <row r="88" spans="34:79" x14ac:dyDescent="0.3">
      <c r="AH88" s="457">
        <v>82</v>
      </c>
      <c r="BI88">
        <v>23</v>
      </c>
      <c r="BJ88">
        <f ca="1"/>
        <v>0</v>
      </c>
      <c r="BM88">
        <f ca="1"/>
        <v>0</v>
      </c>
      <c r="BN88" t="str">
        <f ca="1"/>
        <v>Żółty</v>
      </c>
      <c r="BQ88">
        <f ca="1"/>
        <v>0</v>
      </c>
      <c r="BR88" t="str">
        <f ca="1"/>
        <v>Jasnoszary</v>
      </c>
      <c r="BU88">
        <f ca="1"/>
        <v>0</v>
      </c>
      <c r="BV88">
        <f ca="1"/>
        <v>0</v>
      </c>
      <c r="BW88" t="str">
        <f ca="1"/>
        <v>Jasnoszary</v>
      </c>
      <c r="BY88" t="str">
        <f ca="1"/>
        <v>Jasnoszary</v>
      </c>
    </row>
    <row r="89" spans="34:79" x14ac:dyDescent="0.3">
      <c r="AH89" s="457">
        <v>83</v>
      </c>
      <c r="BI89">
        <v>24</v>
      </c>
      <c r="BJ89">
        <f ca="1"/>
        <v>0</v>
      </c>
      <c r="BM89">
        <f ca="1"/>
        <v>0</v>
      </c>
      <c r="BN89" t="str">
        <f ca="1"/>
        <v>Złoty</v>
      </c>
      <c r="BQ89">
        <f ca="1"/>
        <v>0</v>
      </c>
      <c r="BR89" t="str">
        <f ca="1"/>
        <v>Szary</v>
      </c>
      <c r="BU89">
        <f ca="1"/>
        <v>0</v>
      </c>
      <c r="BV89">
        <f ca="1"/>
        <v>0</v>
      </c>
      <c r="BW89">
        <f ca="1"/>
        <v>0</v>
      </c>
      <c r="BY89" t="str">
        <f ca="1"/>
        <v>Szary</v>
      </c>
    </row>
    <row r="90" spans="34:79" x14ac:dyDescent="0.3">
      <c r="AH90" s="457">
        <v>84</v>
      </c>
      <c r="BI90">
        <v>25</v>
      </c>
      <c r="BJ90">
        <f ca="1"/>
        <v>0</v>
      </c>
      <c r="BM90">
        <f ca="1"/>
        <v>0</v>
      </c>
      <c r="BN90" t="str">
        <f ca="1"/>
        <v>Cytrynowy szyfon</v>
      </c>
      <c r="BQ90">
        <f ca="1"/>
        <v>0</v>
      </c>
      <c r="BR90" t="str">
        <f ca="1"/>
        <v>Przyciemniony szary</v>
      </c>
      <c r="BU90">
        <f ca="1"/>
        <v>0</v>
      </c>
      <c r="BV90">
        <f ca="1"/>
        <v>0</v>
      </c>
      <c r="BW90">
        <f ca="1"/>
        <v>0</v>
      </c>
      <c r="BY90" t="str">
        <f ca="1"/>
        <v>Przyciemniony szary</v>
      </c>
    </row>
    <row r="91" spans="34:79" x14ac:dyDescent="0.3">
      <c r="AH91" s="457">
        <v>85</v>
      </c>
      <c r="BI91">
        <v>26</v>
      </c>
      <c r="BJ91">
        <f ca="1"/>
        <v>0</v>
      </c>
      <c r="BM91">
        <f ca="1"/>
        <v>0</v>
      </c>
      <c r="BN91" t="str">
        <f ca="1"/>
        <v>Ciemny khaki</v>
      </c>
      <c r="BQ91">
        <f ca="1"/>
        <v>0</v>
      </c>
      <c r="BR91" t="str">
        <f ca="1"/>
        <v>Łupkowy szary</v>
      </c>
      <c r="BU91">
        <f ca="1"/>
        <v>0</v>
      </c>
      <c r="BV91">
        <f ca="1"/>
        <v>0</v>
      </c>
      <c r="BW91">
        <f ca="1"/>
        <v>0</v>
      </c>
      <c r="BY91" t="str">
        <f ca="1"/>
        <v>Łupkowy szary</v>
      </c>
    </row>
    <row r="92" spans="34:79" x14ac:dyDescent="0.3">
      <c r="AH92" s="457">
        <v>86</v>
      </c>
      <c r="BI92">
        <v>27</v>
      </c>
      <c r="BJ92">
        <f ca="1"/>
        <v>0</v>
      </c>
      <c r="BM92">
        <f ca="1"/>
        <v>0</v>
      </c>
      <c r="BN92" t="str">
        <f ca="1"/>
        <v>Pomarańczowy</v>
      </c>
      <c r="BQ92">
        <f ca="1"/>
        <v>0</v>
      </c>
      <c r="BR92" t="str">
        <f ca="1"/>
        <v>Czarny</v>
      </c>
      <c r="BU92">
        <f ca="1"/>
        <v>0</v>
      </c>
      <c r="BV92">
        <f ca="1"/>
        <v>0</v>
      </c>
      <c r="BW92">
        <f ca="1"/>
        <v>0</v>
      </c>
      <c r="BY92" t="str">
        <f ca="1"/>
        <v>Czarny</v>
      </c>
    </row>
    <row r="93" spans="34:79" x14ac:dyDescent="0.3">
      <c r="AH93" s="457">
        <v>87</v>
      </c>
      <c r="BI93">
        <v>28</v>
      </c>
      <c r="BJ93">
        <f ca="1"/>
        <v>0</v>
      </c>
      <c r="BM93">
        <f ca="1"/>
        <v>0</v>
      </c>
      <c r="BN93" t="str">
        <f ca="1"/>
        <v>Pomarańczowy czerwony</v>
      </c>
      <c r="BQ93">
        <f ca="1"/>
        <v>0</v>
      </c>
      <c r="BR93">
        <f ca="1"/>
        <v>0</v>
      </c>
      <c r="BU93">
        <f ca="1"/>
        <v>0</v>
      </c>
      <c r="BV93">
        <f ca="1"/>
        <v>0</v>
      </c>
      <c r="BW93">
        <f ca="1"/>
        <v>0</v>
      </c>
      <c r="BY93">
        <f ca="1"/>
        <v>0</v>
      </c>
    </row>
    <row r="94" spans="34:79" x14ac:dyDescent="0.3">
      <c r="AH94" s="457">
        <v>88</v>
      </c>
      <c r="BI94">
        <v>29</v>
      </c>
      <c r="BJ94">
        <f ca="1"/>
        <v>0</v>
      </c>
      <c r="BM94">
        <f ca="1"/>
        <v>0</v>
      </c>
      <c r="BN94" t="str">
        <f ca="1"/>
        <v>Brązowy</v>
      </c>
      <c r="BQ94">
        <f ca="1"/>
        <v>0</v>
      </c>
      <c r="BR94">
        <f ca="1"/>
        <v>0</v>
      </c>
      <c r="BU94">
        <f ca="1"/>
        <v>0</v>
      </c>
      <c r="BV94">
        <f ca="1"/>
        <v>0</v>
      </c>
      <c r="BW94">
        <f ca="1"/>
        <v>0</v>
      </c>
      <c r="BY94">
        <f ca="1"/>
        <v>0</v>
      </c>
    </row>
    <row r="95" spans="34:79" x14ac:dyDescent="0.3">
      <c r="AH95" s="457">
        <v>89</v>
      </c>
      <c r="BH95">
        <v>2</v>
      </c>
      <c r="BI95">
        <v>30</v>
      </c>
      <c r="BJ95">
        <f ca="1"/>
        <v>0</v>
      </c>
      <c r="BM95">
        <f ca="1"/>
        <v>0</v>
      </c>
      <c r="BN95" t="str">
        <f ca="1"/>
        <v>Jasnobrązowy</v>
      </c>
      <c r="BQ95">
        <f ca="1"/>
        <v>0</v>
      </c>
      <c r="BR95">
        <f ca="1"/>
        <v>0</v>
      </c>
      <c r="BU95">
        <f ca="1"/>
        <v>0</v>
      </c>
      <c r="BV95">
        <f ca="1"/>
        <v>0</v>
      </c>
      <c r="BW95">
        <f ca="1"/>
        <v>0</v>
      </c>
      <c r="BY95">
        <f ca="1"/>
        <v>0</v>
      </c>
      <c r="CA95" s="2"/>
    </row>
    <row r="96" spans="34:79" x14ac:dyDescent="0.3">
      <c r="AH96" s="457">
        <v>90</v>
      </c>
      <c r="BI96">
        <v>31</v>
      </c>
      <c r="BJ96">
        <f ca="1"/>
        <v>0</v>
      </c>
      <c r="BM96">
        <f ca="1"/>
        <v>0</v>
      </c>
      <c r="BN96" t="str">
        <f ca="1"/>
        <v>Nawłoć</v>
      </c>
      <c r="BQ96">
        <f ca="1"/>
        <v>0</v>
      </c>
      <c r="BR96">
        <f ca="1"/>
        <v>0</v>
      </c>
      <c r="BU96">
        <f ca="1"/>
        <v>0</v>
      </c>
      <c r="BV96">
        <f ca="1"/>
        <v>0</v>
      </c>
      <c r="BW96">
        <f ca="1"/>
        <v>0</v>
      </c>
      <c r="BY96">
        <f ca="1"/>
        <v>0</v>
      </c>
    </row>
    <row r="97" spans="34:77" x14ac:dyDescent="0.3">
      <c r="AH97" s="457">
        <v>91</v>
      </c>
      <c r="BI97">
        <v>32</v>
      </c>
      <c r="BJ97">
        <f ca="1"/>
        <v>0</v>
      </c>
      <c r="BM97">
        <f ca="1"/>
        <v>0</v>
      </c>
      <c r="BN97" t="str">
        <f ca="1"/>
        <v>Czekoladowy</v>
      </c>
      <c r="BQ97">
        <f ca="1"/>
        <v>0</v>
      </c>
      <c r="BR97">
        <f ca="1"/>
        <v>0</v>
      </c>
      <c r="BU97">
        <f ca="1"/>
        <v>0</v>
      </c>
      <c r="BV97">
        <f ca="1"/>
        <v>0</v>
      </c>
      <c r="BW97">
        <f ca="1"/>
        <v>0</v>
      </c>
      <c r="BY97">
        <f ca="1"/>
        <v>0</v>
      </c>
    </row>
    <row r="98" spans="34:77" x14ac:dyDescent="0.3">
      <c r="AH98" s="457">
        <v>92</v>
      </c>
      <c r="BI98">
        <v>33</v>
      </c>
      <c r="BJ98">
        <f ca="1"/>
        <v>0</v>
      </c>
      <c r="BM98">
        <f ca="1"/>
        <v>0</v>
      </c>
      <c r="BN98" t="str">
        <f ca="1"/>
        <v>Kasztanowy</v>
      </c>
      <c r="BQ98">
        <f ca="1"/>
        <v>0</v>
      </c>
      <c r="BR98">
        <f ca="1"/>
        <v>0</v>
      </c>
      <c r="BU98">
        <f ca="1"/>
        <v>0</v>
      </c>
      <c r="BV98">
        <f ca="1"/>
        <v>0</v>
      </c>
      <c r="BW98">
        <f ca="1"/>
        <v>0</v>
      </c>
      <c r="BY98">
        <f ca="1"/>
        <v>0</v>
      </c>
    </row>
    <row r="99" spans="34:77" x14ac:dyDescent="0.3">
      <c r="AH99" s="457">
        <v>93</v>
      </c>
      <c r="BI99">
        <v>34</v>
      </c>
      <c r="BJ99">
        <f ca="1"/>
        <v>0</v>
      </c>
      <c r="BM99">
        <f ca="1"/>
        <v>0</v>
      </c>
      <c r="BN99" t="str">
        <f ca="1"/>
        <v>Brązowe siodło</v>
      </c>
      <c r="BQ99">
        <f ca="1"/>
        <v>0</v>
      </c>
      <c r="BR99">
        <f ca="1"/>
        <v>0</v>
      </c>
      <c r="BU99">
        <f ca="1"/>
        <v>0</v>
      </c>
      <c r="BV99">
        <f ca="1"/>
        <v>0</v>
      </c>
      <c r="BW99">
        <f ca="1"/>
        <v>0</v>
      </c>
      <c r="BY99">
        <f ca="1"/>
        <v>0</v>
      </c>
    </row>
    <row r="100" spans="34:77" x14ac:dyDescent="0.3">
      <c r="AH100" s="457">
        <v>94</v>
      </c>
      <c r="BI100">
        <v>35</v>
      </c>
      <c r="BJ100">
        <f ca="1"/>
        <v>0</v>
      </c>
      <c r="BM100">
        <f ca="1"/>
        <v>0</v>
      </c>
      <c r="BN100" t="str">
        <f ca="1"/>
        <v>Biały</v>
      </c>
      <c r="BQ100">
        <f ca="1"/>
        <v>0</v>
      </c>
      <c r="BR100">
        <f ca="1"/>
        <v>0</v>
      </c>
      <c r="BU100">
        <f ca="1"/>
        <v>0</v>
      </c>
      <c r="BV100">
        <f ca="1"/>
        <v>0</v>
      </c>
      <c r="BW100">
        <f ca="1"/>
        <v>0</v>
      </c>
      <c r="BY100">
        <f ca="1"/>
        <v>0</v>
      </c>
    </row>
    <row r="101" spans="34:77" x14ac:dyDescent="0.3">
      <c r="AH101" s="457">
        <v>95</v>
      </c>
      <c r="BI101">
        <v>36</v>
      </c>
      <c r="BJ101">
        <f ca="1"/>
        <v>0</v>
      </c>
      <c r="BM101">
        <f ca="1"/>
        <v>0</v>
      </c>
      <c r="BN101" t="str">
        <f ca="1"/>
        <v>Jasnoszary</v>
      </c>
      <c r="BQ101">
        <f ca="1"/>
        <v>0</v>
      </c>
      <c r="BR101">
        <f ca="1"/>
        <v>0</v>
      </c>
      <c r="BU101">
        <f ca="1"/>
        <v>0</v>
      </c>
      <c r="BV101">
        <f ca="1"/>
        <v>0</v>
      </c>
      <c r="BW101">
        <f ca="1"/>
        <v>0</v>
      </c>
      <c r="BY101">
        <f ca="1"/>
        <v>0</v>
      </c>
    </row>
    <row r="102" spans="34:77" x14ac:dyDescent="0.3">
      <c r="AH102" s="457">
        <v>96</v>
      </c>
      <c r="BI102">
        <v>37</v>
      </c>
      <c r="BJ102">
        <f ca="1"/>
        <v>0</v>
      </c>
      <c r="BM102">
        <f ca="1"/>
        <v>0</v>
      </c>
      <c r="BN102" t="str">
        <f ca="1"/>
        <v>Szary</v>
      </c>
      <c r="BQ102">
        <f ca="1"/>
        <v>0</v>
      </c>
      <c r="BR102">
        <f ca="1"/>
        <v>0</v>
      </c>
      <c r="BU102">
        <f ca="1"/>
        <v>0</v>
      </c>
      <c r="BV102">
        <f ca="1"/>
        <v>0</v>
      </c>
      <c r="BW102">
        <f ca="1"/>
        <v>0</v>
      </c>
      <c r="BY102">
        <f ca="1"/>
        <v>0</v>
      </c>
    </row>
    <row r="103" spans="34:77" x14ac:dyDescent="0.3">
      <c r="AH103" s="457">
        <v>97</v>
      </c>
      <c r="BI103">
        <v>38</v>
      </c>
      <c r="BJ103">
        <f ca="1"/>
        <v>0</v>
      </c>
      <c r="BM103">
        <f ca="1"/>
        <v>0</v>
      </c>
      <c r="BN103" t="str">
        <f ca="1"/>
        <v>Przyciemniony szary</v>
      </c>
      <c r="BQ103">
        <f ca="1"/>
        <v>0</v>
      </c>
      <c r="BR103">
        <f ca="1"/>
        <v>0</v>
      </c>
      <c r="BU103">
        <f ca="1"/>
        <v>0</v>
      </c>
      <c r="BV103">
        <f ca="1"/>
        <v>0</v>
      </c>
      <c r="BW103">
        <f ca="1"/>
        <v>0</v>
      </c>
      <c r="BY103">
        <f ca="1"/>
        <v>0</v>
      </c>
    </row>
    <row r="104" spans="34:77" x14ac:dyDescent="0.3">
      <c r="AH104" s="457">
        <v>98</v>
      </c>
      <c r="BI104">
        <v>39</v>
      </c>
      <c r="BJ104">
        <f ca="1"/>
        <v>0</v>
      </c>
      <c r="BM104">
        <f ca="1"/>
        <v>0</v>
      </c>
      <c r="BN104" t="str">
        <f ca="1"/>
        <v>Łupkowy szary</v>
      </c>
      <c r="BQ104">
        <f ca="1"/>
        <v>0</v>
      </c>
      <c r="BR104">
        <f ca="1"/>
        <v>0</v>
      </c>
      <c r="BU104">
        <f ca="1"/>
        <v>0</v>
      </c>
      <c r="BV104">
        <f ca="1"/>
        <v>0</v>
      </c>
      <c r="BW104">
        <f ca="1"/>
        <v>0</v>
      </c>
      <c r="BY104">
        <f ca="1"/>
        <v>0</v>
      </c>
    </row>
    <row r="105" spans="34:77" x14ac:dyDescent="0.3">
      <c r="AH105" s="457">
        <v>99</v>
      </c>
      <c r="BI105">
        <v>40</v>
      </c>
      <c r="BJ105">
        <f ca="1"/>
        <v>0</v>
      </c>
      <c r="BM105">
        <f ca="1"/>
        <v>0</v>
      </c>
      <c r="BN105" t="str">
        <f ca="1"/>
        <v>Czarny</v>
      </c>
      <c r="BQ105">
        <f ca="1"/>
        <v>0</v>
      </c>
      <c r="BR105">
        <f ca="1"/>
        <v>0</v>
      </c>
      <c r="BU105">
        <f ca="1"/>
        <v>0</v>
      </c>
      <c r="BV105">
        <f ca="1"/>
        <v>0</v>
      </c>
      <c r="BW105">
        <f ca="1"/>
        <v>0</v>
      </c>
      <c r="BY105">
        <f ca="1"/>
        <v>0</v>
      </c>
    </row>
    <row r="106" spans="34:77" ht="15" thickBot="1" x14ac:dyDescent="0.35">
      <c r="AH106" s="458">
        <v>100</v>
      </c>
      <c r="BI106">
        <v>41</v>
      </c>
      <c r="BJ106">
        <f ca="1"/>
        <v>0</v>
      </c>
      <c r="BM106">
        <f ca="1"/>
        <v>0</v>
      </c>
      <c r="BN106">
        <f ca="1"/>
        <v>0</v>
      </c>
      <c r="BQ106">
        <f ca="1"/>
        <v>0</v>
      </c>
      <c r="BR106">
        <f ca="1"/>
        <v>0</v>
      </c>
      <c r="BU106">
        <f ca="1"/>
        <v>0</v>
      </c>
      <c r="BV106">
        <f ca="1"/>
        <v>0</v>
      </c>
      <c r="BW106">
        <f ca="1"/>
        <v>0</v>
      </c>
      <c r="BY106">
        <f ca="1"/>
        <v>0</v>
      </c>
    </row>
    <row r="107" spans="34:77" x14ac:dyDescent="0.3">
      <c r="BI107">
        <v>42</v>
      </c>
    </row>
    <row r="108" spans="34:77" x14ac:dyDescent="0.3">
      <c r="BI108">
        <v>1</v>
      </c>
      <c r="BJ108" t="str" cm="1">
        <f t="array" ref="BJ108">_xlfn.IFNA(_xlfn.IFS(Statystyki!BJ6='Tabela kolorów'!$B$90,'Tabela kolorów'!$B$91:$B$131,Statystyki!BJ6='Tabela kolorów'!$C$90,'Tabela kolorów'!$C$91:$C$131,Statystyki!BJ6='Tabela kolorów'!$D$90,'Tabela kolorów'!$D$91:$D$131,
Statystyki!BJ6='Tabela kolorów'!$E$90,'Tabela kolorów'!$E$91:$E$131,Statystyki!BJ6='Tabela kolorów'!$F$90,'Tabela kolorów'!$F$91:$F$131,Statystyki!BJ6='Tabela kolorów'!$G$90,'Tabela kolorów'!$G$91:$G$131,
Statystyki!BJ6='Tabela kolorów'!$H$90,'Tabela kolorów'!$H$91:$H$131,Statystyki!BJ6='Tabela kolorów'!$I$90,'Tabela kolorów'!$I$91:$I$131,Statystyki!BJ6='Tabela kolorów'!$J$90,'Tabela kolorów'!$J$91:$J$131,
Statystyki!BJ6='Tabela kolorów'!$K$90,'Tabela kolorów'!$K$91:$K$131,Statystyki!BJ6='Tabela kolorów'!$L$90,'Tabela kolorów'!$L$91:$L$131,Statystyki!BJ6='Tabela kolorów'!$M$90,'Tabela kolorów'!$M$91:$M$131,
Statystyki!BJ6='Tabela kolorów'!$N$90,'Tabela kolorów'!$N$91:$N$131,Statystyki!BJ6='Tabela kolorów'!$O$90,'Tabela kolorów'!$O$91:$O$131,Statystyki!BJ6='Tabela kolorów'!$P$90,'Tabela kolorów'!$P$91:$P$131,
Statystyki!BJ6='Tabela kolorów'!$Q$90,'Tabela kolorów'!$Q$91:$Q$131,Statystyki!BJ6='Tabela kolorów'!$R$90,'Tabela kolorów'!$R$91:$R$131,Statystyki!BJ6='Tabela kolorów'!$S$90,'Tabela kolorów'!$S$91:$S$131,
Statystyki!BJ6='Tabela kolorów'!$S$90,'Tabela kolorów'!$S$91:$S$131,Statystyki!BJ6='Tabela kolorów'!$T$90,'Tabela kolorów'!$T$91:$T$131,Statystyki!BJ6='Tabela kolorów'!$U$90,'Tabela kolorów'!$U$91:$U$131,
Statystyki!BJ6='Tabela kolorów'!$V$90,'Tabela kolorów'!$V$91:$V$131,Statystyki!BJ6='Tabela kolorów'!$W$90,'Tabela kolorów'!$W$91:$W$131,Statystyki!BJ6='Tabela kolorów'!$X$90,'Tabela kolorów'!$X$91:$X$131,
Statystyki!BJ6='Tabela kolorów'!$Y$90,'Tabela kolorów'!$Y$91:$Y$131,Statystyki!BJ6='Tabela kolorów'!$Z$90,'Tabela kolorów'!$Z$91:$Z$131,Statystyki!BJ6='Tabela kolorów'!$AA$90,'Tabela kolorów'!$AA$91:$AA$131,
Statystyki!BJ6='Tabela kolorów'!$AB$90,'Tabela kolorów'!$AB$91:$AB$131,Statystyki!BJ6='Tabela kolorów'!$AC$90,'Tabela kolorów'!$AC$91:$AC$131,Statystyki!BJ6='Tabela kolorów'!$AD$90,'Tabela kolorów'!$AD$91:$AD$131,
Statystyki!BJ6='Tabela kolorów'!$AE$90,'Tabela kolorów'!$AE$91:$AE$131,Statystyki!BJ6='Tabela kolorów'!$AF$90,'Tabela kolorów'!$AF$91:$AF$131,Statystyki!BJ6='Tabela kolorów'!$AG$90,'Tabela kolorów'!$AG$91:$AG$131,
Statystyki!BJ6='Tabela kolorów'!$AH$90,'Tabela kolorów'!$AH$91:$AH$131,Statystyki!BJ6='Tabela kolorów'!$AI$90,'Tabela kolorów'!$AI$91:$AI$131,Statystyki!BJ6='Tabela kolorów'!$AJ$90,'Tabela kolorów'!$AJ$91:$AJ$131,
Statystyki!BJ6='Tabela kolorów'!$AK$90,'Tabela kolorów'!$AK$91:$AK$131,Statystyki!BJ6='Tabela kolorów'!$AL$90,'Tabela kolorów'!$AL$91:$AL$131,Statystyki!BJ6='Tabela kolorów'!$AM$90,'Tabela kolorów'!$AM$91:$AM$131,
Statystyki!BJ6='Tabela kolorów'!$AN$90,'Tabela kolorów'!$AN$91:$AN$131,Statystyki!BJ6='Tabela kolorów'!$AO$90,'Tabela kolorów'!$AO$91:$AO$131,Statystyki!BJ6='Tabela kolorów'!$AP$90,'Tabela kolorów'!$AP$91:$AP$131),"0")</f>
        <v>0</v>
      </c>
      <c r="BK108" t="str" cm="1">
        <f t="array" ref="BK108">_xlfn.IFNA(_xlfn.IFS(Statystyki!BK6='Tabela kolorów'!$B$90,'Tabela kolorów'!$B$91:$B$131,Statystyki!BK6='Tabela kolorów'!$C$90,'Tabela kolorów'!$C$91:$C$131,Statystyki!BK6='Tabela kolorów'!$D$90,'Tabela kolorów'!$D$91:$D$131,
Statystyki!BK6='Tabela kolorów'!$E$90,'Tabela kolorów'!$E$91:$E$131,Statystyki!BK6='Tabela kolorów'!$F$90,'Tabela kolorów'!$F$91:$F$131,Statystyki!BK6='Tabela kolorów'!$G$90,'Tabela kolorów'!$G$91:$G$131,
Statystyki!BK6='Tabela kolorów'!$H$90,'Tabela kolorów'!$H$91:$H$131,Statystyki!BK6='Tabela kolorów'!$I$90,'Tabela kolorów'!$I$91:$I$131,Statystyki!BK6='Tabela kolorów'!$J$90,'Tabela kolorów'!$J$91:$J$131,
Statystyki!BK6='Tabela kolorów'!$K$90,'Tabela kolorów'!$K$91:$K$131,Statystyki!BK6='Tabela kolorów'!$L$90,'Tabela kolorów'!$L$91:$L$131,Statystyki!BK6='Tabela kolorów'!$M$90,'Tabela kolorów'!$M$91:$M$131,
Statystyki!BK6='Tabela kolorów'!$N$90,'Tabela kolorów'!$N$91:$N$131,Statystyki!BK6='Tabela kolorów'!$O$90,'Tabela kolorów'!$O$91:$O$131,Statystyki!BK6='Tabela kolorów'!$P$90,'Tabela kolorów'!$P$91:$P$131,
Statystyki!BK6='Tabela kolorów'!$Q$90,'Tabela kolorów'!$Q$91:$Q$131,Statystyki!BK6='Tabela kolorów'!$R$90,'Tabela kolorów'!$R$91:$R$131,Statystyki!BK6='Tabela kolorów'!$S$90,'Tabela kolorów'!$S$91:$S$131,
Statystyki!BK6='Tabela kolorów'!$S$90,'Tabela kolorów'!$S$91:$S$131,Statystyki!BK6='Tabela kolorów'!$T$90,'Tabela kolorów'!$T$91:$T$131,Statystyki!BK6='Tabela kolorów'!$U$90,'Tabela kolorów'!$U$91:$U$131,
Statystyki!BK6='Tabela kolorów'!$V$90,'Tabela kolorów'!$V$91:$V$131,Statystyki!BK6='Tabela kolorów'!$W$90,'Tabela kolorów'!$W$91:$W$131,Statystyki!BK6='Tabela kolorów'!$X$90,'Tabela kolorów'!$X$91:$X$131,
Statystyki!BK6='Tabela kolorów'!$Y$90,'Tabela kolorów'!$Y$91:$Y$131,Statystyki!BK6='Tabela kolorów'!$Z$90,'Tabela kolorów'!$Z$91:$Z$131,Statystyki!BK6='Tabela kolorów'!$AA$90,'Tabela kolorów'!$AA$91:$AA$131,
Statystyki!BK6='Tabela kolorów'!$AB$90,'Tabela kolorów'!$AB$91:$AB$131,Statystyki!BK6='Tabela kolorów'!$AC$90,'Tabela kolorów'!$AC$91:$AC$131,Statystyki!BK6='Tabela kolorów'!$AD$90,'Tabela kolorów'!$AD$91:$AD$131,
Statystyki!BK6='Tabela kolorów'!$AE$90,'Tabela kolorów'!$AE$91:$AE$131,Statystyki!BK6='Tabela kolorów'!$AF$90,'Tabela kolorów'!$AF$91:$AF$131,Statystyki!BK6='Tabela kolorów'!$AG$90,'Tabela kolorów'!$AG$91:$AG$131,
Statystyki!BK6='Tabela kolorów'!$AH$90,'Tabela kolorów'!$AH$91:$AH$131,Statystyki!BK6='Tabela kolorów'!$AI$90,'Tabela kolorów'!$AI$91:$AI$131,Statystyki!BK6='Tabela kolorów'!$AJ$90,'Tabela kolorów'!$AJ$91:$AJ$131,
Statystyki!BK6='Tabela kolorów'!$AK$90,'Tabela kolorów'!$AK$91:$AK$131,Statystyki!BK6='Tabela kolorów'!$AL$90,'Tabela kolorów'!$AL$91:$AL$131,Statystyki!BK6='Tabela kolorów'!$AM$90,'Tabela kolorów'!$AM$91:$AM$131,
Statystyki!BK6='Tabela kolorów'!$AN$90,'Tabela kolorów'!$AN$91:$AN$131,Statystyki!BK6='Tabela kolorów'!$AO$90,'Tabela kolorów'!$AO$91:$AO$131,Statystyki!BK6='Tabela kolorów'!$AP$90,'Tabela kolorów'!$AP$91:$AP$131),"0")</f>
        <v>0</v>
      </c>
      <c r="BL108" t="str" cm="1">
        <f t="array" ref="BL108">_xlfn.IFNA(_xlfn.IFS(Statystyki!BL6='Tabela kolorów'!$B$90,'Tabela kolorów'!$B$91:$B$131,Statystyki!BL6='Tabela kolorów'!$C$90,'Tabela kolorów'!$C$91:$C$131,Statystyki!BL6='Tabela kolorów'!$D$90,'Tabela kolorów'!$D$91:$D$131,
Statystyki!BL6='Tabela kolorów'!$E$90,'Tabela kolorów'!$E$91:$E$131,Statystyki!BL6='Tabela kolorów'!$F$90,'Tabela kolorów'!$F$91:$F$131,Statystyki!BL6='Tabela kolorów'!$G$90,'Tabela kolorów'!$G$91:$G$131,
Statystyki!BL6='Tabela kolorów'!$H$90,'Tabela kolorów'!$H$91:$H$131,Statystyki!BL6='Tabela kolorów'!$I$90,'Tabela kolorów'!$I$91:$I$131,Statystyki!BL6='Tabela kolorów'!$J$90,'Tabela kolorów'!$J$91:$J$131,
Statystyki!BL6='Tabela kolorów'!$K$90,'Tabela kolorów'!$K$91:$K$131,Statystyki!BL6='Tabela kolorów'!$L$90,'Tabela kolorów'!$L$91:$L$131,Statystyki!BL6='Tabela kolorów'!$M$90,'Tabela kolorów'!$M$91:$M$131,
Statystyki!BL6='Tabela kolorów'!$N$90,'Tabela kolorów'!$N$91:$N$131,Statystyki!BL6='Tabela kolorów'!$O$90,'Tabela kolorów'!$O$91:$O$131,Statystyki!BL6='Tabela kolorów'!$P$90,'Tabela kolorów'!$P$91:$P$131,
Statystyki!BL6='Tabela kolorów'!$Q$90,'Tabela kolorów'!$Q$91:$Q$131,Statystyki!BL6='Tabela kolorów'!$R$90,'Tabela kolorów'!$R$91:$R$131,Statystyki!BL6='Tabela kolorów'!$S$90,'Tabela kolorów'!$S$91:$S$131,
Statystyki!BL6='Tabela kolorów'!$S$90,'Tabela kolorów'!$S$91:$S$131,Statystyki!BL6='Tabela kolorów'!$T$90,'Tabela kolorów'!$T$91:$T$131,Statystyki!BL6='Tabela kolorów'!$U$90,'Tabela kolorów'!$U$91:$U$131,
Statystyki!BL6='Tabela kolorów'!$V$90,'Tabela kolorów'!$V$91:$V$131,Statystyki!BL6='Tabela kolorów'!$W$90,'Tabela kolorów'!$W$91:$W$131,Statystyki!BL6='Tabela kolorów'!$X$90,'Tabela kolorów'!$X$91:$X$131,
Statystyki!BL6='Tabela kolorów'!$Y$90,'Tabela kolorów'!$Y$91:$Y$131,Statystyki!BL6='Tabela kolorów'!$Z$90,'Tabela kolorów'!$Z$91:$Z$131,Statystyki!BL6='Tabela kolorów'!$AA$90,'Tabela kolorów'!$AA$91:$AA$131,
Statystyki!BL6='Tabela kolorów'!$AB$90,'Tabela kolorów'!$AB$91:$AB$131,Statystyki!BL6='Tabela kolorów'!$AC$90,'Tabela kolorów'!$AC$91:$AC$131,Statystyki!BL6='Tabela kolorów'!$AD$90,'Tabela kolorów'!$AD$91:$AD$131,
Statystyki!BL6='Tabela kolorów'!$AE$90,'Tabela kolorów'!$AE$91:$AE$131,Statystyki!BL6='Tabela kolorów'!$AF$90,'Tabela kolorów'!$AF$91:$AF$131,Statystyki!BL6='Tabela kolorów'!$AG$90,'Tabela kolorów'!$AG$91:$AG$131,
Statystyki!BL6='Tabela kolorów'!$AH$90,'Tabela kolorów'!$AH$91:$AH$131,Statystyki!BL6='Tabela kolorów'!$AI$90,'Tabela kolorów'!$AI$91:$AI$131,Statystyki!BL6='Tabela kolorów'!$AJ$90,'Tabela kolorów'!$AJ$91:$AJ$131,
Statystyki!BL6='Tabela kolorów'!$AK$90,'Tabela kolorów'!$AK$91:$AK$131,Statystyki!BL6='Tabela kolorów'!$AL$90,'Tabela kolorów'!$AL$91:$AL$131,Statystyki!BL6='Tabela kolorów'!$AM$90,'Tabela kolorów'!$AM$91:$AM$131,
Statystyki!BL6='Tabela kolorów'!$AN$90,'Tabela kolorów'!$AN$91:$AN$131,Statystyki!BL6='Tabela kolorów'!$AO$90,'Tabela kolorów'!$AO$91:$AO$131,Statystyki!BL6='Tabela kolorów'!$AP$90,'Tabela kolorów'!$AP$91:$AP$131),"0")</f>
        <v>0</v>
      </c>
      <c r="BM108" t="str" cm="1">
        <f t="array" aca="1" ref="BM108:BM148" ca="1">_xlfn.IFNA(_xlfn.IFS(Statystyki!BM6='Tabela kolorów'!$B$90,'Tabela kolorów'!$B$91:$B$131,Statystyki!BM6='Tabela kolorów'!$C$90,'Tabela kolorów'!$C$91:$C$131,Statystyki!BM6='Tabela kolorów'!$D$90,'Tabela kolorów'!$D$91:$D$131,
Statystyki!BM6='Tabela kolorów'!$E$90,'Tabela kolorów'!$E$91:$E$131,Statystyki!BM6='Tabela kolorów'!$F$90,'Tabela kolorów'!$F$91:$F$131,Statystyki!BM6='Tabela kolorów'!$G$90,'Tabela kolorów'!$G$91:$G$131,
Statystyki!BM6='Tabela kolorów'!$H$90,'Tabela kolorów'!$H$91:$H$131,Statystyki!BM6='Tabela kolorów'!$I$90,'Tabela kolorów'!$I$91:$I$131,Statystyki!BM6='Tabela kolorów'!$J$90,'Tabela kolorów'!$J$91:$J$131,
Statystyki!BM6='Tabela kolorów'!$K$90,'Tabela kolorów'!$K$91:$K$131,Statystyki!BM6='Tabela kolorów'!$L$90,'Tabela kolorów'!$L$91:$L$131,Statystyki!BM6='Tabela kolorów'!$M$90,'Tabela kolorów'!$M$91:$M$131,
Statystyki!BM6='Tabela kolorów'!$N$90,'Tabela kolorów'!$N$91:$N$131,Statystyki!BM6='Tabela kolorów'!$O$90,'Tabela kolorów'!$O$91:$O$131,Statystyki!BM6='Tabela kolorów'!$P$90,'Tabela kolorów'!$P$91:$P$131,
Statystyki!BM6='Tabela kolorów'!$Q$90,'Tabela kolorów'!$Q$91:$Q$131,Statystyki!BM6='Tabela kolorów'!$R$90,'Tabela kolorów'!$R$91:$R$131,Statystyki!BM6='Tabela kolorów'!$S$90,'Tabela kolorów'!$S$91:$S$131,
Statystyki!BM6='Tabela kolorów'!$S$90,'Tabela kolorów'!$S$91:$S$131,Statystyki!BM6='Tabela kolorów'!$T$90,'Tabela kolorów'!$T$91:$T$131,Statystyki!BM6='Tabela kolorów'!$U$90,'Tabela kolorów'!$U$91:$U$131,
Statystyki!BM6='Tabela kolorów'!$V$90,'Tabela kolorów'!$V$91:$V$131,Statystyki!BM6='Tabela kolorów'!$W$90,'Tabela kolorów'!$W$91:$W$131,Statystyki!BM6='Tabela kolorów'!$X$90,'Tabela kolorów'!$X$91:$X$131,
Statystyki!BM6='Tabela kolorów'!$Y$90,'Tabela kolorów'!$Y$91:$Y$131,Statystyki!BM6='Tabela kolorów'!$Z$90,'Tabela kolorów'!$Z$91:$Z$131,Statystyki!BM6='Tabela kolorów'!$AA$90,'Tabela kolorów'!$AA$91:$AA$131,
Statystyki!BM6='Tabela kolorów'!$AB$90,'Tabela kolorów'!$AB$91:$AB$131,Statystyki!BM6='Tabela kolorów'!$AC$90,'Tabela kolorów'!$AC$91:$AC$131,Statystyki!BM6='Tabela kolorów'!$AD$90,'Tabela kolorów'!$AD$91:$AD$131,
Statystyki!BM6='Tabela kolorów'!$AE$90,'Tabela kolorów'!$AE$91:$AE$131,Statystyki!BM6='Tabela kolorów'!$AF$90,'Tabela kolorów'!$AF$91:$AF$131,Statystyki!BM6='Tabela kolorów'!$AG$90,'Tabela kolorów'!$AG$91:$AG$131,
Statystyki!BM6='Tabela kolorów'!$AH$90,'Tabela kolorów'!$AH$91:$AH$131,Statystyki!BM6='Tabela kolorów'!$AI$90,'Tabela kolorów'!$AI$91:$AI$131,Statystyki!BM6='Tabela kolorów'!$AJ$90,'Tabela kolorów'!$AJ$91:$AJ$131,
Statystyki!BM6='Tabela kolorów'!$AK$90,'Tabela kolorów'!$AK$91:$AK$131,Statystyki!BM6='Tabela kolorów'!$AL$90,'Tabela kolorów'!$AL$91:$AL$131,Statystyki!BM6='Tabela kolorów'!$AM$90,'Tabela kolorów'!$AM$91:$AM$131,
Statystyki!BM6='Tabela kolorów'!$AN$90,'Tabela kolorów'!$AN$91:$AN$131,Statystyki!BM6='Tabela kolorów'!$AO$90,'Tabela kolorów'!$AO$91:$AO$131,Statystyki!BM6='Tabela kolorów'!$AP$90,'Tabela kolorów'!$AP$91:$AP$131),"0")</f>
        <v>Fioletowy</v>
      </c>
      <c r="BN108" t="str" cm="1">
        <f t="array" aca="1" ref="BN108:BN148" ca="1">_xlfn.IFNA(_xlfn.IFS(Statystyki!BN6='Tabela kolorów'!$B$90,'Tabela kolorów'!$B$91:$B$131,Statystyki!BN6='Tabela kolorów'!$C$90,'Tabela kolorów'!$C$91:$C$131,Statystyki!BN6='Tabela kolorów'!$D$90,'Tabela kolorów'!$D$91:$D$131,
Statystyki!BN6='Tabela kolorów'!$E$90,'Tabela kolorów'!$E$91:$E$131,Statystyki!BN6='Tabela kolorów'!$F$90,'Tabela kolorów'!$F$91:$F$131,Statystyki!BN6='Tabela kolorów'!$G$90,'Tabela kolorów'!$G$91:$G$131,
Statystyki!BN6='Tabela kolorów'!$H$90,'Tabela kolorów'!$H$91:$H$131,Statystyki!BN6='Tabela kolorów'!$I$90,'Tabela kolorów'!$I$91:$I$131,Statystyki!BN6='Tabela kolorów'!$J$90,'Tabela kolorów'!$J$91:$J$131,
Statystyki!BN6='Tabela kolorów'!$K$90,'Tabela kolorów'!$K$91:$K$131,Statystyki!BN6='Tabela kolorów'!$L$90,'Tabela kolorów'!$L$91:$L$131,Statystyki!BN6='Tabela kolorów'!$M$90,'Tabela kolorów'!$M$91:$M$131,
Statystyki!BN6='Tabela kolorów'!$N$90,'Tabela kolorów'!$N$91:$N$131,Statystyki!BN6='Tabela kolorów'!$O$90,'Tabela kolorów'!$O$91:$O$131,Statystyki!BN6='Tabela kolorów'!$P$90,'Tabela kolorów'!$P$91:$P$131,
Statystyki!BN6='Tabela kolorów'!$Q$90,'Tabela kolorów'!$Q$91:$Q$131,Statystyki!BN6='Tabela kolorów'!$R$90,'Tabela kolorów'!$R$91:$R$131,Statystyki!BN6='Tabela kolorów'!$S$90,'Tabela kolorów'!$S$91:$S$131,
Statystyki!BN6='Tabela kolorów'!$S$90,'Tabela kolorów'!$S$91:$S$131,Statystyki!BN6='Tabela kolorów'!$T$90,'Tabela kolorów'!$T$91:$T$131,Statystyki!BN6='Tabela kolorów'!$U$90,'Tabela kolorów'!$U$91:$U$131,
Statystyki!BN6='Tabela kolorów'!$V$90,'Tabela kolorów'!$V$91:$V$131,Statystyki!BN6='Tabela kolorów'!$W$90,'Tabela kolorów'!$W$91:$W$131,Statystyki!BN6='Tabela kolorów'!$X$90,'Tabela kolorów'!$X$91:$X$131,
Statystyki!BN6='Tabela kolorów'!$Y$90,'Tabela kolorów'!$Y$91:$Y$131,Statystyki!BN6='Tabela kolorów'!$Z$90,'Tabela kolorów'!$Z$91:$Z$131,Statystyki!BN6='Tabela kolorów'!$AA$90,'Tabela kolorów'!$AA$91:$AA$131,
Statystyki!BN6='Tabela kolorów'!$AB$90,'Tabela kolorów'!$AB$91:$AB$131,Statystyki!BN6='Tabela kolorów'!$AC$90,'Tabela kolorów'!$AC$91:$AC$131,Statystyki!BN6='Tabela kolorów'!$AD$90,'Tabela kolorów'!$AD$91:$AD$131,
Statystyki!BN6='Tabela kolorów'!$AE$90,'Tabela kolorów'!$AE$91:$AE$131,Statystyki!BN6='Tabela kolorów'!$AF$90,'Tabela kolorów'!$AF$91:$AF$131,Statystyki!BN6='Tabela kolorów'!$AG$90,'Tabela kolorów'!$AG$91:$AG$131,
Statystyki!BN6='Tabela kolorów'!$AH$90,'Tabela kolorów'!$AH$91:$AH$131,Statystyki!BN6='Tabela kolorów'!$AI$90,'Tabela kolorów'!$AI$91:$AI$131,Statystyki!BN6='Tabela kolorów'!$AJ$90,'Tabela kolorów'!$AJ$91:$AJ$131,
Statystyki!BN6='Tabela kolorów'!$AK$90,'Tabela kolorów'!$AK$91:$AK$131,Statystyki!BN6='Tabela kolorów'!$AL$90,'Tabela kolorów'!$AL$91:$AL$131,Statystyki!BN6='Tabela kolorów'!$AM$90,'Tabela kolorów'!$AM$91:$AM$131,
Statystyki!BN6='Tabela kolorów'!$AN$90,'Tabela kolorów'!$AN$91:$AN$131,Statystyki!BN6='Tabela kolorów'!$AO$90,'Tabela kolorów'!$AO$91:$AO$131,Statystyki!BN6='Tabela kolorów'!$AP$90,'Tabela kolorów'!$AP$91:$AP$131),"0")</f>
        <v>Fuksja</v>
      </c>
      <c r="BO108" t="str" cm="1">
        <f t="array" ref="BO108">_xlfn.IFNA(_xlfn.IFS(Statystyki!BO6='Tabela kolorów'!$B$90,'Tabela kolorów'!$B$91:$B$131,Statystyki!BO6='Tabela kolorów'!$C$90,'Tabela kolorów'!$C$91:$C$131,Statystyki!BO6='Tabela kolorów'!$D$90,'Tabela kolorów'!$D$91:$D$131,
Statystyki!BO6='Tabela kolorów'!$E$90,'Tabela kolorów'!$E$91:$E$131,Statystyki!BO6='Tabela kolorów'!$F$90,'Tabela kolorów'!$F$91:$F$131,Statystyki!BO6='Tabela kolorów'!$G$90,'Tabela kolorów'!$G$91:$G$131,
Statystyki!BO6='Tabela kolorów'!$H$90,'Tabela kolorów'!$H$91:$H$131,Statystyki!BO6='Tabela kolorów'!$I$90,'Tabela kolorów'!$I$91:$I$131,Statystyki!BO6='Tabela kolorów'!$J$90,'Tabela kolorów'!$J$91:$J$131,
Statystyki!BO6='Tabela kolorów'!$K$90,'Tabela kolorów'!$K$91:$K$131,Statystyki!BO6='Tabela kolorów'!$L$90,'Tabela kolorów'!$L$91:$L$131,Statystyki!BO6='Tabela kolorów'!$M$90,'Tabela kolorów'!$M$91:$M$131,
Statystyki!BO6='Tabela kolorów'!$N$90,'Tabela kolorów'!$N$91:$N$131,Statystyki!BO6='Tabela kolorów'!$O$90,'Tabela kolorów'!$O$91:$O$131,Statystyki!BO6='Tabela kolorów'!$P$90,'Tabela kolorów'!$P$91:$P$131,
Statystyki!BO6='Tabela kolorów'!$Q$90,'Tabela kolorów'!$Q$91:$Q$131,Statystyki!BO6='Tabela kolorów'!$R$90,'Tabela kolorów'!$R$91:$R$131,Statystyki!BO6='Tabela kolorów'!$S$90,'Tabela kolorów'!$S$91:$S$131,
Statystyki!BO6='Tabela kolorów'!$S$90,'Tabela kolorów'!$S$91:$S$131,Statystyki!BO6='Tabela kolorów'!$T$90,'Tabela kolorów'!$T$91:$T$131,Statystyki!BO6='Tabela kolorów'!$U$90,'Tabela kolorów'!$U$91:$U$131,
Statystyki!BO6='Tabela kolorów'!$V$90,'Tabela kolorów'!$V$91:$V$131,Statystyki!BO6='Tabela kolorów'!$W$90,'Tabela kolorów'!$W$91:$W$131,Statystyki!BO6='Tabela kolorów'!$X$90,'Tabela kolorów'!$X$91:$X$131,
Statystyki!BO6='Tabela kolorów'!$Y$90,'Tabela kolorów'!$Y$91:$Y$131,Statystyki!BO6='Tabela kolorów'!$Z$90,'Tabela kolorów'!$Z$91:$Z$131,Statystyki!BO6='Tabela kolorów'!$AA$90,'Tabela kolorów'!$AA$91:$AA$131,
Statystyki!BO6='Tabela kolorów'!$AB$90,'Tabela kolorów'!$AB$91:$AB$131,Statystyki!BO6='Tabela kolorów'!$AC$90,'Tabela kolorów'!$AC$91:$AC$131,Statystyki!BO6='Tabela kolorów'!$AD$90,'Tabela kolorów'!$AD$91:$AD$131,
Statystyki!BO6='Tabela kolorów'!$AE$90,'Tabela kolorów'!$AE$91:$AE$131,Statystyki!BO6='Tabela kolorów'!$AF$90,'Tabela kolorów'!$AF$91:$AF$131,Statystyki!BO6='Tabela kolorów'!$AG$90,'Tabela kolorów'!$AG$91:$AG$131,
Statystyki!BO6='Tabela kolorów'!$AH$90,'Tabela kolorów'!$AH$91:$AH$131,Statystyki!BO6='Tabela kolorów'!$AI$90,'Tabela kolorów'!$AI$91:$AI$131,Statystyki!BO6='Tabela kolorów'!$AJ$90,'Tabela kolorów'!$AJ$91:$AJ$131,
Statystyki!BO6='Tabela kolorów'!$AK$90,'Tabela kolorów'!$AK$91:$AK$131,Statystyki!BO6='Tabela kolorów'!$AL$90,'Tabela kolorów'!$AL$91:$AL$131,Statystyki!BO6='Tabela kolorów'!$AM$90,'Tabela kolorów'!$AM$91:$AM$131,
Statystyki!BO6='Tabela kolorów'!$AN$90,'Tabela kolorów'!$AN$91:$AN$131,Statystyki!BO6='Tabela kolorów'!$AO$90,'Tabela kolorów'!$AO$91:$AO$131,Statystyki!BO6='Tabela kolorów'!$AP$90,'Tabela kolorów'!$AP$91:$AP$131),"0")</f>
        <v>0</v>
      </c>
      <c r="BP108" t="str" cm="1">
        <f t="array" ref="BP108">_xlfn.IFNA(_xlfn.IFS(Statystyki!BP6='Tabela kolorów'!$B$90,'Tabela kolorów'!$B$91:$B$131,Statystyki!BP6='Tabela kolorów'!$C$90,'Tabela kolorów'!$C$91:$C$131,Statystyki!BP6='Tabela kolorów'!$D$90,'Tabela kolorów'!$D$91:$D$131,
Statystyki!BP6='Tabela kolorów'!$E$90,'Tabela kolorów'!$E$91:$E$131,Statystyki!BP6='Tabela kolorów'!$F$90,'Tabela kolorów'!$F$91:$F$131,Statystyki!BP6='Tabela kolorów'!$G$90,'Tabela kolorów'!$G$91:$G$131,
Statystyki!BP6='Tabela kolorów'!$H$90,'Tabela kolorów'!$H$91:$H$131,Statystyki!BP6='Tabela kolorów'!$I$90,'Tabela kolorów'!$I$91:$I$131,Statystyki!BP6='Tabela kolorów'!$J$90,'Tabela kolorów'!$J$91:$J$131,
Statystyki!BP6='Tabela kolorów'!$K$90,'Tabela kolorów'!$K$91:$K$131,Statystyki!BP6='Tabela kolorów'!$L$90,'Tabela kolorów'!$L$91:$L$131,Statystyki!BP6='Tabela kolorów'!$M$90,'Tabela kolorów'!$M$91:$M$131,
Statystyki!BP6='Tabela kolorów'!$N$90,'Tabela kolorów'!$N$91:$N$131,Statystyki!BP6='Tabela kolorów'!$O$90,'Tabela kolorów'!$O$91:$O$131,Statystyki!BP6='Tabela kolorów'!$P$90,'Tabela kolorów'!$P$91:$P$131,
Statystyki!BP6='Tabela kolorów'!$Q$90,'Tabela kolorów'!$Q$91:$Q$131,Statystyki!BP6='Tabela kolorów'!$R$90,'Tabela kolorów'!$R$91:$R$131,Statystyki!BP6='Tabela kolorów'!$S$90,'Tabela kolorów'!$S$91:$S$131,
Statystyki!BP6='Tabela kolorów'!$S$90,'Tabela kolorów'!$S$91:$S$131,Statystyki!BP6='Tabela kolorów'!$T$90,'Tabela kolorów'!$T$91:$T$131,Statystyki!BP6='Tabela kolorów'!$U$90,'Tabela kolorów'!$U$91:$U$131,
Statystyki!BP6='Tabela kolorów'!$V$90,'Tabela kolorów'!$V$91:$V$131,Statystyki!BP6='Tabela kolorów'!$W$90,'Tabela kolorów'!$W$91:$W$131,Statystyki!BP6='Tabela kolorów'!$X$90,'Tabela kolorów'!$X$91:$X$131,
Statystyki!BP6='Tabela kolorów'!$Y$90,'Tabela kolorów'!$Y$91:$Y$131,Statystyki!BP6='Tabela kolorów'!$Z$90,'Tabela kolorów'!$Z$91:$Z$131,Statystyki!BP6='Tabela kolorów'!$AA$90,'Tabela kolorów'!$AA$91:$AA$131,
Statystyki!BP6='Tabela kolorów'!$AB$90,'Tabela kolorów'!$AB$91:$AB$131,Statystyki!BP6='Tabela kolorów'!$AC$90,'Tabela kolorów'!$AC$91:$AC$131,Statystyki!BP6='Tabela kolorów'!$AD$90,'Tabela kolorów'!$AD$91:$AD$131,
Statystyki!BP6='Tabela kolorów'!$AE$90,'Tabela kolorów'!$AE$91:$AE$131,Statystyki!BP6='Tabela kolorów'!$AF$90,'Tabela kolorów'!$AF$91:$AF$131,Statystyki!BP6='Tabela kolorów'!$AG$90,'Tabela kolorów'!$AG$91:$AG$131,
Statystyki!BP6='Tabela kolorów'!$AH$90,'Tabela kolorów'!$AH$91:$AH$131,Statystyki!BP6='Tabela kolorów'!$AI$90,'Tabela kolorów'!$AI$91:$AI$131,Statystyki!BP6='Tabela kolorów'!$AJ$90,'Tabela kolorów'!$AJ$91:$AJ$131,
Statystyki!BP6='Tabela kolorów'!$AK$90,'Tabela kolorów'!$AK$91:$AK$131,Statystyki!BP6='Tabela kolorów'!$AL$90,'Tabela kolorów'!$AL$91:$AL$131,Statystyki!BP6='Tabela kolorów'!$AM$90,'Tabela kolorów'!$AM$91:$AM$131,
Statystyki!BP6='Tabela kolorów'!$AN$90,'Tabela kolorów'!$AN$91:$AN$131,Statystyki!BP6='Tabela kolorów'!$AO$90,'Tabela kolorów'!$AO$91:$AO$131,Statystyki!BP6='Tabela kolorów'!$AP$90,'Tabela kolorów'!$AP$91:$AP$131),"0")</f>
        <v>0</v>
      </c>
      <c r="BQ108" t="str" cm="1">
        <f t="array" aca="1" ref="BQ108:BQ148" ca="1">_xlfn.IFNA(_xlfn.IFS(Statystyki!BQ6='Tabela kolorów'!$B$90,'Tabela kolorów'!$B$91:$B$131,Statystyki!BQ6='Tabela kolorów'!$C$90,'Tabela kolorów'!$C$91:$C$131,Statystyki!BQ6='Tabela kolorów'!$D$90,'Tabela kolorów'!$D$91:$D$131,
Statystyki!BQ6='Tabela kolorów'!$E$90,'Tabela kolorów'!$E$91:$E$131,Statystyki!BQ6='Tabela kolorów'!$F$90,'Tabela kolorów'!$F$91:$F$131,Statystyki!BQ6='Tabela kolorów'!$G$90,'Tabela kolorów'!$G$91:$G$131,
Statystyki!BQ6='Tabela kolorów'!$H$90,'Tabela kolorów'!$H$91:$H$131,Statystyki!BQ6='Tabela kolorów'!$I$90,'Tabela kolorów'!$I$91:$I$131,Statystyki!BQ6='Tabela kolorów'!$J$90,'Tabela kolorów'!$J$91:$J$131,
Statystyki!BQ6='Tabela kolorów'!$K$90,'Tabela kolorów'!$K$91:$K$131,Statystyki!BQ6='Tabela kolorów'!$L$90,'Tabela kolorów'!$L$91:$L$131,Statystyki!BQ6='Tabela kolorów'!$M$90,'Tabela kolorów'!$M$91:$M$131,
Statystyki!BQ6='Tabela kolorów'!$N$90,'Tabela kolorów'!$N$91:$N$131,Statystyki!BQ6='Tabela kolorów'!$O$90,'Tabela kolorów'!$O$91:$O$131,Statystyki!BQ6='Tabela kolorów'!$P$90,'Tabela kolorów'!$P$91:$P$131,
Statystyki!BQ6='Tabela kolorów'!$Q$90,'Tabela kolorów'!$Q$91:$Q$131,Statystyki!BQ6='Tabela kolorów'!$R$90,'Tabela kolorów'!$R$91:$R$131,Statystyki!BQ6='Tabela kolorów'!$S$90,'Tabela kolorów'!$S$91:$S$131,
Statystyki!BQ6='Tabela kolorów'!$S$90,'Tabela kolorów'!$S$91:$S$131,Statystyki!BQ6='Tabela kolorów'!$T$90,'Tabela kolorów'!$T$91:$T$131,Statystyki!BQ6='Tabela kolorów'!$U$90,'Tabela kolorów'!$U$91:$U$131,
Statystyki!BQ6='Tabela kolorów'!$V$90,'Tabela kolorów'!$V$91:$V$131,Statystyki!BQ6='Tabela kolorów'!$W$90,'Tabela kolorów'!$W$91:$W$131,Statystyki!BQ6='Tabela kolorów'!$X$90,'Tabela kolorów'!$X$91:$X$131,
Statystyki!BQ6='Tabela kolorów'!$Y$90,'Tabela kolorów'!$Y$91:$Y$131,Statystyki!BQ6='Tabela kolorów'!$Z$90,'Tabela kolorów'!$Z$91:$Z$131,Statystyki!BQ6='Tabela kolorów'!$AA$90,'Tabela kolorów'!$AA$91:$AA$131,
Statystyki!BQ6='Tabela kolorów'!$AB$90,'Tabela kolorów'!$AB$91:$AB$131,Statystyki!BQ6='Tabela kolorów'!$AC$90,'Tabela kolorów'!$AC$91:$AC$131,Statystyki!BQ6='Tabela kolorów'!$AD$90,'Tabela kolorów'!$AD$91:$AD$131,
Statystyki!BQ6='Tabela kolorów'!$AE$90,'Tabela kolorów'!$AE$91:$AE$131,Statystyki!BQ6='Tabela kolorów'!$AF$90,'Tabela kolorów'!$AF$91:$AF$131,Statystyki!BQ6='Tabela kolorów'!$AG$90,'Tabela kolorów'!$AG$91:$AG$131,
Statystyki!BQ6='Tabela kolorów'!$AH$90,'Tabela kolorów'!$AH$91:$AH$131,Statystyki!BQ6='Tabela kolorów'!$AI$90,'Tabela kolorów'!$AI$91:$AI$131,Statystyki!BQ6='Tabela kolorów'!$AJ$90,'Tabela kolorów'!$AJ$91:$AJ$131,
Statystyki!BQ6='Tabela kolorów'!$AK$90,'Tabela kolorów'!$AK$91:$AK$131,Statystyki!BQ6='Tabela kolorów'!$AL$90,'Tabela kolorów'!$AL$91:$AL$131,Statystyki!BQ6='Tabela kolorów'!$AM$90,'Tabela kolorów'!$AM$91:$AM$131,
Statystyki!BQ6='Tabela kolorów'!$AN$90,'Tabela kolorów'!$AN$91:$AN$131,Statystyki!BQ6='Tabela kolorów'!$AO$90,'Tabela kolorów'!$AO$91:$AO$131,Statystyki!BQ6='Tabela kolorów'!$AP$90,'Tabela kolorów'!$AP$91:$AP$131),"0")</f>
        <v>Czerwony</v>
      </c>
      <c r="BR108" t="str" cm="1">
        <f t="array" aca="1" ref="BR108:BR148" ca="1">_xlfn.IFNA(_xlfn.IFS(Statystyki!BR6='Tabela kolorów'!$B$90,'Tabela kolorów'!$B$91:$B$131,Statystyki!BR6='Tabela kolorów'!$C$90,'Tabela kolorów'!$C$91:$C$131,Statystyki!BR6='Tabela kolorów'!$D$90,'Tabela kolorów'!$D$91:$D$131,
Statystyki!BR6='Tabela kolorów'!$E$90,'Tabela kolorów'!$E$91:$E$131,Statystyki!BR6='Tabela kolorów'!$F$90,'Tabela kolorów'!$F$91:$F$131,Statystyki!BR6='Tabela kolorów'!$G$90,'Tabela kolorów'!$G$91:$G$131,
Statystyki!BR6='Tabela kolorów'!$H$90,'Tabela kolorów'!$H$91:$H$131,Statystyki!BR6='Tabela kolorów'!$I$90,'Tabela kolorów'!$I$91:$I$131,Statystyki!BR6='Tabela kolorów'!$J$90,'Tabela kolorów'!$J$91:$J$131,
Statystyki!BR6='Tabela kolorów'!$K$90,'Tabela kolorów'!$K$91:$K$131,Statystyki!BR6='Tabela kolorów'!$L$90,'Tabela kolorów'!$L$91:$L$131,Statystyki!BR6='Tabela kolorów'!$M$90,'Tabela kolorów'!$M$91:$M$131,
Statystyki!BR6='Tabela kolorów'!$N$90,'Tabela kolorów'!$N$91:$N$131,Statystyki!BR6='Tabela kolorów'!$O$90,'Tabela kolorów'!$O$91:$O$131,Statystyki!BR6='Tabela kolorów'!$P$90,'Tabela kolorów'!$P$91:$P$131,
Statystyki!BR6='Tabela kolorów'!$Q$90,'Tabela kolorów'!$Q$91:$Q$131,Statystyki!BR6='Tabela kolorów'!$R$90,'Tabela kolorów'!$R$91:$R$131,Statystyki!BR6='Tabela kolorów'!$S$90,'Tabela kolorów'!$S$91:$S$131,
Statystyki!BR6='Tabela kolorów'!$S$90,'Tabela kolorów'!$S$91:$S$131,Statystyki!BR6='Tabela kolorów'!$T$90,'Tabela kolorów'!$T$91:$T$131,Statystyki!BR6='Tabela kolorów'!$U$90,'Tabela kolorów'!$U$91:$U$131,
Statystyki!BR6='Tabela kolorów'!$V$90,'Tabela kolorów'!$V$91:$V$131,Statystyki!BR6='Tabela kolorów'!$W$90,'Tabela kolorów'!$W$91:$W$131,Statystyki!BR6='Tabela kolorów'!$X$90,'Tabela kolorów'!$X$91:$X$131,
Statystyki!BR6='Tabela kolorów'!$Y$90,'Tabela kolorów'!$Y$91:$Y$131,Statystyki!BR6='Tabela kolorów'!$Z$90,'Tabela kolorów'!$Z$91:$Z$131,Statystyki!BR6='Tabela kolorów'!$AA$90,'Tabela kolorów'!$AA$91:$AA$131,
Statystyki!BR6='Tabela kolorów'!$AB$90,'Tabela kolorów'!$AB$91:$AB$131,Statystyki!BR6='Tabela kolorów'!$AC$90,'Tabela kolorów'!$AC$91:$AC$131,Statystyki!BR6='Tabela kolorów'!$AD$90,'Tabela kolorów'!$AD$91:$AD$131,
Statystyki!BR6='Tabela kolorów'!$AE$90,'Tabela kolorów'!$AE$91:$AE$131,Statystyki!BR6='Tabela kolorów'!$AF$90,'Tabela kolorów'!$AF$91:$AF$131,Statystyki!BR6='Tabela kolorów'!$AG$90,'Tabela kolorów'!$AG$91:$AG$131,
Statystyki!BR6='Tabela kolorów'!$AH$90,'Tabela kolorów'!$AH$91:$AH$131,Statystyki!BR6='Tabela kolorów'!$AI$90,'Tabela kolorów'!$AI$91:$AI$131,Statystyki!BR6='Tabela kolorów'!$AJ$90,'Tabela kolorów'!$AJ$91:$AJ$131,
Statystyki!BR6='Tabela kolorów'!$AK$90,'Tabela kolorów'!$AK$91:$AK$131,Statystyki!BR6='Tabela kolorów'!$AL$90,'Tabela kolorów'!$AL$91:$AL$131,Statystyki!BR6='Tabela kolorów'!$AM$90,'Tabela kolorów'!$AM$91:$AM$131,
Statystyki!BR6='Tabela kolorów'!$AN$90,'Tabela kolorów'!$AN$91:$AN$131,Statystyki!BR6='Tabela kolorów'!$AO$90,'Tabela kolorów'!$AO$91:$AO$131,Statystyki!BR6='Tabela kolorów'!$AP$90,'Tabela kolorów'!$AP$91:$AP$131),"0")</f>
        <v>Głęboki róż</v>
      </c>
      <c r="BS108" t="str" cm="1">
        <f t="array" ref="BS108">_xlfn.IFNA(_xlfn.IFS(Statystyki!BS6='Tabela kolorów'!$B$90,'Tabela kolorów'!$B$91:$B$131,Statystyki!BS6='Tabela kolorów'!$C$90,'Tabela kolorów'!$C$91:$C$131,Statystyki!BS6='Tabela kolorów'!$D$90,'Tabela kolorów'!$D$91:$D$131,
Statystyki!BS6='Tabela kolorów'!$E$90,'Tabela kolorów'!$E$91:$E$131,Statystyki!BS6='Tabela kolorów'!$F$90,'Tabela kolorów'!$F$91:$F$131,Statystyki!BS6='Tabela kolorów'!$G$90,'Tabela kolorów'!$G$91:$G$131,
Statystyki!BS6='Tabela kolorów'!$H$90,'Tabela kolorów'!$H$91:$H$131,Statystyki!BS6='Tabela kolorów'!$I$90,'Tabela kolorów'!$I$91:$I$131,Statystyki!BS6='Tabela kolorów'!$J$90,'Tabela kolorów'!$J$91:$J$131,
Statystyki!BS6='Tabela kolorów'!$K$90,'Tabela kolorów'!$K$91:$K$131,Statystyki!BS6='Tabela kolorów'!$L$90,'Tabela kolorów'!$L$91:$L$131,Statystyki!BS6='Tabela kolorów'!$M$90,'Tabela kolorów'!$M$91:$M$131,
Statystyki!BS6='Tabela kolorów'!$N$90,'Tabela kolorów'!$N$91:$N$131,Statystyki!BS6='Tabela kolorów'!$O$90,'Tabela kolorów'!$O$91:$O$131,Statystyki!BS6='Tabela kolorów'!$P$90,'Tabela kolorów'!$P$91:$P$131,
Statystyki!BS6='Tabela kolorów'!$Q$90,'Tabela kolorów'!$Q$91:$Q$131,Statystyki!BS6='Tabela kolorów'!$R$90,'Tabela kolorów'!$R$91:$R$131,Statystyki!BS6='Tabela kolorów'!$S$90,'Tabela kolorów'!$S$91:$S$131,
Statystyki!BS6='Tabela kolorów'!$S$90,'Tabela kolorów'!$S$91:$S$131,Statystyki!BS6='Tabela kolorów'!$T$90,'Tabela kolorów'!$T$91:$T$131,Statystyki!BS6='Tabela kolorów'!$U$90,'Tabela kolorów'!$U$91:$U$131,
Statystyki!BS6='Tabela kolorów'!$V$90,'Tabela kolorów'!$V$91:$V$131,Statystyki!BS6='Tabela kolorów'!$W$90,'Tabela kolorów'!$W$91:$W$131,Statystyki!BS6='Tabela kolorów'!$X$90,'Tabela kolorów'!$X$91:$X$131,
Statystyki!BS6='Tabela kolorów'!$Y$90,'Tabela kolorów'!$Y$91:$Y$131,Statystyki!BS6='Tabela kolorów'!$Z$90,'Tabela kolorów'!$Z$91:$Z$131,Statystyki!BS6='Tabela kolorów'!$AA$90,'Tabela kolorów'!$AA$91:$AA$131,
Statystyki!BS6='Tabela kolorów'!$AB$90,'Tabela kolorów'!$AB$91:$AB$131,Statystyki!BS6='Tabela kolorów'!$AC$90,'Tabela kolorów'!$AC$91:$AC$131,Statystyki!BS6='Tabela kolorów'!$AD$90,'Tabela kolorów'!$AD$91:$AD$131,
Statystyki!BS6='Tabela kolorów'!$AE$90,'Tabela kolorów'!$AE$91:$AE$131,Statystyki!BS6='Tabela kolorów'!$AF$90,'Tabela kolorów'!$AF$91:$AF$131,Statystyki!BS6='Tabela kolorów'!$AG$90,'Tabela kolorów'!$AG$91:$AG$131,
Statystyki!BS6='Tabela kolorów'!$AH$90,'Tabela kolorów'!$AH$91:$AH$131,Statystyki!BS6='Tabela kolorów'!$AI$90,'Tabela kolorów'!$AI$91:$AI$131,Statystyki!BS6='Tabela kolorów'!$AJ$90,'Tabela kolorów'!$AJ$91:$AJ$131,
Statystyki!BS6='Tabela kolorów'!$AK$90,'Tabela kolorów'!$AK$91:$AK$131,Statystyki!BS6='Tabela kolorów'!$AL$90,'Tabela kolorów'!$AL$91:$AL$131,Statystyki!BS6='Tabela kolorów'!$AM$90,'Tabela kolorów'!$AM$91:$AM$131,
Statystyki!BS6='Tabela kolorów'!$AN$90,'Tabela kolorów'!$AN$91:$AN$131,Statystyki!BS6='Tabela kolorów'!$AO$90,'Tabela kolorów'!$AO$91:$AO$131,Statystyki!BS6='Tabela kolorów'!$AP$90,'Tabela kolorów'!$AP$91:$AP$131),"0")</f>
        <v>0</v>
      </c>
      <c r="BT108" t="str" cm="1">
        <f t="array" ref="BT108">_xlfn.IFNA(_xlfn.IFS(Statystyki!BT6='Tabela kolorów'!$B$90,'Tabela kolorów'!$B$91:$B$131,Statystyki!BT6='Tabela kolorów'!$C$90,'Tabela kolorów'!$C$91:$C$131,Statystyki!BT6='Tabela kolorów'!$D$90,'Tabela kolorów'!$D$91:$D$131,
Statystyki!BT6='Tabela kolorów'!$E$90,'Tabela kolorów'!$E$91:$E$131,Statystyki!BT6='Tabela kolorów'!$F$90,'Tabela kolorów'!$F$91:$F$131,Statystyki!BT6='Tabela kolorów'!$G$90,'Tabela kolorów'!$G$91:$G$131,
Statystyki!BT6='Tabela kolorów'!$H$90,'Tabela kolorów'!$H$91:$H$131,Statystyki!BT6='Tabela kolorów'!$I$90,'Tabela kolorów'!$I$91:$I$131,Statystyki!BT6='Tabela kolorów'!$J$90,'Tabela kolorów'!$J$91:$J$131,
Statystyki!BT6='Tabela kolorów'!$K$90,'Tabela kolorów'!$K$91:$K$131,Statystyki!BT6='Tabela kolorów'!$L$90,'Tabela kolorów'!$L$91:$L$131,Statystyki!BT6='Tabela kolorów'!$M$90,'Tabela kolorów'!$M$91:$M$131,
Statystyki!BT6='Tabela kolorów'!$N$90,'Tabela kolorów'!$N$91:$N$131,Statystyki!BT6='Tabela kolorów'!$O$90,'Tabela kolorów'!$O$91:$O$131,Statystyki!BT6='Tabela kolorów'!$P$90,'Tabela kolorów'!$P$91:$P$131,
Statystyki!BT6='Tabela kolorów'!$Q$90,'Tabela kolorów'!$Q$91:$Q$131,Statystyki!BT6='Tabela kolorów'!$R$90,'Tabela kolorów'!$R$91:$R$131,Statystyki!BT6='Tabela kolorów'!$S$90,'Tabela kolorów'!$S$91:$S$131,
Statystyki!BT6='Tabela kolorów'!$S$90,'Tabela kolorów'!$S$91:$S$131,Statystyki!BT6='Tabela kolorów'!$T$90,'Tabela kolorów'!$T$91:$T$131,Statystyki!BT6='Tabela kolorów'!$U$90,'Tabela kolorów'!$U$91:$U$131,
Statystyki!BT6='Tabela kolorów'!$V$90,'Tabela kolorów'!$V$91:$V$131,Statystyki!BT6='Tabela kolorów'!$W$90,'Tabela kolorów'!$W$91:$W$131,Statystyki!BT6='Tabela kolorów'!$X$90,'Tabela kolorów'!$X$91:$X$131,
Statystyki!BT6='Tabela kolorów'!$Y$90,'Tabela kolorów'!$Y$91:$Y$131,Statystyki!BT6='Tabela kolorów'!$Z$90,'Tabela kolorów'!$Z$91:$Z$131,Statystyki!BT6='Tabela kolorów'!$AA$90,'Tabela kolorów'!$AA$91:$AA$131,
Statystyki!BT6='Tabela kolorów'!$AB$90,'Tabela kolorów'!$AB$91:$AB$131,Statystyki!BT6='Tabela kolorów'!$AC$90,'Tabela kolorów'!$AC$91:$AC$131,Statystyki!BT6='Tabela kolorów'!$AD$90,'Tabela kolorów'!$AD$91:$AD$131,
Statystyki!BT6='Tabela kolorów'!$AE$90,'Tabela kolorów'!$AE$91:$AE$131,Statystyki!BT6='Tabela kolorów'!$AF$90,'Tabela kolorów'!$AF$91:$AF$131,Statystyki!BT6='Tabela kolorów'!$AG$90,'Tabela kolorów'!$AG$91:$AG$131,
Statystyki!BT6='Tabela kolorów'!$AH$90,'Tabela kolorów'!$AH$91:$AH$131,Statystyki!BT6='Tabela kolorów'!$AI$90,'Tabela kolorów'!$AI$91:$AI$131,Statystyki!BT6='Tabela kolorów'!$AJ$90,'Tabela kolorów'!$AJ$91:$AJ$131,
Statystyki!BT6='Tabela kolorów'!$AK$90,'Tabela kolorów'!$AK$91:$AK$131,Statystyki!BT6='Tabela kolorów'!$AL$90,'Tabela kolorów'!$AL$91:$AL$131,Statystyki!BT6='Tabela kolorów'!$AM$90,'Tabela kolorów'!$AM$91:$AM$131,
Statystyki!BT6='Tabela kolorów'!$AN$90,'Tabela kolorów'!$AN$91:$AN$131,Statystyki!BT6='Tabela kolorów'!$AO$90,'Tabela kolorów'!$AO$91:$AO$131,Statystyki!BT6='Tabela kolorów'!$AP$90,'Tabela kolorów'!$AP$91:$AP$131),"0")</f>
        <v>0</v>
      </c>
      <c r="BU108" t="str" cm="1">
        <f t="array" ref="BU108">_xlfn.IFNA(_xlfn.IFS(Statystyki!BU6='Tabela kolorów'!$B$90,'Tabela kolorów'!$B$91:$B$131,Statystyki!BU6='Tabela kolorów'!$C$90,'Tabela kolorów'!$C$91:$C$131,Statystyki!BU6='Tabela kolorów'!$D$90,'Tabela kolorów'!$D$91:$D$131,
Statystyki!BU6='Tabela kolorów'!$E$90,'Tabela kolorów'!$E$91:$E$131,Statystyki!BU6='Tabela kolorów'!$F$90,'Tabela kolorów'!$F$91:$F$131,Statystyki!BU6='Tabela kolorów'!$G$90,'Tabela kolorów'!$G$91:$G$131,
Statystyki!BU6='Tabela kolorów'!$H$90,'Tabela kolorów'!$H$91:$H$131,Statystyki!BU6='Tabela kolorów'!$I$90,'Tabela kolorów'!$I$91:$I$131,Statystyki!BU6='Tabela kolorów'!$J$90,'Tabela kolorów'!$J$91:$J$131,
Statystyki!BU6='Tabela kolorów'!$K$90,'Tabela kolorów'!$K$91:$K$131,Statystyki!BU6='Tabela kolorów'!$L$90,'Tabela kolorów'!$L$91:$L$131,Statystyki!BU6='Tabela kolorów'!$M$90,'Tabela kolorów'!$M$91:$M$131,
Statystyki!BU6='Tabela kolorów'!$N$90,'Tabela kolorów'!$N$91:$N$131,Statystyki!BU6='Tabela kolorów'!$O$90,'Tabela kolorów'!$O$91:$O$131,Statystyki!BU6='Tabela kolorów'!$P$90,'Tabela kolorów'!$P$91:$P$131,
Statystyki!BU6='Tabela kolorów'!$Q$90,'Tabela kolorów'!$Q$91:$Q$131,Statystyki!BU6='Tabela kolorów'!$R$90,'Tabela kolorów'!$R$91:$R$131,Statystyki!BU6='Tabela kolorów'!$S$90,'Tabela kolorów'!$S$91:$S$131,
Statystyki!BU6='Tabela kolorów'!$S$90,'Tabela kolorów'!$S$91:$S$131,Statystyki!BU6='Tabela kolorów'!$T$90,'Tabela kolorów'!$T$91:$T$131,Statystyki!BU6='Tabela kolorów'!$U$90,'Tabela kolorów'!$U$91:$U$131,
Statystyki!BU6='Tabela kolorów'!$V$90,'Tabela kolorów'!$V$91:$V$131,Statystyki!BU6='Tabela kolorów'!$W$90,'Tabela kolorów'!$W$91:$W$131,Statystyki!BU6='Tabela kolorów'!$X$90,'Tabela kolorów'!$X$91:$X$131,
Statystyki!BU6='Tabela kolorów'!$Y$90,'Tabela kolorów'!$Y$91:$Y$131,Statystyki!BU6='Tabela kolorów'!$Z$90,'Tabela kolorów'!$Z$91:$Z$131,Statystyki!BU6='Tabela kolorów'!$AA$90,'Tabela kolorów'!$AA$91:$AA$131,
Statystyki!BU6='Tabela kolorów'!$AB$90,'Tabela kolorów'!$AB$91:$AB$131,Statystyki!BU6='Tabela kolorów'!$AC$90,'Tabela kolorów'!$AC$91:$AC$131,Statystyki!BU6='Tabela kolorów'!$AD$90,'Tabela kolorów'!$AD$91:$AD$131,
Statystyki!BU6='Tabela kolorów'!$AE$90,'Tabela kolorów'!$AE$91:$AE$131,Statystyki!BU6='Tabela kolorów'!$AF$90,'Tabela kolorów'!$AF$91:$AF$131,Statystyki!BU6='Tabela kolorów'!$AG$90,'Tabela kolorów'!$AG$91:$AG$131,
Statystyki!BU6='Tabela kolorów'!$AH$90,'Tabela kolorów'!$AH$91:$AH$131,Statystyki!BU6='Tabela kolorów'!$AI$90,'Tabela kolorów'!$AI$91:$AI$131,Statystyki!BU6='Tabela kolorów'!$AJ$90,'Tabela kolorów'!$AJ$91:$AJ$131,
Statystyki!BU6='Tabela kolorów'!$AK$90,'Tabela kolorów'!$AK$91:$AK$131,Statystyki!BU6='Tabela kolorów'!$AL$90,'Tabela kolorów'!$AL$91:$AL$131,Statystyki!BU6='Tabela kolorów'!$AM$90,'Tabela kolorów'!$AM$91:$AM$131,
Statystyki!BU6='Tabela kolorów'!$AN$90,'Tabela kolorów'!$AN$91:$AN$131,Statystyki!BU6='Tabela kolorów'!$AO$90,'Tabela kolorów'!$AO$91:$AO$131,Statystyki!BU6='Tabela kolorów'!$AP$90,'Tabela kolorów'!$AP$91:$AP$131),"0")</f>
        <v>0</v>
      </c>
      <c r="BV108" t="str" cm="1">
        <f t="array" aca="1" ref="BV108:BV148" ca="1">_xlfn.IFNA(_xlfn.IFS(Statystyki!BV6='Tabela kolorów'!$B$90,'Tabela kolorów'!$B$91:$B$131,Statystyki!BV6='Tabela kolorów'!$C$90,'Tabela kolorów'!$C$91:$C$131,Statystyki!BV6='Tabela kolorów'!$D$90,'Tabela kolorów'!$D$91:$D$131,
Statystyki!BV6='Tabela kolorów'!$E$90,'Tabela kolorów'!$E$91:$E$131,Statystyki!BV6='Tabela kolorów'!$F$90,'Tabela kolorów'!$F$91:$F$131,Statystyki!BV6='Tabela kolorów'!$G$90,'Tabela kolorów'!$G$91:$G$131,
Statystyki!BV6='Tabela kolorów'!$H$90,'Tabela kolorów'!$H$91:$H$131,Statystyki!BV6='Tabela kolorów'!$I$90,'Tabela kolorów'!$I$91:$I$131,Statystyki!BV6='Tabela kolorów'!$J$90,'Tabela kolorów'!$J$91:$J$131,
Statystyki!BV6='Tabela kolorów'!$K$90,'Tabela kolorów'!$K$91:$K$131,Statystyki!BV6='Tabela kolorów'!$L$90,'Tabela kolorów'!$L$91:$L$131,Statystyki!BV6='Tabela kolorów'!$M$90,'Tabela kolorów'!$M$91:$M$131,
Statystyki!BV6='Tabela kolorów'!$N$90,'Tabela kolorów'!$N$91:$N$131,Statystyki!BV6='Tabela kolorów'!$O$90,'Tabela kolorów'!$O$91:$O$131,Statystyki!BV6='Tabela kolorów'!$P$90,'Tabela kolorów'!$P$91:$P$131,
Statystyki!BV6='Tabela kolorów'!$Q$90,'Tabela kolorów'!$Q$91:$Q$131,Statystyki!BV6='Tabela kolorów'!$R$90,'Tabela kolorów'!$R$91:$R$131,Statystyki!BV6='Tabela kolorów'!$S$90,'Tabela kolorów'!$S$91:$S$131,
Statystyki!BV6='Tabela kolorów'!$S$90,'Tabela kolorów'!$S$91:$S$131,Statystyki!BV6='Tabela kolorów'!$T$90,'Tabela kolorów'!$T$91:$T$131,Statystyki!BV6='Tabela kolorów'!$U$90,'Tabela kolorów'!$U$91:$U$131,
Statystyki!BV6='Tabela kolorów'!$V$90,'Tabela kolorów'!$V$91:$V$131,Statystyki!BV6='Tabela kolorów'!$W$90,'Tabela kolorów'!$W$91:$W$131,Statystyki!BV6='Tabela kolorów'!$X$90,'Tabela kolorów'!$X$91:$X$131,
Statystyki!BV6='Tabela kolorów'!$Y$90,'Tabela kolorów'!$Y$91:$Y$131,Statystyki!BV6='Tabela kolorów'!$Z$90,'Tabela kolorów'!$Z$91:$Z$131,Statystyki!BV6='Tabela kolorów'!$AA$90,'Tabela kolorów'!$AA$91:$AA$131,
Statystyki!BV6='Tabela kolorów'!$AB$90,'Tabela kolorów'!$AB$91:$AB$131,Statystyki!BV6='Tabela kolorów'!$AC$90,'Tabela kolorów'!$AC$91:$AC$131,Statystyki!BV6='Tabela kolorów'!$AD$90,'Tabela kolorów'!$AD$91:$AD$131,
Statystyki!BV6='Tabela kolorów'!$AE$90,'Tabela kolorów'!$AE$91:$AE$131,Statystyki!BV6='Tabela kolorów'!$AF$90,'Tabela kolorów'!$AF$91:$AF$131,Statystyki!BV6='Tabela kolorów'!$AG$90,'Tabela kolorów'!$AG$91:$AG$131,
Statystyki!BV6='Tabela kolorów'!$AH$90,'Tabela kolorów'!$AH$91:$AH$131,Statystyki!BV6='Tabela kolorów'!$AI$90,'Tabela kolorów'!$AI$91:$AI$131,Statystyki!BV6='Tabela kolorów'!$AJ$90,'Tabela kolorów'!$AJ$91:$AJ$131,
Statystyki!BV6='Tabela kolorów'!$AK$90,'Tabela kolorów'!$AK$91:$AK$131,Statystyki!BV6='Tabela kolorów'!$AL$90,'Tabela kolorów'!$AL$91:$AL$131,Statystyki!BV6='Tabela kolorów'!$AM$90,'Tabela kolorów'!$AM$91:$AM$131,
Statystyki!BV6='Tabela kolorów'!$AN$90,'Tabela kolorów'!$AN$91:$AN$131,Statystyki!BV6='Tabela kolorów'!$AO$90,'Tabela kolorów'!$AO$91:$AO$131,Statystyki!BV6='Tabela kolorów'!$AP$90,'Tabela kolorów'!$AP$91:$AP$131),"0")</f>
        <v>Czerwony</v>
      </c>
      <c r="BW108" t="str" cm="1">
        <f t="array" ref="BW108">_xlfn.IFNA(_xlfn.IFS(Statystyki!BW6='Tabela kolorów'!$B$90,'Tabela kolorów'!$B$91:$B$131,Statystyki!BW6='Tabela kolorów'!$C$90,'Tabela kolorów'!$C$91:$C$131,Statystyki!BW6='Tabela kolorów'!$D$90,'Tabela kolorów'!$D$91:$D$131,
Statystyki!BW6='Tabela kolorów'!$E$90,'Tabela kolorów'!$E$91:$E$131,Statystyki!BW6='Tabela kolorów'!$F$90,'Tabela kolorów'!$F$91:$F$131,Statystyki!BW6='Tabela kolorów'!$G$90,'Tabela kolorów'!$G$91:$G$131,
Statystyki!BW6='Tabela kolorów'!$H$90,'Tabela kolorów'!$H$91:$H$131,Statystyki!BW6='Tabela kolorów'!$I$90,'Tabela kolorów'!$I$91:$I$131,Statystyki!BW6='Tabela kolorów'!$J$90,'Tabela kolorów'!$J$91:$J$131,
Statystyki!BW6='Tabela kolorów'!$K$90,'Tabela kolorów'!$K$91:$K$131,Statystyki!BW6='Tabela kolorów'!$L$90,'Tabela kolorów'!$L$91:$L$131,Statystyki!BW6='Tabela kolorów'!$M$90,'Tabela kolorów'!$M$91:$M$131,
Statystyki!BW6='Tabela kolorów'!$N$90,'Tabela kolorów'!$N$91:$N$131,Statystyki!BW6='Tabela kolorów'!$O$90,'Tabela kolorów'!$O$91:$O$131,Statystyki!BW6='Tabela kolorów'!$P$90,'Tabela kolorów'!$P$91:$P$131,
Statystyki!BW6='Tabela kolorów'!$Q$90,'Tabela kolorów'!$Q$91:$Q$131,Statystyki!BW6='Tabela kolorów'!$R$90,'Tabela kolorów'!$R$91:$R$131,Statystyki!BW6='Tabela kolorów'!$S$90,'Tabela kolorów'!$S$91:$S$131,
Statystyki!BW6='Tabela kolorów'!$S$90,'Tabela kolorów'!$S$91:$S$131,Statystyki!BW6='Tabela kolorów'!$T$90,'Tabela kolorów'!$T$91:$T$131,Statystyki!BW6='Tabela kolorów'!$U$90,'Tabela kolorów'!$U$91:$U$131,
Statystyki!BW6='Tabela kolorów'!$V$90,'Tabela kolorów'!$V$91:$V$131,Statystyki!BW6='Tabela kolorów'!$W$90,'Tabela kolorów'!$W$91:$W$131,Statystyki!BW6='Tabela kolorów'!$X$90,'Tabela kolorów'!$X$91:$X$131,
Statystyki!BW6='Tabela kolorów'!$Y$90,'Tabela kolorów'!$Y$91:$Y$131,Statystyki!BW6='Tabela kolorów'!$Z$90,'Tabela kolorów'!$Z$91:$Z$131,Statystyki!BW6='Tabela kolorów'!$AA$90,'Tabela kolorów'!$AA$91:$AA$131,
Statystyki!BW6='Tabela kolorów'!$AB$90,'Tabela kolorów'!$AB$91:$AB$131,Statystyki!BW6='Tabela kolorów'!$AC$90,'Tabela kolorów'!$AC$91:$AC$131,Statystyki!BW6='Tabela kolorów'!$AD$90,'Tabela kolorów'!$AD$91:$AD$131,
Statystyki!BW6='Tabela kolorów'!$AE$90,'Tabela kolorów'!$AE$91:$AE$131,Statystyki!BW6='Tabela kolorów'!$AF$90,'Tabela kolorów'!$AF$91:$AF$131,Statystyki!BW6='Tabela kolorów'!$AG$90,'Tabela kolorów'!$AG$91:$AG$131,
Statystyki!BW6='Tabela kolorów'!$AH$90,'Tabela kolorów'!$AH$91:$AH$131,Statystyki!BW6='Tabela kolorów'!$AI$90,'Tabela kolorów'!$AI$91:$AI$131,Statystyki!BW6='Tabela kolorów'!$AJ$90,'Tabela kolorów'!$AJ$91:$AJ$131,
Statystyki!BW6='Tabela kolorów'!$AK$90,'Tabela kolorów'!$AK$91:$AK$131,Statystyki!BW6='Tabela kolorów'!$AL$90,'Tabela kolorów'!$AL$91:$AL$131,Statystyki!BW6='Tabela kolorów'!$AM$90,'Tabela kolorów'!$AM$91:$AM$131,
Statystyki!BW6='Tabela kolorów'!$AN$90,'Tabela kolorów'!$AN$91:$AN$131,Statystyki!BW6='Tabela kolorów'!$AO$90,'Tabela kolorów'!$AO$91:$AO$131,Statystyki!BW6='Tabela kolorów'!$AP$90,'Tabela kolorów'!$AP$91:$AP$131),"0")</f>
        <v>0</v>
      </c>
      <c r="BX108" t="str" cm="1">
        <f t="array" ref="BX108">_xlfn.IFNA(_xlfn.IFS(Statystyki!BX6='Tabela kolorów'!$B$90,'Tabela kolorów'!$B$91:$B$131,Statystyki!BX6='Tabela kolorów'!$C$90,'Tabela kolorów'!$C$91:$C$131,Statystyki!BX6='Tabela kolorów'!$D$90,'Tabela kolorów'!$D$91:$D$131,
Statystyki!BX6='Tabela kolorów'!$E$90,'Tabela kolorów'!$E$91:$E$131,Statystyki!BX6='Tabela kolorów'!$F$90,'Tabela kolorów'!$F$91:$F$131,Statystyki!BX6='Tabela kolorów'!$G$90,'Tabela kolorów'!$G$91:$G$131,
Statystyki!BX6='Tabela kolorów'!$H$90,'Tabela kolorów'!$H$91:$H$131,Statystyki!BX6='Tabela kolorów'!$I$90,'Tabela kolorów'!$I$91:$I$131,Statystyki!BX6='Tabela kolorów'!$J$90,'Tabela kolorów'!$J$91:$J$131,
Statystyki!BX6='Tabela kolorów'!$K$90,'Tabela kolorów'!$K$91:$K$131,Statystyki!BX6='Tabela kolorów'!$L$90,'Tabela kolorów'!$L$91:$L$131,Statystyki!BX6='Tabela kolorów'!$M$90,'Tabela kolorów'!$M$91:$M$131,
Statystyki!BX6='Tabela kolorów'!$N$90,'Tabela kolorów'!$N$91:$N$131,Statystyki!BX6='Tabela kolorów'!$O$90,'Tabela kolorów'!$O$91:$O$131,Statystyki!BX6='Tabela kolorów'!$P$90,'Tabela kolorów'!$P$91:$P$131,
Statystyki!BX6='Tabela kolorów'!$Q$90,'Tabela kolorów'!$Q$91:$Q$131,Statystyki!BX6='Tabela kolorów'!$R$90,'Tabela kolorów'!$R$91:$R$131,Statystyki!BX6='Tabela kolorów'!$S$90,'Tabela kolorów'!$S$91:$S$131,
Statystyki!BX6='Tabela kolorów'!$S$90,'Tabela kolorów'!$S$91:$S$131,Statystyki!BX6='Tabela kolorów'!$T$90,'Tabela kolorów'!$T$91:$T$131,Statystyki!BX6='Tabela kolorów'!$U$90,'Tabela kolorów'!$U$91:$U$131,
Statystyki!BX6='Tabela kolorów'!$V$90,'Tabela kolorów'!$V$91:$V$131,Statystyki!BX6='Tabela kolorów'!$W$90,'Tabela kolorów'!$W$91:$W$131,Statystyki!BX6='Tabela kolorów'!$X$90,'Tabela kolorów'!$X$91:$X$131,
Statystyki!BX6='Tabela kolorów'!$Y$90,'Tabela kolorów'!$Y$91:$Y$131,Statystyki!BX6='Tabela kolorów'!$Z$90,'Tabela kolorów'!$Z$91:$Z$131,Statystyki!BX6='Tabela kolorów'!$AA$90,'Tabela kolorów'!$AA$91:$AA$131,
Statystyki!BX6='Tabela kolorów'!$AB$90,'Tabela kolorów'!$AB$91:$AB$131,Statystyki!BX6='Tabela kolorów'!$AC$90,'Tabela kolorów'!$AC$91:$AC$131,Statystyki!BX6='Tabela kolorów'!$AD$90,'Tabela kolorów'!$AD$91:$AD$131,
Statystyki!BX6='Tabela kolorów'!$AE$90,'Tabela kolorów'!$AE$91:$AE$131,Statystyki!BX6='Tabela kolorów'!$AF$90,'Tabela kolorów'!$AF$91:$AF$131,Statystyki!BX6='Tabela kolorów'!$AG$90,'Tabela kolorów'!$AG$91:$AG$131,
Statystyki!BX6='Tabela kolorów'!$AH$90,'Tabela kolorów'!$AH$91:$AH$131,Statystyki!BX6='Tabela kolorów'!$AI$90,'Tabela kolorów'!$AI$91:$AI$131,Statystyki!BX6='Tabela kolorów'!$AJ$90,'Tabela kolorów'!$AJ$91:$AJ$131,
Statystyki!BX6='Tabela kolorów'!$AK$90,'Tabela kolorów'!$AK$91:$AK$131,Statystyki!BX6='Tabela kolorów'!$AL$90,'Tabela kolorów'!$AL$91:$AL$131,Statystyki!BX6='Tabela kolorów'!$AM$90,'Tabela kolorów'!$AM$91:$AM$131,
Statystyki!BX6='Tabela kolorów'!$AN$90,'Tabela kolorów'!$AN$91:$AN$131,Statystyki!BX6='Tabela kolorów'!$AO$90,'Tabela kolorów'!$AO$91:$AO$131,Statystyki!BX6='Tabela kolorów'!$AP$90,'Tabela kolorów'!$AP$91:$AP$131),"0")</f>
        <v>0</v>
      </c>
      <c r="BY108" t="str" cm="1">
        <f t="array" aca="1" ref="BY108:BY148" ca="1">_xlfn.IFNA(_xlfn.IFS(Statystyki!BY6='Tabela kolorów'!$B$90,'Tabela kolorów'!$B$91:$B$131,Statystyki!BY6='Tabela kolorów'!$C$90,'Tabela kolorów'!$C$91:$C$131,Statystyki!BY6='Tabela kolorów'!$D$90,'Tabela kolorów'!$D$91:$D$131,
Statystyki!BY6='Tabela kolorów'!$E$90,'Tabela kolorów'!$E$91:$E$131,Statystyki!BY6='Tabela kolorów'!$F$90,'Tabela kolorów'!$F$91:$F$131,Statystyki!BY6='Tabela kolorów'!$G$90,'Tabela kolorów'!$G$91:$G$131,
Statystyki!BY6='Tabela kolorów'!$H$90,'Tabela kolorów'!$H$91:$H$131,Statystyki!BY6='Tabela kolorów'!$I$90,'Tabela kolorów'!$I$91:$I$131,Statystyki!BY6='Tabela kolorów'!$J$90,'Tabela kolorów'!$J$91:$J$131,
Statystyki!BY6='Tabela kolorów'!$K$90,'Tabela kolorów'!$K$91:$K$131,Statystyki!BY6='Tabela kolorów'!$L$90,'Tabela kolorów'!$L$91:$L$131,Statystyki!BY6='Tabela kolorów'!$M$90,'Tabela kolorów'!$M$91:$M$131,
Statystyki!BY6='Tabela kolorów'!$N$90,'Tabela kolorów'!$N$91:$N$131,Statystyki!BY6='Tabela kolorów'!$O$90,'Tabela kolorów'!$O$91:$O$131,Statystyki!BY6='Tabela kolorów'!$P$90,'Tabela kolorów'!$P$91:$P$131,
Statystyki!BY6='Tabela kolorów'!$Q$90,'Tabela kolorów'!$Q$91:$Q$131,Statystyki!BY6='Tabela kolorów'!$R$90,'Tabela kolorów'!$R$91:$R$131,Statystyki!BY6='Tabela kolorów'!$S$90,'Tabela kolorów'!$S$91:$S$131,
Statystyki!BY6='Tabela kolorów'!$S$90,'Tabela kolorów'!$S$91:$S$131,Statystyki!BY6='Tabela kolorów'!$T$90,'Tabela kolorów'!$T$91:$T$131,Statystyki!BY6='Tabela kolorów'!$U$90,'Tabela kolorów'!$U$91:$U$131,
Statystyki!BY6='Tabela kolorów'!$V$90,'Tabela kolorów'!$V$91:$V$131,Statystyki!BY6='Tabela kolorów'!$W$90,'Tabela kolorów'!$W$91:$W$131,Statystyki!BY6='Tabela kolorów'!$X$90,'Tabela kolorów'!$X$91:$X$131,
Statystyki!BY6='Tabela kolorów'!$Y$90,'Tabela kolorów'!$Y$91:$Y$131,Statystyki!BY6='Tabela kolorów'!$Z$90,'Tabela kolorów'!$Z$91:$Z$131,Statystyki!BY6='Tabela kolorów'!$AA$90,'Tabela kolorów'!$AA$91:$AA$131,
Statystyki!BY6='Tabela kolorów'!$AB$90,'Tabela kolorów'!$AB$91:$AB$131,Statystyki!BY6='Tabela kolorów'!$AC$90,'Tabela kolorów'!$AC$91:$AC$131,Statystyki!BY6='Tabela kolorów'!$AD$90,'Tabela kolorów'!$AD$91:$AD$131,
Statystyki!BY6='Tabela kolorów'!$AE$90,'Tabela kolorów'!$AE$91:$AE$131,Statystyki!BY6='Tabela kolorów'!$AF$90,'Tabela kolorów'!$AF$91:$AF$131,Statystyki!BY6='Tabela kolorów'!$AG$90,'Tabela kolorów'!$AG$91:$AG$131,
Statystyki!BY6='Tabela kolorów'!$AH$90,'Tabela kolorów'!$AH$91:$AH$131,Statystyki!BY6='Tabela kolorów'!$AI$90,'Tabela kolorów'!$AI$91:$AI$131,Statystyki!BY6='Tabela kolorów'!$AJ$90,'Tabela kolorów'!$AJ$91:$AJ$131,
Statystyki!BY6='Tabela kolorów'!$AK$90,'Tabela kolorów'!$AK$91:$AK$131,Statystyki!BY6='Tabela kolorów'!$AL$90,'Tabela kolorów'!$AL$91:$AL$131,Statystyki!BY6='Tabela kolorów'!$AM$90,'Tabela kolorów'!$AM$91:$AM$131,
Statystyki!BY6='Tabela kolorów'!$AN$90,'Tabela kolorów'!$AN$91:$AN$131,Statystyki!BY6='Tabela kolorów'!$AO$90,'Tabela kolorów'!$AO$91:$AO$131,Statystyki!BY6='Tabela kolorów'!$AP$90,'Tabela kolorów'!$AP$91:$AP$131),"0")</f>
        <v>Fioletowy</v>
      </c>
    </row>
    <row r="109" spans="34:77" x14ac:dyDescent="0.3">
      <c r="BI109">
        <v>2</v>
      </c>
      <c r="BM109" t="str">
        <f ca="1"/>
        <v>Zielony</v>
      </c>
      <c r="BN109" t="str">
        <f ca="1"/>
        <v>Niebieski</v>
      </c>
      <c r="BQ109" t="str">
        <f ca="1"/>
        <v>Głęboki róż</v>
      </c>
      <c r="BR109" t="str">
        <f ca="1"/>
        <v>Pomidor</v>
      </c>
      <c r="BV109" t="str">
        <f ca="1"/>
        <v>Różowy</v>
      </c>
      <c r="BY109" t="str">
        <f ca="1"/>
        <v>Zielony</v>
      </c>
    </row>
    <row r="110" spans="34:77" x14ac:dyDescent="0.3">
      <c r="BI110">
        <v>3</v>
      </c>
      <c r="BM110" t="str">
        <f ca="1"/>
        <v>Żółty</v>
      </c>
      <c r="BN110" t="str">
        <f ca="1"/>
        <v>Granatowy</v>
      </c>
      <c r="BQ110" t="str">
        <f ca="1"/>
        <v>Karmazynowy</v>
      </c>
      <c r="BR110" t="str">
        <f ca="1"/>
        <v>Granatowy</v>
      </c>
      <c r="BV110" t="str">
        <f ca="1"/>
        <v>Głęboki róż</v>
      </c>
      <c r="BY110" t="str">
        <f ca="1"/>
        <v>Żółty</v>
      </c>
    </row>
    <row r="111" spans="34:77" x14ac:dyDescent="0.3">
      <c r="BI111">
        <v>4</v>
      </c>
      <c r="BM111" t="str">
        <f ca="1"/>
        <v>Kasztanowy</v>
      </c>
      <c r="BN111" t="str">
        <f ca="1"/>
        <v>Jasny błękit nieba</v>
      </c>
      <c r="BQ111" t="str">
        <f ca="1"/>
        <v>Pomidor</v>
      </c>
      <c r="BR111" t="str">
        <f ca="1"/>
        <v>Stalowo niebieski</v>
      </c>
      <c r="BV111" t="str">
        <f ca="1"/>
        <v>Karmazynowy</v>
      </c>
      <c r="BY111" t="str">
        <f ca="1"/>
        <v>Kasztanowy</v>
      </c>
    </row>
    <row r="112" spans="34:77" x14ac:dyDescent="0.3">
      <c r="BI112">
        <v>5</v>
      </c>
      <c r="BM112" t="str">
        <f ca="1"/>
        <v>Biały</v>
      </c>
      <c r="BN112" t="str">
        <f ca="1"/>
        <v>Zielony żółty</v>
      </c>
      <c r="BQ112" t="str">
        <f ca="1"/>
        <v>Granatowy</v>
      </c>
      <c r="BR112" t="str">
        <f ca="1"/>
        <v>Jasny błękit nieba</v>
      </c>
      <c r="BV112" t="str">
        <f ca="1"/>
        <v>Ciemny czerwony</v>
      </c>
      <c r="BY112" t="str">
        <f ca="1"/>
        <v>Biały</v>
      </c>
    </row>
    <row r="113" spans="61:77" x14ac:dyDescent="0.3">
      <c r="BI113">
        <v>6</v>
      </c>
      <c r="BM113" t="str">
        <f ca="1"/>
        <v>Jasnoszary</v>
      </c>
      <c r="BN113" t="str">
        <f ca="1"/>
        <v>Złoty</v>
      </c>
      <c r="BQ113" t="str">
        <f ca="1"/>
        <v>Stalowo niebieski</v>
      </c>
      <c r="BR113" t="str">
        <f ca="1"/>
        <v>Żółty zielony</v>
      </c>
      <c r="BV113" t="str">
        <f ca="1"/>
        <v>Pomidor</v>
      </c>
      <c r="BY113" t="str">
        <f ca="1"/>
        <v>Jasnoszary</v>
      </c>
    </row>
    <row r="114" spans="61:77" x14ac:dyDescent="0.3">
      <c r="BI114">
        <v>7</v>
      </c>
      <c r="BM114" t="str">
        <f ca="1"/>
        <v>Szary</v>
      </c>
      <c r="BN114" t="str">
        <f ca="1"/>
        <v>Cytrynowy szyfon</v>
      </c>
      <c r="BQ114" t="str">
        <f ca="1"/>
        <v>Jasny błękit nieba</v>
      </c>
      <c r="BR114" t="str">
        <f ca="1"/>
        <v>Zielony żółty</v>
      </c>
      <c r="BV114" t="str">
        <f ca="1"/>
        <v>Fioletowy</v>
      </c>
      <c r="BY114" t="str">
        <f ca="1"/>
        <v>Szary</v>
      </c>
    </row>
    <row r="115" spans="61:77" x14ac:dyDescent="0.3">
      <c r="BI115">
        <v>8</v>
      </c>
      <c r="BM115" t="str">
        <f ca="1"/>
        <v>Łupkowy szary</v>
      </c>
      <c r="BN115" t="str">
        <f ca="1"/>
        <v>Ciemny khaki</v>
      </c>
      <c r="BQ115" t="str">
        <f ca="1"/>
        <v>Ciemny turkus</v>
      </c>
      <c r="BR115" t="str">
        <f ca="1"/>
        <v>Żółty</v>
      </c>
      <c r="BV115" t="str">
        <f ca="1"/>
        <v>Purpurowy</v>
      </c>
      <c r="BY115" t="str">
        <f ca="1"/>
        <v>Łupkowy szary</v>
      </c>
    </row>
    <row r="116" spans="61:77" x14ac:dyDescent="0.3">
      <c r="BI116">
        <v>9</v>
      </c>
      <c r="BM116" t="str">
        <f ca="1"/>
        <v>Czarny</v>
      </c>
      <c r="BN116" t="str">
        <f ca="1"/>
        <v>Jasnobrązowy</v>
      </c>
      <c r="BQ116" t="str">
        <f ca="1"/>
        <v>Limonkowy</v>
      </c>
      <c r="BR116" t="str">
        <f ca="1"/>
        <v>Złoty</v>
      </c>
      <c r="BV116" t="str">
        <f ca="1"/>
        <v>Fuksja</v>
      </c>
      <c r="BY116" t="str">
        <f ca="1"/>
        <v>Czarny</v>
      </c>
    </row>
    <row r="117" spans="61:77" x14ac:dyDescent="0.3">
      <c r="BI117">
        <v>10</v>
      </c>
      <c r="BM117">
        <f ca="1"/>
        <v>0</v>
      </c>
      <c r="BN117" t="str">
        <f ca="1"/>
        <v>Brązowe siodło</v>
      </c>
      <c r="BQ117" t="str">
        <f ca="1"/>
        <v>Zielony żółty</v>
      </c>
      <c r="BR117" t="str">
        <f ca="1"/>
        <v>Cytrynowy szyfon</v>
      </c>
      <c r="BV117" t="str">
        <f ca="1"/>
        <v>Niebieski</v>
      </c>
      <c r="BY117">
        <f ca="1"/>
        <v>0</v>
      </c>
    </row>
    <row r="118" spans="61:77" x14ac:dyDescent="0.3">
      <c r="BI118">
        <v>11</v>
      </c>
      <c r="BM118">
        <f ca="1"/>
        <v>0</v>
      </c>
      <c r="BN118" t="str">
        <f ca="1"/>
        <v>Biały</v>
      </c>
      <c r="BQ118" t="str">
        <f ca="1"/>
        <v>Wiosenna zieleń</v>
      </c>
      <c r="BR118" t="str">
        <f ca="1"/>
        <v>Pomarańczowy</v>
      </c>
      <c r="BV118" t="str">
        <f ca="1"/>
        <v>Granatowy</v>
      </c>
      <c r="BY118">
        <f ca="1"/>
        <v>0</v>
      </c>
    </row>
    <row r="119" spans="61:77" x14ac:dyDescent="0.3">
      <c r="BI119">
        <v>12</v>
      </c>
      <c r="BM119">
        <f ca="1"/>
        <v>0</v>
      </c>
      <c r="BN119" t="str">
        <f ca="1"/>
        <v>Jasnoszary</v>
      </c>
      <c r="BQ119" t="str">
        <f ca="1"/>
        <v>Żółty</v>
      </c>
      <c r="BR119" t="str">
        <f ca="1"/>
        <v>Biały</v>
      </c>
      <c r="BV119" t="str">
        <f ca="1"/>
        <v>Stalowo niebieski</v>
      </c>
      <c r="BY119">
        <f ca="1"/>
        <v>0</v>
      </c>
    </row>
    <row r="120" spans="61:77" x14ac:dyDescent="0.3">
      <c r="BI120">
        <v>13</v>
      </c>
      <c r="BM120">
        <f ca="1"/>
        <v>0</v>
      </c>
      <c r="BN120" t="str">
        <f ca="1"/>
        <v>Czarny</v>
      </c>
      <c r="BQ120" t="str">
        <f ca="1"/>
        <v>Złoty</v>
      </c>
      <c r="BR120" t="str">
        <f ca="1"/>
        <v>Jasnoszary</v>
      </c>
      <c r="BV120" t="str">
        <f ca="1"/>
        <v>Jasny błękit nieba</v>
      </c>
      <c r="BY120">
        <f ca="1"/>
        <v>0</v>
      </c>
    </row>
    <row r="121" spans="61:77" x14ac:dyDescent="0.3">
      <c r="BI121">
        <v>14</v>
      </c>
      <c r="BM121">
        <f ca="1"/>
        <v>0</v>
      </c>
      <c r="BN121">
        <f ca="1"/>
        <v>0</v>
      </c>
      <c r="BQ121" t="str">
        <f ca="1"/>
        <v>Cytrynowy szyfon</v>
      </c>
      <c r="BR121" t="str">
        <f ca="1"/>
        <v>Czarny</v>
      </c>
      <c r="BV121" t="str">
        <f ca="1"/>
        <v>Cyraneczka</v>
      </c>
      <c r="BY121">
        <f ca="1"/>
        <v>0</v>
      </c>
    </row>
    <row r="122" spans="61:77" x14ac:dyDescent="0.3">
      <c r="BI122">
        <v>15</v>
      </c>
      <c r="BM122">
        <f ca="1"/>
        <v>0</v>
      </c>
      <c r="BN122">
        <f ca="1"/>
        <v>0</v>
      </c>
      <c r="BQ122" t="str">
        <f ca="1"/>
        <v>Pomarańczowy</v>
      </c>
      <c r="BR122">
        <f ca="1"/>
        <v>0</v>
      </c>
      <c r="BV122" t="str">
        <f ca="1"/>
        <v>Średni akwamaryn</v>
      </c>
      <c r="BY122">
        <f ca="1"/>
        <v>0</v>
      </c>
    </row>
    <row r="123" spans="61:77" x14ac:dyDescent="0.3">
      <c r="BI123">
        <v>16</v>
      </c>
      <c r="BM123">
        <f ca="1"/>
        <v>0</v>
      </c>
      <c r="BN123">
        <f ca="1"/>
        <v>0</v>
      </c>
      <c r="BQ123" t="str">
        <f ca="1"/>
        <v>Pomarańczowy czerwony</v>
      </c>
      <c r="BR123">
        <f ca="1"/>
        <v>0</v>
      </c>
      <c r="BV123" t="str">
        <f ca="1"/>
        <v>Zielony</v>
      </c>
      <c r="BY123">
        <f ca="1"/>
        <v>0</v>
      </c>
    </row>
    <row r="124" spans="61:77" x14ac:dyDescent="0.3">
      <c r="BI124">
        <v>17</v>
      </c>
      <c r="BM124">
        <f ca="1"/>
        <v>0</v>
      </c>
      <c r="BN124">
        <f ca="1"/>
        <v>0</v>
      </c>
      <c r="BQ124" t="str">
        <f ca="1"/>
        <v>Jasnobrązowy</v>
      </c>
      <c r="BR124">
        <f ca="1"/>
        <v>0</v>
      </c>
      <c r="BV124" t="str">
        <f ca="1"/>
        <v>Oliwkowy</v>
      </c>
      <c r="BY124">
        <f ca="1"/>
        <v>0</v>
      </c>
    </row>
    <row r="125" spans="61:77" x14ac:dyDescent="0.3">
      <c r="BI125">
        <v>18</v>
      </c>
      <c r="BM125">
        <f ca="1"/>
        <v>0</v>
      </c>
      <c r="BN125">
        <f ca="1"/>
        <v>0</v>
      </c>
      <c r="BQ125" t="str">
        <f ca="1"/>
        <v>Nawłoć</v>
      </c>
      <c r="BR125">
        <f ca="1"/>
        <v>0</v>
      </c>
      <c r="BV125" t="str">
        <f ca="1"/>
        <v>Złoty</v>
      </c>
      <c r="BY125">
        <f ca="1"/>
        <v>0</v>
      </c>
    </row>
    <row r="126" spans="61:77" x14ac:dyDescent="0.3">
      <c r="BI126">
        <v>19</v>
      </c>
      <c r="BM126">
        <f ca="1"/>
        <v>0</v>
      </c>
      <c r="BN126">
        <f ca="1"/>
        <v>0</v>
      </c>
      <c r="BQ126" t="str">
        <f ca="1"/>
        <v>Czekoladowy</v>
      </c>
      <c r="BR126">
        <f ca="1"/>
        <v>0</v>
      </c>
      <c r="BV126" t="str">
        <f ca="1"/>
        <v>Brązowy</v>
      </c>
      <c r="BY126">
        <f ca="1"/>
        <v>0</v>
      </c>
    </row>
    <row r="127" spans="61:77" x14ac:dyDescent="0.3">
      <c r="BI127">
        <v>20</v>
      </c>
      <c r="BM127">
        <f ca="1"/>
        <v>0</v>
      </c>
      <c r="BN127">
        <f ca="1"/>
        <v>0</v>
      </c>
      <c r="BQ127" t="str">
        <f ca="1"/>
        <v>Kasztanowy</v>
      </c>
      <c r="BR127">
        <f ca="1"/>
        <v>0</v>
      </c>
      <c r="BV127" t="str">
        <f ca="1"/>
        <v>Czekoladowy</v>
      </c>
      <c r="BY127">
        <f ca="1"/>
        <v>0</v>
      </c>
    </row>
    <row r="128" spans="61:77" x14ac:dyDescent="0.3">
      <c r="BI128">
        <v>21</v>
      </c>
      <c r="BM128">
        <f ca="1"/>
        <v>0</v>
      </c>
      <c r="BN128">
        <f ca="1"/>
        <v>0</v>
      </c>
      <c r="BQ128" t="str">
        <f ca="1"/>
        <v>Brązowe siodło</v>
      </c>
      <c r="BR128">
        <f ca="1"/>
        <v>0</v>
      </c>
      <c r="BV128" t="str">
        <f ca="1"/>
        <v>Brązowe siodło</v>
      </c>
      <c r="BY128">
        <f ca="1"/>
        <v>0</v>
      </c>
    </row>
    <row r="129" spans="60:77" x14ac:dyDescent="0.3">
      <c r="BI129">
        <v>22</v>
      </c>
      <c r="BM129">
        <f ca="1"/>
        <v>0</v>
      </c>
      <c r="BN129">
        <f ca="1"/>
        <v>0</v>
      </c>
      <c r="BQ129" t="str">
        <f ca="1"/>
        <v>Biały</v>
      </c>
      <c r="BR129">
        <f ca="1"/>
        <v>0</v>
      </c>
      <c r="BV129" t="str">
        <f ca="1"/>
        <v>Biały</v>
      </c>
      <c r="BY129">
        <f ca="1"/>
        <v>0</v>
      </c>
    </row>
    <row r="130" spans="60:77" x14ac:dyDescent="0.3">
      <c r="BI130">
        <v>23</v>
      </c>
      <c r="BM130">
        <f ca="1"/>
        <v>0</v>
      </c>
      <c r="BN130">
        <f ca="1"/>
        <v>0</v>
      </c>
      <c r="BQ130" t="str">
        <f ca="1"/>
        <v>Jasnoszary</v>
      </c>
      <c r="BR130">
        <f ca="1"/>
        <v>0</v>
      </c>
      <c r="BV130" t="str">
        <f ca="1"/>
        <v>Jasnoszary</v>
      </c>
      <c r="BY130">
        <f ca="1"/>
        <v>0</v>
      </c>
    </row>
    <row r="131" spans="60:77" x14ac:dyDescent="0.3">
      <c r="BI131">
        <v>24</v>
      </c>
      <c r="BM131">
        <f ca="1"/>
        <v>0</v>
      </c>
      <c r="BN131">
        <f ca="1"/>
        <v>0</v>
      </c>
      <c r="BQ131">
        <f ca="1"/>
        <v>0</v>
      </c>
      <c r="BR131">
        <f ca="1"/>
        <v>0</v>
      </c>
      <c r="BV131" t="str">
        <f ca="1"/>
        <v>Szary</v>
      </c>
      <c r="BY131">
        <f ca="1"/>
        <v>0</v>
      </c>
    </row>
    <row r="132" spans="60:77" x14ac:dyDescent="0.3">
      <c r="BI132">
        <v>25</v>
      </c>
      <c r="BM132">
        <f ca="1"/>
        <v>0</v>
      </c>
      <c r="BN132">
        <f ca="1"/>
        <v>0</v>
      </c>
      <c r="BQ132">
        <f ca="1"/>
        <v>0</v>
      </c>
      <c r="BR132">
        <f ca="1"/>
        <v>0</v>
      </c>
      <c r="BV132" t="str">
        <f ca="1"/>
        <v>Przyciemniony szary</v>
      </c>
      <c r="BY132">
        <f ca="1"/>
        <v>0</v>
      </c>
    </row>
    <row r="133" spans="60:77" x14ac:dyDescent="0.3">
      <c r="BI133">
        <v>26</v>
      </c>
      <c r="BM133">
        <f ca="1"/>
        <v>0</v>
      </c>
      <c r="BN133">
        <f ca="1"/>
        <v>0</v>
      </c>
      <c r="BQ133">
        <f ca="1"/>
        <v>0</v>
      </c>
      <c r="BR133">
        <f ca="1"/>
        <v>0</v>
      </c>
      <c r="BV133" t="str">
        <f ca="1"/>
        <v>Łupkowy szary</v>
      </c>
      <c r="BY133">
        <f ca="1"/>
        <v>0</v>
      </c>
    </row>
    <row r="134" spans="60:77" x14ac:dyDescent="0.3">
      <c r="BI134">
        <v>27</v>
      </c>
      <c r="BM134">
        <f ca="1"/>
        <v>0</v>
      </c>
      <c r="BN134">
        <f ca="1"/>
        <v>0</v>
      </c>
      <c r="BQ134">
        <f ca="1"/>
        <v>0</v>
      </c>
      <c r="BR134">
        <f ca="1"/>
        <v>0</v>
      </c>
      <c r="BV134" t="str">
        <f ca="1"/>
        <v>Czarny</v>
      </c>
      <c r="BY134">
        <f ca="1"/>
        <v>0</v>
      </c>
    </row>
    <row r="135" spans="60:77" x14ac:dyDescent="0.3">
      <c r="BI135">
        <v>28</v>
      </c>
      <c r="BM135">
        <f ca="1"/>
        <v>0</v>
      </c>
      <c r="BN135">
        <f ca="1"/>
        <v>0</v>
      </c>
      <c r="BQ135">
        <f ca="1"/>
        <v>0</v>
      </c>
      <c r="BR135">
        <f ca="1"/>
        <v>0</v>
      </c>
      <c r="BV135">
        <f ca="1"/>
        <v>0</v>
      </c>
      <c r="BY135">
        <f ca="1"/>
        <v>0</v>
      </c>
    </row>
    <row r="136" spans="60:77" x14ac:dyDescent="0.3">
      <c r="BI136">
        <v>29</v>
      </c>
      <c r="BM136">
        <f ca="1"/>
        <v>0</v>
      </c>
      <c r="BN136">
        <f ca="1"/>
        <v>0</v>
      </c>
      <c r="BQ136">
        <f ca="1"/>
        <v>0</v>
      </c>
      <c r="BR136">
        <f ca="1"/>
        <v>0</v>
      </c>
      <c r="BV136">
        <f ca="1"/>
        <v>0</v>
      </c>
      <c r="BY136">
        <f ca="1"/>
        <v>0</v>
      </c>
    </row>
    <row r="137" spans="60:77" x14ac:dyDescent="0.3">
      <c r="BH137">
        <v>3</v>
      </c>
      <c r="BI137">
        <v>30</v>
      </c>
      <c r="BM137">
        <f ca="1"/>
        <v>0</v>
      </c>
      <c r="BN137">
        <f ca="1"/>
        <v>0</v>
      </c>
      <c r="BQ137">
        <f ca="1"/>
        <v>0</v>
      </c>
      <c r="BR137">
        <f ca="1"/>
        <v>0</v>
      </c>
      <c r="BV137">
        <f ca="1"/>
        <v>0</v>
      </c>
      <c r="BY137">
        <f ca="1"/>
        <v>0</v>
      </c>
    </row>
    <row r="138" spans="60:77" x14ac:dyDescent="0.3">
      <c r="BI138">
        <v>31</v>
      </c>
      <c r="BM138">
        <f ca="1"/>
        <v>0</v>
      </c>
      <c r="BN138">
        <f ca="1"/>
        <v>0</v>
      </c>
      <c r="BQ138">
        <f ca="1"/>
        <v>0</v>
      </c>
      <c r="BR138">
        <f ca="1"/>
        <v>0</v>
      </c>
      <c r="BV138">
        <f ca="1"/>
        <v>0</v>
      </c>
      <c r="BY138">
        <f ca="1"/>
        <v>0</v>
      </c>
    </row>
    <row r="139" spans="60:77" x14ac:dyDescent="0.3">
      <c r="BI139">
        <v>32</v>
      </c>
      <c r="BM139">
        <f ca="1"/>
        <v>0</v>
      </c>
      <c r="BN139">
        <f ca="1"/>
        <v>0</v>
      </c>
      <c r="BQ139">
        <f ca="1"/>
        <v>0</v>
      </c>
      <c r="BR139">
        <f ca="1"/>
        <v>0</v>
      </c>
      <c r="BV139">
        <f ca="1"/>
        <v>0</v>
      </c>
      <c r="BY139">
        <f ca="1"/>
        <v>0</v>
      </c>
    </row>
    <row r="140" spans="60:77" x14ac:dyDescent="0.3">
      <c r="BI140">
        <v>33</v>
      </c>
      <c r="BM140">
        <f ca="1"/>
        <v>0</v>
      </c>
      <c r="BN140">
        <f ca="1"/>
        <v>0</v>
      </c>
      <c r="BQ140">
        <f ca="1"/>
        <v>0</v>
      </c>
      <c r="BR140">
        <f ca="1"/>
        <v>0</v>
      </c>
      <c r="BV140">
        <f ca="1"/>
        <v>0</v>
      </c>
      <c r="BY140">
        <f ca="1"/>
        <v>0</v>
      </c>
    </row>
    <row r="141" spans="60:77" x14ac:dyDescent="0.3">
      <c r="BI141">
        <v>34</v>
      </c>
      <c r="BM141">
        <f ca="1"/>
        <v>0</v>
      </c>
      <c r="BN141">
        <f ca="1"/>
        <v>0</v>
      </c>
      <c r="BQ141">
        <f ca="1"/>
        <v>0</v>
      </c>
      <c r="BR141">
        <f ca="1"/>
        <v>0</v>
      </c>
      <c r="BV141">
        <f ca="1"/>
        <v>0</v>
      </c>
      <c r="BY141">
        <f ca="1"/>
        <v>0</v>
      </c>
    </row>
    <row r="142" spans="60:77" x14ac:dyDescent="0.3">
      <c r="BI142">
        <v>35</v>
      </c>
      <c r="BM142">
        <f ca="1"/>
        <v>0</v>
      </c>
      <c r="BN142">
        <f ca="1"/>
        <v>0</v>
      </c>
      <c r="BQ142">
        <f ca="1"/>
        <v>0</v>
      </c>
      <c r="BR142">
        <f ca="1"/>
        <v>0</v>
      </c>
      <c r="BV142">
        <f ca="1"/>
        <v>0</v>
      </c>
      <c r="BY142">
        <f ca="1"/>
        <v>0</v>
      </c>
    </row>
    <row r="143" spans="60:77" x14ac:dyDescent="0.3">
      <c r="BI143">
        <v>36</v>
      </c>
      <c r="BM143">
        <f ca="1"/>
        <v>0</v>
      </c>
      <c r="BN143">
        <f ca="1"/>
        <v>0</v>
      </c>
      <c r="BQ143">
        <f ca="1"/>
        <v>0</v>
      </c>
      <c r="BR143">
        <f ca="1"/>
        <v>0</v>
      </c>
      <c r="BV143">
        <f ca="1"/>
        <v>0</v>
      </c>
      <c r="BY143">
        <f ca="1"/>
        <v>0</v>
      </c>
    </row>
    <row r="144" spans="60:77" x14ac:dyDescent="0.3">
      <c r="BI144">
        <v>37</v>
      </c>
      <c r="BM144">
        <f ca="1"/>
        <v>0</v>
      </c>
      <c r="BN144">
        <f ca="1"/>
        <v>0</v>
      </c>
      <c r="BQ144">
        <f ca="1"/>
        <v>0</v>
      </c>
      <c r="BR144">
        <f ca="1"/>
        <v>0</v>
      </c>
      <c r="BV144">
        <f ca="1"/>
        <v>0</v>
      </c>
      <c r="BY144">
        <f ca="1"/>
        <v>0</v>
      </c>
    </row>
    <row r="145" spans="61:77" x14ac:dyDescent="0.3">
      <c r="BI145">
        <v>38</v>
      </c>
      <c r="BM145">
        <f ca="1"/>
        <v>0</v>
      </c>
      <c r="BN145">
        <f ca="1"/>
        <v>0</v>
      </c>
      <c r="BQ145">
        <f ca="1"/>
        <v>0</v>
      </c>
      <c r="BR145">
        <f ca="1"/>
        <v>0</v>
      </c>
      <c r="BV145">
        <f ca="1"/>
        <v>0</v>
      </c>
      <c r="BY145">
        <f ca="1"/>
        <v>0</v>
      </c>
    </row>
    <row r="146" spans="61:77" x14ac:dyDescent="0.3">
      <c r="BI146">
        <v>39</v>
      </c>
      <c r="BM146">
        <f ca="1"/>
        <v>0</v>
      </c>
      <c r="BN146">
        <f ca="1"/>
        <v>0</v>
      </c>
      <c r="BQ146">
        <f ca="1"/>
        <v>0</v>
      </c>
      <c r="BR146">
        <f ca="1"/>
        <v>0</v>
      </c>
      <c r="BV146">
        <f ca="1"/>
        <v>0</v>
      </c>
      <c r="BY146">
        <f ca="1"/>
        <v>0</v>
      </c>
    </row>
    <row r="147" spans="61:77" x14ac:dyDescent="0.3">
      <c r="BI147">
        <v>40</v>
      </c>
      <c r="BM147">
        <f ca="1"/>
        <v>0</v>
      </c>
      <c r="BN147">
        <f ca="1"/>
        <v>0</v>
      </c>
      <c r="BQ147">
        <f ca="1"/>
        <v>0</v>
      </c>
      <c r="BR147">
        <f ca="1"/>
        <v>0</v>
      </c>
      <c r="BV147">
        <f ca="1"/>
        <v>0</v>
      </c>
      <c r="BY147">
        <f ca="1"/>
        <v>0</v>
      </c>
    </row>
    <row r="148" spans="61:77" x14ac:dyDescent="0.3">
      <c r="BI148">
        <v>41</v>
      </c>
      <c r="BM148">
        <f ca="1"/>
        <v>0</v>
      </c>
      <c r="BN148">
        <f ca="1"/>
        <v>0</v>
      </c>
      <c r="BQ148">
        <f ca="1"/>
        <v>0</v>
      </c>
      <c r="BR148">
        <f ca="1"/>
        <v>0</v>
      </c>
      <c r="BV148">
        <f ca="1"/>
        <v>0</v>
      </c>
      <c r="BY148">
        <f ca="1"/>
        <v>0</v>
      </c>
    </row>
    <row r="149" spans="61:77" x14ac:dyDescent="0.3">
      <c r="BI149">
        <v>42</v>
      </c>
    </row>
    <row r="150" spans="61:77" x14ac:dyDescent="0.3">
      <c r="BI150">
        <v>1</v>
      </c>
      <c r="BJ150" t="str" cm="1">
        <f t="array" ref="BJ150">_xlfn.IFNA(_xlfn.IFS(Statystyki!BJ7='Tabela kolorów'!$B$90,'Tabela kolorów'!$B$91:$B$131,Statystyki!BJ7='Tabela kolorów'!$C$90,'Tabela kolorów'!$C$91:$C$131,Statystyki!BJ7='Tabela kolorów'!$D$90,'Tabela kolorów'!$D$91:$D$131,
Statystyki!BJ7='Tabela kolorów'!$E$90,'Tabela kolorów'!$E$91:$E$131,Statystyki!BJ7='Tabela kolorów'!$F$90,'Tabela kolorów'!$F$91:$F$131,Statystyki!BJ7='Tabela kolorów'!$G$90,'Tabela kolorów'!$G$91:$G$131,
Statystyki!BJ7='Tabela kolorów'!$H$90,'Tabela kolorów'!$H$91:$H$131,Statystyki!BJ7='Tabela kolorów'!$I$90,'Tabela kolorów'!$I$91:$I$131,Statystyki!BJ7='Tabela kolorów'!$J$90,'Tabela kolorów'!$J$91:$J$131,
Statystyki!BJ7='Tabela kolorów'!$K$90,'Tabela kolorów'!$K$91:$K$131,Statystyki!BJ7='Tabela kolorów'!$L$90,'Tabela kolorów'!$L$91:$L$131,Statystyki!BJ7='Tabela kolorów'!$M$90,'Tabela kolorów'!$M$91:$M$131,
Statystyki!BJ7='Tabela kolorów'!$N$90,'Tabela kolorów'!$N$91:$N$131,Statystyki!BJ7='Tabela kolorów'!$O$90,'Tabela kolorów'!$O$91:$O$131,Statystyki!BJ7='Tabela kolorów'!$P$90,'Tabela kolorów'!$P$91:$P$131,
Statystyki!BJ7='Tabela kolorów'!$Q$90,'Tabela kolorów'!$Q$91:$Q$131,Statystyki!BJ7='Tabela kolorów'!$R$90,'Tabela kolorów'!$R$91:$R$131,Statystyki!BJ7='Tabela kolorów'!$S$90,'Tabela kolorów'!$S$91:$S$131,
Statystyki!BJ7='Tabela kolorów'!$S$90,'Tabela kolorów'!$S$91:$S$131,Statystyki!BJ7='Tabela kolorów'!$T$90,'Tabela kolorów'!$T$91:$T$131,Statystyki!BJ7='Tabela kolorów'!$U$90,'Tabela kolorów'!$U$91:$U$131,
Statystyki!BJ7='Tabela kolorów'!$V$90,'Tabela kolorów'!$V$91:$V$131,Statystyki!BJ7='Tabela kolorów'!$W$90,'Tabela kolorów'!$W$91:$W$131,Statystyki!BJ7='Tabela kolorów'!$X$90,'Tabela kolorów'!$X$91:$X$131,
Statystyki!BJ7='Tabela kolorów'!$Y$90,'Tabela kolorów'!$Y$91:$Y$131,Statystyki!BJ7='Tabela kolorów'!$Z$90,'Tabela kolorów'!$Z$91:$Z$131,Statystyki!BJ7='Tabela kolorów'!$AA$90,'Tabela kolorów'!$AA$91:$AA$131,
Statystyki!BJ7='Tabela kolorów'!$AB$90,'Tabela kolorów'!$AB$91:$AB$131,Statystyki!BJ7='Tabela kolorów'!$AC$90,'Tabela kolorów'!$AC$91:$AC$131,Statystyki!BJ7='Tabela kolorów'!$AD$90,'Tabela kolorów'!$AD$91:$AD$131,
Statystyki!BJ7='Tabela kolorów'!$AE$90,'Tabela kolorów'!$AE$91:$AE$131,Statystyki!BJ7='Tabela kolorów'!$AF$90,'Tabela kolorów'!$AF$91:$AF$131,Statystyki!BJ7='Tabela kolorów'!$AG$90,'Tabela kolorów'!$AG$91:$AG$131,
Statystyki!BJ7='Tabela kolorów'!$AH$90,'Tabela kolorów'!$AH$91:$AH$131,Statystyki!BJ7='Tabela kolorów'!$AI$90,'Tabela kolorów'!$AI$91:$AI$131,Statystyki!BJ7='Tabela kolorów'!$AJ$90,'Tabela kolorów'!$AJ$91:$AJ$131,
Statystyki!BJ7='Tabela kolorów'!$AK$90,'Tabela kolorów'!$AK$91:$AK$131,Statystyki!BJ7='Tabela kolorów'!$AL$90,'Tabela kolorów'!$AL$91:$AL$131,Statystyki!BJ7='Tabela kolorów'!$AM$90,'Tabela kolorów'!$AM$91:$AM$131,
Statystyki!BJ7='Tabela kolorów'!$AN$90,'Tabela kolorów'!$AN$91:$AN$131,Statystyki!BJ7='Tabela kolorów'!$AO$90,'Tabela kolorów'!$AO$91:$AO$131,Statystyki!BJ7='Tabela kolorów'!$AP$90,'Tabela kolorów'!$AP$91:$AP$131),"0")</f>
        <v>0</v>
      </c>
      <c r="BK150" t="str" cm="1">
        <f t="array" ref="BK150">_xlfn.IFNA(_xlfn.IFS(Statystyki!BK7='Tabela kolorów'!$B$90,'Tabela kolorów'!$B$91:$B$131,Statystyki!BK7='Tabela kolorów'!$C$90,'Tabela kolorów'!$C$91:$C$131,Statystyki!BK7='Tabela kolorów'!$D$90,'Tabela kolorów'!$D$91:$D$131,
Statystyki!BK7='Tabela kolorów'!$E$90,'Tabela kolorów'!$E$91:$E$131,Statystyki!BK7='Tabela kolorów'!$F$90,'Tabela kolorów'!$F$91:$F$131,Statystyki!BK7='Tabela kolorów'!$G$90,'Tabela kolorów'!$G$91:$G$131,
Statystyki!BK7='Tabela kolorów'!$H$90,'Tabela kolorów'!$H$91:$H$131,Statystyki!BK7='Tabela kolorów'!$I$90,'Tabela kolorów'!$I$91:$I$131,Statystyki!BK7='Tabela kolorów'!$J$90,'Tabela kolorów'!$J$91:$J$131,
Statystyki!BK7='Tabela kolorów'!$K$90,'Tabela kolorów'!$K$91:$K$131,Statystyki!BK7='Tabela kolorów'!$L$90,'Tabela kolorów'!$L$91:$L$131,Statystyki!BK7='Tabela kolorów'!$M$90,'Tabela kolorów'!$M$91:$M$131,
Statystyki!BK7='Tabela kolorów'!$N$90,'Tabela kolorów'!$N$91:$N$131,Statystyki!BK7='Tabela kolorów'!$O$90,'Tabela kolorów'!$O$91:$O$131,Statystyki!BK7='Tabela kolorów'!$P$90,'Tabela kolorów'!$P$91:$P$131,
Statystyki!BK7='Tabela kolorów'!$Q$90,'Tabela kolorów'!$Q$91:$Q$131,Statystyki!BK7='Tabela kolorów'!$R$90,'Tabela kolorów'!$R$91:$R$131,Statystyki!BK7='Tabela kolorów'!$S$90,'Tabela kolorów'!$S$91:$S$131,
Statystyki!BK7='Tabela kolorów'!$S$90,'Tabela kolorów'!$S$91:$S$131,Statystyki!BK7='Tabela kolorów'!$T$90,'Tabela kolorów'!$T$91:$T$131,Statystyki!BK7='Tabela kolorów'!$U$90,'Tabela kolorów'!$U$91:$U$131,
Statystyki!BK7='Tabela kolorów'!$V$90,'Tabela kolorów'!$V$91:$V$131,Statystyki!BK7='Tabela kolorów'!$W$90,'Tabela kolorów'!$W$91:$W$131,Statystyki!BK7='Tabela kolorów'!$X$90,'Tabela kolorów'!$X$91:$X$131,
Statystyki!BK7='Tabela kolorów'!$Y$90,'Tabela kolorów'!$Y$91:$Y$131,Statystyki!BK7='Tabela kolorów'!$Z$90,'Tabela kolorów'!$Z$91:$Z$131,Statystyki!BK7='Tabela kolorów'!$AA$90,'Tabela kolorów'!$AA$91:$AA$131,
Statystyki!BK7='Tabela kolorów'!$AB$90,'Tabela kolorów'!$AB$91:$AB$131,Statystyki!BK7='Tabela kolorów'!$AC$90,'Tabela kolorów'!$AC$91:$AC$131,Statystyki!BK7='Tabela kolorów'!$AD$90,'Tabela kolorów'!$AD$91:$AD$131,
Statystyki!BK7='Tabela kolorów'!$AE$90,'Tabela kolorów'!$AE$91:$AE$131,Statystyki!BK7='Tabela kolorów'!$AF$90,'Tabela kolorów'!$AF$91:$AF$131,Statystyki!BK7='Tabela kolorów'!$AG$90,'Tabela kolorów'!$AG$91:$AG$131,
Statystyki!BK7='Tabela kolorów'!$AH$90,'Tabela kolorów'!$AH$91:$AH$131,Statystyki!BK7='Tabela kolorów'!$AI$90,'Tabela kolorów'!$AI$91:$AI$131,Statystyki!BK7='Tabela kolorów'!$AJ$90,'Tabela kolorów'!$AJ$91:$AJ$131,
Statystyki!BK7='Tabela kolorów'!$AK$90,'Tabela kolorów'!$AK$91:$AK$131,Statystyki!BK7='Tabela kolorów'!$AL$90,'Tabela kolorów'!$AL$91:$AL$131,Statystyki!BK7='Tabela kolorów'!$AM$90,'Tabela kolorów'!$AM$91:$AM$131,
Statystyki!BK7='Tabela kolorów'!$AN$90,'Tabela kolorów'!$AN$91:$AN$131,Statystyki!BK7='Tabela kolorów'!$AO$90,'Tabela kolorów'!$AO$91:$AO$131,Statystyki!BK7='Tabela kolorów'!$AP$90,'Tabela kolorów'!$AP$91:$AP$131),"0")</f>
        <v>0</v>
      </c>
      <c r="BL150" t="str" cm="1">
        <f t="array" ref="BL150">_xlfn.IFNA(_xlfn.IFS(Statystyki!BL7='Tabela kolorów'!$B$90,'Tabela kolorów'!$B$91:$B$131,Statystyki!BL7='Tabela kolorów'!$C$90,'Tabela kolorów'!$C$91:$C$131,Statystyki!BL7='Tabela kolorów'!$D$90,'Tabela kolorów'!$D$91:$D$131,
Statystyki!BL7='Tabela kolorów'!$E$90,'Tabela kolorów'!$E$91:$E$131,Statystyki!BL7='Tabela kolorów'!$F$90,'Tabela kolorów'!$F$91:$F$131,Statystyki!BL7='Tabela kolorów'!$G$90,'Tabela kolorów'!$G$91:$G$131,
Statystyki!BL7='Tabela kolorów'!$H$90,'Tabela kolorów'!$H$91:$H$131,Statystyki!BL7='Tabela kolorów'!$I$90,'Tabela kolorów'!$I$91:$I$131,Statystyki!BL7='Tabela kolorów'!$J$90,'Tabela kolorów'!$J$91:$J$131,
Statystyki!BL7='Tabela kolorów'!$K$90,'Tabela kolorów'!$K$91:$K$131,Statystyki!BL7='Tabela kolorów'!$L$90,'Tabela kolorów'!$L$91:$L$131,Statystyki!BL7='Tabela kolorów'!$M$90,'Tabela kolorów'!$M$91:$M$131,
Statystyki!BL7='Tabela kolorów'!$N$90,'Tabela kolorów'!$N$91:$N$131,Statystyki!BL7='Tabela kolorów'!$O$90,'Tabela kolorów'!$O$91:$O$131,Statystyki!BL7='Tabela kolorów'!$P$90,'Tabela kolorów'!$P$91:$P$131,
Statystyki!BL7='Tabela kolorów'!$Q$90,'Tabela kolorów'!$Q$91:$Q$131,Statystyki!BL7='Tabela kolorów'!$R$90,'Tabela kolorów'!$R$91:$R$131,Statystyki!BL7='Tabela kolorów'!$S$90,'Tabela kolorów'!$S$91:$S$131,
Statystyki!BL7='Tabela kolorów'!$S$90,'Tabela kolorów'!$S$91:$S$131,Statystyki!BL7='Tabela kolorów'!$T$90,'Tabela kolorów'!$T$91:$T$131,Statystyki!BL7='Tabela kolorów'!$U$90,'Tabela kolorów'!$U$91:$U$131,
Statystyki!BL7='Tabela kolorów'!$V$90,'Tabela kolorów'!$V$91:$V$131,Statystyki!BL7='Tabela kolorów'!$W$90,'Tabela kolorów'!$W$91:$W$131,Statystyki!BL7='Tabela kolorów'!$X$90,'Tabela kolorów'!$X$91:$X$131,
Statystyki!BL7='Tabela kolorów'!$Y$90,'Tabela kolorów'!$Y$91:$Y$131,Statystyki!BL7='Tabela kolorów'!$Z$90,'Tabela kolorów'!$Z$91:$Z$131,Statystyki!BL7='Tabela kolorów'!$AA$90,'Tabela kolorów'!$AA$91:$AA$131,
Statystyki!BL7='Tabela kolorów'!$AB$90,'Tabela kolorów'!$AB$91:$AB$131,Statystyki!BL7='Tabela kolorów'!$AC$90,'Tabela kolorów'!$AC$91:$AC$131,Statystyki!BL7='Tabela kolorów'!$AD$90,'Tabela kolorów'!$AD$91:$AD$131,
Statystyki!BL7='Tabela kolorów'!$AE$90,'Tabela kolorów'!$AE$91:$AE$131,Statystyki!BL7='Tabela kolorów'!$AF$90,'Tabela kolorów'!$AF$91:$AF$131,Statystyki!BL7='Tabela kolorów'!$AG$90,'Tabela kolorów'!$AG$91:$AG$131,
Statystyki!BL7='Tabela kolorów'!$AH$90,'Tabela kolorów'!$AH$91:$AH$131,Statystyki!BL7='Tabela kolorów'!$AI$90,'Tabela kolorów'!$AI$91:$AI$131,Statystyki!BL7='Tabela kolorów'!$AJ$90,'Tabela kolorów'!$AJ$91:$AJ$131,
Statystyki!BL7='Tabela kolorów'!$AK$90,'Tabela kolorów'!$AK$91:$AK$131,Statystyki!BL7='Tabela kolorów'!$AL$90,'Tabela kolorów'!$AL$91:$AL$131,Statystyki!BL7='Tabela kolorów'!$AM$90,'Tabela kolorów'!$AM$91:$AM$131,
Statystyki!BL7='Tabela kolorów'!$AN$90,'Tabela kolorów'!$AN$91:$AN$131,Statystyki!BL7='Tabela kolorów'!$AO$90,'Tabela kolorów'!$AO$91:$AO$131,Statystyki!BL7='Tabela kolorów'!$AP$90,'Tabela kolorów'!$AP$91:$AP$131),"0")</f>
        <v>0</v>
      </c>
      <c r="BM150" t="str" cm="1">
        <f t="array" aca="1" ref="BM150:BM190" ca="1">_xlfn.IFNA(_xlfn.IFS(Statystyki!BM7='Tabela kolorów'!$B$90,'Tabela kolorów'!$B$91:$B$131,Statystyki!BM7='Tabela kolorów'!$C$90,'Tabela kolorów'!$C$91:$C$131,Statystyki!BM7='Tabela kolorów'!$D$90,'Tabela kolorów'!$D$91:$D$131,
Statystyki!BM7='Tabela kolorów'!$E$90,'Tabela kolorów'!$E$91:$E$131,Statystyki!BM7='Tabela kolorów'!$F$90,'Tabela kolorów'!$F$91:$F$131,Statystyki!BM7='Tabela kolorów'!$G$90,'Tabela kolorów'!$G$91:$G$131,
Statystyki!BM7='Tabela kolorów'!$H$90,'Tabela kolorów'!$H$91:$H$131,Statystyki!BM7='Tabela kolorów'!$I$90,'Tabela kolorów'!$I$91:$I$131,Statystyki!BM7='Tabela kolorów'!$J$90,'Tabela kolorów'!$J$91:$J$131,
Statystyki!BM7='Tabela kolorów'!$K$90,'Tabela kolorów'!$K$91:$K$131,Statystyki!BM7='Tabela kolorów'!$L$90,'Tabela kolorów'!$L$91:$L$131,Statystyki!BM7='Tabela kolorów'!$M$90,'Tabela kolorów'!$M$91:$M$131,
Statystyki!BM7='Tabela kolorów'!$N$90,'Tabela kolorów'!$N$91:$N$131,Statystyki!BM7='Tabela kolorów'!$O$90,'Tabela kolorów'!$O$91:$O$131,Statystyki!BM7='Tabela kolorów'!$P$90,'Tabela kolorów'!$P$91:$P$131,
Statystyki!BM7='Tabela kolorów'!$Q$90,'Tabela kolorów'!$Q$91:$Q$131,Statystyki!BM7='Tabela kolorów'!$R$90,'Tabela kolorów'!$R$91:$R$131,Statystyki!BM7='Tabela kolorów'!$S$90,'Tabela kolorów'!$S$91:$S$131,
Statystyki!BM7='Tabela kolorów'!$S$90,'Tabela kolorów'!$S$91:$S$131,Statystyki!BM7='Tabela kolorów'!$T$90,'Tabela kolorów'!$T$91:$T$131,Statystyki!BM7='Tabela kolorów'!$U$90,'Tabela kolorów'!$U$91:$U$131,
Statystyki!BM7='Tabela kolorów'!$V$90,'Tabela kolorów'!$V$91:$V$131,Statystyki!BM7='Tabela kolorów'!$W$90,'Tabela kolorów'!$W$91:$W$131,Statystyki!BM7='Tabela kolorów'!$X$90,'Tabela kolorów'!$X$91:$X$131,
Statystyki!BM7='Tabela kolorów'!$Y$90,'Tabela kolorów'!$Y$91:$Y$131,Statystyki!BM7='Tabela kolorów'!$Z$90,'Tabela kolorów'!$Z$91:$Z$131,Statystyki!BM7='Tabela kolorów'!$AA$90,'Tabela kolorów'!$AA$91:$AA$131,
Statystyki!BM7='Tabela kolorów'!$AB$90,'Tabela kolorów'!$AB$91:$AB$131,Statystyki!BM7='Tabela kolorów'!$AC$90,'Tabela kolorów'!$AC$91:$AC$131,Statystyki!BM7='Tabela kolorów'!$AD$90,'Tabela kolorów'!$AD$91:$AD$131,
Statystyki!BM7='Tabela kolorów'!$AE$90,'Tabela kolorów'!$AE$91:$AE$131,Statystyki!BM7='Tabela kolorów'!$AF$90,'Tabela kolorów'!$AF$91:$AF$131,Statystyki!BM7='Tabela kolorów'!$AG$90,'Tabela kolorów'!$AG$91:$AG$131,
Statystyki!BM7='Tabela kolorów'!$AH$90,'Tabela kolorów'!$AH$91:$AH$131,Statystyki!BM7='Tabela kolorów'!$AI$90,'Tabela kolorów'!$AI$91:$AI$131,Statystyki!BM7='Tabela kolorów'!$AJ$90,'Tabela kolorów'!$AJ$91:$AJ$131,
Statystyki!BM7='Tabela kolorów'!$AK$90,'Tabela kolorów'!$AK$91:$AK$131,Statystyki!BM7='Tabela kolorów'!$AL$90,'Tabela kolorów'!$AL$91:$AL$131,Statystyki!BM7='Tabela kolorów'!$AM$90,'Tabela kolorów'!$AM$91:$AM$131,
Statystyki!BM7='Tabela kolorów'!$AN$90,'Tabela kolorów'!$AN$91:$AN$131,Statystyki!BM7='Tabela kolorów'!$AO$90,'Tabela kolorów'!$AO$91:$AO$131,Statystyki!BM7='Tabela kolorów'!$AP$90,'Tabela kolorów'!$AP$91:$AP$131),"0")</f>
        <v>Czerwony</v>
      </c>
      <c r="BN150" t="str" cm="1">
        <f t="array" ref="BN150">_xlfn.IFNA(_xlfn.IFS(Statystyki!BN7='Tabela kolorów'!$B$90,'Tabela kolorów'!$B$91:$B$131,Statystyki!BN7='Tabela kolorów'!$C$90,'Tabela kolorów'!$C$91:$C$131,Statystyki!BN7='Tabela kolorów'!$D$90,'Tabela kolorów'!$D$91:$D$131,
Statystyki!BN7='Tabela kolorów'!$E$90,'Tabela kolorów'!$E$91:$E$131,Statystyki!BN7='Tabela kolorów'!$F$90,'Tabela kolorów'!$F$91:$F$131,Statystyki!BN7='Tabela kolorów'!$G$90,'Tabela kolorów'!$G$91:$G$131,
Statystyki!BN7='Tabela kolorów'!$H$90,'Tabela kolorów'!$H$91:$H$131,Statystyki!BN7='Tabela kolorów'!$I$90,'Tabela kolorów'!$I$91:$I$131,Statystyki!BN7='Tabela kolorów'!$J$90,'Tabela kolorów'!$J$91:$J$131,
Statystyki!BN7='Tabela kolorów'!$K$90,'Tabela kolorów'!$K$91:$K$131,Statystyki!BN7='Tabela kolorów'!$L$90,'Tabela kolorów'!$L$91:$L$131,Statystyki!BN7='Tabela kolorów'!$M$90,'Tabela kolorów'!$M$91:$M$131,
Statystyki!BN7='Tabela kolorów'!$N$90,'Tabela kolorów'!$N$91:$N$131,Statystyki!BN7='Tabela kolorów'!$O$90,'Tabela kolorów'!$O$91:$O$131,Statystyki!BN7='Tabela kolorów'!$P$90,'Tabela kolorów'!$P$91:$P$131,
Statystyki!BN7='Tabela kolorów'!$Q$90,'Tabela kolorów'!$Q$91:$Q$131,Statystyki!BN7='Tabela kolorów'!$R$90,'Tabela kolorów'!$R$91:$R$131,Statystyki!BN7='Tabela kolorów'!$S$90,'Tabela kolorów'!$S$91:$S$131,
Statystyki!BN7='Tabela kolorów'!$S$90,'Tabela kolorów'!$S$91:$S$131,Statystyki!BN7='Tabela kolorów'!$T$90,'Tabela kolorów'!$T$91:$T$131,Statystyki!BN7='Tabela kolorów'!$U$90,'Tabela kolorów'!$U$91:$U$131,
Statystyki!BN7='Tabela kolorów'!$V$90,'Tabela kolorów'!$V$91:$V$131,Statystyki!BN7='Tabela kolorów'!$W$90,'Tabela kolorów'!$W$91:$W$131,Statystyki!BN7='Tabela kolorów'!$X$90,'Tabela kolorów'!$X$91:$X$131,
Statystyki!BN7='Tabela kolorów'!$Y$90,'Tabela kolorów'!$Y$91:$Y$131,Statystyki!BN7='Tabela kolorów'!$Z$90,'Tabela kolorów'!$Z$91:$Z$131,Statystyki!BN7='Tabela kolorów'!$AA$90,'Tabela kolorów'!$AA$91:$AA$131,
Statystyki!BN7='Tabela kolorów'!$AB$90,'Tabela kolorów'!$AB$91:$AB$131,Statystyki!BN7='Tabela kolorów'!$AC$90,'Tabela kolorów'!$AC$91:$AC$131,Statystyki!BN7='Tabela kolorów'!$AD$90,'Tabela kolorów'!$AD$91:$AD$131,
Statystyki!BN7='Tabela kolorów'!$AE$90,'Tabela kolorów'!$AE$91:$AE$131,Statystyki!BN7='Tabela kolorów'!$AF$90,'Tabela kolorów'!$AF$91:$AF$131,Statystyki!BN7='Tabela kolorów'!$AG$90,'Tabela kolorów'!$AG$91:$AG$131,
Statystyki!BN7='Tabela kolorów'!$AH$90,'Tabela kolorów'!$AH$91:$AH$131,Statystyki!BN7='Tabela kolorów'!$AI$90,'Tabela kolorów'!$AI$91:$AI$131,Statystyki!BN7='Tabela kolorów'!$AJ$90,'Tabela kolorów'!$AJ$91:$AJ$131,
Statystyki!BN7='Tabela kolorów'!$AK$90,'Tabela kolorów'!$AK$91:$AK$131,Statystyki!BN7='Tabela kolorów'!$AL$90,'Tabela kolorów'!$AL$91:$AL$131,Statystyki!BN7='Tabela kolorów'!$AM$90,'Tabela kolorów'!$AM$91:$AM$131,
Statystyki!BN7='Tabela kolorów'!$AN$90,'Tabela kolorów'!$AN$91:$AN$131,Statystyki!BN7='Tabela kolorów'!$AO$90,'Tabela kolorów'!$AO$91:$AO$131,Statystyki!BN7='Tabela kolorów'!$AP$90,'Tabela kolorów'!$AP$91:$AP$131),"0")</f>
        <v>0</v>
      </c>
      <c r="BO150" t="str" cm="1">
        <f t="array" ref="BO150">_xlfn.IFNA(_xlfn.IFS(Statystyki!BO7='Tabela kolorów'!$B$90,'Tabela kolorów'!$B$91:$B$131,Statystyki!BO7='Tabela kolorów'!$C$90,'Tabela kolorów'!$C$91:$C$131,Statystyki!BO7='Tabela kolorów'!$D$90,'Tabela kolorów'!$D$91:$D$131,
Statystyki!BO7='Tabela kolorów'!$E$90,'Tabela kolorów'!$E$91:$E$131,Statystyki!BO7='Tabela kolorów'!$F$90,'Tabela kolorów'!$F$91:$F$131,Statystyki!BO7='Tabela kolorów'!$G$90,'Tabela kolorów'!$G$91:$G$131,
Statystyki!BO7='Tabela kolorów'!$H$90,'Tabela kolorów'!$H$91:$H$131,Statystyki!BO7='Tabela kolorów'!$I$90,'Tabela kolorów'!$I$91:$I$131,Statystyki!BO7='Tabela kolorów'!$J$90,'Tabela kolorów'!$J$91:$J$131,
Statystyki!BO7='Tabela kolorów'!$K$90,'Tabela kolorów'!$K$91:$K$131,Statystyki!BO7='Tabela kolorów'!$L$90,'Tabela kolorów'!$L$91:$L$131,Statystyki!BO7='Tabela kolorów'!$M$90,'Tabela kolorów'!$M$91:$M$131,
Statystyki!BO7='Tabela kolorów'!$N$90,'Tabela kolorów'!$N$91:$N$131,Statystyki!BO7='Tabela kolorów'!$O$90,'Tabela kolorów'!$O$91:$O$131,Statystyki!BO7='Tabela kolorów'!$P$90,'Tabela kolorów'!$P$91:$P$131,
Statystyki!BO7='Tabela kolorów'!$Q$90,'Tabela kolorów'!$Q$91:$Q$131,Statystyki!BO7='Tabela kolorów'!$R$90,'Tabela kolorów'!$R$91:$R$131,Statystyki!BO7='Tabela kolorów'!$S$90,'Tabela kolorów'!$S$91:$S$131,
Statystyki!BO7='Tabela kolorów'!$S$90,'Tabela kolorów'!$S$91:$S$131,Statystyki!BO7='Tabela kolorów'!$T$90,'Tabela kolorów'!$T$91:$T$131,Statystyki!BO7='Tabela kolorów'!$U$90,'Tabela kolorów'!$U$91:$U$131,
Statystyki!BO7='Tabela kolorów'!$V$90,'Tabela kolorów'!$V$91:$V$131,Statystyki!BO7='Tabela kolorów'!$W$90,'Tabela kolorów'!$W$91:$W$131,Statystyki!BO7='Tabela kolorów'!$X$90,'Tabela kolorów'!$X$91:$X$131,
Statystyki!BO7='Tabela kolorów'!$Y$90,'Tabela kolorów'!$Y$91:$Y$131,Statystyki!BO7='Tabela kolorów'!$Z$90,'Tabela kolorów'!$Z$91:$Z$131,Statystyki!BO7='Tabela kolorów'!$AA$90,'Tabela kolorów'!$AA$91:$AA$131,
Statystyki!BO7='Tabela kolorów'!$AB$90,'Tabela kolorów'!$AB$91:$AB$131,Statystyki!BO7='Tabela kolorów'!$AC$90,'Tabela kolorów'!$AC$91:$AC$131,Statystyki!BO7='Tabela kolorów'!$AD$90,'Tabela kolorów'!$AD$91:$AD$131,
Statystyki!BO7='Tabela kolorów'!$AE$90,'Tabela kolorów'!$AE$91:$AE$131,Statystyki!BO7='Tabela kolorów'!$AF$90,'Tabela kolorów'!$AF$91:$AF$131,Statystyki!BO7='Tabela kolorów'!$AG$90,'Tabela kolorów'!$AG$91:$AG$131,
Statystyki!BO7='Tabela kolorów'!$AH$90,'Tabela kolorów'!$AH$91:$AH$131,Statystyki!BO7='Tabela kolorów'!$AI$90,'Tabela kolorów'!$AI$91:$AI$131,Statystyki!BO7='Tabela kolorów'!$AJ$90,'Tabela kolorów'!$AJ$91:$AJ$131,
Statystyki!BO7='Tabela kolorów'!$AK$90,'Tabela kolorów'!$AK$91:$AK$131,Statystyki!BO7='Tabela kolorów'!$AL$90,'Tabela kolorów'!$AL$91:$AL$131,Statystyki!BO7='Tabela kolorów'!$AM$90,'Tabela kolorów'!$AM$91:$AM$131,
Statystyki!BO7='Tabela kolorów'!$AN$90,'Tabela kolorów'!$AN$91:$AN$131,Statystyki!BO7='Tabela kolorów'!$AO$90,'Tabela kolorów'!$AO$91:$AO$131,Statystyki!BO7='Tabela kolorów'!$AP$90,'Tabela kolorów'!$AP$91:$AP$131),"0")</f>
        <v>0</v>
      </c>
      <c r="BP150" t="str" cm="1">
        <f t="array" ref="BP150">_xlfn.IFNA(_xlfn.IFS(Statystyki!BP7='Tabela kolorów'!$B$90,'Tabela kolorów'!$B$91:$B$131,Statystyki!BP7='Tabela kolorów'!$C$90,'Tabela kolorów'!$C$91:$C$131,Statystyki!BP7='Tabela kolorów'!$D$90,'Tabela kolorów'!$D$91:$D$131,
Statystyki!BP7='Tabela kolorów'!$E$90,'Tabela kolorów'!$E$91:$E$131,Statystyki!BP7='Tabela kolorów'!$F$90,'Tabela kolorów'!$F$91:$F$131,Statystyki!BP7='Tabela kolorów'!$G$90,'Tabela kolorów'!$G$91:$G$131,
Statystyki!BP7='Tabela kolorów'!$H$90,'Tabela kolorów'!$H$91:$H$131,Statystyki!BP7='Tabela kolorów'!$I$90,'Tabela kolorów'!$I$91:$I$131,Statystyki!BP7='Tabela kolorów'!$J$90,'Tabela kolorów'!$J$91:$J$131,
Statystyki!BP7='Tabela kolorów'!$K$90,'Tabela kolorów'!$K$91:$K$131,Statystyki!BP7='Tabela kolorów'!$L$90,'Tabela kolorów'!$L$91:$L$131,Statystyki!BP7='Tabela kolorów'!$M$90,'Tabela kolorów'!$M$91:$M$131,
Statystyki!BP7='Tabela kolorów'!$N$90,'Tabela kolorów'!$N$91:$N$131,Statystyki!BP7='Tabela kolorów'!$O$90,'Tabela kolorów'!$O$91:$O$131,Statystyki!BP7='Tabela kolorów'!$P$90,'Tabela kolorów'!$P$91:$P$131,
Statystyki!BP7='Tabela kolorów'!$Q$90,'Tabela kolorów'!$Q$91:$Q$131,Statystyki!BP7='Tabela kolorów'!$R$90,'Tabela kolorów'!$R$91:$R$131,Statystyki!BP7='Tabela kolorów'!$S$90,'Tabela kolorów'!$S$91:$S$131,
Statystyki!BP7='Tabela kolorów'!$S$90,'Tabela kolorów'!$S$91:$S$131,Statystyki!BP7='Tabela kolorów'!$T$90,'Tabela kolorów'!$T$91:$T$131,Statystyki!BP7='Tabela kolorów'!$U$90,'Tabela kolorów'!$U$91:$U$131,
Statystyki!BP7='Tabela kolorów'!$V$90,'Tabela kolorów'!$V$91:$V$131,Statystyki!BP7='Tabela kolorów'!$W$90,'Tabela kolorów'!$W$91:$W$131,Statystyki!BP7='Tabela kolorów'!$X$90,'Tabela kolorów'!$X$91:$X$131,
Statystyki!BP7='Tabela kolorów'!$Y$90,'Tabela kolorów'!$Y$91:$Y$131,Statystyki!BP7='Tabela kolorów'!$Z$90,'Tabela kolorów'!$Z$91:$Z$131,Statystyki!BP7='Tabela kolorów'!$AA$90,'Tabela kolorów'!$AA$91:$AA$131,
Statystyki!BP7='Tabela kolorów'!$AB$90,'Tabela kolorów'!$AB$91:$AB$131,Statystyki!BP7='Tabela kolorów'!$AC$90,'Tabela kolorów'!$AC$91:$AC$131,Statystyki!BP7='Tabela kolorów'!$AD$90,'Tabela kolorów'!$AD$91:$AD$131,
Statystyki!BP7='Tabela kolorów'!$AE$90,'Tabela kolorów'!$AE$91:$AE$131,Statystyki!BP7='Tabela kolorów'!$AF$90,'Tabela kolorów'!$AF$91:$AF$131,Statystyki!BP7='Tabela kolorów'!$AG$90,'Tabela kolorów'!$AG$91:$AG$131,
Statystyki!BP7='Tabela kolorów'!$AH$90,'Tabela kolorów'!$AH$91:$AH$131,Statystyki!BP7='Tabela kolorów'!$AI$90,'Tabela kolorów'!$AI$91:$AI$131,Statystyki!BP7='Tabela kolorów'!$AJ$90,'Tabela kolorów'!$AJ$91:$AJ$131,
Statystyki!BP7='Tabela kolorów'!$AK$90,'Tabela kolorów'!$AK$91:$AK$131,Statystyki!BP7='Tabela kolorów'!$AL$90,'Tabela kolorów'!$AL$91:$AL$131,Statystyki!BP7='Tabela kolorów'!$AM$90,'Tabela kolorów'!$AM$91:$AM$131,
Statystyki!BP7='Tabela kolorów'!$AN$90,'Tabela kolorów'!$AN$91:$AN$131,Statystyki!BP7='Tabela kolorów'!$AO$90,'Tabela kolorów'!$AO$91:$AO$131,Statystyki!BP7='Tabela kolorów'!$AP$90,'Tabela kolorów'!$AP$91:$AP$131),"0")</f>
        <v>0</v>
      </c>
      <c r="BQ150" t="str" cm="1">
        <f t="array" ref="BQ150">_xlfn.IFNA(_xlfn.IFS(Statystyki!BQ7='Tabela kolorów'!$B$90,'Tabela kolorów'!$B$91:$B$131,Statystyki!BQ7='Tabela kolorów'!$C$90,'Tabela kolorów'!$C$91:$C$131,Statystyki!BQ7='Tabela kolorów'!$D$90,'Tabela kolorów'!$D$91:$D$131,
Statystyki!BQ7='Tabela kolorów'!$E$90,'Tabela kolorów'!$E$91:$E$131,Statystyki!BQ7='Tabela kolorów'!$F$90,'Tabela kolorów'!$F$91:$F$131,Statystyki!BQ7='Tabela kolorów'!$G$90,'Tabela kolorów'!$G$91:$G$131,
Statystyki!BQ7='Tabela kolorów'!$H$90,'Tabela kolorów'!$H$91:$H$131,Statystyki!BQ7='Tabela kolorów'!$I$90,'Tabela kolorów'!$I$91:$I$131,Statystyki!BQ7='Tabela kolorów'!$J$90,'Tabela kolorów'!$J$91:$J$131,
Statystyki!BQ7='Tabela kolorów'!$K$90,'Tabela kolorów'!$K$91:$K$131,Statystyki!BQ7='Tabela kolorów'!$L$90,'Tabela kolorów'!$L$91:$L$131,Statystyki!BQ7='Tabela kolorów'!$M$90,'Tabela kolorów'!$M$91:$M$131,
Statystyki!BQ7='Tabela kolorów'!$N$90,'Tabela kolorów'!$N$91:$N$131,Statystyki!BQ7='Tabela kolorów'!$O$90,'Tabela kolorów'!$O$91:$O$131,Statystyki!BQ7='Tabela kolorów'!$P$90,'Tabela kolorów'!$P$91:$P$131,
Statystyki!BQ7='Tabela kolorów'!$Q$90,'Tabela kolorów'!$Q$91:$Q$131,Statystyki!BQ7='Tabela kolorów'!$R$90,'Tabela kolorów'!$R$91:$R$131,Statystyki!BQ7='Tabela kolorów'!$S$90,'Tabela kolorów'!$S$91:$S$131,
Statystyki!BQ7='Tabela kolorów'!$S$90,'Tabela kolorów'!$S$91:$S$131,Statystyki!BQ7='Tabela kolorów'!$T$90,'Tabela kolorów'!$T$91:$T$131,Statystyki!BQ7='Tabela kolorów'!$U$90,'Tabela kolorów'!$U$91:$U$131,
Statystyki!BQ7='Tabela kolorów'!$V$90,'Tabela kolorów'!$V$91:$V$131,Statystyki!BQ7='Tabela kolorów'!$W$90,'Tabela kolorów'!$W$91:$W$131,Statystyki!BQ7='Tabela kolorów'!$X$90,'Tabela kolorów'!$X$91:$X$131,
Statystyki!BQ7='Tabela kolorów'!$Y$90,'Tabela kolorów'!$Y$91:$Y$131,Statystyki!BQ7='Tabela kolorów'!$Z$90,'Tabela kolorów'!$Z$91:$Z$131,Statystyki!BQ7='Tabela kolorów'!$AA$90,'Tabela kolorów'!$AA$91:$AA$131,
Statystyki!BQ7='Tabela kolorów'!$AB$90,'Tabela kolorów'!$AB$91:$AB$131,Statystyki!BQ7='Tabela kolorów'!$AC$90,'Tabela kolorów'!$AC$91:$AC$131,Statystyki!BQ7='Tabela kolorów'!$AD$90,'Tabela kolorów'!$AD$91:$AD$131,
Statystyki!BQ7='Tabela kolorów'!$AE$90,'Tabela kolorów'!$AE$91:$AE$131,Statystyki!BQ7='Tabela kolorów'!$AF$90,'Tabela kolorów'!$AF$91:$AF$131,Statystyki!BQ7='Tabela kolorów'!$AG$90,'Tabela kolorów'!$AG$91:$AG$131,
Statystyki!BQ7='Tabela kolorów'!$AH$90,'Tabela kolorów'!$AH$91:$AH$131,Statystyki!BQ7='Tabela kolorów'!$AI$90,'Tabela kolorów'!$AI$91:$AI$131,Statystyki!BQ7='Tabela kolorów'!$AJ$90,'Tabela kolorów'!$AJ$91:$AJ$131,
Statystyki!BQ7='Tabela kolorów'!$AK$90,'Tabela kolorów'!$AK$91:$AK$131,Statystyki!BQ7='Tabela kolorów'!$AL$90,'Tabela kolorów'!$AL$91:$AL$131,Statystyki!BQ7='Tabela kolorów'!$AM$90,'Tabela kolorów'!$AM$91:$AM$131,
Statystyki!BQ7='Tabela kolorów'!$AN$90,'Tabela kolorów'!$AN$91:$AN$131,Statystyki!BQ7='Tabela kolorów'!$AO$90,'Tabela kolorów'!$AO$91:$AO$131,Statystyki!BQ7='Tabela kolorów'!$AP$90,'Tabela kolorów'!$AP$91:$AP$131),"0")</f>
        <v>0</v>
      </c>
      <c r="BR150" t="str" cm="1">
        <f t="array" aca="1" ref="BR150:BR190" ca="1">_xlfn.IFNA(_xlfn.IFS(Statystyki!BR7='Tabela kolorów'!$B$90,'Tabela kolorów'!$B$91:$B$131,Statystyki!BR7='Tabela kolorów'!$C$90,'Tabela kolorów'!$C$91:$C$131,Statystyki!BR7='Tabela kolorów'!$D$90,'Tabela kolorów'!$D$91:$D$131,
Statystyki!BR7='Tabela kolorów'!$E$90,'Tabela kolorów'!$E$91:$E$131,Statystyki!BR7='Tabela kolorów'!$F$90,'Tabela kolorów'!$F$91:$F$131,Statystyki!BR7='Tabela kolorów'!$G$90,'Tabela kolorów'!$G$91:$G$131,
Statystyki!BR7='Tabela kolorów'!$H$90,'Tabela kolorów'!$H$91:$H$131,Statystyki!BR7='Tabela kolorów'!$I$90,'Tabela kolorów'!$I$91:$I$131,Statystyki!BR7='Tabela kolorów'!$J$90,'Tabela kolorów'!$J$91:$J$131,
Statystyki!BR7='Tabela kolorów'!$K$90,'Tabela kolorów'!$K$91:$K$131,Statystyki!BR7='Tabela kolorów'!$L$90,'Tabela kolorów'!$L$91:$L$131,Statystyki!BR7='Tabela kolorów'!$M$90,'Tabela kolorów'!$M$91:$M$131,
Statystyki!BR7='Tabela kolorów'!$N$90,'Tabela kolorów'!$N$91:$N$131,Statystyki!BR7='Tabela kolorów'!$O$90,'Tabela kolorów'!$O$91:$O$131,Statystyki!BR7='Tabela kolorów'!$P$90,'Tabela kolorów'!$P$91:$P$131,
Statystyki!BR7='Tabela kolorów'!$Q$90,'Tabela kolorów'!$Q$91:$Q$131,Statystyki!BR7='Tabela kolorów'!$R$90,'Tabela kolorów'!$R$91:$R$131,Statystyki!BR7='Tabela kolorów'!$S$90,'Tabela kolorów'!$S$91:$S$131,
Statystyki!BR7='Tabela kolorów'!$S$90,'Tabela kolorów'!$S$91:$S$131,Statystyki!BR7='Tabela kolorów'!$T$90,'Tabela kolorów'!$T$91:$T$131,Statystyki!BR7='Tabela kolorów'!$U$90,'Tabela kolorów'!$U$91:$U$131,
Statystyki!BR7='Tabela kolorów'!$V$90,'Tabela kolorów'!$V$91:$V$131,Statystyki!BR7='Tabela kolorów'!$W$90,'Tabela kolorów'!$W$91:$W$131,Statystyki!BR7='Tabela kolorów'!$X$90,'Tabela kolorów'!$X$91:$X$131,
Statystyki!BR7='Tabela kolorów'!$Y$90,'Tabela kolorów'!$Y$91:$Y$131,Statystyki!BR7='Tabela kolorów'!$Z$90,'Tabela kolorów'!$Z$91:$Z$131,Statystyki!BR7='Tabela kolorów'!$AA$90,'Tabela kolorów'!$AA$91:$AA$131,
Statystyki!BR7='Tabela kolorów'!$AB$90,'Tabela kolorów'!$AB$91:$AB$131,Statystyki!BR7='Tabela kolorów'!$AC$90,'Tabela kolorów'!$AC$91:$AC$131,Statystyki!BR7='Tabela kolorów'!$AD$90,'Tabela kolorów'!$AD$91:$AD$131,
Statystyki!BR7='Tabela kolorów'!$AE$90,'Tabela kolorów'!$AE$91:$AE$131,Statystyki!BR7='Tabela kolorów'!$AF$90,'Tabela kolorów'!$AF$91:$AF$131,Statystyki!BR7='Tabela kolorów'!$AG$90,'Tabela kolorów'!$AG$91:$AG$131,
Statystyki!BR7='Tabela kolorów'!$AH$90,'Tabela kolorów'!$AH$91:$AH$131,Statystyki!BR7='Tabela kolorów'!$AI$90,'Tabela kolorów'!$AI$91:$AI$131,Statystyki!BR7='Tabela kolorów'!$AJ$90,'Tabela kolorów'!$AJ$91:$AJ$131,
Statystyki!BR7='Tabela kolorów'!$AK$90,'Tabela kolorów'!$AK$91:$AK$131,Statystyki!BR7='Tabela kolorów'!$AL$90,'Tabela kolorów'!$AL$91:$AL$131,Statystyki!BR7='Tabela kolorów'!$AM$90,'Tabela kolorów'!$AM$91:$AM$131,
Statystyki!BR7='Tabela kolorów'!$AN$90,'Tabela kolorów'!$AN$91:$AN$131,Statystyki!BR7='Tabela kolorów'!$AO$90,'Tabela kolorów'!$AO$91:$AO$131,Statystyki!BR7='Tabela kolorów'!$AP$90,'Tabela kolorów'!$AP$91:$AP$131),"0")</f>
        <v>Fioletowy</v>
      </c>
      <c r="BS150" t="str" cm="1">
        <f t="array" ref="BS150">_xlfn.IFNA(_xlfn.IFS(Statystyki!BS7='Tabela kolorów'!$B$90,'Tabela kolorów'!$B$91:$B$131,Statystyki!BS7='Tabela kolorów'!$C$90,'Tabela kolorów'!$C$91:$C$131,Statystyki!BS7='Tabela kolorów'!$D$90,'Tabela kolorów'!$D$91:$D$131,
Statystyki!BS7='Tabela kolorów'!$E$90,'Tabela kolorów'!$E$91:$E$131,Statystyki!BS7='Tabela kolorów'!$F$90,'Tabela kolorów'!$F$91:$F$131,Statystyki!BS7='Tabela kolorów'!$G$90,'Tabela kolorów'!$G$91:$G$131,
Statystyki!BS7='Tabela kolorów'!$H$90,'Tabela kolorów'!$H$91:$H$131,Statystyki!BS7='Tabela kolorów'!$I$90,'Tabela kolorów'!$I$91:$I$131,Statystyki!BS7='Tabela kolorów'!$J$90,'Tabela kolorów'!$J$91:$J$131,
Statystyki!BS7='Tabela kolorów'!$K$90,'Tabela kolorów'!$K$91:$K$131,Statystyki!BS7='Tabela kolorów'!$L$90,'Tabela kolorów'!$L$91:$L$131,Statystyki!BS7='Tabela kolorów'!$M$90,'Tabela kolorów'!$M$91:$M$131,
Statystyki!BS7='Tabela kolorów'!$N$90,'Tabela kolorów'!$N$91:$N$131,Statystyki!BS7='Tabela kolorów'!$O$90,'Tabela kolorów'!$O$91:$O$131,Statystyki!BS7='Tabela kolorów'!$P$90,'Tabela kolorów'!$P$91:$P$131,
Statystyki!BS7='Tabela kolorów'!$Q$90,'Tabela kolorów'!$Q$91:$Q$131,Statystyki!BS7='Tabela kolorów'!$R$90,'Tabela kolorów'!$R$91:$R$131,Statystyki!BS7='Tabela kolorów'!$S$90,'Tabela kolorów'!$S$91:$S$131,
Statystyki!BS7='Tabela kolorów'!$S$90,'Tabela kolorów'!$S$91:$S$131,Statystyki!BS7='Tabela kolorów'!$T$90,'Tabela kolorów'!$T$91:$T$131,Statystyki!BS7='Tabela kolorów'!$U$90,'Tabela kolorów'!$U$91:$U$131,
Statystyki!BS7='Tabela kolorów'!$V$90,'Tabela kolorów'!$V$91:$V$131,Statystyki!BS7='Tabela kolorów'!$W$90,'Tabela kolorów'!$W$91:$W$131,Statystyki!BS7='Tabela kolorów'!$X$90,'Tabela kolorów'!$X$91:$X$131,
Statystyki!BS7='Tabela kolorów'!$Y$90,'Tabela kolorów'!$Y$91:$Y$131,Statystyki!BS7='Tabela kolorów'!$Z$90,'Tabela kolorów'!$Z$91:$Z$131,Statystyki!BS7='Tabela kolorów'!$AA$90,'Tabela kolorów'!$AA$91:$AA$131,
Statystyki!BS7='Tabela kolorów'!$AB$90,'Tabela kolorów'!$AB$91:$AB$131,Statystyki!BS7='Tabela kolorów'!$AC$90,'Tabela kolorów'!$AC$91:$AC$131,Statystyki!BS7='Tabela kolorów'!$AD$90,'Tabela kolorów'!$AD$91:$AD$131,
Statystyki!BS7='Tabela kolorów'!$AE$90,'Tabela kolorów'!$AE$91:$AE$131,Statystyki!BS7='Tabela kolorów'!$AF$90,'Tabela kolorów'!$AF$91:$AF$131,Statystyki!BS7='Tabela kolorów'!$AG$90,'Tabela kolorów'!$AG$91:$AG$131,
Statystyki!BS7='Tabela kolorów'!$AH$90,'Tabela kolorów'!$AH$91:$AH$131,Statystyki!BS7='Tabela kolorów'!$AI$90,'Tabela kolorów'!$AI$91:$AI$131,Statystyki!BS7='Tabela kolorów'!$AJ$90,'Tabela kolorów'!$AJ$91:$AJ$131,
Statystyki!BS7='Tabela kolorów'!$AK$90,'Tabela kolorów'!$AK$91:$AK$131,Statystyki!BS7='Tabela kolorów'!$AL$90,'Tabela kolorów'!$AL$91:$AL$131,Statystyki!BS7='Tabela kolorów'!$AM$90,'Tabela kolorów'!$AM$91:$AM$131,
Statystyki!BS7='Tabela kolorów'!$AN$90,'Tabela kolorów'!$AN$91:$AN$131,Statystyki!BS7='Tabela kolorów'!$AO$90,'Tabela kolorów'!$AO$91:$AO$131,Statystyki!BS7='Tabela kolorów'!$AP$90,'Tabela kolorów'!$AP$91:$AP$131),"0")</f>
        <v>0</v>
      </c>
      <c r="BT150" t="str" cm="1">
        <f t="array" ref="BT150">_xlfn.IFNA(_xlfn.IFS(Statystyki!BT7='Tabela kolorów'!$B$90,'Tabela kolorów'!$B$91:$B$131,Statystyki!BT7='Tabela kolorów'!$C$90,'Tabela kolorów'!$C$91:$C$131,Statystyki!BT7='Tabela kolorów'!$D$90,'Tabela kolorów'!$D$91:$D$131,
Statystyki!BT7='Tabela kolorów'!$E$90,'Tabela kolorów'!$E$91:$E$131,Statystyki!BT7='Tabela kolorów'!$F$90,'Tabela kolorów'!$F$91:$F$131,Statystyki!BT7='Tabela kolorów'!$G$90,'Tabela kolorów'!$G$91:$G$131,
Statystyki!BT7='Tabela kolorów'!$H$90,'Tabela kolorów'!$H$91:$H$131,Statystyki!BT7='Tabela kolorów'!$I$90,'Tabela kolorów'!$I$91:$I$131,Statystyki!BT7='Tabela kolorów'!$J$90,'Tabela kolorów'!$J$91:$J$131,
Statystyki!BT7='Tabela kolorów'!$K$90,'Tabela kolorów'!$K$91:$K$131,Statystyki!BT7='Tabela kolorów'!$L$90,'Tabela kolorów'!$L$91:$L$131,Statystyki!BT7='Tabela kolorów'!$M$90,'Tabela kolorów'!$M$91:$M$131,
Statystyki!BT7='Tabela kolorów'!$N$90,'Tabela kolorów'!$N$91:$N$131,Statystyki!BT7='Tabela kolorów'!$O$90,'Tabela kolorów'!$O$91:$O$131,Statystyki!BT7='Tabela kolorów'!$P$90,'Tabela kolorów'!$P$91:$P$131,
Statystyki!BT7='Tabela kolorów'!$Q$90,'Tabela kolorów'!$Q$91:$Q$131,Statystyki!BT7='Tabela kolorów'!$R$90,'Tabela kolorów'!$R$91:$R$131,Statystyki!BT7='Tabela kolorów'!$S$90,'Tabela kolorów'!$S$91:$S$131,
Statystyki!BT7='Tabela kolorów'!$S$90,'Tabela kolorów'!$S$91:$S$131,Statystyki!BT7='Tabela kolorów'!$T$90,'Tabela kolorów'!$T$91:$T$131,Statystyki!BT7='Tabela kolorów'!$U$90,'Tabela kolorów'!$U$91:$U$131,
Statystyki!BT7='Tabela kolorów'!$V$90,'Tabela kolorów'!$V$91:$V$131,Statystyki!BT7='Tabela kolorów'!$W$90,'Tabela kolorów'!$W$91:$W$131,Statystyki!BT7='Tabela kolorów'!$X$90,'Tabela kolorów'!$X$91:$X$131,
Statystyki!BT7='Tabela kolorów'!$Y$90,'Tabela kolorów'!$Y$91:$Y$131,Statystyki!BT7='Tabela kolorów'!$Z$90,'Tabela kolorów'!$Z$91:$Z$131,Statystyki!BT7='Tabela kolorów'!$AA$90,'Tabela kolorów'!$AA$91:$AA$131,
Statystyki!BT7='Tabela kolorów'!$AB$90,'Tabela kolorów'!$AB$91:$AB$131,Statystyki!BT7='Tabela kolorów'!$AC$90,'Tabela kolorów'!$AC$91:$AC$131,Statystyki!BT7='Tabela kolorów'!$AD$90,'Tabela kolorów'!$AD$91:$AD$131,
Statystyki!BT7='Tabela kolorów'!$AE$90,'Tabela kolorów'!$AE$91:$AE$131,Statystyki!BT7='Tabela kolorów'!$AF$90,'Tabela kolorów'!$AF$91:$AF$131,Statystyki!BT7='Tabela kolorów'!$AG$90,'Tabela kolorów'!$AG$91:$AG$131,
Statystyki!BT7='Tabela kolorów'!$AH$90,'Tabela kolorów'!$AH$91:$AH$131,Statystyki!BT7='Tabela kolorów'!$AI$90,'Tabela kolorów'!$AI$91:$AI$131,Statystyki!BT7='Tabela kolorów'!$AJ$90,'Tabela kolorów'!$AJ$91:$AJ$131,
Statystyki!BT7='Tabela kolorów'!$AK$90,'Tabela kolorów'!$AK$91:$AK$131,Statystyki!BT7='Tabela kolorów'!$AL$90,'Tabela kolorów'!$AL$91:$AL$131,Statystyki!BT7='Tabela kolorów'!$AM$90,'Tabela kolorów'!$AM$91:$AM$131,
Statystyki!BT7='Tabela kolorów'!$AN$90,'Tabela kolorów'!$AN$91:$AN$131,Statystyki!BT7='Tabela kolorów'!$AO$90,'Tabela kolorów'!$AO$91:$AO$131,Statystyki!BT7='Tabela kolorów'!$AP$90,'Tabela kolorów'!$AP$91:$AP$131),"0")</f>
        <v>0</v>
      </c>
      <c r="BU150" t="str" cm="1">
        <f t="array" ref="BU150">_xlfn.IFNA(_xlfn.IFS(Statystyki!BU7='Tabela kolorów'!$B$90,'Tabela kolorów'!$B$91:$B$131,Statystyki!BU7='Tabela kolorów'!$C$90,'Tabela kolorów'!$C$91:$C$131,Statystyki!BU7='Tabela kolorów'!$D$90,'Tabela kolorów'!$D$91:$D$131,
Statystyki!BU7='Tabela kolorów'!$E$90,'Tabela kolorów'!$E$91:$E$131,Statystyki!BU7='Tabela kolorów'!$F$90,'Tabela kolorów'!$F$91:$F$131,Statystyki!BU7='Tabela kolorów'!$G$90,'Tabela kolorów'!$G$91:$G$131,
Statystyki!BU7='Tabela kolorów'!$H$90,'Tabela kolorów'!$H$91:$H$131,Statystyki!BU7='Tabela kolorów'!$I$90,'Tabela kolorów'!$I$91:$I$131,Statystyki!BU7='Tabela kolorów'!$J$90,'Tabela kolorów'!$J$91:$J$131,
Statystyki!BU7='Tabela kolorów'!$K$90,'Tabela kolorów'!$K$91:$K$131,Statystyki!BU7='Tabela kolorów'!$L$90,'Tabela kolorów'!$L$91:$L$131,Statystyki!BU7='Tabela kolorów'!$M$90,'Tabela kolorów'!$M$91:$M$131,
Statystyki!BU7='Tabela kolorów'!$N$90,'Tabela kolorów'!$N$91:$N$131,Statystyki!BU7='Tabela kolorów'!$O$90,'Tabela kolorów'!$O$91:$O$131,Statystyki!BU7='Tabela kolorów'!$P$90,'Tabela kolorów'!$P$91:$P$131,
Statystyki!BU7='Tabela kolorów'!$Q$90,'Tabela kolorów'!$Q$91:$Q$131,Statystyki!BU7='Tabela kolorów'!$R$90,'Tabela kolorów'!$R$91:$R$131,Statystyki!BU7='Tabela kolorów'!$S$90,'Tabela kolorów'!$S$91:$S$131,
Statystyki!BU7='Tabela kolorów'!$S$90,'Tabela kolorów'!$S$91:$S$131,Statystyki!BU7='Tabela kolorów'!$T$90,'Tabela kolorów'!$T$91:$T$131,Statystyki!BU7='Tabela kolorów'!$U$90,'Tabela kolorów'!$U$91:$U$131,
Statystyki!BU7='Tabela kolorów'!$V$90,'Tabela kolorów'!$V$91:$V$131,Statystyki!BU7='Tabela kolorów'!$W$90,'Tabela kolorów'!$W$91:$W$131,Statystyki!BU7='Tabela kolorów'!$X$90,'Tabela kolorów'!$X$91:$X$131,
Statystyki!BU7='Tabela kolorów'!$Y$90,'Tabela kolorów'!$Y$91:$Y$131,Statystyki!BU7='Tabela kolorów'!$Z$90,'Tabela kolorów'!$Z$91:$Z$131,Statystyki!BU7='Tabela kolorów'!$AA$90,'Tabela kolorów'!$AA$91:$AA$131,
Statystyki!BU7='Tabela kolorów'!$AB$90,'Tabela kolorów'!$AB$91:$AB$131,Statystyki!BU7='Tabela kolorów'!$AC$90,'Tabela kolorów'!$AC$91:$AC$131,Statystyki!BU7='Tabela kolorów'!$AD$90,'Tabela kolorów'!$AD$91:$AD$131,
Statystyki!BU7='Tabela kolorów'!$AE$90,'Tabela kolorów'!$AE$91:$AE$131,Statystyki!BU7='Tabela kolorów'!$AF$90,'Tabela kolorów'!$AF$91:$AF$131,Statystyki!BU7='Tabela kolorów'!$AG$90,'Tabela kolorów'!$AG$91:$AG$131,
Statystyki!BU7='Tabela kolorów'!$AH$90,'Tabela kolorów'!$AH$91:$AH$131,Statystyki!BU7='Tabela kolorów'!$AI$90,'Tabela kolorów'!$AI$91:$AI$131,Statystyki!BU7='Tabela kolorów'!$AJ$90,'Tabela kolorów'!$AJ$91:$AJ$131,
Statystyki!BU7='Tabela kolorów'!$AK$90,'Tabela kolorów'!$AK$91:$AK$131,Statystyki!BU7='Tabela kolorów'!$AL$90,'Tabela kolorów'!$AL$91:$AL$131,Statystyki!BU7='Tabela kolorów'!$AM$90,'Tabela kolorów'!$AM$91:$AM$131,
Statystyki!BU7='Tabela kolorów'!$AN$90,'Tabela kolorów'!$AN$91:$AN$131,Statystyki!BU7='Tabela kolorów'!$AO$90,'Tabela kolorów'!$AO$91:$AO$131,Statystyki!BU7='Tabela kolorów'!$AP$90,'Tabela kolorów'!$AP$91:$AP$131),"0")</f>
        <v>0</v>
      </c>
      <c r="BV150" t="str" cm="1">
        <f t="array" aca="1" ref="BV150:BV190" ca="1">_xlfn.IFNA(_xlfn.IFS(Statystyki!BV7='Tabela kolorów'!$B$90,'Tabela kolorów'!$B$91:$B$131,Statystyki!BV7='Tabela kolorów'!$C$90,'Tabela kolorów'!$C$91:$C$131,Statystyki!BV7='Tabela kolorów'!$D$90,'Tabela kolorów'!$D$91:$D$131,
Statystyki!BV7='Tabela kolorów'!$E$90,'Tabela kolorów'!$E$91:$E$131,Statystyki!BV7='Tabela kolorów'!$F$90,'Tabela kolorów'!$F$91:$F$131,Statystyki!BV7='Tabela kolorów'!$G$90,'Tabela kolorów'!$G$91:$G$131,
Statystyki!BV7='Tabela kolorów'!$H$90,'Tabela kolorów'!$H$91:$H$131,Statystyki!BV7='Tabela kolorów'!$I$90,'Tabela kolorów'!$I$91:$I$131,Statystyki!BV7='Tabela kolorów'!$J$90,'Tabela kolorów'!$J$91:$J$131,
Statystyki!BV7='Tabela kolorów'!$K$90,'Tabela kolorów'!$K$91:$K$131,Statystyki!BV7='Tabela kolorów'!$L$90,'Tabela kolorów'!$L$91:$L$131,Statystyki!BV7='Tabela kolorów'!$M$90,'Tabela kolorów'!$M$91:$M$131,
Statystyki!BV7='Tabela kolorów'!$N$90,'Tabela kolorów'!$N$91:$N$131,Statystyki!BV7='Tabela kolorów'!$O$90,'Tabela kolorów'!$O$91:$O$131,Statystyki!BV7='Tabela kolorów'!$P$90,'Tabela kolorów'!$P$91:$P$131,
Statystyki!BV7='Tabela kolorów'!$Q$90,'Tabela kolorów'!$Q$91:$Q$131,Statystyki!BV7='Tabela kolorów'!$R$90,'Tabela kolorów'!$R$91:$R$131,Statystyki!BV7='Tabela kolorów'!$S$90,'Tabela kolorów'!$S$91:$S$131,
Statystyki!BV7='Tabela kolorów'!$S$90,'Tabela kolorów'!$S$91:$S$131,Statystyki!BV7='Tabela kolorów'!$T$90,'Tabela kolorów'!$T$91:$T$131,Statystyki!BV7='Tabela kolorów'!$U$90,'Tabela kolorów'!$U$91:$U$131,
Statystyki!BV7='Tabela kolorów'!$V$90,'Tabela kolorów'!$V$91:$V$131,Statystyki!BV7='Tabela kolorów'!$W$90,'Tabela kolorów'!$W$91:$W$131,Statystyki!BV7='Tabela kolorów'!$X$90,'Tabela kolorów'!$X$91:$X$131,
Statystyki!BV7='Tabela kolorów'!$Y$90,'Tabela kolorów'!$Y$91:$Y$131,Statystyki!BV7='Tabela kolorów'!$Z$90,'Tabela kolorów'!$Z$91:$Z$131,Statystyki!BV7='Tabela kolorów'!$AA$90,'Tabela kolorów'!$AA$91:$AA$131,
Statystyki!BV7='Tabela kolorów'!$AB$90,'Tabela kolorów'!$AB$91:$AB$131,Statystyki!BV7='Tabela kolorów'!$AC$90,'Tabela kolorów'!$AC$91:$AC$131,Statystyki!BV7='Tabela kolorów'!$AD$90,'Tabela kolorów'!$AD$91:$AD$131,
Statystyki!BV7='Tabela kolorów'!$AE$90,'Tabela kolorów'!$AE$91:$AE$131,Statystyki!BV7='Tabela kolorów'!$AF$90,'Tabela kolorów'!$AF$91:$AF$131,Statystyki!BV7='Tabela kolorów'!$AG$90,'Tabela kolorów'!$AG$91:$AG$131,
Statystyki!BV7='Tabela kolorów'!$AH$90,'Tabela kolorów'!$AH$91:$AH$131,Statystyki!BV7='Tabela kolorów'!$AI$90,'Tabela kolorów'!$AI$91:$AI$131,Statystyki!BV7='Tabela kolorów'!$AJ$90,'Tabela kolorów'!$AJ$91:$AJ$131,
Statystyki!BV7='Tabela kolorów'!$AK$90,'Tabela kolorów'!$AK$91:$AK$131,Statystyki!BV7='Tabela kolorów'!$AL$90,'Tabela kolorów'!$AL$91:$AL$131,Statystyki!BV7='Tabela kolorów'!$AM$90,'Tabela kolorów'!$AM$91:$AM$131,
Statystyki!BV7='Tabela kolorów'!$AN$90,'Tabela kolorów'!$AN$91:$AN$131,Statystyki!BV7='Tabela kolorów'!$AO$90,'Tabela kolorów'!$AO$91:$AO$131,Statystyki!BV7='Tabela kolorów'!$AP$90,'Tabela kolorów'!$AP$91:$AP$131),"0")</f>
        <v>Czerwony</v>
      </c>
      <c r="BW150" t="str" cm="1">
        <f t="array" ref="BW150">_xlfn.IFNA(_xlfn.IFS(Statystyki!BW7='Tabela kolorów'!$B$90,'Tabela kolorów'!$B$91:$B$131,Statystyki!BW7='Tabela kolorów'!$C$90,'Tabela kolorów'!$C$91:$C$131,Statystyki!BW7='Tabela kolorów'!$D$90,'Tabela kolorów'!$D$91:$D$131,
Statystyki!BW7='Tabela kolorów'!$E$90,'Tabela kolorów'!$E$91:$E$131,Statystyki!BW7='Tabela kolorów'!$F$90,'Tabela kolorów'!$F$91:$F$131,Statystyki!BW7='Tabela kolorów'!$G$90,'Tabela kolorów'!$G$91:$G$131,
Statystyki!BW7='Tabela kolorów'!$H$90,'Tabela kolorów'!$H$91:$H$131,Statystyki!BW7='Tabela kolorów'!$I$90,'Tabela kolorów'!$I$91:$I$131,Statystyki!BW7='Tabela kolorów'!$J$90,'Tabela kolorów'!$J$91:$J$131,
Statystyki!BW7='Tabela kolorów'!$K$90,'Tabela kolorów'!$K$91:$K$131,Statystyki!BW7='Tabela kolorów'!$L$90,'Tabela kolorów'!$L$91:$L$131,Statystyki!BW7='Tabela kolorów'!$M$90,'Tabela kolorów'!$M$91:$M$131,
Statystyki!BW7='Tabela kolorów'!$N$90,'Tabela kolorów'!$N$91:$N$131,Statystyki!BW7='Tabela kolorów'!$O$90,'Tabela kolorów'!$O$91:$O$131,Statystyki!BW7='Tabela kolorów'!$P$90,'Tabela kolorów'!$P$91:$P$131,
Statystyki!BW7='Tabela kolorów'!$Q$90,'Tabela kolorów'!$Q$91:$Q$131,Statystyki!BW7='Tabela kolorów'!$R$90,'Tabela kolorów'!$R$91:$R$131,Statystyki!BW7='Tabela kolorów'!$S$90,'Tabela kolorów'!$S$91:$S$131,
Statystyki!BW7='Tabela kolorów'!$S$90,'Tabela kolorów'!$S$91:$S$131,Statystyki!BW7='Tabela kolorów'!$T$90,'Tabela kolorów'!$T$91:$T$131,Statystyki!BW7='Tabela kolorów'!$U$90,'Tabela kolorów'!$U$91:$U$131,
Statystyki!BW7='Tabela kolorów'!$V$90,'Tabela kolorów'!$V$91:$V$131,Statystyki!BW7='Tabela kolorów'!$W$90,'Tabela kolorów'!$W$91:$W$131,Statystyki!BW7='Tabela kolorów'!$X$90,'Tabela kolorów'!$X$91:$X$131,
Statystyki!BW7='Tabela kolorów'!$Y$90,'Tabela kolorów'!$Y$91:$Y$131,Statystyki!BW7='Tabela kolorów'!$Z$90,'Tabela kolorów'!$Z$91:$Z$131,Statystyki!BW7='Tabela kolorów'!$AA$90,'Tabela kolorów'!$AA$91:$AA$131,
Statystyki!BW7='Tabela kolorów'!$AB$90,'Tabela kolorów'!$AB$91:$AB$131,Statystyki!BW7='Tabela kolorów'!$AC$90,'Tabela kolorów'!$AC$91:$AC$131,Statystyki!BW7='Tabela kolorów'!$AD$90,'Tabela kolorów'!$AD$91:$AD$131,
Statystyki!BW7='Tabela kolorów'!$AE$90,'Tabela kolorów'!$AE$91:$AE$131,Statystyki!BW7='Tabela kolorów'!$AF$90,'Tabela kolorów'!$AF$91:$AF$131,Statystyki!BW7='Tabela kolorów'!$AG$90,'Tabela kolorów'!$AG$91:$AG$131,
Statystyki!BW7='Tabela kolorów'!$AH$90,'Tabela kolorów'!$AH$91:$AH$131,Statystyki!BW7='Tabela kolorów'!$AI$90,'Tabela kolorów'!$AI$91:$AI$131,Statystyki!BW7='Tabela kolorów'!$AJ$90,'Tabela kolorów'!$AJ$91:$AJ$131,
Statystyki!BW7='Tabela kolorów'!$AK$90,'Tabela kolorów'!$AK$91:$AK$131,Statystyki!BW7='Tabela kolorów'!$AL$90,'Tabela kolorów'!$AL$91:$AL$131,Statystyki!BW7='Tabela kolorów'!$AM$90,'Tabela kolorów'!$AM$91:$AM$131,
Statystyki!BW7='Tabela kolorów'!$AN$90,'Tabela kolorów'!$AN$91:$AN$131,Statystyki!BW7='Tabela kolorów'!$AO$90,'Tabela kolorów'!$AO$91:$AO$131,Statystyki!BW7='Tabela kolorów'!$AP$90,'Tabela kolorów'!$AP$91:$AP$131),"0")</f>
        <v>0</v>
      </c>
      <c r="BX150" t="str" cm="1">
        <f t="array" ref="BX150">_xlfn.IFNA(_xlfn.IFS(Statystyki!BX7='Tabela kolorów'!$B$90,'Tabela kolorów'!$B$91:$B$131,Statystyki!BX7='Tabela kolorów'!$C$90,'Tabela kolorów'!$C$91:$C$131,Statystyki!BX7='Tabela kolorów'!$D$90,'Tabela kolorów'!$D$91:$D$131,
Statystyki!BX7='Tabela kolorów'!$E$90,'Tabela kolorów'!$E$91:$E$131,Statystyki!BX7='Tabela kolorów'!$F$90,'Tabela kolorów'!$F$91:$F$131,Statystyki!BX7='Tabela kolorów'!$G$90,'Tabela kolorów'!$G$91:$G$131,
Statystyki!BX7='Tabela kolorów'!$H$90,'Tabela kolorów'!$H$91:$H$131,Statystyki!BX7='Tabela kolorów'!$I$90,'Tabela kolorów'!$I$91:$I$131,Statystyki!BX7='Tabela kolorów'!$J$90,'Tabela kolorów'!$J$91:$J$131,
Statystyki!BX7='Tabela kolorów'!$K$90,'Tabela kolorów'!$K$91:$K$131,Statystyki!BX7='Tabela kolorów'!$L$90,'Tabela kolorów'!$L$91:$L$131,Statystyki!BX7='Tabela kolorów'!$M$90,'Tabela kolorów'!$M$91:$M$131,
Statystyki!BX7='Tabela kolorów'!$N$90,'Tabela kolorów'!$N$91:$N$131,Statystyki!BX7='Tabela kolorów'!$O$90,'Tabela kolorów'!$O$91:$O$131,Statystyki!BX7='Tabela kolorów'!$P$90,'Tabela kolorów'!$P$91:$P$131,
Statystyki!BX7='Tabela kolorów'!$Q$90,'Tabela kolorów'!$Q$91:$Q$131,Statystyki!BX7='Tabela kolorów'!$R$90,'Tabela kolorów'!$R$91:$R$131,Statystyki!BX7='Tabela kolorów'!$S$90,'Tabela kolorów'!$S$91:$S$131,
Statystyki!BX7='Tabela kolorów'!$S$90,'Tabela kolorów'!$S$91:$S$131,Statystyki!BX7='Tabela kolorów'!$T$90,'Tabela kolorów'!$T$91:$T$131,Statystyki!BX7='Tabela kolorów'!$U$90,'Tabela kolorów'!$U$91:$U$131,
Statystyki!BX7='Tabela kolorów'!$V$90,'Tabela kolorów'!$V$91:$V$131,Statystyki!BX7='Tabela kolorów'!$W$90,'Tabela kolorów'!$W$91:$W$131,Statystyki!BX7='Tabela kolorów'!$X$90,'Tabela kolorów'!$X$91:$X$131,
Statystyki!BX7='Tabela kolorów'!$Y$90,'Tabela kolorów'!$Y$91:$Y$131,Statystyki!BX7='Tabela kolorów'!$Z$90,'Tabela kolorów'!$Z$91:$Z$131,Statystyki!BX7='Tabela kolorów'!$AA$90,'Tabela kolorów'!$AA$91:$AA$131,
Statystyki!BX7='Tabela kolorów'!$AB$90,'Tabela kolorów'!$AB$91:$AB$131,Statystyki!BX7='Tabela kolorów'!$AC$90,'Tabela kolorów'!$AC$91:$AC$131,Statystyki!BX7='Tabela kolorów'!$AD$90,'Tabela kolorów'!$AD$91:$AD$131,
Statystyki!BX7='Tabela kolorów'!$AE$90,'Tabela kolorów'!$AE$91:$AE$131,Statystyki!BX7='Tabela kolorów'!$AF$90,'Tabela kolorów'!$AF$91:$AF$131,Statystyki!BX7='Tabela kolorów'!$AG$90,'Tabela kolorów'!$AG$91:$AG$131,
Statystyki!BX7='Tabela kolorów'!$AH$90,'Tabela kolorów'!$AH$91:$AH$131,Statystyki!BX7='Tabela kolorów'!$AI$90,'Tabela kolorów'!$AI$91:$AI$131,Statystyki!BX7='Tabela kolorów'!$AJ$90,'Tabela kolorów'!$AJ$91:$AJ$131,
Statystyki!BX7='Tabela kolorów'!$AK$90,'Tabela kolorów'!$AK$91:$AK$131,Statystyki!BX7='Tabela kolorów'!$AL$90,'Tabela kolorów'!$AL$91:$AL$131,Statystyki!BX7='Tabela kolorów'!$AM$90,'Tabela kolorów'!$AM$91:$AM$131,
Statystyki!BX7='Tabela kolorów'!$AN$90,'Tabela kolorów'!$AN$91:$AN$131,Statystyki!BX7='Tabela kolorów'!$AO$90,'Tabela kolorów'!$AO$91:$AO$131,Statystyki!BX7='Tabela kolorów'!$AP$90,'Tabela kolorów'!$AP$91:$AP$131),"0")</f>
        <v>0</v>
      </c>
      <c r="BY150" t="str" cm="1">
        <f t="array" aca="1" ref="BY150:BY190" ca="1">_xlfn.IFNA(_xlfn.IFS(Statystyki!BY7='Tabela kolorów'!$B$90,'Tabela kolorów'!$B$91:$B$131,Statystyki!BY7='Tabela kolorów'!$C$90,'Tabela kolorów'!$C$91:$C$131,Statystyki!BY7='Tabela kolorów'!$D$90,'Tabela kolorów'!$D$91:$D$131,
Statystyki!BY7='Tabela kolorów'!$E$90,'Tabela kolorów'!$E$91:$E$131,Statystyki!BY7='Tabela kolorów'!$F$90,'Tabela kolorów'!$F$91:$F$131,Statystyki!BY7='Tabela kolorów'!$G$90,'Tabela kolorów'!$G$91:$G$131,
Statystyki!BY7='Tabela kolorów'!$H$90,'Tabela kolorów'!$H$91:$H$131,Statystyki!BY7='Tabela kolorów'!$I$90,'Tabela kolorów'!$I$91:$I$131,Statystyki!BY7='Tabela kolorów'!$J$90,'Tabela kolorów'!$J$91:$J$131,
Statystyki!BY7='Tabela kolorów'!$K$90,'Tabela kolorów'!$K$91:$K$131,Statystyki!BY7='Tabela kolorów'!$L$90,'Tabela kolorów'!$L$91:$L$131,Statystyki!BY7='Tabela kolorów'!$M$90,'Tabela kolorów'!$M$91:$M$131,
Statystyki!BY7='Tabela kolorów'!$N$90,'Tabela kolorów'!$N$91:$N$131,Statystyki!BY7='Tabela kolorów'!$O$90,'Tabela kolorów'!$O$91:$O$131,Statystyki!BY7='Tabela kolorów'!$P$90,'Tabela kolorów'!$P$91:$P$131,
Statystyki!BY7='Tabela kolorów'!$Q$90,'Tabela kolorów'!$Q$91:$Q$131,Statystyki!BY7='Tabela kolorów'!$R$90,'Tabela kolorów'!$R$91:$R$131,Statystyki!BY7='Tabela kolorów'!$S$90,'Tabela kolorów'!$S$91:$S$131,
Statystyki!BY7='Tabela kolorów'!$S$90,'Tabela kolorów'!$S$91:$S$131,Statystyki!BY7='Tabela kolorów'!$T$90,'Tabela kolorów'!$T$91:$T$131,Statystyki!BY7='Tabela kolorów'!$U$90,'Tabela kolorów'!$U$91:$U$131,
Statystyki!BY7='Tabela kolorów'!$V$90,'Tabela kolorów'!$V$91:$V$131,Statystyki!BY7='Tabela kolorów'!$W$90,'Tabela kolorów'!$W$91:$W$131,Statystyki!BY7='Tabela kolorów'!$X$90,'Tabela kolorów'!$X$91:$X$131,
Statystyki!BY7='Tabela kolorów'!$Y$90,'Tabela kolorów'!$Y$91:$Y$131,Statystyki!BY7='Tabela kolorów'!$Z$90,'Tabela kolorów'!$Z$91:$Z$131,Statystyki!BY7='Tabela kolorów'!$AA$90,'Tabela kolorów'!$AA$91:$AA$131,
Statystyki!BY7='Tabela kolorów'!$AB$90,'Tabela kolorów'!$AB$91:$AB$131,Statystyki!BY7='Tabela kolorów'!$AC$90,'Tabela kolorów'!$AC$91:$AC$131,Statystyki!BY7='Tabela kolorów'!$AD$90,'Tabela kolorów'!$AD$91:$AD$131,
Statystyki!BY7='Tabela kolorów'!$AE$90,'Tabela kolorów'!$AE$91:$AE$131,Statystyki!BY7='Tabela kolorów'!$AF$90,'Tabela kolorów'!$AF$91:$AF$131,Statystyki!BY7='Tabela kolorów'!$AG$90,'Tabela kolorów'!$AG$91:$AG$131,
Statystyki!BY7='Tabela kolorów'!$AH$90,'Tabela kolorów'!$AH$91:$AH$131,Statystyki!BY7='Tabela kolorów'!$AI$90,'Tabela kolorów'!$AI$91:$AI$131,Statystyki!BY7='Tabela kolorów'!$AJ$90,'Tabela kolorów'!$AJ$91:$AJ$131,
Statystyki!BY7='Tabela kolorów'!$AK$90,'Tabela kolorów'!$AK$91:$AK$131,Statystyki!BY7='Tabela kolorów'!$AL$90,'Tabela kolorów'!$AL$91:$AL$131,Statystyki!BY7='Tabela kolorów'!$AM$90,'Tabela kolorów'!$AM$91:$AM$131,
Statystyki!BY7='Tabela kolorów'!$AN$90,'Tabela kolorów'!$AN$91:$AN$131,Statystyki!BY7='Tabela kolorów'!$AO$90,'Tabela kolorów'!$AO$91:$AO$131,Statystyki!BY7='Tabela kolorów'!$AP$90,'Tabela kolorów'!$AP$91:$AP$131),"0")</f>
        <v>Głęboki róż</v>
      </c>
    </row>
    <row r="151" spans="61:77" x14ac:dyDescent="0.3">
      <c r="BI151">
        <v>2</v>
      </c>
      <c r="BM151" t="str">
        <f ca="1"/>
        <v>Różowy</v>
      </c>
      <c r="BR151" t="str">
        <f ca="1"/>
        <v>Granatowy</v>
      </c>
      <c r="BV151" t="str">
        <f ca="1"/>
        <v>Głęboki róż</v>
      </c>
      <c r="BY151" t="str">
        <f ca="1"/>
        <v>Cyraneczka</v>
      </c>
    </row>
    <row r="152" spans="61:77" x14ac:dyDescent="0.3">
      <c r="BI152">
        <v>3</v>
      </c>
      <c r="BM152" t="str">
        <f ca="1"/>
        <v>Głęboki róż</v>
      </c>
      <c r="BR152" t="str">
        <f ca="1"/>
        <v>Jasny błękit nieba</v>
      </c>
      <c r="BV152" t="str">
        <f ca="1"/>
        <v>Karmazynowy</v>
      </c>
      <c r="BY152" t="str">
        <f ca="1"/>
        <v>Żółty</v>
      </c>
    </row>
    <row r="153" spans="61:77" x14ac:dyDescent="0.3">
      <c r="BI153">
        <v>4</v>
      </c>
      <c r="BM153" t="str">
        <f ca="1"/>
        <v>Karmazynowy</v>
      </c>
      <c r="BR153" t="str">
        <f ca="1"/>
        <v>Żółty</v>
      </c>
      <c r="BV153" t="str">
        <f ca="1"/>
        <v>Fuksja</v>
      </c>
      <c r="BY153" t="str">
        <f ca="1"/>
        <v>Biały</v>
      </c>
    </row>
    <row r="154" spans="61:77" x14ac:dyDescent="0.3">
      <c r="BI154">
        <v>5</v>
      </c>
      <c r="BM154" t="str">
        <f ca="1"/>
        <v>Ciemny czerwony</v>
      </c>
      <c r="BR154" t="str">
        <f ca="1"/>
        <v>Złoty</v>
      </c>
      <c r="BV154" t="str">
        <f ca="1"/>
        <v>Granatowy</v>
      </c>
      <c r="BY154" t="str">
        <f ca="1"/>
        <v>Jasnoszary</v>
      </c>
    </row>
    <row r="155" spans="61:77" x14ac:dyDescent="0.3">
      <c r="BI155">
        <v>6</v>
      </c>
      <c r="BM155" t="str">
        <f ca="1"/>
        <v>Pomidor</v>
      </c>
      <c r="BR155" t="str">
        <f ca="1"/>
        <v>Brązowy</v>
      </c>
      <c r="BV155" t="str">
        <f ca="1"/>
        <v>Oliwkowy</v>
      </c>
      <c r="BY155" t="str">
        <f ca="1"/>
        <v>Czarny</v>
      </c>
    </row>
    <row r="156" spans="61:77" x14ac:dyDescent="0.3">
      <c r="BI156">
        <v>7</v>
      </c>
      <c r="BM156" t="str">
        <f ca="1"/>
        <v>Fioletowy</v>
      </c>
      <c r="BR156" t="str">
        <f ca="1"/>
        <v>Jasnobrązowy</v>
      </c>
      <c r="BV156" t="str">
        <f ca="1"/>
        <v>Jasnoszary</v>
      </c>
      <c r="BY156">
        <f ca="1"/>
        <v>0</v>
      </c>
    </row>
    <row r="157" spans="61:77" x14ac:dyDescent="0.3">
      <c r="BI157">
        <v>8</v>
      </c>
      <c r="BM157" t="str">
        <f ca="1"/>
        <v>Purpurowy</v>
      </c>
      <c r="BR157" t="str">
        <f ca="1"/>
        <v>Czekoladowy</v>
      </c>
      <c r="BV157" t="str">
        <f ca="1"/>
        <v>Szary</v>
      </c>
      <c r="BY157">
        <f ca="1"/>
        <v>0</v>
      </c>
    </row>
    <row r="158" spans="61:77" x14ac:dyDescent="0.3">
      <c r="BI158">
        <v>9</v>
      </c>
      <c r="BM158" t="str">
        <f ca="1"/>
        <v>Fuksja</v>
      </c>
      <c r="BR158" t="str">
        <f ca="1"/>
        <v>Biały</v>
      </c>
      <c r="BV158" t="str">
        <f ca="1"/>
        <v>Przyciemniony szary</v>
      </c>
      <c r="BY158">
        <f ca="1"/>
        <v>0</v>
      </c>
    </row>
    <row r="159" spans="61:77" x14ac:dyDescent="0.3">
      <c r="BI159">
        <v>10</v>
      </c>
      <c r="BM159" t="str">
        <f ca="1"/>
        <v>Niebieski</v>
      </c>
      <c r="BR159" t="str">
        <f ca="1"/>
        <v>Jasnoszary</v>
      </c>
      <c r="BV159" t="str">
        <f ca="1"/>
        <v>Łupkowy szary</v>
      </c>
      <c r="BY159">
        <f ca="1"/>
        <v>0</v>
      </c>
    </row>
    <row r="160" spans="61:77" x14ac:dyDescent="0.3">
      <c r="BI160">
        <v>11</v>
      </c>
      <c r="BM160" t="str">
        <f ca="1"/>
        <v>Zielony</v>
      </c>
      <c r="BR160" t="str">
        <f ca="1"/>
        <v>Czarny</v>
      </c>
      <c r="BV160" t="str">
        <f ca="1"/>
        <v>Czarny</v>
      </c>
      <c r="BY160">
        <f ca="1"/>
        <v>0</v>
      </c>
    </row>
    <row r="161" spans="61:77" x14ac:dyDescent="0.3">
      <c r="BI161">
        <v>12</v>
      </c>
      <c r="BM161" t="str">
        <f ca="1"/>
        <v>Złoty</v>
      </c>
      <c r="BR161">
        <f ca="1"/>
        <v>0</v>
      </c>
      <c r="BV161">
        <f ca="1"/>
        <v>0</v>
      </c>
      <c r="BY161">
        <f ca="1"/>
        <v>0</v>
      </c>
    </row>
    <row r="162" spans="61:77" x14ac:dyDescent="0.3">
      <c r="BI162">
        <v>13</v>
      </c>
      <c r="BM162" t="str">
        <f ca="1"/>
        <v>Nawłoć</v>
      </c>
      <c r="BR162">
        <f ca="1"/>
        <v>0</v>
      </c>
      <c r="BV162">
        <f ca="1"/>
        <v>0</v>
      </c>
      <c r="BY162">
        <f ca="1"/>
        <v>0</v>
      </c>
    </row>
    <row r="163" spans="61:77" x14ac:dyDescent="0.3">
      <c r="BI163">
        <v>14</v>
      </c>
      <c r="BM163" t="str">
        <f ca="1"/>
        <v>Biały</v>
      </c>
      <c r="BR163">
        <f ca="1"/>
        <v>0</v>
      </c>
      <c r="BV163">
        <f ca="1"/>
        <v>0</v>
      </c>
      <c r="BY163">
        <f ca="1"/>
        <v>0</v>
      </c>
    </row>
    <row r="164" spans="61:77" x14ac:dyDescent="0.3">
      <c r="BI164">
        <v>15</v>
      </c>
      <c r="BM164" t="str">
        <f ca="1"/>
        <v>Jasnoszary</v>
      </c>
      <c r="BR164">
        <f ca="1"/>
        <v>0</v>
      </c>
      <c r="BV164">
        <f ca="1"/>
        <v>0</v>
      </c>
      <c r="BY164">
        <f ca="1"/>
        <v>0</v>
      </c>
    </row>
    <row r="165" spans="61:77" x14ac:dyDescent="0.3">
      <c r="BI165">
        <v>16</v>
      </c>
      <c r="BM165" t="str">
        <f ca="1"/>
        <v>Szary</v>
      </c>
      <c r="BR165">
        <f ca="1"/>
        <v>0</v>
      </c>
      <c r="BV165">
        <f ca="1"/>
        <v>0</v>
      </c>
      <c r="BY165">
        <f ca="1"/>
        <v>0</v>
      </c>
    </row>
    <row r="166" spans="61:77" x14ac:dyDescent="0.3">
      <c r="BI166">
        <v>17</v>
      </c>
      <c r="BM166" t="str">
        <f ca="1"/>
        <v>Przyciemniony szary</v>
      </c>
      <c r="BR166">
        <f ca="1"/>
        <v>0</v>
      </c>
      <c r="BV166">
        <f ca="1"/>
        <v>0</v>
      </c>
      <c r="BY166">
        <f ca="1"/>
        <v>0</v>
      </c>
    </row>
    <row r="167" spans="61:77" x14ac:dyDescent="0.3">
      <c r="BI167">
        <v>18</v>
      </c>
      <c r="BM167" t="str">
        <f ca="1"/>
        <v>Łupkowy szary</v>
      </c>
      <c r="BR167">
        <f ca="1"/>
        <v>0</v>
      </c>
      <c r="BV167">
        <f ca="1"/>
        <v>0</v>
      </c>
      <c r="BY167">
        <f ca="1"/>
        <v>0</v>
      </c>
    </row>
    <row r="168" spans="61:77" x14ac:dyDescent="0.3">
      <c r="BI168">
        <v>19</v>
      </c>
      <c r="BM168" t="str">
        <f ca="1"/>
        <v>Czarny</v>
      </c>
      <c r="BR168">
        <f ca="1"/>
        <v>0</v>
      </c>
      <c r="BV168">
        <f ca="1"/>
        <v>0</v>
      </c>
      <c r="BY168">
        <f ca="1"/>
        <v>0</v>
      </c>
    </row>
    <row r="169" spans="61:77" x14ac:dyDescent="0.3">
      <c r="BI169">
        <v>20</v>
      </c>
      <c r="BM169">
        <f ca="1"/>
        <v>0</v>
      </c>
      <c r="BR169">
        <f ca="1"/>
        <v>0</v>
      </c>
      <c r="BV169">
        <f ca="1"/>
        <v>0</v>
      </c>
      <c r="BY169">
        <f ca="1"/>
        <v>0</v>
      </c>
    </row>
    <row r="170" spans="61:77" x14ac:dyDescent="0.3">
      <c r="BI170">
        <v>21</v>
      </c>
      <c r="BM170">
        <f ca="1"/>
        <v>0</v>
      </c>
      <c r="BR170">
        <f ca="1"/>
        <v>0</v>
      </c>
      <c r="BV170">
        <f ca="1"/>
        <v>0</v>
      </c>
      <c r="BY170">
        <f ca="1"/>
        <v>0</v>
      </c>
    </row>
    <row r="171" spans="61:77" x14ac:dyDescent="0.3">
      <c r="BI171">
        <v>22</v>
      </c>
      <c r="BM171">
        <f ca="1"/>
        <v>0</v>
      </c>
      <c r="BR171">
        <f ca="1"/>
        <v>0</v>
      </c>
      <c r="BV171">
        <f ca="1"/>
        <v>0</v>
      </c>
      <c r="BY171">
        <f ca="1"/>
        <v>0</v>
      </c>
    </row>
    <row r="172" spans="61:77" x14ac:dyDescent="0.3">
      <c r="BI172">
        <v>23</v>
      </c>
      <c r="BM172">
        <f ca="1"/>
        <v>0</v>
      </c>
      <c r="BR172">
        <f ca="1"/>
        <v>0</v>
      </c>
      <c r="BV172">
        <f ca="1"/>
        <v>0</v>
      </c>
      <c r="BY172">
        <f ca="1"/>
        <v>0</v>
      </c>
    </row>
    <row r="173" spans="61:77" x14ac:dyDescent="0.3">
      <c r="BI173">
        <v>24</v>
      </c>
      <c r="BM173">
        <f ca="1"/>
        <v>0</v>
      </c>
      <c r="BR173">
        <f ca="1"/>
        <v>0</v>
      </c>
      <c r="BV173">
        <f ca="1"/>
        <v>0</v>
      </c>
      <c r="BY173">
        <f ca="1"/>
        <v>0</v>
      </c>
    </row>
    <row r="174" spans="61:77" x14ac:dyDescent="0.3">
      <c r="BI174">
        <v>25</v>
      </c>
      <c r="BM174">
        <f ca="1"/>
        <v>0</v>
      </c>
      <c r="BR174">
        <f ca="1"/>
        <v>0</v>
      </c>
      <c r="BV174">
        <f ca="1"/>
        <v>0</v>
      </c>
      <c r="BY174">
        <f ca="1"/>
        <v>0</v>
      </c>
    </row>
    <row r="175" spans="61:77" x14ac:dyDescent="0.3">
      <c r="BI175">
        <v>26</v>
      </c>
      <c r="BM175">
        <f ca="1"/>
        <v>0</v>
      </c>
      <c r="BR175">
        <f ca="1"/>
        <v>0</v>
      </c>
      <c r="BV175">
        <f ca="1"/>
        <v>0</v>
      </c>
      <c r="BY175">
        <f ca="1"/>
        <v>0</v>
      </c>
    </row>
    <row r="176" spans="61:77" x14ac:dyDescent="0.3">
      <c r="BI176">
        <v>27</v>
      </c>
      <c r="BM176">
        <f ca="1"/>
        <v>0</v>
      </c>
      <c r="BR176">
        <f ca="1"/>
        <v>0</v>
      </c>
      <c r="BV176">
        <f ca="1"/>
        <v>0</v>
      </c>
      <c r="BY176">
        <f ca="1"/>
        <v>0</v>
      </c>
    </row>
    <row r="177" spans="60:77" x14ac:dyDescent="0.3">
      <c r="BI177">
        <v>28</v>
      </c>
      <c r="BM177">
        <f ca="1"/>
        <v>0</v>
      </c>
      <c r="BR177">
        <f ca="1"/>
        <v>0</v>
      </c>
      <c r="BV177">
        <f ca="1"/>
        <v>0</v>
      </c>
      <c r="BY177">
        <f ca="1"/>
        <v>0</v>
      </c>
    </row>
    <row r="178" spans="60:77" x14ac:dyDescent="0.3">
      <c r="BI178">
        <v>29</v>
      </c>
      <c r="BM178">
        <f ca="1"/>
        <v>0</v>
      </c>
      <c r="BR178">
        <f ca="1"/>
        <v>0</v>
      </c>
      <c r="BV178">
        <f ca="1"/>
        <v>0</v>
      </c>
      <c r="BY178">
        <f ca="1"/>
        <v>0</v>
      </c>
    </row>
    <row r="179" spans="60:77" x14ac:dyDescent="0.3">
      <c r="BH179">
        <v>4</v>
      </c>
      <c r="BI179">
        <v>30</v>
      </c>
      <c r="BM179">
        <f ca="1"/>
        <v>0</v>
      </c>
      <c r="BR179">
        <f ca="1"/>
        <v>0</v>
      </c>
      <c r="BV179">
        <f ca="1"/>
        <v>0</v>
      </c>
      <c r="BY179">
        <f ca="1"/>
        <v>0</v>
      </c>
    </row>
    <row r="180" spans="60:77" x14ac:dyDescent="0.3">
      <c r="BI180">
        <v>31</v>
      </c>
      <c r="BM180">
        <f ca="1"/>
        <v>0</v>
      </c>
      <c r="BR180">
        <f ca="1"/>
        <v>0</v>
      </c>
      <c r="BV180">
        <f ca="1"/>
        <v>0</v>
      </c>
      <c r="BY180">
        <f ca="1"/>
        <v>0</v>
      </c>
    </row>
    <row r="181" spans="60:77" x14ac:dyDescent="0.3">
      <c r="BI181">
        <v>32</v>
      </c>
      <c r="BM181">
        <f ca="1"/>
        <v>0</v>
      </c>
      <c r="BR181">
        <f ca="1"/>
        <v>0</v>
      </c>
      <c r="BV181">
        <f ca="1"/>
        <v>0</v>
      </c>
      <c r="BY181">
        <f ca="1"/>
        <v>0</v>
      </c>
    </row>
    <row r="182" spans="60:77" x14ac:dyDescent="0.3">
      <c r="BI182">
        <v>33</v>
      </c>
      <c r="BM182">
        <f ca="1"/>
        <v>0</v>
      </c>
      <c r="BR182">
        <f ca="1"/>
        <v>0</v>
      </c>
      <c r="BV182">
        <f ca="1"/>
        <v>0</v>
      </c>
      <c r="BY182">
        <f ca="1"/>
        <v>0</v>
      </c>
    </row>
    <row r="183" spans="60:77" x14ac:dyDescent="0.3">
      <c r="BI183">
        <v>34</v>
      </c>
      <c r="BM183">
        <f ca="1"/>
        <v>0</v>
      </c>
      <c r="BR183">
        <f ca="1"/>
        <v>0</v>
      </c>
      <c r="BV183">
        <f ca="1"/>
        <v>0</v>
      </c>
      <c r="BY183">
        <f ca="1"/>
        <v>0</v>
      </c>
    </row>
    <row r="184" spans="60:77" x14ac:dyDescent="0.3">
      <c r="BI184">
        <v>35</v>
      </c>
      <c r="BM184">
        <f ca="1"/>
        <v>0</v>
      </c>
      <c r="BR184">
        <f ca="1"/>
        <v>0</v>
      </c>
      <c r="BV184">
        <f ca="1"/>
        <v>0</v>
      </c>
      <c r="BY184">
        <f ca="1"/>
        <v>0</v>
      </c>
    </row>
    <row r="185" spans="60:77" x14ac:dyDescent="0.3">
      <c r="BI185">
        <v>36</v>
      </c>
      <c r="BM185">
        <f ca="1"/>
        <v>0</v>
      </c>
      <c r="BR185">
        <f ca="1"/>
        <v>0</v>
      </c>
      <c r="BV185">
        <f ca="1"/>
        <v>0</v>
      </c>
      <c r="BY185">
        <f ca="1"/>
        <v>0</v>
      </c>
    </row>
    <row r="186" spans="60:77" x14ac:dyDescent="0.3">
      <c r="BI186">
        <v>37</v>
      </c>
      <c r="BM186">
        <f ca="1"/>
        <v>0</v>
      </c>
      <c r="BR186">
        <f ca="1"/>
        <v>0</v>
      </c>
      <c r="BV186">
        <f ca="1"/>
        <v>0</v>
      </c>
      <c r="BY186">
        <f ca="1"/>
        <v>0</v>
      </c>
    </row>
    <row r="187" spans="60:77" x14ac:dyDescent="0.3">
      <c r="BI187">
        <v>38</v>
      </c>
      <c r="BM187">
        <f ca="1"/>
        <v>0</v>
      </c>
      <c r="BR187">
        <f ca="1"/>
        <v>0</v>
      </c>
      <c r="BV187">
        <f ca="1"/>
        <v>0</v>
      </c>
      <c r="BY187">
        <f ca="1"/>
        <v>0</v>
      </c>
    </row>
    <row r="188" spans="60:77" x14ac:dyDescent="0.3">
      <c r="BI188">
        <v>39</v>
      </c>
      <c r="BM188">
        <f ca="1"/>
        <v>0</v>
      </c>
      <c r="BR188">
        <f ca="1"/>
        <v>0</v>
      </c>
      <c r="BV188">
        <f ca="1"/>
        <v>0</v>
      </c>
      <c r="BY188">
        <f ca="1"/>
        <v>0</v>
      </c>
    </row>
    <row r="189" spans="60:77" x14ac:dyDescent="0.3">
      <c r="BI189">
        <v>40</v>
      </c>
      <c r="BM189">
        <f ca="1"/>
        <v>0</v>
      </c>
      <c r="BR189">
        <f ca="1"/>
        <v>0</v>
      </c>
      <c r="BV189">
        <f ca="1"/>
        <v>0</v>
      </c>
      <c r="BY189">
        <f ca="1"/>
        <v>0</v>
      </c>
    </row>
    <row r="190" spans="60:77" x14ac:dyDescent="0.3">
      <c r="BI190">
        <v>41</v>
      </c>
      <c r="BM190">
        <f ca="1"/>
        <v>0</v>
      </c>
      <c r="BR190">
        <f ca="1"/>
        <v>0</v>
      </c>
      <c r="BV190">
        <f ca="1"/>
        <v>0</v>
      </c>
      <c r="BY190">
        <f ca="1"/>
        <v>0</v>
      </c>
    </row>
    <row r="191" spans="60:77" x14ac:dyDescent="0.3">
      <c r="BI191">
        <v>42</v>
      </c>
    </row>
    <row r="192" spans="60:77" x14ac:dyDescent="0.3">
      <c r="BI192">
        <v>1</v>
      </c>
      <c r="BJ192" t="str" cm="1">
        <f t="array" ref="BJ192">_xlfn.IFNA(_xlfn.IFS(Statystyki!BJ8='Tabela kolorów'!$B$90,'Tabela kolorów'!$B$91:$B$131,Statystyki!BJ8='Tabela kolorów'!$C$90,'Tabela kolorów'!$C$91:$C$131,Statystyki!BJ8='Tabela kolorów'!$D$90,'Tabela kolorów'!$D$91:$D$131,
Statystyki!BJ8='Tabela kolorów'!$E$90,'Tabela kolorów'!$E$91:$E$131,Statystyki!BJ8='Tabela kolorów'!$F$90,'Tabela kolorów'!$F$91:$F$131,Statystyki!BJ8='Tabela kolorów'!$G$90,'Tabela kolorów'!$G$91:$G$131,
Statystyki!BJ8='Tabela kolorów'!$H$90,'Tabela kolorów'!$H$91:$H$131,Statystyki!BJ8='Tabela kolorów'!$I$90,'Tabela kolorów'!$I$91:$I$131,Statystyki!BJ8='Tabela kolorów'!$J$90,'Tabela kolorów'!$J$91:$J$131,
Statystyki!BJ8='Tabela kolorów'!$K$90,'Tabela kolorów'!$K$91:$K$131,Statystyki!BJ8='Tabela kolorów'!$L$90,'Tabela kolorów'!$L$91:$L$131,Statystyki!BJ8='Tabela kolorów'!$M$90,'Tabela kolorów'!$M$91:$M$131,
Statystyki!BJ8='Tabela kolorów'!$N$90,'Tabela kolorów'!$N$91:$N$131,Statystyki!BJ8='Tabela kolorów'!$O$90,'Tabela kolorów'!$O$91:$O$131,Statystyki!BJ8='Tabela kolorów'!$P$90,'Tabela kolorów'!$P$91:$P$131,
Statystyki!BJ8='Tabela kolorów'!$Q$90,'Tabela kolorów'!$Q$91:$Q$131,Statystyki!BJ8='Tabela kolorów'!$R$90,'Tabela kolorów'!$R$91:$R$131,Statystyki!BJ8='Tabela kolorów'!$S$90,'Tabela kolorów'!$S$91:$S$131,
Statystyki!BJ8='Tabela kolorów'!$S$90,'Tabela kolorów'!$S$91:$S$131,Statystyki!BJ8='Tabela kolorów'!$T$90,'Tabela kolorów'!$T$91:$T$131,Statystyki!BJ8='Tabela kolorów'!$U$90,'Tabela kolorów'!$U$91:$U$131,
Statystyki!BJ8='Tabela kolorów'!$V$90,'Tabela kolorów'!$V$91:$V$131,Statystyki!BJ8='Tabela kolorów'!$W$90,'Tabela kolorów'!$W$91:$W$131,Statystyki!BJ8='Tabela kolorów'!$X$90,'Tabela kolorów'!$X$91:$X$131,
Statystyki!BJ8='Tabela kolorów'!$Y$90,'Tabela kolorów'!$Y$91:$Y$131,Statystyki!BJ8='Tabela kolorów'!$Z$90,'Tabela kolorów'!$Z$91:$Z$131,Statystyki!BJ8='Tabela kolorów'!$AA$90,'Tabela kolorów'!$AA$91:$AA$131,
Statystyki!BJ8='Tabela kolorów'!$AB$90,'Tabela kolorów'!$AB$91:$AB$131,Statystyki!BJ8='Tabela kolorów'!$AC$90,'Tabela kolorów'!$AC$91:$AC$131,Statystyki!BJ8='Tabela kolorów'!$AD$90,'Tabela kolorów'!$AD$91:$AD$131,
Statystyki!BJ8='Tabela kolorów'!$AE$90,'Tabela kolorów'!$AE$91:$AE$131,Statystyki!BJ8='Tabela kolorów'!$AF$90,'Tabela kolorów'!$AF$91:$AF$131,Statystyki!BJ8='Tabela kolorów'!$AG$90,'Tabela kolorów'!$AG$91:$AG$131,
Statystyki!BJ8='Tabela kolorów'!$AH$90,'Tabela kolorów'!$AH$91:$AH$131,Statystyki!BJ8='Tabela kolorów'!$AI$90,'Tabela kolorów'!$AI$91:$AI$131,Statystyki!BJ8='Tabela kolorów'!$AJ$90,'Tabela kolorów'!$AJ$91:$AJ$131,
Statystyki!BJ8='Tabela kolorów'!$AK$90,'Tabela kolorów'!$AK$91:$AK$131,Statystyki!BJ8='Tabela kolorów'!$AL$90,'Tabela kolorów'!$AL$91:$AL$131,Statystyki!BJ8='Tabela kolorów'!$AM$90,'Tabela kolorów'!$AM$91:$AM$131,
Statystyki!BJ8='Tabela kolorów'!$AN$90,'Tabela kolorów'!$AN$91:$AN$131,Statystyki!BJ8='Tabela kolorów'!$AO$90,'Tabela kolorów'!$AO$91:$AO$131,Statystyki!BJ8='Tabela kolorów'!$AP$90,'Tabela kolorów'!$AP$91:$AP$131),"0")</f>
        <v>0</v>
      </c>
      <c r="BK192" t="str" cm="1">
        <f t="array" ref="BK192">_xlfn.IFNA(_xlfn.IFS(Statystyki!BK8='Tabela kolorów'!$B$90,'Tabela kolorów'!$B$91:$B$131,Statystyki!BK8='Tabela kolorów'!$C$90,'Tabela kolorów'!$C$91:$C$131,Statystyki!BK8='Tabela kolorów'!$D$90,'Tabela kolorów'!$D$91:$D$131,
Statystyki!BK8='Tabela kolorów'!$E$90,'Tabela kolorów'!$E$91:$E$131,Statystyki!BK8='Tabela kolorów'!$F$90,'Tabela kolorów'!$F$91:$F$131,Statystyki!BK8='Tabela kolorów'!$G$90,'Tabela kolorów'!$G$91:$G$131,
Statystyki!BK8='Tabela kolorów'!$H$90,'Tabela kolorów'!$H$91:$H$131,Statystyki!BK8='Tabela kolorów'!$I$90,'Tabela kolorów'!$I$91:$I$131,Statystyki!BK8='Tabela kolorów'!$J$90,'Tabela kolorów'!$J$91:$J$131,
Statystyki!BK8='Tabela kolorów'!$K$90,'Tabela kolorów'!$K$91:$K$131,Statystyki!BK8='Tabela kolorów'!$L$90,'Tabela kolorów'!$L$91:$L$131,Statystyki!BK8='Tabela kolorów'!$M$90,'Tabela kolorów'!$M$91:$M$131,
Statystyki!BK8='Tabela kolorów'!$N$90,'Tabela kolorów'!$N$91:$N$131,Statystyki!BK8='Tabela kolorów'!$O$90,'Tabela kolorów'!$O$91:$O$131,Statystyki!BK8='Tabela kolorów'!$P$90,'Tabela kolorów'!$P$91:$P$131,
Statystyki!BK8='Tabela kolorów'!$Q$90,'Tabela kolorów'!$Q$91:$Q$131,Statystyki!BK8='Tabela kolorów'!$R$90,'Tabela kolorów'!$R$91:$R$131,Statystyki!BK8='Tabela kolorów'!$S$90,'Tabela kolorów'!$S$91:$S$131,
Statystyki!BK8='Tabela kolorów'!$S$90,'Tabela kolorów'!$S$91:$S$131,Statystyki!BK8='Tabela kolorów'!$T$90,'Tabela kolorów'!$T$91:$T$131,Statystyki!BK8='Tabela kolorów'!$U$90,'Tabela kolorów'!$U$91:$U$131,
Statystyki!BK8='Tabela kolorów'!$V$90,'Tabela kolorów'!$V$91:$V$131,Statystyki!BK8='Tabela kolorów'!$W$90,'Tabela kolorów'!$W$91:$W$131,Statystyki!BK8='Tabela kolorów'!$X$90,'Tabela kolorów'!$X$91:$X$131,
Statystyki!BK8='Tabela kolorów'!$Y$90,'Tabela kolorów'!$Y$91:$Y$131,Statystyki!BK8='Tabela kolorów'!$Z$90,'Tabela kolorów'!$Z$91:$Z$131,Statystyki!BK8='Tabela kolorów'!$AA$90,'Tabela kolorów'!$AA$91:$AA$131,
Statystyki!BK8='Tabela kolorów'!$AB$90,'Tabela kolorów'!$AB$91:$AB$131,Statystyki!BK8='Tabela kolorów'!$AC$90,'Tabela kolorów'!$AC$91:$AC$131,Statystyki!BK8='Tabela kolorów'!$AD$90,'Tabela kolorów'!$AD$91:$AD$131,
Statystyki!BK8='Tabela kolorów'!$AE$90,'Tabela kolorów'!$AE$91:$AE$131,Statystyki!BK8='Tabela kolorów'!$AF$90,'Tabela kolorów'!$AF$91:$AF$131,Statystyki!BK8='Tabela kolorów'!$AG$90,'Tabela kolorów'!$AG$91:$AG$131,
Statystyki!BK8='Tabela kolorów'!$AH$90,'Tabela kolorów'!$AH$91:$AH$131,Statystyki!BK8='Tabela kolorów'!$AI$90,'Tabela kolorów'!$AI$91:$AI$131,Statystyki!BK8='Tabela kolorów'!$AJ$90,'Tabela kolorów'!$AJ$91:$AJ$131,
Statystyki!BK8='Tabela kolorów'!$AK$90,'Tabela kolorów'!$AK$91:$AK$131,Statystyki!BK8='Tabela kolorów'!$AL$90,'Tabela kolorów'!$AL$91:$AL$131,Statystyki!BK8='Tabela kolorów'!$AM$90,'Tabela kolorów'!$AM$91:$AM$131,
Statystyki!BK8='Tabela kolorów'!$AN$90,'Tabela kolorów'!$AN$91:$AN$131,Statystyki!BK8='Tabela kolorów'!$AO$90,'Tabela kolorów'!$AO$91:$AO$131,Statystyki!BK8='Tabela kolorów'!$AP$90,'Tabela kolorów'!$AP$91:$AP$131),"0")</f>
        <v>0</v>
      </c>
      <c r="BL192" t="str" cm="1">
        <f t="array" ref="BL192">_xlfn.IFNA(_xlfn.IFS(Statystyki!BL8='Tabela kolorów'!$B$90,'Tabela kolorów'!$B$91:$B$131,Statystyki!BL8='Tabela kolorów'!$C$90,'Tabela kolorów'!$C$91:$C$131,Statystyki!BL8='Tabela kolorów'!$D$90,'Tabela kolorów'!$D$91:$D$131,
Statystyki!BL8='Tabela kolorów'!$E$90,'Tabela kolorów'!$E$91:$E$131,Statystyki!BL8='Tabela kolorów'!$F$90,'Tabela kolorów'!$F$91:$F$131,Statystyki!BL8='Tabela kolorów'!$G$90,'Tabela kolorów'!$G$91:$G$131,
Statystyki!BL8='Tabela kolorów'!$H$90,'Tabela kolorów'!$H$91:$H$131,Statystyki!BL8='Tabela kolorów'!$I$90,'Tabela kolorów'!$I$91:$I$131,Statystyki!BL8='Tabela kolorów'!$J$90,'Tabela kolorów'!$J$91:$J$131,
Statystyki!BL8='Tabela kolorów'!$K$90,'Tabela kolorów'!$K$91:$K$131,Statystyki!BL8='Tabela kolorów'!$L$90,'Tabela kolorów'!$L$91:$L$131,Statystyki!BL8='Tabela kolorów'!$M$90,'Tabela kolorów'!$M$91:$M$131,
Statystyki!BL8='Tabela kolorów'!$N$90,'Tabela kolorów'!$N$91:$N$131,Statystyki!BL8='Tabela kolorów'!$O$90,'Tabela kolorów'!$O$91:$O$131,Statystyki!BL8='Tabela kolorów'!$P$90,'Tabela kolorów'!$P$91:$P$131,
Statystyki!BL8='Tabela kolorów'!$Q$90,'Tabela kolorów'!$Q$91:$Q$131,Statystyki!BL8='Tabela kolorów'!$R$90,'Tabela kolorów'!$R$91:$R$131,Statystyki!BL8='Tabela kolorów'!$S$90,'Tabela kolorów'!$S$91:$S$131,
Statystyki!BL8='Tabela kolorów'!$S$90,'Tabela kolorów'!$S$91:$S$131,Statystyki!BL8='Tabela kolorów'!$T$90,'Tabela kolorów'!$T$91:$T$131,Statystyki!BL8='Tabela kolorów'!$U$90,'Tabela kolorów'!$U$91:$U$131,
Statystyki!BL8='Tabela kolorów'!$V$90,'Tabela kolorów'!$V$91:$V$131,Statystyki!BL8='Tabela kolorów'!$W$90,'Tabela kolorów'!$W$91:$W$131,Statystyki!BL8='Tabela kolorów'!$X$90,'Tabela kolorów'!$X$91:$X$131,
Statystyki!BL8='Tabela kolorów'!$Y$90,'Tabela kolorów'!$Y$91:$Y$131,Statystyki!BL8='Tabela kolorów'!$Z$90,'Tabela kolorów'!$Z$91:$Z$131,Statystyki!BL8='Tabela kolorów'!$AA$90,'Tabela kolorów'!$AA$91:$AA$131,
Statystyki!BL8='Tabela kolorów'!$AB$90,'Tabela kolorów'!$AB$91:$AB$131,Statystyki!BL8='Tabela kolorów'!$AC$90,'Tabela kolorów'!$AC$91:$AC$131,Statystyki!BL8='Tabela kolorów'!$AD$90,'Tabela kolorów'!$AD$91:$AD$131,
Statystyki!BL8='Tabela kolorów'!$AE$90,'Tabela kolorów'!$AE$91:$AE$131,Statystyki!BL8='Tabela kolorów'!$AF$90,'Tabela kolorów'!$AF$91:$AF$131,Statystyki!BL8='Tabela kolorów'!$AG$90,'Tabela kolorów'!$AG$91:$AG$131,
Statystyki!BL8='Tabela kolorów'!$AH$90,'Tabela kolorów'!$AH$91:$AH$131,Statystyki!BL8='Tabela kolorów'!$AI$90,'Tabela kolorów'!$AI$91:$AI$131,Statystyki!BL8='Tabela kolorów'!$AJ$90,'Tabela kolorów'!$AJ$91:$AJ$131,
Statystyki!BL8='Tabela kolorów'!$AK$90,'Tabela kolorów'!$AK$91:$AK$131,Statystyki!BL8='Tabela kolorów'!$AL$90,'Tabela kolorów'!$AL$91:$AL$131,Statystyki!BL8='Tabela kolorów'!$AM$90,'Tabela kolorów'!$AM$91:$AM$131,
Statystyki!BL8='Tabela kolorów'!$AN$90,'Tabela kolorów'!$AN$91:$AN$131,Statystyki!BL8='Tabela kolorów'!$AO$90,'Tabela kolorów'!$AO$91:$AO$131,Statystyki!BL8='Tabela kolorów'!$AP$90,'Tabela kolorów'!$AP$91:$AP$131),"0")</f>
        <v>0</v>
      </c>
      <c r="BM192" t="str" cm="1">
        <f t="array" aca="1" ref="BM192:BM232" ca="1">_xlfn.IFNA(_xlfn.IFS(Statystyki!BM8='Tabela kolorów'!$B$90,'Tabela kolorów'!$B$91:$B$131,Statystyki!BM8='Tabela kolorów'!$C$90,'Tabela kolorów'!$C$91:$C$131,Statystyki!BM8='Tabela kolorów'!$D$90,'Tabela kolorów'!$D$91:$D$131,
Statystyki!BM8='Tabela kolorów'!$E$90,'Tabela kolorów'!$E$91:$E$131,Statystyki!BM8='Tabela kolorów'!$F$90,'Tabela kolorów'!$F$91:$F$131,Statystyki!BM8='Tabela kolorów'!$G$90,'Tabela kolorów'!$G$91:$G$131,
Statystyki!BM8='Tabela kolorów'!$H$90,'Tabela kolorów'!$H$91:$H$131,Statystyki!BM8='Tabela kolorów'!$I$90,'Tabela kolorów'!$I$91:$I$131,Statystyki!BM8='Tabela kolorów'!$J$90,'Tabela kolorów'!$J$91:$J$131,
Statystyki!BM8='Tabela kolorów'!$K$90,'Tabela kolorów'!$K$91:$K$131,Statystyki!BM8='Tabela kolorów'!$L$90,'Tabela kolorów'!$L$91:$L$131,Statystyki!BM8='Tabela kolorów'!$M$90,'Tabela kolorów'!$M$91:$M$131,
Statystyki!BM8='Tabela kolorów'!$N$90,'Tabela kolorów'!$N$91:$N$131,Statystyki!BM8='Tabela kolorów'!$O$90,'Tabela kolorów'!$O$91:$O$131,Statystyki!BM8='Tabela kolorów'!$P$90,'Tabela kolorów'!$P$91:$P$131,
Statystyki!BM8='Tabela kolorów'!$Q$90,'Tabela kolorów'!$Q$91:$Q$131,Statystyki!BM8='Tabela kolorów'!$R$90,'Tabela kolorów'!$R$91:$R$131,Statystyki!BM8='Tabela kolorów'!$S$90,'Tabela kolorów'!$S$91:$S$131,
Statystyki!BM8='Tabela kolorów'!$S$90,'Tabela kolorów'!$S$91:$S$131,Statystyki!BM8='Tabela kolorów'!$T$90,'Tabela kolorów'!$T$91:$T$131,Statystyki!BM8='Tabela kolorów'!$U$90,'Tabela kolorów'!$U$91:$U$131,
Statystyki!BM8='Tabela kolorów'!$V$90,'Tabela kolorów'!$V$91:$V$131,Statystyki!BM8='Tabela kolorów'!$W$90,'Tabela kolorów'!$W$91:$W$131,Statystyki!BM8='Tabela kolorów'!$X$90,'Tabela kolorów'!$X$91:$X$131,
Statystyki!BM8='Tabela kolorów'!$Y$90,'Tabela kolorów'!$Y$91:$Y$131,Statystyki!BM8='Tabela kolorów'!$Z$90,'Tabela kolorów'!$Z$91:$Z$131,Statystyki!BM8='Tabela kolorów'!$AA$90,'Tabela kolorów'!$AA$91:$AA$131,
Statystyki!BM8='Tabela kolorów'!$AB$90,'Tabela kolorów'!$AB$91:$AB$131,Statystyki!BM8='Tabela kolorów'!$AC$90,'Tabela kolorów'!$AC$91:$AC$131,Statystyki!BM8='Tabela kolorów'!$AD$90,'Tabela kolorów'!$AD$91:$AD$131,
Statystyki!BM8='Tabela kolorów'!$AE$90,'Tabela kolorów'!$AE$91:$AE$131,Statystyki!BM8='Tabela kolorów'!$AF$90,'Tabela kolorów'!$AF$91:$AF$131,Statystyki!BM8='Tabela kolorów'!$AG$90,'Tabela kolorów'!$AG$91:$AG$131,
Statystyki!BM8='Tabela kolorów'!$AH$90,'Tabela kolorów'!$AH$91:$AH$131,Statystyki!BM8='Tabela kolorów'!$AI$90,'Tabela kolorów'!$AI$91:$AI$131,Statystyki!BM8='Tabela kolorów'!$AJ$90,'Tabela kolorów'!$AJ$91:$AJ$131,
Statystyki!BM8='Tabela kolorów'!$AK$90,'Tabela kolorów'!$AK$91:$AK$131,Statystyki!BM8='Tabela kolorów'!$AL$90,'Tabela kolorów'!$AL$91:$AL$131,Statystyki!BM8='Tabela kolorów'!$AM$90,'Tabela kolorów'!$AM$91:$AM$131,
Statystyki!BM8='Tabela kolorów'!$AN$90,'Tabela kolorów'!$AN$91:$AN$131,Statystyki!BM8='Tabela kolorów'!$AO$90,'Tabela kolorów'!$AO$91:$AO$131,Statystyki!BM8='Tabela kolorów'!$AP$90,'Tabela kolorów'!$AP$91:$AP$131),"0")</f>
        <v>Głęboki róż</v>
      </c>
      <c r="BN192" t="str" cm="1">
        <f t="array" ref="BN192">_xlfn.IFNA(_xlfn.IFS(Statystyki!BN8='Tabela kolorów'!$B$90,'Tabela kolorów'!$B$91:$B$131,Statystyki!BN8='Tabela kolorów'!$C$90,'Tabela kolorów'!$C$91:$C$131,Statystyki!BN8='Tabela kolorów'!$D$90,'Tabela kolorów'!$D$91:$D$131,
Statystyki!BN8='Tabela kolorów'!$E$90,'Tabela kolorów'!$E$91:$E$131,Statystyki!BN8='Tabela kolorów'!$F$90,'Tabela kolorów'!$F$91:$F$131,Statystyki!BN8='Tabela kolorów'!$G$90,'Tabela kolorów'!$G$91:$G$131,
Statystyki!BN8='Tabela kolorów'!$H$90,'Tabela kolorów'!$H$91:$H$131,Statystyki!BN8='Tabela kolorów'!$I$90,'Tabela kolorów'!$I$91:$I$131,Statystyki!BN8='Tabela kolorów'!$J$90,'Tabela kolorów'!$J$91:$J$131,
Statystyki!BN8='Tabela kolorów'!$K$90,'Tabela kolorów'!$K$91:$K$131,Statystyki!BN8='Tabela kolorów'!$L$90,'Tabela kolorów'!$L$91:$L$131,Statystyki!BN8='Tabela kolorów'!$M$90,'Tabela kolorów'!$M$91:$M$131,
Statystyki!BN8='Tabela kolorów'!$N$90,'Tabela kolorów'!$N$91:$N$131,Statystyki!BN8='Tabela kolorów'!$O$90,'Tabela kolorów'!$O$91:$O$131,Statystyki!BN8='Tabela kolorów'!$P$90,'Tabela kolorów'!$P$91:$P$131,
Statystyki!BN8='Tabela kolorów'!$Q$90,'Tabela kolorów'!$Q$91:$Q$131,Statystyki!BN8='Tabela kolorów'!$R$90,'Tabela kolorów'!$R$91:$R$131,Statystyki!BN8='Tabela kolorów'!$S$90,'Tabela kolorów'!$S$91:$S$131,
Statystyki!BN8='Tabela kolorów'!$S$90,'Tabela kolorów'!$S$91:$S$131,Statystyki!BN8='Tabela kolorów'!$T$90,'Tabela kolorów'!$T$91:$T$131,Statystyki!BN8='Tabela kolorów'!$U$90,'Tabela kolorów'!$U$91:$U$131,
Statystyki!BN8='Tabela kolorów'!$V$90,'Tabela kolorów'!$V$91:$V$131,Statystyki!BN8='Tabela kolorów'!$W$90,'Tabela kolorów'!$W$91:$W$131,Statystyki!BN8='Tabela kolorów'!$X$90,'Tabela kolorów'!$X$91:$X$131,
Statystyki!BN8='Tabela kolorów'!$Y$90,'Tabela kolorów'!$Y$91:$Y$131,Statystyki!BN8='Tabela kolorów'!$Z$90,'Tabela kolorów'!$Z$91:$Z$131,Statystyki!BN8='Tabela kolorów'!$AA$90,'Tabela kolorów'!$AA$91:$AA$131,
Statystyki!BN8='Tabela kolorów'!$AB$90,'Tabela kolorów'!$AB$91:$AB$131,Statystyki!BN8='Tabela kolorów'!$AC$90,'Tabela kolorów'!$AC$91:$AC$131,Statystyki!BN8='Tabela kolorów'!$AD$90,'Tabela kolorów'!$AD$91:$AD$131,
Statystyki!BN8='Tabela kolorów'!$AE$90,'Tabela kolorów'!$AE$91:$AE$131,Statystyki!BN8='Tabela kolorów'!$AF$90,'Tabela kolorów'!$AF$91:$AF$131,Statystyki!BN8='Tabela kolorów'!$AG$90,'Tabela kolorów'!$AG$91:$AG$131,
Statystyki!BN8='Tabela kolorów'!$AH$90,'Tabela kolorów'!$AH$91:$AH$131,Statystyki!BN8='Tabela kolorów'!$AI$90,'Tabela kolorów'!$AI$91:$AI$131,Statystyki!BN8='Tabela kolorów'!$AJ$90,'Tabela kolorów'!$AJ$91:$AJ$131,
Statystyki!BN8='Tabela kolorów'!$AK$90,'Tabela kolorów'!$AK$91:$AK$131,Statystyki!BN8='Tabela kolorów'!$AL$90,'Tabela kolorów'!$AL$91:$AL$131,Statystyki!BN8='Tabela kolorów'!$AM$90,'Tabela kolorów'!$AM$91:$AM$131,
Statystyki!BN8='Tabela kolorów'!$AN$90,'Tabela kolorów'!$AN$91:$AN$131,Statystyki!BN8='Tabela kolorów'!$AO$90,'Tabela kolorów'!$AO$91:$AO$131,Statystyki!BN8='Tabela kolorów'!$AP$90,'Tabela kolorów'!$AP$91:$AP$131),"0")</f>
        <v>0</v>
      </c>
      <c r="BO192" t="str" cm="1">
        <f t="array" ref="BO192">_xlfn.IFNA(_xlfn.IFS(Statystyki!BO8='Tabela kolorów'!$B$90,'Tabela kolorów'!$B$91:$B$131,Statystyki!BO8='Tabela kolorów'!$C$90,'Tabela kolorów'!$C$91:$C$131,Statystyki!BO8='Tabela kolorów'!$D$90,'Tabela kolorów'!$D$91:$D$131,
Statystyki!BO8='Tabela kolorów'!$E$90,'Tabela kolorów'!$E$91:$E$131,Statystyki!BO8='Tabela kolorów'!$F$90,'Tabela kolorów'!$F$91:$F$131,Statystyki!BO8='Tabela kolorów'!$G$90,'Tabela kolorów'!$G$91:$G$131,
Statystyki!BO8='Tabela kolorów'!$H$90,'Tabela kolorów'!$H$91:$H$131,Statystyki!BO8='Tabela kolorów'!$I$90,'Tabela kolorów'!$I$91:$I$131,Statystyki!BO8='Tabela kolorów'!$J$90,'Tabela kolorów'!$J$91:$J$131,
Statystyki!BO8='Tabela kolorów'!$K$90,'Tabela kolorów'!$K$91:$K$131,Statystyki!BO8='Tabela kolorów'!$L$90,'Tabela kolorów'!$L$91:$L$131,Statystyki!BO8='Tabela kolorów'!$M$90,'Tabela kolorów'!$M$91:$M$131,
Statystyki!BO8='Tabela kolorów'!$N$90,'Tabela kolorów'!$N$91:$N$131,Statystyki!BO8='Tabela kolorów'!$O$90,'Tabela kolorów'!$O$91:$O$131,Statystyki!BO8='Tabela kolorów'!$P$90,'Tabela kolorów'!$P$91:$P$131,
Statystyki!BO8='Tabela kolorów'!$Q$90,'Tabela kolorów'!$Q$91:$Q$131,Statystyki!BO8='Tabela kolorów'!$R$90,'Tabela kolorów'!$R$91:$R$131,Statystyki!BO8='Tabela kolorów'!$S$90,'Tabela kolorów'!$S$91:$S$131,
Statystyki!BO8='Tabela kolorów'!$S$90,'Tabela kolorów'!$S$91:$S$131,Statystyki!BO8='Tabela kolorów'!$T$90,'Tabela kolorów'!$T$91:$T$131,Statystyki!BO8='Tabela kolorów'!$U$90,'Tabela kolorów'!$U$91:$U$131,
Statystyki!BO8='Tabela kolorów'!$V$90,'Tabela kolorów'!$V$91:$V$131,Statystyki!BO8='Tabela kolorów'!$W$90,'Tabela kolorów'!$W$91:$W$131,Statystyki!BO8='Tabela kolorów'!$X$90,'Tabela kolorów'!$X$91:$X$131,
Statystyki!BO8='Tabela kolorów'!$Y$90,'Tabela kolorów'!$Y$91:$Y$131,Statystyki!BO8='Tabela kolorów'!$Z$90,'Tabela kolorów'!$Z$91:$Z$131,Statystyki!BO8='Tabela kolorów'!$AA$90,'Tabela kolorów'!$AA$91:$AA$131,
Statystyki!BO8='Tabela kolorów'!$AB$90,'Tabela kolorów'!$AB$91:$AB$131,Statystyki!BO8='Tabela kolorów'!$AC$90,'Tabela kolorów'!$AC$91:$AC$131,Statystyki!BO8='Tabela kolorów'!$AD$90,'Tabela kolorów'!$AD$91:$AD$131,
Statystyki!BO8='Tabela kolorów'!$AE$90,'Tabela kolorów'!$AE$91:$AE$131,Statystyki!BO8='Tabela kolorów'!$AF$90,'Tabela kolorów'!$AF$91:$AF$131,Statystyki!BO8='Tabela kolorów'!$AG$90,'Tabela kolorów'!$AG$91:$AG$131,
Statystyki!BO8='Tabela kolorów'!$AH$90,'Tabela kolorów'!$AH$91:$AH$131,Statystyki!BO8='Tabela kolorów'!$AI$90,'Tabela kolorów'!$AI$91:$AI$131,Statystyki!BO8='Tabela kolorów'!$AJ$90,'Tabela kolorów'!$AJ$91:$AJ$131,
Statystyki!BO8='Tabela kolorów'!$AK$90,'Tabela kolorów'!$AK$91:$AK$131,Statystyki!BO8='Tabela kolorów'!$AL$90,'Tabela kolorów'!$AL$91:$AL$131,Statystyki!BO8='Tabela kolorów'!$AM$90,'Tabela kolorów'!$AM$91:$AM$131,
Statystyki!BO8='Tabela kolorów'!$AN$90,'Tabela kolorów'!$AN$91:$AN$131,Statystyki!BO8='Tabela kolorów'!$AO$90,'Tabela kolorów'!$AO$91:$AO$131,Statystyki!BO8='Tabela kolorów'!$AP$90,'Tabela kolorów'!$AP$91:$AP$131),"0")</f>
        <v>0</v>
      </c>
      <c r="BP192" t="str" cm="1">
        <f t="array" ref="BP192">_xlfn.IFNA(_xlfn.IFS(Statystyki!BP8='Tabela kolorów'!$B$90,'Tabela kolorów'!$B$91:$B$131,Statystyki!BP8='Tabela kolorów'!$C$90,'Tabela kolorów'!$C$91:$C$131,Statystyki!BP8='Tabela kolorów'!$D$90,'Tabela kolorów'!$D$91:$D$131,
Statystyki!BP8='Tabela kolorów'!$E$90,'Tabela kolorów'!$E$91:$E$131,Statystyki!BP8='Tabela kolorów'!$F$90,'Tabela kolorów'!$F$91:$F$131,Statystyki!BP8='Tabela kolorów'!$G$90,'Tabela kolorów'!$G$91:$G$131,
Statystyki!BP8='Tabela kolorów'!$H$90,'Tabela kolorów'!$H$91:$H$131,Statystyki!BP8='Tabela kolorów'!$I$90,'Tabela kolorów'!$I$91:$I$131,Statystyki!BP8='Tabela kolorów'!$J$90,'Tabela kolorów'!$J$91:$J$131,
Statystyki!BP8='Tabela kolorów'!$K$90,'Tabela kolorów'!$K$91:$K$131,Statystyki!BP8='Tabela kolorów'!$L$90,'Tabela kolorów'!$L$91:$L$131,Statystyki!BP8='Tabela kolorów'!$M$90,'Tabela kolorów'!$M$91:$M$131,
Statystyki!BP8='Tabela kolorów'!$N$90,'Tabela kolorów'!$N$91:$N$131,Statystyki!BP8='Tabela kolorów'!$O$90,'Tabela kolorów'!$O$91:$O$131,Statystyki!BP8='Tabela kolorów'!$P$90,'Tabela kolorów'!$P$91:$P$131,
Statystyki!BP8='Tabela kolorów'!$Q$90,'Tabela kolorów'!$Q$91:$Q$131,Statystyki!BP8='Tabela kolorów'!$R$90,'Tabela kolorów'!$R$91:$R$131,Statystyki!BP8='Tabela kolorów'!$S$90,'Tabela kolorów'!$S$91:$S$131,
Statystyki!BP8='Tabela kolorów'!$S$90,'Tabela kolorów'!$S$91:$S$131,Statystyki!BP8='Tabela kolorów'!$T$90,'Tabela kolorów'!$T$91:$T$131,Statystyki!BP8='Tabela kolorów'!$U$90,'Tabela kolorów'!$U$91:$U$131,
Statystyki!BP8='Tabela kolorów'!$V$90,'Tabela kolorów'!$V$91:$V$131,Statystyki!BP8='Tabela kolorów'!$W$90,'Tabela kolorów'!$W$91:$W$131,Statystyki!BP8='Tabela kolorów'!$X$90,'Tabela kolorów'!$X$91:$X$131,
Statystyki!BP8='Tabela kolorów'!$Y$90,'Tabela kolorów'!$Y$91:$Y$131,Statystyki!BP8='Tabela kolorów'!$Z$90,'Tabela kolorów'!$Z$91:$Z$131,Statystyki!BP8='Tabela kolorów'!$AA$90,'Tabela kolorów'!$AA$91:$AA$131,
Statystyki!BP8='Tabela kolorów'!$AB$90,'Tabela kolorów'!$AB$91:$AB$131,Statystyki!BP8='Tabela kolorów'!$AC$90,'Tabela kolorów'!$AC$91:$AC$131,Statystyki!BP8='Tabela kolorów'!$AD$90,'Tabela kolorów'!$AD$91:$AD$131,
Statystyki!BP8='Tabela kolorów'!$AE$90,'Tabela kolorów'!$AE$91:$AE$131,Statystyki!BP8='Tabela kolorów'!$AF$90,'Tabela kolorów'!$AF$91:$AF$131,Statystyki!BP8='Tabela kolorów'!$AG$90,'Tabela kolorów'!$AG$91:$AG$131,
Statystyki!BP8='Tabela kolorów'!$AH$90,'Tabela kolorów'!$AH$91:$AH$131,Statystyki!BP8='Tabela kolorów'!$AI$90,'Tabela kolorów'!$AI$91:$AI$131,Statystyki!BP8='Tabela kolorów'!$AJ$90,'Tabela kolorów'!$AJ$91:$AJ$131,
Statystyki!BP8='Tabela kolorów'!$AK$90,'Tabela kolorów'!$AK$91:$AK$131,Statystyki!BP8='Tabela kolorów'!$AL$90,'Tabela kolorów'!$AL$91:$AL$131,Statystyki!BP8='Tabela kolorów'!$AM$90,'Tabela kolorów'!$AM$91:$AM$131,
Statystyki!BP8='Tabela kolorów'!$AN$90,'Tabela kolorów'!$AN$91:$AN$131,Statystyki!BP8='Tabela kolorów'!$AO$90,'Tabela kolorów'!$AO$91:$AO$131,Statystyki!BP8='Tabela kolorów'!$AP$90,'Tabela kolorów'!$AP$91:$AP$131),"0")</f>
        <v>0</v>
      </c>
      <c r="BQ192" t="str" cm="1">
        <f t="array" ref="BQ192">_xlfn.IFNA(_xlfn.IFS(Statystyki!BQ8='Tabela kolorów'!$B$90,'Tabela kolorów'!$B$91:$B$131,Statystyki!BQ8='Tabela kolorów'!$C$90,'Tabela kolorów'!$C$91:$C$131,Statystyki!BQ8='Tabela kolorów'!$D$90,'Tabela kolorów'!$D$91:$D$131,
Statystyki!BQ8='Tabela kolorów'!$E$90,'Tabela kolorów'!$E$91:$E$131,Statystyki!BQ8='Tabela kolorów'!$F$90,'Tabela kolorów'!$F$91:$F$131,Statystyki!BQ8='Tabela kolorów'!$G$90,'Tabela kolorów'!$G$91:$G$131,
Statystyki!BQ8='Tabela kolorów'!$H$90,'Tabela kolorów'!$H$91:$H$131,Statystyki!BQ8='Tabela kolorów'!$I$90,'Tabela kolorów'!$I$91:$I$131,Statystyki!BQ8='Tabela kolorów'!$J$90,'Tabela kolorów'!$J$91:$J$131,
Statystyki!BQ8='Tabela kolorów'!$K$90,'Tabela kolorów'!$K$91:$K$131,Statystyki!BQ8='Tabela kolorów'!$L$90,'Tabela kolorów'!$L$91:$L$131,Statystyki!BQ8='Tabela kolorów'!$M$90,'Tabela kolorów'!$M$91:$M$131,
Statystyki!BQ8='Tabela kolorów'!$N$90,'Tabela kolorów'!$N$91:$N$131,Statystyki!BQ8='Tabela kolorów'!$O$90,'Tabela kolorów'!$O$91:$O$131,Statystyki!BQ8='Tabela kolorów'!$P$90,'Tabela kolorów'!$P$91:$P$131,
Statystyki!BQ8='Tabela kolorów'!$Q$90,'Tabela kolorów'!$Q$91:$Q$131,Statystyki!BQ8='Tabela kolorów'!$R$90,'Tabela kolorów'!$R$91:$R$131,Statystyki!BQ8='Tabela kolorów'!$S$90,'Tabela kolorów'!$S$91:$S$131,
Statystyki!BQ8='Tabela kolorów'!$S$90,'Tabela kolorów'!$S$91:$S$131,Statystyki!BQ8='Tabela kolorów'!$T$90,'Tabela kolorów'!$T$91:$T$131,Statystyki!BQ8='Tabela kolorów'!$U$90,'Tabela kolorów'!$U$91:$U$131,
Statystyki!BQ8='Tabela kolorów'!$V$90,'Tabela kolorów'!$V$91:$V$131,Statystyki!BQ8='Tabela kolorów'!$W$90,'Tabela kolorów'!$W$91:$W$131,Statystyki!BQ8='Tabela kolorów'!$X$90,'Tabela kolorów'!$X$91:$X$131,
Statystyki!BQ8='Tabela kolorów'!$Y$90,'Tabela kolorów'!$Y$91:$Y$131,Statystyki!BQ8='Tabela kolorów'!$Z$90,'Tabela kolorów'!$Z$91:$Z$131,Statystyki!BQ8='Tabela kolorów'!$AA$90,'Tabela kolorów'!$AA$91:$AA$131,
Statystyki!BQ8='Tabela kolorów'!$AB$90,'Tabela kolorów'!$AB$91:$AB$131,Statystyki!BQ8='Tabela kolorów'!$AC$90,'Tabela kolorów'!$AC$91:$AC$131,Statystyki!BQ8='Tabela kolorów'!$AD$90,'Tabela kolorów'!$AD$91:$AD$131,
Statystyki!BQ8='Tabela kolorów'!$AE$90,'Tabela kolorów'!$AE$91:$AE$131,Statystyki!BQ8='Tabela kolorów'!$AF$90,'Tabela kolorów'!$AF$91:$AF$131,Statystyki!BQ8='Tabela kolorów'!$AG$90,'Tabela kolorów'!$AG$91:$AG$131,
Statystyki!BQ8='Tabela kolorów'!$AH$90,'Tabela kolorów'!$AH$91:$AH$131,Statystyki!BQ8='Tabela kolorów'!$AI$90,'Tabela kolorów'!$AI$91:$AI$131,Statystyki!BQ8='Tabela kolorów'!$AJ$90,'Tabela kolorów'!$AJ$91:$AJ$131,
Statystyki!BQ8='Tabela kolorów'!$AK$90,'Tabela kolorów'!$AK$91:$AK$131,Statystyki!BQ8='Tabela kolorów'!$AL$90,'Tabela kolorów'!$AL$91:$AL$131,Statystyki!BQ8='Tabela kolorów'!$AM$90,'Tabela kolorów'!$AM$91:$AM$131,
Statystyki!BQ8='Tabela kolorów'!$AN$90,'Tabela kolorów'!$AN$91:$AN$131,Statystyki!BQ8='Tabela kolorów'!$AO$90,'Tabela kolorów'!$AO$91:$AO$131,Statystyki!BQ8='Tabela kolorów'!$AP$90,'Tabela kolorów'!$AP$91:$AP$131),"0")</f>
        <v>0</v>
      </c>
      <c r="BR192" t="str" cm="1">
        <f t="array" aca="1" ref="BR192:BR232" ca="1">_xlfn.IFNA(_xlfn.IFS(Statystyki!BR8='Tabela kolorów'!$B$90,'Tabela kolorów'!$B$91:$B$131,Statystyki!BR8='Tabela kolorów'!$C$90,'Tabela kolorów'!$C$91:$C$131,Statystyki!BR8='Tabela kolorów'!$D$90,'Tabela kolorów'!$D$91:$D$131,
Statystyki!BR8='Tabela kolorów'!$E$90,'Tabela kolorów'!$E$91:$E$131,Statystyki!BR8='Tabela kolorów'!$F$90,'Tabela kolorów'!$F$91:$F$131,Statystyki!BR8='Tabela kolorów'!$G$90,'Tabela kolorów'!$G$91:$G$131,
Statystyki!BR8='Tabela kolorów'!$H$90,'Tabela kolorów'!$H$91:$H$131,Statystyki!BR8='Tabela kolorów'!$I$90,'Tabela kolorów'!$I$91:$I$131,Statystyki!BR8='Tabela kolorów'!$J$90,'Tabela kolorów'!$J$91:$J$131,
Statystyki!BR8='Tabela kolorów'!$K$90,'Tabela kolorów'!$K$91:$K$131,Statystyki!BR8='Tabela kolorów'!$L$90,'Tabela kolorów'!$L$91:$L$131,Statystyki!BR8='Tabela kolorów'!$M$90,'Tabela kolorów'!$M$91:$M$131,
Statystyki!BR8='Tabela kolorów'!$N$90,'Tabela kolorów'!$N$91:$N$131,Statystyki!BR8='Tabela kolorów'!$O$90,'Tabela kolorów'!$O$91:$O$131,Statystyki!BR8='Tabela kolorów'!$P$90,'Tabela kolorów'!$P$91:$P$131,
Statystyki!BR8='Tabela kolorów'!$Q$90,'Tabela kolorów'!$Q$91:$Q$131,Statystyki!BR8='Tabela kolorów'!$R$90,'Tabela kolorów'!$R$91:$R$131,Statystyki!BR8='Tabela kolorów'!$S$90,'Tabela kolorów'!$S$91:$S$131,
Statystyki!BR8='Tabela kolorów'!$S$90,'Tabela kolorów'!$S$91:$S$131,Statystyki!BR8='Tabela kolorów'!$T$90,'Tabela kolorów'!$T$91:$T$131,Statystyki!BR8='Tabela kolorów'!$U$90,'Tabela kolorów'!$U$91:$U$131,
Statystyki!BR8='Tabela kolorów'!$V$90,'Tabela kolorów'!$V$91:$V$131,Statystyki!BR8='Tabela kolorów'!$W$90,'Tabela kolorów'!$W$91:$W$131,Statystyki!BR8='Tabela kolorów'!$X$90,'Tabela kolorów'!$X$91:$X$131,
Statystyki!BR8='Tabela kolorów'!$Y$90,'Tabela kolorów'!$Y$91:$Y$131,Statystyki!BR8='Tabela kolorów'!$Z$90,'Tabela kolorów'!$Z$91:$Z$131,Statystyki!BR8='Tabela kolorów'!$AA$90,'Tabela kolorów'!$AA$91:$AA$131,
Statystyki!BR8='Tabela kolorów'!$AB$90,'Tabela kolorów'!$AB$91:$AB$131,Statystyki!BR8='Tabela kolorów'!$AC$90,'Tabela kolorów'!$AC$91:$AC$131,Statystyki!BR8='Tabela kolorów'!$AD$90,'Tabela kolorów'!$AD$91:$AD$131,
Statystyki!BR8='Tabela kolorów'!$AE$90,'Tabela kolorów'!$AE$91:$AE$131,Statystyki!BR8='Tabela kolorów'!$AF$90,'Tabela kolorów'!$AF$91:$AF$131,Statystyki!BR8='Tabela kolorów'!$AG$90,'Tabela kolorów'!$AG$91:$AG$131,
Statystyki!BR8='Tabela kolorów'!$AH$90,'Tabela kolorów'!$AH$91:$AH$131,Statystyki!BR8='Tabela kolorów'!$AI$90,'Tabela kolorów'!$AI$91:$AI$131,Statystyki!BR8='Tabela kolorów'!$AJ$90,'Tabela kolorów'!$AJ$91:$AJ$131,
Statystyki!BR8='Tabela kolorów'!$AK$90,'Tabela kolorów'!$AK$91:$AK$131,Statystyki!BR8='Tabela kolorów'!$AL$90,'Tabela kolorów'!$AL$91:$AL$131,Statystyki!BR8='Tabela kolorów'!$AM$90,'Tabela kolorów'!$AM$91:$AM$131,
Statystyki!BR8='Tabela kolorów'!$AN$90,'Tabela kolorów'!$AN$91:$AN$131,Statystyki!BR8='Tabela kolorów'!$AO$90,'Tabela kolorów'!$AO$91:$AO$131,Statystyki!BR8='Tabela kolorów'!$AP$90,'Tabela kolorów'!$AP$91:$AP$131),"0")</f>
        <v>Różowy</v>
      </c>
      <c r="BS192" t="str" cm="1">
        <f t="array" ref="BS192">_xlfn.IFNA(_xlfn.IFS(Statystyki!BS8='Tabela kolorów'!$B$90,'Tabela kolorów'!$B$91:$B$131,Statystyki!BS8='Tabela kolorów'!$C$90,'Tabela kolorów'!$C$91:$C$131,Statystyki!BS8='Tabela kolorów'!$D$90,'Tabela kolorów'!$D$91:$D$131,
Statystyki!BS8='Tabela kolorów'!$E$90,'Tabela kolorów'!$E$91:$E$131,Statystyki!BS8='Tabela kolorów'!$F$90,'Tabela kolorów'!$F$91:$F$131,Statystyki!BS8='Tabela kolorów'!$G$90,'Tabela kolorów'!$G$91:$G$131,
Statystyki!BS8='Tabela kolorów'!$H$90,'Tabela kolorów'!$H$91:$H$131,Statystyki!BS8='Tabela kolorów'!$I$90,'Tabela kolorów'!$I$91:$I$131,Statystyki!BS8='Tabela kolorów'!$J$90,'Tabela kolorów'!$J$91:$J$131,
Statystyki!BS8='Tabela kolorów'!$K$90,'Tabela kolorów'!$K$91:$K$131,Statystyki!BS8='Tabela kolorów'!$L$90,'Tabela kolorów'!$L$91:$L$131,Statystyki!BS8='Tabela kolorów'!$M$90,'Tabela kolorów'!$M$91:$M$131,
Statystyki!BS8='Tabela kolorów'!$N$90,'Tabela kolorów'!$N$91:$N$131,Statystyki!BS8='Tabela kolorów'!$O$90,'Tabela kolorów'!$O$91:$O$131,Statystyki!BS8='Tabela kolorów'!$P$90,'Tabela kolorów'!$P$91:$P$131,
Statystyki!BS8='Tabela kolorów'!$Q$90,'Tabela kolorów'!$Q$91:$Q$131,Statystyki!BS8='Tabela kolorów'!$R$90,'Tabela kolorów'!$R$91:$R$131,Statystyki!BS8='Tabela kolorów'!$S$90,'Tabela kolorów'!$S$91:$S$131,
Statystyki!BS8='Tabela kolorów'!$S$90,'Tabela kolorów'!$S$91:$S$131,Statystyki!BS8='Tabela kolorów'!$T$90,'Tabela kolorów'!$T$91:$T$131,Statystyki!BS8='Tabela kolorów'!$U$90,'Tabela kolorów'!$U$91:$U$131,
Statystyki!BS8='Tabela kolorów'!$V$90,'Tabela kolorów'!$V$91:$V$131,Statystyki!BS8='Tabela kolorów'!$W$90,'Tabela kolorów'!$W$91:$W$131,Statystyki!BS8='Tabela kolorów'!$X$90,'Tabela kolorów'!$X$91:$X$131,
Statystyki!BS8='Tabela kolorów'!$Y$90,'Tabela kolorów'!$Y$91:$Y$131,Statystyki!BS8='Tabela kolorów'!$Z$90,'Tabela kolorów'!$Z$91:$Z$131,Statystyki!BS8='Tabela kolorów'!$AA$90,'Tabela kolorów'!$AA$91:$AA$131,
Statystyki!BS8='Tabela kolorów'!$AB$90,'Tabela kolorów'!$AB$91:$AB$131,Statystyki!BS8='Tabela kolorów'!$AC$90,'Tabela kolorów'!$AC$91:$AC$131,Statystyki!BS8='Tabela kolorów'!$AD$90,'Tabela kolorów'!$AD$91:$AD$131,
Statystyki!BS8='Tabela kolorów'!$AE$90,'Tabela kolorów'!$AE$91:$AE$131,Statystyki!BS8='Tabela kolorów'!$AF$90,'Tabela kolorów'!$AF$91:$AF$131,Statystyki!BS8='Tabela kolorów'!$AG$90,'Tabela kolorów'!$AG$91:$AG$131,
Statystyki!BS8='Tabela kolorów'!$AH$90,'Tabela kolorów'!$AH$91:$AH$131,Statystyki!BS8='Tabela kolorów'!$AI$90,'Tabela kolorów'!$AI$91:$AI$131,Statystyki!BS8='Tabela kolorów'!$AJ$90,'Tabela kolorów'!$AJ$91:$AJ$131,
Statystyki!BS8='Tabela kolorów'!$AK$90,'Tabela kolorów'!$AK$91:$AK$131,Statystyki!BS8='Tabela kolorów'!$AL$90,'Tabela kolorów'!$AL$91:$AL$131,Statystyki!BS8='Tabela kolorów'!$AM$90,'Tabela kolorów'!$AM$91:$AM$131,
Statystyki!BS8='Tabela kolorów'!$AN$90,'Tabela kolorów'!$AN$91:$AN$131,Statystyki!BS8='Tabela kolorów'!$AO$90,'Tabela kolorów'!$AO$91:$AO$131,Statystyki!BS8='Tabela kolorów'!$AP$90,'Tabela kolorów'!$AP$91:$AP$131),"0")</f>
        <v>0</v>
      </c>
      <c r="BT192" t="str" cm="1">
        <f t="array" ref="BT192">_xlfn.IFNA(_xlfn.IFS(Statystyki!BT8='Tabela kolorów'!$B$90,'Tabela kolorów'!$B$91:$B$131,Statystyki!BT8='Tabela kolorów'!$C$90,'Tabela kolorów'!$C$91:$C$131,Statystyki!BT8='Tabela kolorów'!$D$90,'Tabela kolorów'!$D$91:$D$131,
Statystyki!BT8='Tabela kolorów'!$E$90,'Tabela kolorów'!$E$91:$E$131,Statystyki!BT8='Tabela kolorów'!$F$90,'Tabela kolorów'!$F$91:$F$131,Statystyki!BT8='Tabela kolorów'!$G$90,'Tabela kolorów'!$G$91:$G$131,
Statystyki!BT8='Tabela kolorów'!$H$90,'Tabela kolorów'!$H$91:$H$131,Statystyki!BT8='Tabela kolorów'!$I$90,'Tabela kolorów'!$I$91:$I$131,Statystyki!BT8='Tabela kolorów'!$J$90,'Tabela kolorów'!$J$91:$J$131,
Statystyki!BT8='Tabela kolorów'!$K$90,'Tabela kolorów'!$K$91:$K$131,Statystyki!BT8='Tabela kolorów'!$L$90,'Tabela kolorów'!$L$91:$L$131,Statystyki!BT8='Tabela kolorów'!$M$90,'Tabela kolorów'!$M$91:$M$131,
Statystyki!BT8='Tabela kolorów'!$N$90,'Tabela kolorów'!$N$91:$N$131,Statystyki!BT8='Tabela kolorów'!$O$90,'Tabela kolorów'!$O$91:$O$131,Statystyki!BT8='Tabela kolorów'!$P$90,'Tabela kolorów'!$P$91:$P$131,
Statystyki!BT8='Tabela kolorów'!$Q$90,'Tabela kolorów'!$Q$91:$Q$131,Statystyki!BT8='Tabela kolorów'!$R$90,'Tabela kolorów'!$R$91:$R$131,Statystyki!BT8='Tabela kolorów'!$S$90,'Tabela kolorów'!$S$91:$S$131,
Statystyki!BT8='Tabela kolorów'!$S$90,'Tabela kolorów'!$S$91:$S$131,Statystyki!BT8='Tabela kolorów'!$T$90,'Tabela kolorów'!$T$91:$T$131,Statystyki!BT8='Tabela kolorów'!$U$90,'Tabela kolorów'!$U$91:$U$131,
Statystyki!BT8='Tabela kolorów'!$V$90,'Tabela kolorów'!$V$91:$V$131,Statystyki!BT8='Tabela kolorów'!$W$90,'Tabela kolorów'!$W$91:$W$131,Statystyki!BT8='Tabela kolorów'!$X$90,'Tabela kolorów'!$X$91:$X$131,
Statystyki!BT8='Tabela kolorów'!$Y$90,'Tabela kolorów'!$Y$91:$Y$131,Statystyki!BT8='Tabela kolorów'!$Z$90,'Tabela kolorów'!$Z$91:$Z$131,Statystyki!BT8='Tabela kolorów'!$AA$90,'Tabela kolorów'!$AA$91:$AA$131,
Statystyki!BT8='Tabela kolorów'!$AB$90,'Tabela kolorów'!$AB$91:$AB$131,Statystyki!BT8='Tabela kolorów'!$AC$90,'Tabela kolorów'!$AC$91:$AC$131,Statystyki!BT8='Tabela kolorów'!$AD$90,'Tabela kolorów'!$AD$91:$AD$131,
Statystyki!BT8='Tabela kolorów'!$AE$90,'Tabela kolorów'!$AE$91:$AE$131,Statystyki!BT8='Tabela kolorów'!$AF$90,'Tabela kolorów'!$AF$91:$AF$131,Statystyki!BT8='Tabela kolorów'!$AG$90,'Tabela kolorów'!$AG$91:$AG$131,
Statystyki!BT8='Tabela kolorów'!$AH$90,'Tabela kolorów'!$AH$91:$AH$131,Statystyki!BT8='Tabela kolorów'!$AI$90,'Tabela kolorów'!$AI$91:$AI$131,Statystyki!BT8='Tabela kolorów'!$AJ$90,'Tabela kolorów'!$AJ$91:$AJ$131,
Statystyki!BT8='Tabela kolorów'!$AK$90,'Tabela kolorów'!$AK$91:$AK$131,Statystyki!BT8='Tabela kolorów'!$AL$90,'Tabela kolorów'!$AL$91:$AL$131,Statystyki!BT8='Tabela kolorów'!$AM$90,'Tabela kolorów'!$AM$91:$AM$131,
Statystyki!BT8='Tabela kolorów'!$AN$90,'Tabela kolorów'!$AN$91:$AN$131,Statystyki!BT8='Tabela kolorów'!$AO$90,'Tabela kolorów'!$AO$91:$AO$131,Statystyki!BT8='Tabela kolorów'!$AP$90,'Tabela kolorów'!$AP$91:$AP$131),"0")</f>
        <v>0</v>
      </c>
      <c r="BU192" t="str" cm="1">
        <f t="array" ref="BU192">_xlfn.IFNA(_xlfn.IFS(Statystyki!BU8='Tabela kolorów'!$B$90,'Tabela kolorów'!$B$91:$B$131,Statystyki!BU8='Tabela kolorów'!$C$90,'Tabela kolorów'!$C$91:$C$131,Statystyki!BU8='Tabela kolorów'!$D$90,'Tabela kolorów'!$D$91:$D$131,
Statystyki!BU8='Tabela kolorów'!$E$90,'Tabela kolorów'!$E$91:$E$131,Statystyki!BU8='Tabela kolorów'!$F$90,'Tabela kolorów'!$F$91:$F$131,Statystyki!BU8='Tabela kolorów'!$G$90,'Tabela kolorów'!$G$91:$G$131,
Statystyki!BU8='Tabela kolorów'!$H$90,'Tabela kolorów'!$H$91:$H$131,Statystyki!BU8='Tabela kolorów'!$I$90,'Tabela kolorów'!$I$91:$I$131,Statystyki!BU8='Tabela kolorów'!$J$90,'Tabela kolorów'!$J$91:$J$131,
Statystyki!BU8='Tabela kolorów'!$K$90,'Tabela kolorów'!$K$91:$K$131,Statystyki!BU8='Tabela kolorów'!$L$90,'Tabela kolorów'!$L$91:$L$131,Statystyki!BU8='Tabela kolorów'!$M$90,'Tabela kolorów'!$M$91:$M$131,
Statystyki!BU8='Tabela kolorów'!$N$90,'Tabela kolorów'!$N$91:$N$131,Statystyki!BU8='Tabela kolorów'!$O$90,'Tabela kolorów'!$O$91:$O$131,Statystyki!BU8='Tabela kolorów'!$P$90,'Tabela kolorów'!$P$91:$P$131,
Statystyki!BU8='Tabela kolorów'!$Q$90,'Tabela kolorów'!$Q$91:$Q$131,Statystyki!BU8='Tabela kolorów'!$R$90,'Tabela kolorów'!$R$91:$R$131,Statystyki!BU8='Tabela kolorów'!$S$90,'Tabela kolorów'!$S$91:$S$131,
Statystyki!BU8='Tabela kolorów'!$S$90,'Tabela kolorów'!$S$91:$S$131,Statystyki!BU8='Tabela kolorów'!$T$90,'Tabela kolorów'!$T$91:$T$131,Statystyki!BU8='Tabela kolorów'!$U$90,'Tabela kolorów'!$U$91:$U$131,
Statystyki!BU8='Tabela kolorów'!$V$90,'Tabela kolorów'!$V$91:$V$131,Statystyki!BU8='Tabela kolorów'!$W$90,'Tabela kolorów'!$W$91:$W$131,Statystyki!BU8='Tabela kolorów'!$X$90,'Tabela kolorów'!$X$91:$X$131,
Statystyki!BU8='Tabela kolorów'!$Y$90,'Tabela kolorów'!$Y$91:$Y$131,Statystyki!BU8='Tabela kolorów'!$Z$90,'Tabela kolorów'!$Z$91:$Z$131,Statystyki!BU8='Tabela kolorów'!$AA$90,'Tabela kolorów'!$AA$91:$AA$131,
Statystyki!BU8='Tabela kolorów'!$AB$90,'Tabela kolorów'!$AB$91:$AB$131,Statystyki!BU8='Tabela kolorów'!$AC$90,'Tabela kolorów'!$AC$91:$AC$131,Statystyki!BU8='Tabela kolorów'!$AD$90,'Tabela kolorów'!$AD$91:$AD$131,
Statystyki!BU8='Tabela kolorów'!$AE$90,'Tabela kolorów'!$AE$91:$AE$131,Statystyki!BU8='Tabela kolorów'!$AF$90,'Tabela kolorów'!$AF$91:$AF$131,Statystyki!BU8='Tabela kolorów'!$AG$90,'Tabela kolorów'!$AG$91:$AG$131,
Statystyki!BU8='Tabela kolorów'!$AH$90,'Tabela kolorów'!$AH$91:$AH$131,Statystyki!BU8='Tabela kolorów'!$AI$90,'Tabela kolorów'!$AI$91:$AI$131,Statystyki!BU8='Tabela kolorów'!$AJ$90,'Tabela kolorów'!$AJ$91:$AJ$131,
Statystyki!BU8='Tabela kolorów'!$AK$90,'Tabela kolorów'!$AK$91:$AK$131,Statystyki!BU8='Tabela kolorów'!$AL$90,'Tabela kolorów'!$AL$91:$AL$131,Statystyki!BU8='Tabela kolorów'!$AM$90,'Tabela kolorów'!$AM$91:$AM$131,
Statystyki!BU8='Tabela kolorów'!$AN$90,'Tabela kolorów'!$AN$91:$AN$131,Statystyki!BU8='Tabela kolorów'!$AO$90,'Tabela kolorów'!$AO$91:$AO$131,Statystyki!BU8='Tabela kolorów'!$AP$90,'Tabela kolorów'!$AP$91:$AP$131),"0")</f>
        <v>0</v>
      </c>
      <c r="BV192" t="str" cm="1">
        <f t="array" aca="1" ref="BV192:BV232" ca="1">_xlfn.IFNA(_xlfn.IFS(Statystyki!BV8='Tabela kolorów'!$B$90,'Tabela kolorów'!$B$91:$B$131,Statystyki!BV8='Tabela kolorów'!$C$90,'Tabela kolorów'!$C$91:$C$131,Statystyki!BV8='Tabela kolorów'!$D$90,'Tabela kolorów'!$D$91:$D$131,
Statystyki!BV8='Tabela kolorów'!$E$90,'Tabela kolorów'!$E$91:$E$131,Statystyki!BV8='Tabela kolorów'!$F$90,'Tabela kolorów'!$F$91:$F$131,Statystyki!BV8='Tabela kolorów'!$G$90,'Tabela kolorów'!$G$91:$G$131,
Statystyki!BV8='Tabela kolorów'!$H$90,'Tabela kolorów'!$H$91:$H$131,Statystyki!BV8='Tabela kolorów'!$I$90,'Tabela kolorów'!$I$91:$I$131,Statystyki!BV8='Tabela kolorów'!$J$90,'Tabela kolorów'!$J$91:$J$131,
Statystyki!BV8='Tabela kolorów'!$K$90,'Tabela kolorów'!$K$91:$K$131,Statystyki!BV8='Tabela kolorów'!$L$90,'Tabela kolorów'!$L$91:$L$131,Statystyki!BV8='Tabela kolorów'!$M$90,'Tabela kolorów'!$M$91:$M$131,
Statystyki!BV8='Tabela kolorów'!$N$90,'Tabela kolorów'!$N$91:$N$131,Statystyki!BV8='Tabela kolorów'!$O$90,'Tabela kolorów'!$O$91:$O$131,Statystyki!BV8='Tabela kolorów'!$P$90,'Tabela kolorów'!$P$91:$P$131,
Statystyki!BV8='Tabela kolorów'!$Q$90,'Tabela kolorów'!$Q$91:$Q$131,Statystyki!BV8='Tabela kolorów'!$R$90,'Tabela kolorów'!$R$91:$R$131,Statystyki!BV8='Tabela kolorów'!$S$90,'Tabela kolorów'!$S$91:$S$131,
Statystyki!BV8='Tabela kolorów'!$S$90,'Tabela kolorów'!$S$91:$S$131,Statystyki!BV8='Tabela kolorów'!$T$90,'Tabela kolorów'!$T$91:$T$131,Statystyki!BV8='Tabela kolorów'!$U$90,'Tabela kolorów'!$U$91:$U$131,
Statystyki!BV8='Tabela kolorów'!$V$90,'Tabela kolorów'!$V$91:$V$131,Statystyki!BV8='Tabela kolorów'!$W$90,'Tabela kolorów'!$W$91:$W$131,Statystyki!BV8='Tabela kolorów'!$X$90,'Tabela kolorów'!$X$91:$X$131,
Statystyki!BV8='Tabela kolorów'!$Y$90,'Tabela kolorów'!$Y$91:$Y$131,Statystyki!BV8='Tabela kolorów'!$Z$90,'Tabela kolorów'!$Z$91:$Z$131,Statystyki!BV8='Tabela kolorów'!$AA$90,'Tabela kolorów'!$AA$91:$AA$131,
Statystyki!BV8='Tabela kolorów'!$AB$90,'Tabela kolorów'!$AB$91:$AB$131,Statystyki!BV8='Tabela kolorów'!$AC$90,'Tabela kolorów'!$AC$91:$AC$131,Statystyki!BV8='Tabela kolorów'!$AD$90,'Tabela kolorów'!$AD$91:$AD$131,
Statystyki!BV8='Tabela kolorów'!$AE$90,'Tabela kolorów'!$AE$91:$AE$131,Statystyki!BV8='Tabela kolorów'!$AF$90,'Tabela kolorów'!$AF$91:$AF$131,Statystyki!BV8='Tabela kolorów'!$AG$90,'Tabela kolorów'!$AG$91:$AG$131,
Statystyki!BV8='Tabela kolorów'!$AH$90,'Tabela kolorów'!$AH$91:$AH$131,Statystyki!BV8='Tabela kolorów'!$AI$90,'Tabela kolorów'!$AI$91:$AI$131,Statystyki!BV8='Tabela kolorów'!$AJ$90,'Tabela kolorów'!$AJ$91:$AJ$131,
Statystyki!BV8='Tabela kolorów'!$AK$90,'Tabela kolorów'!$AK$91:$AK$131,Statystyki!BV8='Tabela kolorów'!$AL$90,'Tabela kolorów'!$AL$91:$AL$131,Statystyki!BV8='Tabela kolorów'!$AM$90,'Tabela kolorów'!$AM$91:$AM$131,
Statystyki!BV8='Tabela kolorów'!$AN$90,'Tabela kolorów'!$AN$91:$AN$131,Statystyki!BV8='Tabela kolorów'!$AO$90,'Tabela kolorów'!$AO$91:$AO$131,Statystyki!BV8='Tabela kolorów'!$AP$90,'Tabela kolorów'!$AP$91:$AP$131),"0")</f>
        <v>Purpurowy</v>
      </c>
      <c r="BW192" t="str" cm="1">
        <f t="array" ref="BW192">_xlfn.IFNA(_xlfn.IFS(Statystyki!BW8='Tabela kolorów'!$B$90,'Tabela kolorów'!$B$91:$B$131,Statystyki!BW8='Tabela kolorów'!$C$90,'Tabela kolorów'!$C$91:$C$131,Statystyki!BW8='Tabela kolorów'!$D$90,'Tabela kolorów'!$D$91:$D$131,
Statystyki!BW8='Tabela kolorów'!$E$90,'Tabela kolorów'!$E$91:$E$131,Statystyki!BW8='Tabela kolorów'!$F$90,'Tabela kolorów'!$F$91:$F$131,Statystyki!BW8='Tabela kolorów'!$G$90,'Tabela kolorów'!$G$91:$G$131,
Statystyki!BW8='Tabela kolorów'!$H$90,'Tabela kolorów'!$H$91:$H$131,Statystyki!BW8='Tabela kolorów'!$I$90,'Tabela kolorów'!$I$91:$I$131,Statystyki!BW8='Tabela kolorów'!$J$90,'Tabela kolorów'!$J$91:$J$131,
Statystyki!BW8='Tabela kolorów'!$K$90,'Tabela kolorów'!$K$91:$K$131,Statystyki!BW8='Tabela kolorów'!$L$90,'Tabela kolorów'!$L$91:$L$131,Statystyki!BW8='Tabela kolorów'!$M$90,'Tabela kolorów'!$M$91:$M$131,
Statystyki!BW8='Tabela kolorów'!$N$90,'Tabela kolorów'!$N$91:$N$131,Statystyki!BW8='Tabela kolorów'!$O$90,'Tabela kolorów'!$O$91:$O$131,Statystyki!BW8='Tabela kolorów'!$P$90,'Tabela kolorów'!$P$91:$P$131,
Statystyki!BW8='Tabela kolorów'!$Q$90,'Tabela kolorów'!$Q$91:$Q$131,Statystyki!BW8='Tabela kolorów'!$R$90,'Tabela kolorów'!$R$91:$R$131,Statystyki!BW8='Tabela kolorów'!$S$90,'Tabela kolorów'!$S$91:$S$131,
Statystyki!BW8='Tabela kolorów'!$S$90,'Tabela kolorów'!$S$91:$S$131,Statystyki!BW8='Tabela kolorów'!$T$90,'Tabela kolorów'!$T$91:$T$131,Statystyki!BW8='Tabela kolorów'!$U$90,'Tabela kolorów'!$U$91:$U$131,
Statystyki!BW8='Tabela kolorów'!$V$90,'Tabela kolorów'!$V$91:$V$131,Statystyki!BW8='Tabela kolorów'!$W$90,'Tabela kolorów'!$W$91:$W$131,Statystyki!BW8='Tabela kolorów'!$X$90,'Tabela kolorów'!$X$91:$X$131,
Statystyki!BW8='Tabela kolorów'!$Y$90,'Tabela kolorów'!$Y$91:$Y$131,Statystyki!BW8='Tabela kolorów'!$Z$90,'Tabela kolorów'!$Z$91:$Z$131,Statystyki!BW8='Tabela kolorów'!$AA$90,'Tabela kolorów'!$AA$91:$AA$131,
Statystyki!BW8='Tabela kolorów'!$AB$90,'Tabela kolorów'!$AB$91:$AB$131,Statystyki!BW8='Tabela kolorów'!$AC$90,'Tabela kolorów'!$AC$91:$AC$131,Statystyki!BW8='Tabela kolorów'!$AD$90,'Tabela kolorów'!$AD$91:$AD$131,
Statystyki!BW8='Tabela kolorów'!$AE$90,'Tabela kolorów'!$AE$91:$AE$131,Statystyki!BW8='Tabela kolorów'!$AF$90,'Tabela kolorów'!$AF$91:$AF$131,Statystyki!BW8='Tabela kolorów'!$AG$90,'Tabela kolorów'!$AG$91:$AG$131,
Statystyki!BW8='Tabela kolorów'!$AH$90,'Tabela kolorów'!$AH$91:$AH$131,Statystyki!BW8='Tabela kolorów'!$AI$90,'Tabela kolorów'!$AI$91:$AI$131,Statystyki!BW8='Tabela kolorów'!$AJ$90,'Tabela kolorów'!$AJ$91:$AJ$131,
Statystyki!BW8='Tabela kolorów'!$AK$90,'Tabela kolorów'!$AK$91:$AK$131,Statystyki!BW8='Tabela kolorów'!$AL$90,'Tabela kolorów'!$AL$91:$AL$131,Statystyki!BW8='Tabela kolorów'!$AM$90,'Tabela kolorów'!$AM$91:$AM$131,
Statystyki!BW8='Tabela kolorów'!$AN$90,'Tabela kolorów'!$AN$91:$AN$131,Statystyki!BW8='Tabela kolorów'!$AO$90,'Tabela kolorów'!$AO$91:$AO$131,Statystyki!BW8='Tabela kolorów'!$AP$90,'Tabela kolorów'!$AP$91:$AP$131),"0")</f>
        <v>0</v>
      </c>
      <c r="BX192" t="str" cm="1">
        <f t="array" ref="BX192">_xlfn.IFNA(_xlfn.IFS(Statystyki!BX8='Tabela kolorów'!$B$90,'Tabela kolorów'!$B$91:$B$131,Statystyki!BX8='Tabela kolorów'!$C$90,'Tabela kolorów'!$C$91:$C$131,Statystyki!BX8='Tabela kolorów'!$D$90,'Tabela kolorów'!$D$91:$D$131,
Statystyki!BX8='Tabela kolorów'!$E$90,'Tabela kolorów'!$E$91:$E$131,Statystyki!BX8='Tabela kolorów'!$F$90,'Tabela kolorów'!$F$91:$F$131,Statystyki!BX8='Tabela kolorów'!$G$90,'Tabela kolorów'!$G$91:$G$131,
Statystyki!BX8='Tabela kolorów'!$H$90,'Tabela kolorów'!$H$91:$H$131,Statystyki!BX8='Tabela kolorów'!$I$90,'Tabela kolorów'!$I$91:$I$131,Statystyki!BX8='Tabela kolorów'!$J$90,'Tabela kolorów'!$J$91:$J$131,
Statystyki!BX8='Tabela kolorów'!$K$90,'Tabela kolorów'!$K$91:$K$131,Statystyki!BX8='Tabela kolorów'!$L$90,'Tabela kolorów'!$L$91:$L$131,Statystyki!BX8='Tabela kolorów'!$M$90,'Tabela kolorów'!$M$91:$M$131,
Statystyki!BX8='Tabela kolorów'!$N$90,'Tabela kolorów'!$N$91:$N$131,Statystyki!BX8='Tabela kolorów'!$O$90,'Tabela kolorów'!$O$91:$O$131,Statystyki!BX8='Tabela kolorów'!$P$90,'Tabela kolorów'!$P$91:$P$131,
Statystyki!BX8='Tabela kolorów'!$Q$90,'Tabela kolorów'!$Q$91:$Q$131,Statystyki!BX8='Tabela kolorów'!$R$90,'Tabela kolorów'!$R$91:$R$131,Statystyki!BX8='Tabela kolorów'!$S$90,'Tabela kolorów'!$S$91:$S$131,
Statystyki!BX8='Tabela kolorów'!$S$90,'Tabela kolorów'!$S$91:$S$131,Statystyki!BX8='Tabela kolorów'!$T$90,'Tabela kolorów'!$T$91:$T$131,Statystyki!BX8='Tabela kolorów'!$U$90,'Tabela kolorów'!$U$91:$U$131,
Statystyki!BX8='Tabela kolorów'!$V$90,'Tabela kolorów'!$V$91:$V$131,Statystyki!BX8='Tabela kolorów'!$W$90,'Tabela kolorów'!$W$91:$W$131,Statystyki!BX8='Tabela kolorów'!$X$90,'Tabela kolorów'!$X$91:$X$131,
Statystyki!BX8='Tabela kolorów'!$Y$90,'Tabela kolorów'!$Y$91:$Y$131,Statystyki!BX8='Tabela kolorów'!$Z$90,'Tabela kolorów'!$Z$91:$Z$131,Statystyki!BX8='Tabela kolorów'!$AA$90,'Tabela kolorów'!$AA$91:$AA$131,
Statystyki!BX8='Tabela kolorów'!$AB$90,'Tabela kolorów'!$AB$91:$AB$131,Statystyki!BX8='Tabela kolorów'!$AC$90,'Tabela kolorów'!$AC$91:$AC$131,Statystyki!BX8='Tabela kolorów'!$AD$90,'Tabela kolorów'!$AD$91:$AD$131,
Statystyki!BX8='Tabela kolorów'!$AE$90,'Tabela kolorów'!$AE$91:$AE$131,Statystyki!BX8='Tabela kolorów'!$AF$90,'Tabela kolorów'!$AF$91:$AF$131,Statystyki!BX8='Tabela kolorów'!$AG$90,'Tabela kolorów'!$AG$91:$AG$131,
Statystyki!BX8='Tabela kolorów'!$AH$90,'Tabela kolorów'!$AH$91:$AH$131,Statystyki!BX8='Tabela kolorów'!$AI$90,'Tabela kolorów'!$AI$91:$AI$131,Statystyki!BX8='Tabela kolorów'!$AJ$90,'Tabela kolorów'!$AJ$91:$AJ$131,
Statystyki!BX8='Tabela kolorów'!$AK$90,'Tabela kolorów'!$AK$91:$AK$131,Statystyki!BX8='Tabela kolorów'!$AL$90,'Tabela kolorów'!$AL$91:$AL$131,Statystyki!BX8='Tabela kolorów'!$AM$90,'Tabela kolorów'!$AM$91:$AM$131,
Statystyki!BX8='Tabela kolorów'!$AN$90,'Tabela kolorów'!$AN$91:$AN$131,Statystyki!BX8='Tabela kolorów'!$AO$90,'Tabela kolorów'!$AO$91:$AO$131,Statystyki!BX8='Tabela kolorów'!$AP$90,'Tabela kolorów'!$AP$91:$AP$131),"0")</f>
        <v>0</v>
      </c>
      <c r="BY192" t="str" cm="1">
        <f t="array" aca="1" ref="BY192:BY232" ca="1">_xlfn.IFNA(_xlfn.IFS(Statystyki!BY8='Tabela kolorów'!$B$90,'Tabela kolorów'!$B$91:$B$131,Statystyki!BY8='Tabela kolorów'!$C$90,'Tabela kolorów'!$C$91:$C$131,Statystyki!BY8='Tabela kolorów'!$D$90,'Tabela kolorów'!$D$91:$D$131,
Statystyki!BY8='Tabela kolorów'!$E$90,'Tabela kolorów'!$E$91:$E$131,Statystyki!BY8='Tabela kolorów'!$F$90,'Tabela kolorów'!$F$91:$F$131,Statystyki!BY8='Tabela kolorów'!$G$90,'Tabela kolorów'!$G$91:$G$131,
Statystyki!BY8='Tabela kolorów'!$H$90,'Tabela kolorów'!$H$91:$H$131,Statystyki!BY8='Tabela kolorów'!$I$90,'Tabela kolorów'!$I$91:$I$131,Statystyki!BY8='Tabela kolorów'!$J$90,'Tabela kolorów'!$J$91:$J$131,
Statystyki!BY8='Tabela kolorów'!$K$90,'Tabela kolorów'!$K$91:$K$131,Statystyki!BY8='Tabela kolorów'!$L$90,'Tabela kolorów'!$L$91:$L$131,Statystyki!BY8='Tabela kolorów'!$M$90,'Tabela kolorów'!$M$91:$M$131,
Statystyki!BY8='Tabela kolorów'!$N$90,'Tabela kolorów'!$N$91:$N$131,Statystyki!BY8='Tabela kolorów'!$O$90,'Tabela kolorów'!$O$91:$O$131,Statystyki!BY8='Tabela kolorów'!$P$90,'Tabela kolorów'!$P$91:$P$131,
Statystyki!BY8='Tabela kolorów'!$Q$90,'Tabela kolorów'!$Q$91:$Q$131,Statystyki!BY8='Tabela kolorów'!$R$90,'Tabela kolorów'!$R$91:$R$131,Statystyki!BY8='Tabela kolorów'!$S$90,'Tabela kolorów'!$S$91:$S$131,
Statystyki!BY8='Tabela kolorów'!$S$90,'Tabela kolorów'!$S$91:$S$131,Statystyki!BY8='Tabela kolorów'!$T$90,'Tabela kolorów'!$T$91:$T$131,Statystyki!BY8='Tabela kolorów'!$U$90,'Tabela kolorów'!$U$91:$U$131,
Statystyki!BY8='Tabela kolorów'!$V$90,'Tabela kolorów'!$V$91:$V$131,Statystyki!BY8='Tabela kolorów'!$W$90,'Tabela kolorów'!$W$91:$W$131,Statystyki!BY8='Tabela kolorów'!$X$90,'Tabela kolorów'!$X$91:$X$131,
Statystyki!BY8='Tabela kolorów'!$Y$90,'Tabela kolorów'!$Y$91:$Y$131,Statystyki!BY8='Tabela kolorów'!$Z$90,'Tabela kolorów'!$Z$91:$Z$131,Statystyki!BY8='Tabela kolorów'!$AA$90,'Tabela kolorów'!$AA$91:$AA$131,
Statystyki!BY8='Tabela kolorów'!$AB$90,'Tabela kolorów'!$AB$91:$AB$131,Statystyki!BY8='Tabela kolorów'!$AC$90,'Tabela kolorów'!$AC$91:$AC$131,Statystyki!BY8='Tabela kolorów'!$AD$90,'Tabela kolorów'!$AD$91:$AD$131,
Statystyki!BY8='Tabela kolorów'!$AE$90,'Tabela kolorów'!$AE$91:$AE$131,Statystyki!BY8='Tabela kolorów'!$AF$90,'Tabela kolorów'!$AF$91:$AF$131,Statystyki!BY8='Tabela kolorów'!$AG$90,'Tabela kolorów'!$AG$91:$AG$131,
Statystyki!BY8='Tabela kolorów'!$AH$90,'Tabela kolorów'!$AH$91:$AH$131,Statystyki!BY8='Tabela kolorów'!$AI$90,'Tabela kolorów'!$AI$91:$AI$131,Statystyki!BY8='Tabela kolorów'!$AJ$90,'Tabela kolorów'!$AJ$91:$AJ$131,
Statystyki!BY8='Tabela kolorów'!$AK$90,'Tabela kolorów'!$AK$91:$AK$131,Statystyki!BY8='Tabela kolorów'!$AL$90,'Tabela kolorów'!$AL$91:$AL$131,Statystyki!BY8='Tabela kolorów'!$AM$90,'Tabela kolorów'!$AM$91:$AM$131,
Statystyki!BY8='Tabela kolorów'!$AN$90,'Tabela kolorów'!$AN$91:$AN$131,Statystyki!BY8='Tabela kolorów'!$AO$90,'Tabela kolorów'!$AO$91:$AO$131,Statystyki!BY8='Tabela kolorów'!$AP$90,'Tabela kolorów'!$AP$91:$AP$131),"0")</f>
        <v>Ciemny czerwony</v>
      </c>
    </row>
    <row r="193" spans="61:77" x14ac:dyDescent="0.3">
      <c r="BI193">
        <v>2</v>
      </c>
      <c r="BM193" t="str">
        <f ca="1"/>
        <v>Pomidor</v>
      </c>
      <c r="BR193" t="str">
        <f ca="1"/>
        <v>Głęboki róż</v>
      </c>
      <c r="BV193" t="str">
        <f ca="1"/>
        <v>Stalowo niebieski</v>
      </c>
      <c r="BY193" t="str">
        <f ca="1"/>
        <v>Jasny błękit nieba</v>
      </c>
    </row>
    <row r="194" spans="61:77" x14ac:dyDescent="0.3">
      <c r="BI194">
        <v>3</v>
      </c>
      <c r="BM194" t="str">
        <f ca="1"/>
        <v>Granatowy</v>
      </c>
      <c r="BR194" t="str">
        <f ca="1"/>
        <v>Karmazynowy</v>
      </c>
      <c r="BV194" t="str">
        <f ca="1"/>
        <v>Żółty zielony</v>
      </c>
      <c r="BY194" t="str">
        <f ca="1"/>
        <v>Złoty</v>
      </c>
    </row>
    <row r="195" spans="61:77" x14ac:dyDescent="0.3">
      <c r="BI195">
        <v>4</v>
      </c>
      <c r="BM195" t="str">
        <f ca="1"/>
        <v>Stalowo niebieski</v>
      </c>
      <c r="BR195" t="str">
        <f ca="1"/>
        <v>Ciemny czerwony</v>
      </c>
      <c r="BV195" t="str">
        <f ca="1"/>
        <v>Żółty</v>
      </c>
      <c r="BY195" t="str">
        <f ca="1"/>
        <v>Jasnobrązowy</v>
      </c>
    </row>
    <row r="196" spans="61:77" x14ac:dyDescent="0.3">
      <c r="BI196">
        <v>5</v>
      </c>
      <c r="BM196" t="str">
        <f ca="1"/>
        <v>Jasny błękit nieba</v>
      </c>
      <c r="BR196" t="str">
        <f ca="1"/>
        <v>Pomidor</v>
      </c>
      <c r="BV196" t="str">
        <f ca="1"/>
        <v>Cytrynowy szyfon</v>
      </c>
      <c r="BY196" t="str">
        <f ca="1"/>
        <v>Biały</v>
      </c>
    </row>
    <row r="197" spans="61:77" x14ac:dyDescent="0.3">
      <c r="BI197">
        <v>6</v>
      </c>
      <c r="BM197" t="str">
        <f ca="1"/>
        <v>Żółty zielony</v>
      </c>
      <c r="BR197" t="str">
        <f ca="1"/>
        <v>Fioletowy</v>
      </c>
      <c r="BV197" t="str">
        <f ca="1"/>
        <v>Biały</v>
      </c>
      <c r="BY197" t="str">
        <f ca="1"/>
        <v>Jasnoszary</v>
      </c>
    </row>
    <row r="198" spans="61:77" x14ac:dyDescent="0.3">
      <c r="BI198">
        <v>7</v>
      </c>
      <c r="BM198" t="str">
        <f ca="1"/>
        <v>Zielony żółty</v>
      </c>
      <c r="BR198" t="str">
        <f ca="1"/>
        <v>Purpurowy</v>
      </c>
      <c r="BV198" t="str">
        <f ca="1"/>
        <v>Czarny</v>
      </c>
      <c r="BY198" t="str">
        <f ca="1"/>
        <v>Szary</v>
      </c>
    </row>
    <row r="199" spans="61:77" x14ac:dyDescent="0.3">
      <c r="BI199">
        <v>8</v>
      </c>
      <c r="BM199" t="str">
        <f ca="1"/>
        <v>Żółty</v>
      </c>
      <c r="BR199" t="str">
        <f ca="1"/>
        <v>Fuksja</v>
      </c>
      <c r="BV199">
        <f ca="1"/>
        <v>0</v>
      </c>
      <c r="BY199" t="str">
        <f ca="1"/>
        <v>Przyciemniony szary</v>
      </c>
    </row>
    <row r="200" spans="61:77" x14ac:dyDescent="0.3">
      <c r="BI200">
        <v>9</v>
      </c>
      <c r="BM200" t="str">
        <f ca="1"/>
        <v>Złoty</v>
      </c>
      <c r="BR200" t="str">
        <f ca="1"/>
        <v>Niebieski</v>
      </c>
      <c r="BV200">
        <f ca="1"/>
        <v>0</v>
      </c>
      <c r="BY200" t="str">
        <f ca="1"/>
        <v>Czarny</v>
      </c>
    </row>
    <row r="201" spans="61:77" x14ac:dyDescent="0.3">
      <c r="BI201">
        <v>10</v>
      </c>
      <c r="BM201" t="str">
        <f ca="1"/>
        <v>Cytrynowy szyfon</v>
      </c>
      <c r="BR201" t="str">
        <f ca="1"/>
        <v>Granatowy</v>
      </c>
      <c r="BV201">
        <f ca="1"/>
        <v>0</v>
      </c>
      <c r="BY201">
        <f ca="1"/>
        <v>0</v>
      </c>
    </row>
    <row r="202" spans="61:77" x14ac:dyDescent="0.3">
      <c r="BI202">
        <v>11</v>
      </c>
      <c r="BM202" t="str">
        <f ca="1"/>
        <v>Pomarańczowy</v>
      </c>
      <c r="BR202" t="str">
        <f ca="1"/>
        <v>Stalowo niebieski</v>
      </c>
      <c r="BV202">
        <f ca="1"/>
        <v>0</v>
      </c>
      <c r="BY202">
        <f ca="1"/>
        <v>0</v>
      </c>
    </row>
    <row r="203" spans="61:77" x14ac:dyDescent="0.3">
      <c r="BI203">
        <v>12</v>
      </c>
      <c r="BM203" t="str">
        <f ca="1"/>
        <v>Biały</v>
      </c>
      <c r="BR203" t="str">
        <f ca="1"/>
        <v>Akwamaryn</v>
      </c>
      <c r="BV203">
        <f ca="1"/>
        <v>0</v>
      </c>
      <c r="BY203">
        <f ca="1"/>
        <v>0</v>
      </c>
    </row>
    <row r="204" spans="61:77" x14ac:dyDescent="0.3">
      <c r="BI204">
        <v>13</v>
      </c>
      <c r="BM204" t="str">
        <f ca="1"/>
        <v>Jasnoszary</v>
      </c>
      <c r="BR204" t="str">
        <f ca="1"/>
        <v>Jasny błękit nieba</v>
      </c>
      <c r="BV204">
        <f ca="1"/>
        <v>0</v>
      </c>
      <c r="BY204">
        <f ca="1"/>
        <v>0</v>
      </c>
    </row>
    <row r="205" spans="61:77" x14ac:dyDescent="0.3">
      <c r="BI205">
        <v>14</v>
      </c>
      <c r="BM205" t="str">
        <f ca="1"/>
        <v>Czarny</v>
      </c>
      <c r="BR205" t="str">
        <f ca="1"/>
        <v>Ciemny turkus</v>
      </c>
      <c r="BV205">
        <f ca="1"/>
        <v>0</v>
      </c>
      <c r="BY205">
        <f ca="1"/>
        <v>0</v>
      </c>
    </row>
    <row r="206" spans="61:77" x14ac:dyDescent="0.3">
      <c r="BI206">
        <v>15</v>
      </c>
      <c r="BM206">
        <f ca="1"/>
        <v>0</v>
      </c>
      <c r="BR206" t="str">
        <f ca="1"/>
        <v>Cyraneczka</v>
      </c>
      <c r="BV206">
        <f ca="1"/>
        <v>0</v>
      </c>
      <c r="BY206">
        <f ca="1"/>
        <v>0</v>
      </c>
    </row>
    <row r="207" spans="61:77" x14ac:dyDescent="0.3">
      <c r="BI207">
        <v>16</v>
      </c>
      <c r="BM207">
        <f ca="1"/>
        <v>0</v>
      </c>
      <c r="BR207" t="str">
        <f ca="1"/>
        <v>Średni akwamaryn</v>
      </c>
      <c r="BV207">
        <f ca="1"/>
        <v>0</v>
      </c>
      <c r="BY207">
        <f ca="1"/>
        <v>0</v>
      </c>
    </row>
    <row r="208" spans="61:77" x14ac:dyDescent="0.3">
      <c r="BI208">
        <v>17</v>
      </c>
      <c r="BM208">
        <f ca="1"/>
        <v>0</v>
      </c>
      <c r="BR208" t="str">
        <f ca="1"/>
        <v>Zielony</v>
      </c>
      <c r="BV208">
        <f ca="1"/>
        <v>0</v>
      </c>
      <c r="BY208">
        <f ca="1"/>
        <v>0</v>
      </c>
    </row>
    <row r="209" spans="60:77" x14ac:dyDescent="0.3">
      <c r="BI209">
        <v>18</v>
      </c>
      <c r="BM209">
        <f ca="1"/>
        <v>0</v>
      </c>
      <c r="BR209" t="str">
        <f ca="1"/>
        <v>Oliwkowy</v>
      </c>
      <c r="BV209">
        <f ca="1"/>
        <v>0</v>
      </c>
      <c r="BY209">
        <f ca="1"/>
        <v>0</v>
      </c>
    </row>
    <row r="210" spans="60:77" x14ac:dyDescent="0.3">
      <c r="BI210">
        <v>19</v>
      </c>
      <c r="BM210">
        <f ca="1"/>
        <v>0</v>
      </c>
      <c r="BR210" t="str">
        <f ca="1"/>
        <v>Żółty zielony</v>
      </c>
      <c r="BV210">
        <f ca="1"/>
        <v>0</v>
      </c>
      <c r="BY210">
        <f ca="1"/>
        <v>0</v>
      </c>
    </row>
    <row r="211" spans="60:77" x14ac:dyDescent="0.3">
      <c r="BI211">
        <v>20</v>
      </c>
      <c r="BM211">
        <f ca="1"/>
        <v>0</v>
      </c>
      <c r="BR211" t="str">
        <f ca="1"/>
        <v>Limonkowy</v>
      </c>
      <c r="BV211">
        <f ca="1"/>
        <v>0</v>
      </c>
      <c r="BY211">
        <f ca="1"/>
        <v>0</v>
      </c>
    </row>
    <row r="212" spans="60:77" x14ac:dyDescent="0.3">
      <c r="BI212">
        <v>21</v>
      </c>
      <c r="BM212">
        <f ca="1"/>
        <v>0</v>
      </c>
      <c r="BR212" t="str">
        <f ca="1"/>
        <v>Zielony żółty</v>
      </c>
      <c r="BV212">
        <f ca="1"/>
        <v>0</v>
      </c>
      <c r="BY212">
        <f ca="1"/>
        <v>0</v>
      </c>
    </row>
    <row r="213" spans="60:77" x14ac:dyDescent="0.3">
      <c r="BI213">
        <v>22</v>
      </c>
      <c r="BM213">
        <f ca="1"/>
        <v>0</v>
      </c>
      <c r="BR213" t="str">
        <f ca="1"/>
        <v>Wiosenna zieleń</v>
      </c>
      <c r="BV213">
        <f ca="1"/>
        <v>0</v>
      </c>
      <c r="BY213">
        <f ca="1"/>
        <v>0</v>
      </c>
    </row>
    <row r="214" spans="60:77" x14ac:dyDescent="0.3">
      <c r="BI214">
        <v>23</v>
      </c>
      <c r="BM214">
        <f ca="1"/>
        <v>0</v>
      </c>
      <c r="BR214" t="str">
        <f ca="1"/>
        <v>Żółty</v>
      </c>
      <c r="BV214">
        <f ca="1"/>
        <v>0</v>
      </c>
      <c r="BY214">
        <f ca="1"/>
        <v>0</v>
      </c>
    </row>
    <row r="215" spans="60:77" x14ac:dyDescent="0.3">
      <c r="BI215">
        <v>24</v>
      </c>
      <c r="BM215">
        <f ca="1"/>
        <v>0</v>
      </c>
      <c r="BR215" t="str">
        <f ca="1"/>
        <v>Złoty</v>
      </c>
      <c r="BV215">
        <f ca="1"/>
        <v>0</v>
      </c>
      <c r="BY215">
        <f ca="1"/>
        <v>0</v>
      </c>
    </row>
    <row r="216" spans="60:77" x14ac:dyDescent="0.3">
      <c r="BI216">
        <v>25</v>
      </c>
      <c r="BM216">
        <f ca="1"/>
        <v>0</v>
      </c>
      <c r="BR216" t="str">
        <f ca="1"/>
        <v>Cytrynowy szyfon</v>
      </c>
      <c r="BV216">
        <f ca="1"/>
        <v>0</v>
      </c>
      <c r="BY216">
        <f ca="1"/>
        <v>0</v>
      </c>
    </row>
    <row r="217" spans="60:77" x14ac:dyDescent="0.3">
      <c r="BI217">
        <v>26</v>
      </c>
      <c r="BM217">
        <f ca="1"/>
        <v>0</v>
      </c>
      <c r="BR217" t="str">
        <f ca="1"/>
        <v>Ciemny khaki</v>
      </c>
      <c r="BV217">
        <f ca="1"/>
        <v>0</v>
      </c>
      <c r="BY217">
        <f ca="1"/>
        <v>0</v>
      </c>
    </row>
    <row r="218" spans="60:77" x14ac:dyDescent="0.3">
      <c r="BI218">
        <v>27</v>
      </c>
      <c r="BM218">
        <f ca="1"/>
        <v>0</v>
      </c>
      <c r="BR218" t="str">
        <f ca="1"/>
        <v>Pomarańczowy</v>
      </c>
      <c r="BV218">
        <f ca="1"/>
        <v>0</v>
      </c>
      <c r="BY218">
        <f ca="1"/>
        <v>0</v>
      </c>
    </row>
    <row r="219" spans="60:77" x14ac:dyDescent="0.3">
      <c r="BI219">
        <v>28</v>
      </c>
      <c r="BM219">
        <f ca="1"/>
        <v>0</v>
      </c>
      <c r="BR219" t="str">
        <f ca="1"/>
        <v>Pomarańczowy czerwony</v>
      </c>
      <c r="BV219">
        <f ca="1"/>
        <v>0</v>
      </c>
      <c r="BY219">
        <f ca="1"/>
        <v>0</v>
      </c>
    </row>
    <row r="220" spans="60:77" x14ac:dyDescent="0.3">
      <c r="BI220">
        <v>29</v>
      </c>
      <c r="BM220">
        <f ca="1"/>
        <v>0</v>
      </c>
      <c r="BR220" t="str">
        <f ca="1"/>
        <v>Brązowy</v>
      </c>
      <c r="BV220">
        <f ca="1"/>
        <v>0</v>
      </c>
      <c r="BY220">
        <f ca="1"/>
        <v>0</v>
      </c>
    </row>
    <row r="221" spans="60:77" x14ac:dyDescent="0.3">
      <c r="BH221">
        <v>5</v>
      </c>
      <c r="BI221">
        <v>30</v>
      </c>
      <c r="BM221">
        <f ca="1"/>
        <v>0</v>
      </c>
      <c r="BR221" t="str">
        <f ca="1"/>
        <v>Jasnobrązowy</v>
      </c>
      <c r="BV221">
        <f ca="1"/>
        <v>0</v>
      </c>
      <c r="BY221">
        <f ca="1"/>
        <v>0</v>
      </c>
    </row>
    <row r="222" spans="60:77" x14ac:dyDescent="0.3">
      <c r="BI222">
        <v>31</v>
      </c>
      <c r="BM222">
        <f ca="1"/>
        <v>0</v>
      </c>
      <c r="BR222" t="str">
        <f ca="1"/>
        <v>Nawłoć</v>
      </c>
      <c r="BV222">
        <f ca="1"/>
        <v>0</v>
      </c>
      <c r="BY222">
        <f ca="1"/>
        <v>0</v>
      </c>
    </row>
    <row r="223" spans="60:77" x14ac:dyDescent="0.3">
      <c r="BI223">
        <v>32</v>
      </c>
      <c r="BM223">
        <f ca="1"/>
        <v>0</v>
      </c>
      <c r="BR223" t="str">
        <f ca="1"/>
        <v>Czekoladowy</v>
      </c>
      <c r="BV223">
        <f ca="1"/>
        <v>0</v>
      </c>
      <c r="BY223">
        <f ca="1"/>
        <v>0</v>
      </c>
    </row>
    <row r="224" spans="60:77" x14ac:dyDescent="0.3">
      <c r="BI224">
        <v>33</v>
      </c>
      <c r="BM224">
        <f ca="1"/>
        <v>0</v>
      </c>
      <c r="BR224" t="str">
        <f ca="1"/>
        <v>Kasztanowy</v>
      </c>
      <c r="BV224">
        <f ca="1"/>
        <v>0</v>
      </c>
      <c r="BY224">
        <f ca="1"/>
        <v>0</v>
      </c>
    </row>
    <row r="225" spans="61:77" x14ac:dyDescent="0.3">
      <c r="BI225">
        <v>34</v>
      </c>
      <c r="BM225">
        <f ca="1"/>
        <v>0</v>
      </c>
      <c r="BR225" t="str">
        <f ca="1"/>
        <v>Brązowe siodło</v>
      </c>
      <c r="BV225">
        <f ca="1"/>
        <v>0</v>
      </c>
      <c r="BY225">
        <f ca="1"/>
        <v>0</v>
      </c>
    </row>
    <row r="226" spans="61:77" x14ac:dyDescent="0.3">
      <c r="BI226">
        <v>35</v>
      </c>
      <c r="BM226">
        <f ca="1"/>
        <v>0</v>
      </c>
      <c r="BR226" t="str">
        <f ca="1"/>
        <v>Biały</v>
      </c>
      <c r="BV226">
        <f ca="1"/>
        <v>0</v>
      </c>
      <c r="BY226">
        <f ca="1"/>
        <v>0</v>
      </c>
    </row>
    <row r="227" spans="61:77" x14ac:dyDescent="0.3">
      <c r="BI227">
        <v>36</v>
      </c>
      <c r="BM227">
        <f ca="1"/>
        <v>0</v>
      </c>
      <c r="BR227" t="str">
        <f ca="1"/>
        <v>Jasnoszary</v>
      </c>
      <c r="BV227">
        <f ca="1"/>
        <v>0</v>
      </c>
      <c r="BY227">
        <f ca="1"/>
        <v>0</v>
      </c>
    </row>
    <row r="228" spans="61:77" x14ac:dyDescent="0.3">
      <c r="BI228">
        <v>37</v>
      </c>
      <c r="BM228">
        <f ca="1"/>
        <v>0</v>
      </c>
      <c r="BR228" t="str">
        <f ca="1"/>
        <v>Szary</v>
      </c>
      <c r="BV228">
        <f ca="1"/>
        <v>0</v>
      </c>
      <c r="BY228">
        <f ca="1"/>
        <v>0</v>
      </c>
    </row>
    <row r="229" spans="61:77" x14ac:dyDescent="0.3">
      <c r="BI229">
        <v>38</v>
      </c>
      <c r="BM229">
        <f ca="1"/>
        <v>0</v>
      </c>
      <c r="BR229" t="str">
        <f ca="1"/>
        <v>Przyciemniony szary</v>
      </c>
      <c r="BV229">
        <f ca="1"/>
        <v>0</v>
      </c>
      <c r="BY229">
        <f ca="1"/>
        <v>0</v>
      </c>
    </row>
    <row r="230" spans="61:77" x14ac:dyDescent="0.3">
      <c r="BI230">
        <v>39</v>
      </c>
      <c r="BM230">
        <f ca="1"/>
        <v>0</v>
      </c>
      <c r="BR230" t="str">
        <f ca="1"/>
        <v>Łupkowy szary</v>
      </c>
      <c r="BV230">
        <f ca="1"/>
        <v>0</v>
      </c>
      <c r="BY230">
        <f ca="1"/>
        <v>0</v>
      </c>
    </row>
    <row r="231" spans="61:77" x14ac:dyDescent="0.3">
      <c r="BI231">
        <v>40</v>
      </c>
      <c r="BM231">
        <f ca="1"/>
        <v>0</v>
      </c>
      <c r="BR231" t="str">
        <f ca="1"/>
        <v>Czarny</v>
      </c>
      <c r="BV231">
        <f ca="1"/>
        <v>0</v>
      </c>
      <c r="BY231">
        <f ca="1"/>
        <v>0</v>
      </c>
    </row>
    <row r="232" spans="61:77" x14ac:dyDescent="0.3">
      <c r="BI232">
        <v>41</v>
      </c>
      <c r="BM232">
        <f ca="1"/>
        <v>0</v>
      </c>
      <c r="BR232">
        <f ca="1"/>
        <v>0</v>
      </c>
      <c r="BV232">
        <f ca="1"/>
        <v>0</v>
      </c>
      <c r="BY232">
        <f ca="1"/>
        <v>0</v>
      </c>
    </row>
    <row r="233" spans="61:77" x14ac:dyDescent="0.3">
      <c r="BI233">
        <v>42</v>
      </c>
    </row>
    <row r="234" spans="61:77" x14ac:dyDescent="0.3">
      <c r="BI234">
        <v>1</v>
      </c>
      <c r="BJ234" t="str" cm="1">
        <f t="array" ref="BJ234">_xlfn.IFNA(_xlfn.IFS(Statystyki!BJ9='Tabela kolorów'!$B$90,'Tabela kolorów'!$B$91:$B$131,Statystyki!BJ9='Tabela kolorów'!$C$90,'Tabela kolorów'!$C$91:$C$131,Statystyki!BJ9='Tabela kolorów'!$D$90,'Tabela kolorów'!$D$91:$D$131,
Statystyki!BJ9='Tabela kolorów'!$E$90,'Tabela kolorów'!$E$91:$E$131,Statystyki!BJ9='Tabela kolorów'!$F$90,'Tabela kolorów'!$F$91:$F$131,Statystyki!BJ9='Tabela kolorów'!$G$90,'Tabela kolorów'!$G$91:$G$131,
Statystyki!BJ9='Tabela kolorów'!$H$90,'Tabela kolorów'!$H$91:$H$131,Statystyki!BJ9='Tabela kolorów'!$I$90,'Tabela kolorów'!$I$91:$I$131,Statystyki!BJ9='Tabela kolorów'!$J$90,'Tabela kolorów'!$J$91:$J$131,
Statystyki!BJ9='Tabela kolorów'!$K$90,'Tabela kolorów'!$K$91:$K$131,Statystyki!BJ9='Tabela kolorów'!$L$90,'Tabela kolorów'!$L$91:$L$131,Statystyki!BJ9='Tabela kolorów'!$M$90,'Tabela kolorów'!$M$91:$M$131,
Statystyki!BJ9='Tabela kolorów'!$N$90,'Tabela kolorów'!$N$91:$N$131,Statystyki!BJ9='Tabela kolorów'!$O$90,'Tabela kolorów'!$O$91:$O$131,Statystyki!BJ9='Tabela kolorów'!$P$90,'Tabela kolorów'!$P$91:$P$131,
Statystyki!BJ9='Tabela kolorów'!$Q$90,'Tabela kolorów'!$Q$91:$Q$131,Statystyki!BJ9='Tabela kolorów'!$R$90,'Tabela kolorów'!$R$91:$R$131,Statystyki!BJ9='Tabela kolorów'!$S$90,'Tabela kolorów'!$S$91:$S$131,
Statystyki!BJ9='Tabela kolorów'!$S$90,'Tabela kolorów'!$S$91:$S$131,Statystyki!BJ9='Tabela kolorów'!$T$90,'Tabela kolorów'!$T$91:$T$131,Statystyki!BJ9='Tabela kolorów'!$U$90,'Tabela kolorów'!$U$91:$U$131,
Statystyki!BJ9='Tabela kolorów'!$V$90,'Tabela kolorów'!$V$91:$V$131,Statystyki!BJ9='Tabela kolorów'!$W$90,'Tabela kolorów'!$W$91:$W$131,Statystyki!BJ9='Tabela kolorów'!$X$90,'Tabela kolorów'!$X$91:$X$131,
Statystyki!BJ9='Tabela kolorów'!$Y$90,'Tabela kolorów'!$Y$91:$Y$131,Statystyki!BJ9='Tabela kolorów'!$Z$90,'Tabela kolorów'!$Z$91:$Z$131,Statystyki!BJ9='Tabela kolorów'!$AA$90,'Tabela kolorów'!$AA$91:$AA$131,
Statystyki!BJ9='Tabela kolorów'!$AB$90,'Tabela kolorów'!$AB$91:$AB$131,Statystyki!BJ9='Tabela kolorów'!$AC$90,'Tabela kolorów'!$AC$91:$AC$131,Statystyki!BJ9='Tabela kolorów'!$AD$90,'Tabela kolorów'!$AD$91:$AD$131,
Statystyki!BJ9='Tabela kolorów'!$AE$90,'Tabela kolorów'!$AE$91:$AE$131,Statystyki!BJ9='Tabela kolorów'!$AF$90,'Tabela kolorów'!$AF$91:$AF$131,Statystyki!BJ9='Tabela kolorów'!$AG$90,'Tabela kolorów'!$AG$91:$AG$131,
Statystyki!BJ9='Tabela kolorów'!$AH$90,'Tabela kolorów'!$AH$91:$AH$131,Statystyki!BJ9='Tabela kolorów'!$AI$90,'Tabela kolorów'!$AI$91:$AI$131,Statystyki!BJ9='Tabela kolorów'!$AJ$90,'Tabela kolorów'!$AJ$91:$AJ$131,
Statystyki!BJ9='Tabela kolorów'!$AK$90,'Tabela kolorów'!$AK$91:$AK$131,Statystyki!BJ9='Tabela kolorów'!$AL$90,'Tabela kolorów'!$AL$91:$AL$131,Statystyki!BJ9='Tabela kolorów'!$AM$90,'Tabela kolorów'!$AM$91:$AM$131,
Statystyki!BJ9='Tabela kolorów'!$AN$90,'Tabela kolorów'!$AN$91:$AN$131,Statystyki!BJ9='Tabela kolorów'!$AO$90,'Tabela kolorów'!$AO$91:$AO$131,Statystyki!BJ9='Tabela kolorów'!$AP$90,'Tabela kolorów'!$AP$91:$AP$131),"0")</f>
        <v>0</v>
      </c>
      <c r="BK234" t="str" cm="1">
        <f t="array" ref="BK234">_xlfn.IFNA(_xlfn.IFS(Statystyki!BK9='Tabela kolorów'!$B$90,'Tabela kolorów'!$B$91:$B$131,Statystyki!BK9='Tabela kolorów'!$C$90,'Tabela kolorów'!$C$91:$C$131,Statystyki!BK9='Tabela kolorów'!$D$90,'Tabela kolorów'!$D$91:$D$131,
Statystyki!BK9='Tabela kolorów'!$E$90,'Tabela kolorów'!$E$91:$E$131,Statystyki!BK9='Tabela kolorów'!$F$90,'Tabela kolorów'!$F$91:$F$131,Statystyki!BK9='Tabela kolorów'!$G$90,'Tabela kolorów'!$G$91:$G$131,
Statystyki!BK9='Tabela kolorów'!$H$90,'Tabela kolorów'!$H$91:$H$131,Statystyki!BK9='Tabela kolorów'!$I$90,'Tabela kolorów'!$I$91:$I$131,Statystyki!BK9='Tabela kolorów'!$J$90,'Tabela kolorów'!$J$91:$J$131,
Statystyki!BK9='Tabela kolorów'!$K$90,'Tabela kolorów'!$K$91:$K$131,Statystyki!BK9='Tabela kolorów'!$L$90,'Tabela kolorów'!$L$91:$L$131,Statystyki!BK9='Tabela kolorów'!$M$90,'Tabela kolorów'!$M$91:$M$131,
Statystyki!BK9='Tabela kolorów'!$N$90,'Tabela kolorów'!$N$91:$N$131,Statystyki!BK9='Tabela kolorów'!$O$90,'Tabela kolorów'!$O$91:$O$131,Statystyki!BK9='Tabela kolorów'!$P$90,'Tabela kolorów'!$P$91:$P$131,
Statystyki!BK9='Tabela kolorów'!$Q$90,'Tabela kolorów'!$Q$91:$Q$131,Statystyki!BK9='Tabela kolorów'!$R$90,'Tabela kolorów'!$R$91:$R$131,Statystyki!BK9='Tabela kolorów'!$S$90,'Tabela kolorów'!$S$91:$S$131,
Statystyki!BK9='Tabela kolorów'!$S$90,'Tabela kolorów'!$S$91:$S$131,Statystyki!BK9='Tabela kolorów'!$T$90,'Tabela kolorów'!$T$91:$T$131,Statystyki!BK9='Tabela kolorów'!$U$90,'Tabela kolorów'!$U$91:$U$131,
Statystyki!BK9='Tabela kolorów'!$V$90,'Tabela kolorów'!$V$91:$V$131,Statystyki!BK9='Tabela kolorów'!$W$90,'Tabela kolorów'!$W$91:$W$131,Statystyki!BK9='Tabela kolorów'!$X$90,'Tabela kolorów'!$X$91:$X$131,
Statystyki!BK9='Tabela kolorów'!$Y$90,'Tabela kolorów'!$Y$91:$Y$131,Statystyki!BK9='Tabela kolorów'!$Z$90,'Tabela kolorów'!$Z$91:$Z$131,Statystyki!BK9='Tabela kolorów'!$AA$90,'Tabela kolorów'!$AA$91:$AA$131,
Statystyki!BK9='Tabela kolorów'!$AB$90,'Tabela kolorów'!$AB$91:$AB$131,Statystyki!BK9='Tabela kolorów'!$AC$90,'Tabela kolorów'!$AC$91:$AC$131,Statystyki!BK9='Tabela kolorów'!$AD$90,'Tabela kolorów'!$AD$91:$AD$131,
Statystyki!BK9='Tabela kolorów'!$AE$90,'Tabela kolorów'!$AE$91:$AE$131,Statystyki!BK9='Tabela kolorów'!$AF$90,'Tabela kolorów'!$AF$91:$AF$131,Statystyki!BK9='Tabela kolorów'!$AG$90,'Tabela kolorów'!$AG$91:$AG$131,
Statystyki!BK9='Tabela kolorów'!$AH$90,'Tabela kolorów'!$AH$91:$AH$131,Statystyki!BK9='Tabela kolorów'!$AI$90,'Tabela kolorów'!$AI$91:$AI$131,Statystyki!BK9='Tabela kolorów'!$AJ$90,'Tabela kolorów'!$AJ$91:$AJ$131,
Statystyki!BK9='Tabela kolorów'!$AK$90,'Tabela kolorów'!$AK$91:$AK$131,Statystyki!BK9='Tabela kolorów'!$AL$90,'Tabela kolorów'!$AL$91:$AL$131,Statystyki!BK9='Tabela kolorów'!$AM$90,'Tabela kolorów'!$AM$91:$AM$131,
Statystyki!BK9='Tabela kolorów'!$AN$90,'Tabela kolorów'!$AN$91:$AN$131,Statystyki!BK9='Tabela kolorów'!$AO$90,'Tabela kolorów'!$AO$91:$AO$131,Statystyki!BK9='Tabela kolorów'!$AP$90,'Tabela kolorów'!$AP$91:$AP$131),"0")</f>
        <v>0</v>
      </c>
      <c r="BL234" t="str" cm="1">
        <f t="array" ref="BL234">_xlfn.IFNA(_xlfn.IFS(Statystyki!BL9='Tabela kolorów'!$B$90,'Tabela kolorów'!$B$91:$B$131,Statystyki!BL9='Tabela kolorów'!$C$90,'Tabela kolorów'!$C$91:$C$131,Statystyki!BL9='Tabela kolorów'!$D$90,'Tabela kolorów'!$D$91:$D$131,
Statystyki!BL9='Tabela kolorów'!$E$90,'Tabela kolorów'!$E$91:$E$131,Statystyki!BL9='Tabela kolorów'!$F$90,'Tabela kolorów'!$F$91:$F$131,Statystyki!BL9='Tabela kolorów'!$G$90,'Tabela kolorów'!$G$91:$G$131,
Statystyki!BL9='Tabela kolorów'!$H$90,'Tabela kolorów'!$H$91:$H$131,Statystyki!BL9='Tabela kolorów'!$I$90,'Tabela kolorów'!$I$91:$I$131,Statystyki!BL9='Tabela kolorów'!$J$90,'Tabela kolorów'!$J$91:$J$131,
Statystyki!BL9='Tabela kolorów'!$K$90,'Tabela kolorów'!$K$91:$K$131,Statystyki!BL9='Tabela kolorów'!$L$90,'Tabela kolorów'!$L$91:$L$131,Statystyki!BL9='Tabela kolorów'!$M$90,'Tabela kolorów'!$M$91:$M$131,
Statystyki!BL9='Tabela kolorów'!$N$90,'Tabela kolorów'!$N$91:$N$131,Statystyki!BL9='Tabela kolorów'!$O$90,'Tabela kolorów'!$O$91:$O$131,Statystyki!BL9='Tabela kolorów'!$P$90,'Tabela kolorów'!$P$91:$P$131,
Statystyki!BL9='Tabela kolorów'!$Q$90,'Tabela kolorów'!$Q$91:$Q$131,Statystyki!BL9='Tabela kolorów'!$R$90,'Tabela kolorów'!$R$91:$R$131,Statystyki!BL9='Tabela kolorów'!$S$90,'Tabela kolorów'!$S$91:$S$131,
Statystyki!BL9='Tabela kolorów'!$S$90,'Tabela kolorów'!$S$91:$S$131,Statystyki!BL9='Tabela kolorów'!$T$90,'Tabela kolorów'!$T$91:$T$131,Statystyki!BL9='Tabela kolorów'!$U$90,'Tabela kolorów'!$U$91:$U$131,
Statystyki!BL9='Tabela kolorów'!$V$90,'Tabela kolorów'!$V$91:$V$131,Statystyki!BL9='Tabela kolorów'!$W$90,'Tabela kolorów'!$W$91:$W$131,Statystyki!BL9='Tabela kolorów'!$X$90,'Tabela kolorów'!$X$91:$X$131,
Statystyki!BL9='Tabela kolorów'!$Y$90,'Tabela kolorów'!$Y$91:$Y$131,Statystyki!BL9='Tabela kolorów'!$Z$90,'Tabela kolorów'!$Z$91:$Z$131,Statystyki!BL9='Tabela kolorów'!$AA$90,'Tabela kolorów'!$AA$91:$AA$131,
Statystyki!BL9='Tabela kolorów'!$AB$90,'Tabela kolorów'!$AB$91:$AB$131,Statystyki!BL9='Tabela kolorów'!$AC$90,'Tabela kolorów'!$AC$91:$AC$131,Statystyki!BL9='Tabela kolorów'!$AD$90,'Tabela kolorów'!$AD$91:$AD$131,
Statystyki!BL9='Tabela kolorów'!$AE$90,'Tabela kolorów'!$AE$91:$AE$131,Statystyki!BL9='Tabela kolorów'!$AF$90,'Tabela kolorów'!$AF$91:$AF$131,Statystyki!BL9='Tabela kolorów'!$AG$90,'Tabela kolorów'!$AG$91:$AG$131,
Statystyki!BL9='Tabela kolorów'!$AH$90,'Tabela kolorów'!$AH$91:$AH$131,Statystyki!BL9='Tabela kolorów'!$AI$90,'Tabela kolorów'!$AI$91:$AI$131,Statystyki!BL9='Tabela kolorów'!$AJ$90,'Tabela kolorów'!$AJ$91:$AJ$131,
Statystyki!BL9='Tabela kolorów'!$AK$90,'Tabela kolorów'!$AK$91:$AK$131,Statystyki!BL9='Tabela kolorów'!$AL$90,'Tabela kolorów'!$AL$91:$AL$131,Statystyki!BL9='Tabela kolorów'!$AM$90,'Tabela kolorów'!$AM$91:$AM$131,
Statystyki!BL9='Tabela kolorów'!$AN$90,'Tabela kolorów'!$AN$91:$AN$131,Statystyki!BL9='Tabela kolorów'!$AO$90,'Tabela kolorów'!$AO$91:$AO$131,Statystyki!BL9='Tabela kolorów'!$AP$90,'Tabela kolorów'!$AP$91:$AP$131),"0")</f>
        <v>0</v>
      </c>
      <c r="BM234" t="str" cm="1">
        <f t="array" aca="1" ref="BM234:BM274" ca="1">_xlfn.IFNA(_xlfn.IFS(Statystyki!BM9='Tabela kolorów'!$B$90,'Tabela kolorów'!$B$91:$B$131,Statystyki!BM9='Tabela kolorów'!$C$90,'Tabela kolorów'!$C$91:$C$131,Statystyki!BM9='Tabela kolorów'!$D$90,'Tabela kolorów'!$D$91:$D$131,
Statystyki!BM9='Tabela kolorów'!$E$90,'Tabela kolorów'!$E$91:$E$131,Statystyki!BM9='Tabela kolorów'!$F$90,'Tabela kolorów'!$F$91:$F$131,Statystyki!BM9='Tabela kolorów'!$G$90,'Tabela kolorów'!$G$91:$G$131,
Statystyki!BM9='Tabela kolorów'!$H$90,'Tabela kolorów'!$H$91:$H$131,Statystyki!BM9='Tabela kolorów'!$I$90,'Tabela kolorów'!$I$91:$I$131,Statystyki!BM9='Tabela kolorów'!$J$90,'Tabela kolorów'!$J$91:$J$131,
Statystyki!BM9='Tabela kolorów'!$K$90,'Tabela kolorów'!$K$91:$K$131,Statystyki!BM9='Tabela kolorów'!$L$90,'Tabela kolorów'!$L$91:$L$131,Statystyki!BM9='Tabela kolorów'!$M$90,'Tabela kolorów'!$M$91:$M$131,
Statystyki!BM9='Tabela kolorów'!$N$90,'Tabela kolorów'!$N$91:$N$131,Statystyki!BM9='Tabela kolorów'!$O$90,'Tabela kolorów'!$O$91:$O$131,Statystyki!BM9='Tabela kolorów'!$P$90,'Tabela kolorów'!$P$91:$P$131,
Statystyki!BM9='Tabela kolorów'!$Q$90,'Tabela kolorów'!$Q$91:$Q$131,Statystyki!BM9='Tabela kolorów'!$R$90,'Tabela kolorów'!$R$91:$R$131,Statystyki!BM9='Tabela kolorów'!$S$90,'Tabela kolorów'!$S$91:$S$131,
Statystyki!BM9='Tabela kolorów'!$S$90,'Tabela kolorów'!$S$91:$S$131,Statystyki!BM9='Tabela kolorów'!$T$90,'Tabela kolorów'!$T$91:$T$131,Statystyki!BM9='Tabela kolorów'!$U$90,'Tabela kolorów'!$U$91:$U$131,
Statystyki!BM9='Tabela kolorów'!$V$90,'Tabela kolorów'!$V$91:$V$131,Statystyki!BM9='Tabela kolorów'!$W$90,'Tabela kolorów'!$W$91:$W$131,Statystyki!BM9='Tabela kolorów'!$X$90,'Tabela kolorów'!$X$91:$X$131,
Statystyki!BM9='Tabela kolorów'!$Y$90,'Tabela kolorów'!$Y$91:$Y$131,Statystyki!BM9='Tabela kolorów'!$Z$90,'Tabela kolorów'!$Z$91:$Z$131,Statystyki!BM9='Tabela kolorów'!$AA$90,'Tabela kolorów'!$AA$91:$AA$131,
Statystyki!BM9='Tabela kolorów'!$AB$90,'Tabela kolorów'!$AB$91:$AB$131,Statystyki!BM9='Tabela kolorów'!$AC$90,'Tabela kolorów'!$AC$91:$AC$131,Statystyki!BM9='Tabela kolorów'!$AD$90,'Tabela kolorów'!$AD$91:$AD$131,
Statystyki!BM9='Tabela kolorów'!$AE$90,'Tabela kolorów'!$AE$91:$AE$131,Statystyki!BM9='Tabela kolorów'!$AF$90,'Tabela kolorów'!$AF$91:$AF$131,Statystyki!BM9='Tabela kolorów'!$AG$90,'Tabela kolorów'!$AG$91:$AG$131,
Statystyki!BM9='Tabela kolorów'!$AH$90,'Tabela kolorów'!$AH$91:$AH$131,Statystyki!BM9='Tabela kolorów'!$AI$90,'Tabela kolorów'!$AI$91:$AI$131,Statystyki!BM9='Tabela kolorów'!$AJ$90,'Tabela kolorów'!$AJ$91:$AJ$131,
Statystyki!BM9='Tabela kolorów'!$AK$90,'Tabela kolorów'!$AK$91:$AK$131,Statystyki!BM9='Tabela kolorów'!$AL$90,'Tabela kolorów'!$AL$91:$AL$131,Statystyki!BM9='Tabela kolorów'!$AM$90,'Tabela kolorów'!$AM$91:$AM$131,
Statystyki!BM9='Tabela kolorów'!$AN$90,'Tabela kolorów'!$AN$91:$AN$131,Statystyki!BM9='Tabela kolorów'!$AO$90,'Tabela kolorów'!$AO$91:$AO$131,Statystyki!BM9='Tabela kolorów'!$AP$90,'Tabela kolorów'!$AP$91:$AP$131),"0")</f>
        <v>Czerwony</v>
      </c>
      <c r="BN234" t="str" cm="1">
        <f t="array" ref="BN234">_xlfn.IFNA(_xlfn.IFS(Statystyki!BN9='Tabela kolorów'!$B$90,'Tabela kolorów'!$B$91:$B$131,Statystyki!BN9='Tabela kolorów'!$C$90,'Tabela kolorów'!$C$91:$C$131,Statystyki!BN9='Tabela kolorów'!$D$90,'Tabela kolorów'!$D$91:$D$131,
Statystyki!BN9='Tabela kolorów'!$E$90,'Tabela kolorów'!$E$91:$E$131,Statystyki!BN9='Tabela kolorów'!$F$90,'Tabela kolorów'!$F$91:$F$131,Statystyki!BN9='Tabela kolorów'!$G$90,'Tabela kolorów'!$G$91:$G$131,
Statystyki!BN9='Tabela kolorów'!$H$90,'Tabela kolorów'!$H$91:$H$131,Statystyki!BN9='Tabela kolorów'!$I$90,'Tabela kolorów'!$I$91:$I$131,Statystyki!BN9='Tabela kolorów'!$J$90,'Tabela kolorów'!$J$91:$J$131,
Statystyki!BN9='Tabela kolorów'!$K$90,'Tabela kolorów'!$K$91:$K$131,Statystyki!BN9='Tabela kolorów'!$L$90,'Tabela kolorów'!$L$91:$L$131,Statystyki!BN9='Tabela kolorów'!$M$90,'Tabela kolorów'!$M$91:$M$131,
Statystyki!BN9='Tabela kolorów'!$N$90,'Tabela kolorów'!$N$91:$N$131,Statystyki!BN9='Tabela kolorów'!$O$90,'Tabela kolorów'!$O$91:$O$131,Statystyki!BN9='Tabela kolorów'!$P$90,'Tabela kolorów'!$P$91:$P$131,
Statystyki!BN9='Tabela kolorów'!$Q$90,'Tabela kolorów'!$Q$91:$Q$131,Statystyki!BN9='Tabela kolorów'!$R$90,'Tabela kolorów'!$R$91:$R$131,Statystyki!BN9='Tabela kolorów'!$S$90,'Tabela kolorów'!$S$91:$S$131,
Statystyki!BN9='Tabela kolorów'!$S$90,'Tabela kolorów'!$S$91:$S$131,Statystyki!BN9='Tabela kolorów'!$T$90,'Tabela kolorów'!$T$91:$T$131,Statystyki!BN9='Tabela kolorów'!$U$90,'Tabela kolorów'!$U$91:$U$131,
Statystyki!BN9='Tabela kolorów'!$V$90,'Tabela kolorów'!$V$91:$V$131,Statystyki!BN9='Tabela kolorów'!$W$90,'Tabela kolorów'!$W$91:$W$131,Statystyki!BN9='Tabela kolorów'!$X$90,'Tabela kolorów'!$X$91:$X$131,
Statystyki!BN9='Tabela kolorów'!$Y$90,'Tabela kolorów'!$Y$91:$Y$131,Statystyki!BN9='Tabela kolorów'!$Z$90,'Tabela kolorów'!$Z$91:$Z$131,Statystyki!BN9='Tabela kolorów'!$AA$90,'Tabela kolorów'!$AA$91:$AA$131,
Statystyki!BN9='Tabela kolorów'!$AB$90,'Tabela kolorów'!$AB$91:$AB$131,Statystyki!BN9='Tabela kolorów'!$AC$90,'Tabela kolorów'!$AC$91:$AC$131,Statystyki!BN9='Tabela kolorów'!$AD$90,'Tabela kolorów'!$AD$91:$AD$131,
Statystyki!BN9='Tabela kolorów'!$AE$90,'Tabela kolorów'!$AE$91:$AE$131,Statystyki!BN9='Tabela kolorów'!$AF$90,'Tabela kolorów'!$AF$91:$AF$131,Statystyki!BN9='Tabela kolorów'!$AG$90,'Tabela kolorów'!$AG$91:$AG$131,
Statystyki!BN9='Tabela kolorów'!$AH$90,'Tabela kolorów'!$AH$91:$AH$131,Statystyki!BN9='Tabela kolorów'!$AI$90,'Tabela kolorów'!$AI$91:$AI$131,Statystyki!BN9='Tabela kolorów'!$AJ$90,'Tabela kolorów'!$AJ$91:$AJ$131,
Statystyki!BN9='Tabela kolorów'!$AK$90,'Tabela kolorów'!$AK$91:$AK$131,Statystyki!BN9='Tabela kolorów'!$AL$90,'Tabela kolorów'!$AL$91:$AL$131,Statystyki!BN9='Tabela kolorów'!$AM$90,'Tabela kolorów'!$AM$91:$AM$131,
Statystyki!BN9='Tabela kolorów'!$AN$90,'Tabela kolorów'!$AN$91:$AN$131,Statystyki!BN9='Tabela kolorów'!$AO$90,'Tabela kolorów'!$AO$91:$AO$131,Statystyki!BN9='Tabela kolorów'!$AP$90,'Tabela kolorów'!$AP$91:$AP$131),"0")</f>
        <v>0</v>
      </c>
      <c r="BO234" t="str" cm="1">
        <f t="array" ref="BO234">_xlfn.IFNA(_xlfn.IFS(Statystyki!BO9='Tabela kolorów'!$B$90,'Tabela kolorów'!$B$91:$B$131,Statystyki!BO9='Tabela kolorów'!$C$90,'Tabela kolorów'!$C$91:$C$131,Statystyki!BO9='Tabela kolorów'!$D$90,'Tabela kolorów'!$D$91:$D$131,
Statystyki!BO9='Tabela kolorów'!$E$90,'Tabela kolorów'!$E$91:$E$131,Statystyki!BO9='Tabela kolorów'!$F$90,'Tabela kolorów'!$F$91:$F$131,Statystyki!BO9='Tabela kolorów'!$G$90,'Tabela kolorów'!$G$91:$G$131,
Statystyki!BO9='Tabela kolorów'!$H$90,'Tabela kolorów'!$H$91:$H$131,Statystyki!BO9='Tabela kolorów'!$I$90,'Tabela kolorów'!$I$91:$I$131,Statystyki!BO9='Tabela kolorów'!$J$90,'Tabela kolorów'!$J$91:$J$131,
Statystyki!BO9='Tabela kolorów'!$K$90,'Tabela kolorów'!$K$91:$K$131,Statystyki!BO9='Tabela kolorów'!$L$90,'Tabela kolorów'!$L$91:$L$131,Statystyki!BO9='Tabela kolorów'!$M$90,'Tabela kolorów'!$M$91:$M$131,
Statystyki!BO9='Tabela kolorów'!$N$90,'Tabela kolorów'!$N$91:$N$131,Statystyki!BO9='Tabela kolorów'!$O$90,'Tabela kolorów'!$O$91:$O$131,Statystyki!BO9='Tabela kolorów'!$P$90,'Tabela kolorów'!$P$91:$P$131,
Statystyki!BO9='Tabela kolorów'!$Q$90,'Tabela kolorów'!$Q$91:$Q$131,Statystyki!BO9='Tabela kolorów'!$R$90,'Tabela kolorów'!$R$91:$R$131,Statystyki!BO9='Tabela kolorów'!$S$90,'Tabela kolorów'!$S$91:$S$131,
Statystyki!BO9='Tabela kolorów'!$S$90,'Tabela kolorów'!$S$91:$S$131,Statystyki!BO9='Tabela kolorów'!$T$90,'Tabela kolorów'!$T$91:$T$131,Statystyki!BO9='Tabela kolorów'!$U$90,'Tabela kolorów'!$U$91:$U$131,
Statystyki!BO9='Tabela kolorów'!$V$90,'Tabela kolorów'!$V$91:$V$131,Statystyki!BO9='Tabela kolorów'!$W$90,'Tabela kolorów'!$W$91:$W$131,Statystyki!BO9='Tabela kolorów'!$X$90,'Tabela kolorów'!$X$91:$X$131,
Statystyki!BO9='Tabela kolorów'!$Y$90,'Tabela kolorów'!$Y$91:$Y$131,Statystyki!BO9='Tabela kolorów'!$Z$90,'Tabela kolorów'!$Z$91:$Z$131,Statystyki!BO9='Tabela kolorów'!$AA$90,'Tabela kolorów'!$AA$91:$AA$131,
Statystyki!BO9='Tabela kolorów'!$AB$90,'Tabela kolorów'!$AB$91:$AB$131,Statystyki!BO9='Tabela kolorów'!$AC$90,'Tabela kolorów'!$AC$91:$AC$131,Statystyki!BO9='Tabela kolorów'!$AD$90,'Tabela kolorów'!$AD$91:$AD$131,
Statystyki!BO9='Tabela kolorów'!$AE$90,'Tabela kolorów'!$AE$91:$AE$131,Statystyki!BO9='Tabela kolorów'!$AF$90,'Tabela kolorów'!$AF$91:$AF$131,Statystyki!BO9='Tabela kolorów'!$AG$90,'Tabela kolorów'!$AG$91:$AG$131,
Statystyki!BO9='Tabela kolorów'!$AH$90,'Tabela kolorów'!$AH$91:$AH$131,Statystyki!BO9='Tabela kolorów'!$AI$90,'Tabela kolorów'!$AI$91:$AI$131,Statystyki!BO9='Tabela kolorów'!$AJ$90,'Tabela kolorów'!$AJ$91:$AJ$131,
Statystyki!BO9='Tabela kolorów'!$AK$90,'Tabela kolorów'!$AK$91:$AK$131,Statystyki!BO9='Tabela kolorów'!$AL$90,'Tabela kolorów'!$AL$91:$AL$131,Statystyki!BO9='Tabela kolorów'!$AM$90,'Tabela kolorów'!$AM$91:$AM$131,
Statystyki!BO9='Tabela kolorów'!$AN$90,'Tabela kolorów'!$AN$91:$AN$131,Statystyki!BO9='Tabela kolorów'!$AO$90,'Tabela kolorów'!$AO$91:$AO$131,Statystyki!BO9='Tabela kolorów'!$AP$90,'Tabela kolorów'!$AP$91:$AP$131),"0")</f>
        <v>0</v>
      </c>
      <c r="BP234" t="str" cm="1">
        <f t="array" ref="BP234">_xlfn.IFNA(_xlfn.IFS(Statystyki!BP9='Tabela kolorów'!$B$90,'Tabela kolorów'!$B$91:$B$131,Statystyki!BP9='Tabela kolorów'!$C$90,'Tabela kolorów'!$C$91:$C$131,Statystyki!BP9='Tabela kolorów'!$D$90,'Tabela kolorów'!$D$91:$D$131,
Statystyki!BP9='Tabela kolorów'!$E$90,'Tabela kolorów'!$E$91:$E$131,Statystyki!BP9='Tabela kolorów'!$F$90,'Tabela kolorów'!$F$91:$F$131,Statystyki!BP9='Tabela kolorów'!$G$90,'Tabela kolorów'!$G$91:$G$131,
Statystyki!BP9='Tabela kolorów'!$H$90,'Tabela kolorów'!$H$91:$H$131,Statystyki!BP9='Tabela kolorów'!$I$90,'Tabela kolorów'!$I$91:$I$131,Statystyki!BP9='Tabela kolorów'!$J$90,'Tabela kolorów'!$J$91:$J$131,
Statystyki!BP9='Tabela kolorów'!$K$90,'Tabela kolorów'!$K$91:$K$131,Statystyki!BP9='Tabela kolorów'!$L$90,'Tabela kolorów'!$L$91:$L$131,Statystyki!BP9='Tabela kolorów'!$M$90,'Tabela kolorów'!$M$91:$M$131,
Statystyki!BP9='Tabela kolorów'!$N$90,'Tabela kolorów'!$N$91:$N$131,Statystyki!BP9='Tabela kolorów'!$O$90,'Tabela kolorów'!$O$91:$O$131,Statystyki!BP9='Tabela kolorów'!$P$90,'Tabela kolorów'!$P$91:$P$131,
Statystyki!BP9='Tabela kolorów'!$Q$90,'Tabela kolorów'!$Q$91:$Q$131,Statystyki!BP9='Tabela kolorów'!$R$90,'Tabela kolorów'!$R$91:$R$131,Statystyki!BP9='Tabela kolorów'!$S$90,'Tabela kolorów'!$S$91:$S$131,
Statystyki!BP9='Tabela kolorów'!$S$90,'Tabela kolorów'!$S$91:$S$131,Statystyki!BP9='Tabela kolorów'!$T$90,'Tabela kolorów'!$T$91:$T$131,Statystyki!BP9='Tabela kolorów'!$U$90,'Tabela kolorów'!$U$91:$U$131,
Statystyki!BP9='Tabela kolorów'!$V$90,'Tabela kolorów'!$V$91:$V$131,Statystyki!BP9='Tabela kolorów'!$W$90,'Tabela kolorów'!$W$91:$W$131,Statystyki!BP9='Tabela kolorów'!$X$90,'Tabela kolorów'!$X$91:$X$131,
Statystyki!BP9='Tabela kolorów'!$Y$90,'Tabela kolorów'!$Y$91:$Y$131,Statystyki!BP9='Tabela kolorów'!$Z$90,'Tabela kolorów'!$Z$91:$Z$131,Statystyki!BP9='Tabela kolorów'!$AA$90,'Tabela kolorów'!$AA$91:$AA$131,
Statystyki!BP9='Tabela kolorów'!$AB$90,'Tabela kolorów'!$AB$91:$AB$131,Statystyki!BP9='Tabela kolorów'!$AC$90,'Tabela kolorów'!$AC$91:$AC$131,Statystyki!BP9='Tabela kolorów'!$AD$90,'Tabela kolorów'!$AD$91:$AD$131,
Statystyki!BP9='Tabela kolorów'!$AE$90,'Tabela kolorów'!$AE$91:$AE$131,Statystyki!BP9='Tabela kolorów'!$AF$90,'Tabela kolorów'!$AF$91:$AF$131,Statystyki!BP9='Tabela kolorów'!$AG$90,'Tabela kolorów'!$AG$91:$AG$131,
Statystyki!BP9='Tabela kolorów'!$AH$90,'Tabela kolorów'!$AH$91:$AH$131,Statystyki!BP9='Tabela kolorów'!$AI$90,'Tabela kolorów'!$AI$91:$AI$131,Statystyki!BP9='Tabela kolorów'!$AJ$90,'Tabela kolorów'!$AJ$91:$AJ$131,
Statystyki!BP9='Tabela kolorów'!$AK$90,'Tabela kolorów'!$AK$91:$AK$131,Statystyki!BP9='Tabela kolorów'!$AL$90,'Tabela kolorów'!$AL$91:$AL$131,Statystyki!BP9='Tabela kolorów'!$AM$90,'Tabela kolorów'!$AM$91:$AM$131,
Statystyki!BP9='Tabela kolorów'!$AN$90,'Tabela kolorów'!$AN$91:$AN$131,Statystyki!BP9='Tabela kolorów'!$AO$90,'Tabela kolorów'!$AO$91:$AO$131,Statystyki!BP9='Tabela kolorów'!$AP$90,'Tabela kolorów'!$AP$91:$AP$131),"0")</f>
        <v>0</v>
      </c>
      <c r="BQ234" t="str" cm="1">
        <f t="array" ref="BQ234">_xlfn.IFNA(_xlfn.IFS(Statystyki!BQ9='Tabela kolorów'!$B$90,'Tabela kolorów'!$B$91:$B$131,Statystyki!BQ9='Tabela kolorów'!$C$90,'Tabela kolorów'!$C$91:$C$131,Statystyki!BQ9='Tabela kolorów'!$D$90,'Tabela kolorów'!$D$91:$D$131,
Statystyki!BQ9='Tabela kolorów'!$E$90,'Tabela kolorów'!$E$91:$E$131,Statystyki!BQ9='Tabela kolorów'!$F$90,'Tabela kolorów'!$F$91:$F$131,Statystyki!BQ9='Tabela kolorów'!$G$90,'Tabela kolorów'!$G$91:$G$131,
Statystyki!BQ9='Tabela kolorów'!$H$90,'Tabela kolorów'!$H$91:$H$131,Statystyki!BQ9='Tabela kolorów'!$I$90,'Tabela kolorów'!$I$91:$I$131,Statystyki!BQ9='Tabela kolorów'!$J$90,'Tabela kolorów'!$J$91:$J$131,
Statystyki!BQ9='Tabela kolorów'!$K$90,'Tabela kolorów'!$K$91:$K$131,Statystyki!BQ9='Tabela kolorów'!$L$90,'Tabela kolorów'!$L$91:$L$131,Statystyki!BQ9='Tabela kolorów'!$M$90,'Tabela kolorów'!$M$91:$M$131,
Statystyki!BQ9='Tabela kolorów'!$N$90,'Tabela kolorów'!$N$91:$N$131,Statystyki!BQ9='Tabela kolorów'!$O$90,'Tabela kolorów'!$O$91:$O$131,Statystyki!BQ9='Tabela kolorów'!$P$90,'Tabela kolorów'!$P$91:$P$131,
Statystyki!BQ9='Tabela kolorów'!$Q$90,'Tabela kolorów'!$Q$91:$Q$131,Statystyki!BQ9='Tabela kolorów'!$R$90,'Tabela kolorów'!$R$91:$R$131,Statystyki!BQ9='Tabela kolorów'!$S$90,'Tabela kolorów'!$S$91:$S$131,
Statystyki!BQ9='Tabela kolorów'!$S$90,'Tabela kolorów'!$S$91:$S$131,Statystyki!BQ9='Tabela kolorów'!$T$90,'Tabela kolorów'!$T$91:$T$131,Statystyki!BQ9='Tabela kolorów'!$U$90,'Tabela kolorów'!$U$91:$U$131,
Statystyki!BQ9='Tabela kolorów'!$V$90,'Tabela kolorów'!$V$91:$V$131,Statystyki!BQ9='Tabela kolorów'!$W$90,'Tabela kolorów'!$W$91:$W$131,Statystyki!BQ9='Tabela kolorów'!$X$90,'Tabela kolorów'!$X$91:$X$131,
Statystyki!BQ9='Tabela kolorów'!$Y$90,'Tabela kolorów'!$Y$91:$Y$131,Statystyki!BQ9='Tabela kolorów'!$Z$90,'Tabela kolorów'!$Z$91:$Z$131,Statystyki!BQ9='Tabela kolorów'!$AA$90,'Tabela kolorów'!$AA$91:$AA$131,
Statystyki!BQ9='Tabela kolorów'!$AB$90,'Tabela kolorów'!$AB$91:$AB$131,Statystyki!BQ9='Tabela kolorów'!$AC$90,'Tabela kolorów'!$AC$91:$AC$131,Statystyki!BQ9='Tabela kolorów'!$AD$90,'Tabela kolorów'!$AD$91:$AD$131,
Statystyki!BQ9='Tabela kolorów'!$AE$90,'Tabela kolorów'!$AE$91:$AE$131,Statystyki!BQ9='Tabela kolorów'!$AF$90,'Tabela kolorów'!$AF$91:$AF$131,Statystyki!BQ9='Tabela kolorów'!$AG$90,'Tabela kolorów'!$AG$91:$AG$131,
Statystyki!BQ9='Tabela kolorów'!$AH$90,'Tabela kolorów'!$AH$91:$AH$131,Statystyki!BQ9='Tabela kolorów'!$AI$90,'Tabela kolorów'!$AI$91:$AI$131,Statystyki!BQ9='Tabela kolorów'!$AJ$90,'Tabela kolorów'!$AJ$91:$AJ$131,
Statystyki!BQ9='Tabela kolorów'!$AK$90,'Tabela kolorów'!$AK$91:$AK$131,Statystyki!BQ9='Tabela kolorów'!$AL$90,'Tabela kolorów'!$AL$91:$AL$131,Statystyki!BQ9='Tabela kolorów'!$AM$90,'Tabela kolorów'!$AM$91:$AM$131,
Statystyki!BQ9='Tabela kolorów'!$AN$90,'Tabela kolorów'!$AN$91:$AN$131,Statystyki!BQ9='Tabela kolorów'!$AO$90,'Tabela kolorów'!$AO$91:$AO$131,Statystyki!BQ9='Tabela kolorów'!$AP$90,'Tabela kolorów'!$AP$91:$AP$131),"0")</f>
        <v>0</v>
      </c>
      <c r="BR234" t="str" cm="1">
        <f t="array" ref="BR234">_xlfn.IFNA(_xlfn.IFS(Statystyki!BR9='Tabela kolorów'!$B$90,'Tabela kolorów'!$B$91:$B$131,Statystyki!BR9='Tabela kolorów'!$C$90,'Tabela kolorów'!$C$91:$C$131,Statystyki!BR9='Tabela kolorów'!$D$90,'Tabela kolorów'!$D$91:$D$131,
Statystyki!BR9='Tabela kolorów'!$E$90,'Tabela kolorów'!$E$91:$E$131,Statystyki!BR9='Tabela kolorów'!$F$90,'Tabela kolorów'!$F$91:$F$131,Statystyki!BR9='Tabela kolorów'!$G$90,'Tabela kolorów'!$G$91:$G$131,
Statystyki!BR9='Tabela kolorów'!$H$90,'Tabela kolorów'!$H$91:$H$131,Statystyki!BR9='Tabela kolorów'!$I$90,'Tabela kolorów'!$I$91:$I$131,Statystyki!BR9='Tabela kolorów'!$J$90,'Tabela kolorów'!$J$91:$J$131,
Statystyki!BR9='Tabela kolorów'!$K$90,'Tabela kolorów'!$K$91:$K$131,Statystyki!BR9='Tabela kolorów'!$L$90,'Tabela kolorów'!$L$91:$L$131,Statystyki!BR9='Tabela kolorów'!$M$90,'Tabela kolorów'!$M$91:$M$131,
Statystyki!BR9='Tabela kolorów'!$N$90,'Tabela kolorów'!$N$91:$N$131,Statystyki!BR9='Tabela kolorów'!$O$90,'Tabela kolorów'!$O$91:$O$131,Statystyki!BR9='Tabela kolorów'!$P$90,'Tabela kolorów'!$P$91:$P$131,
Statystyki!BR9='Tabela kolorów'!$Q$90,'Tabela kolorów'!$Q$91:$Q$131,Statystyki!BR9='Tabela kolorów'!$R$90,'Tabela kolorów'!$R$91:$R$131,Statystyki!BR9='Tabela kolorów'!$S$90,'Tabela kolorów'!$S$91:$S$131,
Statystyki!BR9='Tabela kolorów'!$S$90,'Tabela kolorów'!$S$91:$S$131,Statystyki!BR9='Tabela kolorów'!$T$90,'Tabela kolorów'!$T$91:$T$131,Statystyki!BR9='Tabela kolorów'!$U$90,'Tabela kolorów'!$U$91:$U$131,
Statystyki!BR9='Tabela kolorów'!$V$90,'Tabela kolorów'!$V$91:$V$131,Statystyki!BR9='Tabela kolorów'!$W$90,'Tabela kolorów'!$W$91:$W$131,Statystyki!BR9='Tabela kolorów'!$X$90,'Tabela kolorów'!$X$91:$X$131,
Statystyki!BR9='Tabela kolorów'!$Y$90,'Tabela kolorów'!$Y$91:$Y$131,Statystyki!BR9='Tabela kolorów'!$Z$90,'Tabela kolorów'!$Z$91:$Z$131,Statystyki!BR9='Tabela kolorów'!$AA$90,'Tabela kolorów'!$AA$91:$AA$131,
Statystyki!BR9='Tabela kolorów'!$AB$90,'Tabela kolorów'!$AB$91:$AB$131,Statystyki!BR9='Tabela kolorów'!$AC$90,'Tabela kolorów'!$AC$91:$AC$131,Statystyki!BR9='Tabela kolorów'!$AD$90,'Tabela kolorów'!$AD$91:$AD$131,
Statystyki!BR9='Tabela kolorów'!$AE$90,'Tabela kolorów'!$AE$91:$AE$131,Statystyki!BR9='Tabela kolorów'!$AF$90,'Tabela kolorów'!$AF$91:$AF$131,Statystyki!BR9='Tabela kolorów'!$AG$90,'Tabela kolorów'!$AG$91:$AG$131,
Statystyki!BR9='Tabela kolorów'!$AH$90,'Tabela kolorów'!$AH$91:$AH$131,Statystyki!BR9='Tabela kolorów'!$AI$90,'Tabela kolorów'!$AI$91:$AI$131,Statystyki!BR9='Tabela kolorów'!$AJ$90,'Tabela kolorów'!$AJ$91:$AJ$131,
Statystyki!BR9='Tabela kolorów'!$AK$90,'Tabela kolorów'!$AK$91:$AK$131,Statystyki!BR9='Tabela kolorów'!$AL$90,'Tabela kolorów'!$AL$91:$AL$131,Statystyki!BR9='Tabela kolorów'!$AM$90,'Tabela kolorów'!$AM$91:$AM$131,
Statystyki!BR9='Tabela kolorów'!$AN$90,'Tabela kolorów'!$AN$91:$AN$131,Statystyki!BR9='Tabela kolorów'!$AO$90,'Tabela kolorów'!$AO$91:$AO$131,Statystyki!BR9='Tabela kolorów'!$AP$90,'Tabela kolorów'!$AP$91:$AP$131),"0")</f>
        <v>0</v>
      </c>
      <c r="BS234" t="str" cm="1">
        <f t="array" ref="BS234">_xlfn.IFNA(_xlfn.IFS(Statystyki!BS9='Tabela kolorów'!$B$90,'Tabela kolorów'!$B$91:$B$131,Statystyki!BS9='Tabela kolorów'!$C$90,'Tabela kolorów'!$C$91:$C$131,Statystyki!BS9='Tabela kolorów'!$D$90,'Tabela kolorów'!$D$91:$D$131,
Statystyki!BS9='Tabela kolorów'!$E$90,'Tabela kolorów'!$E$91:$E$131,Statystyki!BS9='Tabela kolorów'!$F$90,'Tabela kolorów'!$F$91:$F$131,Statystyki!BS9='Tabela kolorów'!$G$90,'Tabela kolorów'!$G$91:$G$131,
Statystyki!BS9='Tabela kolorów'!$H$90,'Tabela kolorów'!$H$91:$H$131,Statystyki!BS9='Tabela kolorów'!$I$90,'Tabela kolorów'!$I$91:$I$131,Statystyki!BS9='Tabela kolorów'!$J$90,'Tabela kolorów'!$J$91:$J$131,
Statystyki!BS9='Tabela kolorów'!$K$90,'Tabela kolorów'!$K$91:$K$131,Statystyki!BS9='Tabela kolorów'!$L$90,'Tabela kolorów'!$L$91:$L$131,Statystyki!BS9='Tabela kolorów'!$M$90,'Tabela kolorów'!$M$91:$M$131,
Statystyki!BS9='Tabela kolorów'!$N$90,'Tabela kolorów'!$N$91:$N$131,Statystyki!BS9='Tabela kolorów'!$O$90,'Tabela kolorów'!$O$91:$O$131,Statystyki!BS9='Tabela kolorów'!$P$90,'Tabela kolorów'!$P$91:$P$131,
Statystyki!BS9='Tabela kolorów'!$Q$90,'Tabela kolorów'!$Q$91:$Q$131,Statystyki!BS9='Tabela kolorów'!$R$90,'Tabela kolorów'!$R$91:$R$131,Statystyki!BS9='Tabela kolorów'!$S$90,'Tabela kolorów'!$S$91:$S$131,
Statystyki!BS9='Tabela kolorów'!$S$90,'Tabela kolorów'!$S$91:$S$131,Statystyki!BS9='Tabela kolorów'!$T$90,'Tabela kolorów'!$T$91:$T$131,Statystyki!BS9='Tabela kolorów'!$U$90,'Tabela kolorów'!$U$91:$U$131,
Statystyki!BS9='Tabela kolorów'!$V$90,'Tabela kolorów'!$V$91:$V$131,Statystyki!BS9='Tabela kolorów'!$W$90,'Tabela kolorów'!$W$91:$W$131,Statystyki!BS9='Tabela kolorów'!$X$90,'Tabela kolorów'!$X$91:$X$131,
Statystyki!BS9='Tabela kolorów'!$Y$90,'Tabela kolorów'!$Y$91:$Y$131,Statystyki!BS9='Tabela kolorów'!$Z$90,'Tabela kolorów'!$Z$91:$Z$131,Statystyki!BS9='Tabela kolorów'!$AA$90,'Tabela kolorów'!$AA$91:$AA$131,
Statystyki!BS9='Tabela kolorów'!$AB$90,'Tabela kolorów'!$AB$91:$AB$131,Statystyki!BS9='Tabela kolorów'!$AC$90,'Tabela kolorów'!$AC$91:$AC$131,Statystyki!BS9='Tabela kolorów'!$AD$90,'Tabela kolorów'!$AD$91:$AD$131,
Statystyki!BS9='Tabela kolorów'!$AE$90,'Tabela kolorów'!$AE$91:$AE$131,Statystyki!BS9='Tabela kolorów'!$AF$90,'Tabela kolorów'!$AF$91:$AF$131,Statystyki!BS9='Tabela kolorów'!$AG$90,'Tabela kolorów'!$AG$91:$AG$131,
Statystyki!BS9='Tabela kolorów'!$AH$90,'Tabela kolorów'!$AH$91:$AH$131,Statystyki!BS9='Tabela kolorów'!$AI$90,'Tabela kolorów'!$AI$91:$AI$131,Statystyki!BS9='Tabela kolorów'!$AJ$90,'Tabela kolorów'!$AJ$91:$AJ$131,
Statystyki!BS9='Tabela kolorów'!$AK$90,'Tabela kolorów'!$AK$91:$AK$131,Statystyki!BS9='Tabela kolorów'!$AL$90,'Tabela kolorów'!$AL$91:$AL$131,Statystyki!BS9='Tabela kolorów'!$AM$90,'Tabela kolorów'!$AM$91:$AM$131,
Statystyki!BS9='Tabela kolorów'!$AN$90,'Tabela kolorów'!$AN$91:$AN$131,Statystyki!BS9='Tabela kolorów'!$AO$90,'Tabela kolorów'!$AO$91:$AO$131,Statystyki!BS9='Tabela kolorów'!$AP$90,'Tabela kolorów'!$AP$91:$AP$131),"0")</f>
        <v>0</v>
      </c>
      <c r="BT234" t="str" cm="1">
        <f t="array" ref="BT234">_xlfn.IFNA(_xlfn.IFS(Statystyki!BT9='Tabela kolorów'!$B$90,'Tabela kolorów'!$B$91:$B$131,Statystyki!BT9='Tabela kolorów'!$C$90,'Tabela kolorów'!$C$91:$C$131,Statystyki!BT9='Tabela kolorów'!$D$90,'Tabela kolorów'!$D$91:$D$131,
Statystyki!BT9='Tabela kolorów'!$E$90,'Tabela kolorów'!$E$91:$E$131,Statystyki!BT9='Tabela kolorów'!$F$90,'Tabela kolorów'!$F$91:$F$131,Statystyki!BT9='Tabela kolorów'!$G$90,'Tabela kolorów'!$G$91:$G$131,
Statystyki!BT9='Tabela kolorów'!$H$90,'Tabela kolorów'!$H$91:$H$131,Statystyki!BT9='Tabela kolorów'!$I$90,'Tabela kolorów'!$I$91:$I$131,Statystyki!BT9='Tabela kolorów'!$J$90,'Tabela kolorów'!$J$91:$J$131,
Statystyki!BT9='Tabela kolorów'!$K$90,'Tabela kolorów'!$K$91:$K$131,Statystyki!BT9='Tabela kolorów'!$L$90,'Tabela kolorów'!$L$91:$L$131,Statystyki!BT9='Tabela kolorów'!$M$90,'Tabela kolorów'!$M$91:$M$131,
Statystyki!BT9='Tabela kolorów'!$N$90,'Tabela kolorów'!$N$91:$N$131,Statystyki!BT9='Tabela kolorów'!$O$90,'Tabela kolorów'!$O$91:$O$131,Statystyki!BT9='Tabela kolorów'!$P$90,'Tabela kolorów'!$P$91:$P$131,
Statystyki!BT9='Tabela kolorów'!$Q$90,'Tabela kolorów'!$Q$91:$Q$131,Statystyki!BT9='Tabela kolorów'!$R$90,'Tabela kolorów'!$R$91:$R$131,Statystyki!BT9='Tabela kolorów'!$S$90,'Tabela kolorów'!$S$91:$S$131,
Statystyki!BT9='Tabela kolorów'!$S$90,'Tabela kolorów'!$S$91:$S$131,Statystyki!BT9='Tabela kolorów'!$T$90,'Tabela kolorów'!$T$91:$T$131,Statystyki!BT9='Tabela kolorów'!$U$90,'Tabela kolorów'!$U$91:$U$131,
Statystyki!BT9='Tabela kolorów'!$V$90,'Tabela kolorów'!$V$91:$V$131,Statystyki!BT9='Tabela kolorów'!$W$90,'Tabela kolorów'!$W$91:$W$131,Statystyki!BT9='Tabela kolorów'!$X$90,'Tabela kolorów'!$X$91:$X$131,
Statystyki!BT9='Tabela kolorów'!$Y$90,'Tabela kolorów'!$Y$91:$Y$131,Statystyki!BT9='Tabela kolorów'!$Z$90,'Tabela kolorów'!$Z$91:$Z$131,Statystyki!BT9='Tabela kolorów'!$AA$90,'Tabela kolorów'!$AA$91:$AA$131,
Statystyki!BT9='Tabela kolorów'!$AB$90,'Tabela kolorów'!$AB$91:$AB$131,Statystyki!BT9='Tabela kolorów'!$AC$90,'Tabela kolorów'!$AC$91:$AC$131,Statystyki!BT9='Tabela kolorów'!$AD$90,'Tabela kolorów'!$AD$91:$AD$131,
Statystyki!BT9='Tabela kolorów'!$AE$90,'Tabela kolorów'!$AE$91:$AE$131,Statystyki!BT9='Tabela kolorów'!$AF$90,'Tabela kolorów'!$AF$91:$AF$131,Statystyki!BT9='Tabela kolorów'!$AG$90,'Tabela kolorów'!$AG$91:$AG$131,
Statystyki!BT9='Tabela kolorów'!$AH$90,'Tabela kolorów'!$AH$91:$AH$131,Statystyki!BT9='Tabela kolorów'!$AI$90,'Tabela kolorów'!$AI$91:$AI$131,Statystyki!BT9='Tabela kolorów'!$AJ$90,'Tabela kolorów'!$AJ$91:$AJ$131,
Statystyki!BT9='Tabela kolorów'!$AK$90,'Tabela kolorów'!$AK$91:$AK$131,Statystyki!BT9='Tabela kolorów'!$AL$90,'Tabela kolorów'!$AL$91:$AL$131,Statystyki!BT9='Tabela kolorów'!$AM$90,'Tabela kolorów'!$AM$91:$AM$131,
Statystyki!BT9='Tabela kolorów'!$AN$90,'Tabela kolorów'!$AN$91:$AN$131,Statystyki!BT9='Tabela kolorów'!$AO$90,'Tabela kolorów'!$AO$91:$AO$131,Statystyki!BT9='Tabela kolorów'!$AP$90,'Tabela kolorów'!$AP$91:$AP$131),"0")</f>
        <v>0</v>
      </c>
      <c r="BU234" t="str" cm="1">
        <f t="array" ref="BU234">_xlfn.IFNA(_xlfn.IFS(Statystyki!BU9='Tabela kolorów'!$B$90,'Tabela kolorów'!$B$91:$B$131,Statystyki!BU9='Tabela kolorów'!$C$90,'Tabela kolorów'!$C$91:$C$131,Statystyki!BU9='Tabela kolorów'!$D$90,'Tabela kolorów'!$D$91:$D$131,
Statystyki!BU9='Tabela kolorów'!$E$90,'Tabela kolorów'!$E$91:$E$131,Statystyki!BU9='Tabela kolorów'!$F$90,'Tabela kolorów'!$F$91:$F$131,Statystyki!BU9='Tabela kolorów'!$G$90,'Tabela kolorów'!$G$91:$G$131,
Statystyki!BU9='Tabela kolorów'!$H$90,'Tabela kolorów'!$H$91:$H$131,Statystyki!BU9='Tabela kolorów'!$I$90,'Tabela kolorów'!$I$91:$I$131,Statystyki!BU9='Tabela kolorów'!$J$90,'Tabela kolorów'!$J$91:$J$131,
Statystyki!BU9='Tabela kolorów'!$K$90,'Tabela kolorów'!$K$91:$K$131,Statystyki!BU9='Tabela kolorów'!$L$90,'Tabela kolorów'!$L$91:$L$131,Statystyki!BU9='Tabela kolorów'!$M$90,'Tabela kolorów'!$M$91:$M$131,
Statystyki!BU9='Tabela kolorów'!$N$90,'Tabela kolorów'!$N$91:$N$131,Statystyki!BU9='Tabela kolorów'!$O$90,'Tabela kolorów'!$O$91:$O$131,Statystyki!BU9='Tabela kolorów'!$P$90,'Tabela kolorów'!$P$91:$P$131,
Statystyki!BU9='Tabela kolorów'!$Q$90,'Tabela kolorów'!$Q$91:$Q$131,Statystyki!BU9='Tabela kolorów'!$R$90,'Tabela kolorów'!$R$91:$R$131,Statystyki!BU9='Tabela kolorów'!$S$90,'Tabela kolorów'!$S$91:$S$131,
Statystyki!BU9='Tabela kolorów'!$S$90,'Tabela kolorów'!$S$91:$S$131,Statystyki!BU9='Tabela kolorów'!$T$90,'Tabela kolorów'!$T$91:$T$131,Statystyki!BU9='Tabela kolorów'!$U$90,'Tabela kolorów'!$U$91:$U$131,
Statystyki!BU9='Tabela kolorów'!$V$90,'Tabela kolorów'!$V$91:$V$131,Statystyki!BU9='Tabela kolorów'!$W$90,'Tabela kolorów'!$W$91:$W$131,Statystyki!BU9='Tabela kolorów'!$X$90,'Tabela kolorów'!$X$91:$X$131,
Statystyki!BU9='Tabela kolorów'!$Y$90,'Tabela kolorów'!$Y$91:$Y$131,Statystyki!BU9='Tabela kolorów'!$Z$90,'Tabela kolorów'!$Z$91:$Z$131,Statystyki!BU9='Tabela kolorów'!$AA$90,'Tabela kolorów'!$AA$91:$AA$131,
Statystyki!BU9='Tabela kolorów'!$AB$90,'Tabela kolorów'!$AB$91:$AB$131,Statystyki!BU9='Tabela kolorów'!$AC$90,'Tabela kolorów'!$AC$91:$AC$131,Statystyki!BU9='Tabela kolorów'!$AD$90,'Tabela kolorów'!$AD$91:$AD$131,
Statystyki!BU9='Tabela kolorów'!$AE$90,'Tabela kolorów'!$AE$91:$AE$131,Statystyki!BU9='Tabela kolorów'!$AF$90,'Tabela kolorów'!$AF$91:$AF$131,Statystyki!BU9='Tabela kolorów'!$AG$90,'Tabela kolorów'!$AG$91:$AG$131,
Statystyki!BU9='Tabela kolorów'!$AH$90,'Tabela kolorów'!$AH$91:$AH$131,Statystyki!BU9='Tabela kolorów'!$AI$90,'Tabela kolorów'!$AI$91:$AI$131,Statystyki!BU9='Tabela kolorów'!$AJ$90,'Tabela kolorów'!$AJ$91:$AJ$131,
Statystyki!BU9='Tabela kolorów'!$AK$90,'Tabela kolorów'!$AK$91:$AK$131,Statystyki!BU9='Tabela kolorów'!$AL$90,'Tabela kolorów'!$AL$91:$AL$131,Statystyki!BU9='Tabela kolorów'!$AM$90,'Tabela kolorów'!$AM$91:$AM$131,
Statystyki!BU9='Tabela kolorów'!$AN$90,'Tabela kolorów'!$AN$91:$AN$131,Statystyki!BU9='Tabela kolorów'!$AO$90,'Tabela kolorów'!$AO$91:$AO$131,Statystyki!BU9='Tabela kolorów'!$AP$90,'Tabela kolorów'!$AP$91:$AP$131),"0")</f>
        <v>0</v>
      </c>
      <c r="BV234" t="str" cm="1">
        <f t="array" aca="1" ref="BV234:BV274" ca="1">_xlfn.IFNA(_xlfn.IFS(Statystyki!BV9='Tabela kolorów'!$B$90,'Tabela kolorów'!$B$91:$B$131,Statystyki!BV9='Tabela kolorów'!$C$90,'Tabela kolorów'!$C$91:$C$131,Statystyki!BV9='Tabela kolorów'!$D$90,'Tabela kolorów'!$D$91:$D$131,
Statystyki!BV9='Tabela kolorów'!$E$90,'Tabela kolorów'!$E$91:$E$131,Statystyki!BV9='Tabela kolorów'!$F$90,'Tabela kolorów'!$F$91:$F$131,Statystyki!BV9='Tabela kolorów'!$G$90,'Tabela kolorów'!$G$91:$G$131,
Statystyki!BV9='Tabela kolorów'!$H$90,'Tabela kolorów'!$H$91:$H$131,Statystyki!BV9='Tabela kolorów'!$I$90,'Tabela kolorów'!$I$91:$I$131,Statystyki!BV9='Tabela kolorów'!$J$90,'Tabela kolorów'!$J$91:$J$131,
Statystyki!BV9='Tabela kolorów'!$K$90,'Tabela kolorów'!$K$91:$K$131,Statystyki!BV9='Tabela kolorów'!$L$90,'Tabela kolorów'!$L$91:$L$131,Statystyki!BV9='Tabela kolorów'!$M$90,'Tabela kolorów'!$M$91:$M$131,
Statystyki!BV9='Tabela kolorów'!$N$90,'Tabela kolorów'!$N$91:$N$131,Statystyki!BV9='Tabela kolorów'!$O$90,'Tabela kolorów'!$O$91:$O$131,Statystyki!BV9='Tabela kolorów'!$P$90,'Tabela kolorów'!$P$91:$P$131,
Statystyki!BV9='Tabela kolorów'!$Q$90,'Tabela kolorów'!$Q$91:$Q$131,Statystyki!BV9='Tabela kolorów'!$R$90,'Tabela kolorów'!$R$91:$R$131,Statystyki!BV9='Tabela kolorów'!$S$90,'Tabela kolorów'!$S$91:$S$131,
Statystyki!BV9='Tabela kolorów'!$S$90,'Tabela kolorów'!$S$91:$S$131,Statystyki!BV9='Tabela kolorów'!$T$90,'Tabela kolorów'!$T$91:$T$131,Statystyki!BV9='Tabela kolorów'!$U$90,'Tabela kolorów'!$U$91:$U$131,
Statystyki!BV9='Tabela kolorów'!$V$90,'Tabela kolorów'!$V$91:$V$131,Statystyki!BV9='Tabela kolorów'!$W$90,'Tabela kolorów'!$W$91:$W$131,Statystyki!BV9='Tabela kolorów'!$X$90,'Tabela kolorów'!$X$91:$X$131,
Statystyki!BV9='Tabela kolorów'!$Y$90,'Tabela kolorów'!$Y$91:$Y$131,Statystyki!BV9='Tabela kolorów'!$Z$90,'Tabela kolorów'!$Z$91:$Z$131,Statystyki!BV9='Tabela kolorów'!$AA$90,'Tabela kolorów'!$AA$91:$AA$131,
Statystyki!BV9='Tabela kolorów'!$AB$90,'Tabela kolorów'!$AB$91:$AB$131,Statystyki!BV9='Tabela kolorów'!$AC$90,'Tabela kolorów'!$AC$91:$AC$131,Statystyki!BV9='Tabela kolorów'!$AD$90,'Tabela kolorów'!$AD$91:$AD$131,
Statystyki!BV9='Tabela kolorów'!$AE$90,'Tabela kolorów'!$AE$91:$AE$131,Statystyki!BV9='Tabela kolorów'!$AF$90,'Tabela kolorów'!$AF$91:$AF$131,Statystyki!BV9='Tabela kolorów'!$AG$90,'Tabela kolorów'!$AG$91:$AG$131,
Statystyki!BV9='Tabela kolorów'!$AH$90,'Tabela kolorów'!$AH$91:$AH$131,Statystyki!BV9='Tabela kolorów'!$AI$90,'Tabela kolorów'!$AI$91:$AI$131,Statystyki!BV9='Tabela kolorów'!$AJ$90,'Tabela kolorów'!$AJ$91:$AJ$131,
Statystyki!BV9='Tabela kolorów'!$AK$90,'Tabela kolorów'!$AK$91:$AK$131,Statystyki!BV9='Tabela kolorów'!$AL$90,'Tabela kolorów'!$AL$91:$AL$131,Statystyki!BV9='Tabela kolorów'!$AM$90,'Tabela kolorów'!$AM$91:$AM$131,
Statystyki!BV9='Tabela kolorów'!$AN$90,'Tabela kolorów'!$AN$91:$AN$131,Statystyki!BV9='Tabela kolorów'!$AO$90,'Tabela kolorów'!$AO$91:$AO$131,Statystyki!BV9='Tabela kolorów'!$AP$90,'Tabela kolorów'!$AP$91:$AP$131),"0")</f>
        <v>Głęboki róż</v>
      </c>
      <c r="BW234" t="str" cm="1">
        <f t="array" ref="BW234">_xlfn.IFNA(_xlfn.IFS(Statystyki!BW9='Tabela kolorów'!$B$90,'Tabela kolorów'!$B$91:$B$131,Statystyki!BW9='Tabela kolorów'!$C$90,'Tabela kolorów'!$C$91:$C$131,Statystyki!BW9='Tabela kolorów'!$D$90,'Tabela kolorów'!$D$91:$D$131,
Statystyki!BW9='Tabela kolorów'!$E$90,'Tabela kolorów'!$E$91:$E$131,Statystyki!BW9='Tabela kolorów'!$F$90,'Tabela kolorów'!$F$91:$F$131,Statystyki!BW9='Tabela kolorów'!$G$90,'Tabela kolorów'!$G$91:$G$131,
Statystyki!BW9='Tabela kolorów'!$H$90,'Tabela kolorów'!$H$91:$H$131,Statystyki!BW9='Tabela kolorów'!$I$90,'Tabela kolorów'!$I$91:$I$131,Statystyki!BW9='Tabela kolorów'!$J$90,'Tabela kolorów'!$J$91:$J$131,
Statystyki!BW9='Tabela kolorów'!$K$90,'Tabela kolorów'!$K$91:$K$131,Statystyki!BW9='Tabela kolorów'!$L$90,'Tabela kolorów'!$L$91:$L$131,Statystyki!BW9='Tabela kolorów'!$M$90,'Tabela kolorów'!$M$91:$M$131,
Statystyki!BW9='Tabela kolorów'!$N$90,'Tabela kolorów'!$N$91:$N$131,Statystyki!BW9='Tabela kolorów'!$O$90,'Tabela kolorów'!$O$91:$O$131,Statystyki!BW9='Tabela kolorów'!$P$90,'Tabela kolorów'!$P$91:$P$131,
Statystyki!BW9='Tabela kolorów'!$Q$90,'Tabela kolorów'!$Q$91:$Q$131,Statystyki!BW9='Tabela kolorów'!$R$90,'Tabela kolorów'!$R$91:$R$131,Statystyki!BW9='Tabela kolorów'!$S$90,'Tabela kolorów'!$S$91:$S$131,
Statystyki!BW9='Tabela kolorów'!$S$90,'Tabela kolorów'!$S$91:$S$131,Statystyki!BW9='Tabela kolorów'!$T$90,'Tabela kolorów'!$T$91:$T$131,Statystyki!BW9='Tabela kolorów'!$U$90,'Tabela kolorów'!$U$91:$U$131,
Statystyki!BW9='Tabela kolorów'!$V$90,'Tabela kolorów'!$V$91:$V$131,Statystyki!BW9='Tabela kolorów'!$W$90,'Tabela kolorów'!$W$91:$W$131,Statystyki!BW9='Tabela kolorów'!$X$90,'Tabela kolorów'!$X$91:$X$131,
Statystyki!BW9='Tabela kolorów'!$Y$90,'Tabela kolorów'!$Y$91:$Y$131,Statystyki!BW9='Tabela kolorów'!$Z$90,'Tabela kolorów'!$Z$91:$Z$131,Statystyki!BW9='Tabela kolorów'!$AA$90,'Tabela kolorów'!$AA$91:$AA$131,
Statystyki!BW9='Tabela kolorów'!$AB$90,'Tabela kolorów'!$AB$91:$AB$131,Statystyki!BW9='Tabela kolorów'!$AC$90,'Tabela kolorów'!$AC$91:$AC$131,Statystyki!BW9='Tabela kolorów'!$AD$90,'Tabela kolorów'!$AD$91:$AD$131,
Statystyki!BW9='Tabela kolorów'!$AE$90,'Tabela kolorów'!$AE$91:$AE$131,Statystyki!BW9='Tabela kolorów'!$AF$90,'Tabela kolorów'!$AF$91:$AF$131,Statystyki!BW9='Tabela kolorów'!$AG$90,'Tabela kolorów'!$AG$91:$AG$131,
Statystyki!BW9='Tabela kolorów'!$AH$90,'Tabela kolorów'!$AH$91:$AH$131,Statystyki!BW9='Tabela kolorów'!$AI$90,'Tabela kolorów'!$AI$91:$AI$131,Statystyki!BW9='Tabela kolorów'!$AJ$90,'Tabela kolorów'!$AJ$91:$AJ$131,
Statystyki!BW9='Tabela kolorów'!$AK$90,'Tabela kolorów'!$AK$91:$AK$131,Statystyki!BW9='Tabela kolorów'!$AL$90,'Tabela kolorów'!$AL$91:$AL$131,Statystyki!BW9='Tabela kolorów'!$AM$90,'Tabela kolorów'!$AM$91:$AM$131,
Statystyki!BW9='Tabela kolorów'!$AN$90,'Tabela kolorów'!$AN$91:$AN$131,Statystyki!BW9='Tabela kolorów'!$AO$90,'Tabela kolorów'!$AO$91:$AO$131,Statystyki!BW9='Tabela kolorów'!$AP$90,'Tabela kolorów'!$AP$91:$AP$131),"0")</f>
        <v>0</v>
      </c>
      <c r="BX234" t="str" cm="1">
        <f t="array" ref="BX234">_xlfn.IFNA(_xlfn.IFS(Statystyki!BX9='Tabela kolorów'!$B$90,'Tabela kolorów'!$B$91:$B$131,Statystyki!BX9='Tabela kolorów'!$C$90,'Tabela kolorów'!$C$91:$C$131,Statystyki!BX9='Tabela kolorów'!$D$90,'Tabela kolorów'!$D$91:$D$131,
Statystyki!BX9='Tabela kolorów'!$E$90,'Tabela kolorów'!$E$91:$E$131,Statystyki!BX9='Tabela kolorów'!$F$90,'Tabela kolorów'!$F$91:$F$131,Statystyki!BX9='Tabela kolorów'!$G$90,'Tabela kolorów'!$G$91:$G$131,
Statystyki!BX9='Tabela kolorów'!$H$90,'Tabela kolorów'!$H$91:$H$131,Statystyki!BX9='Tabela kolorów'!$I$90,'Tabela kolorów'!$I$91:$I$131,Statystyki!BX9='Tabela kolorów'!$J$90,'Tabela kolorów'!$J$91:$J$131,
Statystyki!BX9='Tabela kolorów'!$K$90,'Tabela kolorów'!$K$91:$K$131,Statystyki!BX9='Tabela kolorów'!$L$90,'Tabela kolorów'!$L$91:$L$131,Statystyki!BX9='Tabela kolorów'!$M$90,'Tabela kolorów'!$M$91:$M$131,
Statystyki!BX9='Tabela kolorów'!$N$90,'Tabela kolorów'!$N$91:$N$131,Statystyki!BX9='Tabela kolorów'!$O$90,'Tabela kolorów'!$O$91:$O$131,Statystyki!BX9='Tabela kolorów'!$P$90,'Tabela kolorów'!$P$91:$P$131,
Statystyki!BX9='Tabela kolorów'!$Q$90,'Tabela kolorów'!$Q$91:$Q$131,Statystyki!BX9='Tabela kolorów'!$R$90,'Tabela kolorów'!$R$91:$R$131,Statystyki!BX9='Tabela kolorów'!$S$90,'Tabela kolorów'!$S$91:$S$131,
Statystyki!BX9='Tabela kolorów'!$S$90,'Tabela kolorów'!$S$91:$S$131,Statystyki!BX9='Tabela kolorów'!$T$90,'Tabela kolorów'!$T$91:$T$131,Statystyki!BX9='Tabela kolorów'!$U$90,'Tabela kolorów'!$U$91:$U$131,
Statystyki!BX9='Tabela kolorów'!$V$90,'Tabela kolorów'!$V$91:$V$131,Statystyki!BX9='Tabela kolorów'!$W$90,'Tabela kolorów'!$W$91:$W$131,Statystyki!BX9='Tabela kolorów'!$X$90,'Tabela kolorów'!$X$91:$X$131,
Statystyki!BX9='Tabela kolorów'!$Y$90,'Tabela kolorów'!$Y$91:$Y$131,Statystyki!BX9='Tabela kolorów'!$Z$90,'Tabela kolorów'!$Z$91:$Z$131,Statystyki!BX9='Tabela kolorów'!$AA$90,'Tabela kolorów'!$AA$91:$AA$131,
Statystyki!BX9='Tabela kolorów'!$AB$90,'Tabela kolorów'!$AB$91:$AB$131,Statystyki!BX9='Tabela kolorów'!$AC$90,'Tabela kolorów'!$AC$91:$AC$131,Statystyki!BX9='Tabela kolorów'!$AD$90,'Tabela kolorów'!$AD$91:$AD$131,
Statystyki!BX9='Tabela kolorów'!$AE$90,'Tabela kolorów'!$AE$91:$AE$131,Statystyki!BX9='Tabela kolorów'!$AF$90,'Tabela kolorów'!$AF$91:$AF$131,Statystyki!BX9='Tabela kolorów'!$AG$90,'Tabela kolorów'!$AG$91:$AG$131,
Statystyki!BX9='Tabela kolorów'!$AH$90,'Tabela kolorów'!$AH$91:$AH$131,Statystyki!BX9='Tabela kolorów'!$AI$90,'Tabela kolorów'!$AI$91:$AI$131,Statystyki!BX9='Tabela kolorów'!$AJ$90,'Tabela kolorów'!$AJ$91:$AJ$131,
Statystyki!BX9='Tabela kolorów'!$AK$90,'Tabela kolorów'!$AK$91:$AK$131,Statystyki!BX9='Tabela kolorów'!$AL$90,'Tabela kolorów'!$AL$91:$AL$131,Statystyki!BX9='Tabela kolorów'!$AM$90,'Tabela kolorów'!$AM$91:$AM$131,
Statystyki!BX9='Tabela kolorów'!$AN$90,'Tabela kolorów'!$AN$91:$AN$131,Statystyki!BX9='Tabela kolorów'!$AO$90,'Tabela kolorów'!$AO$91:$AO$131,Statystyki!BX9='Tabela kolorów'!$AP$90,'Tabela kolorów'!$AP$91:$AP$131),"0")</f>
        <v>0</v>
      </c>
      <c r="BY234" t="str" cm="1">
        <f t="array" aca="1" ref="BY234:BY274" ca="1">_xlfn.IFNA(_xlfn.IFS(Statystyki!BY9='Tabela kolorów'!$B$90,'Tabela kolorów'!$B$91:$B$131,Statystyki!BY9='Tabela kolorów'!$C$90,'Tabela kolorów'!$C$91:$C$131,Statystyki!BY9='Tabela kolorów'!$D$90,'Tabela kolorów'!$D$91:$D$131,
Statystyki!BY9='Tabela kolorów'!$E$90,'Tabela kolorów'!$E$91:$E$131,Statystyki!BY9='Tabela kolorów'!$F$90,'Tabela kolorów'!$F$91:$F$131,Statystyki!BY9='Tabela kolorów'!$G$90,'Tabela kolorów'!$G$91:$G$131,
Statystyki!BY9='Tabela kolorów'!$H$90,'Tabela kolorów'!$H$91:$H$131,Statystyki!BY9='Tabela kolorów'!$I$90,'Tabela kolorów'!$I$91:$I$131,Statystyki!BY9='Tabela kolorów'!$J$90,'Tabela kolorów'!$J$91:$J$131,
Statystyki!BY9='Tabela kolorów'!$K$90,'Tabela kolorów'!$K$91:$K$131,Statystyki!BY9='Tabela kolorów'!$L$90,'Tabela kolorów'!$L$91:$L$131,Statystyki!BY9='Tabela kolorów'!$M$90,'Tabela kolorów'!$M$91:$M$131,
Statystyki!BY9='Tabela kolorów'!$N$90,'Tabela kolorów'!$N$91:$N$131,Statystyki!BY9='Tabela kolorów'!$O$90,'Tabela kolorów'!$O$91:$O$131,Statystyki!BY9='Tabela kolorów'!$P$90,'Tabela kolorów'!$P$91:$P$131,
Statystyki!BY9='Tabela kolorów'!$Q$90,'Tabela kolorów'!$Q$91:$Q$131,Statystyki!BY9='Tabela kolorów'!$R$90,'Tabela kolorów'!$R$91:$R$131,Statystyki!BY9='Tabela kolorów'!$S$90,'Tabela kolorów'!$S$91:$S$131,
Statystyki!BY9='Tabela kolorów'!$S$90,'Tabela kolorów'!$S$91:$S$131,Statystyki!BY9='Tabela kolorów'!$T$90,'Tabela kolorów'!$T$91:$T$131,Statystyki!BY9='Tabela kolorów'!$U$90,'Tabela kolorów'!$U$91:$U$131,
Statystyki!BY9='Tabela kolorów'!$V$90,'Tabela kolorów'!$V$91:$V$131,Statystyki!BY9='Tabela kolorów'!$W$90,'Tabela kolorów'!$W$91:$W$131,Statystyki!BY9='Tabela kolorów'!$X$90,'Tabela kolorów'!$X$91:$X$131,
Statystyki!BY9='Tabela kolorów'!$Y$90,'Tabela kolorów'!$Y$91:$Y$131,Statystyki!BY9='Tabela kolorów'!$Z$90,'Tabela kolorów'!$Z$91:$Z$131,Statystyki!BY9='Tabela kolorów'!$AA$90,'Tabela kolorów'!$AA$91:$AA$131,
Statystyki!BY9='Tabela kolorów'!$AB$90,'Tabela kolorów'!$AB$91:$AB$131,Statystyki!BY9='Tabela kolorów'!$AC$90,'Tabela kolorów'!$AC$91:$AC$131,Statystyki!BY9='Tabela kolorów'!$AD$90,'Tabela kolorów'!$AD$91:$AD$131,
Statystyki!BY9='Tabela kolorów'!$AE$90,'Tabela kolorów'!$AE$91:$AE$131,Statystyki!BY9='Tabela kolorów'!$AF$90,'Tabela kolorów'!$AF$91:$AF$131,Statystyki!BY9='Tabela kolorów'!$AG$90,'Tabela kolorów'!$AG$91:$AG$131,
Statystyki!BY9='Tabela kolorów'!$AH$90,'Tabela kolorów'!$AH$91:$AH$131,Statystyki!BY9='Tabela kolorów'!$AI$90,'Tabela kolorów'!$AI$91:$AI$131,Statystyki!BY9='Tabela kolorów'!$AJ$90,'Tabela kolorów'!$AJ$91:$AJ$131,
Statystyki!BY9='Tabela kolorów'!$AK$90,'Tabela kolorów'!$AK$91:$AK$131,Statystyki!BY9='Tabela kolorów'!$AL$90,'Tabela kolorów'!$AL$91:$AL$131,Statystyki!BY9='Tabela kolorów'!$AM$90,'Tabela kolorów'!$AM$91:$AM$131,
Statystyki!BY9='Tabela kolorów'!$AN$90,'Tabela kolorów'!$AN$91:$AN$131,Statystyki!BY9='Tabela kolorów'!$AO$90,'Tabela kolorów'!$AO$91:$AO$131,Statystyki!BY9='Tabela kolorów'!$AP$90,'Tabela kolorów'!$AP$91:$AP$131),"0")</f>
        <v>Różowy</v>
      </c>
    </row>
    <row r="235" spans="61:77" x14ac:dyDescent="0.3">
      <c r="BI235">
        <v>2</v>
      </c>
      <c r="BM235" t="str">
        <f ca="1"/>
        <v>Karmazynowy</v>
      </c>
      <c r="BV235" t="str">
        <f ca="1"/>
        <v>Karmazynowy</v>
      </c>
      <c r="BY235" t="str">
        <f ca="1"/>
        <v>Głęboki róż</v>
      </c>
    </row>
    <row r="236" spans="61:77" x14ac:dyDescent="0.3">
      <c r="BI236">
        <v>3</v>
      </c>
      <c r="BM236" t="str">
        <f ca="1"/>
        <v>Granatowy</v>
      </c>
      <c r="BV236" t="str">
        <f ca="1"/>
        <v>Pomidor</v>
      </c>
      <c r="BY236" t="str">
        <f ca="1"/>
        <v>Karmazynowy</v>
      </c>
    </row>
    <row r="237" spans="61:77" x14ac:dyDescent="0.3">
      <c r="BI237">
        <v>4</v>
      </c>
      <c r="BM237" t="str">
        <f ca="1"/>
        <v>Jasny błękit nieba</v>
      </c>
      <c r="BV237" t="str">
        <f ca="1"/>
        <v>Fioletowy</v>
      </c>
      <c r="BY237" t="str">
        <f ca="1"/>
        <v>Ciemny czerwony</v>
      </c>
    </row>
    <row r="238" spans="61:77" x14ac:dyDescent="0.3">
      <c r="BI238">
        <v>5</v>
      </c>
      <c r="BM238" t="str">
        <f ca="1"/>
        <v>Oliwkowy</v>
      </c>
      <c r="BV238" t="str">
        <f ca="1"/>
        <v>Purpurowy</v>
      </c>
      <c r="BY238" t="str">
        <f ca="1"/>
        <v>Pomidor</v>
      </c>
    </row>
    <row r="239" spans="61:77" x14ac:dyDescent="0.3">
      <c r="BI239">
        <v>6</v>
      </c>
      <c r="BM239" t="str">
        <f ca="1"/>
        <v>Żółty</v>
      </c>
      <c r="BV239" t="str">
        <f ca="1"/>
        <v>Fuksja</v>
      </c>
      <c r="BY239" t="str">
        <f ca="1"/>
        <v>Fioletowy</v>
      </c>
    </row>
    <row r="240" spans="61:77" x14ac:dyDescent="0.3">
      <c r="BI240">
        <v>7</v>
      </c>
      <c r="BM240" t="str">
        <f ca="1"/>
        <v>Jasnobrązowy</v>
      </c>
      <c r="BV240" t="str">
        <f ca="1"/>
        <v>Niebieski</v>
      </c>
      <c r="BY240" t="str">
        <f ca="1"/>
        <v>Purpurowy</v>
      </c>
    </row>
    <row r="241" spans="61:77" x14ac:dyDescent="0.3">
      <c r="BI241">
        <v>8</v>
      </c>
      <c r="BM241" t="str">
        <f ca="1"/>
        <v>Biały</v>
      </c>
      <c r="BV241" t="str">
        <f ca="1"/>
        <v>Granatowy</v>
      </c>
      <c r="BY241" t="str">
        <f ca="1"/>
        <v>Fuksja</v>
      </c>
    </row>
    <row r="242" spans="61:77" x14ac:dyDescent="0.3">
      <c r="BI242">
        <v>9</v>
      </c>
      <c r="BM242" t="str">
        <f ca="1"/>
        <v>Jasnoszary</v>
      </c>
      <c r="BV242" t="str">
        <f ca="1"/>
        <v>Stalowo niebieski</v>
      </c>
      <c r="BY242" t="str">
        <f ca="1"/>
        <v>Niebieski</v>
      </c>
    </row>
    <row r="243" spans="61:77" x14ac:dyDescent="0.3">
      <c r="BI243">
        <v>10</v>
      </c>
      <c r="BM243" t="str">
        <f ca="1"/>
        <v>Szary</v>
      </c>
      <c r="BV243" t="str">
        <f ca="1"/>
        <v>Akwamaryn</v>
      </c>
      <c r="BY243" t="str">
        <f ca="1"/>
        <v>Granatowy</v>
      </c>
    </row>
    <row r="244" spans="61:77" x14ac:dyDescent="0.3">
      <c r="BI244">
        <v>11</v>
      </c>
      <c r="BM244" t="str">
        <f ca="1"/>
        <v>Łupkowy szary</v>
      </c>
      <c r="BV244" t="str">
        <f ca="1"/>
        <v>Jasny błękit nieba</v>
      </c>
      <c r="BY244" t="str">
        <f ca="1"/>
        <v>Stalowo niebieski</v>
      </c>
    </row>
    <row r="245" spans="61:77" x14ac:dyDescent="0.3">
      <c r="BI245">
        <v>12</v>
      </c>
      <c r="BM245" t="str">
        <f ca="1"/>
        <v>Czarny</v>
      </c>
      <c r="BV245" t="str">
        <f ca="1"/>
        <v>Ciemny turkus</v>
      </c>
      <c r="BY245" t="str">
        <f ca="1"/>
        <v>Akwamaryn</v>
      </c>
    </row>
    <row r="246" spans="61:77" x14ac:dyDescent="0.3">
      <c r="BI246">
        <v>13</v>
      </c>
      <c r="BM246">
        <f ca="1"/>
        <v>0</v>
      </c>
      <c r="BV246" t="str">
        <f ca="1"/>
        <v>Cyraneczka</v>
      </c>
      <c r="BY246" t="str">
        <f ca="1"/>
        <v>Jasny błękit nieba</v>
      </c>
    </row>
    <row r="247" spans="61:77" x14ac:dyDescent="0.3">
      <c r="BI247">
        <v>14</v>
      </c>
      <c r="BM247">
        <f ca="1"/>
        <v>0</v>
      </c>
      <c r="BV247" t="str">
        <f ca="1"/>
        <v>Średni akwamaryn</v>
      </c>
      <c r="BY247" t="str">
        <f ca="1"/>
        <v>Ciemny turkus</v>
      </c>
    </row>
    <row r="248" spans="61:77" x14ac:dyDescent="0.3">
      <c r="BI248">
        <v>15</v>
      </c>
      <c r="BM248">
        <f ca="1"/>
        <v>0</v>
      </c>
      <c r="BV248" t="str">
        <f ca="1"/>
        <v>Zielony</v>
      </c>
      <c r="BY248" t="str">
        <f ca="1"/>
        <v>Cyraneczka</v>
      </c>
    </row>
    <row r="249" spans="61:77" x14ac:dyDescent="0.3">
      <c r="BI249">
        <v>16</v>
      </c>
      <c r="BM249">
        <f ca="1"/>
        <v>0</v>
      </c>
      <c r="BV249" t="str">
        <f ca="1"/>
        <v>Żółty zielony</v>
      </c>
      <c r="BY249" t="str">
        <f ca="1"/>
        <v>Średni akwamaryn</v>
      </c>
    </row>
    <row r="250" spans="61:77" x14ac:dyDescent="0.3">
      <c r="BI250">
        <v>17</v>
      </c>
      <c r="BM250">
        <f ca="1"/>
        <v>0</v>
      </c>
      <c r="BV250" t="str">
        <f ca="1"/>
        <v>Wiosenna zieleń</v>
      </c>
      <c r="BY250" t="str">
        <f ca="1"/>
        <v>Zielony</v>
      </c>
    </row>
    <row r="251" spans="61:77" x14ac:dyDescent="0.3">
      <c r="BI251">
        <v>18</v>
      </c>
      <c r="BM251">
        <f ca="1"/>
        <v>0</v>
      </c>
      <c r="BV251" t="str">
        <f ca="1"/>
        <v>Żółty</v>
      </c>
      <c r="BY251" t="str">
        <f ca="1"/>
        <v>Oliwkowy</v>
      </c>
    </row>
    <row r="252" spans="61:77" x14ac:dyDescent="0.3">
      <c r="BI252">
        <v>19</v>
      </c>
      <c r="BM252">
        <f ca="1"/>
        <v>0</v>
      </c>
      <c r="BV252" t="str">
        <f ca="1"/>
        <v>Brązowy</v>
      </c>
      <c r="BY252" t="str">
        <f ca="1"/>
        <v>Żółty zielony</v>
      </c>
    </row>
    <row r="253" spans="61:77" x14ac:dyDescent="0.3">
      <c r="BI253">
        <v>20</v>
      </c>
      <c r="BM253">
        <f ca="1"/>
        <v>0</v>
      </c>
      <c r="BV253" t="str">
        <f ca="1"/>
        <v>Czekoladowy</v>
      </c>
      <c r="BY253" t="str">
        <f ca="1"/>
        <v>Limonkowy</v>
      </c>
    </row>
    <row r="254" spans="61:77" x14ac:dyDescent="0.3">
      <c r="BI254">
        <v>21</v>
      </c>
      <c r="BM254">
        <f ca="1"/>
        <v>0</v>
      </c>
      <c r="BV254" t="str">
        <f ca="1"/>
        <v>Kasztanowy</v>
      </c>
      <c r="BY254" t="str">
        <f ca="1"/>
        <v>Zielony żółty</v>
      </c>
    </row>
    <row r="255" spans="61:77" x14ac:dyDescent="0.3">
      <c r="BI255">
        <v>22</v>
      </c>
      <c r="BM255">
        <f ca="1"/>
        <v>0</v>
      </c>
      <c r="BV255" t="str">
        <f ca="1"/>
        <v>Biały</v>
      </c>
      <c r="BY255" t="str">
        <f ca="1"/>
        <v>Wiosenna zieleń</v>
      </c>
    </row>
    <row r="256" spans="61:77" x14ac:dyDescent="0.3">
      <c r="BI256">
        <v>23</v>
      </c>
      <c r="BM256">
        <f ca="1"/>
        <v>0</v>
      </c>
      <c r="BV256" t="str">
        <f ca="1"/>
        <v>Przyciemniony szary</v>
      </c>
      <c r="BY256" t="str">
        <f ca="1"/>
        <v>Żółty</v>
      </c>
    </row>
    <row r="257" spans="60:77" x14ac:dyDescent="0.3">
      <c r="BI257">
        <v>24</v>
      </c>
      <c r="BM257">
        <f ca="1"/>
        <v>0</v>
      </c>
      <c r="BV257" t="str">
        <f ca="1"/>
        <v>Łupkowy szary</v>
      </c>
      <c r="BY257" t="str">
        <f ca="1"/>
        <v>Złoty</v>
      </c>
    </row>
    <row r="258" spans="60:77" x14ac:dyDescent="0.3">
      <c r="BI258">
        <v>25</v>
      </c>
      <c r="BM258">
        <f ca="1"/>
        <v>0</v>
      </c>
      <c r="BV258" t="str">
        <f ca="1"/>
        <v>Czarny</v>
      </c>
      <c r="BY258" t="str">
        <f ca="1"/>
        <v>Cytrynowy szyfon</v>
      </c>
    </row>
    <row r="259" spans="60:77" x14ac:dyDescent="0.3">
      <c r="BI259">
        <v>26</v>
      </c>
      <c r="BM259">
        <f ca="1"/>
        <v>0</v>
      </c>
      <c r="BV259">
        <f ca="1"/>
        <v>0</v>
      </c>
      <c r="BY259" t="str">
        <f ca="1"/>
        <v>Ciemny khaki</v>
      </c>
    </row>
    <row r="260" spans="60:77" x14ac:dyDescent="0.3">
      <c r="BI260">
        <v>27</v>
      </c>
      <c r="BM260">
        <f ca="1"/>
        <v>0</v>
      </c>
      <c r="BV260">
        <f ca="1"/>
        <v>0</v>
      </c>
      <c r="BY260" t="str">
        <f ca="1"/>
        <v>Pomarańczowy</v>
      </c>
    </row>
    <row r="261" spans="60:77" x14ac:dyDescent="0.3">
      <c r="BI261">
        <v>28</v>
      </c>
      <c r="BM261">
        <f ca="1"/>
        <v>0</v>
      </c>
      <c r="BV261">
        <f ca="1"/>
        <v>0</v>
      </c>
      <c r="BY261" t="str">
        <f ca="1"/>
        <v>Pomarańczowy czerwony</v>
      </c>
    </row>
    <row r="262" spans="60:77" x14ac:dyDescent="0.3">
      <c r="BI262">
        <v>29</v>
      </c>
      <c r="BM262">
        <f ca="1"/>
        <v>0</v>
      </c>
      <c r="BV262">
        <f ca="1"/>
        <v>0</v>
      </c>
      <c r="BY262" t="str">
        <f ca="1"/>
        <v>Brązowy</v>
      </c>
    </row>
    <row r="263" spans="60:77" x14ac:dyDescent="0.3">
      <c r="BH263">
        <v>6</v>
      </c>
      <c r="BI263">
        <v>30</v>
      </c>
      <c r="BM263">
        <f ca="1"/>
        <v>0</v>
      </c>
      <c r="BV263">
        <f ca="1"/>
        <v>0</v>
      </c>
      <c r="BY263" t="str">
        <f ca="1"/>
        <v>Jasnobrązowy</v>
      </c>
    </row>
    <row r="264" spans="60:77" x14ac:dyDescent="0.3">
      <c r="BI264">
        <v>31</v>
      </c>
      <c r="BM264">
        <f ca="1"/>
        <v>0</v>
      </c>
      <c r="BV264">
        <f ca="1"/>
        <v>0</v>
      </c>
      <c r="BY264" t="str">
        <f ca="1"/>
        <v>Nawłoć</v>
      </c>
    </row>
    <row r="265" spans="60:77" x14ac:dyDescent="0.3">
      <c r="BI265">
        <v>32</v>
      </c>
      <c r="BM265">
        <f ca="1"/>
        <v>0</v>
      </c>
      <c r="BV265">
        <f ca="1"/>
        <v>0</v>
      </c>
      <c r="BY265" t="str">
        <f ca="1"/>
        <v>Czekoladowy</v>
      </c>
    </row>
    <row r="266" spans="60:77" x14ac:dyDescent="0.3">
      <c r="BI266">
        <v>33</v>
      </c>
      <c r="BM266">
        <f ca="1"/>
        <v>0</v>
      </c>
      <c r="BV266">
        <f ca="1"/>
        <v>0</v>
      </c>
      <c r="BY266" t="str">
        <f ca="1"/>
        <v>Kasztanowy</v>
      </c>
    </row>
    <row r="267" spans="60:77" x14ac:dyDescent="0.3">
      <c r="BI267">
        <v>34</v>
      </c>
      <c r="BM267">
        <f ca="1"/>
        <v>0</v>
      </c>
      <c r="BV267">
        <f ca="1"/>
        <v>0</v>
      </c>
      <c r="BY267" t="str">
        <f ca="1"/>
        <v>Brązowe siodło</v>
      </c>
    </row>
    <row r="268" spans="60:77" x14ac:dyDescent="0.3">
      <c r="BI268">
        <v>35</v>
      </c>
      <c r="BM268">
        <f ca="1"/>
        <v>0</v>
      </c>
      <c r="BV268">
        <f ca="1"/>
        <v>0</v>
      </c>
      <c r="BY268" t="str">
        <f ca="1"/>
        <v>Biały</v>
      </c>
    </row>
    <row r="269" spans="60:77" x14ac:dyDescent="0.3">
      <c r="BI269">
        <v>36</v>
      </c>
      <c r="BM269">
        <f ca="1"/>
        <v>0</v>
      </c>
      <c r="BV269">
        <f ca="1"/>
        <v>0</v>
      </c>
      <c r="BY269" t="str">
        <f ca="1"/>
        <v>Jasnoszary</v>
      </c>
    </row>
    <row r="270" spans="60:77" x14ac:dyDescent="0.3">
      <c r="BI270">
        <v>37</v>
      </c>
      <c r="BM270">
        <f ca="1"/>
        <v>0</v>
      </c>
      <c r="BV270">
        <f ca="1"/>
        <v>0</v>
      </c>
      <c r="BY270" t="str">
        <f ca="1"/>
        <v>Szary</v>
      </c>
    </row>
    <row r="271" spans="60:77" x14ac:dyDescent="0.3">
      <c r="BI271">
        <v>38</v>
      </c>
      <c r="BM271">
        <f ca="1"/>
        <v>0</v>
      </c>
      <c r="BV271">
        <f ca="1"/>
        <v>0</v>
      </c>
      <c r="BY271" t="str">
        <f ca="1"/>
        <v>Przyciemniony szary</v>
      </c>
    </row>
    <row r="272" spans="60:77" x14ac:dyDescent="0.3">
      <c r="BI272">
        <v>39</v>
      </c>
      <c r="BM272">
        <f ca="1"/>
        <v>0</v>
      </c>
      <c r="BV272">
        <f ca="1"/>
        <v>0</v>
      </c>
      <c r="BY272" t="str">
        <f ca="1"/>
        <v>Łupkowy szary</v>
      </c>
    </row>
    <row r="273" spans="61:77" x14ac:dyDescent="0.3">
      <c r="BI273">
        <v>40</v>
      </c>
      <c r="BM273">
        <f ca="1"/>
        <v>0</v>
      </c>
      <c r="BV273">
        <f ca="1"/>
        <v>0</v>
      </c>
      <c r="BY273" t="str">
        <f ca="1"/>
        <v>Czarny</v>
      </c>
    </row>
    <row r="274" spans="61:77" x14ac:dyDescent="0.3">
      <c r="BI274">
        <v>41</v>
      </c>
      <c r="BM274">
        <f ca="1"/>
        <v>0</v>
      </c>
      <c r="BV274">
        <f ca="1"/>
        <v>0</v>
      </c>
      <c r="BY274">
        <f ca="1"/>
        <v>0</v>
      </c>
    </row>
    <row r="275" spans="61:77" x14ac:dyDescent="0.3">
      <c r="BI275">
        <v>42</v>
      </c>
    </row>
    <row r="276" spans="61:77" x14ac:dyDescent="0.3">
      <c r="BI276">
        <v>1</v>
      </c>
      <c r="BJ276" t="str" cm="1">
        <f t="array" ref="BJ276">_xlfn.IFNA(_xlfn.IFS(Statystyki!BJ10='Tabela kolorów'!$B$90,'Tabela kolorów'!$B$91:$B$131,Statystyki!BJ10='Tabela kolorów'!$C$90,'Tabela kolorów'!$C$91:$C$131,Statystyki!BJ10='Tabela kolorów'!$D$90,'Tabela kolorów'!$D$91:$D$131,
Statystyki!BJ10='Tabela kolorów'!$E$90,'Tabela kolorów'!$E$91:$E$131,Statystyki!BJ10='Tabela kolorów'!$F$90,'Tabela kolorów'!$F$91:$F$131,Statystyki!BJ10='Tabela kolorów'!$G$90,'Tabela kolorów'!$G$91:$G$131,
Statystyki!BJ10='Tabela kolorów'!$H$90,'Tabela kolorów'!$H$91:$H$131,Statystyki!BJ10='Tabela kolorów'!$I$90,'Tabela kolorów'!$I$91:$I$131,Statystyki!BJ10='Tabela kolorów'!$J$90,'Tabela kolorów'!$J$91:$J$131,
Statystyki!BJ10='Tabela kolorów'!$K$90,'Tabela kolorów'!$K$91:$K$131,Statystyki!BJ10='Tabela kolorów'!$L$90,'Tabela kolorów'!$L$91:$L$131,Statystyki!BJ10='Tabela kolorów'!$M$90,'Tabela kolorów'!$M$91:$M$131,
Statystyki!BJ10='Tabela kolorów'!$N$90,'Tabela kolorów'!$N$91:$N$131,Statystyki!BJ10='Tabela kolorów'!$O$90,'Tabela kolorów'!$O$91:$O$131,Statystyki!BJ10='Tabela kolorów'!$P$90,'Tabela kolorów'!$P$91:$P$131,
Statystyki!BJ10='Tabela kolorów'!$Q$90,'Tabela kolorów'!$Q$91:$Q$131,Statystyki!BJ10='Tabela kolorów'!$R$90,'Tabela kolorów'!$R$91:$R$131,Statystyki!BJ10='Tabela kolorów'!$S$90,'Tabela kolorów'!$S$91:$S$131,
Statystyki!BJ10='Tabela kolorów'!$S$90,'Tabela kolorów'!$S$91:$S$131,Statystyki!BJ10='Tabela kolorów'!$T$90,'Tabela kolorów'!$T$91:$T$131,Statystyki!BJ10='Tabela kolorów'!$U$90,'Tabela kolorów'!$U$91:$U$131,
Statystyki!BJ10='Tabela kolorów'!$V$90,'Tabela kolorów'!$V$91:$V$131,Statystyki!BJ10='Tabela kolorów'!$W$90,'Tabela kolorów'!$W$91:$W$131,Statystyki!BJ10='Tabela kolorów'!$X$90,'Tabela kolorów'!$X$91:$X$131,
Statystyki!BJ10='Tabela kolorów'!$Y$90,'Tabela kolorów'!$Y$91:$Y$131,Statystyki!BJ10='Tabela kolorów'!$Z$90,'Tabela kolorów'!$Z$91:$Z$131,Statystyki!BJ10='Tabela kolorów'!$AA$90,'Tabela kolorów'!$AA$91:$AA$131,
Statystyki!BJ10='Tabela kolorów'!$AB$90,'Tabela kolorów'!$AB$91:$AB$131,Statystyki!BJ10='Tabela kolorów'!$AC$90,'Tabela kolorów'!$AC$91:$AC$131,Statystyki!BJ10='Tabela kolorów'!$AD$90,'Tabela kolorów'!$AD$91:$AD$131,
Statystyki!BJ10='Tabela kolorów'!$AE$90,'Tabela kolorów'!$AE$91:$AE$131,Statystyki!BJ10='Tabela kolorów'!$AF$90,'Tabela kolorów'!$AF$91:$AF$131,Statystyki!BJ10='Tabela kolorów'!$AG$90,'Tabela kolorów'!$AG$91:$AG$131,
Statystyki!BJ10='Tabela kolorów'!$AH$90,'Tabela kolorów'!$AH$91:$AH$131,Statystyki!BJ10='Tabela kolorów'!$AI$90,'Tabela kolorów'!$AI$91:$AI$131,Statystyki!BJ10='Tabela kolorów'!$AJ$90,'Tabela kolorów'!$AJ$91:$AJ$131,
Statystyki!BJ10='Tabela kolorów'!$AK$90,'Tabela kolorów'!$AK$91:$AK$131,Statystyki!BJ10='Tabela kolorów'!$AL$90,'Tabela kolorów'!$AL$91:$AL$131,Statystyki!BJ10='Tabela kolorów'!$AM$90,'Tabela kolorów'!$AM$91:$AM$131,
Statystyki!BJ10='Tabela kolorów'!$AN$90,'Tabela kolorów'!$AN$91:$AN$131,Statystyki!BJ10='Tabela kolorów'!$AO$90,'Tabela kolorów'!$AO$91:$AO$131,Statystyki!BJ10='Tabela kolorów'!$AP$90,'Tabela kolorów'!$AP$91:$AP$131),"0")</f>
        <v>0</v>
      </c>
      <c r="BK276" t="str" cm="1">
        <f t="array" ref="BK276">_xlfn.IFNA(_xlfn.IFS(Statystyki!BK10='Tabela kolorów'!$B$90,'Tabela kolorów'!$B$91:$B$131,Statystyki!BK10='Tabela kolorów'!$C$90,'Tabela kolorów'!$C$91:$C$131,Statystyki!BK10='Tabela kolorów'!$D$90,'Tabela kolorów'!$D$91:$D$131,
Statystyki!BK10='Tabela kolorów'!$E$90,'Tabela kolorów'!$E$91:$E$131,Statystyki!BK10='Tabela kolorów'!$F$90,'Tabela kolorów'!$F$91:$F$131,Statystyki!BK10='Tabela kolorów'!$G$90,'Tabela kolorów'!$G$91:$G$131,
Statystyki!BK10='Tabela kolorów'!$H$90,'Tabela kolorów'!$H$91:$H$131,Statystyki!BK10='Tabela kolorów'!$I$90,'Tabela kolorów'!$I$91:$I$131,Statystyki!BK10='Tabela kolorów'!$J$90,'Tabela kolorów'!$J$91:$J$131,
Statystyki!BK10='Tabela kolorów'!$K$90,'Tabela kolorów'!$K$91:$K$131,Statystyki!BK10='Tabela kolorów'!$L$90,'Tabela kolorów'!$L$91:$L$131,Statystyki!BK10='Tabela kolorów'!$M$90,'Tabela kolorów'!$M$91:$M$131,
Statystyki!BK10='Tabela kolorów'!$N$90,'Tabela kolorów'!$N$91:$N$131,Statystyki!BK10='Tabela kolorów'!$O$90,'Tabela kolorów'!$O$91:$O$131,Statystyki!BK10='Tabela kolorów'!$P$90,'Tabela kolorów'!$P$91:$P$131,
Statystyki!BK10='Tabela kolorów'!$Q$90,'Tabela kolorów'!$Q$91:$Q$131,Statystyki!BK10='Tabela kolorów'!$R$90,'Tabela kolorów'!$R$91:$R$131,Statystyki!BK10='Tabela kolorów'!$S$90,'Tabela kolorów'!$S$91:$S$131,
Statystyki!BK10='Tabela kolorów'!$S$90,'Tabela kolorów'!$S$91:$S$131,Statystyki!BK10='Tabela kolorów'!$T$90,'Tabela kolorów'!$T$91:$T$131,Statystyki!BK10='Tabela kolorów'!$U$90,'Tabela kolorów'!$U$91:$U$131,
Statystyki!BK10='Tabela kolorów'!$V$90,'Tabela kolorów'!$V$91:$V$131,Statystyki!BK10='Tabela kolorów'!$W$90,'Tabela kolorów'!$W$91:$W$131,Statystyki!BK10='Tabela kolorów'!$X$90,'Tabela kolorów'!$X$91:$X$131,
Statystyki!BK10='Tabela kolorów'!$Y$90,'Tabela kolorów'!$Y$91:$Y$131,Statystyki!BK10='Tabela kolorów'!$Z$90,'Tabela kolorów'!$Z$91:$Z$131,Statystyki!BK10='Tabela kolorów'!$AA$90,'Tabela kolorów'!$AA$91:$AA$131,
Statystyki!BK10='Tabela kolorów'!$AB$90,'Tabela kolorów'!$AB$91:$AB$131,Statystyki!BK10='Tabela kolorów'!$AC$90,'Tabela kolorów'!$AC$91:$AC$131,Statystyki!BK10='Tabela kolorów'!$AD$90,'Tabela kolorów'!$AD$91:$AD$131,
Statystyki!BK10='Tabela kolorów'!$AE$90,'Tabela kolorów'!$AE$91:$AE$131,Statystyki!BK10='Tabela kolorów'!$AF$90,'Tabela kolorów'!$AF$91:$AF$131,Statystyki!BK10='Tabela kolorów'!$AG$90,'Tabela kolorów'!$AG$91:$AG$131,
Statystyki!BK10='Tabela kolorów'!$AH$90,'Tabela kolorów'!$AH$91:$AH$131,Statystyki!BK10='Tabela kolorów'!$AI$90,'Tabela kolorów'!$AI$91:$AI$131,Statystyki!BK10='Tabela kolorów'!$AJ$90,'Tabela kolorów'!$AJ$91:$AJ$131,
Statystyki!BK10='Tabela kolorów'!$AK$90,'Tabela kolorów'!$AK$91:$AK$131,Statystyki!BK10='Tabela kolorów'!$AL$90,'Tabela kolorów'!$AL$91:$AL$131,Statystyki!BK10='Tabela kolorów'!$AM$90,'Tabela kolorów'!$AM$91:$AM$131,
Statystyki!BK10='Tabela kolorów'!$AN$90,'Tabela kolorów'!$AN$91:$AN$131,Statystyki!BK10='Tabela kolorów'!$AO$90,'Tabela kolorów'!$AO$91:$AO$131,Statystyki!BK10='Tabela kolorów'!$AP$90,'Tabela kolorów'!$AP$91:$AP$131),"0")</f>
        <v>0</v>
      </c>
      <c r="BL276" t="str" cm="1">
        <f t="array" ref="BL276">_xlfn.IFNA(_xlfn.IFS(Statystyki!BL10='Tabela kolorów'!$B$90,'Tabela kolorów'!$B$91:$B$131,Statystyki!BL10='Tabela kolorów'!$C$90,'Tabela kolorów'!$C$91:$C$131,Statystyki!BL10='Tabela kolorów'!$D$90,'Tabela kolorów'!$D$91:$D$131,
Statystyki!BL10='Tabela kolorów'!$E$90,'Tabela kolorów'!$E$91:$E$131,Statystyki!BL10='Tabela kolorów'!$F$90,'Tabela kolorów'!$F$91:$F$131,Statystyki!BL10='Tabela kolorów'!$G$90,'Tabela kolorów'!$G$91:$G$131,
Statystyki!BL10='Tabela kolorów'!$H$90,'Tabela kolorów'!$H$91:$H$131,Statystyki!BL10='Tabela kolorów'!$I$90,'Tabela kolorów'!$I$91:$I$131,Statystyki!BL10='Tabela kolorów'!$J$90,'Tabela kolorów'!$J$91:$J$131,
Statystyki!BL10='Tabela kolorów'!$K$90,'Tabela kolorów'!$K$91:$K$131,Statystyki!BL10='Tabela kolorów'!$L$90,'Tabela kolorów'!$L$91:$L$131,Statystyki!BL10='Tabela kolorów'!$M$90,'Tabela kolorów'!$M$91:$M$131,
Statystyki!BL10='Tabela kolorów'!$N$90,'Tabela kolorów'!$N$91:$N$131,Statystyki!BL10='Tabela kolorów'!$O$90,'Tabela kolorów'!$O$91:$O$131,Statystyki!BL10='Tabela kolorów'!$P$90,'Tabela kolorów'!$P$91:$P$131,
Statystyki!BL10='Tabela kolorów'!$Q$90,'Tabela kolorów'!$Q$91:$Q$131,Statystyki!BL10='Tabela kolorów'!$R$90,'Tabela kolorów'!$R$91:$R$131,Statystyki!BL10='Tabela kolorów'!$S$90,'Tabela kolorów'!$S$91:$S$131,
Statystyki!BL10='Tabela kolorów'!$S$90,'Tabela kolorów'!$S$91:$S$131,Statystyki!BL10='Tabela kolorów'!$T$90,'Tabela kolorów'!$T$91:$T$131,Statystyki!BL10='Tabela kolorów'!$U$90,'Tabela kolorów'!$U$91:$U$131,
Statystyki!BL10='Tabela kolorów'!$V$90,'Tabela kolorów'!$V$91:$V$131,Statystyki!BL10='Tabela kolorów'!$W$90,'Tabela kolorów'!$W$91:$W$131,Statystyki!BL10='Tabela kolorów'!$X$90,'Tabela kolorów'!$X$91:$X$131,
Statystyki!BL10='Tabela kolorów'!$Y$90,'Tabela kolorów'!$Y$91:$Y$131,Statystyki!BL10='Tabela kolorów'!$Z$90,'Tabela kolorów'!$Z$91:$Z$131,Statystyki!BL10='Tabela kolorów'!$AA$90,'Tabela kolorów'!$AA$91:$AA$131,
Statystyki!BL10='Tabela kolorów'!$AB$90,'Tabela kolorów'!$AB$91:$AB$131,Statystyki!BL10='Tabela kolorów'!$AC$90,'Tabela kolorów'!$AC$91:$AC$131,Statystyki!BL10='Tabela kolorów'!$AD$90,'Tabela kolorów'!$AD$91:$AD$131,
Statystyki!BL10='Tabela kolorów'!$AE$90,'Tabela kolorów'!$AE$91:$AE$131,Statystyki!BL10='Tabela kolorów'!$AF$90,'Tabela kolorów'!$AF$91:$AF$131,Statystyki!BL10='Tabela kolorów'!$AG$90,'Tabela kolorów'!$AG$91:$AG$131,
Statystyki!BL10='Tabela kolorów'!$AH$90,'Tabela kolorów'!$AH$91:$AH$131,Statystyki!BL10='Tabela kolorów'!$AI$90,'Tabela kolorów'!$AI$91:$AI$131,Statystyki!BL10='Tabela kolorów'!$AJ$90,'Tabela kolorów'!$AJ$91:$AJ$131,
Statystyki!BL10='Tabela kolorów'!$AK$90,'Tabela kolorów'!$AK$91:$AK$131,Statystyki!BL10='Tabela kolorów'!$AL$90,'Tabela kolorów'!$AL$91:$AL$131,Statystyki!BL10='Tabela kolorów'!$AM$90,'Tabela kolorów'!$AM$91:$AM$131,
Statystyki!BL10='Tabela kolorów'!$AN$90,'Tabela kolorów'!$AN$91:$AN$131,Statystyki!BL10='Tabela kolorów'!$AO$90,'Tabela kolorów'!$AO$91:$AO$131,Statystyki!BL10='Tabela kolorów'!$AP$90,'Tabela kolorów'!$AP$91:$AP$131),"0")</f>
        <v>0</v>
      </c>
      <c r="BM276" t="str" cm="1">
        <f t="array" aca="1" ref="BM276:BM316" ca="1">_xlfn.IFNA(_xlfn.IFS(Statystyki!BM10='Tabela kolorów'!$B$90,'Tabela kolorów'!$B$91:$B$131,Statystyki!BM10='Tabela kolorów'!$C$90,'Tabela kolorów'!$C$91:$C$131,Statystyki!BM10='Tabela kolorów'!$D$90,'Tabela kolorów'!$D$91:$D$131,
Statystyki!BM10='Tabela kolorów'!$E$90,'Tabela kolorów'!$E$91:$E$131,Statystyki!BM10='Tabela kolorów'!$F$90,'Tabela kolorów'!$F$91:$F$131,Statystyki!BM10='Tabela kolorów'!$G$90,'Tabela kolorów'!$G$91:$G$131,
Statystyki!BM10='Tabela kolorów'!$H$90,'Tabela kolorów'!$H$91:$H$131,Statystyki!BM10='Tabela kolorów'!$I$90,'Tabela kolorów'!$I$91:$I$131,Statystyki!BM10='Tabela kolorów'!$J$90,'Tabela kolorów'!$J$91:$J$131,
Statystyki!BM10='Tabela kolorów'!$K$90,'Tabela kolorów'!$K$91:$K$131,Statystyki!BM10='Tabela kolorów'!$L$90,'Tabela kolorów'!$L$91:$L$131,Statystyki!BM10='Tabela kolorów'!$M$90,'Tabela kolorów'!$M$91:$M$131,
Statystyki!BM10='Tabela kolorów'!$N$90,'Tabela kolorów'!$N$91:$N$131,Statystyki!BM10='Tabela kolorów'!$O$90,'Tabela kolorów'!$O$91:$O$131,Statystyki!BM10='Tabela kolorów'!$P$90,'Tabela kolorów'!$P$91:$P$131,
Statystyki!BM10='Tabela kolorów'!$Q$90,'Tabela kolorów'!$Q$91:$Q$131,Statystyki!BM10='Tabela kolorów'!$R$90,'Tabela kolorów'!$R$91:$R$131,Statystyki!BM10='Tabela kolorów'!$S$90,'Tabela kolorów'!$S$91:$S$131,
Statystyki!BM10='Tabela kolorów'!$S$90,'Tabela kolorów'!$S$91:$S$131,Statystyki!BM10='Tabela kolorów'!$T$90,'Tabela kolorów'!$T$91:$T$131,Statystyki!BM10='Tabela kolorów'!$U$90,'Tabela kolorów'!$U$91:$U$131,
Statystyki!BM10='Tabela kolorów'!$V$90,'Tabela kolorów'!$V$91:$V$131,Statystyki!BM10='Tabela kolorów'!$W$90,'Tabela kolorów'!$W$91:$W$131,Statystyki!BM10='Tabela kolorów'!$X$90,'Tabela kolorów'!$X$91:$X$131,
Statystyki!BM10='Tabela kolorów'!$Y$90,'Tabela kolorów'!$Y$91:$Y$131,Statystyki!BM10='Tabela kolorów'!$Z$90,'Tabela kolorów'!$Z$91:$Z$131,Statystyki!BM10='Tabela kolorów'!$AA$90,'Tabela kolorów'!$AA$91:$AA$131,
Statystyki!BM10='Tabela kolorów'!$AB$90,'Tabela kolorów'!$AB$91:$AB$131,Statystyki!BM10='Tabela kolorów'!$AC$90,'Tabela kolorów'!$AC$91:$AC$131,Statystyki!BM10='Tabela kolorów'!$AD$90,'Tabela kolorów'!$AD$91:$AD$131,
Statystyki!BM10='Tabela kolorów'!$AE$90,'Tabela kolorów'!$AE$91:$AE$131,Statystyki!BM10='Tabela kolorów'!$AF$90,'Tabela kolorów'!$AF$91:$AF$131,Statystyki!BM10='Tabela kolorów'!$AG$90,'Tabela kolorów'!$AG$91:$AG$131,
Statystyki!BM10='Tabela kolorów'!$AH$90,'Tabela kolorów'!$AH$91:$AH$131,Statystyki!BM10='Tabela kolorów'!$AI$90,'Tabela kolorów'!$AI$91:$AI$131,Statystyki!BM10='Tabela kolorów'!$AJ$90,'Tabela kolorów'!$AJ$91:$AJ$131,
Statystyki!BM10='Tabela kolorów'!$AK$90,'Tabela kolorów'!$AK$91:$AK$131,Statystyki!BM10='Tabela kolorów'!$AL$90,'Tabela kolorów'!$AL$91:$AL$131,Statystyki!BM10='Tabela kolorów'!$AM$90,'Tabela kolorów'!$AM$91:$AM$131,
Statystyki!BM10='Tabela kolorów'!$AN$90,'Tabela kolorów'!$AN$91:$AN$131,Statystyki!BM10='Tabela kolorów'!$AO$90,'Tabela kolorów'!$AO$91:$AO$131,Statystyki!BM10='Tabela kolorów'!$AP$90,'Tabela kolorów'!$AP$91:$AP$131),"0")</f>
        <v>Różowy</v>
      </c>
      <c r="BN276" t="str" cm="1">
        <f t="array" ref="BN276">_xlfn.IFNA(_xlfn.IFS(Statystyki!BN10='Tabela kolorów'!$B$90,'Tabela kolorów'!$B$91:$B$131,Statystyki!BN10='Tabela kolorów'!$C$90,'Tabela kolorów'!$C$91:$C$131,Statystyki!BN10='Tabela kolorów'!$D$90,'Tabela kolorów'!$D$91:$D$131,
Statystyki!BN10='Tabela kolorów'!$E$90,'Tabela kolorów'!$E$91:$E$131,Statystyki!BN10='Tabela kolorów'!$F$90,'Tabela kolorów'!$F$91:$F$131,Statystyki!BN10='Tabela kolorów'!$G$90,'Tabela kolorów'!$G$91:$G$131,
Statystyki!BN10='Tabela kolorów'!$H$90,'Tabela kolorów'!$H$91:$H$131,Statystyki!BN10='Tabela kolorów'!$I$90,'Tabela kolorów'!$I$91:$I$131,Statystyki!BN10='Tabela kolorów'!$J$90,'Tabela kolorów'!$J$91:$J$131,
Statystyki!BN10='Tabela kolorów'!$K$90,'Tabela kolorów'!$K$91:$K$131,Statystyki!BN10='Tabela kolorów'!$L$90,'Tabela kolorów'!$L$91:$L$131,Statystyki!BN10='Tabela kolorów'!$M$90,'Tabela kolorów'!$M$91:$M$131,
Statystyki!BN10='Tabela kolorów'!$N$90,'Tabela kolorów'!$N$91:$N$131,Statystyki!BN10='Tabela kolorów'!$O$90,'Tabela kolorów'!$O$91:$O$131,Statystyki!BN10='Tabela kolorów'!$P$90,'Tabela kolorów'!$P$91:$P$131,
Statystyki!BN10='Tabela kolorów'!$Q$90,'Tabela kolorów'!$Q$91:$Q$131,Statystyki!BN10='Tabela kolorów'!$R$90,'Tabela kolorów'!$R$91:$R$131,Statystyki!BN10='Tabela kolorów'!$S$90,'Tabela kolorów'!$S$91:$S$131,
Statystyki!BN10='Tabela kolorów'!$S$90,'Tabela kolorów'!$S$91:$S$131,Statystyki!BN10='Tabela kolorów'!$T$90,'Tabela kolorów'!$T$91:$T$131,Statystyki!BN10='Tabela kolorów'!$U$90,'Tabela kolorów'!$U$91:$U$131,
Statystyki!BN10='Tabela kolorów'!$V$90,'Tabela kolorów'!$V$91:$V$131,Statystyki!BN10='Tabela kolorów'!$W$90,'Tabela kolorów'!$W$91:$W$131,Statystyki!BN10='Tabela kolorów'!$X$90,'Tabela kolorów'!$X$91:$X$131,
Statystyki!BN10='Tabela kolorów'!$Y$90,'Tabela kolorów'!$Y$91:$Y$131,Statystyki!BN10='Tabela kolorów'!$Z$90,'Tabela kolorów'!$Z$91:$Z$131,Statystyki!BN10='Tabela kolorów'!$AA$90,'Tabela kolorów'!$AA$91:$AA$131,
Statystyki!BN10='Tabela kolorów'!$AB$90,'Tabela kolorów'!$AB$91:$AB$131,Statystyki!BN10='Tabela kolorów'!$AC$90,'Tabela kolorów'!$AC$91:$AC$131,Statystyki!BN10='Tabela kolorów'!$AD$90,'Tabela kolorów'!$AD$91:$AD$131,
Statystyki!BN10='Tabela kolorów'!$AE$90,'Tabela kolorów'!$AE$91:$AE$131,Statystyki!BN10='Tabela kolorów'!$AF$90,'Tabela kolorów'!$AF$91:$AF$131,Statystyki!BN10='Tabela kolorów'!$AG$90,'Tabela kolorów'!$AG$91:$AG$131,
Statystyki!BN10='Tabela kolorów'!$AH$90,'Tabela kolorów'!$AH$91:$AH$131,Statystyki!BN10='Tabela kolorów'!$AI$90,'Tabela kolorów'!$AI$91:$AI$131,Statystyki!BN10='Tabela kolorów'!$AJ$90,'Tabela kolorów'!$AJ$91:$AJ$131,
Statystyki!BN10='Tabela kolorów'!$AK$90,'Tabela kolorów'!$AK$91:$AK$131,Statystyki!BN10='Tabela kolorów'!$AL$90,'Tabela kolorów'!$AL$91:$AL$131,Statystyki!BN10='Tabela kolorów'!$AM$90,'Tabela kolorów'!$AM$91:$AM$131,
Statystyki!BN10='Tabela kolorów'!$AN$90,'Tabela kolorów'!$AN$91:$AN$131,Statystyki!BN10='Tabela kolorów'!$AO$90,'Tabela kolorów'!$AO$91:$AO$131,Statystyki!BN10='Tabela kolorów'!$AP$90,'Tabela kolorów'!$AP$91:$AP$131),"0")</f>
        <v>0</v>
      </c>
      <c r="BO276" t="str" cm="1">
        <f t="array" ref="BO276">_xlfn.IFNA(_xlfn.IFS(Statystyki!BO10='Tabela kolorów'!$B$90,'Tabela kolorów'!$B$91:$B$131,Statystyki!BO10='Tabela kolorów'!$C$90,'Tabela kolorów'!$C$91:$C$131,Statystyki!BO10='Tabela kolorów'!$D$90,'Tabela kolorów'!$D$91:$D$131,
Statystyki!BO10='Tabela kolorów'!$E$90,'Tabela kolorów'!$E$91:$E$131,Statystyki!BO10='Tabela kolorów'!$F$90,'Tabela kolorów'!$F$91:$F$131,Statystyki!BO10='Tabela kolorów'!$G$90,'Tabela kolorów'!$G$91:$G$131,
Statystyki!BO10='Tabela kolorów'!$H$90,'Tabela kolorów'!$H$91:$H$131,Statystyki!BO10='Tabela kolorów'!$I$90,'Tabela kolorów'!$I$91:$I$131,Statystyki!BO10='Tabela kolorów'!$J$90,'Tabela kolorów'!$J$91:$J$131,
Statystyki!BO10='Tabela kolorów'!$K$90,'Tabela kolorów'!$K$91:$K$131,Statystyki!BO10='Tabela kolorów'!$L$90,'Tabela kolorów'!$L$91:$L$131,Statystyki!BO10='Tabela kolorów'!$M$90,'Tabela kolorów'!$M$91:$M$131,
Statystyki!BO10='Tabela kolorów'!$N$90,'Tabela kolorów'!$N$91:$N$131,Statystyki!BO10='Tabela kolorów'!$O$90,'Tabela kolorów'!$O$91:$O$131,Statystyki!BO10='Tabela kolorów'!$P$90,'Tabela kolorów'!$P$91:$P$131,
Statystyki!BO10='Tabela kolorów'!$Q$90,'Tabela kolorów'!$Q$91:$Q$131,Statystyki!BO10='Tabela kolorów'!$R$90,'Tabela kolorów'!$R$91:$R$131,Statystyki!BO10='Tabela kolorów'!$S$90,'Tabela kolorów'!$S$91:$S$131,
Statystyki!BO10='Tabela kolorów'!$S$90,'Tabela kolorów'!$S$91:$S$131,Statystyki!BO10='Tabela kolorów'!$T$90,'Tabela kolorów'!$T$91:$T$131,Statystyki!BO10='Tabela kolorów'!$U$90,'Tabela kolorów'!$U$91:$U$131,
Statystyki!BO10='Tabela kolorów'!$V$90,'Tabela kolorów'!$V$91:$V$131,Statystyki!BO10='Tabela kolorów'!$W$90,'Tabela kolorów'!$W$91:$W$131,Statystyki!BO10='Tabela kolorów'!$X$90,'Tabela kolorów'!$X$91:$X$131,
Statystyki!BO10='Tabela kolorów'!$Y$90,'Tabela kolorów'!$Y$91:$Y$131,Statystyki!BO10='Tabela kolorów'!$Z$90,'Tabela kolorów'!$Z$91:$Z$131,Statystyki!BO10='Tabela kolorów'!$AA$90,'Tabela kolorów'!$AA$91:$AA$131,
Statystyki!BO10='Tabela kolorów'!$AB$90,'Tabela kolorów'!$AB$91:$AB$131,Statystyki!BO10='Tabela kolorów'!$AC$90,'Tabela kolorów'!$AC$91:$AC$131,Statystyki!BO10='Tabela kolorów'!$AD$90,'Tabela kolorów'!$AD$91:$AD$131,
Statystyki!BO10='Tabela kolorów'!$AE$90,'Tabela kolorów'!$AE$91:$AE$131,Statystyki!BO10='Tabela kolorów'!$AF$90,'Tabela kolorów'!$AF$91:$AF$131,Statystyki!BO10='Tabela kolorów'!$AG$90,'Tabela kolorów'!$AG$91:$AG$131,
Statystyki!BO10='Tabela kolorów'!$AH$90,'Tabela kolorów'!$AH$91:$AH$131,Statystyki!BO10='Tabela kolorów'!$AI$90,'Tabela kolorów'!$AI$91:$AI$131,Statystyki!BO10='Tabela kolorów'!$AJ$90,'Tabela kolorów'!$AJ$91:$AJ$131,
Statystyki!BO10='Tabela kolorów'!$AK$90,'Tabela kolorów'!$AK$91:$AK$131,Statystyki!BO10='Tabela kolorów'!$AL$90,'Tabela kolorów'!$AL$91:$AL$131,Statystyki!BO10='Tabela kolorów'!$AM$90,'Tabela kolorów'!$AM$91:$AM$131,
Statystyki!BO10='Tabela kolorów'!$AN$90,'Tabela kolorów'!$AN$91:$AN$131,Statystyki!BO10='Tabela kolorów'!$AO$90,'Tabela kolorów'!$AO$91:$AO$131,Statystyki!BO10='Tabela kolorów'!$AP$90,'Tabela kolorów'!$AP$91:$AP$131),"0")</f>
        <v>0</v>
      </c>
      <c r="BP276" t="str" cm="1">
        <f t="array" ref="BP276">_xlfn.IFNA(_xlfn.IFS(Statystyki!BP10='Tabela kolorów'!$B$90,'Tabela kolorów'!$B$91:$B$131,Statystyki!BP10='Tabela kolorów'!$C$90,'Tabela kolorów'!$C$91:$C$131,Statystyki!BP10='Tabela kolorów'!$D$90,'Tabela kolorów'!$D$91:$D$131,
Statystyki!BP10='Tabela kolorów'!$E$90,'Tabela kolorów'!$E$91:$E$131,Statystyki!BP10='Tabela kolorów'!$F$90,'Tabela kolorów'!$F$91:$F$131,Statystyki!BP10='Tabela kolorów'!$G$90,'Tabela kolorów'!$G$91:$G$131,
Statystyki!BP10='Tabela kolorów'!$H$90,'Tabela kolorów'!$H$91:$H$131,Statystyki!BP10='Tabela kolorów'!$I$90,'Tabela kolorów'!$I$91:$I$131,Statystyki!BP10='Tabela kolorów'!$J$90,'Tabela kolorów'!$J$91:$J$131,
Statystyki!BP10='Tabela kolorów'!$K$90,'Tabela kolorów'!$K$91:$K$131,Statystyki!BP10='Tabela kolorów'!$L$90,'Tabela kolorów'!$L$91:$L$131,Statystyki!BP10='Tabela kolorów'!$M$90,'Tabela kolorów'!$M$91:$M$131,
Statystyki!BP10='Tabela kolorów'!$N$90,'Tabela kolorów'!$N$91:$N$131,Statystyki!BP10='Tabela kolorów'!$O$90,'Tabela kolorów'!$O$91:$O$131,Statystyki!BP10='Tabela kolorów'!$P$90,'Tabela kolorów'!$P$91:$P$131,
Statystyki!BP10='Tabela kolorów'!$Q$90,'Tabela kolorów'!$Q$91:$Q$131,Statystyki!BP10='Tabela kolorów'!$R$90,'Tabela kolorów'!$R$91:$R$131,Statystyki!BP10='Tabela kolorów'!$S$90,'Tabela kolorów'!$S$91:$S$131,
Statystyki!BP10='Tabela kolorów'!$S$90,'Tabela kolorów'!$S$91:$S$131,Statystyki!BP10='Tabela kolorów'!$T$90,'Tabela kolorów'!$T$91:$T$131,Statystyki!BP10='Tabela kolorów'!$U$90,'Tabela kolorów'!$U$91:$U$131,
Statystyki!BP10='Tabela kolorów'!$V$90,'Tabela kolorów'!$V$91:$V$131,Statystyki!BP10='Tabela kolorów'!$W$90,'Tabela kolorów'!$W$91:$W$131,Statystyki!BP10='Tabela kolorów'!$X$90,'Tabela kolorów'!$X$91:$X$131,
Statystyki!BP10='Tabela kolorów'!$Y$90,'Tabela kolorów'!$Y$91:$Y$131,Statystyki!BP10='Tabela kolorów'!$Z$90,'Tabela kolorów'!$Z$91:$Z$131,Statystyki!BP10='Tabela kolorów'!$AA$90,'Tabela kolorów'!$AA$91:$AA$131,
Statystyki!BP10='Tabela kolorów'!$AB$90,'Tabela kolorów'!$AB$91:$AB$131,Statystyki!BP10='Tabela kolorów'!$AC$90,'Tabela kolorów'!$AC$91:$AC$131,Statystyki!BP10='Tabela kolorów'!$AD$90,'Tabela kolorów'!$AD$91:$AD$131,
Statystyki!BP10='Tabela kolorów'!$AE$90,'Tabela kolorów'!$AE$91:$AE$131,Statystyki!BP10='Tabela kolorów'!$AF$90,'Tabela kolorów'!$AF$91:$AF$131,Statystyki!BP10='Tabela kolorów'!$AG$90,'Tabela kolorów'!$AG$91:$AG$131,
Statystyki!BP10='Tabela kolorów'!$AH$90,'Tabela kolorów'!$AH$91:$AH$131,Statystyki!BP10='Tabela kolorów'!$AI$90,'Tabela kolorów'!$AI$91:$AI$131,Statystyki!BP10='Tabela kolorów'!$AJ$90,'Tabela kolorów'!$AJ$91:$AJ$131,
Statystyki!BP10='Tabela kolorów'!$AK$90,'Tabela kolorów'!$AK$91:$AK$131,Statystyki!BP10='Tabela kolorów'!$AL$90,'Tabela kolorów'!$AL$91:$AL$131,Statystyki!BP10='Tabela kolorów'!$AM$90,'Tabela kolorów'!$AM$91:$AM$131,
Statystyki!BP10='Tabela kolorów'!$AN$90,'Tabela kolorów'!$AN$91:$AN$131,Statystyki!BP10='Tabela kolorów'!$AO$90,'Tabela kolorów'!$AO$91:$AO$131,Statystyki!BP10='Tabela kolorów'!$AP$90,'Tabela kolorów'!$AP$91:$AP$131),"0")</f>
        <v>0</v>
      </c>
      <c r="BQ276" t="str" cm="1">
        <f t="array" ref="BQ276">_xlfn.IFNA(_xlfn.IFS(Statystyki!BQ10='Tabela kolorów'!$B$90,'Tabela kolorów'!$B$91:$B$131,Statystyki!BQ10='Tabela kolorów'!$C$90,'Tabela kolorów'!$C$91:$C$131,Statystyki!BQ10='Tabela kolorów'!$D$90,'Tabela kolorów'!$D$91:$D$131,
Statystyki!BQ10='Tabela kolorów'!$E$90,'Tabela kolorów'!$E$91:$E$131,Statystyki!BQ10='Tabela kolorów'!$F$90,'Tabela kolorów'!$F$91:$F$131,Statystyki!BQ10='Tabela kolorów'!$G$90,'Tabela kolorów'!$G$91:$G$131,
Statystyki!BQ10='Tabela kolorów'!$H$90,'Tabela kolorów'!$H$91:$H$131,Statystyki!BQ10='Tabela kolorów'!$I$90,'Tabela kolorów'!$I$91:$I$131,Statystyki!BQ10='Tabela kolorów'!$J$90,'Tabela kolorów'!$J$91:$J$131,
Statystyki!BQ10='Tabela kolorów'!$K$90,'Tabela kolorów'!$K$91:$K$131,Statystyki!BQ10='Tabela kolorów'!$L$90,'Tabela kolorów'!$L$91:$L$131,Statystyki!BQ10='Tabela kolorów'!$M$90,'Tabela kolorów'!$M$91:$M$131,
Statystyki!BQ10='Tabela kolorów'!$N$90,'Tabela kolorów'!$N$91:$N$131,Statystyki!BQ10='Tabela kolorów'!$O$90,'Tabela kolorów'!$O$91:$O$131,Statystyki!BQ10='Tabela kolorów'!$P$90,'Tabela kolorów'!$P$91:$P$131,
Statystyki!BQ10='Tabela kolorów'!$Q$90,'Tabela kolorów'!$Q$91:$Q$131,Statystyki!BQ10='Tabela kolorów'!$R$90,'Tabela kolorów'!$R$91:$R$131,Statystyki!BQ10='Tabela kolorów'!$S$90,'Tabela kolorów'!$S$91:$S$131,
Statystyki!BQ10='Tabela kolorów'!$S$90,'Tabela kolorów'!$S$91:$S$131,Statystyki!BQ10='Tabela kolorów'!$T$90,'Tabela kolorów'!$T$91:$T$131,Statystyki!BQ10='Tabela kolorów'!$U$90,'Tabela kolorów'!$U$91:$U$131,
Statystyki!BQ10='Tabela kolorów'!$V$90,'Tabela kolorów'!$V$91:$V$131,Statystyki!BQ10='Tabela kolorów'!$W$90,'Tabela kolorów'!$W$91:$W$131,Statystyki!BQ10='Tabela kolorów'!$X$90,'Tabela kolorów'!$X$91:$X$131,
Statystyki!BQ10='Tabela kolorów'!$Y$90,'Tabela kolorów'!$Y$91:$Y$131,Statystyki!BQ10='Tabela kolorów'!$Z$90,'Tabela kolorów'!$Z$91:$Z$131,Statystyki!BQ10='Tabela kolorów'!$AA$90,'Tabela kolorów'!$AA$91:$AA$131,
Statystyki!BQ10='Tabela kolorów'!$AB$90,'Tabela kolorów'!$AB$91:$AB$131,Statystyki!BQ10='Tabela kolorów'!$AC$90,'Tabela kolorów'!$AC$91:$AC$131,Statystyki!BQ10='Tabela kolorów'!$AD$90,'Tabela kolorów'!$AD$91:$AD$131,
Statystyki!BQ10='Tabela kolorów'!$AE$90,'Tabela kolorów'!$AE$91:$AE$131,Statystyki!BQ10='Tabela kolorów'!$AF$90,'Tabela kolorów'!$AF$91:$AF$131,Statystyki!BQ10='Tabela kolorów'!$AG$90,'Tabela kolorów'!$AG$91:$AG$131,
Statystyki!BQ10='Tabela kolorów'!$AH$90,'Tabela kolorów'!$AH$91:$AH$131,Statystyki!BQ10='Tabela kolorów'!$AI$90,'Tabela kolorów'!$AI$91:$AI$131,Statystyki!BQ10='Tabela kolorów'!$AJ$90,'Tabela kolorów'!$AJ$91:$AJ$131,
Statystyki!BQ10='Tabela kolorów'!$AK$90,'Tabela kolorów'!$AK$91:$AK$131,Statystyki!BQ10='Tabela kolorów'!$AL$90,'Tabela kolorów'!$AL$91:$AL$131,Statystyki!BQ10='Tabela kolorów'!$AM$90,'Tabela kolorów'!$AM$91:$AM$131,
Statystyki!BQ10='Tabela kolorów'!$AN$90,'Tabela kolorów'!$AN$91:$AN$131,Statystyki!BQ10='Tabela kolorów'!$AO$90,'Tabela kolorów'!$AO$91:$AO$131,Statystyki!BQ10='Tabela kolorów'!$AP$90,'Tabela kolorów'!$AP$91:$AP$131),"0")</f>
        <v>0</v>
      </c>
      <c r="BR276" t="str" cm="1">
        <f t="array" ref="BR276">_xlfn.IFNA(_xlfn.IFS(Statystyki!BR10='Tabela kolorów'!$B$90,'Tabela kolorów'!$B$91:$B$131,Statystyki!BR10='Tabela kolorów'!$C$90,'Tabela kolorów'!$C$91:$C$131,Statystyki!BR10='Tabela kolorów'!$D$90,'Tabela kolorów'!$D$91:$D$131,
Statystyki!BR10='Tabela kolorów'!$E$90,'Tabela kolorów'!$E$91:$E$131,Statystyki!BR10='Tabela kolorów'!$F$90,'Tabela kolorów'!$F$91:$F$131,Statystyki!BR10='Tabela kolorów'!$G$90,'Tabela kolorów'!$G$91:$G$131,
Statystyki!BR10='Tabela kolorów'!$H$90,'Tabela kolorów'!$H$91:$H$131,Statystyki!BR10='Tabela kolorów'!$I$90,'Tabela kolorów'!$I$91:$I$131,Statystyki!BR10='Tabela kolorów'!$J$90,'Tabela kolorów'!$J$91:$J$131,
Statystyki!BR10='Tabela kolorów'!$K$90,'Tabela kolorów'!$K$91:$K$131,Statystyki!BR10='Tabela kolorów'!$L$90,'Tabela kolorów'!$L$91:$L$131,Statystyki!BR10='Tabela kolorów'!$M$90,'Tabela kolorów'!$M$91:$M$131,
Statystyki!BR10='Tabela kolorów'!$N$90,'Tabela kolorów'!$N$91:$N$131,Statystyki!BR10='Tabela kolorów'!$O$90,'Tabela kolorów'!$O$91:$O$131,Statystyki!BR10='Tabela kolorów'!$P$90,'Tabela kolorów'!$P$91:$P$131,
Statystyki!BR10='Tabela kolorów'!$Q$90,'Tabela kolorów'!$Q$91:$Q$131,Statystyki!BR10='Tabela kolorów'!$R$90,'Tabela kolorów'!$R$91:$R$131,Statystyki!BR10='Tabela kolorów'!$S$90,'Tabela kolorów'!$S$91:$S$131,
Statystyki!BR10='Tabela kolorów'!$S$90,'Tabela kolorów'!$S$91:$S$131,Statystyki!BR10='Tabela kolorów'!$T$90,'Tabela kolorów'!$T$91:$T$131,Statystyki!BR10='Tabela kolorów'!$U$90,'Tabela kolorów'!$U$91:$U$131,
Statystyki!BR10='Tabela kolorów'!$V$90,'Tabela kolorów'!$V$91:$V$131,Statystyki!BR10='Tabela kolorów'!$W$90,'Tabela kolorów'!$W$91:$W$131,Statystyki!BR10='Tabela kolorów'!$X$90,'Tabela kolorów'!$X$91:$X$131,
Statystyki!BR10='Tabela kolorów'!$Y$90,'Tabela kolorów'!$Y$91:$Y$131,Statystyki!BR10='Tabela kolorów'!$Z$90,'Tabela kolorów'!$Z$91:$Z$131,Statystyki!BR10='Tabela kolorów'!$AA$90,'Tabela kolorów'!$AA$91:$AA$131,
Statystyki!BR10='Tabela kolorów'!$AB$90,'Tabela kolorów'!$AB$91:$AB$131,Statystyki!BR10='Tabela kolorów'!$AC$90,'Tabela kolorów'!$AC$91:$AC$131,Statystyki!BR10='Tabela kolorów'!$AD$90,'Tabela kolorów'!$AD$91:$AD$131,
Statystyki!BR10='Tabela kolorów'!$AE$90,'Tabela kolorów'!$AE$91:$AE$131,Statystyki!BR10='Tabela kolorów'!$AF$90,'Tabela kolorów'!$AF$91:$AF$131,Statystyki!BR10='Tabela kolorów'!$AG$90,'Tabela kolorów'!$AG$91:$AG$131,
Statystyki!BR10='Tabela kolorów'!$AH$90,'Tabela kolorów'!$AH$91:$AH$131,Statystyki!BR10='Tabela kolorów'!$AI$90,'Tabela kolorów'!$AI$91:$AI$131,Statystyki!BR10='Tabela kolorów'!$AJ$90,'Tabela kolorów'!$AJ$91:$AJ$131,
Statystyki!BR10='Tabela kolorów'!$AK$90,'Tabela kolorów'!$AK$91:$AK$131,Statystyki!BR10='Tabela kolorów'!$AL$90,'Tabela kolorów'!$AL$91:$AL$131,Statystyki!BR10='Tabela kolorów'!$AM$90,'Tabela kolorów'!$AM$91:$AM$131,
Statystyki!BR10='Tabela kolorów'!$AN$90,'Tabela kolorów'!$AN$91:$AN$131,Statystyki!BR10='Tabela kolorów'!$AO$90,'Tabela kolorów'!$AO$91:$AO$131,Statystyki!BR10='Tabela kolorów'!$AP$90,'Tabela kolorów'!$AP$91:$AP$131),"0")</f>
        <v>0</v>
      </c>
      <c r="BS276" t="str" cm="1">
        <f t="array" ref="BS276">_xlfn.IFNA(_xlfn.IFS(Statystyki!BS10='Tabela kolorów'!$B$90,'Tabela kolorów'!$B$91:$B$131,Statystyki!BS10='Tabela kolorów'!$C$90,'Tabela kolorów'!$C$91:$C$131,Statystyki!BS10='Tabela kolorów'!$D$90,'Tabela kolorów'!$D$91:$D$131,
Statystyki!BS10='Tabela kolorów'!$E$90,'Tabela kolorów'!$E$91:$E$131,Statystyki!BS10='Tabela kolorów'!$F$90,'Tabela kolorów'!$F$91:$F$131,Statystyki!BS10='Tabela kolorów'!$G$90,'Tabela kolorów'!$G$91:$G$131,
Statystyki!BS10='Tabela kolorów'!$H$90,'Tabela kolorów'!$H$91:$H$131,Statystyki!BS10='Tabela kolorów'!$I$90,'Tabela kolorów'!$I$91:$I$131,Statystyki!BS10='Tabela kolorów'!$J$90,'Tabela kolorów'!$J$91:$J$131,
Statystyki!BS10='Tabela kolorów'!$K$90,'Tabela kolorów'!$K$91:$K$131,Statystyki!BS10='Tabela kolorów'!$L$90,'Tabela kolorów'!$L$91:$L$131,Statystyki!BS10='Tabela kolorów'!$M$90,'Tabela kolorów'!$M$91:$M$131,
Statystyki!BS10='Tabela kolorów'!$N$90,'Tabela kolorów'!$N$91:$N$131,Statystyki!BS10='Tabela kolorów'!$O$90,'Tabela kolorów'!$O$91:$O$131,Statystyki!BS10='Tabela kolorów'!$P$90,'Tabela kolorów'!$P$91:$P$131,
Statystyki!BS10='Tabela kolorów'!$Q$90,'Tabela kolorów'!$Q$91:$Q$131,Statystyki!BS10='Tabela kolorów'!$R$90,'Tabela kolorów'!$R$91:$R$131,Statystyki!BS10='Tabela kolorów'!$S$90,'Tabela kolorów'!$S$91:$S$131,
Statystyki!BS10='Tabela kolorów'!$S$90,'Tabela kolorów'!$S$91:$S$131,Statystyki!BS10='Tabela kolorów'!$T$90,'Tabela kolorów'!$T$91:$T$131,Statystyki!BS10='Tabela kolorów'!$U$90,'Tabela kolorów'!$U$91:$U$131,
Statystyki!BS10='Tabela kolorów'!$V$90,'Tabela kolorów'!$V$91:$V$131,Statystyki!BS10='Tabela kolorów'!$W$90,'Tabela kolorów'!$W$91:$W$131,Statystyki!BS10='Tabela kolorów'!$X$90,'Tabela kolorów'!$X$91:$X$131,
Statystyki!BS10='Tabela kolorów'!$Y$90,'Tabela kolorów'!$Y$91:$Y$131,Statystyki!BS10='Tabela kolorów'!$Z$90,'Tabela kolorów'!$Z$91:$Z$131,Statystyki!BS10='Tabela kolorów'!$AA$90,'Tabela kolorów'!$AA$91:$AA$131,
Statystyki!BS10='Tabela kolorów'!$AB$90,'Tabela kolorów'!$AB$91:$AB$131,Statystyki!BS10='Tabela kolorów'!$AC$90,'Tabela kolorów'!$AC$91:$AC$131,Statystyki!BS10='Tabela kolorów'!$AD$90,'Tabela kolorów'!$AD$91:$AD$131,
Statystyki!BS10='Tabela kolorów'!$AE$90,'Tabela kolorów'!$AE$91:$AE$131,Statystyki!BS10='Tabela kolorów'!$AF$90,'Tabela kolorów'!$AF$91:$AF$131,Statystyki!BS10='Tabela kolorów'!$AG$90,'Tabela kolorów'!$AG$91:$AG$131,
Statystyki!BS10='Tabela kolorów'!$AH$90,'Tabela kolorów'!$AH$91:$AH$131,Statystyki!BS10='Tabela kolorów'!$AI$90,'Tabela kolorów'!$AI$91:$AI$131,Statystyki!BS10='Tabela kolorów'!$AJ$90,'Tabela kolorów'!$AJ$91:$AJ$131,
Statystyki!BS10='Tabela kolorów'!$AK$90,'Tabela kolorów'!$AK$91:$AK$131,Statystyki!BS10='Tabela kolorów'!$AL$90,'Tabela kolorów'!$AL$91:$AL$131,Statystyki!BS10='Tabela kolorów'!$AM$90,'Tabela kolorów'!$AM$91:$AM$131,
Statystyki!BS10='Tabela kolorów'!$AN$90,'Tabela kolorów'!$AN$91:$AN$131,Statystyki!BS10='Tabela kolorów'!$AO$90,'Tabela kolorów'!$AO$91:$AO$131,Statystyki!BS10='Tabela kolorów'!$AP$90,'Tabela kolorów'!$AP$91:$AP$131),"0")</f>
        <v>0</v>
      </c>
      <c r="BT276" t="str" cm="1">
        <f t="array" ref="BT276">_xlfn.IFNA(_xlfn.IFS(Statystyki!BT10='Tabela kolorów'!$B$90,'Tabela kolorów'!$B$91:$B$131,Statystyki!BT10='Tabela kolorów'!$C$90,'Tabela kolorów'!$C$91:$C$131,Statystyki!BT10='Tabela kolorów'!$D$90,'Tabela kolorów'!$D$91:$D$131,
Statystyki!BT10='Tabela kolorów'!$E$90,'Tabela kolorów'!$E$91:$E$131,Statystyki!BT10='Tabela kolorów'!$F$90,'Tabela kolorów'!$F$91:$F$131,Statystyki!BT10='Tabela kolorów'!$G$90,'Tabela kolorów'!$G$91:$G$131,
Statystyki!BT10='Tabela kolorów'!$H$90,'Tabela kolorów'!$H$91:$H$131,Statystyki!BT10='Tabela kolorów'!$I$90,'Tabela kolorów'!$I$91:$I$131,Statystyki!BT10='Tabela kolorów'!$J$90,'Tabela kolorów'!$J$91:$J$131,
Statystyki!BT10='Tabela kolorów'!$K$90,'Tabela kolorów'!$K$91:$K$131,Statystyki!BT10='Tabela kolorów'!$L$90,'Tabela kolorów'!$L$91:$L$131,Statystyki!BT10='Tabela kolorów'!$M$90,'Tabela kolorów'!$M$91:$M$131,
Statystyki!BT10='Tabela kolorów'!$N$90,'Tabela kolorów'!$N$91:$N$131,Statystyki!BT10='Tabela kolorów'!$O$90,'Tabela kolorów'!$O$91:$O$131,Statystyki!BT10='Tabela kolorów'!$P$90,'Tabela kolorów'!$P$91:$P$131,
Statystyki!BT10='Tabela kolorów'!$Q$90,'Tabela kolorów'!$Q$91:$Q$131,Statystyki!BT10='Tabela kolorów'!$R$90,'Tabela kolorów'!$R$91:$R$131,Statystyki!BT10='Tabela kolorów'!$S$90,'Tabela kolorów'!$S$91:$S$131,
Statystyki!BT10='Tabela kolorów'!$S$90,'Tabela kolorów'!$S$91:$S$131,Statystyki!BT10='Tabela kolorów'!$T$90,'Tabela kolorów'!$T$91:$T$131,Statystyki!BT10='Tabela kolorów'!$U$90,'Tabela kolorów'!$U$91:$U$131,
Statystyki!BT10='Tabela kolorów'!$V$90,'Tabela kolorów'!$V$91:$V$131,Statystyki!BT10='Tabela kolorów'!$W$90,'Tabela kolorów'!$W$91:$W$131,Statystyki!BT10='Tabela kolorów'!$X$90,'Tabela kolorów'!$X$91:$X$131,
Statystyki!BT10='Tabela kolorów'!$Y$90,'Tabela kolorów'!$Y$91:$Y$131,Statystyki!BT10='Tabela kolorów'!$Z$90,'Tabela kolorów'!$Z$91:$Z$131,Statystyki!BT10='Tabela kolorów'!$AA$90,'Tabela kolorów'!$AA$91:$AA$131,
Statystyki!BT10='Tabela kolorów'!$AB$90,'Tabela kolorów'!$AB$91:$AB$131,Statystyki!BT10='Tabela kolorów'!$AC$90,'Tabela kolorów'!$AC$91:$AC$131,Statystyki!BT10='Tabela kolorów'!$AD$90,'Tabela kolorów'!$AD$91:$AD$131,
Statystyki!BT10='Tabela kolorów'!$AE$90,'Tabela kolorów'!$AE$91:$AE$131,Statystyki!BT10='Tabela kolorów'!$AF$90,'Tabela kolorów'!$AF$91:$AF$131,Statystyki!BT10='Tabela kolorów'!$AG$90,'Tabela kolorów'!$AG$91:$AG$131,
Statystyki!BT10='Tabela kolorów'!$AH$90,'Tabela kolorów'!$AH$91:$AH$131,Statystyki!BT10='Tabela kolorów'!$AI$90,'Tabela kolorów'!$AI$91:$AI$131,Statystyki!BT10='Tabela kolorów'!$AJ$90,'Tabela kolorów'!$AJ$91:$AJ$131,
Statystyki!BT10='Tabela kolorów'!$AK$90,'Tabela kolorów'!$AK$91:$AK$131,Statystyki!BT10='Tabela kolorów'!$AL$90,'Tabela kolorów'!$AL$91:$AL$131,Statystyki!BT10='Tabela kolorów'!$AM$90,'Tabela kolorów'!$AM$91:$AM$131,
Statystyki!BT10='Tabela kolorów'!$AN$90,'Tabela kolorów'!$AN$91:$AN$131,Statystyki!BT10='Tabela kolorów'!$AO$90,'Tabela kolorów'!$AO$91:$AO$131,Statystyki!BT10='Tabela kolorów'!$AP$90,'Tabela kolorów'!$AP$91:$AP$131),"0")</f>
        <v>0</v>
      </c>
      <c r="BU276" t="str" cm="1">
        <f t="array" ref="BU276">_xlfn.IFNA(_xlfn.IFS(Statystyki!BU10='Tabela kolorów'!$B$90,'Tabela kolorów'!$B$91:$B$131,Statystyki!BU10='Tabela kolorów'!$C$90,'Tabela kolorów'!$C$91:$C$131,Statystyki!BU10='Tabela kolorów'!$D$90,'Tabela kolorów'!$D$91:$D$131,
Statystyki!BU10='Tabela kolorów'!$E$90,'Tabela kolorów'!$E$91:$E$131,Statystyki!BU10='Tabela kolorów'!$F$90,'Tabela kolorów'!$F$91:$F$131,Statystyki!BU10='Tabela kolorów'!$G$90,'Tabela kolorów'!$G$91:$G$131,
Statystyki!BU10='Tabela kolorów'!$H$90,'Tabela kolorów'!$H$91:$H$131,Statystyki!BU10='Tabela kolorów'!$I$90,'Tabela kolorów'!$I$91:$I$131,Statystyki!BU10='Tabela kolorów'!$J$90,'Tabela kolorów'!$J$91:$J$131,
Statystyki!BU10='Tabela kolorów'!$K$90,'Tabela kolorów'!$K$91:$K$131,Statystyki!BU10='Tabela kolorów'!$L$90,'Tabela kolorów'!$L$91:$L$131,Statystyki!BU10='Tabela kolorów'!$M$90,'Tabela kolorów'!$M$91:$M$131,
Statystyki!BU10='Tabela kolorów'!$N$90,'Tabela kolorów'!$N$91:$N$131,Statystyki!BU10='Tabela kolorów'!$O$90,'Tabela kolorów'!$O$91:$O$131,Statystyki!BU10='Tabela kolorów'!$P$90,'Tabela kolorów'!$P$91:$P$131,
Statystyki!BU10='Tabela kolorów'!$Q$90,'Tabela kolorów'!$Q$91:$Q$131,Statystyki!BU10='Tabela kolorów'!$R$90,'Tabela kolorów'!$R$91:$R$131,Statystyki!BU10='Tabela kolorów'!$S$90,'Tabela kolorów'!$S$91:$S$131,
Statystyki!BU10='Tabela kolorów'!$S$90,'Tabela kolorów'!$S$91:$S$131,Statystyki!BU10='Tabela kolorów'!$T$90,'Tabela kolorów'!$T$91:$T$131,Statystyki!BU10='Tabela kolorów'!$U$90,'Tabela kolorów'!$U$91:$U$131,
Statystyki!BU10='Tabela kolorów'!$V$90,'Tabela kolorów'!$V$91:$V$131,Statystyki!BU10='Tabela kolorów'!$W$90,'Tabela kolorów'!$W$91:$W$131,Statystyki!BU10='Tabela kolorów'!$X$90,'Tabela kolorów'!$X$91:$X$131,
Statystyki!BU10='Tabela kolorów'!$Y$90,'Tabela kolorów'!$Y$91:$Y$131,Statystyki!BU10='Tabela kolorów'!$Z$90,'Tabela kolorów'!$Z$91:$Z$131,Statystyki!BU10='Tabela kolorów'!$AA$90,'Tabela kolorów'!$AA$91:$AA$131,
Statystyki!BU10='Tabela kolorów'!$AB$90,'Tabela kolorów'!$AB$91:$AB$131,Statystyki!BU10='Tabela kolorów'!$AC$90,'Tabela kolorów'!$AC$91:$AC$131,Statystyki!BU10='Tabela kolorów'!$AD$90,'Tabela kolorów'!$AD$91:$AD$131,
Statystyki!BU10='Tabela kolorów'!$AE$90,'Tabela kolorów'!$AE$91:$AE$131,Statystyki!BU10='Tabela kolorów'!$AF$90,'Tabela kolorów'!$AF$91:$AF$131,Statystyki!BU10='Tabela kolorów'!$AG$90,'Tabela kolorów'!$AG$91:$AG$131,
Statystyki!BU10='Tabela kolorów'!$AH$90,'Tabela kolorów'!$AH$91:$AH$131,Statystyki!BU10='Tabela kolorów'!$AI$90,'Tabela kolorów'!$AI$91:$AI$131,Statystyki!BU10='Tabela kolorów'!$AJ$90,'Tabela kolorów'!$AJ$91:$AJ$131,
Statystyki!BU10='Tabela kolorów'!$AK$90,'Tabela kolorów'!$AK$91:$AK$131,Statystyki!BU10='Tabela kolorów'!$AL$90,'Tabela kolorów'!$AL$91:$AL$131,Statystyki!BU10='Tabela kolorów'!$AM$90,'Tabela kolorów'!$AM$91:$AM$131,
Statystyki!BU10='Tabela kolorów'!$AN$90,'Tabela kolorów'!$AN$91:$AN$131,Statystyki!BU10='Tabela kolorów'!$AO$90,'Tabela kolorów'!$AO$91:$AO$131,Statystyki!BU10='Tabela kolorów'!$AP$90,'Tabela kolorów'!$AP$91:$AP$131),"0")</f>
        <v>0</v>
      </c>
      <c r="BV276" t="str" cm="1">
        <f t="array" aca="1" ref="BV276:BV316" ca="1">_xlfn.IFNA(_xlfn.IFS(Statystyki!BV10='Tabela kolorów'!$B$90,'Tabela kolorów'!$B$91:$B$131,Statystyki!BV10='Tabela kolorów'!$C$90,'Tabela kolorów'!$C$91:$C$131,Statystyki!BV10='Tabela kolorów'!$D$90,'Tabela kolorów'!$D$91:$D$131,
Statystyki!BV10='Tabela kolorów'!$E$90,'Tabela kolorów'!$E$91:$E$131,Statystyki!BV10='Tabela kolorów'!$F$90,'Tabela kolorów'!$F$91:$F$131,Statystyki!BV10='Tabela kolorów'!$G$90,'Tabela kolorów'!$G$91:$G$131,
Statystyki!BV10='Tabela kolorów'!$H$90,'Tabela kolorów'!$H$91:$H$131,Statystyki!BV10='Tabela kolorów'!$I$90,'Tabela kolorów'!$I$91:$I$131,Statystyki!BV10='Tabela kolorów'!$J$90,'Tabela kolorów'!$J$91:$J$131,
Statystyki!BV10='Tabela kolorów'!$K$90,'Tabela kolorów'!$K$91:$K$131,Statystyki!BV10='Tabela kolorów'!$L$90,'Tabela kolorów'!$L$91:$L$131,Statystyki!BV10='Tabela kolorów'!$M$90,'Tabela kolorów'!$M$91:$M$131,
Statystyki!BV10='Tabela kolorów'!$N$90,'Tabela kolorów'!$N$91:$N$131,Statystyki!BV10='Tabela kolorów'!$O$90,'Tabela kolorów'!$O$91:$O$131,Statystyki!BV10='Tabela kolorów'!$P$90,'Tabela kolorów'!$P$91:$P$131,
Statystyki!BV10='Tabela kolorów'!$Q$90,'Tabela kolorów'!$Q$91:$Q$131,Statystyki!BV10='Tabela kolorów'!$R$90,'Tabela kolorów'!$R$91:$R$131,Statystyki!BV10='Tabela kolorów'!$S$90,'Tabela kolorów'!$S$91:$S$131,
Statystyki!BV10='Tabela kolorów'!$S$90,'Tabela kolorów'!$S$91:$S$131,Statystyki!BV10='Tabela kolorów'!$T$90,'Tabela kolorów'!$T$91:$T$131,Statystyki!BV10='Tabela kolorów'!$U$90,'Tabela kolorów'!$U$91:$U$131,
Statystyki!BV10='Tabela kolorów'!$V$90,'Tabela kolorów'!$V$91:$V$131,Statystyki!BV10='Tabela kolorów'!$W$90,'Tabela kolorów'!$W$91:$W$131,Statystyki!BV10='Tabela kolorów'!$X$90,'Tabela kolorów'!$X$91:$X$131,
Statystyki!BV10='Tabela kolorów'!$Y$90,'Tabela kolorów'!$Y$91:$Y$131,Statystyki!BV10='Tabela kolorów'!$Z$90,'Tabela kolorów'!$Z$91:$Z$131,Statystyki!BV10='Tabela kolorów'!$AA$90,'Tabela kolorów'!$AA$91:$AA$131,
Statystyki!BV10='Tabela kolorów'!$AB$90,'Tabela kolorów'!$AB$91:$AB$131,Statystyki!BV10='Tabela kolorów'!$AC$90,'Tabela kolorów'!$AC$91:$AC$131,Statystyki!BV10='Tabela kolorów'!$AD$90,'Tabela kolorów'!$AD$91:$AD$131,
Statystyki!BV10='Tabela kolorów'!$AE$90,'Tabela kolorów'!$AE$91:$AE$131,Statystyki!BV10='Tabela kolorów'!$AF$90,'Tabela kolorów'!$AF$91:$AF$131,Statystyki!BV10='Tabela kolorów'!$AG$90,'Tabela kolorów'!$AG$91:$AG$131,
Statystyki!BV10='Tabela kolorów'!$AH$90,'Tabela kolorów'!$AH$91:$AH$131,Statystyki!BV10='Tabela kolorów'!$AI$90,'Tabela kolorów'!$AI$91:$AI$131,Statystyki!BV10='Tabela kolorów'!$AJ$90,'Tabela kolorów'!$AJ$91:$AJ$131,
Statystyki!BV10='Tabela kolorów'!$AK$90,'Tabela kolorów'!$AK$91:$AK$131,Statystyki!BV10='Tabela kolorów'!$AL$90,'Tabela kolorów'!$AL$91:$AL$131,Statystyki!BV10='Tabela kolorów'!$AM$90,'Tabela kolorów'!$AM$91:$AM$131,
Statystyki!BV10='Tabela kolorów'!$AN$90,'Tabela kolorów'!$AN$91:$AN$131,Statystyki!BV10='Tabela kolorów'!$AO$90,'Tabela kolorów'!$AO$91:$AO$131,Statystyki!BV10='Tabela kolorów'!$AP$90,'Tabela kolorów'!$AP$91:$AP$131),"0")</f>
        <v>Fioletowy</v>
      </c>
      <c r="BW276" t="str" cm="1">
        <f t="array" ref="BW276">_xlfn.IFNA(_xlfn.IFS(Statystyki!BW10='Tabela kolorów'!$B$90,'Tabela kolorów'!$B$91:$B$131,Statystyki!BW10='Tabela kolorów'!$C$90,'Tabela kolorów'!$C$91:$C$131,Statystyki!BW10='Tabela kolorów'!$D$90,'Tabela kolorów'!$D$91:$D$131,
Statystyki!BW10='Tabela kolorów'!$E$90,'Tabela kolorów'!$E$91:$E$131,Statystyki!BW10='Tabela kolorów'!$F$90,'Tabela kolorów'!$F$91:$F$131,Statystyki!BW10='Tabela kolorów'!$G$90,'Tabela kolorów'!$G$91:$G$131,
Statystyki!BW10='Tabela kolorów'!$H$90,'Tabela kolorów'!$H$91:$H$131,Statystyki!BW10='Tabela kolorów'!$I$90,'Tabela kolorów'!$I$91:$I$131,Statystyki!BW10='Tabela kolorów'!$J$90,'Tabela kolorów'!$J$91:$J$131,
Statystyki!BW10='Tabela kolorów'!$K$90,'Tabela kolorów'!$K$91:$K$131,Statystyki!BW10='Tabela kolorów'!$L$90,'Tabela kolorów'!$L$91:$L$131,Statystyki!BW10='Tabela kolorów'!$M$90,'Tabela kolorów'!$M$91:$M$131,
Statystyki!BW10='Tabela kolorów'!$N$90,'Tabela kolorów'!$N$91:$N$131,Statystyki!BW10='Tabela kolorów'!$O$90,'Tabela kolorów'!$O$91:$O$131,Statystyki!BW10='Tabela kolorów'!$P$90,'Tabela kolorów'!$P$91:$P$131,
Statystyki!BW10='Tabela kolorów'!$Q$90,'Tabela kolorów'!$Q$91:$Q$131,Statystyki!BW10='Tabela kolorów'!$R$90,'Tabela kolorów'!$R$91:$R$131,Statystyki!BW10='Tabela kolorów'!$S$90,'Tabela kolorów'!$S$91:$S$131,
Statystyki!BW10='Tabela kolorów'!$S$90,'Tabela kolorów'!$S$91:$S$131,Statystyki!BW10='Tabela kolorów'!$T$90,'Tabela kolorów'!$T$91:$T$131,Statystyki!BW10='Tabela kolorów'!$U$90,'Tabela kolorów'!$U$91:$U$131,
Statystyki!BW10='Tabela kolorów'!$V$90,'Tabela kolorów'!$V$91:$V$131,Statystyki!BW10='Tabela kolorów'!$W$90,'Tabela kolorów'!$W$91:$W$131,Statystyki!BW10='Tabela kolorów'!$X$90,'Tabela kolorów'!$X$91:$X$131,
Statystyki!BW10='Tabela kolorów'!$Y$90,'Tabela kolorów'!$Y$91:$Y$131,Statystyki!BW10='Tabela kolorów'!$Z$90,'Tabela kolorów'!$Z$91:$Z$131,Statystyki!BW10='Tabela kolorów'!$AA$90,'Tabela kolorów'!$AA$91:$AA$131,
Statystyki!BW10='Tabela kolorów'!$AB$90,'Tabela kolorów'!$AB$91:$AB$131,Statystyki!BW10='Tabela kolorów'!$AC$90,'Tabela kolorów'!$AC$91:$AC$131,Statystyki!BW10='Tabela kolorów'!$AD$90,'Tabela kolorów'!$AD$91:$AD$131,
Statystyki!BW10='Tabela kolorów'!$AE$90,'Tabela kolorów'!$AE$91:$AE$131,Statystyki!BW10='Tabela kolorów'!$AF$90,'Tabela kolorów'!$AF$91:$AF$131,Statystyki!BW10='Tabela kolorów'!$AG$90,'Tabela kolorów'!$AG$91:$AG$131,
Statystyki!BW10='Tabela kolorów'!$AH$90,'Tabela kolorów'!$AH$91:$AH$131,Statystyki!BW10='Tabela kolorów'!$AI$90,'Tabela kolorów'!$AI$91:$AI$131,Statystyki!BW10='Tabela kolorów'!$AJ$90,'Tabela kolorów'!$AJ$91:$AJ$131,
Statystyki!BW10='Tabela kolorów'!$AK$90,'Tabela kolorów'!$AK$91:$AK$131,Statystyki!BW10='Tabela kolorów'!$AL$90,'Tabela kolorów'!$AL$91:$AL$131,Statystyki!BW10='Tabela kolorów'!$AM$90,'Tabela kolorów'!$AM$91:$AM$131,
Statystyki!BW10='Tabela kolorów'!$AN$90,'Tabela kolorów'!$AN$91:$AN$131,Statystyki!BW10='Tabela kolorów'!$AO$90,'Tabela kolorów'!$AO$91:$AO$131,Statystyki!BW10='Tabela kolorów'!$AP$90,'Tabela kolorów'!$AP$91:$AP$131),"0")</f>
        <v>0</v>
      </c>
      <c r="BX276" t="str" cm="1">
        <f t="array" ref="BX276">_xlfn.IFNA(_xlfn.IFS(Statystyki!BX10='Tabela kolorów'!$B$90,'Tabela kolorów'!$B$91:$B$131,Statystyki!BX10='Tabela kolorów'!$C$90,'Tabela kolorów'!$C$91:$C$131,Statystyki!BX10='Tabela kolorów'!$D$90,'Tabela kolorów'!$D$91:$D$131,
Statystyki!BX10='Tabela kolorów'!$E$90,'Tabela kolorów'!$E$91:$E$131,Statystyki!BX10='Tabela kolorów'!$F$90,'Tabela kolorów'!$F$91:$F$131,Statystyki!BX10='Tabela kolorów'!$G$90,'Tabela kolorów'!$G$91:$G$131,
Statystyki!BX10='Tabela kolorów'!$H$90,'Tabela kolorów'!$H$91:$H$131,Statystyki!BX10='Tabela kolorów'!$I$90,'Tabela kolorów'!$I$91:$I$131,Statystyki!BX10='Tabela kolorów'!$J$90,'Tabela kolorów'!$J$91:$J$131,
Statystyki!BX10='Tabela kolorów'!$K$90,'Tabela kolorów'!$K$91:$K$131,Statystyki!BX10='Tabela kolorów'!$L$90,'Tabela kolorów'!$L$91:$L$131,Statystyki!BX10='Tabela kolorów'!$M$90,'Tabela kolorów'!$M$91:$M$131,
Statystyki!BX10='Tabela kolorów'!$N$90,'Tabela kolorów'!$N$91:$N$131,Statystyki!BX10='Tabela kolorów'!$O$90,'Tabela kolorów'!$O$91:$O$131,Statystyki!BX10='Tabela kolorów'!$P$90,'Tabela kolorów'!$P$91:$P$131,
Statystyki!BX10='Tabela kolorów'!$Q$90,'Tabela kolorów'!$Q$91:$Q$131,Statystyki!BX10='Tabela kolorów'!$R$90,'Tabela kolorów'!$R$91:$R$131,Statystyki!BX10='Tabela kolorów'!$S$90,'Tabela kolorów'!$S$91:$S$131,
Statystyki!BX10='Tabela kolorów'!$S$90,'Tabela kolorów'!$S$91:$S$131,Statystyki!BX10='Tabela kolorów'!$T$90,'Tabela kolorów'!$T$91:$T$131,Statystyki!BX10='Tabela kolorów'!$U$90,'Tabela kolorów'!$U$91:$U$131,
Statystyki!BX10='Tabela kolorów'!$V$90,'Tabela kolorów'!$V$91:$V$131,Statystyki!BX10='Tabela kolorów'!$W$90,'Tabela kolorów'!$W$91:$W$131,Statystyki!BX10='Tabela kolorów'!$X$90,'Tabela kolorów'!$X$91:$X$131,
Statystyki!BX10='Tabela kolorów'!$Y$90,'Tabela kolorów'!$Y$91:$Y$131,Statystyki!BX10='Tabela kolorów'!$Z$90,'Tabela kolorów'!$Z$91:$Z$131,Statystyki!BX10='Tabela kolorów'!$AA$90,'Tabela kolorów'!$AA$91:$AA$131,
Statystyki!BX10='Tabela kolorów'!$AB$90,'Tabela kolorów'!$AB$91:$AB$131,Statystyki!BX10='Tabela kolorów'!$AC$90,'Tabela kolorów'!$AC$91:$AC$131,Statystyki!BX10='Tabela kolorów'!$AD$90,'Tabela kolorów'!$AD$91:$AD$131,
Statystyki!BX10='Tabela kolorów'!$AE$90,'Tabela kolorów'!$AE$91:$AE$131,Statystyki!BX10='Tabela kolorów'!$AF$90,'Tabela kolorów'!$AF$91:$AF$131,Statystyki!BX10='Tabela kolorów'!$AG$90,'Tabela kolorów'!$AG$91:$AG$131,
Statystyki!BX10='Tabela kolorów'!$AH$90,'Tabela kolorów'!$AH$91:$AH$131,Statystyki!BX10='Tabela kolorów'!$AI$90,'Tabela kolorów'!$AI$91:$AI$131,Statystyki!BX10='Tabela kolorów'!$AJ$90,'Tabela kolorów'!$AJ$91:$AJ$131,
Statystyki!BX10='Tabela kolorów'!$AK$90,'Tabela kolorów'!$AK$91:$AK$131,Statystyki!BX10='Tabela kolorów'!$AL$90,'Tabela kolorów'!$AL$91:$AL$131,Statystyki!BX10='Tabela kolorów'!$AM$90,'Tabela kolorów'!$AM$91:$AM$131,
Statystyki!BX10='Tabela kolorów'!$AN$90,'Tabela kolorów'!$AN$91:$AN$131,Statystyki!BX10='Tabela kolorów'!$AO$90,'Tabela kolorów'!$AO$91:$AO$131,Statystyki!BX10='Tabela kolorów'!$AP$90,'Tabela kolorów'!$AP$91:$AP$131),"0")</f>
        <v>0</v>
      </c>
      <c r="BY276" t="str" cm="1">
        <f t="array" ref="BY276">_xlfn.IFNA(_xlfn.IFS(Statystyki!BY10='Tabela kolorów'!$B$90,'Tabela kolorów'!$B$91:$B$131,Statystyki!BY10='Tabela kolorów'!$C$90,'Tabela kolorów'!$C$91:$C$131,Statystyki!BY10='Tabela kolorów'!$D$90,'Tabela kolorów'!$D$91:$D$131,
Statystyki!BY10='Tabela kolorów'!$E$90,'Tabela kolorów'!$E$91:$E$131,Statystyki!BY10='Tabela kolorów'!$F$90,'Tabela kolorów'!$F$91:$F$131,Statystyki!BY10='Tabela kolorów'!$G$90,'Tabela kolorów'!$G$91:$G$131,
Statystyki!BY10='Tabela kolorów'!$H$90,'Tabela kolorów'!$H$91:$H$131,Statystyki!BY10='Tabela kolorów'!$I$90,'Tabela kolorów'!$I$91:$I$131,Statystyki!BY10='Tabela kolorów'!$J$90,'Tabela kolorów'!$J$91:$J$131,
Statystyki!BY10='Tabela kolorów'!$K$90,'Tabela kolorów'!$K$91:$K$131,Statystyki!BY10='Tabela kolorów'!$L$90,'Tabela kolorów'!$L$91:$L$131,Statystyki!BY10='Tabela kolorów'!$M$90,'Tabela kolorów'!$M$91:$M$131,
Statystyki!BY10='Tabela kolorów'!$N$90,'Tabela kolorów'!$N$91:$N$131,Statystyki!BY10='Tabela kolorów'!$O$90,'Tabela kolorów'!$O$91:$O$131,Statystyki!BY10='Tabela kolorów'!$P$90,'Tabela kolorów'!$P$91:$P$131,
Statystyki!BY10='Tabela kolorów'!$Q$90,'Tabela kolorów'!$Q$91:$Q$131,Statystyki!BY10='Tabela kolorów'!$R$90,'Tabela kolorów'!$R$91:$R$131,Statystyki!BY10='Tabela kolorów'!$S$90,'Tabela kolorów'!$S$91:$S$131,
Statystyki!BY10='Tabela kolorów'!$S$90,'Tabela kolorów'!$S$91:$S$131,Statystyki!BY10='Tabela kolorów'!$T$90,'Tabela kolorów'!$T$91:$T$131,Statystyki!BY10='Tabela kolorów'!$U$90,'Tabela kolorów'!$U$91:$U$131,
Statystyki!BY10='Tabela kolorów'!$V$90,'Tabela kolorów'!$V$91:$V$131,Statystyki!BY10='Tabela kolorów'!$W$90,'Tabela kolorów'!$W$91:$W$131,Statystyki!BY10='Tabela kolorów'!$X$90,'Tabela kolorów'!$X$91:$X$131,
Statystyki!BY10='Tabela kolorów'!$Y$90,'Tabela kolorów'!$Y$91:$Y$131,Statystyki!BY10='Tabela kolorów'!$Z$90,'Tabela kolorów'!$Z$91:$Z$131,Statystyki!BY10='Tabela kolorów'!$AA$90,'Tabela kolorów'!$AA$91:$AA$131,
Statystyki!BY10='Tabela kolorów'!$AB$90,'Tabela kolorów'!$AB$91:$AB$131,Statystyki!BY10='Tabela kolorów'!$AC$90,'Tabela kolorów'!$AC$91:$AC$131,Statystyki!BY10='Tabela kolorów'!$AD$90,'Tabela kolorów'!$AD$91:$AD$131,
Statystyki!BY10='Tabela kolorów'!$AE$90,'Tabela kolorów'!$AE$91:$AE$131,Statystyki!BY10='Tabela kolorów'!$AF$90,'Tabela kolorów'!$AF$91:$AF$131,Statystyki!BY10='Tabela kolorów'!$AG$90,'Tabela kolorów'!$AG$91:$AG$131,
Statystyki!BY10='Tabela kolorów'!$AH$90,'Tabela kolorów'!$AH$91:$AH$131,Statystyki!BY10='Tabela kolorów'!$AI$90,'Tabela kolorów'!$AI$91:$AI$131,Statystyki!BY10='Tabela kolorów'!$AJ$90,'Tabela kolorów'!$AJ$91:$AJ$131,
Statystyki!BY10='Tabela kolorów'!$AK$90,'Tabela kolorów'!$AK$91:$AK$131,Statystyki!BY10='Tabela kolorów'!$AL$90,'Tabela kolorów'!$AL$91:$AL$131,Statystyki!BY10='Tabela kolorów'!$AM$90,'Tabela kolorów'!$AM$91:$AM$131,
Statystyki!BY10='Tabela kolorów'!$AN$90,'Tabela kolorów'!$AN$91:$AN$131,Statystyki!BY10='Tabela kolorów'!$AO$90,'Tabela kolorów'!$AO$91:$AO$131,Statystyki!BY10='Tabela kolorów'!$AP$90,'Tabela kolorów'!$AP$91:$AP$131),"0")</f>
        <v>0</v>
      </c>
    </row>
    <row r="277" spans="61:77" x14ac:dyDescent="0.3">
      <c r="BI277">
        <v>2</v>
      </c>
      <c r="BM277" t="str">
        <f ca="1"/>
        <v>Głęboki róż</v>
      </c>
      <c r="BV277" t="str">
        <f ca="1"/>
        <v>Zielony</v>
      </c>
    </row>
    <row r="278" spans="61:77" x14ac:dyDescent="0.3">
      <c r="BI278">
        <v>3</v>
      </c>
      <c r="BM278" t="str">
        <f ca="1"/>
        <v>Karmazynowy</v>
      </c>
      <c r="BV278" t="str">
        <f ca="1"/>
        <v>Żółty</v>
      </c>
    </row>
    <row r="279" spans="61:77" x14ac:dyDescent="0.3">
      <c r="BI279">
        <v>4</v>
      </c>
      <c r="BM279" t="str">
        <f ca="1"/>
        <v>Ciemny czerwony</v>
      </c>
      <c r="BV279" t="str">
        <f ca="1"/>
        <v>Kasztanowy</v>
      </c>
    </row>
    <row r="280" spans="61:77" x14ac:dyDescent="0.3">
      <c r="BI280">
        <v>5</v>
      </c>
      <c r="BM280" t="str">
        <f ca="1"/>
        <v>Fioletowy</v>
      </c>
      <c r="BV280" t="str">
        <f ca="1"/>
        <v>Biały</v>
      </c>
    </row>
    <row r="281" spans="61:77" x14ac:dyDescent="0.3">
      <c r="BI281">
        <v>6</v>
      </c>
      <c r="BM281" t="str">
        <f ca="1"/>
        <v>Purpurowy</v>
      </c>
      <c r="BV281" t="str">
        <f ca="1"/>
        <v>Jasnoszary</v>
      </c>
    </row>
    <row r="282" spans="61:77" x14ac:dyDescent="0.3">
      <c r="BI282">
        <v>7</v>
      </c>
      <c r="BM282" t="str">
        <f ca="1"/>
        <v>Fuksja</v>
      </c>
      <c r="BV282" t="str">
        <f ca="1"/>
        <v>Szary</v>
      </c>
    </row>
    <row r="283" spans="61:77" x14ac:dyDescent="0.3">
      <c r="BI283">
        <v>8</v>
      </c>
      <c r="BM283" t="str">
        <f ca="1"/>
        <v>Niebieski</v>
      </c>
      <c r="BV283" t="str">
        <f ca="1"/>
        <v>Łupkowy szary</v>
      </c>
    </row>
    <row r="284" spans="61:77" x14ac:dyDescent="0.3">
      <c r="BI284">
        <v>9</v>
      </c>
      <c r="BM284" t="str">
        <f ca="1"/>
        <v>Granatowy</v>
      </c>
      <c r="BV284" t="str">
        <f ca="1"/>
        <v>Czarny</v>
      </c>
    </row>
    <row r="285" spans="61:77" x14ac:dyDescent="0.3">
      <c r="BI285">
        <v>10</v>
      </c>
      <c r="BM285" t="str">
        <f ca="1"/>
        <v>Oliwkowy</v>
      </c>
      <c r="BV285">
        <f ca="1"/>
        <v>0</v>
      </c>
    </row>
    <row r="286" spans="61:77" x14ac:dyDescent="0.3">
      <c r="BI286">
        <v>11</v>
      </c>
      <c r="BM286" t="str">
        <f ca="1"/>
        <v>Limonkowy</v>
      </c>
      <c r="BV286">
        <f ca="1"/>
        <v>0</v>
      </c>
    </row>
    <row r="287" spans="61:77" x14ac:dyDescent="0.3">
      <c r="BI287">
        <v>12</v>
      </c>
      <c r="BM287" t="str">
        <f ca="1"/>
        <v>Wiosenna zieleń</v>
      </c>
      <c r="BV287">
        <f ca="1"/>
        <v>0</v>
      </c>
    </row>
    <row r="288" spans="61:77" x14ac:dyDescent="0.3">
      <c r="BI288">
        <v>13</v>
      </c>
      <c r="BM288" t="str">
        <f ca="1"/>
        <v>Złoty</v>
      </c>
      <c r="BV288">
        <f ca="1"/>
        <v>0</v>
      </c>
    </row>
    <row r="289" spans="61:74" x14ac:dyDescent="0.3">
      <c r="BI289">
        <v>14</v>
      </c>
      <c r="BM289" t="str">
        <f ca="1"/>
        <v>Brązowy</v>
      </c>
      <c r="BV289">
        <f ca="1"/>
        <v>0</v>
      </c>
    </row>
    <row r="290" spans="61:74" x14ac:dyDescent="0.3">
      <c r="BI290">
        <v>15</v>
      </c>
      <c r="BM290" t="str">
        <f ca="1"/>
        <v>Jasnobrązowy</v>
      </c>
      <c r="BV290">
        <f ca="1"/>
        <v>0</v>
      </c>
    </row>
    <row r="291" spans="61:74" x14ac:dyDescent="0.3">
      <c r="BI291">
        <v>16</v>
      </c>
      <c r="BM291" t="str">
        <f ca="1"/>
        <v>Nawłoć</v>
      </c>
      <c r="BV291">
        <f ca="1"/>
        <v>0</v>
      </c>
    </row>
    <row r="292" spans="61:74" x14ac:dyDescent="0.3">
      <c r="BI292">
        <v>17</v>
      </c>
      <c r="BM292" t="str">
        <f ca="1"/>
        <v>Czekoladowy</v>
      </c>
      <c r="BV292">
        <f ca="1"/>
        <v>0</v>
      </c>
    </row>
    <row r="293" spans="61:74" x14ac:dyDescent="0.3">
      <c r="BI293">
        <v>18</v>
      </c>
      <c r="BM293" t="str">
        <f ca="1"/>
        <v>Kasztanowy</v>
      </c>
      <c r="BV293">
        <f ca="1"/>
        <v>0</v>
      </c>
    </row>
    <row r="294" spans="61:74" x14ac:dyDescent="0.3">
      <c r="BI294">
        <v>19</v>
      </c>
      <c r="BM294" t="str">
        <f ca="1"/>
        <v>Brązowe siodło</v>
      </c>
      <c r="BV294">
        <f ca="1"/>
        <v>0</v>
      </c>
    </row>
    <row r="295" spans="61:74" x14ac:dyDescent="0.3">
      <c r="BI295">
        <v>20</v>
      </c>
      <c r="BM295" t="str">
        <f ca="1"/>
        <v>Biały</v>
      </c>
      <c r="BV295">
        <f ca="1"/>
        <v>0</v>
      </c>
    </row>
    <row r="296" spans="61:74" x14ac:dyDescent="0.3">
      <c r="BI296">
        <v>21</v>
      </c>
      <c r="BM296" t="str">
        <f ca="1"/>
        <v>Łupkowy szary</v>
      </c>
      <c r="BV296">
        <f ca="1"/>
        <v>0</v>
      </c>
    </row>
    <row r="297" spans="61:74" x14ac:dyDescent="0.3">
      <c r="BI297">
        <v>22</v>
      </c>
      <c r="BM297" t="str">
        <f ca="1"/>
        <v>Czarny</v>
      </c>
      <c r="BV297">
        <f ca="1"/>
        <v>0</v>
      </c>
    </row>
    <row r="298" spans="61:74" x14ac:dyDescent="0.3">
      <c r="BI298">
        <v>23</v>
      </c>
      <c r="BM298">
        <f ca="1"/>
        <v>0</v>
      </c>
      <c r="BV298">
        <f ca="1"/>
        <v>0</v>
      </c>
    </row>
    <row r="299" spans="61:74" x14ac:dyDescent="0.3">
      <c r="BI299">
        <v>24</v>
      </c>
      <c r="BM299">
        <f ca="1"/>
        <v>0</v>
      </c>
      <c r="BV299">
        <f ca="1"/>
        <v>0</v>
      </c>
    </row>
    <row r="300" spans="61:74" x14ac:dyDescent="0.3">
      <c r="BI300">
        <v>25</v>
      </c>
      <c r="BM300">
        <f ca="1"/>
        <v>0</v>
      </c>
      <c r="BV300">
        <f ca="1"/>
        <v>0</v>
      </c>
    </row>
    <row r="301" spans="61:74" x14ac:dyDescent="0.3">
      <c r="BI301">
        <v>26</v>
      </c>
      <c r="BM301">
        <f ca="1"/>
        <v>0</v>
      </c>
      <c r="BV301">
        <f ca="1"/>
        <v>0</v>
      </c>
    </row>
    <row r="302" spans="61:74" x14ac:dyDescent="0.3">
      <c r="BI302">
        <v>27</v>
      </c>
      <c r="BM302">
        <f ca="1"/>
        <v>0</v>
      </c>
      <c r="BV302">
        <f ca="1"/>
        <v>0</v>
      </c>
    </row>
    <row r="303" spans="61:74" x14ac:dyDescent="0.3">
      <c r="BI303">
        <v>28</v>
      </c>
      <c r="BM303">
        <f ca="1"/>
        <v>0</v>
      </c>
      <c r="BV303">
        <f ca="1"/>
        <v>0</v>
      </c>
    </row>
    <row r="304" spans="61:74" x14ac:dyDescent="0.3">
      <c r="BI304">
        <v>29</v>
      </c>
      <c r="BM304">
        <f ca="1"/>
        <v>0</v>
      </c>
      <c r="BV304">
        <f ca="1"/>
        <v>0</v>
      </c>
    </row>
    <row r="305" spans="60:77" x14ac:dyDescent="0.3">
      <c r="BH305">
        <v>7</v>
      </c>
      <c r="BI305">
        <v>30</v>
      </c>
      <c r="BM305">
        <f ca="1"/>
        <v>0</v>
      </c>
      <c r="BV305">
        <f ca="1"/>
        <v>0</v>
      </c>
    </row>
    <row r="306" spans="60:77" x14ac:dyDescent="0.3">
      <c r="BI306">
        <v>31</v>
      </c>
      <c r="BM306">
        <f ca="1"/>
        <v>0</v>
      </c>
      <c r="BV306">
        <f ca="1"/>
        <v>0</v>
      </c>
    </row>
    <row r="307" spans="60:77" x14ac:dyDescent="0.3">
      <c r="BI307">
        <v>32</v>
      </c>
      <c r="BM307">
        <f ca="1"/>
        <v>0</v>
      </c>
      <c r="BV307">
        <f ca="1"/>
        <v>0</v>
      </c>
    </row>
    <row r="308" spans="60:77" x14ac:dyDescent="0.3">
      <c r="BI308">
        <v>33</v>
      </c>
      <c r="BM308">
        <f ca="1"/>
        <v>0</v>
      </c>
      <c r="BV308">
        <f ca="1"/>
        <v>0</v>
      </c>
    </row>
    <row r="309" spans="60:77" x14ac:dyDescent="0.3">
      <c r="BI309">
        <v>34</v>
      </c>
      <c r="BM309">
        <f ca="1"/>
        <v>0</v>
      </c>
      <c r="BV309">
        <f ca="1"/>
        <v>0</v>
      </c>
    </row>
    <row r="310" spans="60:77" x14ac:dyDescent="0.3">
      <c r="BI310">
        <v>35</v>
      </c>
      <c r="BM310">
        <f ca="1"/>
        <v>0</v>
      </c>
      <c r="BV310">
        <f ca="1"/>
        <v>0</v>
      </c>
    </row>
    <row r="311" spans="60:77" x14ac:dyDescent="0.3">
      <c r="BI311">
        <v>36</v>
      </c>
      <c r="BM311">
        <f ca="1"/>
        <v>0</v>
      </c>
      <c r="BV311">
        <f ca="1"/>
        <v>0</v>
      </c>
    </row>
    <row r="312" spans="60:77" x14ac:dyDescent="0.3">
      <c r="BI312">
        <v>37</v>
      </c>
      <c r="BM312">
        <f ca="1"/>
        <v>0</v>
      </c>
      <c r="BV312">
        <f ca="1"/>
        <v>0</v>
      </c>
    </row>
    <row r="313" spans="60:77" x14ac:dyDescent="0.3">
      <c r="BI313">
        <v>38</v>
      </c>
      <c r="BM313">
        <f ca="1"/>
        <v>0</v>
      </c>
      <c r="BV313">
        <f ca="1"/>
        <v>0</v>
      </c>
    </row>
    <row r="314" spans="60:77" x14ac:dyDescent="0.3">
      <c r="BI314">
        <v>39</v>
      </c>
      <c r="BM314">
        <f ca="1"/>
        <v>0</v>
      </c>
      <c r="BV314">
        <f ca="1"/>
        <v>0</v>
      </c>
    </row>
    <row r="315" spans="60:77" x14ac:dyDescent="0.3">
      <c r="BI315">
        <v>40</v>
      </c>
      <c r="BM315">
        <f ca="1"/>
        <v>0</v>
      </c>
      <c r="BV315">
        <f ca="1"/>
        <v>0</v>
      </c>
    </row>
    <row r="316" spans="60:77" x14ac:dyDescent="0.3">
      <c r="BI316">
        <v>41</v>
      </c>
      <c r="BM316">
        <f ca="1"/>
        <v>0</v>
      </c>
      <c r="BV316">
        <f ca="1"/>
        <v>0</v>
      </c>
    </row>
    <row r="317" spans="60:77" x14ac:dyDescent="0.3">
      <c r="BI317">
        <v>42</v>
      </c>
    </row>
    <row r="318" spans="60:77" x14ac:dyDescent="0.3">
      <c r="BI318">
        <v>1</v>
      </c>
      <c r="BJ318" t="str" cm="1">
        <f t="array" ref="BJ318">_xlfn.IFNA(_xlfn.IFS(Statystyki!BJ11='Tabela kolorów'!$B$90,'Tabela kolorów'!$B$91:$B$131,Statystyki!BJ11='Tabela kolorów'!$C$90,'Tabela kolorów'!$C$91:$C$131,Statystyki!BJ11='Tabela kolorów'!$D$90,'Tabela kolorów'!$D$91:$D$131,
Statystyki!BJ11='Tabela kolorów'!$E$90,'Tabela kolorów'!$E$91:$E$131,Statystyki!BJ11='Tabela kolorów'!$F$90,'Tabela kolorów'!$F$91:$F$131,Statystyki!BJ11='Tabela kolorów'!$G$90,'Tabela kolorów'!$G$91:$G$131,
Statystyki!BJ11='Tabela kolorów'!$H$90,'Tabela kolorów'!$H$91:$H$131,Statystyki!BJ11='Tabela kolorów'!$I$90,'Tabela kolorów'!$I$91:$I$131,Statystyki!BJ11='Tabela kolorów'!$J$90,'Tabela kolorów'!$J$91:$J$131,
Statystyki!BJ11='Tabela kolorów'!$K$90,'Tabela kolorów'!$K$91:$K$131,Statystyki!BJ11='Tabela kolorów'!$L$90,'Tabela kolorów'!$L$91:$L$131,Statystyki!BJ11='Tabela kolorów'!$M$90,'Tabela kolorów'!$M$91:$M$131,
Statystyki!BJ11='Tabela kolorów'!$N$90,'Tabela kolorów'!$N$91:$N$131,Statystyki!BJ11='Tabela kolorów'!$O$90,'Tabela kolorów'!$O$91:$O$131,Statystyki!BJ11='Tabela kolorów'!$P$90,'Tabela kolorów'!$P$91:$P$131,
Statystyki!BJ11='Tabela kolorów'!$Q$90,'Tabela kolorów'!$Q$91:$Q$131,Statystyki!BJ11='Tabela kolorów'!$R$90,'Tabela kolorów'!$R$91:$R$131,Statystyki!BJ11='Tabela kolorów'!$S$90,'Tabela kolorów'!$S$91:$S$131,
Statystyki!BJ11='Tabela kolorów'!$S$90,'Tabela kolorów'!$S$91:$S$131,Statystyki!BJ11='Tabela kolorów'!$T$90,'Tabela kolorów'!$T$91:$T$131,Statystyki!BJ11='Tabela kolorów'!$U$90,'Tabela kolorów'!$U$91:$U$131,
Statystyki!BJ11='Tabela kolorów'!$V$90,'Tabela kolorów'!$V$91:$V$131,Statystyki!BJ11='Tabela kolorów'!$W$90,'Tabela kolorów'!$W$91:$W$131,Statystyki!BJ11='Tabela kolorów'!$X$90,'Tabela kolorów'!$X$91:$X$131,
Statystyki!BJ11='Tabela kolorów'!$Y$90,'Tabela kolorów'!$Y$91:$Y$131,Statystyki!BJ11='Tabela kolorów'!$Z$90,'Tabela kolorów'!$Z$91:$Z$131,Statystyki!BJ11='Tabela kolorów'!$AA$90,'Tabela kolorów'!$AA$91:$AA$131,
Statystyki!BJ11='Tabela kolorów'!$AB$90,'Tabela kolorów'!$AB$91:$AB$131,Statystyki!BJ11='Tabela kolorów'!$AC$90,'Tabela kolorów'!$AC$91:$AC$131,Statystyki!BJ11='Tabela kolorów'!$AD$90,'Tabela kolorów'!$AD$91:$AD$131,
Statystyki!BJ11='Tabela kolorów'!$AE$90,'Tabela kolorów'!$AE$91:$AE$131,Statystyki!BJ11='Tabela kolorów'!$AF$90,'Tabela kolorów'!$AF$91:$AF$131,Statystyki!BJ11='Tabela kolorów'!$AG$90,'Tabela kolorów'!$AG$91:$AG$131,
Statystyki!BJ11='Tabela kolorów'!$AH$90,'Tabela kolorów'!$AH$91:$AH$131,Statystyki!BJ11='Tabela kolorów'!$AI$90,'Tabela kolorów'!$AI$91:$AI$131,Statystyki!BJ11='Tabela kolorów'!$AJ$90,'Tabela kolorów'!$AJ$91:$AJ$131,
Statystyki!BJ11='Tabela kolorów'!$AK$90,'Tabela kolorów'!$AK$91:$AK$131,Statystyki!BJ11='Tabela kolorów'!$AL$90,'Tabela kolorów'!$AL$91:$AL$131,Statystyki!BJ11='Tabela kolorów'!$AM$90,'Tabela kolorów'!$AM$91:$AM$131,
Statystyki!BJ11='Tabela kolorów'!$AN$90,'Tabela kolorów'!$AN$91:$AN$131,Statystyki!BJ11='Tabela kolorów'!$AO$90,'Tabela kolorów'!$AO$91:$AO$131,Statystyki!BJ11='Tabela kolorów'!$AP$90,'Tabela kolorów'!$AP$91:$AP$131),"0")</f>
        <v>0</v>
      </c>
      <c r="BK318" t="str" cm="1">
        <f t="array" ref="BK318">_xlfn.IFNA(_xlfn.IFS(Statystyki!BK11='Tabela kolorów'!$B$90,'Tabela kolorów'!$B$91:$B$131,Statystyki!BK11='Tabela kolorów'!$C$90,'Tabela kolorów'!$C$91:$C$131,Statystyki!BK11='Tabela kolorów'!$D$90,'Tabela kolorów'!$D$91:$D$131,
Statystyki!BK11='Tabela kolorów'!$E$90,'Tabela kolorów'!$E$91:$E$131,Statystyki!BK11='Tabela kolorów'!$F$90,'Tabela kolorów'!$F$91:$F$131,Statystyki!BK11='Tabela kolorów'!$G$90,'Tabela kolorów'!$G$91:$G$131,
Statystyki!BK11='Tabela kolorów'!$H$90,'Tabela kolorów'!$H$91:$H$131,Statystyki!BK11='Tabela kolorów'!$I$90,'Tabela kolorów'!$I$91:$I$131,Statystyki!BK11='Tabela kolorów'!$J$90,'Tabela kolorów'!$J$91:$J$131,
Statystyki!BK11='Tabela kolorów'!$K$90,'Tabela kolorów'!$K$91:$K$131,Statystyki!BK11='Tabela kolorów'!$L$90,'Tabela kolorów'!$L$91:$L$131,Statystyki!BK11='Tabela kolorów'!$M$90,'Tabela kolorów'!$M$91:$M$131,
Statystyki!BK11='Tabela kolorów'!$N$90,'Tabela kolorów'!$N$91:$N$131,Statystyki!BK11='Tabela kolorów'!$O$90,'Tabela kolorów'!$O$91:$O$131,Statystyki!BK11='Tabela kolorów'!$P$90,'Tabela kolorów'!$P$91:$P$131,
Statystyki!BK11='Tabela kolorów'!$Q$90,'Tabela kolorów'!$Q$91:$Q$131,Statystyki!BK11='Tabela kolorów'!$R$90,'Tabela kolorów'!$R$91:$R$131,Statystyki!BK11='Tabela kolorów'!$S$90,'Tabela kolorów'!$S$91:$S$131,
Statystyki!BK11='Tabela kolorów'!$S$90,'Tabela kolorów'!$S$91:$S$131,Statystyki!BK11='Tabela kolorów'!$T$90,'Tabela kolorów'!$T$91:$T$131,Statystyki!BK11='Tabela kolorów'!$U$90,'Tabela kolorów'!$U$91:$U$131,
Statystyki!BK11='Tabela kolorów'!$V$90,'Tabela kolorów'!$V$91:$V$131,Statystyki!BK11='Tabela kolorów'!$W$90,'Tabela kolorów'!$W$91:$W$131,Statystyki!BK11='Tabela kolorów'!$X$90,'Tabela kolorów'!$X$91:$X$131,
Statystyki!BK11='Tabela kolorów'!$Y$90,'Tabela kolorów'!$Y$91:$Y$131,Statystyki!BK11='Tabela kolorów'!$Z$90,'Tabela kolorów'!$Z$91:$Z$131,Statystyki!BK11='Tabela kolorów'!$AA$90,'Tabela kolorów'!$AA$91:$AA$131,
Statystyki!BK11='Tabela kolorów'!$AB$90,'Tabela kolorów'!$AB$91:$AB$131,Statystyki!BK11='Tabela kolorów'!$AC$90,'Tabela kolorów'!$AC$91:$AC$131,Statystyki!BK11='Tabela kolorów'!$AD$90,'Tabela kolorów'!$AD$91:$AD$131,
Statystyki!BK11='Tabela kolorów'!$AE$90,'Tabela kolorów'!$AE$91:$AE$131,Statystyki!BK11='Tabela kolorów'!$AF$90,'Tabela kolorów'!$AF$91:$AF$131,Statystyki!BK11='Tabela kolorów'!$AG$90,'Tabela kolorów'!$AG$91:$AG$131,
Statystyki!BK11='Tabela kolorów'!$AH$90,'Tabela kolorów'!$AH$91:$AH$131,Statystyki!BK11='Tabela kolorów'!$AI$90,'Tabela kolorów'!$AI$91:$AI$131,Statystyki!BK11='Tabela kolorów'!$AJ$90,'Tabela kolorów'!$AJ$91:$AJ$131,
Statystyki!BK11='Tabela kolorów'!$AK$90,'Tabela kolorów'!$AK$91:$AK$131,Statystyki!BK11='Tabela kolorów'!$AL$90,'Tabela kolorów'!$AL$91:$AL$131,Statystyki!BK11='Tabela kolorów'!$AM$90,'Tabela kolorów'!$AM$91:$AM$131,
Statystyki!BK11='Tabela kolorów'!$AN$90,'Tabela kolorów'!$AN$91:$AN$131,Statystyki!BK11='Tabela kolorów'!$AO$90,'Tabela kolorów'!$AO$91:$AO$131,Statystyki!BK11='Tabela kolorów'!$AP$90,'Tabela kolorów'!$AP$91:$AP$131),"0")</f>
        <v>0</v>
      </c>
      <c r="BL318" t="str" cm="1">
        <f t="array" ref="BL318">_xlfn.IFNA(_xlfn.IFS(Statystyki!BL11='Tabela kolorów'!$B$90,'Tabela kolorów'!$B$91:$B$131,Statystyki!BL11='Tabela kolorów'!$C$90,'Tabela kolorów'!$C$91:$C$131,Statystyki!BL11='Tabela kolorów'!$D$90,'Tabela kolorów'!$D$91:$D$131,
Statystyki!BL11='Tabela kolorów'!$E$90,'Tabela kolorów'!$E$91:$E$131,Statystyki!BL11='Tabela kolorów'!$F$90,'Tabela kolorów'!$F$91:$F$131,Statystyki!BL11='Tabela kolorów'!$G$90,'Tabela kolorów'!$G$91:$G$131,
Statystyki!BL11='Tabela kolorów'!$H$90,'Tabela kolorów'!$H$91:$H$131,Statystyki!BL11='Tabela kolorów'!$I$90,'Tabela kolorów'!$I$91:$I$131,Statystyki!BL11='Tabela kolorów'!$J$90,'Tabela kolorów'!$J$91:$J$131,
Statystyki!BL11='Tabela kolorów'!$K$90,'Tabela kolorów'!$K$91:$K$131,Statystyki!BL11='Tabela kolorów'!$L$90,'Tabela kolorów'!$L$91:$L$131,Statystyki!BL11='Tabela kolorów'!$M$90,'Tabela kolorów'!$M$91:$M$131,
Statystyki!BL11='Tabela kolorów'!$N$90,'Tabela kolorów'!$N$91:$N$131,Statystyki!BL11='Tabela kolorów'!$O$90,'Tabela kolorów'!$O$91:$O$131,Statystyki!BL11='Tabela kolorów'!$P$90,'Tabela kolorów'!$P$91:$P$131,
Statystyki!BL11='Tabela kolorów'!$Q$90,'Tabela kolorów'!$Q$91:$Q$131,Statystyki!BL11='Tabela kolorów'!$R$90,'Tabela kolorów'!$R$91:$R$131,Statystyki!BL11='Tabela kolorów'!$S$90,'Tabela kolorów'!$S$91:$S$131,
Statystyki!BL11='Tabela kolorów'!$S$90,'Tabela kolorów'!$S$91:$S$131,Statystyki!BL11='Tabela kolorów'!$T$90,'Tabela kolorów'!$T$91:$T$131,Statystyki!BL11='Tabela kolorów'!$U$90,'Tabela kolorów'!$U$91:$U$131,
Statystyki!BL11='Tabela kolorów'!$V$90,'Tabela kolorów'!$V$91:$V$131,Statystyki!BL11='Tabela kolorów'!$W$90,'Tabela kolorów'!$W$91:$W$131,Statystyki!BL11='Tabela kolorów'!$X$90,'Tabela kolorów'!$X$91:$X$131,
Statystyki!BL11='Tabela kolorów'!$Y$90,'Tabela kolorów'!$Y$91:$Y$131,Statystyki!BL11='Tabela kolorów'!$Z$90,'Tabela kolorów'!$Z$91:$Z$131,Statystyki!BL11='Tabela kolorów'!$AA$90,'Tabela kolorów'!$AA$91:$AA$131,
Statystyki!BL11='Tabela kolorów'!$AB$90,'Tabela kolorów'!$AB$91:$AB$131,Statystyki!BL11='Tabela kolorów'!$AC$90,'Tabela kolorów'!$AC$91:$AC$131,Statystyki!BL11='Tabela kolorów'!$AD$90,'Tabela kolorów'!$AD$91:$AD$131,
Statystyki!BL11='Tabela kolorów'!$AE$90,'Tabela kolorów'!$AE$91:$AE$131,Statystyki!BL11='Tabela kolorów'!$AF$90,'Tabela kolorów'!$AF$91:$AF$131,Statystyki!BL11='Tabela kolorów'!$AG$90,'Tabela kolorów'!$AG$91:$AG$131,
Statystyki!BL11='Tabela kolorów'!$AH$90,'Tabela kolorów'!$AH$91:$AH$131,Statystyki!BL11='Tabela kolorów'!$AI$90,'Tabela kolorów'!$AI$91:$AI$131,Statystyki!BL11='Tabela kolorów'!$AJ$90,'Tabela kolorów'!$AJ$91:$AJ$131,
Statystyki!BL11='Tabela kolorów'!$AK$90,'Tabela kolorów'!$AK$91:$AK$131,Statystyki!BL11='Tabela kolorów'!$AL$90,'Tabela kolorów'!$AL$91:$AL$131,Statystyki!BL11='Tabela kolorów'!$AM$90,'Tabela kolorów'!$AM$91:$AM$131,
Statystyki!BL11='Tabela kolorów'!$AN$90,'Tabela kolorów'!$AN$91:$AN$131,Statystyki!BL11='Tabela kolorów'!$AO$90,'Tabela kolorów'!$AO$91:$AO$131,Statystyki!BL11='Tabela kolorów'!$AP$90,'Tabela kolorów'!$AP$91:$AP$131),"0")</f>
        <v>0</v>
      </c>
      <c r="BM318" t="str" cm="1">
        <f t="array" aca="1" ref="BM318:BM358" ca="1">_xlfn.IFNA(_xlfn.IFS(Statystyki!BM11='Tabela kolorów'!$B$90,'Tabela kolorów'!$B$91:$B$131,Statystyki!BM11='Tabela kolorów'!$C$90,'Tabela kolorów'!$C$91:$C$131,Statystyki!BM11='Tabela kolorów'!$D$90,'Tabela kolorów'!$D$91:$D$131,
Statystyki!BM11='Tabela kolorów'!$E$90,'Tabela kolorów'!$E$91:$E$131,Statystyki!BM11='Tabela kolorów'!$F$90,'Tabela kolorów'!$F$91:$F$131,Statystyki!BM11='Tabela kolorów'!$G$90,'Tabela kolorów'!$G$91:$G$131,
Statystyki!BM11='Tabela kolorów'!$H$90,'Tabela kolorów'!$H$91:$H$131,Statystyki!BM11='Tabela kolorów'!$I$90,'Tabela kolorów'!$I$91:$I$131,Statystyki!BM11='Tabela kolorów'!$J$90,'Tabela kolorów'!$J$91:$J$131,
Statystyki!BM11='Tabela kolorów'!$K$90,'Tabela kolorów'!$K$91:$K$131,Statystyki!BM11='Tabela kolorów'!$L$90,'Tabela kolorów'!$L$91:$L$131,Statystyki!BM11='Tabela kolorów'!$M$90,'Tabela kolorów'!$M$91:$M$131,
Statystyki!BM11='Tabela kolorów'!$N$90,'Tabela kolorów'!$N$91:$N$131,Statystyki!BM11='Tabela kolorów'!$O$90,'Tabela kolorów'!$O$91:$O$131,Statystyki!BM11='Tabela kolorów'!$P$90,'Tabela kolorów'!$P$91:$P$131,
Statystyki!BM11='Tabela kolorów'!$Q$90,'Tabela kolorów'!$Q$91:$Q$131,Statystyki!BM11='Tabela kolorów'!$R$90,'Tabela kolorów'!$R$91:$R$131,Statystyki!BM11='Tabela kolorów'!$S$90,'Tabela kolorów'!$S$91:$S$131,
Statystyki!BM11='Tabela kolorów'!$S$90,'Tabela kolorów'!$S$91:$S$131,Statystyki!BM11='Tabela kolorów'!$T$90,'Tabela kolorów'!$T$91:$T$131,Statystyki!BM11='Tabela kolorów'!$U$90,'Tabela kolorów'!$U$91:$U$131,
Statystyki!BM11='Tabela kolorów'!$V$90,'Tabela kolorów'!$V$91:$V$131,Statystyki!BM11='Tabela kolorów'!$W$90,'Tabela kolorów'!$W$91:$W$131,Statystyki!BM11='Tabela kolorów'!$X$90,'Tabela kolorów'!$X$91:$X$131,
Statystyki!BM11='Tabela kolorów'!$Y$90,'Tabela kolorów'!$Y$91:$Y$131,Statystyki!BM11='Tabela kolorów'!$Z$90,'Tabela kolorów'!$Z$91:$Z$131,Statystyki!BM11='Tabela kolorów'!$AA$90,'Tabela kolorów'!$AA$91:$AA$131,
Statystyki!BM11='Tabela kolorów'!$AB$90,'Tabela kolorów'!$AB$91:$AB$131,Statystyki!BM11='Tabela kolorów'!$AC$90,'Tabela kolorów'!$AC$91:$AC$131,Statystyki!BM11='Tabela kolorów'!$AD$90,'Tabela kolorów'!$AD$91:$AD$131,
Statystyki!BM11='Tabela kolorów'!$AE$90,'Tabela kolorów'!$AE$91:$AE$131,Statystyki!BM11='Tabela kolorów'!$AF$90,'Tabela kolorów'!$AF$91:$AF$131,Statystyki!BM11='Tabela kolorów'!$AG$90,'Tabela kolorów'!$AG$91:$AG$131,
Statystyki!BM11='Tabela kolorów'!$AH$90,'Tabela kolorów'!$AH$91:$AH$131,Statystyki!BM11='Tabela kolorów'!$AI$90,'Tabela kolorów'!$AI$91:$AI$131,Statystyki!BM11='Tabela kolorów'!$AJ$90,'Tabela kolorów'!$AJ$91:$AJ$131,
Statystyki!BM11='Tabela kolorów'!$AK$90,'Tabela kolorów'!$AK$91:$AK$131,Statystyki!BM11='Tabela kolorów'!$AL$90,'Tabela kolorów'!$AL$91:$AL$131,Statystyki!BM11='Tabela kolorów'!$AM$90,'Tabela kolorów'!$AM$91:$AM$131,
Statystyki!BM11='Tabela kolorów'!$AN$90,'Tabela kolorów'!$AN$91:$AN$131,Statystyki!BM11='Tabela kolorów'!$AO$90,'Tabela kolorów'!$AO$91:$AO$131,Statystyki!BM11='Tabela kolorów'!$AP$90,'Tabela kolorów'!$AP$91:$AP$131),"0")</f>
        <v>Czerwony</v>
      </c>
      <c r="BN318" t="str" cm="1">
        <f t="array" ref="BN318">_xlfn.IFNA(_xlfn.IFS(Statystyki!BN11='Tabela kolorów'!$B$90,'Tabela kolorów'!$B$91:$B$131,Statystyki!BN11='Tabela kolorów'!$C$90,'Tabela kolorów'!$C$91:$C$131,Statystyki!BN11='Tabela kolorów'!$D$90,'Tabela kolorów'!$D$91:$D$131,
Statystyki!BN11='Tabela kolorów'!$E$90,'Tabela kolorów'!$E$91:$E$131,Statystyki!BN11='Tabela kolorów'!$F$90,'Tabela kolorów'!$F$91:$F$131,Statystyki!BN11='Tabela kolorów'!$G$90,'Tabela kolorów'!$G$91:$G$131,
Statystyki!BN11='Tabela kolorów'!$H$90,'Tabela kolorów'!$H$91:$H$131,Statystyki!BN11='Tabela kolorów'!$I$90,'Tabela kolorów'!$I$91:$I$131,Statystyki!BN11='Tabela kolorów'!$J$90,'Tabela kolorów'!$J$91:$J$131,
Statystyki!BN11='Tabela kolorów'!$K$90,'Tabela kolorów'!$K$91:$K$131,Statystyki!BN11='Tabela kolorów'!$L$90,'Tabela kolorów'!$L$91:$L$131,Statystyki!BN11='Tabela kolorów'!$M$90,'Tabela kolorów'!$M$91:$M$131,
Statystyki!BN11='Tabela kolorów'!$N$90,'Tabela kolorów'!$N$91:$N$131,Statystyki!BN11='Tabela kolorów'!$O$90,'Tabela kolorów'!$O$91:$O$131,Statystyki!BN11='Tabela kolorów'!$P$90,'Tabela kolorów'!$P$91:$P$131,
Statystyki!BN11='Tabela kolorów'!$Q$90,'Tabela kolorów'!$Q$91:$Q$131,Statystyki!BN11='Tabela kolorów'!$R$90,'Tabela kolorów'!$R$91:$R$131,Statystyki!BN11='Tabela kolorów'!$S$90,'Tabela kolorów'!$S$91:$S$131,
Statystyki!BN11='Tabela kolorów'!$S$90,'Tabela kolorów'!$S$91:$S$131,Statystyki!BN11='Tabela kolorów'!$T$90,'Tabela kolorów'!$T$91:$T$131,Statystyki!BN11='Tabela kolorów'!$U$90,'Tabela kolorów'!$U$91:$U$131,
Statystyki!BN11='Tabela kolorów'!$V$90,'Tabela kolorów'!$V$91:$V$131,Statystyki!BN11='Tabela kolorów'!$W$90,'Tabela kolorów'!$W$91:$W$131,Statystyki!BN11='Tabela kolorów'!$X$90,'Tabela kolorów'!$X$91:$X$131,
Statystyki!BN11='Tabela kolorów'!$Y$90,'Tabela kolorów'!$Y$91:$Y$131,Statystyki!BN11='Tabela kolorów'!$Z$90,'Tabela kolorów'!$Z$91:$Z$131,Statystyki!BN11='Tabela kolorów'!$AA$90,'Tabela kolorów'!$AA$91:$AA$131,
Statystyki!BN11='Tabela kolorów'!$AB$90,'Tabela kolorów'!$AB$91:$AB$131,Statystyki!BN11='Tabela kolorów'!$AC$90,'Tabela kolorów'!$AC$91:$AC$131,Statystyki!BN11='Tabela kolorów'!$AD$90,'Tabela kolorów'!$AD$91:$AD$131,
Statystyki!BN11='Tabela kolorów'!$AE$90,'Tabela kolorów'!$AE$91:$AE$131,Statystyki!BN11='Tabela kolorów'!$AF$90,'Tabela kolorów'!$AF$91:$AF$131,Statystyki!BN11='Tabela kolorów'!$AG$90,'Tabela kolorów'!$AG$91:$AG$131,
Statystyki!BN11='Tabela kolorów'!$AH$90,'Tabela kolorów'!$AH$91:$AH$131,Statystyki!BN11='Tabela kolorów'!$AI$90,'Tabela kolorów'!$AI$91:$AI$131,Statystyki!BN11='Tabela kolorów'!$AJ$90,'Tabela kolorów'!$AJ$91:$AJ$131,
Statystyki!BN11='Tabela kolorów'!$AK$90,'Tabela kolorów'!$AK$91:$AK$131,Statystyki!BN11='Tabela kolorów'!$AL$90,'Tabela kolorów'!$AL$91:$AL$131,Statystyki!BN11='Tabela kolorów'!$AM$90,'Tabela kolorów'!$AM$91:$AM$131,
Statystyki!BN11='Tabela kolorów'!$AN$90,'Tabela kolorów'!$AN$91:$AN$131,Statystyki!BN11='Tabela kolorów'!$AO$90,'Tabela kolorów'!$AO$91:$AO$131,Statystyki!BN11='Tabela kolorów'!$AP$90,'Tabela kolorów'!$AP$91:$AP$131),"0")</f>
        <v>0</v>
      </c>
      <c r="BO318" t="str" cm="1">
        <f t="array" ref="BO318">_xlfn.IFNA(_xlfn.IFS(Statystyki!BO11='Tabela kolorów'!$B$90,'Tabela kolorów'!$B$91:$B$131,Statystyki!BO11='Tabela kolorów'!$C$90,'Tabela kolorów'!$C$91:$C$131,Statystyki!BO11='Tabela kolorów'!$D$90,'Tabela kolorów'!$D$91:$D$131,
Statystyki!BO11='Tabela kolorów'!$E$90,'Tabela kolorów'!$E$91:$E$131,Statystyki!BO11='Tabela kolorów'!$F$90,'Tabela kolorów'!$F$91:$F$131,Statystyki!BO11='Tabela kolorów'!$G$90,'Tabela kolorów'!$G$91:$G$131,
Statystyki!BO11='Tabela kolorów'!$H$90,'Tabela kolorów'!$H$91:$H$131,Statystyki!BO11='Tabela kolorów'!$I$90,'Tabela kolorów'!$I$91:$I$131,Statystyki!BO11='Tabela kolorów'!$J$90,'Tabela kolorów'!$J$91:$J$131,
Statystyki!BO11='Tabela kolorów'!$K$90,'Tabela kolorów'!$K$91:$K$131,Statystyki!BO11='Tabela kolorów'!$L$90,'Tabela kolorów'!$L$91:$L$131,Statystyki!BO11='Tabela kolorów'!$M$90,'Tabela kolorów'!$M$91:$M$131,
Statystyki!BO11='Tabela kolorów'!$N$90,'Tabela kolorów'!$N$91:$N$131,Statystyki!BO11='Tabela kolorów'!$O$90,'Tabela kolorów'!$O$91:$O$131,Statystyki!BO11='Tabela kolorów'!$P$90,'Tabela kolorów'!$P$91:$P$131,
Statystyki!BO11='Tabela kolorów'!$Q$90,'Tabela kolorów'!$Q$91:$Q$131,Statystyki!BO11='Tabela kolorów'!$R$90,'Tabela kolorów'!$R$91:$R$131,Statystyki!BO11='Tabela kolorów'!$S$90,'Tabela kolorów'!$S$91:$S$131,
Statystyki!BO11='Tabela kolorów'!$S$90,'Tabela kolorów'!$S$91:$S$131,Statystyki!BO11='Tabela kolorów'!$T$90,'Tabela kolorów'!$T$91:$T$131,Statystyki!BO11='Tabela kolorów'!$U$90,'Tabela kolorów'!$U$91:$U$131,
Statystyki!BO11='Tabela kolorów'!$V$90,'Tabela kolorów'!$V$91:$V$131,Statystyki!BO11='Tabela kolorów'!$W$90,'Tabela kolorów'!$W$91:$W$131,Statystyki!BO11='Tabela kolorów'!$X$90,'Tabela kolorów'!$X$91:$X$131,
Statystyki!BO11='Tabela kolorów'!$Y$90,'Tabela kolorów'!$Y$91:$Y$131,Statystyki!BO11='Tabela kolorów'!$Z$90,'Tabela kolorów'!$Z$91:$Z$131,Statystyki!BO11='Tabela kolorów'!$AA$90,'Tabela kolorów'!$AA$91:$AA$131,
Statystyki!BO11='Tabela kolorów'!$AB$90,'Tabela kolorów'!$AB$91:$AB$131,Statystyki!BO11='Tabela kolorów'!$AC$90,'Tabela kolorów'!$AC$91:$AC$131,Statystyki!BO11='Tabela kolorów'!$AD$90,'Tabela kolorów'!$AD$91:$AD$131,
Statystyki!BO11='Tabela kolorów'!$AE$90,'Tabela kolorów'!$AE$91:$AE$131,Statystyki!BO11='Tabela kolorów'!$AF$90,'Tabela kolorów'!$AF$91:$AF$131,Statystyki!BO11='Tabela kolorów'!$AG$90,'Tabela kolorów'!$AG$91:$AG$131,
Statystyki!BO11='Tabela kolorów'!$AH$90,'Tabela kolorów'!$AH$91:$AH$131,Statystyki!BO11='Tabela kolorów'!$AI$90,'Tabela kolorów'!$AI$91:$AI$131,Statystyki!BO11='Tabela kolorów'!$AJ$90,'Tabela kolorów'!$AJ$91:$AJ$131,
Statystyki!BO11='Tabela kolorów'!$AK$90,'Tabela kolorów'!$AK$91:$AK$131,Statystyki!BO11='Tabela kolorów'!$AL$90,'Tabela kolorów'!$AL$91:$AL$131,Statystyki!BO11='Tabela kolorów'!$AM$90,'Tabela kolorów'!$AM$91:$AM$131,
Statystyki!BO11='Tabela kolorów'!$AN$90,'Tabela kolorów'!$AN$91:$AN$131,Statystyki!BO11='Tabela kolorów'!$AO$90,'Tabela kolorów'!$AO$91:$AO$131,Statystyki!BO11='Tabela kolorów'!$AP$90,'Tabela kolorów'!$AP$91:$AP$131),"0")</f>
        <v>0</v>
      </c>
      <c r="BP318" t="str" cm="1">
        <f t="array" ref="BP318">_xlfn.IFNA(_xlfn.IFS(Statystyki!BP11='Tabela kolorów'!$B$90,'Tabela kolorów'!$B$91:$B$131,Statystyki!BP11='Tabela kolorów'!$C$90,'Tabela kolorów'!$C$91:$C$131,Statystyki!BP11='Tabela kolorów'!$D$90,'Tabela kolorów'!$D$91:$D$131,
Statystyki!BP11='Tabela kolorów'!$E$90,'Tabela kolorów'!$E$91:$E$131,Statystyki!BP11='Tabela kolorów'!$F$90,'Tabela kolorów'!$F$91:$F$131,Statystyki!BP11='Tabela kolorów'!$G$90,'Tabela kolorów'!$G$91:$G$131,
Statystyki!BP11='Tabela kolorów'!$H$90,'Tabela kolorów'!$H$91:$H$131,Statystyki!BP11='Tabela kolorów'!$I$90,'Tabela kolorów'!$I$91:$I$131,Statystyki!BP11='Tabela kolorów'!$J$90,'Tabela kolorów'!$J$91:$J$131,
Statystyki!BP11='Tabela kolorów'!$K$90,'Tabela kolorów'!$K$91:$K$131,Statystyki!BP11='Tabela kolorów'!$L$90,'Tabela kolorów'!$L$91:$L$131,Statystyki!BP11='Tabela kolorów'!$M$90,'Tabela kolorów'!$M$91:$M$131,
Statystyki!BP11='Tabela kolorów'!$N$90,'Tabela kolorów'!$N$91:$N$131,Statystyki!BP11='Tabela kolorów'!$O$90,'Tabela kolorów'!$O$91:$O$131,Statystyki!BP11='Tabela kolorów'!$P$90,'Tabela kolorów'!$P$91:$P$131,
Statystyki!BP11='Tabela kolorów'!$Q$90,'Tabela kolorów'!$Q$91:$Q$131,Statystyki!BP11='Tabela kolorów'!$R$90,'Tabela kolorów'!$R$91:$R$131,Statystyki!BP11='Tabela kolorów'!$S$90,'Tabela kolorów'!$S$91:$S$131,
Statystyki!BP11='Tabela kolorów'!$S$90,'Tabela kolorów'!$S$91:$S$131,Statystyki!BP11='Tabela kolorów'!$T$90,'Tabela kolorów'!$T$91:$T$131,Statystyki!BP11='Tabela kolorów'!$U$90,'Tabela kolorów'!$U$91:$U$131,
Statystyki!BP11='Tabela kolorów'!$V$90,'Tabela kolorów'!$V$91:$V$131,Statystyki!BP11='Tabela kolorów'!$W$90,'Tabela kolorów'!$W$91:$W$131,Statystyki!BP11='Tabela kolorów'!$X$90,'Tabela kolorów'!$X$91:$X$131,
Statystyki!BP11='Tabela kolorów'!$Y$90,'Tabela kolorów'!$Y$91:$Y$131,Statystyki!BP11='Tabela kolorów'!$Z$90,'Tabela kolorów'!$Z$91:$Z$131,Statystyki!BP11='Tabela kolorów'!$AA$90,'Tabela kolorów'!$AA$91:$AA$131,
Statystyki!BP11='Tabela kolorów'!$AB$90,'Tabela kolorów'!$AB$91:$AB$131,Statystyki!BP11='Tabela kolorów'!$AC$90,'Tabela kolorów'!$AC$91:$AC$131,Statystyki!BP11='Tabela kolorów'!$AD$90,'Tabela kolorów'!$AD$91:$AD$131,
Statystyki!BP11='Tabela kolorów'!$AE$90,'Tabela kolorów'!$AE$91:$AE$131,Statystyki!BP11='Tabela kolorów'!$AF$90,'Tabela kolorów'!$AF$91:$AF$131,Statystyki!BP11='Tabela kolorów'!$AG$90,'Tabela kolorów'!$AG$91:$AG$131,
Statystyki!BP11='Tabela kolorów'!$AH$90,'Tabela kolorów'!$AH$91:$AH$131,Statystyki!BP11='Tabela kolorów'!$AI$90,'Tabela kolorów'!$AI$91:$AI$131,Statystyki!BP11='Tabela kolorów'!$AJ$90,'Tabela kolorów'!$AJ$91:$AJ$131,
Statystyki!BP11='Tabela kolorów'!$AK$90,'Tabela kolorów'!$AK$91:$AK$131,Statystyki!BP11='Tabela kolorów'!$AL$90,'Tabela kolorów'!$AL$91:$AL$131,Statystyki!BP11='Tabela kolorów'!$AM$90,'Tabela kolorów'!$AM$91:$AM$131,
Statystyki!BP11='Tabela kolorów'!$AN$90,'Tabela kolorów'!$AN$91:$AN$131,Statystyki!BP11='Tabela kolorów'!$AO$90,'Tabela kolorów'!$AO$91:$AO$131,Statystyki!BP11='Tabela kolorów'!$AP$90,'Tabela kolorów'!$AP$91:$AP$131),"0")</f>
        <v>0</v>
      </c>
      <c r="BQ318" t="str" cm="1">
        <f t="array" ref="BQ318">_xlfn.IFNA(_xlfn.IFS(Statystyki!BQ11='Tabela kolorów'!$B$90,'Tabela kolorów'!$B$91:$B$131,Statystyki!BQ11='Tabela kolorów'!$C$90,'Tabela kolorów'!$C$91:$C$131,Statystyki!BQ11='Tabela kolorów'!$D$90,'Tabela kolorów'!$D$91:$D$131,
Statystyki!BQ11='Tabela kolorów'!$E$90,'Tabela kolorów'!$E$91:$E$131,Statystyki!BQ11='Tabela kolorów'!$F$90,'Tabela kolorów'!$F$91:$F$131,Statystyki!BQ11='Tabela kolorów'!$G$90,'Tabela kolorów'!$G$91:$G$131,
Statystyki!BQ11='Tabela kolorów'!$H$90,'Tabela kolorów'!$H$91:$H$131,Statystyki!BQ11='Tabela kolorów'!$I$90,'Tabela kolorów'!$I$91:$I$131,Statystyki!BQ11='Tabela kolorów'!$J$90,'Tabela kolorów'!$J$91:$J$131,
Statystyki!BQ11='Tabela kolorów'!$K$90,'Tabela kolorów'!$K$91:$K$131,Statystyki!BQ11='Tabela kolorów'!$L$90,'Tabela kolorów'!$L$91:$L$131,Statystyki!BQ11='Tabela kolorów'!$M$90,'Tabela kolorów'!$M$91:$M$131,
Statystyki!BQ11='Tabela kolorów'!$N$90,'Tabela kolorów'!$N$91:$N$131,Statystyki!BQ11='Tabela kolorów'!$O$90,'Tabela kolorów'!$O$91:$O$131,Statystyki!BQ11='Tabela kolorów'!$P$90,'Tabela kolorów'!$P$91:$P$131,
Statystyki!BQ11='Tabela kolorów'!$Q$90,'Tabela kolorów'!$Q$91:$Q$131,Statystyki!BQ11='Tabela kolorów'!$R$90,'Tabela kolorów'!$R$91:$R$131,Statystyki!BQ11='Tabela kolorów'!$S$90,'Tabela kolorów'!$S$91:$S$131,
Statystyki!BQ11='Tabela kolorów'!$S$90,'Tabela kolorów'!$S$91:$S$131,Statystyki!BQ11='Tabela kolorów'!$T$90,'Tabela kolorów'!$T$91:$T$131,Statystyki!BQ11='Tabela kolorów'!$U$90,'Tabela kolorów'!$U$91:$U$131,
Statystyki!BQ11='Tabela kolorów'!$V$90,'Tabela kolorów'!$V$91:$V$131,Statystyki!BQ11='Tabela kolorów'!$W$90,'Tabela kolorów'!$W$91:$W$131,Statystyki!BQ11='Tabela kolorów'!$X$90,'Tabela kolorów'!$X$91:$X$131,
Statystyki!BQ11='Tabela kolorów'!$Y$90,'Tabela kolorów'!$Y$91:$Y$131,Statystyki!BQ11='Tabela kolorów'!$Z$90,'Tabela kolorów'!$Z$91:$Z$131,Statystyki!BQ11='Tabela kolorów'!$AA$90,'Tabela kolorów'!$AA$91:$AA$131,
Statystyki!BQ11='Tabela kolorów'!$AB$90,'Tabela kolorów'!$AB$91:$AB$131,Statystyki!BQ11='Tabela kolorów'!$AC$90,'Tabela kolorów'!$AC$91:$AC$131,Statystyki!BQ11='Tabela kolorów'!$AD$90,'Tabela kolorów'!$AD$91:$AD$131,
Statystyki!BQ11='Tabela kolorów'!$AE$90,'Tabela kolorów'!$AE$91:$AE$131,Statystyki!BQ11='Tabela kolorów'!$AF$90,'Tabela kolorów'!$AF$91:$AF$131,Statystyki!BQ11='Tabela kolorów'!$AG$90,'Tabela kolorów'!$AG$91:$AG$131,
Statystyki!BQ11='Tabela kolorów'!$AH$90,'Tabela kolorów'!$AH$91:$AH$131,Statystyki!BQ11='Tabela kolorów'!$AI$90,'Tabela kolorów'!$AI$91:$AI$131,Statystyki!BQ11='Tabela kolorów'!$AJ$90,'Tabela kolorów'!$AJ$91:$AJ$131,
Statystyki!BQ11='Tabela kolorów'!$AK$90,'Tabela kolorów'!$AK$91:$AK$131,Statystyki!BQ11='Tabela kolorów'!$AL$90,'Tabela kolorów'!$AL$91:$AL$131,Statystyki!BQ11='Tabela kolorów'!$AM$90,'Tabela kolorów'!$AM$91:$AM$131,
Statystyki!BQ11='Tabela kolorów'!$AN$90,'Tabela kolorów'!$AN$91:$AN$131,Statystyki!BQ11='Tabela kolorów'!$AO$90,'Tabela kolorów'!$AO$91:$AO$131,Statystyki!BQ11='Tabela kolorów'!$AP$90,'Tabela kolorów'!$AP$91:$AP$131),"0")</f>
        <v>0</v>
      </c>
      <c r="BR318" t="str" cm="1">
        <f t="array" ref="BR318">_xlfn.IFNA(_xlfn.IFS(Statystyki!BR11='Tabela kolorów'!$B$90,'Tabela kolorów'!$B$91:$B$131,Statystyki!BR11='Tabela kolorów'!$C$90,'Tabela kolorów'!$C$91:$C$131,Statystyki!BR11='Tabela kolorów'!$D$90,'Tabela kolorów'!$D$91:$D$131,
Statystyki!BR11='Tabela kolorów'!$E$90,'Tabela kolorów'!$E$91:$E$131,Statystyki!BR11='Tabela kolorów'!$F$90,'Tabela kolorów'!$F$91:$F$131,Statystyki!BR11='Tabela kolorów'!$G$90,'Tabela kolorów'!$G$91:$G$131,
Statystyki!BR11='Tabela kolorów'!$H$90,'Tabela kolorów'!$H$91:$H$131,Statystyki!BR11='Tabela kolorów'!$I$90,'Tabela kolorów'!$I$91:$I$131,Statystyki!BR11='Tabela kolorów'!$J$90,'Tabela kolorów'!$J$91:$J$131,
Statystyki!BR11='Tabela kolorów'!$K$90,'Tabela kolorów'!$K$91:$K$131,Statystyki!BR11='Tabela kolorów'!$L$90,'Tabela kolorów'!$L$91:$L$131,Statystyki!BR11='Tabela kolorów'!$M$90,'Tabela kolorów'!$M$91:$M$131,
Statystyki!BR11='Tabela kolorów'!$N$90,'Tabela kolorów'!$N$91:$N$131,Statystyki!BR11='Tabela kolorów'!$O$90,'Tabela kolorów'!$O$91:$O$131,Statystyki!BR11='Tabela kolorów'!$P$90,'Tabela kolorów'!$P$91:$P$131,
Statystyki!BR11='Tabela kolorów'!$Q$90,'Tabela kolorów'!$Q$91:$Q$131,Statystyki!BR11='Tabela kolorów'!$R$90,'Tabela kolorów'!$R$91:$R$131,Statystyki!BR11='Tabela kolorów'!$S$90,'Tabela kolorów'!$S$91:$S$131,
Statystyki!BR11='Tabela kolorów'!$S$90,'Tabela kolorów'!$S$91:$S$131,Statystyki!BR11='Tabela kolorów'!$T$90,'Tabela kolorów'!$T$91:$T$131,Statystyki!BR11='Tabela kolorów'!$U$90,'Tabela kolorów'!$U$91:$U$131,
Statystyki!BR11='Tabela kolorów'!$V$90,'Tabela kolorów'!$V$91:$V$131,Statystyki!BR11='Tabela kolorów'!$W$90,'Tabela kolorów'!$W$91:$W$131,Statystyki!BR11='Tabela kolorów'!$X$90,'Tabela kolorów'!$X$91:$X$131,
Statystyki!BR11='Tabela kolorów'!$Y$90,'Tabela kolorów'!$Y$91:$Y$131,Statystyki!BR11='Tabela kolorów'!$Z$90,'Tabela kolorów'!$Z$91:$Z$131,Statystyki!BR11='Tabela kolorów'!$AA$90,'Tabela kolorów'!$AA$91:$AA$131,
Statystyki!BR11='Tabela kolorów'!$AB$90,'Tabela kolorów'!$AB$91:$AB$131,Statystyki!BR11='Tabela kolorów'!$AC$90,'Tabela kolorów'!$AC$91:$AC$131,Statystyki!BR11='Tabela kolorów'!$AD$90,'Tabela kolorów'!$AD$91:$AD$131,
Statystyki!BR11='Tabela kolorów'!$AE$90,'Tabela kolorów'!$AE$91:$AE$131,Statystyki!BR11='Tabela kolorów'!$AF$90,'Tabela kolorów'!$AF$91:$AF$131,Statystyki!BR11='Tabela kolorów'!$AG$90,'Tabela kolorów'!$AG$91:$AG$131,
Statystyki!BR11='Tabela kolorów'!$AH$90,'Tabela kolorów'!$AH$91:$AH$131,Statystyki!BR11='Tabela kolorów'!$AI$90,'Tabela kolorów'!$AI$91:$AI$131,Statystyki!BR11='Tabela kolorów'!$AJ$90,'Tabela kolorów'!$AJ$91:$AJ$131,
Statystyki!BR11='Tabela kolorów'!$AK$90,'Tabela kolorów'!$AK$91:$AK$131,Statystyki!BR11='Tabela kolorów'!$AL$90,'Tabela kolorów'!$AL$91:$AL$131,Statystyki!BR11='Tabela kolorów'!$AM$90,'Tabela kolorów'!$AM$91:$AM$131,
Statystyki!BR11='Tabela kolorów'!$AN$90,'Tabela kolorów'!$AN$91:$AN$131,Statystyki!BR11='Tabela kolorów'!$AO$90,'Tabela kolorów'!$AO$91:$AO$131,Statystyki!BR11='Tabela kolorów'!$AP$90,'Tabela kolorów'!$AP$91:$AP$131),"0")</f>
        <v>0</v>
      </c>
      <c r="BS318" t="str" cm="1">
        <f t="array" ref="BS318">_xlfn.IFNA(_xlfn.IFS(Statystyki!BS11='Tabela kolorów'!$B$90,'Tabela kolorów'!$B$91:$B$131,Statystyki!BS11='Tabela kolorów'!$C$90,'Tabela kolorów'!$C$91:$C$131,Statystyki!BS11='Tabela kolorów'!$D$90,'Tabela kolorów'!$D$91:$D$131,
Statystyki!BS11='Tabela kolorów'!$E$90,'Tabela kolorów'!$E$91:$E$131,Statystyki!BS11='Tabela kolorów'!$F$90,'Tabela kolorów'!$F$91:$F$131,Statystyki!BS11='Tabela kolorów'!$G$90,'Tabela kolorów'!$G$91:$G$131,
Statystyki!BS11='Tabela kolorów'!$H$90,'Tabela kolorów'!$H$91:$H$131,Statystyki!BS11='Tabela kolorów'!$I$90,'Tabela kolorów'!$I$91:$I$131,Statystyki!BS11='Tabela kolorów'!$J$90,'Tabela kolorów'!$J$91:$J$131,
Statystyki!BS11='Tabela kolorów'!$K$90,'Tabela kolorów'!$K$91:$K$131,Statystyki!BS11='Tabela kolorów'!$L$90,'Tabela kolorów'!$L$91:$L$131,Statystyki!BS11='Tabela kolorów'!$M$90,'Tabela kolorów'!$M$91:$M$131,
Statystyki!BS11='Tabela kolorów'!$N$90,'Tabela kolorów'!$N$91:$N$131,Statystyki!BS11='Tabela kolorów'!$O$90,'Tabela kolorów'!$O$91:$O$131,Statystyki!BS11='Tabela kolorów'!$P$90,'Tabela kolorów'!$P$91:$P$131,
Statystyki!BS11='Tabela kolorów'!$Q$90,'Tabela kolorów'!$Q$91:$Q$131,Statystyki!BS11='Tabela kolorów'!$R$90,'Tabela kolorów'!$R$91:$R$131,Statystyki!BS11='Tabela kolorów'!$S$90,'Tabela kolorów'!$S$91:$S$131,
Statystyki!BS11='Tabela kolorów'!$S$90,'Tabela kolorów'!$S$91:$S$131,Statystyki!BS11='Tabela kolorów'!$T$90,'Tabela kolorów'!$T$91:$T$131,Statystyki!BS11='Tabela kolorów'!$U$90,'Tabela kolorów'!$U$91:$U$131,
Statystyki!BS11='Tabela kolorów'!$V$90,'Tabela kolorów'!$V$91:$V$131,Statystyki!BS11='Tabela kolorów'!$W$90,'Tabela kolorów'!$W$91:$W$131,Statystyki!BS11='Tabela kolorów'!$X$90,'Tabela kolorów'!$X$91:$X$131,
Statystyki!BS11='Tabela kolorów'!$Y$90,'Tabela kolorów'!$Y$91:$Y$131,Statystyki!BS11='Tabela kolorów'!$Z$90,'Tabela kolorów'!$Z$91:$Z$131,Statystyki!BS11='Tabela kolorów'!$AA$90,'Tabela kolorów'!$AA$91:$AA$131,
Statystyki!BS11='Tabela kolorów'!$AB$90,'Tabela kolorów'!$AB$91:$AB$131,Statystyki!BS11='Tabela kolorów'!$AC$90,'Tabela kolorów'!$AC$91:$AC$131,Statystyki!BS11='Tabela kolorów'!$AD$90,'Tabela kolorów'!$AD$91:$AD$131,
Statystyki!BS11='Tabela kolorów'!$AE$90,'Tabela kolorów'!$AE$91:$AE$131,Statystyki!BS11='Tabela kolorów'!$AF$90,'Tabela kolorów'!$AF$91:$AF$131,Statystyki!BS11='Tabela kolorów'!$AG$90,'Tabela kolorów'!$AG$91:$AG$131,
Statystyki!BS11='Tabela kolorów'!$AH$90,'Tabela kolorów'!$AH$91:$AH$131,Statystyki!BS11='Tabela kolorów'!$AI$90,'Tabela kolorów'!$AI$91:$AI$131,Statystyki!BS11='Tabela kolorów'!$AJ$90,'Tabela kolorów'!$AJ$91:$AJ$131,
Statystyki!BS11='Tabela kolorów'!$AK$90,'Tabela kolorów'!$AK$91:$AK$131,Statystyki!BS11='Tabela kolorów'!$AL$90,'Tabela kolorów'!$AL$91:$AL$131,Statystyki!BS11='Tabela kolorów'!$AM$90,'Tabela kolorów'!$AM$91:$AM$131,
Statystyki!BS11='Tabela kolorów'!$AN$90,'Tabela kolorów'!$AN$91:$AN$131,Statystyki!BS11='Tabela kolorów'!$AO$90,'Tabela kolorów'!$AO$91:$AO$131,Statystyki!BS11='Tabela kolorów'!$AP$90,'Tabela kolorów'!$AP$91:$AP$131),"0")</f>
        <v>0</v>
      </c>
      <c r="BT318" t="str" cm="1">
        <f t="array" ref="BT318">_xlfn.IFNA(_xlfn.IFS(Statystyki!BT11='Tabela kolorów'!$B$90,'Tabela kolorów'!$B$91:$B$131,Statystyki!BT11='Tabela kolorów'!$C$90,'Tabela kolorów'!$C$91:$C$131,Statystyki!BT11='Tabela kolorów'!$D$90,'Tabela kolorów'!$D$91:$D$131,
Statystyki!BT11='Tabela kolorów'!$E$90,'Tabela kolorów'!$E$91:$E$131,Statystyki!BT11='Tabela kolorów'!$F$90,'Tabela kolorów'!$F$91:$F$131,Statystyki!BT11='Tabela kolorów'!$G$90,'Tabela kolorów'!$G$91:$G$131,
Statystyki!BT11='Tabela kolorów'!$H$90,'Tabela kolorów'!$H$91:$H$131,Statystyki!BT11='Tabela kolorów'!$I$90,'Tabela kolorów'!$I$91:$I$131,Statystyki!BT11='Tabela kolorów'!$J$90,'Tabela kolorów'!$J$91:$J$131,
Statystyki!BT11='Tabela kolorów'!$K$90,'Tabela kolorów'!$K$91:$K$131,Statystyki!BT11='Tabela kolorów'!$L$90,'Tabela kolorów'!$L$91:$L$131,Statystyki!BT11='Tabela kolorów'!$M$90,'Tabela kolorów'!$M$91:$M$131,
Statystyki!BT11='Tabela kolorów'!$N$90,'Tabela kolorów'!$N$91:$N$131,Statystyki!BT11='Tabela kolorów'!$O$90,'Tabela kolorów'!$O$91:$O$131,Statystyki!BT11='Tabela kolorów'!$P$90,'Tabela kolorów'!$P$91:$P$131,
Statystyki!BT11='Tabela kolorów'!$Q$90,'Tabela kolorów'!$Q$91:$Q$131,Statystyki!BT11='Tabela kolorów'!$R$90,'Tabela kolorów'!$R$91:$R$131,Statystyki!BT11='Tabela kolorów'!$S$90,'Tabela kolorów'!$S$91:$S$131,
Statystyki!BT11='Tabela kolorów'!$S$90,'Tabela kolorów'!$S$91:$S$131,Statystyki!BT11='Tabela kolorów'!$T$90,'Tabela kolorów'!$T$91:$T$131,Statystyki!BT11='Tabela kolorów'!$U$90,'Tabela kolorów'!$U$91:$U$131,
Statystyki!BT11='Tabela kolorów'!$V$90,'Tabela kolorów'!$V$91:$V$131,Statystyki!BT11='Tabela kolorów'!$W$90,'Tabela kolorów'!$W$91:$W$131,Statystyki!BT11='Tabela kolorów'!$X$90,'Tabela kolorów'!$X$91:$X$131,
Statystyki!BT11='Tabela kolorów'!$Y$90,'Tabela kolorów'!$Y$91:$Y$131,Statystyki!BT11='Tabela kolorów'!$Z$90,'Tabela kolorów'!$Z$91:$Z$131,Statystyki!BT11='Tabela kolorów'!$AA$90,'Tabela kolorów'!$AA$91:$AA$131,
Statystyki!BT11='Tabela kolorów'!$AB$90,'Tabela kolorów'!$AB$91:$AB$131,Statystyki!BT11='Tabela kolorów'!$AC$90,'Tabela kolorów'!$AC$91:$AC$131,Statystyki!BT11='Tabela kolorów'!$AD$90,'Tabela kolorów'!$AD$91:$AD$131,
Statystyki!BT11='Tabela kolorów'!$AE$90,'Tabela kolorów'!$AE$91:$AE$131,Statystyki!BT11='Tabela kolorów'!$AF$90,'Tabela kolorów'!$AF$91:$AF$131,Statystyki!BT11='Tabela kolorów'!$AG$90,'Tabela kolorów'!$AG$91:$AG$131,
Statystyki!BT11='Tabela kolorów'!$AH$90,'Tabela kolorów'!$AH$91:$AH$131,Statystyki!BT11='Tabela kolorów'!$AI$90,'Tabela kolorów'!$AI$91:$AI$131,Statystyki!BT11='Tabela kolorów'!$AJ$90,'Tabela kolorów'!$AJ$91:$AJ$131,
Statystyki!BT11='Tabela kolorów'!$AK$90,'Tabela kolorów'!$AK$91:$AK$131,Statystyki!BT11='Tabela kolorów'!$AL$90,'Tabela kolorów'!$AL$91:$AL$131,Statystyki!BT11='Tabela kolorów'!$AM$90,'Tabela kolorów'!$AM$91:$AM$131,
Statystyki!BT11='Tabela kolorów'!$AN$90,'Tabela kolorów'!$AN$91:$AN$131,Statystyki!BT11='Tabela kolorów'!$AO$90,'Tabela kolorów'!$AO$91:$AO$131,Statystyki!BT11='Tabela kolorów'!$AP$90,'Tabela kolorów'!$AP$91:$AP$131),"0")</f>
        <v>0</v>
      </c>
      <c r="BU318" t="str" cm="1">
        <f t="array" ref="BU318">_xlfn.IFNA(_xlfn.IFS(Statystyki!BU11='Tabela kolorów'!$B$90,'Tabela kolorów'!$B$91:$B$131,Statystyki!BU11='Tabela kolorów'!$C$90,'Tabela kolorów'!$C$91:$C$131,Statystyki!BU11='Tabela kolorów'!$D$90,'Tabela kolorów'!$D$91:$D$131,
Statystyki!BU11='Tabela kolorów'!$E$90,'Tabela kolorów'!$E$91:$E$131,Statystyki!BU11='Tabela kolorów'!$F$90,'Tabela kolorów'!$F$91:$F$131,Statystyki!BU11='Tabela kolorów'!$G$90,'Tabela kolorów'!$G$91:$G$131,
Statystyki!BU11='Tabela kolorów'!$H$90,'Tabela kolorów'!$H$91:$H$131,Statystyki!BU11='Tabela kolorów'!$I$90,'Tabela kolorów'!$I$91:$I$131,Statystyki!BU11='Tabela kolorów'!$J$90,'Tabela kolorów'!$J$91:$J$131,
Statystyki!BU11='Tabela kolorów'!$K$90,'Tabela kolorów'!$K$91:$K$131,Statystyki!BU11='Tabela kolorów'!$L$90,'Tabela kolorów'!$L$91:$L$131,Statystyki!BU11='Tabela kolorów'!$M$90,'Tabela kolorów'!$M$91:$M$131,
Statystyki!BU11='Tabela kolorów'!$N$90,'Tabela kolorów'!$N$91:$N$131,Statystyki!BU11='Tabela kolorów'!$O$90,'Tabela kolorów'!$O$91:$O$131,Statystyki!BU11='Tabela kolorów'!$P$90,'Tabela kolorów'!$P$91:$P$131,
Statystyki!BU11='Tabela kolorów'!$Q$90,'Tabela kolorów'!$Q$91:$Q$131,Statystyki!BU11='Tabela kolorów'!$R$90,'Tabela kolorów'!$R$91:$R$131,Statystyki!BU11='Tabela kolorów'!$S$90,'Tabela kolorów'!$S$91:$S$131,
Statystyki!BU11='Tabela kolorów'!$S$90,'Tabela kolorów'!$S$91:$S$131,Statystyki!BU11='Tabela kolorów'!$T$90,'Tabela kolorów'!$T$91:$T$131,Statystyki!BU11='Tabela kolorów'!$U$90,'Tabela kolorów'!$U$91:$U$131,
Statystyki!BU11='Tabela kolorów'!$V$90,'Tabela kolorów'!$V$91:$V$131,Statystyki!BU11='Tabela kolorów'!$W$90,'Tabela kolorów'!$W$91:$W$131,Statystyki!BU11='Tabela kolorów'!$X$90,'Tabela kolorów'!$X$91:$X$131,
Statystyki!BU11='Tabela kolorów'!$Y$90,'Tabela kolorów'!$Y$91:$Y$131,Statystyki!BU11='Tabela kolorów'!$Z$90,'Tabela kolorów'!$Z$91:$Z$131,Statystyki!BU11='Tabela kolorów'!$AA$90,'Tabela kolorów'!$AA$91:$AA$131,
Statystyki!BU11='Tabela kolorów'!$AB$90,'Tabela kolorów'!$AB$91:$AB$131,Statystyki!BU11='Tabela kolorów'!$AC$90,'Tabela kolorów'!$AC$91:$AC$131,Statystyki!BU11='Tabela kolorów'!$AD$90,'Tabela kolorów'!$AD$91:$AD$131,
Statystyki!BU11='Tabela kolorów'!$AE$90,'Tabela kolorów'!$AE$91:$AE$131,Statystyki!BU11='Tabela kolorów'!$AF$90,'Tabela kolorów'!$AF$91:$AF$131,Statystyki!BU11='Tabela kolorów'!$AG$90,'Tabela kolorów'!$AG$91:$AG$131,
Statystyki!BU11='Tabela kolorów'!$AH$90,'Tabela kolorów'!$AH$91:$AH$131,Statystyki!BU11='Tabela kolorów'!$AI$90,'Tabela kolorów'!$AI$91:$AI$131,Statystyki!BU11='Tabela kolorów'!$AJ$90,'Tabela kolorów'!$AJ$91:$AJ$131,
Statystyki!BU11='Tabela kolorów'!$AK$90,'Tabela kolorów'!$AK$91:$AK$131,Statystyki!BU11='Tabela kolorów'!$AL$90,'Tabela kolorów'!$AL$91:$AL$131,Statystyki!BU11='Tabela kolorów'!$AM$90,'Tabela kolorów'!$AM$91:$AM$131,
Statystyki!BU11='Tabela kolorów'!$AN$90,'Tabela kolorów'!$AN$91:$AN$131,Statystyki!BU11='Tabela kolorów'!$AO$90,'Tabela kolorów'!$AO$91:$AO$131,Statystyki!BU11='Tabela kolorów'!$AP$90,'Tabela kolorów'!$AP$91:$AP$131),"0")</f>
        <v>0</v>
      </c>
      <c r="BV318" t="str" cm="1">
        <f t="array" aca="1" ref="BV318:BV358" ca="1">_xlfn.IFNA(_xlfn.IFS(Statystyki!BV11='Tabela kolorów'!$B$90,'Tabela kolorów'!$B$91:$B$131,Statystyki!BV11='Tabela kolorów'!$C$90,'Tabela kolorów'!$C$91:$C$131,Statystyki!BV11='Tabela kolorów'!$D$90,'Tabela kolorów'!$D$91:$D$131,
Statystyki!BV11='Tabela kolorów'!$E$90,'Tabela kolorów'!$E$91:$E$131,Statystyki!BV11='Tabela kolorów'!$F$90,'Tabela kolorów'!$F$91:$F$131,Statystyki!BV11='Tabela kolorów'!$G$90,'Tabela kolorów'!$G$91:$G$131,
Statystyki!BV11='Tabela kolorów'!$H$90,'Tabela kolorów'!$H$91:$H$131,Statystyki!BV11='Tabela kolorów'!$I$90,'Tabela kolorów'!$I$91:$I$131,Statystyki!BV11='Tabela kolorów'!$J$90,'Tabela kolorów'!$J$91:$J$131,
Statystyki!BV11='Tabela kolorów'!$K$90,'Tabela kolorów'!$K$91:$K$131,Statystyki!BV11='Tabela kolorów'!$L$90,'Tabela kolorów'!$L$91:$L$131,Statystyki!BV11='Tabela kolorów'!$M$90,'Tabela kolorów'!$M$91:$M$131,
Statystyki!BV11='Tabela kolorów'!$N$90,'Tabela kolorów'!$N$91:$N$131,Statystyki!BV11='Tabela kolorów'!$O$90,'Tabela kolorów'!$O$91:$O$131,Statystyki!BV11='Tabela kolorów'!$P$90,'Tabela kolorów'!$P$91:$P$131,
Statystyki!BV11='Tabela kolorów'!$Q$90,'Tabela kolorów'!$Q$91:$Q$131,Statystyki!BV11='Tabela kolorów'!$R$90,'Tabela kolorów'!$R$91:$R$131,Statystyki!BV11='Tabela kolorów'!$S$90,'Tabela kolorów'!$S$91:$S$131,
Statystyki!BV11='Tabela kolorów'!$S$90,'Tabela kolorów'!$S$91:$S$131,Statystyki!BV11='Tabela kolorów'!$T$90,'Tabela kolorów'!$T$91:$T$131,Statystyki!BV11='Tabela kolorów'!$U$90,'Tabela kolorów'!$U$91:$U$131,
Statystyki!BV11='Tabela kolorów'!$V$90,'Tabela kolorów'!$V$91:$V$131,Statystyki!BV11='Tabela kolorów'!$W$90,'Tabela kolorów'!$W$91:$W$131,Statystyki!BV11='Tabela kolorów'!$X$90,'Tabela kolorów'!$X$91:$X$131,
Statystyki!BV11='Tabela kolorów'!$Y$90,'Tabela kolorów'!$Y$91:$Y$131,Statystyki!BV11='Tabela kolorów'!$Z$90,'Tabela kolorów'!$Z$91:$Z$131,Statystyki!BV11='Tabela kolorów'!$AA$90,'Tabela kolorów'!$AA$91:$AA$131,
Statystyki!BV11='Tabela kolorów'!$AB$90,'Tabela kolorów'!$AB$91:$AB$131,Statystyki!BV11='Tabela kolorów'!$AC$90,'Tabela kolorów'!$AC$91:$AC$131,Statystyki!BV11='Tabela kolorów'!$AD$90,'Tabela kolorów'!$AD$91:$AD$131,
Statystyki!BV11='Tabela kolorów'!$AE$90,'Tabela kolorów'!$AE$91:$AE$131,Statystyki!BV11='Tabela kolorów'!$AF$90,'Tabela kolorów'!$AF$91:$AF$131,Statystyki!BV11='Tabela kolorów'!$AG$90,'Tabela kolorów'!$AG$91:$AG$131,
Statystyki!BV11='Tabela kolorów'!$AH$90,'Tabela kolorów'!$AH$91:$AH$131,Statystyki!BV11='Tabela kolorów'!$AI$90,'Tabela kolorów'!$AI$91:$AI$131,Statystyki!BV11='Tabela kolorów'!$AJ$90,'Tabela kolorów'!$AJ$91:$AJ$131,
Statystyki!BV11='Tabela kolorów'!$AK$90,'Tabela kolorów'!$AK$91:$AK$131,Statystyki!BV11='Tabela kolorów'!$AL$90,'Tabela kolorów'!$AL$91:$AL$131,Statystyki!BV11='Tabela kolorów'!$AM$90,'Tabela kolorów'!$AM$91:$AM$131,
Statystyki!BV11='Tabela kolorów'!$AN$90,'Tabela kolorów'!$AN$91:$AN$131,Statystyki!BV11='Tabela kolorów'!$AO$90,'Tabela kolorów'!$AO$91:$AO$131,Statystyki!BV11='Tabela kolorów'!$AP$90,'Tabela kolorów'!$AP$91:$AP$131),"0")</f>
        <v>Głęboki róż</v>
      </c>
      <c r="BW318" t="str" cm="1">
        <f t="array" ref="BW318">_xlfn.IFNA(_xlfn.IFS(Statystyki!BW11='Tabela kolorów'!$B$90,'Tabela kolorów'!$B$91:$B$131,Statystyki!BW11='Tabela kolorów'!$C$90,'Tabela kolorów'!$C$91:$C$131,Statystyki!BW11='Tabela kolorów'!$D$90,'Tabela kolorów'!$D$91:$D$131,
Statystyki!BW11='Tabela kolorów'!$E$90,'Tabela kolorów'!$E$91:$E$131,Statystyki!BW11='Tabela kolorów'!$F$90,'Tabela kolorów'!$F$91:$F$131,Statystyki!BW11='Tabela kolorów'!$G$90,'Tabela kolorów'!$G$91:$G$131,
Statystyki!BW11='Tabela kolorów'!$H$90,'Tabela kolorów'!$H$91:$H$131,Statystyki!BW11='Tabela kolorów'!$I$90,'Tabela kolorów'!$I$91:$I$131,Statystyki!BW11='Tabela kolorów'!$J$90,'Tabela kolorów'!$J$91:$J$131,
Statystyki!BW11='Tabela kolorów'!$K$90,'Tabela kolorów'!$K$91:$K$131,Statystyki!BW11='Tabela kolorów'!$L$90,'Tabela kolorów'!$L$91:$L$131,Statystyki!BW11='Tabela kolorów'!$M$90,'Tabela kolorów'!$M$91:$M$131,
Statystyki!BW11='Tabela kolorów'!$N$90,'Tabela kolorów'!$N$91:$N$131,Statystyki!BW11='Tabela kolorów'!$O$90,'Tabela kolorów'!$O$91:$O$131,Statystyki!BW11='Tabela kolorów'!$P$90,'Tabela kolorów'!$P$91:$P$131,
Statystyki!BW11='Tabela kolorów'!$Q$90,'Tabela kolorów'!$Q$91:$Q$131,Statystyki!BW11='Tabela kolorów'!$R$90,'Tabela kolorów'!$R$91:$R$131,Statystyki!BW11='Tabela kolorów'!$S$90,'Tabela kolorów'!$S$91:$S$131,
Statystyki!BW11='Tabela kolorów'!$S$90,'Tabela kolorów'!$S$91:$S$131,Statystyki!BW11='Tabela kolorów'!$T$90,'Tabela kolorów'!$T$91:$T$131,Statystyki!BW11='Tabela kolorów'!$U$90,'Tabela kolorów'!$U$91:$U$131,
Statystyki!BW11='Tabela kolorów'!$V$90,'Tabela kolorów'!$V$91:$V$131,Statystyki!BW11='Tabela kolorów'!$W$90,'Tabela kolorów'!$W$91:$W$131,Statystyki!BW11='Tabela kolorów'!$X$90,'Tabela kolorów'!$X$91:$X$131,
Statystyki!BW11='Tabela kolorów'!$Y$90,'Tabela kolorów'!$Y$91:$Y$131,Statystyki!BW11='Tabela kolorów'!$Z$90,'Tabela kolorów'!$Z$91:$Z$131,Statystyki!BW11='Tabela kolorów'!$AA$90,'Tabela kolorów'!$AA$91:$AA$131,
Statystyki!BW11='Tabela kolorów'!$AB$90,'Tabela kolorów'!$AB$91:$AB$131,Statystyki!BW11='Tabela kolorów'!$AC$90,'Tabela kolorów'!$AC$91:$AC$131,Statystyki!BW11='Tabela kolorów'!$AD$90,'Tabela kolorów'!$AD$91:$AD$131,
Statystyki!BW11='Tabela kolorów'!$AE$90,'Tabela kolorów'!$AE$91:$AE$131,Statystyki!BW11='Tabela kolorów'!$AF$90,'Tabela kolorów'!$AF$91:$AF$131,Statystyki!BW11='Tabela kolorów'!$AG$90,'Tabela kolorów'!$AG$91:$AG$131,
Statystyki!BW11='Tabela kolorów'!$AH$90,'Tabela kolorów'!$AH$91:$AH$131,Statystyki!BW11='Tabela kolorów'!$AI$90,'Tabela kolorów'!$AI$91:$AI$131,Statystyki!BW11='Tabela kolorów'!$AJ$90,'Tabela kolorów'!$AJ$91:$AJ$131,
Statystyki!BW11='Tabela kolorów'!$AK$90,'Tabela kolorów'!$AK$91:$AK$131,Statystyki!BW11='Tabela kolorów'!$AL$90,'Tabela kolorów'!$AL$91:$AL$131,Statystyki!BW11='Tabela kolorów'!$AM$90,'Tabela kolorów'!$AM$91:$AM$131,
Statystyki!BW11='Tabela kolorów'!$AN$90,'Tabela kolorów'!$AN$91:$AN$131,Statystyki!BW11='Tabela kolorów'!$AO$90,'Tabela kolorów'!$AO$91:$AO$131,Statystyki!BW11='Tabela kolorów'!$AP$90,'Tabela kolorów'!$AP$91:$AP$131),"0")</f>
        <v>0</v>
      </c>
      <c r="BX318" t="str" cm="1">
        <f t="array" ref="BX318">_xlfn.IFNA(_xlfn.IFS(Statystyki!BX11='Tabela kolorów'!$B$90,'Tabela kolorów'!$B$91:$B$131,Statystyki!BX11='Tabela kolorów'!$C$90,'Tabela kolorów'!$C$91:$C$131,Statystyki!BX11='Tabela kolorów'!$D$90,'Tabela kolorów'!$D$91:$D$131,
Statystyki!BX11='Tabela kolorów'!$E$90,'Tabela kolorów'!$E$91:$E$131,Statystyki!BX11='Tabela kolorów'!$F$90,'Tabela kolorów'!$F$91:$F$131,Statystyki!BX11='Tabela kolorów'!$G$90,'Tabela kolorów'!$G$91:$G$131,
Statystyki!BX11='Tabela kolorów'!$H$90,'Tabela kolorów'!$H$91:$H$131,Statystyki!BX11='Tabela kolorów'!$I$90,'Tabela kolorów'!$I$91:$I$131,Statystyki!BX11='Tabela kolorów'!$J$90,'Tabela kolorów'!$J$91:$J$131,
Statystyki!BX11='Tabela kolorów'!$K$90,'Tabela kolorów'!$K$91:$K$131,Statystyki!BX11='Tabela kolorów'!$L$90,'Tabela kolorów'!$L$91:$L$131,Statystyki!BX11='Tabela kolorów'!$M$90,'Tabela kolorów'!$M$91:$M$131,
Statystyki!BX11='Tabela kolorów'!$N$90,'Tabela kolorów'!$N$91:$N$131,Statystyki!BX11='Tabela kolorów'!$O$90,'Tabela kolorów'!$O$91:$O$131,Statystyki!BX11='Tabela kolorów'!$P$90,'Tabela kolorów'!$P$91:$P$131,
Statystyki!BX11='Tabela kolorów'!$Q$90,'Tabela kolorów'!$Q$91:$Q$131,Statystyki!BX11='Tabela kolorów'!$R$90,'Tabela kolorów'!$R$91:$R$131,Statystyki!BX11='Tabela kolorów'!$S$90,'Tabela kolorów'!$S$91:$S$131,
Statystyki!BX11='Tabela kolorów'!$S$90,'Tabela kolorów'!$S$91:$S$131,Statystyki!BX11='Tabela kolorów'!$T$90,'Tabela kolorów'!$T$91:$T$131,Statystyki!BX11='Tabela kolorów'!$U$90,'Tabela kolorów'!$U$91:$U$131,
Statystyki!BX11='Tabela kolorów'!$V$90,'Tabela kolorów'!$V$91:$V$131,Statystyki!BX11='Tabela kolorów'!$W$90,'Tabela kolorów'!$W$91:$W$131,Statystyki!BX11='Tabela kolorów'!$X$90,'Tabela kolorów'!$X$91:$X$131,
Statystyki!BX11='Tabela kolorów'!$Y$90,'Tabela kolorów'!$Y$91:$Y$131,Statystyki!BX11='Tabela kolorów'!$Z$90,'Tabela kolorów'!$Z$91:$Z$131,Statystyki!BX11='Tabela kolorów'!$AA$90,'Tabela kolorów'!$AA$91:$AA$131,
Statystyki!BX11='Tabela kolorów'!$AB$90,'Tabela kolorów'!$AB$91:$AB$131,Statystyki!BX11='Tabela kolorów'!$AC$90,'Tabela kolorów'!$AC$91:$AC$131,Statystyki!BX11='Tabela kolorów'!$AD$90,'Tabela kolorów'!$AD$91:$AD$131,
Statystyki!BX11='Tabela kolorów'!$AE$90,'Tabela kolorów'!$AE$91:$AE$131,Statystyki!BX11='Tabela kolorów'!$AF$90,'Tabela kolorów'!$AF$91:$AF$131,Statystyki!BX11='Tabela kolorów'!$AG$90,'Tabela kolorów'!$AG$91:$AG$131,
Statystyki!BX11='Tabela kolorów'!$AH$90,'Tabela kolorów'!$AH$91:$AH$131,Statystyki!BX11='Tabela kolorów'!$AI$90,'Tabela kolorów'!$AI$91:$AI$131,Statystyki!BX11='Tabela kolorów'!$AJ$90,'Tabela kolorów'!$AJ$91:$AJ$131,
Statystyki!BX11='Tabela kolorów'!$AK$90,'Tabela kolorów'!$AK$91:$AK$131,Statystyki!BX11='Tabela kolorów'!$AL$90,'Tabela kolorów'!$AL$91:$AL$131,Statystyki!BX11='Tabela kolorów'!$AM$90,'Tabela kolorów'!$AM$91:$AM$131,
Statystyki!BX11='Tabela kolorów'!$AN$90,'Tabela kolorów'!$AN$91:$AN$131,Statystyki!BX11='Tabela kolorów'!$AO$90,'Tabela kolorów'!$AO$91:$AO$131,Statystyki!BX11='Tabela kolorów'!$AP$90,'Tabela kolorów'!$AP$91:$AP$131),"0")</f>
        <v>0</v>
      </c>
      <c r="BY318" t="str" cm="1">
        <f t="array" ref="BY318">_xlfn.IFNA(_xlfn.IFS(Statystyki!BY11='Tabela kolorów'!$B$90,'Tabela kolorów'!$B$91:$B$131,Statystyki!BY11='Tabela kolorów'!$C$90,'Tabela kolorów'!$C$91:$C$131,Statystyki!BY11='Tabela kolorów'!$D$90,'Tabela kolorów'!$D$91:$D$131,
Statystyki!BY11='Tabela kolorów'!$E$90,'Tabela kolorów'!$E$91:$E$131,Statystyki!BY11='Tabela kolorów'!$F$90,'Tabela kolorów'!$F$91:$F$131,Statystyki!BY11='Tabela kolorów'!$G$90,'Tabela kolorów'!$G$91:$G$131,
Statystyki!BY11='Tabela kolorów'!$H$90,'Tabela kolorów'!$H$91:$H$131,Statystyki!BY11='Tabela kolorów'!$I$90,'Tabela kolorów'!$I$91:$I$131,Statystyki!BY11='Tabela kolorów'!$J$90,'Tabela kolorów'!$J$91:$J$131,
Statystyki!BY11='Tabela kolorów'!$K$90,'Tabela kolorów'!$K$91:$K$131,Statystyki!BY11='Tabela kolorów'!$L$90,'Tabela kolorów'!$L$91:$L$131,Statystyki!BY11='Tabela kolorów'!$M$90,'Tabela kolorów'!$M$91:$M$131,
Statystyki!BY11='Tabela kolorów'!$N$90,'Tabela kolorów'!$N$91:$N$131,Statystyki!BY11='Tabela kolorów'!$O$90,'Tabela kolorów'!$O$91:$O$131,Statystyki!BY11='Tabela kolorów'!$P$90,'Tabela kolorów'!$P$91:$P$131,
Statystyki!BY11='Tabela kolorów'!$Q$90,'Tabela kolorów'!$Q$91:$Q$131,Statystyki!BY11='Tabela kolorów'!$R$90,'Tabela kolorów'!$R$91:$R$131,Statystyki!BY11='Tabela kolorów'!$S$90,'Tabela kolorów'!$S$91:$S$131,
Statystyki!BY11='Tabela kolorów'!$S$90,'Tabela kolorów'!$S$91:$S$131,Statystyki!BY11='Tabela kolorów'!$T$90,'Tabela kolorów'!$T$91:$T$131,Statystyki!BY11='Tabela kolorów'!$U$90,'Tabela kolorów'!$U$91:$U$131,
Statystyki!BY11='Tabela kolorów'!$V$90,'Tabela kolorów'!$V$91:$V$131,Statystyki!BY11='Tabela kolorów'!$W$90,'Tabela kolorów'!$W$91:$W$131,Statystyki!BY11='Tabela kolorów'!$X$90,'Tabela kolorów'!$X$91:$X$131,
Statystyki!BY11='Tabela kolorów'!$Y$90,'Tabela kolorów'!$Y$91:$Y$131,Statystyki!BY11='Tabela kolorów'!$Z$90,'Tabela kolorów'!$Z$91:$Z$131,Statystyki!BY11='Tabela kolorów'!$AA$90,'Tabela kolorów'!$AA$91:$AA$131,
Statystyki!BY11='Tabela kolorów'!$AB$90,'Tabela kolorów'!$AB$91:$AB$131,Statystyki!BY11='Tabela kolorów'!$AC$90,'Tabela kolorów'!$AC$91:$AC$131,Statystyki!BY11='Tabela kolorów'!$AD$90,'Tabela kolorów'!$AD$91:$AD$131,
Statystyki!BY11='Tabela kolorów'!$AE$90,'Tabela kolorów'!$AE$91:$AE$131,Statystyki!BY11='Tabela kolorów'!$AF$90,'Tabela kolorów'!$AF$91:$AF$131,Statystyki!BY11='Tabela kolorów'!$AG$90,'Tabela kolorów'!$AG$91:$AG$131,
Statystyki!BY11='Tabela kolorów'!$AH$90,'Tabela kolorów'!$AH$91:$AH$131,Statystyki!BY11='Tabela kolorów'!$AI$90,'Tabela kolorów'!$AI$91:$AI$131,Statystyki!BY11='Tabela kolorów'!$AJ$90,'Tabela kolorów'!$AJ$91:$AJ$131,
Statystyki!BY11='Tabela kolorów'!$AK$90,'Tabela kolorów'!$AK$91:$AK$131,Statystyki!BY11='Tabela kolorów'!$AL$90,'Tabela kolorów'!$AL$91:$AL$131,Statystyki!BY11='Tabela kolorów'!$AM$90,'Tabela kolorów'!$AM$91:$AM$131,
Statystyki!BY11='Tabela kolorów'!$AN$90,'Tabela kolorów'!$AN$91:$AN$131,Statystyki!BY11='Tabela kolorów'!$AO$90,'Tabela kolorów'!$AO$91:$AO$131,Statystyki!BY11='Tabela kolorów'!$AP$90,'Tabela kolorów'!$AP$91:$AP$131),"0")</f>
        <v>0</v>
      </c>
    </row>
    <row r="319" spans="60:77" x14ac:dyDescent="0.3">
      <c r="BI319">
        <v>2</v>
      </c>
      <c r="BM319" t="str">
        <f ca="1"/>
        <v>Głęboki róż</v>
      </c>
      <c r="BV319" t="str">
        <f ca="1"/>
        <v>Pomidor</v>
      </c>
    </row>
    <row r="320" spans="60:77" x14ac:dyDescent="0.3">
      <c r="BI320">
        <v>3</v>
      </c>
      <c r="BM320" t="str">
        <f ca="1"/>
        <v>Karmazynowy</v>
      </c>
      <c r="BV320" t="str">
        <f ca="1"/>
        <v>Granatowy</v>
      </c>
    </row>
    <row r="321" spans="61:74" x14ac:dyDescent="0.3">
      <c r="BI321">
        <v>4</v>
      </c>
      <c r="BM321" t="str">
        <f ca="1"/>
        <v>Pomidor</v>
      </c>
      <c r="BV321" t="str">
        <f ca="1"/>
        <v>Stalowo niebieski</v>
      </c>
    </row>
    <row r="322" spans="61:74" x14ac:dyDescent="0.3">
      <c r="BI322">
        <v>5</v>
      </c>
      <c r="BM322" t="str">
        <f ca="1"/>
        <v>Granatowy</v>
      </c>
      <c r="BV322" t="str">
        <f ca="1"/>
        <v>Jasny błękit nieba</v>
      </c>
    </row>
    <row r="323" spans="61:74" x14ac:dyDescent="0.3">
      <c r="BI323">
        <v>6</v>
      </c>
      <c r="BM323" t="str">
        <f ca="1"/>
        <v>Stalowo niebieski</v>
      </c>
      <c r="BV323" t="str">
        <f ca="1"/>
        <v>Żółty zielony</v>
      </c>
    </row>
    <row r="324" spans="61:74" x14ac:dyDescent="0.3">
      <c r="BI324">
        <v>7</v>
      </c>
      <c r="BM324" t="str">
        <f ca="1"/>
        <v>Jasny błękit nieba</v>
      </c>
      <c r="BV324" t="str">
        <f ca="1"/>
        <v>Zielony żółty</v>
      </c>
    </row>
    <row r="325" spans="61:74" x14ac:dyDescent="0.3">
      <c r="BI325">
        <v>8</v>
      </c>
      <c r="BM325" t="str">
        <f ca="1"/>
        <v>Ciemny turkus</v>
      </c>
      <c r="BV325" t="str">
        <f ca="1"/>
        <v>Żółty</v>
      </c>
    </row>
    <row r="326" spans="61:74" x14ac:dyDescent="0.3">
      <c r="BI326">
        <v>9</v>
      </c>
      <c r="BM326" t="str">
        <f ca="1"/>
        <v>Limonkowy</v>
      </c>
      <c r="BV326" t="str">
        <f ca="1"/>
        <v>Złoty</v>
      </c>
    </row>
    <row r="327" spans="61:74" x14ac:dyDescent="0.3">
      <c r="BI327">
        <v>10</v>
      </c>
      <c r="BM327" t="str">
        <f ca="1"/>
        <v>Zielony żółty</v>
      </c>
      <c r="BV327" t="str">
        <f ca="1"/>
        <v>Cytrynowy szyfon</v>
      </c>
    </row>
    <row r="328" spans="61:74" x14ac:dyDescent="0.3">
      <c r="BI328">
        <v>11</v>
      </c>
      <c r="BM328" t="str">
        <f ca="1"/>
        <v>Wiosenna zieleń</v>
      </c>
      <c r="BV328" t="str">
        <f ca="1"/>
        <v>Pomarańczowy</v>
      </c>
    </row>
    <row r="329" spans="61:74" x14ac:dyDescent="0.3">
      <c r="BI329">
        <v>12</v>
      </c>
      <c r="BM329" t="str">
        <f ca="1"/>
        <v>Żółty</v>
      </c>
      <c r="BV329" t="str">
        <f ca="1"/>
        <v>Biały</v>
      </c>
    </row>
    <row r="330" spans="61:74" x14ac:dyDescent="0.3">
      <c r="BI330">
        <v>13</v>
      </c>
      <c r="BM330" t="str">
        <f ca="1"/>
        <v>Złoty</v>
      </c>
      <c r="BV330" t="str">
        <f ca="1"/>
        <v>Jasnoszary</v>
      </c>
    </row>
    <row r="331" spans="61:74" x14ac:dyDescent="0.3">
      <c r="BI331">
        <v>14</v>
      </c>
      <c r="BM331" t="str">
        <f ca="1"/>
        <v>Cytrynowy szyfon</v>
      </c>
      <c r="BV331" t="str">
        <f ca="1"/>
        <v>Czarny</v>
      </c>
    </row>
    <row r="332" spans="61:74" x14ac:dyDescent="0.3">
      <c r="BI332">
        <v>15</v>
      </c>
      <c r="BM332" t="str">
        <f ca="1"/>
        <v>Pomarańczowy</v>
      </c>
      <c r="BV332">
        <f ca="1"/>
        <v>0</v>
      </c>
    </row>
    <row r="333" spans="61:74" x14ac:dyDescent="0.3">
      <c r="BI333">
        <v>16</v>
      </c>
      <c r="BM333" t="str">
        <f ca="1"/>
        <v>Pomarańczowy czerwony</v>
      </c>
      <c r="BV333">
        <f ca="1"/>
        <v>0</v>
      </c>
    </row>
    <row r="334" spans="61:74" x14ac:dyDescent="0.3">
      <c r="BI334">
        <v>17</v>
      </c>
      <c r="BM334" t="str">
        <f ca="1"/>
        <v>Jasnobrązowy</v>
      </c>
      <c r="BV334">
        <f ca="1"/>
        <v>0</v>
      </c>
    </row>
    <row r="335" spans="61:74" x14ac:dyDescent="0.3">
      <c r="BI335">
        <v>18</v>
      </c>
      <c r="BM335" t="str">
        <f ca="1"/>
        <v>Nawłoć</v>
      </c>
      <c r="BV335">
        <f ca="1"/>
        <v>0</v>
      </c>
    </row>
    <row r="336" spans="61:74" x14ac:dyDescent="0.3">
      <c r="BI336">
        <v>19</v>
      </c>
      <c r="BM336" t="str">
        <f ca="1"/>
        <v>Czekoladowy</v>
      </c>
      <c r="BV336">
        <f ca="1"/>
        <v>0</v>
      </c>
    </row>
    <row r="337" spans="60:74" x14ac:dyDescent="0.3">
      <c r="BI337">
        <v>20</v>
      </c>
      <c r="BM337" t="str">
        <f ca="1"/>
        <v>Kasztanowy</v>
      </c>
      <c r="BV337">
        <f ca="1"/>
        <v>0</v>
      </c>
    </row>
    <row r="338" spans="60:74" x14ac:dyDescent="0.3">
      <c r="BI338">
        <v>21</v>
      </c>
      <c r="BM338" t="str">
        <f ca="1"/>
        <v>Brązowe siodło</v>
      </c>
      <c r="BV338">
        <f ca="1"/>
        <v>0</v>
      </c>
    </row>
    <row r="339" spans="60:74" x14ac:dyDescent="0.3">
      <c r="BI339">
        <v>22</v>
      </c>
      <c r="BM339" t="str">
        <f ca="1"/>
        <v>Biały</v>
      </c>
      <c r="BV339">
        <f ca="1"/>
        <v>0</v>
      </c>
    </row>
    <row r="340" spans="60:74" x14ac:dyDescent="0.3">
      <c r="BI340">
        <v>23</v>
      </c>
      <c r="BM340" t="str">
        <f ca="1"/>
        <v>Jasnoszary</v>
      </c>
      <c r="BV340">
        <f ca="1"/>
        <v>0</v>
      </c>
    </row>
    <row r="341" spans="60:74" x14ac:dyDescent="0.3">
      <c r="BI341">
        <v>24</v>
      </c>
      <c r="BM341">
        <f ca="1"/>
        <v>0</v>
      </c>
      <c r="BV341">
        <f ca="1"/>
        <v>0</v>
      </c>
    </row>
    <row r="342" spans="60:74" x14ac:dyDescent="0.3">
      <c r="BI342">
        <v>25</v>
      </c>
      <c r="BM342">
        <f ca="1"/>
        <v>0</v>
      </c>
      <c r="BV342">
        <f ca="1"/>
        <v>0</v>
      </c>
    </row>
    <row r="343" spans="60:74" x14ac:dyDescent="0.3">
      <c r="BI343">
        <v>26</v>
      </c>
      <c r="BM343">
        <f ca="1"/>
        <v>0</v>
      </c>
      <c r="BV343">
        <f ca="1"/>
        <v>0</v>
      </c>
    </row>
    <row r="344" spans="60:74" x14ac:dyDescent="0.3">
      <c r="BI344">
        <v>27</v>
      </c>
      <c r="BM344">
        <f ca="1"/>
        <v>0</v>
      </c>
      <c r="BV344">
        <f ca="1"/>
        <v>0</v>
      </c>
    </row>
    <row r="345" spans="60:74" x14ac:dyDescent="0.3">
      <c r="BI345">
        <v>28</v>
      </c>
      <c r="BM345">
        <f ca="1"/>
        <v>0</v>
      </c>
      <c r="BV345">
        <f ca="1"/>
        <v>0</v>
      </c>
    </row>
    <row r="346" spans="60:74" x14ac:dyDescent="0.3">
      <c r="BI346">
        <v>29</v>
      </c>
      <c r="BM346">
        <f ca="1"/>
        <v>0</v>
      </c>
      <c r="BV346">
        <f ca="1"/>
        <v>0</v>
      </c>
    </row>
    <row r="347" spans="60:74" x14ac:dyDescent="0.3">
      <c r="BH347">
        <v>8</v>
      </c>
      <c r="BI347">
        <v>30</v>
      </c>
      <c r="BM347">
        <f ca="1"/>
        <v>0</v>
      </c>
      <c r="BV347">
        <f ca="1"/>
        <v>0</v>
      </c>
    </row>
    <row r="348" spans="60:74" x14ac:dyDescent="0.3">
      <c r="BI348">
        <v>31</v>
      </c>
      <c r="BM348">
        <f ca="1"/>
        <v>0</v>
      </c>
      <c r="BV348">
        <f ca="1"/>
        <v>0</v>
      </c>
    </row>
    <row r="349" spans="60:74" x14ac:dyDescent="0.3">
      <c r="BI349">
        <v>32</v>
      </c>
      <c r="BM349">
        <f ca="1"/>
        <v>0</v>
      </c>
      <c r="BV349">
        <f ca="1"/>
        <v>0</v>
      </c>
    </row>
    <row r="350" spans="60:74" x14ac:dyDescent="0.3">
      <c r="BI350">
        <v>33</v>
      </c>
      <c r="BM350">
        <f ca="1"/>
        <v>0</v>
      </c>
      <c r="BV350">
        <f ca="1"/>
        <v>0</v>
      </c>
    </row>
    <row r="351" spans="60:74" x14ac:dyDescent="0.3">
      <c r="BI351">
        <v>34</v>
      </c>
      <c r="BM351">
        <f ca="1"/>
        <v>0</v>
      </c>
      <c r="BV351">
        <f ca="1"/>
        <v>0</v>
      </c>
    </row>
    <row r="352" spans="60:74" x14ac:dyDescent="0.3">
      <c r="BI352">
        <v>35</v>
      </c>
      <c r="BM352">
        <f ca="1"/>
        <v>0</v>
      </c>
      <c r="BV352">
        <f ca="1"/>
        <v>0</v>
      </c>
    </row>
    <row r="353" spans="61:77" x14ac:dyDescent="0.3">
      <c r="BI353">
        <v>36</v>
      </c>
      <c r="BM353">
        <f ca="1"/>
        <v>0</v>
      </c>
      <c r="BV353">
        <f ca="1"/>
        <v>0</v>
      </c>
    </row>
    <row r="354" spans="61:77" x14ac:dyDescent="0.3">
      <c r="BI354">
        <v>37</v>
      </c>
      <c r="BM354">
        <f ca="1"/>
        <v>0</v>
      </c>
      <c r="BV354">
        <f ca="1"/>
        <v>0</v>
      </c>
    </row>
    <row r="355" spans="61:77" x14ac:dyDescent="0.3">
      <c r="BI355">
        <v>38</v>
      </c>
      <c r="BM355">
        <f ca="1"/>
        <v>0</v>
      </c>
      <c r="BV355">
        <f ca="1"/>
        <v>0</v>
      </c>
    </row>
    <row r="356" spans="61:77" x14ac:dyDescent="0.3">
      <c r="BI356">
        <v>39</v>
      </c>
      <c r="BM356">
        <f ca="1"/>
        <v>0</v>
      </c>
      <c r="BV356">
        <f ca="1"/>
        <v>0</v>
      </c>
    </row>
    <row r="357" spans="61:77" x14ac:dyDescent="0.3">
      <c r="BI357">
        <v>40</v>
      </c>
      <c r="BM357">
        <f ca="1"/>
        <v>0</v>
      </c>
      <c r="BV357">
        <f ca="1"/>
        <v>0</v>
      </c>
    </row>
    <row r="358" spans="61:77" x14ac:dyDescent="0.3">
      <c r="BI358">
        <v>41</v>
      </c>
      <c r="BM358">
        <f ca="1"/>
        <v>0</v>
      </c>
      <c r="BV358">
        <f ca="1"/>
        <v>0</v>
      </c>
    </row>
    <row r="359" spans="61:77" x14ac:dyDescent="0.3">
      <c r="BI359">
        <v>42</v>
      </c>
    </row>
    <row r="360" spans="61:77" x14ac:dyDescent="0.3">
      <c r="BI360">
        <v>1</v>
      </c>
      <c r="BJ360" t="str" cm="1">
        <f t="array" ref="BJ360">_xlfn.IFNA(_xlfn.IFS(Statystyki!BJ12='Tabela kolorów'!$B$90,'Tabela kolorów'!$B$91:$B$131,Statystyki!BJ12='Tabela kolorów'!$C$90,'Tabela kolorów'!$C$91:$C$131,Statystyki!BJ12='Tabela kolorów'!$D$90,'Tabela kolorów'!$D$91:$D$131,
Statystyki!BJ12='Tabela kolorów'!$E$90,'Tabela kolorów'!$E$91:$E$131,Statystyki!BJ12='Tabela kolorów'!$F$90,'Tabela kolorów'!$F$91:$F$131,Statystyki!BJ12='Tabela kolorów'!$G$90,'Tabela kolorów'!$G$91:$G$131,
Statystyki!BJ12='Tabela kolorów'!$H$90,'Tabela kolorów'!$H$91:$H$131,Statystyki!BJ12='Tabela kolorów'!$I$90,'Tabela kolorów'!$I$91:$I$131,Statystyki!BJ12='Tabela kolorów'!$J$90,'Tabela kolorów'!$J$91:$J$131,
Statystyki!BJ12='Tabela kolorów'!$K$90,'Tabela kolorów'!$K$91:$K$131,Statystyki!BJ12='Tabela kolorów'!$L$90,'Tabela kolorów'!$L$91:$L$131,Statystyki!BJ12='Tabela kolorów'!$M$90,'Tabela kolorów'!$M$91:$M$131,
Statystyki!BJ12='Tabela kolorów'!$N$90,'Tabela kolorów'!$N$91:$N$131,Statystyki!BJ12='Tabela kolorów'!$O$90,'Tabela kolorów'!$O$91:$O$131,Statystyki!BJ12='Tabela kolorów'!$P$90,'Tabela kolorów'!$P$91:$P$131,
Statystyki!BJ12='Tabela kolorów'!$Q$90,'Tabela kolorów'!$Q$91:$Q$131,Statystyki!BJ12='Tabela kolorów'!$R$90,'Tabela kolorów'!$R$91:$R$131,Statystyki!BJ12='Tabela kolorów'!$S$90,'Tabela kolorów'!$S$91:$S$131,
Statystyki!BJ12='Tabela kolorów'!$S$90,'Tabela kolorów'!$S$91:$S$131,Statystyki!BJ12='Tabela kolorów'!$T$90,'Tabela kolorów'!$T$91:$T$131,Statystyki!BJ12='Tabela kolorów'!$U$90,'Tabela kolorów'!$U$91:$U$131,
Statystyki!BJ12='Tabela kolorów'!$V$90,'Tabela kolorów'!$V$91:$V$131,Statystyki!BJ12='Tabela kolorów'!$W$90,'Tabela kolorów'!$W$91:$W$131,Statystyki!BJ12='Tabela kolorów'!$X$90,'Tabela kolorów'!$X$91:$X$131,
Statystyki!BJ12='Tabela kolorów'!$Y$90,'Tabela kolorów'!$Y$91:$Y$131,Statystyki!BJ12='Tabela kolorów'!$Z$90,'Tabela kolorów'!$Z$91:$Z$131,Statystyki!BJ12='Tabela kolorów'!$AA$90,'Tabela kolorów'!$AA$91:$AA$131,
Statystyki!BJ12='Tabela kolorów'!$AB$90,'Tabela kolorów'!$AB$91:$AB$131,Statystyki!BJ12='Tabela kolorów'!$AC$90,'Tabela kolorów'!$AC$91:$AC$131,Statystyki!BJ12='Tabela kolorów'!$AD$90,'Tabela kolorów'!$AD$91:$AD$131,
Statystyki!BJ12='Tabela kolorów'!$AE$90,'Tabela kolorów'!$AE$91:$AE$131,Statystyki!BJ12='Tabela kolorów'!$AF$90,'Tabela kolorów'!$AF$91:$AF$131,Statystyki!BJ12='Tabela kolorów'!$AG$90,'Tabela kolorów'!$AG$91:$AG$131,
Statystyki!BJ12='Tabela kolorów'!$AH$90,'Tabela kolorów'!$AH$91:$AH$131,Statystyki!BJ12='Tabela kolorów'!$AI$90,'Tabela kolorów'!$AI$91:$AI$131,Statystyki!BJ12='Tabela kolorów'!$AJ$90,'Tabela kolorów'!$AJ$91:$AJ$131,
Statystyki!BJ12='Tabela kolorów'!$AK$90,'Tabela kolorów'!$AK$91:$AK$131,Statystyki!BJ12='Tabela kolorów'!$AL$90,'Tabela kolorów'!$AL$91:$AL$131,Statystyki!BJ12='Tabela kolorów'!$AM$90,'Tabela kolorów'!$AM$91:$AM$131,
Statystyki!BJ12='Tabela kolorów'!$AN$90,'Tabela kolorów'!$AN$91:$AN$131,Statystyki!BJ12='Tabela kolorów'!$AO$90,'Tabela kolorów'!$AO$91:$AO$131,Statystyki!BJ12='Tabela kolorów'!$AP$90,'Tabela kolorów'!$AP$91:$AP$131),"0")</f>
        <v>0</v>
      </c>
      <c r="BK360" t="str" cm="1">
        <f t="array" ref="BK360">_xlfn.IFNA(_xlfn.IFS(Statystyki!BK12='Tabela kolorów'!$B$90,'Tabela kolorów'!$B$91:$B$131,Statystyki!BK12='Tabela kolorów'!$C$90,'Tabela kolorów'!$C$91:$C$131,Statystyki!BK12='Tabela kolorów'!$D$90,'Tabela kolorów'!$D$91:$D$131,
Statystyki!BK12='Tabela kolorów'!$E$90,'Tabela kolorów'!$E$91:$E$131,Statystyki!BK12='Tabela kolorów'!$F$90,'Tabela kolorów'!$F$91:$F$131,Statystyki!BK12='Tabela kolorów'!$G$90,'Tabela kolorów'!$G$91:$G$131,
Statystyki!BK12='Tabela kolorów'!$H$90,'Tabela kolorów'!$H$91:$H$131,Statystyki!BK12='Tabela kolorów'!$I$90,'Tabela kolorów'!$I$91:$I$131,Statystyki!BK12='Tabela kolorów'!$J$90,'Tabela kolorów'!$J$91:$J$131,
Statystyki!BK12='Tabela kolorów'!$K$90,'Tabela kolorów'!$K$91:$K$131,Statystyki!BK12='Tabela kolorów'!$L$90,'Tabela kolorów'!$L$91:$L$131,Statystyki!BK12='Tabela kolorów'!$M$90,'Tabela kolorów'!$M$91:$M$131,
Statystyki!BK12='Tabela kolorów'!$N$90,'Tabela kolorów'!$N$91:$N$131,Statystyki!BK12='Tabela kolorów'!$O$90,'Tabela kolorów'!$O$91:$O$131,Statystyki!BK12='Tabela kolorów'!$P$90,'Tabela kolorów'!$P$91:$P$131,
Statystyki!BK12='Tabela kolorów'!$Q$90,'Tabela kolorów'!$Q$91:$Q$131,Statystyki!BK12='Tabela kolorów'!$R$90,'Tabela kolorów'!$R$91:$R$131,Statystyki!BK12='Tabela kolorów'!$S$90,'Tabela kolorów'!$S$91:$S$131,
Statystyki!BK12='Tabela kolorów'!$S$90,'Tabela kolorów'!$S$91:$S$131,Statystyki!BK12='Tabela kolorów'!$T$90,'Tabela kolorów'!$T$91:$T$131,Statystyki!BK12='Tabela kolorów'!$U$90,'Tabela kolorów'!$U$91:$U$131,
Statystyki!BK12='Tabela kolorów'!$V$90,'Tabela kolorów'!$V$91:$V$131,Statystyki!BK12='Tabela kolorów'!$W$90,'Tabela kolorów'!$W$91:$W$131,Statystyki!BK12='Tabela kolorów'!$X$90,'Tabela kolorów'!$X$91:$X$131,
Statystyki!BK12='Tabela kolorów'!$Y$90,'Tabela kolorów'!$Y$91:$Y$131,Statystyki!BK12='Tabela kolorów'!$Z$90,'Tabela kolorów'!$Z$91:$Z$131,Statystyki!BK12='Tabela kolorów'!$AA$90,'Tabela kolorów'!$AA$91:$AA$131,
Statystyki!BK12='Tabela kolorów'!$AB$90,'Tabela kolorów'!$AB$91:$AB$131,Statystyki!BK12='Tabela kolorów'!$AC$90,'Tabela kolorów'!$AC$91:$AC$131,Statystyki!BK12='Tabela kolorów'!$AD$90,'Tabela kolorów'!$AD$91:$AD$131,
Statystyki!BK12='Tabela kolorów'!$AE$90,'Tabela kolorów'!$AE$91:$AE$131,Statystyki!BK12='Tabela kolorów'!$AF$90,'Tabela kolorów'!$AF$91:$AF$131,Statystyki!BK12='Tabela kolorów'!$AG$90,'Tabela kolorów'!$AG$91:$AG$131,
Statystyki!BK12='Tabela kolorów'!$AH$90,'Tabela kolorów'!$AH$91:$AH$131,Statystyki!BK12='Tabela kolorów'!$AI$90,'Tabela kolorów'!$AI$91:$AI$131,Statystyki!BK12='Tabela kolorów'!$AJ$90,'Tabela kolorów'!$AJ$91:$AJ$131,
Statystyki!BK12='Tabela kolorów'!$AK$90,'Tabela kolorów'!$AK$91:$AK$131,Statystyki!BK12='Tabela kolorów'!$AL$90,'Tabela kolorów'!$AL$91:$AL$131,Statystyki!BK12='Tabela kolorów'!$AM$90,'Tabela kolorów'!$AM$91:$AM$131,
Statystyki!BK12='Tabela kolorów'!$AN$90,'Tabela kolorów'!$AN$91:$AN$131,Statystyki!BK12='Tabela kolorów'!$AO$90,'Tabela kolorów'!$AO$91:$AO$131,Statystyki!BK12='Tabela kolorów'!$AP$90,'Tabela kolorów'!$AP$91:$AP$131),"0")</f>
        <v>0</v>
      </c>
      <c r="BL360" t="str" cm="1">
        <f t="array" ref="BL360">_xlfn.IFNA(_xlfn.IFS(Statystyki!BL12='Tabela kolorów'!$B$90,'Tabela kolorów'!$B$91:$B$131,Statystyki!BL12='Tabela kolorów'!$C$90,'Tabela kolorów'!$C$91:$C$131,Statystyki!BL12='Tabela kolorów'!$D$90,'Tabela kolorów'!$D$91:$D$131,
Statystyki!BL12='Tabela kolorów'!$E$90,'Tabela kolorów'!$E$91:$E$131,Statystyki!BL12='Tabela kolorów'!$F$90,'Tabela kolorów'!$F$91:$F$131,Statystyki!BL12='Tabela kolorów'!$G$90,'Tabela kolorów'!$G$91:$G$131,
Statystyki!BL12='Tabela kolorów'!$H$90,'Tabela kolorów'!$H$91:$H$131,Statystyki!BL12='Tabela kolorów'!$I$90,'Tabela kolorów'!$I$91:$I$131,Statystyki!BL12='Tabela kolorów'!$J$90,'Tabela kolorów'!$J$91:$J$131,
Statystyki!BL12='Tabela kolorów'!$K$90,'Tabela kolorów'!$K$91:$K$131,Statystyki!BL12='Tabela kolorów'!$L$90,'Tabela kolorów'!$L$91:$L$131,Statystyki!BL12='Tabela kolorów'!$M$90,'Tabela kolorów'!$M$91:$M$131,
Statystyki!BL12='Tabela kolorów'!$N$90,'Tabela kolorów'!$N$91:$N$131,Statystyki!BL12='Tabela kolorów'!$O$90,'Tabela kolorów'!$O$91:$O$131,Statystyki!BL12='Tabela kolorów'!$P$90,'Tabela kolorów'!$P$91:$P$131,
Statystyki!BL12='Tabela kolorów'!$Q$90,'Tabela kolorów'!$Q$91:$Q$131,Statystyki!BL12='Tabela kolorów'!$R$90,'Tabela kolorów'!$R$91:$R$131,Statystyki!BL12='Tabela kolorów'!$S$90,'Tabela kolorów'!$S$91:$S$131,
Statystyki!BL12='Tabela kolorów'!$S$90,'Tabela kolorów'!$S$91:$S$131,Statystyki!BL12='Tabela kolorów'!$T$90,'Tabela kolorów'!$T$91:$T$131,Statystyki!BL12='Tabela kolorów'!$U$90,'Tabela kolorów'!$U$91:$U$131,
Statystyki!BL12='Tabela kolorów'!$V$90,'Tabela kolorów'!$V$91:$V$131,Statystyki!BL12='Tabela kolorów'!$W$90,'Tabela kolorów'!$W$91:$W$131,Statystyki!BL12='Tabela kolorów'!$X$90,'Tabela kolorów'!$X$91:$X$131,
Statystyki!BL12='Tabela kolorów'!$Y$90,'Tabela kolorów'!$Y$91:$Y$131,Statystyki!BL12='Tabela kolorów'!$Z$90,'Tabela kolorów'!$Z$91:$Z$131,Statystyki!BL12='Tabela kolorów'!$AA$90,'Tabela kolorów'!$AA$91:$AA$131,
Statystyki!BL12='Tabela kolorów'!$AB$90,'Tabela kolorów'!$AB$91:$AB$131,Statystyki!BL12='Tabela kolorów'!$AC$90,'Tabela kolorów'!$AC$91:$AC$131,Statystyki!BL12='Tabela kolorów'!$AD$90,'Tabela kolorów'!$AD$91:$AD$131,
Statystyki!BL12='Tabela kolorów'!$AE$90,'Tabela kolorów'!$AE$91:$AE$131,Statystyki!BL12='Tabela kolorów'!$AF$90,'Tabela kolorów'!$AF$91:$AF$131,Statystyki!BL12='Tabela kolorów'!$AG$90,'Tabela kolorów'!$AG$91:$AG$131,
Statystyki!BL12='Tabela kolorów'!$AH$90,'Tabela kolorów'!$AH$91:$AH$131,Statystyki!BL12='Tabela kolorów'!$AI$90,'Tabela kolorów'!$AI$91:$AI$131,Statystyki!BL12='Tabela kolorów'!$AJ$90,'Tabela kolorów'!$AJ$91:$AJ$131,
Statystyki!BL12='Tabela kolorów'!$AK$90,'Tabela kolorów'!$AK$91:$AK$131,Statystyki!BL12='Tabela kolorów'!$AL$90,'Tabela kolorów'!$AL$91:$AL$131,Statystyki!BL12='Tabela kolorów'!$AM$90,'Tabela kolorów'!$AM$91:$AM$131,
Statystyki!BL12='Tabela kolorów'!$AN$90,'Tabela kolorów'!$AN$91:$AN$131,Statystyki!BL12='Tabela kolorów'!$AO$90,'Tabela kolorów'!$AO$91:$AO$131,Statystyki!BL12='Tabela kolorów'!$AP$90,'Tabela kolorów'!$AP$91:$AP$131),"0")</f>
        <v>0</v>
      </c>
      <c r="BM360" t="str" cm="1">
        <f t="array" aca="1" ref="BM360:BM400" ca="1">_xlfn.IFNA(_xlfn.IFS(Statystyki!BM12='Tabela kolorów'!$B$90,'Tabela kolorów'!$B$91:$B$131,Statystyki!BM12='Tabela kolorów'!$C$90,'Tabela kolorów'!$C$91:$C$131,Statystyki!BM12='Tabela kolorów'!$D$90,'Tabela kolorów'!$D$91:$D$131,
Statystyki!BM12='Tabela kolorów'!$E$90,'Tabela kolorów'!$E$91:$E$131,Statystyki!BM12='Tabela kolorów'!$F$90,'Tabela kolorów'!$F$91:$F$131,Statystyki!BM12='Tabela kolorów'!$G$90,'Tabela kolorów'!$G$91:$G$131,
Statystyki!BM12='Tabela kolorów'!$H$90,'Tabela kolorów'!$H$91:$H$131,Statystyki!BM12='Tabela kolorów'!$I$90,'Tabela kolorów'!$I$91:$I$131,Statystyki!BM12='Tabela kolorów'!$J$90,'Tabela kolorów'!$J$91:$J$131,
Statystyki!BM12='Tabela kolorów'!$K$90,'Tabela kolorów'!$K$91:$K$131,Statystyki!BM12='Tabela kolorów'!$L$90,'Tabela kolorów'!$L$91:$L$131,Statystyki!BM12='Tabela kolorów'!$M$90,'Tabela kolorów'!$M$91:$M$131,
Statystyki!BM12='Tabela kolorów'!$N$90,'Tabela kolorów'!$N$91:$N$131,Statystyki!BM12='Tabela kolorów'!$O$90,'Tabela kolorów'!$O$91:$O$131,Statystyki!BM12='Tabela kolorów'!$P$90,'Tabela kolorów'!$P$91:$P$131,
Statystyki!BM12='Tabela kolorów'!$Q$90,'Tabela kolorów'!$Q$91:$Q$131,Statystyki!BM12='Tabela kolorów'!$R$90,'Tabela kolorów'!$R$91:$R$131,Statystyki!BM12='Tabela kolorów'!$S$90,'Tabela kolorów'!$S$91:$S$131,
Statystyki!BM12='Tabela kolorów'!$S$90,'Tabela kolorów'!$S$91:$S$131,Statystyki!BM12='Tabela kolorów'!$T$90,'Tabela kolorów'!$T$91:$T$131,Statystyki!BM12='Tabela kolorów'!$U$90,'Tabela kolorów'!$U$91:$U$131,
Statystyki!BM12='Tabela kolorów'!$V$90,'Tabela kolorów'!$V$91:$V$131,Statystyki!BM12='Tabela kolorów'!$W$90,'Tabela kolorów'!$W$91:$W$131,Statystyki!BM12='Tabela kolorów'!$X$90,'Tabela kolorów'!$X$91:$X$131,
Statystyki!BM12='Tabela kolorów'!$Y$90,'Tabela kolorów'!$Y$91:$Y$131,Statystyki!BM12='Tabela kolorów'!$Z$90,'Tabela kolorów'!$Z$91:$Z$131,Statystyki!BM12='Tabela kolorów'!$AA$90,'Tabela kolorów'!$AA$91:$AA$131,
Statystyki!BM12='Tabela kolorów'!$AB$90,'Tabela kolorów'!$AB$91:$AB$131,Statystyki!BM12='Tabela kolorów'!$AC$90,'Tabela kolorów'!$AC$91:$AC$131,Statystyki!BM12='Tabela kolorów'!$AD$90,'Tabela kolorów'!$AD$91:$AD$131,
Statystyki!BM12='Tabela kolorów'!$AE$90,'Tabela kolorów'!$AE$91:$AE$131,Statystyki!BM12='Tabela kolorów'!$AF$90,'Tabela kolorów'!$AF$91:$AF$131,Statystyki!BM12='Tabela kolorów'!$AG$90,'Tabela kolorów'!$AG$91:$AG$131,
Statystyki!BM12='Tabela kolorów'!$AH$90,'Tabela kolorów'!$AH$91:$AH$131,Statystyki!BM12='Tabela kolorów'!$AI$90,'Tabela kolorów'!$AI$91:$AI$131,Statystyki!BM12='Tabela kolorów'!$AJ$90,'Tabela kolorów'!$AJ$91:$AJ$131,
Statystyki!BM12='Tabela kolorów'!$AK$90,'Tabela kolorów'!$AK$91:$AK$131,Statystyki!BM12='Tabela kolorów'!$AL$90,'Tabela kolorów'!$AL$91:$AL$131,Statystyki!BM12='Tabela kolorów'!$AM$90,'Tabela kolorów'!$AM$91:$AM$131,
Statystyki!BM12='Tabela kolorów'!$AN$90,'Tabela kolorów'!$AN$91:$AN$131,Statystyki!BM12='Tabela kolorów'!$AO$90,'Tabela kolorów'!$AO$91:$AO$131,Statystyki!BM12='Tabela kolorów'!$AP$90,'Tabela kolorów'!$AP$91:$AP$131),"0")</f>
        <v>Różowy</v>
      </c>
      <c r="BN360" t="str" cm="1">
        <f t="array" ref="BN360">_xlfn.IFNA(_xlfn.IFS(Statystyki!BN12='Tabela kolorów'!$B$90,'Tabela kolorów'!$B$91:$B$131,Statystyki!BN12='Tabela kolorów'!$C$90,'Tabela kolorów'!$C$91:$C$131,Statystyki!BN12='Tabela kolorów'!$D$90,'Tabela kolorów'!$D$91:$D$131,
Statystyki!BN12='Tabela kolorów'!$E$90,'Tabela kolorów'!$E$91:$E$131,Statystyki!BN12='Tabela kolorów'!$F$90,'Tabela kolorów'!$F$91:$F$131,Statystyki!BN12='Tabela kolorów'!$G$90,'Tabela kolorów'!$G$91:$G$131,
Statystyki!BN12='Tabela kolorów'!$H$90,'Tabela kolorów'!$H$91:$H$131,Statystyki!BN12='Tabela kolorów'!$I$90,'Tabela kolorów'!$I$91:$I$131,Statystyki!BN12='Tabela kolorów'!$J$90,'Tabela kolorów'!$J$91:$J$131,
Statystyki!BN12='Tabela kolorów'!$K$90,'Tabela kolorów'!$K$91:$K$131,Statystyki!BN12='Tabela kolorów'!$L$90,'Tabela kolorów'!$L$91:$L$131,Statystyki!BN12='Tabela kolorów'!$M$90,'Tabela kolorów'!$M$91:$M$131,
Statystyki!BN12='Tabela kolorów'!$N$90,'Tabela kolorów'!$N$91:$N$131,Statystyki!BN12='Tabela kolorów'!$O$90,'Tabela kolorów'!$O$91:$O$131,Statystyki!BN12='Tabela kolorów'!$P$90,'Tabela kolorów'!$P$91:$P$131,
Statystyki!BN12='Tabela kolorów'!$Q$90,'Tabela kolorów'!$Q$91:$Q$131,Statystyki!BN12='Tabela kolorów'!$R$90,'Tabela kolorów'!$R$91:$R$131,Statystyki!BN12='Tabela kolorów'!$S$90,'Tabela kolorów'!$S$91:$S$131,
Statystyki!BN12='Tabela kolorów'!$S$90,'Tabela kolorów'!$S$91:$S$131,Statystyki!BN12='Tabela kolorów'!$T$90,'Tabela kolorów'!$T$91:$T$131,Statystyki!BN12='Tabela kolorów'!$U$90,'Tabela kolorów'!$U$91:$U$131,
Statystyki!BN12='Tabela kolorów'!$V$90,'Tabela kolorów'!$V$91:$V$131,Statystyki!BN12='Tabela kolorów'!$W$90,'Tabela kolorów'!$W$91:$W$131,Statystyki!BN12='Tabela kolorów'!$X$90,'Tabela kolorów'!$X$91:$X$131,
Statystyki!BN12='Tabela kolorów'!$Y$90,'Tabela kolorów'!$Y$91:$Y$131,Statystyki!BN12='Tabela kolorów'!$Z$90,'Tabela kolorów'!$Z$91:$Z$131,Statystyki!BN12='Tabela kolorów'!$AA$90,'Tabela kolorów'!$AA$91:$AA$131,
Statystyki!BN12='Tabela kolorów'!$AB$90,'Tabela kolorów'!$AB$91:$AB$131,Statystyki!BN12='Tabela kolorów'!$AC$90,'Tabela kolorów'!$AC$91:$AC$131,Statystyki!BN12='Tabela kolorów'!$AD$90,'Tabela kolorów'!$AD$91:$AD$131,
Statystyki!BN12='Tabela kolorów'!$AE$90,'Tabela kolorów'!$AE$91:$AE$131,Statystyki!BN12='Tabela kolorów'!$AF$90,'Tabela kolorów'!$AF$91:$AF$131,Statystyki!BN12='Tabela kolorów'!$AG$90,'Tabela kolorów'!$AG$91:$AG$131,
Statystyki!BN12='Tabela kolorów'!$AH$90,'Tabela kolorów'!$AH$91:$AH$131,Statystyki!BN12='Tabela kolorów'!$AI$90,'Tabela kolorów'!$AI$91:$AI$131,Statystyki!BN12='Tabela kolorów'!$AJ$90,'Tabela kolorów'!$AJ$91:$AJ$131,
Statystyki!BN12='Tabela kolorów'!$AK$90,'Tabela kolorów'!$AK$91:$AK$131,Statystyki!BN12='Tabela kolorów'!$AL$90,'Tabela kolorów'!$AL$91:$AL$131,Statystyki!BN12='Tabela kolorów'!$AM$90,'Tabela kolorów'!$AM$91:$AM$131,
Statystyki!BN12='Tabela kolorów'!$AN$90,'Tabela kolorów'!$AN$91:$AN$131,Statystyki!BN12='Tabela kolorów'!$AO$90,'Tabela kolorów'!$AO$91:$AO$131,Statystyki!BN12='Tabela kolorów'!$AP$90,'Tabela kolorów'!$AP$91:$AP$131),"0")</f>
        <v>0</v>
      </c>
      <c r="BO360" t="str" cm="1">
        <f t="array" ref="BO360">_xlfn.IFNA(_xlfn.IFS(Statystyki!BO12='Tabela kolorów'!$B$90,'Tabela kolorów'!$B$91:$B$131,Statystyki!BO12='Tabela kolorów'!$C$90,'Tabela kolorów'!$C$91:$C$131,Statystyki!BO12='Tabela kolorów'!$D$90,'Tabela kolorów'!$D$91:$D$131,
Statystyki!BO12='Tabela kolorów'!$E$90,'Tabela kolorów'!$E$91:$E$131,Statystyki!BO12='Tabela kolorów'!$F$90,'Tabela kolorów'!$F$91:$F$131,Statystyki!BO12='Tabela kolorów'!$G$90,'Tabela kolorów'!$G$91:$G$131,
Statystyki!BO12='Tabela kolorów'!$H$90,'Tabela kolorów'!$H$91:$H$131,Statystyki!BO12='Tabela kolorów'!$I$90,'Tabela kolorów'!$I$91:$I$131,Statystyki!BO12='Tabela kolorów'!$J$90,'Tabela kolorów'!$J$91:$J$131,
Statystyki!BO12='Tabela kolorów'!$K$90,'Tabela kolorów'!$K$91:$K$131,Statystyki!BO12='Tabela kolorów'!$L$90,'Tabela kolorów'!$L$91:$L$131,Statystyki!BO12='Tabela kolorów'!$M$90,'Tabela kolorów'!$M$91:$M$131,
Statystyki!BO12='Tabela kolorów'!$N$90,'Tabela kolorów'!$N$91:$N$131,Statystyki!BO12='Tabela kolorów'!$O$90,'Tabela kolorów'!$O$91:$O$131,Statystyki!BO12='Tabela kolorów'!$P$90,'Tabela kolorów'!$P$91:$P$131,
Statystyki!BO12='Tabela kolorów'!$Q$90,'Tabela kolorów'!$Q$91:$Q$131,Statystyki!BO12='Tabela kolorów'!$R$90,'Tabela kolorów'!$R$91:$R$131,Statystyki!BO12='Tabela kolorów'!$S$90,'Tabela kolorów'!$S$91:$S$131,
Statystyki!BO12='Tabela kolorów'!$S$90,'Tabela kolorów'!$S$91:$S$131,Statystyki!BO12='Tabela kolorów'!$T$90,'Tabela kolorów'!$T$91:$T$131,Statystyki!BO12='Tabela kolorów'!$U$90,'Tabela kolorów'!$U$91:$U$131,
Statystyki!BO12='Tabela kolorów'!$V$90,'Tabela kolorów'!$V$91:$V$131,Statystyki!BO12='Tabela kolorów'!$W$90,'Tabela kolorów'!$W$91:$W$131,Statystyki!BO12='Tabela kolorów'!$X$90,'Tabela kolorów'!$X$91:$X$131,
Statystyki!BO12='Tabela kolorów'!$Y$90,'Tabela kolorów'!$Y$91:$Y$131,Statystyki!BO12='Tabela kolorów'!$Z$90,'Tabela kolorów'!$Z$91:$Z$131,Statystyki!BO12='Tabela kolorów'!$AA$90,'Tabela kolorów'!$AA$91:$AA$131,
Statystyki!BO12='Tabela kolorów'!$AB$90,'Tabela kolorów'!$AB$91:$AB$131,Statystyki!BO12='Tabela kolorów'!$AC$90,'Tabela kolorów'!$AC$91:$AC$131,Statystyki!BO12='Tabela kolorów'!$AD$90,'Tabela kolorów'!$AD$91:$AD$131,
Statystyki!BO12='Tabela kolorów'!$AE$90,'Tabela kolorów'!$AE$91:$AE$131,Statystyki!BO12='Tabela kolorów'!$AF$90,'Tabela kolorów'!$AF$91:$AF$131,Statystyki!BO12='Tabela kolorów'!$AG$90,'Tabela kolorów'!$AG$91:$AG$131,
Statystyki!BO12='Tabela kolorów'!$AH$90,'Tabela kolorów'!$AH$91:$AH$131,Statystyki!BO12='Tabela kolorów'!$AI$90,'Tabela kolorów'!$AI$91:$AI$131,Statystyki!BO12='Tabela kolorów'!$AJ$90,'Tabela kolorów'!$AJ$91:$AJ$131,
Statystyki!BO12='Tabela kolorów'!$AK$90,'Tabela kolorów'!$AK$91:$AK$131,Statystyki!BO12='Tabela kolorów'!$AL$90,'Tabela kolorów'!$AL$91:$AL$131,Statystyki!BO12='Tabela kolorów'!$AM$90,'Tabela kolorów'!$AM$91:$AM$131,
Statystyki!BO12='Tabela kolorów'!$AN$90,'Tabela kolorów'!$AN$91:$AN$131,Statystyki!BO12='Tabela kolorów'!$AO$90,'Tabela kolorów'!$AO$91:$AO$131,Statystyki!BO12='Tabela kolorów'!$AP$90,'Tabela kolorów'!$AP$91:$AP$131),"0")</f>
        <v>0</v>
      </c>
      <c r="BP360" t="str" cm="1">
        <f t="array" ref="BP360">_xlfn.IFNA(_xlfn.IFS(Statystyki!BP12='Tabela kolorów'!$B$90,'Tabela kolorów'!$B$91:$B$131,Statystyki!BP12='Tabela kolorów'!$C$90,'Tabela kolorów'!$C$91:$C$131,Statystyki!BP12='Tabela kolorów'!$D$90,'Tabela kolorów'!$D$91:$D$131,
Statystyki!BP12='Tabela kolorów'!$E$90,'Tabela kolorów'!$E$91:$E$131,Statystyki!BP12='Tabela kolorów'!$F$90,'Tabela kolorów'!$F$91:$F$131,Statystyki!BP12='Tabela kolorów'!$G$90,'Tabela kolorów'!$G$91:$G$131,
Statystyki!BP12='Tabela kolorów'!$H$90,'Tabela kolorów'!$H$91:$H$131,Statystyki!BP12='Tabela kolorów'!$I$90,'Tabela kolorów'!$I$91:$I$131,Statystyki!BP12='Tabela kolorów'!$J$90,'Tabela kolorów'!$J$91:$J$131,
Statystyki!BP12='Tabela kolorów'!$K$90,'Tabela kolorów'!$K$91:$K$131,Statystyki!BP12='Tabela kolorów'!$L$90,'Tabela kolorów'!$L$91:$L$131,Statystyki!BP12='Tabela kolorów'!$M$90,'Tabela kolorów'!$M$91:$M$131,
Statystyki!BP12='Tabela kolorów'!$N$90,'Tabela kolorów'!$N$91:$N$131,Statystyki!BP12='Tabela kolorów'!$O$90,'Tabela kolorów'!$O$91:$O$131,Statystyki!BP12='Tabela kolorów'!$P$90,'Tabela kolorów'!$P$91:$P$131,
Statystyki!BP12='Tabela kolorów'!$Q$90,'Tabela kolorów'!$Q$91:$Q$131,Statystyki!BP12='Tabela kolorów'!$R$90,'Tabela kolorów'!$R$91:$R$131,Statystyki!BP12='Tabela kolorów'!$S$90,'Tabela kolorów'!$S$91:$S$131,
Statystyki!BP12='Tabela kolorów'!$S$90,'Tabela kolorów'!$S$91:$S$131,Statystyki!BP12='Tabela kolorów'!$T$90,'Tabela kolorów'!$T$91:$T$131,Statystyki!BP12='Tabela kolorów'!$U$90,'Tabela kolorów'!$U$91:$U$131,
Statystyki!BP12='Tabela kolorów'!$V$90,'Tabela kolorów'!$V$91:$V$131,Statystyki!BP12='Tabela kolorów'!$W$90,'Tabela kolorów'!$W$91:$W$131,Statystyki!BP12='Tabela kolorów'!$X$90,'Tabela kolorów'!$X$91:$X$131,
Statystyki!BP12='Tabela kolorów'!$Y$90,'Tabela kolorów'!$Y$91:$Y$131,Statystyki!BP12='Tabela kolorów'!$Z$90,'Tabela kolorów'!$Z$91:$Z$131,Statystyki!BP12='Tabela kolorów'!$AA$90,'Tabela kolorów'!$AA$91:$AA$131,
Statystyki!BP12='Tabela kolorów'!$AB$90,'Tabela kolorów'!$AB$91:$AB$131,Statystyki!BP12='Tabela kolorów'!$AC$90,'Tabela kolorów'!$AC$91:$AC$131,Statystyki!BP12='Tabela kolorów'!$AD$90,'Tabela kolorów'!$AD$91:$AD$131,
Statystyki!BP12='Tabela kolorów'!$AE$90,'Tabela kolorów'!$AE$91:$AE$131,Statystyki!BP12='Tabela kolorów'!$AF$90,'Tabela kolorów'!$AF$91:$AF$131,Statystyki!BP12='Tabela kolorów'!$AG$90,'Tabela kolorów'!$AG$91:$AG$131,
Statystyki!BP12='Tabela kolorów'!$AH$90,'Tabela kolorów'!$AH$91:$AH$131,Statystyki!BP12='Tabela kolorów'!$AI$90,'Tabela kolorów'!$AI$91:$AI$131,Statystyki!BP12='Tabela kolorów'!$AJ$90,'Tabela kolorów'!$AJ$91:$AJ$131,
Statystyki!BP12='Tabela kolorów'!$AK$90,'Tabela kolorów'!$AK$91:$AK$131,Statystyki!BP12='Tabela kolorów'!$AL$90,'Tabela kolorów'!$AL$91:$AL$131,Statystyki!BP12='Tabela kolorów'!$AM$90,'Tabela kolorów'!$AM$91:$AM$131,
Statystyki!BP12='Tabela kolorów'!$AN$90,'Tabela kolorów'!$AN$91:$AN$131,Statystyki!BP12='Tabela kolorów'!$AO$90,'Tabela kolorów'!$AO$91:$AO$131,Statystyki!BP12='Tabela kolorów'!$AP$90,'Tabela kolorów'!$AP$91:$AP$131),"0")</f>
        <v>0</v>
      </c>
      <c r="BQ360" t="str" cm="1">
        <f t="array" ref="BQ360">_xlfn.IFNA(_xlfn.IFS(Statystyki!BQ12='Tabela kolorów'!$B$90,'Tabela kolorów'!$B$91:$B$131,Statystyki!BQ12='Tabela kolorów'!$C$90,'Tabela kolorów'!$C$91:$C$131,Statystyki!BQ12='Tabela kolorów'!$D$90,'Tabela kolorów'!$D$91:$D$131,
Statystyki!BQ12='Tabela kolorów'!$E$90,'Tabela kolorów'!$E$91:$E$131,Statystyki!BQ12='Tabela kolorów'!$F$90,'Tabela kolorów'!$F$91:$F$131,Statystyki!BQ12='Tabela kolorów'!$G$90,'Tabela kolorów'!$G$91:$G$131,
Statystyki!BQ12='Tabela kolorów'!$H$90,'Tabela kolorów'!$H$91:$H$131,Statystyki!BQ12='Tabela kolorów'!$I$90,'Tabela kolorów'!$I$91:$I$131,Statystyki!BQ12='Tabela kolorów'!$J$90,'Tabela kolorów'!$J$91:$J$131,
Statystyki!BQ12='Tabela kolorów'!$K$90,'Tabela kolorów'!$K$91:$K$131,Statystyki!BQ12='Tabela kolorów'!$L$90,'Tabela kolorów'!$L$91:$L$131,Statystyki!BQ12='Tabela kolorów'!$M$90,'Tabela kolorów'!$M$91:$M$131,
Statystyki!BQ12='Tabela kolorów'!$N$90,'Tabela kolorów'!$N$91:$N$131,Statystyki!BQ12='Tabela kolorów'!$O$90,'Tabela kolorów'!$O$91:$O$131,Statystyki!BQ12='Tabela kolorów'!$P$90,'Tabela kolorów'!$P$91:$P$131,
Statystyki!BQ12='Tabela kolorów'!$Q$90,'Tabela kolorów'!$Q$91:$Q$131,Statystyki!BQ12='Tabela kolorów'!$R$90,'Tabela kolorów'!$R$91:$R$131,Statystyki!BQ12='Tabela kolorów'!$S$90,'Tabela kolorów'!$S$91:$S$131,
Statystyki!BQ12='Tabela kolorów'!$S$90,'Tabela kolorów'!$S$91:$S$131,Statystyki!BQ12='Tabela kolorów'!$T$90,'Tabela kolorów'!$T$91:$T$131,Statystyki!BQ12='Tabela kolorów'!$U$90,'Tabela kolorów'!$U$91:$U$131,
Statystyki!BQ12='Tabela kolorów'!$V$90,'Tabela kolorów'!$V$91:$V$131,Statystyki!BQ12='Tabela kolorów'!$W$90,'Tabela kolorów'!$W$91:$W$131,Statystyki!BQ12='Tabela kolorów'!$X$90,'Tabela kolorów'!$X$91:$X$131,
Statystyki!BQ12='Tabela kolorów'!$Y$90,'Tabela kolorów'!$Y$91:$Y$131,Statystyki!BQ12='Tabela kolorów'!$Z$90,'Tabela kolorów'!$Z$91:$Z$131,Statystyki!BQ12='Tabela kolorów'!$AA$90,'Tabela kolorów'!$AA$91:$AA$131,
Statystyki!BQ12='Tabela kolorów'!$AB$90,'Tabela kolorów'!$AB$91:$AB$131,Statystyki!BQ12='Tabela kolorów'!$AC$90,'Tabela kolorów'!$AC$91:$AC$131,Statystyki!BQ12='Tabela kolorów'!$AD$90,'Tabela kolorów'!$AD$91:$AD$131,
Statystyki!BQ12='Tabela kolorów'!$AE$90,'Tabela kolorów'!$AE$91:$AE$131,Statystyki!BQ12='Tabela kolorów'!$AF$90,'Tabela kolorów'!$AF$91:$AF$131,Statystyki!BQ12='Tabela kolorów'!$AG$90,'Tabela kolorów'!$AG$91:$AG$131,
Statystyki!BQ12='Tabela kolorów'!$AH$90,'Tabela kolorów'!$AH$91:$AH$131,Statystyki!BQ12='Tabela kolorów'!$AI$90,'Tabela kolorów'!$AI$91:$AI$131,Statystyki!BQ12='Tabela kolorów'!$AJ$90,'Tabela kolorów'!$AJ$91:$AJ$131,
Statystyki!BQ12='Tabela kolorów'!$AK$90,'Tabela kolorów'!$AK$91:$AK$131,Statystyki!BQ12='Tabela kolorów'!$AL$90,'Tabela kolorów'!$AL$91:$AL$131,Statystyki!BQ12='Tabela kolorów'!$AM$90,'Tabela kolorów'!$AM$91:$AM$131,
Statystyki!BQ12='Tabela kolorów'!$AN$90,'Tabela kolorów'!$AN$91:$AN$131,Statystyki!BQ12='Tabela kolorów'!$AO$90,'Tabela kolorów'!$AO$91:$AO$131,Statystyki!BQ12='Tabela kolorów'!$AP$90,'Tabela kolorów'!$AP$91:$AP$131),"0")</f>
        <v>0</v>
      </c>
      <c r="BR360" t="str" cm="1">
        <f t="array" ref="BR360">_xlfn.IFNA(_xlfn.IFS(Statystyki!BR12='Tabela kolorów'!$B$90,'Tabela kolorów'!$B$91:$B$131,Statystyki!BR12='Tabela kolorów'!$C$90,'Tabela kolorów'!$C$91:$C$131,Statystyki!BR12='Tabela kolorów'!$D$90,'Tabela kolorów'!$D$91:$D$131,
Statystyki!BR12='Tabela kolorów'!$E$90,'Tabela kolorów'!$E$91:$E$131,Statystyki!BR12='Tabela kolorów'!$F$90,'Tabela kolorów'!$F$91:$F$131,Statystyki!BR12='Tabela kolorów'!$G$90,'Tabela kolorów'!$G$91:$G$131,
Statystyki!BR12='Tabela kolorów'!$H$90,'Tabela kolorów'!$H$91:$H$131,Statystyki!BR12='Tabela kolorów'!$I$90,'Tabela kolorów'!$I$91:$I$131,Statystyki!BR12='Tabela kolorów'!$J$90,'Tabela kolorów'!$J$91:$J$131,
Statystyki!BR12='Tabela kolorów'!$K$90,'Tabela kolorów'!$K$91:$K$131,Statystyki!BR12='Tabela kolorów'!$L$90,'Tabela kolorów'!$L$91:$L$131,Statystyki!BR12='Tabela kolorów'!$M$90,'Tabela kolorów'!$M$91:$M$131,
Statystyki!BR12='Tabela kolorów'!$N$90,'Tabela kolorów'!$N$91:$N$131,Statystyki!BR12='Tabela kolorów'!$O$90,'Tabela kolorów'!$O$91:$O$131,Statystyki!BR12='Tabela kolorów'!$P$90,'Tabela kolorów'!$P$91:$P$131,
Statystyki!BR12='Tabela kolorów'!$Q$90,'Tabela kolorów'!$Q$91:$Q$131,Statystyki!BR12='Tabela kolorów'!$R$90,'Tabela kolorów'!$R$91:$R$131,Statystyki!BR12='Tabela kolorów'!$S$90,'Tabela kolorów'!$S$91:$S$131,
Statystyki!BR12='Tabela kolorów'!$S$90,'Tabela kolorów'!$S$91:$S$131,Statystyki!BR12='Tabela kolorów'!$T$90,'Tabela kolorów'!$T$91:$T$131,Statystyki!BR12='Tabela kolorów'!$U$90,'Tabela kolorów'!$U$91:$U$131,
Statystyki!BR12='Tabela kolorów'!$V$90,'Tabela kolorów'!$V$91:$V$131,Statystyki!BR12='Tabela kolorów'!$W$90,'Tabela kolorów'!$W$91:$W$131,Statystyki!BR12='Tabela kolorów'!$X$90,'Tabela kolorów'!$X$91:$X$131,
Statystyki!BR12='Tabela kolorów'!$Y$90,'Tabela kolorów'!$Y$91:$Y$131,Statystyki!BR12='Tabela kolorów'!$Z$90,'Tabela kolorów'!$Z$91:$Z$131,Statystyki!BR12='Tabela kolorów'!$AA$90,'Tabela kolorów'!$AA$91:$AA$131,
Statystyki!BR12='Tabela kolorów'!$AB$90,'Tabela kolorów'!$AB$91:$AB$131,Statystyki!BR12='Tabela kolorów'!$AC$90,'Tabela kolorów'!$AC$91:$AC$131,Statystyki!BR12='Tabela kolorów'!$AD$90,'Tabela kolorów'!$AD$91:$AD$131,
Statystyki!BR12='Tabela kolorów'!$AE$90,'Tabela kolorów'!$AE$91:$AE$131,Statystyki!BR12='Tabela kolorów'!$AF$90,'Tabela kolorów'!$AF$91:$AF$131,Statystyki!BR12='Tabela kolorów'!$AG$90,'Tabela kolorów'!$AG$91:$AG$131,
Statystyki!BR12='Tabela kolorów'!$AH$90,'Tabela kolorów'!$AH$91:$AH$131,Statystyki!BR12='Tabela kolorów'!$AI$90,'Tabela kolorów'!$AI$91:$AI$131,Statystyki!BR12='Tabela kolorów'!$AJ$90,'Tabela kolorów'!$AJ$91:$AJ$131,
Statystyki!BR12='Tabela kolorów'!$AK$90,'Tabela kolorów'!$AK$91:$AK$131,Statystyki!BR12='Tabela kolorów'!$AL$90,'Tabela kolorów'!$AL$91:$AL$131,Statystyki!BR12='Tabela kolorów'!$AM$90,'Tabela kolorów'!$AM$91:$AM$131,
Statystyki!BR12='Tabela kolorów'!$AN$90,'Tabela kolorów'!$AN$91:$AN$131,Statystyki!BR12='Tabela kolorów'!$AO$90,'Tabela kolorów'!$AO$91:$AO$131,Statystyki!BR12='Tabela kolorów'!$AP$90,'Tabela kolorów'!$AP$91:$AP$131),"0")</f>
        <v>0</v>
      </c>
      <c r="BS360" t="str" cm="1">
        <f t="array" ref="BS360">_xlfn.IFNA(_xlfn.IFS(Statystyki!BS12='Tabela kolorów'!$B$90,'Tabela kolorów'!$B$91:$B$131,Statystyki!BS12='Tabela kolorów'!$C$90,'Tabela kolorów'!$C$91:$C$131,Statystyki!BS12='Tabela kolorów'!$D$90,'Tabela kolorów'!$D$91:$D$131,
Statystyki!BS12='Tabela kolorów'!$E$90,'Tabela kolorów'!$E$91:$E$131,Statystyki!BS12='Tabela kolorów'!$F$90,'Tabela kolorów'!$F$91:$F$131,Statystyki!BS12='Tabela kolorów'!$G$90,'Tabela kolorów'!$G$91:$G$131,
Statystyki!BS12='Tabela kolorów'!$H$90,'Tabela kolorów'!$H$91:$H$131,Statystyki!BS12='Tabela kolorów'!$I$90,'Tabela kolorów'!$I$91:$I$131,Statystyki!BS12='Tabela kolorów'!$J$90,'Tabela kolorów'!$J$91:$J$131,
Statystyki!BS12='Tabela kolorów'!$K$90,'Tabela kolorów'!$K$91:$K$131,Statystyki!BS12='Tabela kolorów'!$L$90,'Tabela kolorów'!$L$91:$L$131,Statystyki!BS12='Tabela kolorów'!$M$90,'Tabela kolorów'!$M$91:$M$131,
Statystyki!BS12='Tabela kolorów'!$N$90,'Tabela kolorów'!$N$91:$N$131,Statystyki!BS12='Tabela kolorów'!$O$90,'Tabela kolorów'!$O$91:$O$131,Statystyki!BS12='Tabela kolorów'!$P$90,'Tabela kolorów'!$P$91:$P$131,
Statystyki!BS12='Tabela kolorów'!$Q$90,'Tabela kolorów'!$Q$91:$Q$131,Statystyki!BS12='Tabela kolorów'!$R$90,'Tabela kolorów'!$R$91:$R$131,Statystyki!BS12='Tabela kolorów'!$S$90,'Tabela kolorów'!$S$91:$S$131,
Statystyki!BS12='Tabela kolorów'!$S$90,'Tabela kolorów'!$S$91:$S$131,Statystyki!BS12='Tabela kolorów'!$T$90,'Tabela kolorów'!$T$91:$T$131,Statystyki!BS12='Tabela kolorów'!$U$90,'Tabela kolorów'!$U$91:$U$131,
Statystyki!BS12='Tabela kolorów'!$V$90,'Tabela kolorów'!$V$91:$V$131,Statystyki!BS12='Tabela kolorów'!$W$90,'Tabela kolorów'!$W$91:$W$131,Statystyki!BS12='Tabela kolorów'!$X$90,'Tabela kolorów'!$X$91:$X$131,
Statystyki!BS12='Tabela kolorów'!$Y$90,'Tabela kolorów'!$Y$91:$Y$131,Statystyki!BS12='Tabela kolorów'!$Z$90,'Tabela kolorów'!$Z$91:$Z$131,Statystyki!BS12='Tabela kolorów'!$AA$90,'Tabela kolorów'!$AA$91:$AA$131,
Statystyki!BS12='Tabela kolorów'!$AB$90,'Tabela kolorów'!$AB$91:$AB$131,Statystyki!BS12='Tabela kolorów'!$AC$90,'Tabela kolorów'!$AC$91:$AC$131,Statystyki!BS12='Tabela kolorów'!$AD$90,'Tabela kolorów'!$AD$91:$AD$131,
Statystyki!BS12='Tabela kolorów'!$AE$90,'Tabela kolorów'!$AE$91:$AE$131,Statystyki!BS12='Tabela kolorów'!$AF$90,'Tabela kolorów'!$AF$91:$AF$131,Statystyki!BS12='Tabela kolorów'!$AG$90,'Tabela kolorów'!$AG$91:$AG$131,
Statystyki!BS12='Tabela kolorów'!$AH$90,'Tabela kolorów'!$AH$91:$AH$131,Statystyki!BS12='Tabela kolorów'!$AI$90,'Tabela kolorów'!$AI$91:$AI$131,Statystyki!BS12='Tabela kolorów'!$AJ$90,'Tabela kolorów'!$AJ$91:$AJ$131,
Statystyki!BS12='Tabela kolorów'!$AK$90,'Tabela kolorów'!$AK$91:$AK$131,Statystyki!BS12='Tabela kolorów'!$AL$90,'Tabela kolorów'!$AL$91:$AL$131,Statystyki!BS12='Tabela kolorów'!$AM$90,'Tabela kolorów'!$AM$91:$AM$131,
Statystyki!BS12='Tabela kolorów'!$AN$90,'Tabela kolorów'!$AN$91:$AN$131,Statystyki!BS12='Tabela kolorów'!$AO$90,'Tabela kolorów'!$AO$91:$AO$131,Statystyki!BS12='Tabela kolorów'!$AP$90,'Tabela kolorów'!$AP$91:$AP$131),"0")</f>
        <v>0</v>
      </c>
      <c r="BT360" t="str" cm="1">
        <f t="array" ref="BT360">_xlfn.IFNA(_xlfn.IFS(Statystyki!BT12='Tabela kolorów'!$B$90,'Tabela kolorów'!$B$91:$B$131,Statystyki!BT12='Tabela kolorów'!$C$90,'Tabela kolorów'!$C$91:$C$131,Statystyki!BT12='Tabela kolorów'!$D$90,'Tabela kolorów'!$D$91:$D$131,
Statystyki!BT12='Tabela kolorów'!$E$90,'Tabela kolorów'!$E$91:$E$131,Statystyki!BT12='Tabela kolorów'!$F$90,'Tabela kolorów'!$F$91:$F$131,Statystyki!BT12='Tabela kolorów'!$G$90,'Tabela kolorów'!$G$91:$G$131,
Statystyki!BT12='Tabela kolorów'!$H$90,'Tabela kolorów'!$H$91:$H$131,Statystyki!BT12='Tabela kolorów'!$I$90,'Tabela kolorów'!$I$91:$I$131,Statystyki!BT12='Tabela kolorów'!$J$90,'Tabela kolorów'!$J$91:$J$131,
Statystyki!BT12='Tabela kolorów'!$K$90,'Tabela kolorów'!$K$91:$K$131,Statystyki!BT12='Tabela kolorów'!$L$90,'Tabela kolorów'!$L$91:$L$131,Statystyki!BT12='Tabela kolorów'!$M$90,'Tabela kolorów'!$M$91:$M$131,
Statystyki!BT12='Tabela kolorów'!$N$90,'Tabela kolorów'!$N$91:$N$131,Statystyki!BT12='Tabela kolorów'!$O$90,'Tabela kolorów'!$O$91:$O$131,Statystyki!BT12='Tabela kolorów'!$P$90,'Tabela kolorów'!$P$91:$P$131,
Statystyki!BT12='Tabela kolorów'!$Q$90,'Tabela kolorów'!$Q$91:$Q$131,Statystyki!BT12='Tabela kolorów'!$R$90,'Tabela kolorów'!$R$91:$R$131,Statystyki!BT12='Tabela kolorów'!$S$90,'Tabela kolorów'!$S$91:$S$131,
Statystyki!BT12='Tabela kolorów'!$S$90,'Tabela kolorów'!$S$91:$S$131,Statystyki!BT12='Tabela kolorów'!$T$90,'Tabela kolorów'!$T$91:$T$131,Statystyki!BT12='Tabela kolorów'!$U$90,'Tabela kolorów'!$U$91:$U$131,
Statystyki!BT12='Tabela kolorów'!$V$90,'Tabela kolorów'!$V$91:$V$131,Statystyki!BT12='Tabela kolorów'!$W$90,'Tabela kolorów'!$W$91:$W$131,Statystyki!BT12='Tabela kolorów'!$X$90,'Tabela kolorów'!$X$91:$X$131,
Statystyki!BT12='Tabela kolorów'!$Y$90,'Tabela kolorów'!$Y$91:$Y$131,Statystyki!BT12='Tabela kolorów'!$Z$90,'Tabela kolorów'!$Z$91:$Z$131,Statystyki!BT12='Tabela kolorów'!$AA$90,'Tabela kolorów'!$AA$91:$AA$131,
Statystyki!BT12='Tabela kolorów'!$AB$90,'Tabela kolorów'!$AB$91:$AB$131,Statystyki!BT12='Tabela kolorów'!$AC$90,'Tabela kolorów'!$AC$91:$AC$131,Statystyki!BT12='Tabela kolorów'!$AD$90,'Tabela kolorów'!$AD$91:$AD$131,
Statystyki!BT12='Tabela kolorów'!$AE$90,'Tabela kolorów'!$AE$91:$AE$131,Statystyki!BT12='Tabela kolorów'!$AF$90,'Tabela kolorów'!$AF$91:$AF$131,Statystyki!BT12='Tabela kolorów'!$AG$90,'Tabela kolorów'!$AG$91:$AG$131,
Statystyki!BT12='Tabela kolorów'!$AH$90,'Tabela kolorów'!$AH$91:$AH$131,Statystyki!BT12='Tabela kolorów'!$AI$90,'Tabela kolorów'!$AI$91:$AI$131,Statystyki!BT12='Tabela kolorów'!$AJ$90,'Tabela kolorów'!$AJ$91:$AJ$131,
Statystyki!BT12='Tabela kolorów'!$AK$90,'Tabela kolorów'!$AK$91:$AK$131,Statystyki!BT12='Tabela kolorów'!$AL$90,'Tabela kolorów'!$AL$91:$AL$131,Statystyki!BT12='Tabela kolorów'!$AM$90,'Tabela kolorów'!$AM$91:$AM$131,
Statystyki!BT12='Tabela kolorów'!$AN$90,'Tabela kolorów'!$AN$91:$AN$131,Statystyki!BT12='Tabela kolorów'!$AO$90,'Tabela kolorów'!$AO$91:$AO$131,Statystyki!BT12='Tabela kolorów'!$AP$90,'Tabela kolorów'!$AP$91:$AP$131),"0")</f>
        <v>0</v>
      </c>
      <c r="BU360" t="str" cm="1">
        <f t="array" ref="BU360">_xlfn.IFNA(_xlfn.IFS(Statystyki!BU12='Tabela kolorów'!$B$90,'Tabela kolorów'!$B$91:$B$131,Statystyki!BU12='Tabela kolorów'!$C$90,'Tabela kolorów'!$C$91:$C$131,Statystyki!BU12='Tabela kolorów'!$D$90,'Tabela kolorów'!$D$91:$D$131,
Statystyki!BU12='Tabela kolorów'!$E$90,'Tabela kolorów'!$E$91:$E$131,Statystyki!BU12='Tabela kolorów'!$F$90,'Tabela kolorów'!$F$91:$F$131,Statystyki!BU12='Tabela kolorów'!$G$90,'Tabela kolorów'!$G$91:$G$131,
Statystyki!BU12='Tabela kolorów'!$H$90,'Tabela kolorów'!$H$91:$H$131,Statystyki!BU12='Tabela kolorów'!$I$90,'Tabela kolorów'!$I$91:$I$131,Statystyki!BU12='Tabela kolorów'!$J$90,'Tabela kolorów'!$J$91:$J$131,
Statystyki!BU12='Tabela kolorów'!$K$90,'Tabela kolorów'!$K$91:$K$131,Statystyki!BU12='Tabela kolorów'!$L$90,'Tabela kolorów'!$L$91:$L$131,Statystyki!BU12='Tabela kolorów'!$M$90,'Tabela kolorów'!$M$91:$M$131,
Statystyki!BU12='Tabela kolorów'!$N$90,'Tabela kolorów'!$N$91:$N$131,Statystyki!BU12='Tabela kolorów'!$O$90,'Tabela kolorów'!$O$91:$O$131,Statystyki!BU12='Tabela kolorów'!$P$90,'Tabela kolorów'!$P$91:$P$131,
Statystyki!BU12='Tabela kolorów'!$Q$90,'Tabela kolorów'!$Q$91:$Q$131,Statystyki!BU12='Tabela kolorów'!$R$90,'Tabela kolorów'!$R$91:$R$131,Statystyki!BU12='Tabela kolorów'!$S$90,'Tabela kolorów'!$S$91:$S$131,
Statystyki!BU12='Tabela kolorów'!$S$90,'Tabela kolorów'!$S$91:$S$131,Statystyki!BU12='Tabela kolorów'!$T$90,'Tabela kolorów'!$T$91:$T$131,Statystyki!BU12='Tabela kolorów'!$U$90,'Tabela kolorów'!$U$91:$U$131,
Statystyki!BU12='Tabela kolorów'!$V$90,'Tabela kolorów'!$V$91:$V$131,Statystyki!BU12='Tabela kolorów'!$W$90,'Tabela kolorów'!$W$91:$W$131,Statystyki!BU12='Tabela kolorów'!$X$90,'Tabela kolorów'!$X$91:$X$131,
Statystyki!BU12='Tabela kolorów'!$Y$90,'Tabela kolorów'!$Y$91:$Y$131,Statystyki!BU12='Tabela kolorów'!$Z$90,'Tabela kolorów'!$Z$91:$Z$131,Statystyki!BU12='Tabela kolorów'!$AA$90,'Tabela kolorów'!$AA$91:$AA$131,
Statystyki!BU12='Tabela kolorów'!$AB$90,'Tabela kolorów'!$AB$91:$AB$131,Statystyki!BU12='Tabela kolorów'!$AC$90,'Tabela kolorów'!$AC$91:$AC$131,Statystyki!BU12='Tabela kolorów'!$AD$90,'Tabela kolorów'!$AD$91:$AD$131,
Statystyki!BU12='Tabela kolorów'!$AE$90,'Tabela kolorów'!$AE$91:$AE$131,Statystyki!BU12='Tabela kolorów'!$AF$90,'Tabela kolorów'!$AF$91:$AF$131,Statystyki!BU12='Tabela kolorów'!$AG$90,'Tabela kolorów'!$AG$91:$AG$131,
Statystyki!BU12='Tabela kolorów'!$AH$90,'Tabela kolorów'!$AH$91:$AH$131,Statystyki!BU12='Tabela kolorów'!$AI$90,'Tabela kolorów'!$AI$91:$AI$131,Statystyki!BU12='Tabela kolorów'!$AJ$90,'Tabela kolorów'!$AJ$91:$AJ$131,
Statystyki!BU12='Tabela kolorów'!$AK$90,'Tabela kolorów'!$AK$91:$AK$131,Statystyki!BU12='Tabela kolorów'!$AL$90,'Tabela kolorów'!$AL$91:$AL$131,Statystyki!BU12='Tabela kolorów'!$AM$90,'Tabela kolorów'!$AM$91:$AM$131,
Statystyki!BU12='Tabela kolorów'!$AN$90,'Tabela kolorów'!$AN$91:$AN$131,Statystyki!BU12='Tabela kolorów'!$AO$90,'Tabela kolorów'!$AO$91:$AO$131,Statystyki!BU12='Tabela kolorów'!$AP$90,'Tabela kolorów'!$AP$91:$AP$131),"0")</f>
        <v>0</v>
      </c>
      <c r="BV360" t="str" cm="1">
        <f t="array" aca="1" ref="BV360:BV400" ca="1">_xlfn.IFNA(_xlfn.IFS(Statystyki!BV12='Tabela kolorów'!$B$90,'Tabela kolorów'!$B$91:$B$131,Statystyki!BV12='Tabela kolorów'!$C$90,'Tabela kolorów'!$C$91:$C$131,Statystyki!BV12='Tabela kolorów'!$D$90,'Tabela kolorów'!$D$91:$D$131,
Statystyki!BV12='Tabela kolorów'!$E$90,'Tabela kolorów'!$E$91:$E$131,Statystyki!BV12='Tabela kolorów'!$F$90,'Tabela kolorów'!$F$91:$F$131,Statystyki!BV12='Tabela kolorów'!$G$90,'Tabela kolorów'!$G$91:$G$131,
Statystyki!BV12='Tabela kolorów'!$H$90,'Tabela kolorów'!$H$91:$H$131,Statystyki!BV12='Tabela kolorów'!$I$90,'Tabela kolorów'!$I$91:$I$131,Statystyki!BV12='Tabela kolorów'!$J$90,'Tabela kolorów'!$J$91:$J$131,
Statystyki!BV12='Tabela kolorów'!$K$90,'Tabela kolorów'!$K$91:$K$131,Statystyki!BV12='Tabela kolorów'!$L$90,'Tabela kolorów'!$L$91:$L$131,Statystyki!BV12='Tabela kolorów'!$M$90,'Tabela kolorów'!$M$91:$M$131,
Statystyki!BV12='Tabela kolorów'!$N$90,'Tabela kolorów'!$N$91:$N$131,Statystyki!BV12='Tabela kolorów'!$O$90,'Tabela kolorów'!$O$91:$O$131,Statystyki!BV12='Tabela kolorów'!$P$90,'Tabela kolorów'!$P$91:$P$131,
Statystyki!BV12='Tabela kolorów'!$Q$90,'Tabela kolorów'!$Q$91:$Q$131,Statystyki!BV12='Tabela kolorów'!$R$90,'Tabela kolorów'!$R$91:$R$131,Statystyki!BV12='Tabela kolorów'!$S$90,'Tabela kolorów'!$S$91:$S$131,
Statystyki!BV12='Tabela kolorów'!$S$90,'Tabela kolorów'!$S$91:$S$131,Statystyki!BV12='Tabela kolorów'!$T$90,'Tabela kolorów'!$T$91:$T$131,Statystyki!BV12='Tabela kolorów'!$U$90,'Tabela kolorów'!$U$91:$U$131,
Statystyki!BV12='Tabela kolorów'!$V$90,'Tabela kolorów'!$V$91:$V$131,Statystyki!BV12='Tabela kolorów'!$W$90,'Tabela kolorów'!$W$91:$W$131,Statystyki!BV12='Tabela kolorów'!$X$90,'Tabela kolorów'!$X$91:$X$131,
Statystyki!BV12='Tabela kolorów'!$Y$90,'Tabela kolorów'!$Y$91:$Y$131,Statystyki!BV12='Tabela kolorów'!$Z$90,'Tabela kolorów'!$Z$91:$Z$131,Statystyki!BV12='Tabela kolorów'!$AA$90,'Tabela kolorów'!$AA$91:$AA$131,
Statystyki!BV12='Tabela kolorów'!$AB$90,'Tabela kolorów'!$AB$91:$AB$131,Statystyki!BV12='Tabela kolorów'!$AC$90,'Tabela kolorów'!$AC$91:$AC$131,Statystyki!BV12='Tabela kolorów'!$AD$90,'Tabela kolorów'!$AD$91:$AD$131,
Statystyki!BV12='Tabela kolorów'!$AE$90,'Tabela kolorów'!$AE$91:$AE$131,Statystyki!BV12='Tabela kolorów'!$AF$90,'Tabela kolorów'!$AF$91:$AF$131,Statystyki!BV12='Tabela kolorów'!$AG$90,'Tabela kolorów'!$AG$91:$AG$131,
Statystyki!BV12='Tabela kolorów'!$AH$90,'Tabela kolorów'!$AH$91:$AH$131,Statystyki!BV12='Tabela kolorów'!$AI$90,'Tabela kolorów'!$AI$91:$AI$131,Statystyki!BV12='Tabela kolorów'!$AJ$90,'Tabela kolorów'!$AJ$91:$AJ$131,
Statystyki!BV12='Tabela kolorów'!$AK$90,'Tabela kolorów'!$AK$91:$AK$131,Statystyki!BV12='Tabela kolorów'!$AL$90,'Tabela kolorów'!$AL$91:$AL$131,Statystyki!BV12='Tabela kolorów'!$AM$90,'Tabela kolorów'!$AM$91:$AM$131,
Statystyki!BV12='Tabela kolorów'!$AN$90,'Tabela kolorów'!$AN$91:$AN$131,Statystyki!BV12='Tabela kolorów'!$AO$90,'Tabela kolorów'!$AO$91:$AO$131,Statystyki!BV12='Tabela kolorów'!$AP$90,'Tabela kolorów'!$AP$91:$AP$131),"0")</f>
        <v>Różowy</v>
      </c>
      <c r="BW360" t="str" cm="1">
        <f t="array" ref="BW360">_xlfn.IFNA(_xlfn.IFS(Statystyki!BW12='Tabela kolorów'!$B$90,'Tabela kolorów'!$B$91:$B$131,Statystyki!BW12='Tabela kolorów'!$C$90,'Tabela kolorów'!$C$91:$C$131,Statystyki!BW12='Tabela kolorów'!$D$90,'Tabela kolorów'!$D$91:$D$131,
Statystyki!BW12='Tabela kolorów'!$E$90,'Tabela kolorów'!$E$91:$E$131,Statystyki!BW12='Tabela kolorów'!$F$90,'Tabela kolorów'!$F$91:$F$131,Statystyki!BW12='Tabela kolorów'!$G$90,'Tabela kolorów'!$G$91:$G$131,
Statystyki!BW12='Tabela kolorów'!$H$90,'Tabela kolorów'!$H$91:$H$131,Statystyki!BW12='Tabela kolorów'!$I$90,'Tabela kolorów'!$I$91:$I$131,Statystyki!BW12='Tabela kolorów'!$J$90,'Tabela kolorów'!$J$91:$J$131,
Statystyki!BW12='Tabela kolorów'!$K$90,'Tabela kolorów'!$K$91:$K$131,Statystyki!BW12='Tabela kolorów'!$L$90,'Tabela kolorów'!$L$91:$L$131,Statystyki!BW12='Tabela kolorów'!$M$90,'Tabela kolorów'!$M$91:$M$131,
Statystyki!BW12='Tabela kolorów'!$N$90,'Tabela kolorów'!$N$91:$N$131,Statystyki!BW12='Tabela kolorów'!$O$90,'Tabela kolorów'!$O$91:$O$131,Statystyki!BW12='Tabela kolorów'!$P$90,'Tabela kolorów'!$P$91:$P$131,
Statystyki!BW12='Tabela kolorów'!$Q$90,'Tabela kolorów'!$Q$91:$Q$131,Statystyki!BW12='Tabela kolorów'!$R$90,'Tabela kolorów'!$R$91:$R$131,Statystyki!BW12='Tabela kolorów'!$S$90,'Tabela kolorów'!$S$91:$S$131,
Statystyki!BW12='Tabela kolorów'!$S$90,'Tabela kolorów'!$S$91:$S$131,Statystyki!BW12='Tabela kolorów'!$T$90,'Tabela kolorów'!$T$91:$T$131,Statystyki!BW12='Tabela kolorów'!$U$90,'Tabela kolorów'!$U$91:$U$131,
Statystyki!BW12='Tabela kolorów'!$V$90,'Tabela kolorów'!$V$91:$V$131,Statystyki!BW12='Tabela kolorów'!$W$90,'Tabela kolorów'!$W$91:$W$131,Statystyki!BW12='Tabela kolorów'!$X$90,'Tabela kolorów'!$X$91:$X$131,
Statystyki!BW12='Tabela kolorów'!$Y$90,'Tabela kolorów'!$Y$91:$Y$131,Statystyki!BW12='Tabela kolorów'!$Z$90,'Tabela kolorów'!$Z$91:$Z$131,Statystyki!BW12='Tabela kolorów'!$AA$90,'Tabela kolorów'!$AA$91:$AA$131,
Statystyki!BW12='Tabela kolorów'!$AB$90,'Tabela kolorów'!$AB$91:$AB$131,Statystyki!BW12='Tabela kolorów'!$AC$90,'Tabela kolorów'!$AC$91:$AC$131,Statystyki!BW12='Tabela kolorów'!$AD$90,'Tabela kolorów'!$AD$91:$AD$131,
Statystyki!BW12='Tabela kolorów'!$AE$90,'Tabela kolorów'!$AE$91:$AE$131,Statystyki!BW12='Tabela kolorów'!$AF$90,'Tabela kolorów'!$AF$91:$AF$131,Statystyki!BW12='Tabela kolorów'!$AG$90,'Tabela kolorów'!$AG$91:$AG$131,
Statystyki!BW12='Tabela kolorów'!$AH$90,'Tabela kolorów'!$AH$91:$AH$131,Statystyki!BW12='Tabela kolorów'!$AI$90,'Tabela kolorów'!$AI$91:$AI$131,Statystyki!BW12='Tabela kolorów'!$AJ$90,'Tabela kolorów'!$AJ$91:$AJ$131,
Statystyki!BW12='Tabela kolorów'!$AK$90,'Tabela kolorów'!$AK$91:$AK$131,Statystyki!BW12='Tabela kolorów'!$AL$90,'Tabela kolorów'!$AL$91:$AL$131,Statystyki!BW12='Tabela kolorów'!$AM$90,'Tabela kolorów'!$AM$91:$AM$131,
Statystyki!BW12='Tabela kolorów'!$AN$90,'Tabela kolorów'!$AN$91:$AN$131,Statystyki!BW12='Tabela kolorów'!$AO$90,'Tabela kolorów'!$AO$91:$AO$131,Statystyki!BW12='Tabela kolorów'!$AP$90,'Tabela kolorów'!$AP$91:$AP$131),"0")</f>
        <v>0</v>
      </c>
      <c r="BX360" t="str" cm="1">
        <f t="array" ref="BX360">_xlfn.IFNA(_xlfn.IFS(Statystyki!BX12='Tabela kolorów'!$B$90,'Tabela kolorów'!$B$91:$B$131,Statystyki!BX12='Tabela kolorów'!$C$90,'Tabela kolorów'!$C$91:$C$131,Statystyki!BX12='Tabela kolorów'!$D$90,'Tabela kolorów'!$D$91:$D$131,
Statystyki!BX12='Tabela kolorów'!$E$90,'Tabela kolorów'!$E$91:$E$131,Statystyki!BX12='Tabela kolorów'!$F$90,'Tabela kolorów'!$F$91:$F$131,Statystyki!BX12='Tabela kolorów'!$G$90,'Tabela kolorów'!$G$91:$G$131,
Statystyki!BX12='Tabela kolorów'!$H$90,'Tabela kolorów'!$H$91:$H$131,Statystyki!BX12='Tabela kolorów'!$I$90,'Tabela kolorów'!$I$91:$I$131,Statystyki!BX12='Tabela kolorów'!$J$90,'Tabela kolorów'!$J$91:$J$131,
Statystyki!BX12='Tabela kolorów'!$K$90,'Tabela kolorów'!$K$91:$K$131,Statystyki!BX12='Tabela kolorów'!$L$90,'Tabela kolorów'!$L$91:$L$131,Statystyki!BX12='Tabela kolorów'!$M$90,'Tabela kolorów'!$M$91:$M$131,
Statystyki!BX12='Tabela kolorów'!$N$90,'Tabela kolorów'!$N$91:$N$131,Statystyki!BX12='Tabela kolorów'!$O$90,'Tabela kolorów'!$O$91:$O$131,Statystyki!BX12='Tabela kolorów'!$P$90,'Tabela kolorów'!$P$91:$P$131,
Statystyki!BX12='Tabela kolorów'!$Q$90,'Tabela kolorów'!$Q$91:$Q$131,Statystyki!BX12='Tabela kolorów'!$R$90,'Tabela kolorów'!$R$91:$R$131,Statystyki!BX12='Tabela kolorów'!$S$90,'Tabela kolorów'!$S$91:$S$131,
Statystyki!BX12='Tabela kolorów'!$S$90,'Tabela kolorów'!$S$91:$S$131,Statystyki!BX12='Tabela kolorów'!$T$90,'Tabela kolorów'!$T$91:$T$131,Statystyki!BX12='Tabela kolorów'!$U$90,'Tabela kolorów'!$U$91:$U$131,
Statystyki!BX12='Tabela kolorów'!$V$90,'Tabela kolorów'!$V$91:$V$131,Statystyki!BX12='Tabela kolorów'!$W$90,'Tabela kolorów'!$W$91:$W$131,Statystyki!BX12='Tabela kolorów'!$X$90,'Tabela kolorów'!$X$91:$X$131,
Statystyki!BX12='Tabela kolorów'!$Y$90,'Tabela kolorów'!$Y$91:$Y$131,Statystyki!BX12='Tabela kolorów'!$Z$90,'Tabela kolorów'!$Z$91:$Z$131,Statystyki!BX12='Tabela kolorów'!$AA$90,'Tabela kolorów'!$AA$91:$AA$131,
Statystyki!BX12='Tabela kolorów'!$AB$90,'Tabela kolorów'!$AB$91:$AB$131,Statystyki!BX12='Tabela kolorów'!$AC$90,'Tabela kolorów'!$AC$91:$AC$131,Statystyki!BX12='Tabela kolorów'!$AD$90,'Tabela kolorów'!$AD$91:$AD$131,
Statystyki!BX12='Tabela kolorów'!$AE$90,'Tabela kolorów'!$AE$91:$AE$131,Statystyki!BX12='Tabela kolorów'!$AF$90,'Tabela kolorów'!$AF$91:$AF$131,Statystyki!BX12='Tabela kolorów'!$AG$90,'Tabela kolorów'!$AG$91:$AG$131,
Statystyki!BX12='Tabela kolorów'!$AH$90,'Tabela kolorów'!$AH$91:$AH$131,Statystyki!BX12='Tabela kolorów'!$AI$90,'Tabela kolorów'!$AI$91:$AI$131,Statystyki!BX12='Tabela kolorów'!$AJ$90,'Tabela kolorów'!$AJ$91:$AJ$131,
Statystyki!BX12='Tabela kolorów'!$AK$90,'Tabela kolorów'!$AK$91:$AK$131,Statystyki!BX12='Tabela kolorów'!$AL$90,'Tabela kolorów'!$AL$91:$AL$131,Statystyki!BX12='Tabela kolorów'!$AM$90,'Tabela kolorów'!$AM$91:$AM$131,
Statystyki!BX12='Tabela kolorów'!$AN$90,'Tabela kolorów'!$AN$91:$AN$131,Statystyki!BX12='Tabela kolorów'!$AO$90,'Tabela kolorów'!$AO$91:$AO$131,Statystyki!BX12='Tabela kolorów'!$AP$90,'Tabela kolorów'!$AP$91:$AP$131),"0")</f>
        <v>0</v>
      </c>
      <c r="BY360" t="str" cm="1">
        <f t="array" ref="BY360">_xlfn.IFNA(_xlfn.IFS(Statystyki!BY12='Tabela kolorów'!$B$90,'Tabela kolorów'!$B$91:$B$131,Statystyki!BY12='Tabela kolorów'!$C$90,'Tabela kolorów'!$C$91:$C$131,Statystyki!BY12='Tabela kolorów'!$D$90,'Tabela kolorów'!$D$91:$D$131,
Statystyki!BY12='Tabela kolorów'!$E$90,'Tabela kolorów'!$E$91:$E$131,Statystyki!BY12='Tabela kolorów'!$F$90,'Tabela kolorów'!$F$91:$F$131,Statystyki!BY12='Tabela kolorów'!$G$90,'Tabela kolorów'!$G$91:$G$131,
Statystyki!BY12='Tabela kolorów'!$H$90,'Tabela kolorów'!$H$91:$H$131,Statystyki!BY12='Tabela kolorów'!$I$90,'Tabela kolorów'!$I$91:$I$131,Statystyki!BY12='Tabela kolorów'!$J$90,'Tabela kolorów'!$J$91:$J$131,
Statystyki!BY12='Tabela kolorów'!$K$90,'Tabela kolorów'!$K$91:$K$131,Statystyki!BY12='Tabela kolorów'!$L$90,'Tabela kolorów'!$L$91:$L$131,Statystyki!BY12='Tabela kolorów'!$M$90,'Tabela kolorów'!$M$91:$M$131,
Statystyki!BY12='Tabela kolorów'!$N$90,'Tabela kolorów'!$N$91:$N$131,Statystyki!BY12='Tabela kolorów'!$O$90,'Tabela kolorów'!$O$91:$O$131,Statystyki!BY12='Tabela kolorów'!$P$90,'Tabela kolorów'!$P$91:$P$131,
Statystyki!BY12='Tabela kolorów'!$Q$90,'Tabela kolorów'!$Q$91:$Q$131,Statystyki!BY12='Tabela kolorów'!$R$90,'Tabela kolorów'!$R$91:$R$131,Statystyki!BY12='Tabela kolorów'!$S$90,'Tabela kolorów'!$S$91:$S$131,
Statystyki!BY12='Tabela kolorów'!$S$90,'Tabela kolorów'!$S$91:$S$131,Statystyki!BY12='Tabela kolorów'!$T$90,'Tabela kolorów'!$T$91:$T$131,Statystyki!BY12='Tabela kolorów'!$U$90,'Tabela kolorów'!$U$91:$U$131,
Statystyki!BY12='Tabela kolorów'!$V$90,'Tabela kolorów'!$V$91:$V$131,Statystyki!BY12='Tabela kolorów'!$W$90,'Tabela kolorów'!$W$91:$W$131,Statystyki!BY12='Tabela kolorów'!$X$90,'Tabela kolorów'!$X$91:$X$131,
Statystyki!BY12='Tabela kolorów'!$Y$90,'Tabela kolorów'!$Y$91:$Y$131,Statystyki!BY12='Tabela kolorów'!$Z$90,'Tabela kolorów'!$Z$91:$Z$131,Statystyki!BY12='Tabela kolorów'!$AA$90,'Tabela kolorów'!$AA$91:$AA$131,
Statystyki!BY12='Tabela kolorów'!$AB$90,'Tabela kolorów'!$AB$91:$AB$131,Statystyki!BY12='Tabela kolorów'!$AC$90,'Tabela kolorów'!$AC$91:$AC$131,Statystyki!BY12='Tabela kolorów'!$AD$90,'Tabela kolorów'!$AD$91:$AD$131,
Statystyki!BY12='Tabela kolorów'!$AE$90,'Tabela kolorów'!$AE$91:$AE$131,Statystyki!BY12='Tabela kolorów'!$AF$90,'Tabela kolorów'!$AF$91:$AF$131,Statystyki!BY12='Tabela kolorów'!$AG$90,'Tabela kolorów'!$AG$91:$AG$131,
Statystyki!BY12='Tabela kolorów'!$AH$90,'Tabela kolorów'!$AH$91:$AH$131,Statystyki!BY12='Tabela kolorów'!$AI$90,'Tabela kolorów'!$AI$91:$AI$131,Statystyki!BY12='Tabela kolorów'!$AJ$90,'Tabela kolorów'!$AJ$91:$AJ$131,
Statystyki!BY12='Tabela kolorów'!$AK$90,'Tabela kolorów'!$AK$91:$AK$131,Statystyki!BY12='Tabela kolorów'!$AL$90,'Tabela kolorów'!$AL$91:$AL$131,Statystyki!BY12='Tabela kolorów'!$AM$90,'Tabela kolorów'!$AM$91:$AM$131,
Statystyki!BY12='Tabela kolorów'!$AN$90,'Tabela kolorów'!$AN$91:$AN$131,Statystyki!BY12='Tabela kolorów'!$AO$90,'Tabela kolorów'!$AO$91:$AO$131,Statystyki!BY12='Tabela kolorów'!$AP$90,'Tabela kolorów'!$AP$91:$AP$131),"0")</f>
        <v>0</v>
      </c>
    </row>
    <row r="361" spans="61:77" x14ac:dyDescent="0.3">
      <c r="BI361">
        <v>2</v>
      </c>
      <c r="BM361" t="str">
        <f ca="1"/>
        <v>Głęboki róż</v>
      </c>
      <c r="BV361" t="str">
        <f ca="1"/>
        <v>Głęboki róż</v>
      </c>
    </row>
    <row r="362" spans="61:77" x14ac:dyDescent="0.3">
      <c r="BI362">
        <v>3</v>
      </c>
      <c r="BM362" t="str">
        <f ca="1"/>
        <v>Karmazynowy</v>
      </c>
      <c r="BV362" t="str">
        <f ca="1"/>
        <v>Jasnobrązowy</v>
      </c>
    </row>
    <row r="363" spans="61:77" x14ac:dyDescent="0.3">
      <c r="BI363">
        <v>4</v>
      </c>
      <c r="BM363" t="str">
        <f ca="1"/>
        <v>Ciemny czerwony</v>
      </c>
      <c r="BV363" t="str">
        <f ca="1"/>
        <v>Biały</v>
      </c>
    </row>
    <row r="364" spans="61:77" x14ac:dyDescent="0.3">
      <c r="BI364">
        <v>5</v>
      </c>
      <c r="BM364" t="str">
        <f ca="1"/>
        <v>Pomidor</v>
      </c>
      <c r="BV364" t="str">
        <f ca="1"/>
        <v>Jasnoszary</v>
      </c>
    </row>
    <row r="365" spans="61:77" x14ac:dyDescent="0.3">
      <c r="BI365">
        <v>6</v>
      </c>
      <c r="BM365" t="str">
        <f ca="1"/>
        <v>Fioletowy</v>
      </c>
      <c r="BV365" t="str">
        <f ca="1"/>
        <v>Szary</v>
      </c>
    </row>
    <row r="366" spans="61:77" x14ac:dyDescent="0.3">
      <c r="BI366">
        <v>7</v>
      </c>
      <c r="BM366" t="str">
        <f ca="1"/>
        <v>Purpurowy</v>
      </c>
      <c r="BV366" t="str">
        <f ca="1"/>
        <v>Przyciemniony szary</v>
      </c>
    </row>
    <row r="367" spans="61:77" x14ac:dyDescent="0.3">
      <c r="BI367">
        <v>8</v>
      </c>
      <c r="BM367" t="str">
        <f ca="1"/>
        <v>Fuksja</v>
      </c>
      <c r="BV367" t="str">
        <f ca="1"/>
        <v>Łupkowy szary</v>
      </c>
    </row>
    <row r="368" spans="61:77" x14ac:dyDescent="0.3">
      <c r="BI368">
        <v>9</v>
      </c>
      <c r="BM368" t="str">
        <f ca="1"/>
        <v>Niebieski</v>
      </c>
      <c r="BV368" t="str">
        <f ca="1"/>
        <v>Czarny</v>
      </c>
    </row>
    <row r="369" spans="61:74" x14ac:dyDescent="0.3">
      <c r="BI369">
        <v>10</v>
      </c>
      <c r="BM369" t="str">
        <f ca="1"/>
        <v>Granatowy</v>
      </c>
      <c r="BV369">
        <f ca="1"/>
        <v>0</v>
      </c>
    </row>
    <row r="370" spans="61:74" x14ac:dyDescent="0.3">
      <c r="BI370">
        <v>11</v>
      </c>
      <c r="BM370" t="str">
        <f ca="1"/>
        <v>Stalowo niebieski</v>
      </c>
      <c r="BV370">
        <f ca="1"/>
        <v>0</v>
      </c>
    </row>
    <row r="371" spans="61:74" x14ac:dyDescent="0.3">
      <c r="BI371">
        <v>12</v>
      </c>
      <c r="BM371" t="str">
        <f ca="1"/>
        <v>Akwamaryn</v>
      </c>
      <c r="BV371">
        <f ca="1"/>
        <v>0</v>
      </c>
    </row>
    <row r="372" spans="61:74" x14ac:dyDescent="0.3">
      <c r="BI372">
        <v>13</v>
      </c>
      <c r="BM372" t="str">
        <f ca="1"/>
        <v>Jasny błękit nieba</v>
      </c>
      <c r="BV372">
        <f ca="1"/>
        <v>0</v>
      </c>
    </row>
    <row r="373" spans="61:74" x14ac:dyDescent="0.3">
      <c r="BI373">
        <v>14</v>
      </c>
      <c r="BM373" t="str">
        <f ca="1"/>
        <v>Ciemny turkus</v>
      </c>
      <c r="BV373">
        <f ca="1"/>
        <v>0</v>
      </c>
    </row>
    <row r="374" spans="61:74" x14ac:dyDescent="0.3">
      <c r="BI374">
        <v>15</v>
      </c>
      <c r="BM374" t="str">
        <f ca="1"/>
        <v>Cyraneczka</v>
      </c>
      <c r="BV374">
        <f ca="1"/>
        <v>0</v>
      </c>
    </row>
    <row r="375" spans="61:74" x14ac:dyDescent="0.3">
      <c r="BI375">
        <v>16</v>
      </c>
      <c r="BM375" t="str">
        <f ca="1"/>
        <v>Średni akwamaryn</v>
      </c>
      <c r="BV375">
        <f ca="1"/>
        <v>0</v>
      </c>
    </row>
    <row r="376" spans="61:74" x14ac:dyDescent="0.3">
      <c r="BI376">
        <v>17</v>
      </c>
      <c r="BM376" t="str">
        <f ca="1"/>
        <v>Zielony</v>
      </c>
      <c r="BV376">
        <f ca="1"/>
        <v>0</v>
      </c>
    </row>
    <row r="377" spans="61:74" x14ac:dyDescent="0.3">
      <c r="BI377">
        <v>18</v>
      </c>
      <c r="BM377" t="str">
        <f ca="1"/>
        <v>Oliwkowy</v>
      </c>
      <c r="BV377">
        <f ca="1"/>
        <v>0</v>
      </c>
    </row>
    <row r="378" spans="61:74" x14ac:dyDescent="0.3">
      <c r="BI378">
        <v>19</v>
      </c>
      <c r="BM378" t="str">
        <f ca="1"/>
        <v>Żółty zielony</v>
      </c>
      <c r="BV378">
        <f ca="1"/>
        <v>0</v>
      </c>
    </row>
    <row r="379" spans="61:74" x14ac:dyDescent="0.3">
      <c r="BI379">
        <v>20</v>
      </c>
      <c r="BM379" t="str">
        <f ca="1"/>
        <v>Limonkowy</v>
      </c>
      <c r="BV379">
        <f ca="1"/>
        <v>0</v>
      </c>
    </row>
    <row r="380" spans="61:74" x14ac:dyDescent="0.3">
      <c r="BI380">
        <v>21</v>
      </c>
      <c r="BM380" t="str">
        <f ca="1"/>
        <v>Zielony żółty</v>
      </c>
      <c r="BV380">
        <f ca="1"/>
        <v>0</v>
      </c>
    </row>
    <row r="381" spans="61:74" x14ac:dyDescent="0.3">
      <c r="BI381">
        <v>22</v>
      </c>
      <c r="BM381" t="str">
        <f ca="1"/>
        <v>Wiosenna zieleń</v>
      </c>
      <c r="BV381">
        <f ca="1"/>
        <v>0</v>
      </c>
    </row>
    <row r="382" spans="61:74" x14ac:dyDescent="0.3">
      <c r="BI382">
        <v>23</v>
      </c>
      <c r="BM382" t="str">
        <f ca="1"/>
        <v>Żółty</v>
      </c>
      <c r="BV382">
        <f ca="1"/>
        <v>0</v>
      </c>
    </row>
    <row r="383" spans="61:74" x14ac:dyDescent="0.3">
      <c r="BI383">
        <v>24</v>
      </c>
      <c r="BM383" t="str">
        <f ca="1"/>
        <v>Złoty</v>
      </c>
      <c r="BV383">
        <f ca="1"/>
        <v>0</v>
      </c>
    </row>
    <row r="384" spans="61:74" x14ac:dyDescent="0.3">
      <c r="BI384">
        <v>25</v>
      </c>
      <c r="BM384" t="str">
        <f ca="1"/>
        <v>Cytrynowy szyfon</v>
      </c>
      <c r="BV384">
        <f ca="1"/>
        <v>0</v>
      </c>
    </row>
    <row r="385" spans="60:74" x14ac:dyDescent="0.3">
      <c r="BI385">
        <v>26</v>
      </c>
      <c r="BM385" t="str">
        <f ca="1"/>
        <v>Ciemny khaki</v>
      </c>
      <c r="BV385">
        <f ca="1"/>
        <v>0</v>
      </c>
    </row>
    <row r="386" spans="60:74" x14ac:dyDescent="0.3">
      <c r="BI386">
        <v>27</v>
      </c>
      <c r="BM386" t="str">
        <f ca="1"/>
        <v>Pomarańczowy</v>
      </c>
      <c r="BV386">
        <f ca="1"/>
        <v>0</v>
      </c>
    </row>
    <row r="387" spans="60:74" x14ac:dyDescent="0.3">
      <c r="BI387">
        <v>28</v>
      </c>
      <c r="BM387" t="str">
        <f ca="1"/>
        <v>Pomarańczowy czerwony</v>
      </c>
      <c r="BV387">
        <f ca="1"/>
        <v>0</v>
      </c>
    </row>
    <row r="388" spans="60:74" x14ac:dyDescent="0.3">
      <c r="BI388">
        <v>29</v>
      </c>
      <c r="BM388" t="str">
        <f ca="1"/>
        <v>Brązowy</v>
      </c>
      <c r="BV388">
        <f ca="1"/>
        <v>0</v>
      </c>
    </row>
    <row r="389" spans="60:74" x14ac:dyDescent="0.3">
      <c r="BH389">
        <v>9</v>
      </c>
      <c r="BI389">
        <v>30</v>
      </c>
      <c r="BM389" t="str">
        <f ca="1"/>
        <v>Jasnobrązowy</v>
      </c>
      <c r="BV389">
        <f ca="1"/>
        <v>0</v>
      </c>
    </row>
    <row r="390" spans="60:74" x14ac:dyDescent="0.3">
      <c r="BI390">
        <v>31</v>
      </c>
      <c r="BM390" t="str">
        <f ca="1"/>
        <v>Nawłoć</v>
      </c>
      <c r="BV390">
        <f ca="1"/>
        <v>0</v>
      </c>
    </row>
    <row r="391" spans="60:74" x14ac:dyDescent="0.3">
      <c r="BI391">
        <v>32</v>
      </c>
      <c r="BM391" t="str">
        <f ca="1"/>
        <v>Czekoladowy</v>
      </c>
      <c r="BV391">
        <f ca="1"/>
        <v>0</v>
      </c>
    </row>
    <row r="392" spans="60:74" x14ac:dyDescent="0.3">
      <c r="BI392">
        <v>33</v>
      </c>
      <c r="BM392" t="str">
        <f ca="1"/>
        <v>Kasztanowy</v>
      </c>
      <c r="BV392">
        <f ca="1"/>
        <v>0</v>
      </c>
    </row>
    <row r="393" spans="60:74" x14ac:dyDescent="0.3">
      <c r="BI393">
        <v>34</v>
      </c>
      <c r="BM393" t="str">
        <f ca="1"/>
        <v>Brązowe siodło</v>
      </c>
      <c r="BV393">
        <f ca="1"/>
        <v>0</v>
      </c>
    </row>
    <row r="394" spans="60:74" x14ac:dyDescent="0.3">
      <c r="BI394">
        <v>35</v>
      </c>
      <c r="BM394" t="str">
        <f ca="1"/>
        <v>Biały</v>
      </c>
      <c r="BV394">
        <f ca="1"/>
        <v>0</v>
      </c>
    </row>
    <row r="395" spans="60:74" x14ac:dyDescent="0.3">
      <c r="BI395">
        <v>36</v>
      </c>
      <c r="BM395" t="str">
        <f ca="1"/>
        <v>Jasnoszary</v>
      </c>
      <c r="BV395">
        <f ca="1"/>
        <v>0</v>
      </c>
    </row>
    <row r="396" spans="60:74" x14ac:dyDescent="0.3">
      <c r="BI396">
        <v>37</v>
      </c>
      <c r="BM396" t="str">
        <f ca="1"/>
        <v>Szary</v>
      </c>
      <c r="BV396">
        <f ca="1"/>
        <v>0</v>
      </c>
    </row>
    <row r="397" spans="60:74" x14ac:dyDescent="0.3">
      <c r="BI397">
        <v>38</v>
      </c>
      <c r="BM397" t="str">
        <f ca="1"/>
        <v>Przyciemniony szary</v>
      </c>
      <c r="BV397">
        <f ca="1"/>
        <v>0</v>
      </c>
    </row>
    <row r="398" spans="60:74" x14ac:dyDescent="0.3">
      <c r="BI398">
        <v>39</v>
      </c>
      <c r="BM398" t="str">
        <f ca="1"/>
        <v>Łupkowy szary</v>
      </c>
      <c r="BV398">
        <f ca="1"/>
        <v>0</v>
      </c>
    </row>
    <row r="399" spans="60:74" x14ac:dyDescent="0.3">
      <c r="BI399">
        <v>40</v>
      </c>
      <c r="BM399" t="str">
        <f ca="1"/>
        <v>Czarny</v>
      </c>
      <c r="BV399">
        <f ca="1"/>
        <v>0</v>
      </c>
    </row>
    <row r="400" spans="60:74" x14ac:dyDescent="0.3">
      <c r="BI400">
        <v>41</v>
      </c>
      <c r="BM400">
        <f ca="1"/>
        <v>0</v>
      </c>
      <c r="BV400">
        <f ca="1"/>
        <v>0</v>
      </c>
    </row>
    <row r="401" spans="61:77" x14ac:dyDescent="0.3">
      <c r="BI401">
        <v>42</v>
      </c>
    </row>
    <row r="402" spans="61:77" x14ac:dyDescent="0.3">
      <c r="BI402">
        <v>1</v>
      </c>
      <c r="BJ402" t="str" cm="1">
        <f t="array" ref="BJ402">_xlfn.IFNA(_xlfn.IFS(Statystyki!BJ13='Tabela kolorów'!$B$90,'Tabela kolorów'!$B$91:$B$131,Statystyki!BJ13='Tabela kolorów'!$C$90,'Tabela kolorów'!$C$91:$C$131,Statystyki!BJ13='Tabela kolorów'!$D$90,'Tabela kolorów'!$D$91:$D$131,
Statystyki!BJ13='Tabela kolorów'!$E$90,'Tabela kolorów'!$E$91:$E$131,Statystyki!BJ13='Tabela kolorów'!$F$90,'Tabela kolorów'!$F$91:$F$131,Statystyki!BJ13='Tabela kolorów'!$G$90,'Tabela kolorów'!$G$91:$G$131,
Statystyki!BJ13='Tabela kolorów'!$H$90,'Tabela kolorów'!$H$91:$H$131,Statystyki!BJ13='Tabela kolorów'!$I$90,'Tabela kolorów'!$I$91:$I$131,Statystyki!BJ13='Tabela kolorów'!$J$90,'Tabela kolorów'!$J$91:$J$131,
Statystyki!BJ13='Tabela kolorów'!$K$90,'Tabela kolorów'!$K$91:$K$131,Statystyki!BJ13='Tabela kolorów'!$L$90,'Tabela kolorów'!$L$91:$L$131,Statystyki!BJ13='Tabela kolorów'!$M$90,'Tabela kolorów'!$M$91:$M$131,
Statystyki!BJ13='Tabela kolorów'!$N$90,'Tabela kolorów'!$N$91:$N$131,Statystyki!BJ13='Tabela kolorów'!$O$90,'Tabela kolorów'!$O$91:$O$131,Statystyki!BJ13='Tabela kolorów'!$P$90,'Tabela kolorów'!$P$91:$P$131,
Statystyki!BJ13='Tabela kolorów'!$Q$90,'Tabela kolorów'!$Q$91:$Q$131,Statystyki!BJ13='Tabela kolorów'!$R$90,'Tabela kolorów'!$R$91:$R$131,Statystyki!BJ13='Tabela kolorów'!$S$90,'Tabela kolorów'!$S$91:$S$131,
Statystyki!BJ13='Tabela kolorów'!$S$90,'Tabela kolorów'!$S$91:$S$131,Statystyki!BJ13='Tabela kolorów'!$T$90,'Tabela kolorów'!$T$91:$T$131,Statystyki!BJ13='Tabela kolorów'!$U$90,'Tabela kolorów'!$U$91:$U$131,
Statystyki!BJ13='Tabela kolorów'!$V$90,'Tabela kolorów'!$V$91:$V$131,Statystyki!BJ13='Tabela kolorów'!$W$90,'Tabela kolorów'!$W$91:$W$131,Statystyki!BJ13='Tabela kolorów'!$X$90,'Tabela kolorów'!$X$91:$X$131,
Statystyki!BJ13='Tabela kolorów'!$Y$90,'Tabela kolorów'!$Y$91:$Y$131,Statystyki!BJ13='Tabela kolorów'!$Z$90,'Tabela kolorów'!$Z$91:$Z$131,Statystyki!BJ13='Tabela kolorów'!$AA$90,'Tabela kolorów'!$AA$91:$AA$131,
Statystyki!BJ13='Tabela kolorów'!$AB$90,'Tabela kolorów'!$AB$91:$AB$131,Statystyki!BJ13='Tabela kolorów'!$AC$90,'Tabela kolorów'!$AC$91:$AC$131,Statystyki!BJ13='Tabela kolorów'!$AD$90,'Tabela kolorów'!$AD$91:$AD$131,
Statystyki!BJ13='Tabela kolorów'!$AE$90,'Tabela kolorów'!$AE$91:$AE$131,Statystyki!BJ13='Tabela kolorów'!$AF$90,'Tabela kolorów'!$AF$91:$AF$131,Statystyki!BJ13='Tabela kolorów'!$AG$90,'Tabela kolorów'!$AG$91:$AG$131,
Statystyki!BJ13='Tabela kolorów'!$AH$90,'Tabela kolorów'!$AH$91:$AH$131,Statystyki!BJ13='Tabela kolorów'!$AI$90,'Tabela kolorów'!$AI$91:$AI$131,Statystyki!BJ13='Tabela kolorów'!$AJ$90,'Tabela kolorów'!$AJ$91:$AJ$131,
Statystyki!BJ13='Tabela kolorów'!$AK$90,'Tabela kolorów'!$AK$91:$AK$131,Statystyki!BJ13='Tabela kolorów'!$AL$90,'Tabela kolorów'!$AL$91:$AL$131,Statystyki!BJ13='Tabela kolorów'!$AM$90,'Tabela kolorów'!$AM$91:$AM$131,
Statystyki!BJ13='Tabela kolorów'!$AN$90,'Tabela kolorów'!$AN$91:$AN$131,Statystyki!BJ13='Tabela kolorów'!$AO$90,'Tabela kolorów'!$AO$91:$AO$131,Statystyki!BJ13='Tabela kolorów'!$AP$90,'Tabela kolorów'!$AP$91:$AP$131),"0")</f>
        <v>0</v>
      </c>
      <c r="BK402" t="str" cm="1">
        <f t="array" ref="BK402">_xlfn.IFNA(_xlfn.IFS(Statystyki!BK13='Tabela kolorów'!$B$90,'Tabela kolorów'!$B$91:$B$131,Statystyki!BK13='Tabela kolorów'!$C$90,'Tabela kolorów'!$C$91:$C$131,Statystyki!BK13='Tabela kolorów'!$D$90,'Tabela kolorów'!$D$91:$D$131,
Statystyki!BK13='Tabela kolorów'!$E$90,'Tabela kolorów'!$E$91:$E$131,Statystyki!BK13='Tabela kolorów'!$F$90,'Tabela kolorów'!$F$91:$F$131,Statystyki!BK13='Tabela kolorów'!$G$90,'Tabela kolorów'!$G$91:$G$131,
Statystyki!BK13='Tabela kolorów'!$H$90,'Tabela kolorów'!$H$91:$H$131,Statystyki!BK13='Tabela kolorów'!$I$90,'Tabela kolorów'!$I$91:$I$131,Statystyki!BK13='Tabela kolorów'!$J$90,'Tabela kolorów'!$J$91:$J$131,
Statystyki!BK13='Tabela kolorów'!$K$90,'Tabela kolorów'!$K$91:$K$131,Statystyki!BK13='Tabela kolorów'!$L$90,'Tabela kolorów'!$L$91:$L$131,Statystyki!BK13='Tabela kolorów'!$M$90,'Tabela kolorów'!$M$91:$M$131,
Statystyki!BK13='Tabela kolorów'!$N$90,'Tabela kolorów'!$N$91:$N$131,Statystyki!BK13='Tabela kolorów'!$O$90,'Tabela kolorów'!$O$91:$O$131,Statystyki!BK13='Tabela kolorów'!$P$90,'Tabela kolorów'!$P$91:$P$131,
Statystyki!BK13='Tabela kolorów'!$Q$90,'Tabela kolorów'!$Q$91:$Q$131,Statystyki!BK13='Tabela kolorów'!$R$90,'Tabela kolorów'!$R$91:$R$131,Statystyki!BK13='Tabela kolorów'!$S$90,'Tabela kolorów'!$S$91:$S$131,
Statystyki!BK13='Tabela kolorów'!$S$90,'Tabela kolorów'!$S$91:$S$131,Statystyki!BK13='Tabela kolorów'!$T$90,'Tabela kolorów'!$T$91:$T$131,Statystyki!BK13='Tabela kolorów'!$U$90,'Tabela kolorów'!$U$91:$U$131,
Statystyki!BK13='Tabela kolorów'!$V$90,'Tabela kolorów'!$V$91:$V$131,Statystyki!BK13='Tabela kolorów'!$W$90,'Tabela kolorów'!$W$91:$W$131,Statystyki!BK13='Tabela kolorów'!$X$90,'Tabela kolorów'!$X$91:$X$131,
Statystyki!BK13='Tabela kolorów'!$Y$90,'Tabela kolorów'!$Y$91:$Y$131,Statystyki!BK13='Tabela kolorów'!$Z$90,'Tabela kolorów'!$Z$91:$Z$131,Statystyki!BK13='Tabela kolorów'!$AA$90,'Tabela kolorów'!$AA$91:$AA$131,
Statystyki!BK13='Tabela kolorów'!$AB$90,'Tabela kolorów'!$AB$91:$AB$131,Statystyki!BK13='Tabela kolorów'!$AC$90,'Tabela kolorów'!$AC$91:$AC$131,Statystyki!BK13='Tabela kolorów'!$AD$90,'Tabela kolorów'!$AD$91:$AD$131,
Statystyki!BK13='Tabela kolorów'!$AE$90,'Tabela kolorów'!$AE$91:$AE$131,Statystyki!BK13='Tabela kolorów'!$AF$90,'Tabela kolorów'!$AF$91:$AF$131,Statystyki!BK13='Tabela kolorów'!$AG$90,'Tabela kolorów'!$AG$91:$AG$131,
Statystyki!BK13='Tabela kolorów'!$AH$90,'Tabela kolorów'!$AH$91:$AH$131,Statystyki!BK13='Tabela kolorów'!$AI$90,'Tabela kolorów'!$AI$91:$AI$131,Statystyki!BK13='Tabela kolorów'!$AJ$90,'Tabela kolorów'!$AJ$91:$AJ$131,
Statystyki!BK13='Tabela kolorów'!$AK$90,'Tabela kolorów'!$AK$91:$AK$131,Statystyki!BK13='Tabela kolorów'!$AL$90,'Tabela kolorów'!$AL$91:$AL$131,Statystyki!BK13='Tabela kolorów'!$AM$90,'Tabela kolorów'!$AM$91:$AM$131,
Statystyki!BK13='Tabela kolorów'!$AN$90,'Tabela kolorów'!$AN$91:$AN$131,Statystyki!BK13='Tabela kolorów'!$AO$90,'Tabela kolorów'!$AO$91:$AO$131,Statystyki!BK13='Tabela kolorów'!$AP$90,'Tabela kolorów'!$AP$91:$AP$131),"0")</f>
        <v>0</v>
      </c>
      <c r="BL402" t="str" cm="1">
        <f t="array" ref="BL402">_xlfn.IFNA(_xlfn.IFS(Statystyki!BL13='Tabela kolorów'!$B$90,'Tabela kolorów'!$B$91:$B$131,Statystyki!BL13='Tabela kolorów'!$C$90,'Tabela kolorów'!$C$91:$C$131,Statystyki!BL13='Tabela kolorów'!$D$90,'Tabela kolorów'!$D$91:$D$131,
Statystyki!BL13='Tabela kolorów'!$E$90,'Tabela kolorów'!$E$91:$E$131,Statystyki!BL13='Tabela kolorów'!$F$90,'Tabela kolorów'!$F$91:$F$131,Statystyki!BL13='Tabela kolorów'!$G$90,'Tabela kolorów'!$G$91:$G$131,
Statystyki!BL13='Tabela kolorów'!$H$90,'Tabela kolorów'!$H$91:$H$131,Statystyki!BL13='Tabela kolorów'!$I$90,'Tabela kolorów'!$I$91:$I$131,Statystyki!BL13='Tabela kolorów'!$J$90,'Tabela kolorów'!$J$91:$J$131,
Statystyki!BL13='Tabela kolorów'!$K$90,'Tabela kolorów'!$K$91:$K$131,Statystyki!BL13='Tabela kolorów'!$L$90,'Tabela kolorów'!$L$91:$L$131,Statystyki!BL13='Tabela kolorów'!$M$90,'Tabela kolorów'!$M$91:$M$131,
Statystyki!BL13='Tabela kolorów'!$N$90,'Tabela kolorów'!$N$91:$N$131,Statystyki!BL13='Tabela kolorów'!$O$90,'Tabela kolorów'!$O$91:$O$131,Statystyki!BL13='Tabela kolorów'!$P$90,'Tabela kolorów'!$P$91:$P$131,
Statystyki!BL13='Tabela kolorów'!$Q$90,'Tabela kolorów'!$Q$91:$Q$131,Statystyki!BL13='Tabela kolorów'!$R$90,'Tabela kolorów'!$R$91:$R$131,Statystyki!BL13='Tabela kolorów'!$S$90,'Tabela kolorów'!$S$91:$S$131,
Statystyki!BL13='Tabela kolorów'!$S$90,'Tabela kolorów'!$S$91:$S$131,Statystyki!BL13='Tabela kolorów'!$T$90,'Tabela kolorów'!$T$91:$T$131,Statystyki!BL13='Tabela kolorów'!$U$90,'Tabela kolorów'!$U$91:$U$131,
Statystyki!BL13='Tabela kolorów'!$V$90,'Tabela kolorów'!$V$91:$V$131,Statystyki!BL13='Tabela kolorów'!$W$90,'Tabela kolorów'!$W$91:$W$131,Statystyki!BL13='Tabela kolorów'!$X$90,'Tabela kolorów'!$X$91:$X$131,
Statystyki!BL13='Tabela kolorów'!$Y$90,'Tabela kolorów'!$Y$91:$Y$131,Statystyki!BL13='Tabela kolorów'!$Z$90,'Tabela kolorów'!$Z$91:$Z$131,Statystyki!BL13='Tabela kolorów'!$AA$90,'Tabela kolorów'!$AA$91:$AA$131,
Statystyki!BL13='Tabela kolorów'!$AB$90,'Tabela kolorów'!$AB$91:$AB$131,Statystyki!BL13='Tabela kolorów'!$AC$90,'Tabela kolorów'!$AC$91:$AC$131,Statystyki!BL13='Tabela kolorów'!$AD$90,'Tabela kolorów'!$AD$91:$AD$131,
Statystyki!BL13='Tabela kolorów'!$AE$90,'Tabela kolorów'!$AE$91:$AE$131,Statystyki!BL13='Tabela kolorów'!$AF$90,'Tabela kolorów'!$AF$91:$AF$131,Statystyki!BL13='Tabela kolorów'!$AG$90,'Tabela kolorów'!$AG$91:$AG$131,
Statystyki!BL13='Tabela kolorów'!$AH$90,'Tabela kolorów'!$AH$91:$AH$131,Statystyki!BL13='Tabela kolorów'!$AI$90,'Tabela kolorów'!$AI$91:$AI$131,Statystyki!BL13='Tabela kolorów'!$AJ$90,'Tabela kolorów'!$AJ$91:$AJ$131,
Statystyki!BL13='Tabela kolorów'!$AK$90,'Tabela kolorów'!$AK$91:$AK$131,Statystyki!BL13='Tabela kolorów'!$AL$90,'Tabela kolorów'!$AL$91:$AL$131,Statystyki!BL13='Tabela kolorów'!$AM$90,'Tabela kolorów'!$AM$91:$AM$131,
Statystyki!BL13='Tabela kolorów'!$AN$90,'Tabela kolorów'!$AN$91:$AN$131,Statystyki!BL13='Tabela kolorów'!$AO$90,'Tabela kolorów'!$AO$91:$AO$131,Statystyki!BL13='Tabela kolorów'!$AP$90,'Tabela kolorów'!$AP$91:$AP$131),"0")</f>
        <v>0</v>
      </c>
      <c r="BM402" t="str" cm="1">
        <f t="array" ref="BM402">_xlfn.IFNA(_xlfn.IFS(Statystyki!BM13='Tabela kolorów'!$B$90,'Tabela kolorów'!$B$91:$B$131,Statystyki!BM13='Tabela kolorów'!$C$90,'Tabela kolorów'!$C$91:$C$131,Statystyki!BM13='Tabela kolorów'!$D$90,'Tabela kolorów'!$D$91:$D$131,
Statystyki!BM13='Tabela kolorów'!$E$90,'Tabela kolorów'!$E$91:$E$131,Statystyki!BM13='Tabela kolorów'!$F$90,'Tabela kolorów'!$F$91:$F$131,Statystyki!BM13='Tabela kolorów'!$G$90,'Tabela kolorów'!$G$91:$G$131,
Statystyki!BM13='Tabela kolorów'!$H$90,'Tabela kolorów'!$H$91:$H$131,Statystyki!BM13='Tabela kolorów'!$I$90,'Tabela kolorów'!$I$91:$I$131,Statystyki!BM13='Tabela kolorów'!$J$90,'Tabela kolorów'!$J$91:$J$131,
Statystyki!BM13='Tabela kolorów'!$K$90,'Tabela kolorów'!$K$91:$K$131,Statystyki!BM13='Tabela kolorów'!$L$90,'Tabela kolorów'!$L$91:$L$131,Statystyki!BM13='Tabela kolorów'!$M$90,'Tabela kolorów'!$M$91:$M$131,
Statystyki!BM13='Tabela kolorów'!$N$90,'Tabela kolorów'!$N$91:$N$131,Statystyki!BM13='Tabela kolorów'!$O$90,'Tabela kolorów'!$O$91:$O$131,Statystyki!BM13='Tabela kolorów'!$P$90,'Tabela kolorów'!$P$91:$P$131,
Statystyki!BM13='Tabela kolorów'!$Q$90,'Tabela kolorów'!$Q$91:$Q$131,Statystyki!BM13='Tabela kolorów'!$R$90,'Tabela kolorów'!$R$91:$R$131,Statystyki!BM13='Tabela kolorów'!$S$90,'Tabela kolorów'!$S$91:$S$131,
Statystyki!BM13='Tabela kolorów'!$S$90,'Tabela kolorów'!$S$91:$S$131,Statystyki!BM13='Tabela kolorów'!$T$90,'Tabela kolorów'!$T$91:$T$131,Statystyki!BM13='Tabela kolorów'!$U$90,'Tabela kolorów'!$U$91:$U$131,
Statystyki!BM13='Tabela kolorów'!$V$90,'Tabela kolorów'!$V$91:$V$131,Statystyki!BM13='Tabela kolorów'!$W$90,'Tabela kolorów'!$W$91:$W$131,Statystyki!BM13='Tabela kolorów'!$X$90,'Tabela kolorów'!$X$91:$X$131,
Statystyki!BM13='Tabela kolorów'!$Y$90,'Tabela kolorów'!$Y$91:$Y$131,Statystyki!BM13='Tabela kolorów'!$Z$90,'Tabela kolorów'!$Z$91:$Z$131,Statystyki!BM13='Tabela kolorów'!$AA$90,'Tabela kolorów'!$AA$91:$AA$131,
Statystyki!BM13='Tabela kolorów'!$AB$90,'Tabela kolorów'!$AB$91:$AB$131,Statystyki!BM13='Tabela kolorów'!$AC$90,'Tabela kolorów'!$AC$91:$AC$131,Statystyki!BM13='Tabela kolorów'!$AD$90,'Tabela kolorów'!$AD$91:$AD$131,
Statystyki!BM13='Tabela kolorów'!$AE$90,'Tabela kolorów'!$AE$91:$AE$131,Statystyki!BM13='Tabela kolorów'!$AF$90,'Tabela kolorów'!$AF$91:$AF$131,Statystyki!BM13='Tabela kolorów'!$AG$90,'Tabela kolorów'!$AG$91:$AG$131,
Statystyki!BM13='Tabela kolorów'!$AH$90,'Tabela kolorów'!$AH$91:$AH$131,Statystyki!BM13='Tabela kolorów'!$AI$90,'Tabela kolorów'!$AI$91:$AI$131,Statystyki!BM13='Tabela kolorów'!$AJ$90,'Tabela kolorów'!$AJ$91:$AJ$131,
Statystyki!BM13='Tabela kolorów'!$AK$90,'Tabela kolorów'!$AK$91:$AK$131,Statystyki!BM13='Tabela kolorów'!$AL$90,'Tabela kolorów'!$AL$91:$AL$131,Statystyki!BM13='Tabela kolorów'!$AM$90,'Tabela kolorów'!$AM$91:$AM$131,
Statystyki!BM13='Tabela kolorów'!$AN$90,'Tabela kolorów'!$AN$91:$AN$131,Statystyki!BM13='Tabela kolorów'!$AO$90,'Tabela kolorów'!$AO$91:$AO$131,Statystyki!BM13='Tabela kolorów'!$AP$90,'Tabela kolorów'!$AP$91:$AP$131),"0")</f>
        <v>0</v>
      </c>
      <c r="BN402" t="str" cm="1">
        <f t="array" ref="BN402">_xlfn.IFNA(_xlfn.IFS(Statystyki!BN13='Tabela kolorów'!$B$90,'Tabela kolorów'!$B$91:$B$131,Statystyki!BN13='Tabela kolorów'!$C$90,'Tabela kolorów'!$C$91:$C$131,Statystyki!BN13='Tabela kolorów'!$D$90,'Tabela kolorów'!$D$91:$D$131,
Statystyki!BN13='Tabela kolorów'!$E$90,'Tabela kolorów'!$E$91:$E$131,Statystyki!BN13='Tabela kolorów'!$F$90,'Tabela kolorów'!$F$91:$F$131,Statystyki!BN13='Tabela kolorów'!$G$90,'Tabela kolorów'!$G$91:$G$131,
Statystyki!BN13='Tabela kolorów'!$H$90,'Tabela kolorów'!$H$91:$H$131,Statystyki!BN13='Tabela kolorów'!$I$90,'Tabela kolorów'!$I$91:$I$131,Statystyki!BN13='Tabela kolorów'!$J$90,'Tabela kolorów'!$J$91:$J$131,
Statystyki!BN13='Tabela kolorów'!$K$90,'Tabela kolorów'!$K$91:$K$131,Statystyki!BN13='Tabela kolorów'!$L$90,'Tabela kolorów'!$L$91:$L$131,Statystyki!BN13='Tabela kolorów'!$M$90,'Tabela kolorów'!$M$91:$M$131,
Statystyki!BN13='Tabela kolorów'!$N$90,'Tabela kolorów'!$N$91:$N$131,Statystyki!BN13='Tabela kolorów'!$O$90,'Tabela kolorów'!$O$91:$O$131,Statystyki!BN13='Tabela kolorów'!$P$90,'Tabela kolorów'!$P$91:$P$131,
Statystyki!BN13='Tabela kolorów'!$Q$90,'Tabela kolorów'!$Q$91:$Q$131,Statystyki!BN13='Tabela kolorów'!$R$90,'Tabela kolorów'!$R$91:$R$131,Statystyki!BN13='Tabela kolorów'!$S$90,'Tabela kolorów'!$S$91:$S$131,
Statystyki!BN13='Tabela kolorów'!$S$90,'Tabela kolorów'!$S$91:$S$131,Statystyki!BN13='Tabela kolorów'!$T$90,'Tabela kolorów'!$T$91:$T$131,Statystyki!BN13='Tabela kolorów'!$U$90,'Tabela kolorów'!$U$91:$U$131,
Statystyki!BN13='Tabela kolorów'!$V$90,'Tabela kolorów'!$V$91:$V$131,Statystyki!BN13='Tabela kolorów'!$W$90,'Tabela kolorów'!$W$91:$W$131,Statystyki!BN13='Tabela kolorów'!$X$90,'Tabela kolorów'!$X$91:$X$131,
Statystyki!BN13='Tabela kolorów'!$Y$90,'Tabela kolorów'!$Y$91:$Y$131,Statystyki!BN13='Tabela kolorów'!$Z$90,'Tabela kolorów'!$Z$91:$Z$131,Statystyki!BN13='Tabela kolorów'!$AA$90,'Tabela kolorów'!$AA$91:$AA$131,
Statystyki!BN13='Tabela kolorów'!$AB$90,'Tabela kolorów'!$AB$91:$AB$131,Statystyki!BN13='Tabela kolorów'!$AC$90,'Tabela kolorów'!$AC$91:$AC$131,Statystyki!BN13='Tabela kolorów'!$AD$90,'Tabela kolorów'!$AD$91:$AD$131,
Statystyki!BN13='Tabela kolorów'!$AE$90,'Tabela kolorów'!$AE$91:$AE$131,Statystyki!BN13='Tabela kolorów'!$AF$90,'Tabela kolorów'!$AF$91:$AF$131,Statystyki!BN13='Tabela kolorów'!$AG$90,'Tabela kolorów'!$AG$91:$AG$131,
Statystyki!BN13='Tabela kolorów'!$AH$90,'Tabela kolorów'!$AH$91:$AH$131,Statystyki!BN13='Tabela kolorów'!$AI$90,'Tabela kolorów'!$AI$91:$AI$131,Statystyki!BN13='Tabela kolorów'!$AJ$90,'Tabela kolorów'!$AJ$91:$AJ$131,
Statystyki!BN13='Tabela kolorów'!$AK$90,'Tabela kolorów'!$AK$91:$AK$131,Statystyki!BN13='Tabela kolorów'!$AL$90,'Tabela kolorów'!$AL$91:$AL$131,Statystyki!BN13='Tabela kolorów'!$AM$90,'Tabela kolorów'!$AM$91:$AM$131,
Statystyki!BN13='Tabela kolorów'!$AN$90,'Tabela kolorów'!$AN$91:$AN$131,Statystyki!BN13='Tabela kolorów'!$AO$90,'Tabela kolorów'!$AO$91:$AO$131,Statystyki!BN13='Tabela kolorów'!$AP$90,'Tabela kolorów'!$AP$91:$AP$131),"0")</f>
        <v>0</v>
      </c>
      <c r="BO402" t="str" cm="1">
        <f t="array" ref="BO402">_xlfn.IFNA(_xlfn.IFS(Statystyki!BO13='Tabela kolorów'!$B$90,'Tabela kolorów'!$B$91:$B$131,Statystyki!BO13='Tabela kolorów'!$C$90,'Tabela kolorów'!$C$91:$C$131,Statystyki!BO13='Tabela kolorów'!$D$90,'Tabela kolorów'!$D$91:$D$131,
Statystyki!BO13='Tabela kolorów'!$E$90,'Tabela kolorów'!$E$91:$E$131,Statystyki!BO13='Tabela kolorów'!$F$90,'Tabela kolorów'!$F$91:$F$131,Statystyki!BO13='Tabela kolorów'!$G$90,'Tabela kolorów'!$G$91:$G$131,
Statystyki!BO13='Tabela kolorów'!$H$90,'Tabela kolorów'!$H$91:$H$131,Statystyki!BO13='Tabela kolorów'!$I$90,'Tabela kolorów'!$I$91:$I$131,Statystyki!BO13='Tabela kolorów'!$J$90,'Tabela kolorów'!$J$91:$J$131,
Statystyki!BO13='Tabela kolorów'!$K$90,'Tabela kolorów'!$K$91:$K$131,Statystyki!BO13='Tabela kolorów'!$L$90,'Tabela kolorów'!$L$91:$L$131,Statystyki!BO13='Tabela kolorów'!$M$90,'Tabela kolorów'!$M$91:$M$131,
Statystyki!BO13='Tabela kolorów'!$N$90,'Tabela kolorów'!$N$91:$N$131,Statystyki!BO13='Tabela kolorów'!$O$90,'Tabela kolorów'!$O$91:$O$131,Statystyki!BO13='Tabela kolorów'!$P$90,'Tabela kolorów'!$P$91:$P$131,
Statystyki!BO13='Tabela kolorów'!$Q$90,'Tabela kolorów'!$Q$91:$Q$131,Statystyki!BO13='Tabela kolorów'!$R$90,'Tabela kolorów'!$R$91:$R$131,Statystyki!BO13='Tabela kolorów'!$S$90,'Tabela kolorów'!$S$91:$S$131,
Statystyki!BO13='Tabela kolorów'!$S$90,'Tabela kolorów'!$S$91:$S$131,Statystyki!BO13='Tabela kolorów'!$T$90,'Tabela kolorów'!$T$91:$T$131,Statystyki!BO13='Tabela kolorów'!$U$90,'Tabela kolorów'!$U$91:$U$131,
Statystyki!BO13='Tabela kolorów'!$V$90,'Tabela kolorów'!$V$91:$V$131,Statystyki!BO13='Tabela kolorów'!$W$90,'Tabela kolorów'!$W$91:$W$131,Statystyki!BO13='Tabela kolorów'!$X$90,'Tabela kolorów'!$X$91:$X$131,
Statystyki!BO13='Tabela kolorów'!$Y$90,'Tabela kolorów'!$Y$91:$Y$131,Statystyki!BO13='Tabela kolorów'!$Z$90,'Tabela kolorów'!$Z$91:$Z$131,Statystyki!BO13='Tabela kolorów'!$AA$90,'Tabela kolorów'!$AA$91:$AA$131,
Statystyki!BO13='Tabela kolorów'!$AB$90,'Tabela kolorów'!$AB$91:$AB$131,Statystyki!BO13='Tabela kolorów'!$AC$90,'Tabela kolorów'!$AC$91:$AC$131,Statystyki!BO13='Tabela kolorów'!$AD$90,'Tabela kolorów'!$AD$91:$AD$131,
Statystyki!BO13='Tabela kolorów'!$AE$90,'Tabela kolorów'!$AE$91:$AE$131,Statystyki!BO13='Tabela kolorów'!$AF$90,'Tabela kolorów'!$AF$91:$AF$131,Statystyki!BO13='Tabela kolorów'!$AG$90,'Tabela kolorów'!$AG$91:$AG$131,
Statystyki!BO13='Tabela kolorów'!$AH$90,'Tabela kolorów'!$AH$91:$AH$131,Statystyki!BO13='Tabela kolorów'!$AI$90,'Tabela kolorów'!$AI$91:$AI$131,Statystyki!BO13='Tabela kolorów'!$AJ$90,'Tabela kolorów'!$AJ$91:$AJ$131,
Statystyki!BO13='Tabela kolorów'!$AK$90,'Tabela kolorów'!$AK$91:$AK$131,Statystyki!BO13='Tabela kolorów'!$AL$90,'Tabela kolorów'!$AL$91:$AL$131,Statystyki!BO13='Tabela kolorów'!$AM$90,'Tabela kolorów'!$AM$91:$AM$131,
Statystyki!BO13='Tabela kolorów'!$AN$90,'Tabela kolorów'!$AN$91:$AN$131,Statystyki!BO13='Tabela kolorów'!$AO$90,'Tabela kolorów'!$AO$91:$AO$131,Statystyki!BO13='Tabela kolorów'!$AP$90,'Tabela kolorów'!$AP$91:$AP$131),"0")</f>
        <v>0</v>
      </c>
      <c r="BP402" t="str" cm="1">
        <f t="array" ref="BP402">_xlfn.IFNA(_xlfn.IFS(Statystyki!BP13='Tabela kolorów'!$B$90,'Tabela kolorów'!$B$91:$B$131,Statystyki!BP13='Tabela kolorów'!$C$90,'Tabela kolorów'!$C$91:$C$131,Statystyki!BP13='Tabela kolorów'!$D$90,'Tabela kolorów'!$D$91:$D$131,
Statystyki!BP13='Tabela kolorów'!$E$90,'Tabela kolorów'!$E$91:$E$131,Statystyki!BP13='Tabela kolorów'!$F$90,'Tabela kolorów'!$F$91:$F$131,Statystyki!BP13='Tabela kolorów'!$G$90,'Tabela kolorów'!$G$91:$G$131,
Statystyki!BP13='Tabela kolorów'!$H$90,'Tabela kolorów'!$H$91:$H$131,Statystyki!BP13='Tabela kolorów'!$I$90,'Tabela kolorów'!$I$91:$I$131,Statystyki!BP13='Tabela kolorów'!$J$90,'Tabela kolorów'!$J$91:$J$131,
Statystyki!BP13='Tabela kolorów'!$K$90,'Tabela kolorów'!$K$91:$K$131,Statystyki!BP13='Tabela kolorów'!$L$90,'Tabela kolorów'!$L$91:$L$131,Statystyki!BP13='Tabela kolorów'!$M$90,'Tabela kolorów'!$M$91:$M$131,
Statystyki!BP13='Tabela kolorów'!$N$90,'Tabela kolorów'!$N$91:$N$131,Statystyki!BP13='Tabela kolorów'!$O$90,'Tabela kolorów'!$O$91:$O$131,Statystyki!BP13='Tabela kolorów'!$P$90,'Tabela kolorów'!$P$91:$P$131,
Statystyki!BP13='Tabela kolorów'!$Q$90,'Tabela kolorów'!$Q$91:$Q$131,Statystyki!BP13='Tabela kolorów'!$R$90,'Tabela kolorów'!$R$91:$R$131,Statystyki!BP13='Tabela kolorów'!$S$90,'Tabela kolorów'!$S$91:$S$131,
Statystyki!BP13='Tabela kolorów'!$S$90,'Tabela kolorów'!$S$91:$S$131,Statystyki!BP13='Tabela kolorów'!$T$90,'Tabela kolorów'!$T$91:$T$131,Statystyki!BP13='Tabela kolorów'!$U$90,'Tabela kolorów'!$U$91:$U$131,
Statystyki!BP13='Tabela kolorów'!$V$90,'Tabela kolorów'!$V$91:$V$131,Statystyki!BP13='Tabela kolorów'!$W$90,'Tabela kolorów'!$W$91:$W$131,Statystyki!BP13='Tabela kolorów'!$X$90,'Tabela kolorów'!$X$91:$X$131,
Statystyki!BP13='Tabela kolorów'!$Y$90,'Tabela kolorów'!$Y$91:$Y$131,Statystyki!BP13='Tabela kolorów'!$Z$90,'Tabela kolorów'!$Z$91:$Z$131,Statystyki!BP13='Tabela kolorów'!$AA$90,'Tabela kolorów'!$AA$91:$AA$131,
Statystyki!BP13='Tabela kolorów'!$AB$90,'Tabela kolorów'!$AB$91:$AB$131,Statystyki!BP13='Tabela kolorów'!$AC$90,'Tabela kolorów'!$AC$91:$AC$131,Statystyki!BP13='Tabela kolorów'!$AD$90,'Tabela kolorów'!$AD$91:$AD$131,
Statystyki!BP13='Tabela kolorów'!$AE$90,'Tabela kolorów'!$AE$91:$AE$131,Statystyki!BP13='Tabela kolorów'!$AF$90,'Tabela kolorów'!$AF$91:$AF$131,Statystyki!BP13='Tabela kolorów'!$AG$90,'Tabela kolorów'!$AG$91:$AG$131,
Statystyki!BP13='Tabela kolorów'!$AH$90,'Tabela kolorów'!$AH$91:$AH$131,Statystyki!BP13='Tabela kolorów'!$AI$90,'Tabela kolorów'!$AI$91:$AI$131,Statystyki!BP13='Tabela kolorów'!$AJ$90,'Tabela kolorów'!$AJ$91:$AJ$131,
Statystyki!BP13='Tabela kolorów'!$AK$90,'Tabela kolorów'!$AK$91:$AK$131,Statystyki!BP13='Tabela kolorów'!$AL$90,'Tabela kolorów'!$AL$91:$AL$131,Statystyki!BP13='Tabela kolorów'!$AM$90,'Tabela kolorów'!$AM$91:$AM$131,
Statystyki!BP13='Tabela kolorów'!$AN$90,'Tabela kolorów'!$AN$91:$AN$131,Statystyki!BP13='Tabela kolorów'!$AO$90,'Tabela kolorów'!$AO$91:$AO$131,Statystyki!BP13='Tabela kolorów'!$AP$90,'Tabela kolorów'!$AP$91:$AP$131),"0")</f>
        <v>0</v>
      </c>
      <c r="BQ402" t="str" cm="1">
        <f t="array" ref="BQ402">_xlfn.IFNA(_xlfn.IFS(Statystyki!BQ13='Tabela kolorów'!$B$90,'Tabela kolorów'!$B$91:$B$131,Statystyki!BQ13='Tabela kolorów'!$C$90,'Tabela kolorów'!$C$91:$C$131,Statystyki!BQ13='Tabela kolorów'!$D$90,'Tabela kolorów'!$D$91:$D$131,
Statystyki!BQ13='Tabela kolorów'!$E$90,'Tabela kolorów'!$E$91:$E$131,Statystyki!BQ13='Tabela kolorów'!$F$90,'Tabela kolorów'!$F$91:$F$131,Statystyki!BQ13='Tabela kolorów'!$G$90,'Tabela kolorów'!$G$91:$G$131,
Statystyki!BQ13='Tabela kolorów'!$H$90,'Tabela kolorów'!$H$91:$H$131,Statystyki!BQ13='Tabela kolorów'!$I$90,'Tabela kolorów'!$I$91:$I$131,Statystyki!BQ13='Tabela kolorów'!$J$90,'Tabela kolorów'!$J$91:$J$131,
Statystyki!BQ13='Tabela kolorów'!$K$90,'Tabela kolorów'!$K$91:$K$131,Statystyki!BQ13='Tabela kolorów'!$L$90,'Tabela kolorów'!$L$91:$L$131,Statystyki!BQ13='Tabela kolorów'!$M$90,'Tabela kolorów'!$M$91:$M$131,
Statystyki!BQ13='Tabela kolorów'!$N$90,'Tabela kolorów'!$N$91:$N$131,Statystyki!BQ13='Tabela kolorów'!$O$90,'Tabela kolorów'!$O$91:$O$131,Statystyki!BQ13='Tabela kolorów'!$P$90,'Tabela kolorów'!$P$91:$P$131,
Statystyki!BQ13='Tabela kolorów'!$Q$90,'Tabela kolorów'!$Q$91:$Q$131,Statystyki!BQ13='Tabela kolorów'!$R$90,'Tabela kolorów'!$R$91:$R$131,Statystyki!BQ13='Tabela kolorów'!$S$90,'Tabela kolorów'!$S$91:$S$131,
Statystyki!BQ13='Tabela kolorów'!$S$90,'Tabela kolorów'!$S$91:$S$131,Statystyki!BQ13='Tabela kolorów'!$T$90,'Tabela kolorów'!$T$91:$T$131,Statystyki!BQ13='Tabela kolorów'!$U$90,'Tabela kolorów'!$U$91:$U$131,
Statystyki!BQ13='Tabela kolorów'!$V$90,'Tabela kolorów'!$V$91:$V$131,Statystyki!BQ13='Tabela kolorów'!$W$90,'Tabela kolorów'!$W$91:$W$131,Statystyki!BQ13='Tabela kolorów'!$X$90,'Tabela kolorów'!$X$91:$X$131,
Statystyki!BQ13='Tabela kolorów'!$Y$90,'Tabela kolorów'!$Y$91:$Y$131,Statystyki!BQ13='Tabela kolorów'!$Z$90,'Tabela kolorów'!$Z$91:$Z$131,Statystyki!BQ13='Tabela kolorów'!$AA$90,'Tabela kolorów'!$AA$91:$AA$131,
Statystyki!BQ13='Tabela kolorów'!$AB$90,'Tabela kolorów'!$AB$91:$AB$131,Statystyki!BQ13='Tabela kolorów'!$AC$90,'Tabela kolorów'!$AC$91:$AC$131,Statystyki!BQ13='Tabela kolorów'!$AD$90,'Tabela kolorów'!$AD$91:$AD$131,
Statystyki!BQ13='Tabela kolorów'!$AE$90,'Tabela kolorów'!$AE$91:$AE$131,Statystyki!BQ13='Tabela kolorów'!$AF$90,'Tabela kolorów'!$AF$91:$AF$131,Statystyki!BQ13='Tabela kolorów'!$AG$90,'Tabela kolorów'!$AG$91:$AG$131,
Statystyki!BQ13='Tabela kolorów'!$AH$90,'Tabela kolorów'!$AH$91:$AH$131,Statystyki!BQ13='Tabela kolorów'!$AI$90,'Tabela kolorów'!$AI$91:$AI$131,Statystyki!BQ13='Tabela kolorów'!$AJ$90,'Tabela kolorów'!$AJ$91:$AJ$131,
Statystyki!BQ13='Tabela kolorów'!$AK$90,'Tabela kolorów'!$AK$91:$AK$131,Statystyki!BQ13='Tabela kolorów'!$AL$90,'Tabela kolorów'!$AL$91:$AL$131,Statystyki!BQ13='Tabela kolorów'!$AM$90,'Tabela kolorów'!$AM$91:$AM$131,
Statystyki!BQ13='Tabela kolorów'!$AN$90,'Tabela kolorów'!$AN$91:$AN$131,Statystyki!BQ13='Tabela kolorów'!$AO$90,'Tabela kolorów'!$AO$91:$AO$131,Statystyki!BQ13='Tabela kolorów'!$AP$90,'Tabela kolorów'!$AP$91:$AP$131),"0")</f>
        <v>0</v>
      </c>
      <c r="BR402" t="str" cm="1">
        <f t="array" ref="BR402">_xlfn.IFNA(_xlfn.IFS(Statystyki!BR13='Tabela kolorów'!$B$90,'Tabela kolorów'!$B$91:$B$131,Statystyki!BR13='Tabela kolorów'!$C$90,'Tabela kolorów'!$C$91:$C$131,Statystyki!BR13='Tabela kolorów'!$D$90,'Tabela kolorów'!$D$91:$D$131,
Statystyki!BR13='Tabela kolorów'!$E$90,'Tabela kolorów'!$E$91:$E$131,Statystyki!BR13='Tabela kolorów'!$F$90,'Tabela kolorów'!$F$91:$F$131,Statystyki!BR13='Tabela kolorów'!$G$90,'Tabela kolorów'!$G$91:$G$131,
Statystyki!BR13='Tabela kolorów'!$H$90,'Tabela kolorów'!$H$91:$H$131,Statystyki!BR13='Tabela kolorów'!$I$90,'Tabela kolorów'!$I$91:$I$131,Statystyki!BR13='Tabela kolorów'!$J$90,'Tabela kolorów'!$J$91:$J$131,
Statystyki!BR13='Tabela kolorów'!$K$90,'Tabela kolorów'!$K$91:$K$131,Statystyki!BR13='Tabela kolorów'!$L$90,'Tabela kolorów'!$L$91:$L$131,Statystyki!BR13='Tabela kolorów'!$M$90,'Tabela kolorów'!$M$91:$M$131,
Statystyki!BR13='Tabela kolorów'!$N$90,'Tabela kolorów'!$N$91:$N$131,Statystyki!BR13='Tabela kolorów'!$O$90,'Tabela kolorów'!$O$91:$O$131,Statystyki!BR13='Tabela kolorów'!$P$90,'Tabela kolorów'!$P$91:$P$131,
Statystyki!BR13='Tabela kolorów'!$Q$90,'Tabela kolorów'!$Q$91:$Q$131,Statystyki!BR13='Tabela kolorów'!$R$90,'Tabela kolorów'!$R$91:$R$131,Statystyki!BR13='Tabela kolorów'!$S$90,'Tabela kolorów'!$S$91:$S$131,
Statystyki!BR13='Tabela kolorów'!$S$90,'Tabela kolorów'!$S$91:$S$131,Statystyki!BR13='Tabela kolorów'!$T$90,'Tabela kolorów'!$T$91:$T$131,Statystyki!BR13='Tabela kolorów'!$U$90,'Tabela kolorów'!$U$91:$U$131,
Statystyki!BR13='Tabela kolorów'!$V$90,'Tabela kolorów'!$V$91:$V$131,Statystyki!BR13='Tabela kolorów'!$W$90,'Tabela kolorów'!$W$91:$W$131,Statystyki!BR13='Tabela kolorów'!$X$90,'Tabela kolorów'!$X$91:$X$131,
Statystyki!BR13='Tabela kolorów'!$Y$90,'Tabela kolorów'!$Y$91:$Y$131,Statystyki!BR13='Tabela kolorów'!$Z$90,'Tabela kolorów'!$Z$91:$Z$131,Statystyki!BR13='Tabela kolorów'!$AA$90,'Tabela kolorów'!$AA$91:$AA$131,
Statystyki!BR13='Tabela kolorów'!$AB$90,'Tabela kolorów'!$AB$91:$AB$131,Statystyki!BR13='Tabela kolorów'!$AC$90,'Tabela kolorów'!$AC$91:$AC$131,Statystyki!BR13='Tabela kolorów'!$AD$90,'Tabela kolorów'!$AD$91:$AD$131,
Statystyki!BR13='Tabela kolorów'!$AE$90,'Tabela kolorów'!$AE$91:$AE$131,Statystyki!BR13='Tabela kolorów'!$AF$90,'Tabela kolorów'!$AF$91:$AF$131,Statystyki!BR13='Tabela kolorów'!$AG$90,'Tabela kolorów'!$AG$91:$AG$131,
Statystyki!BR13='Tabela kolorów'!$AH$90,'Tabela kolorów'!$AH$91:$AH$131,Statystyki!BR13='Tabela kolorów'!$AI$90,'Tabela kolorów'!$AI$91:$AI$131,Statystyki!BR13='Tabela kolorów'!$AJ$90,'Tabela kolorów'!$AJ$91:$AJ$131,
Statystyki!BR13='Tabela kolorów'!$AK$90,'Tabela kolorów'!$AK$91:$AK$131,Statystyki!BR13='Tabela kolorów'!$AL$90,'Tabela kolorów'!$AL$91:$AL$131,Statystyki!BR13='Tabela kolorów'!$AM$90,'Tabela kolorów'!$AM$91:$AM$131,
Statystyki!BR13='Tabela kolorów'!$AN$90,'Tabela kolorów'!$AN$91:$AN$131,Statystyki!BR13='Tabela kolorów'!$AO$90,'Tabela kolorów'!$AO$91:$AO$131,Statystyki!BR13='Tabela kolorów'!$AP$90,'Tabela kolorów'!$AP$91:$AP$131),"0")</f>
        <v>0</v>
      </c>
      <c r="BS402" t="str" cm="1">
        <f t="array" ref="BS402">_xlfn.IFNA(_xlfn.IFS(Statystyki!BS13='Tabela kolorów'!$B$90,'Tabela kolorów'!$B$91:$B$131,Statystyki!BS13='Tabela kolorów'!$C$90,'Tabela kolorów'!$C$91:$C$131,Statystyki!BS13='Tabela kolorów'!$D$90,'Tabela kolorów'!$D$91:$D$131,
Statystyki!BS13='Tabela kolorów'!$E$90,'Tabela kolorów'!$E$91:$E$131,Statystyki!BS13='Tabela kolorów'!$F$90,'Tabela kolorów'!$F$91:$F$131,Statystyki!BS13='Tabela kolorów'!$G$90,'Tabela kolorów'!$G$91:$G$131,
Statystyki!BS13='Tabela kolorów'!$H$90,'Tabela kolorów'!$H$91:$H$131,Statystyki!BS13='Tabela kolorów'!$I$90,'Tabela kolorów'!$I$91:$I$131,Statystyki!BS13='Tabela kolorów'!$J$90,'Tabela kolorów'!$J$91:$J$131,
Statystyki!BS13='Tabela kolorów'!$K$90,'Tabela kolorów'!$K$91:$K$131,Statystyki!BS13='Tabela kolorów'!$L$90,'Tabela kolorów'!$L$91:$L$131,Statystyki!BS13='Tabela kolorów'!$M$90,'Tabela kolorów'!$M$91:$M$131,
Statystyki!BS13='Tabela kolorów'!$N$90,'Tabela kolorów'!$N$91:$N$131,Statystyki!BS13='Tabela kolorów'!$O$90,'Tabela kolorów'!$O$91:$O$131,Statystyki!BS13='Tabela kolorów'!$P$90,'Tabela kolorów'!$P$91:$P$131,
Statystyki!BS13='Tabela kolorów'!$Q$90,'Tabela kolorów'!$Q$91:$Q$131,Statystyki!BS13='Tabela kolorów'!$R$90,'Tabela kolorów'!$R$91:$R$131,Statystyki!BS13='Tabela kolorów'!$S$90,'Tabela kolorów'!$S$91:$S$131,
Statystyki!BS13='Tabela kolorów'!$S$90,'Tabela kolorów'!$S$91:$S$131,Statystyki!BS13='Tabela kolorów'!$T$90,'Tabela kolorów'!$T$91:$T$131,Statystyki!BS13='Tabela kolorów'!$U$90,'Tabela kolorów'!$U$91:$U$131,
Statystyki!BS13='Tabela kolorów'!$V$90,'Tabela kolorów'!$V$91:$V$131,Statystyki!BS13='Tabela kolorów'!$W$90,'Tabela kolorów'!$W$91:$W$131,Statystyki!BS13='Tabela kolorów'!$X$90,'Tabela kolorów'!$X$91:$X$131,
Statystyki!BS13='Tabela kolorów'!$Y$90,'Tabela kolorów'!$Y$91:$Y$131,Statystyki!BS13='Tabela kolorów'!$Z$90,'Tabela kolorów'!$Z$91:$Z$131,Statystyki!BS13='Tabela kolorów'!$AA$90,'Tabela kolorów'!$AA$91:$AA$131,
Statystyki!BS13='Tabela kolorów'!$AB$90,'Tabela kolorów'!$AB$91:$AB$131,Statystyki!BS13='Tabela kolorów'!$AC$90,'Tabela kolorów'!$AC$91:$AC$131,Statystyki!BS13='Tabela kolorów'!$AD$90,'Tabela kolorów'!$AD$91:$AD$131,
Statystyki!BS13='Tabela kolorów'!$AE$90,'Tabela kolorów'!$AE$91:$AE$131,Statystyki!BS13='Tabela kolorów'!$AF$90,'Tabela kolorów'!$AF$91:$AF$131,Statystyki!BS13='Tabela kolorów'!$AG$90,'Tabela kolorów'!$AG$91:$AG$131,
Statystyki!BS13='Tabela kolorów'!$AH$90,'Tabela kolorów'!$AH$91:$AH$131,Statystyki!BS13='Tabela kolorów'!$AI$90,'Tabela kolorów'!$AI$91:$AI$131,Statystyki!BS13='Tabela kolorów'!$AJ$90,'Tabela kolorów'!$AJ$91:$AJ$131,
Statystyki!BS13='Tabela kolorów'!$AK$90,'Tabela kolorów'!$AK$91:$AK$131,Statystyki!BS13='Tabela kolorów'!$AL$90,'Tabela kolorów'!$AL$91:$AL$131,Statystyki!BS13='Tabela kolorów'!$AM$90,'Tabela kolorów'!$AM$91:$AM$131,
Statystyki!BS13='Tabela kolorów'!$AN$90,'Tabela kolorów'!$AN$91:$AN$131,Statystyki!BS13='Tabela kolorów'!$AO$90,'Tabela kolorów'!$AO$91:$AO$131,Statystyki!BS13='Tabela kolorów'!$AP$90,'Tabela kolorów'!$AP$91:$AP$131),"0")</f>
        <v>0</v>
      </c>
      <c r="BT402" t="str" cm="1">
        <f t="array" ref="BT402">_xlfn.IFNA(_xlfn.IFS(Statystyki!BT13='Tabela kolorów'!$B$90,'Tabela kolorów'!$B$91:$B$131,Statystyki!BT13='Tabela kolorów'!$C$90,'Tabela kolorów'!$C$91:$C$131,Statystyki!BT13='Tabela kolorów'!$D$90,'Tabela kolorów'!$D$91:$D$131,
Statystyki!BT13='Tabela kolorów'!$E$90,'Tabela kolorów'!$E$91:$E$131,Statystyki!BT13='Tabela kolorów'!$F$90,'Tabela kolorów'!$F$91:$F$131,Statystyki!BT13='Tabela kolorów'!$G$90,'Tabela kolorów'!$G$91:$G$131,
Statystyki!BT13='Tabela kolorów'!$H$90,'Tabela kolorów'!$H$91:$H$131,Statystyki!BT13='Tabela kolorów'!$I$90,'Tabela kolorów'!$I$91:$I$131,Statystyki!BT13='Tabela kolorów'!$J$90,'Tabela kolorów'!$J$91:$J$131,
Statystyki!BT13='Tabela kolorów'!$K$90,'Tabela kolorów'!$K$91:$K$131,Statystyki!BT13='Tabela kolorów'!$L$90,'Tabela kolorów'!$L$91:$L$131,Statystyki!BT13='Tabela kolorów'!$M$90,'Tabela kolorów'!$M$91:$M$131,
Statystyki!BT13='Tabela kolorów'!$N$90,'Tabela kolorów'!$N$91:$N$131,Statystyki!BT13='Tabela kolorów'!$O$90,'Tabela kolorów'!$O$91:$O$131,Statystyki!BT13='Tabela kolorów'!$P$90,'Tabela kolorów'!$P$91:$P$131,
Statystyki!BT13='Tabela kolorów'!$Q$90,'Tabela kolorów'!$Q$91:$Q$131,Statystyki!BT13='Tabela kolorów'!$R$90,'Tabela kolorów'!$R$91:$R$131,Statystyki!BT13='Tabela kolorów'!$S$90,'Tabela kolorów'!$S$91:$S$131,
Statystyki!BT13='Tabela kolorów'!$S$90,'Tabela kolorów'!$S$91:$S$131,Statystyki!BT13='Tabela kolorów'!$T$90,'Tabela kolorów'!$T$91:$T$131,Statystyki!BT13='Tabela kolorów'!$U$90,'Tabela kolorów'!$U$91:$U$131,
Statystyki!BT13='Tabela kolorów'!$V$90,'Tabela kolorów'!$V$91:$V$131,Statystyki!BT13='Tabela kolorów'!$W$90,'Tabela kolorów'!$W$91:$W$131,Statystyki!BT13='Tabela kolorów'!$X$90,'Tabela kolorów'!$X$91:$X$131,
Statystyki!BT13='Tabela kolorów'!$Y$90,'Tabela kolorów'!$Y$91:$Y$131,Statystyki!BT13='Tabela kolorów'!$Z$90,'Tabela kolorów'!$Z$91:$Z$131,Statystyki!BT13='Tabela kolorów'!$AA$90,'Tabela kolorów'!$AA$91:$AA$131,
Statystyki!BT13='Tabela kolorów'!$AB$90,'Tabela kolorów'!$AB$91:$AB$131,Statystyki!BT13='Tabela kolorów'!$AC$90,'Tabela kolorów'!$AC$91:$AC$131,Statystyki!BT13='Tabela kolorów'!$AD$90,'Tabela kolorów'!$AD$91:$AD$131,
Statystyki!BT13='Tabela kolorów'!$AE$90,'Tabela kolorów'!$AE$91:$AE$131,Statystyki!BT13='Tabela kolorów'!$AF$90,'Tabela kolorów'!$AF$91:$AF$131,Statystyki!BT13='Tabela kolorów'!$AG$90,'Tabela kolorów'!$AG$91:$AG$131,
Statystyki!BT13='Tabela kolorów'!$AH$90,'Tabela kolorów'!$AH$91:$AH$131,Statystyki!BT13='Tabela kolorów'!$AI$90,'Tabela kolorów'!$AI$91:$AI$131,Statystyki!BT13='Tabela kolorów'!$AJ$90,'Tabela kolorów'!$AJ$91:$AJ$131,
Statystyki!BT13='Tabela kolorów'!$AK$90,'Tabela kolorów'!$AK$91:$AK$131,Statystyki!BT13='Tabela kolorów'!$AL$90,'Tabela kolorów'!$AL$91:$AL$131,Statystyki!BT13='Tabela kolorów'!$AM$90,'Tabela kolorów'!$AM$91:$AM$131,
Statystyki!BT13='Tabela kolorów'!$AN$90,'Tabela kolorów'!$AN$91:$AN$131,Statystyki!BT13='Tabela kolorów'!$AO$90,'Tabela kolorów'!$AO$91:$AO$131,Statystyki!BT13='Tabela kolorów'!$AP$90,'Tabela kolorów'!$AP$91:$AP$131),"0")</f>
        <v>0</v>
      </c>
      <c r="BU402" t="str" cm="1">
        <f t="array" ref="BU402">_xlfn.IFNA(_xlfn.IFS(Statystyki!BU13='Tabela kolorów'!$B$90,'Tabela kolorów'!$B$91:$B$131,Statystyki!BU13='Tabela kolorów'!$C$90,'Tabela kolorów'!$C$91:$C$131,Statystyki!BU13='Tabela kolorów'!$D$90,'Tabela kolorów'!$D$91:$D$131,
Statystyki!BU13='Tabela kolorów'!$E$90,'Tabela kolorów'!$E$91:$E$131,Statystyki!BU13='Tabela kolorów'!$F$90,'Tabela kolorów'!$F$91:$F$131,Statystyki!BU13='Tabela kolorów'!$G$90,'Tabela kolorów'!$G$91:$G$131,
Statystyki!BU13='Tabela kolorów'!$H$90,'Tabela kolorów'!$H$91:$H$131,Statystyki!BU13='Tabela kolorów'!$I$90,'Tabela kolorów'!$I$91:$I$131,Statystyki!BU13='Tabela kolorów'!$J$90,'Tabela kolorów'!$J$91:$J$131,
Statystyki!BU13='Tabela kolorów'!$K$90,'Tabela kolorów'!$K$91:$K$131,Statystyki!BU13='Tabela kolorów'!$L$90,'Tabela kolorów'!$L$91:$L$131,Statystyki!BU13='Tabela kolorów'!$M$90,'Tabela kolorów'!$M$91:$M$131,
Statystyki!BU13='Tabela kolorów'!$N$90,'Tabela kolorów'!$N$91:$N$131,Statystyki!BU13='Tabela kolorów'!$O$90,'Tabela kolorów'!$O$91:$O$131,Statystyki!BU13='Tabela kolorów'!$P$90,'Tabela kolorów'!$P$91:$P$131,
Statystyki!BU13='Tabela kolorów'!$Q$90,'Tabela kolorów'!$Q$91:$Q$131,Statystyki!BU13='Tabela kolorów'!$R$90,'Tabela kolorów'!$R$91:$R$131,Statystyki!BU13='Tabela kolorów'!$S$90,'Tabela kolorów'!$S$91:$S$131,
Statystyki!BU13='Tabela kolorów'!$S$90,'Tabela kolorów'!$S$91:$S$131,Statystyki!BU13='Tabela kolorów'!$T$90,'Tabela kolorów'!$T$91:$T$131,Statystyki!BU13='Tabela kolorów'!$U$90,'Tabela kolorów'!$U$91:$U$131,
Statystyki!BU13='Tabela kolorów'!$V$90,'Tabela kolorów'!$V$91:$V$131,Statystyki!BU13='Tabela kolorów'!$W$90,'Tabela kolorów'!$W$91:$W$131,Statystyki!BU13='Tabela kolorów'!$X$90,'Tabela kolorów'!$X$91:$X$131,
Statystyki!BU13='Tabela kolorów'!$Y$90,'Tabela kolorów'!$Y$91:$Y$131,Statystyki!BU13='Tabela kolorów'!$Z$90,'Tabela kolorów'!$Z$91:$Z$131,Statystyki!BU13='Tabela kolorów'!$AA$90,'Tabela kolorów'!$AA$91:$AA$131,
Statystyki!BU13='Tabela kolorów'!$AB$90,'Tabela kolorów'!$AB$91:$AB$131,Statystyki!BU13='Tabela kolorów'!$AC$90,'Tabela kolorów'!$AC$91:$AC$131,Statystyki!BU13='Tabela kolorów'!$AD$90,'Tabela kolorów'!$AD$91:$AD$131,
Statystyki!BU13='Tabela kolorów'!$AE$90,'Tabela kolorów'!$AE$91:$AE$131,Statystyki!BU13='Tabela kolorów'!$AF$90,'Tabela kolorów'!$AF$91:$AF$131,Statystyki!BU13='Tabela kolorów'!$AG$90,'Tabela kolorów'!$AG$91:$AG$131,
Statystyki!BU13='Tabela kolorów'!$AH$90,'Tabela kolorów'!$AH$91:$AH$131,Statystyki!BU13='Tabela kolorów'!$AI$90,'Tabela kolorów'!$AI$91:$AI$131,Statystyki!BU13='Tabela kolorów'!$AJ$90,'Tabela kolorów'!$AJ$91:$AJ$131,
Statystyki!BU13='Tabela kolorów'!$AK$90,'Tabela kolorów'!$AK$91:$AK$131,Statystyki!BU13='Tabela kolorów'!$AL$90,'Tabela kolorów'!$AL$91:$AL$131,Statystyki!BU13='Tabela kolorów'!$AM$90,'Tabela kolorów'!$AM$91:$AM$131,
Statystyki!BU13='Tabela kolorów'!$AN$90,'Tabela kolorów'!$AN$91:$AN$131,Statystyki!BU13='Tabela kolorów'!$AO$90,'Tabela kolorów'!$AO$91:$AO$131,Statystyki!BU13='Tabela kolorów'!$AP$90,'Tabela kolorów'!$AP$91:$AP$131),"0")</f>
        <v>0</v>
      </c>
      <c r="BV402" t="str" cm="1">
        <f t="array" aca="1" ref="BV402:BV442" ca="1">_xlfn.IFNA(_xlfn.IFS(Statystyki!BV13='Tabela kolorów'!$B$90,'Tabela kolorów'!$B$91:$B$131,Statystyki!BV13='Tabela kolorów'!$C$90,'Tabela kolorów'!$C$91:$C$131,Statystyki!BV13='Tabela kolorów'!$D$90,'Tabela kolorów'!$D$91:$D$131,
Statystyki!BV13='Tabela kolorów'!$E$90,'Tabela kolorów'!$E$91:$E$131,Statystyki!BV13='Tabela kolorów'!$F$90,'Tabela kolorów'!$F$91:$F$131,Statystyki!BV13='Tabela kolorów'!$G$90,'Tabela kolorów'!$G$91:$G$131,
Statystyki!BV13='Tabela kolorów'!$H$90,'Tabela kolorów'!$H$91:$H$131,Statystyki!BV13='Tabela kolorów'!$I$90,'Tabela kolorów'!$I$91:$I$131,Statystyki!BV13='Tabela kolorów'!$J$90,'Tabela kolorów'!$J$91:$J$131,
Statystyki!BV13='Tabela kolorów'!$K$90,'Tabela kolorów'!$K$91:$K$131,Statystyki!BV13='Tabela kolorów'!$L$90,'Tabela kolorów'!$L$91:$L$131,Statystyki!BV13='Tabela kolorów'!$M$90,'Tabela kolorów'!$M$91:$M$131,
Statystyki!BV13='Tabela kolorów'!$N$90,'Tabela kolorów'!$N$91:$N$131,Statystyki!BV13='Tabela kolorów'!$O$90,'Tabela kolorów'!$O$91:$O$131,Statystyki!BV13='Tabela kolorów'!$P$90,'Tabela kolorów'!$P$91:$P$131,
Statystyki!BV13='Tabela kolorów'!$Q$90,'Tabela kolorów'!$Q$91:$Q$131,Statystyki!BV13='Tabela kolorów'!$R$90,'Tabela kolorów'!$R$91:$R$131,Statystyki!BV13='Tabela kolorów'!$S$90,'Tabela kolorów'!$S$91:$S$131,
Statystyki!BV13='Tabela kolorów'!$S$90,'Tabela kolorów'!$S$91:$S$131,Statystyki!BV13='Tabela kolorów'!$T$90,'Tabela kolorów'!$T$91:$T$131,Statystyki!BV13='Tabela kolorów'!$U$90,'Tabela kolorów'!$U$91:$U$131,
Statystyki!BV13='Tabela kolorów'!$V$90,'Tabela kolorów'!$V$91:$V$131,Statystyki!BV13='Tabela kolorów'!$W$90,'Tabela kolorów'!$W$91:$W$131,Statystyki!BV13='Tabela kolorów'!$X$90,'Tabela kolorów'!$X$91:$X$131,
Statystyki!BV13='Tabela kolorów'!$Y$90,'Tabela kolorów'!$Y$91:$Y$131,Statystyki!BV13='Tabela kolorów'!$Z$90,'Tabela kolorów'!$Z$91:$Z$131,Statystyki!BV13='Tabela kolorów'!$AA$90,'Tabela kolorów'!$AA$91:$AA$131,
Statystyki!BV13='Tabela kolorów'!$AB$90,'Tabela kolorów'!$AB$91:$AB$131,Statystyki!BV13='Tabela kolorów'!$AC$90,'Tabela kolorów'!$AC$91:$AC$131,Statystyki!BV13='Tabela kolorów'!$AD$90,'Tabela kolorów'!$AD$91:$AD$131,
Statystyki!BV13='Tabela kolorów'!$AE$90,'Tabela kolorów'!$AE$91:$AE$131,Statystyki!BV13='Tabela kolorów'!$AF$90,'Tabela kolorów'!$AF$91:$AF$131,Statystyki!BV13='Tabela kolorów'!$AG$90,'Tabela kolorów'!$AG$91:$AG$131,
Statystyki!BV13='Tabela kolorów'!$AH$90,'Tabela kolorów'!$AH$91:$AH$131,Statystyki!BV13='Tabela kolorów'!$AI$90,'Tabela kolorów'!$AI$91:$AI$131,Statystyki!BV13='Tabela kolorów'!$AJ$90,'Tabela kolorów'!$AJ$91:$AJ$131,
Statystyki!BV13='Tabela kolorów'!$AK$90,'Tabela kolorów'!$AK$91:$AK$131,Statystyki!BV13='Tabela kolorów'!$AL$90,'Tabela kolorów'!$AL$91:$AL$131,Statystyki!BV13='Tabela kolorów'!$AM$90,'Tabela kolorów'!$AM$91:$AM$131,
Statystyki!BV13='Tabela kolorów'!$AN$90,'Tabela kolorów'!$AN$91:$AN$131,Statystyki!BV13='Tabela kolorów'!$AO$90,'Tabela kolorów'!$AO$91:$AO$131,Statystyki!BV13='Tabela kolorów'!$AP$90,'Tabela kolorów'!$AP$91:$AP$131),"0")</f>
        <v>Czerwony</v>
      </c>
      <c r="BW402" t="str" cm="1">
        <f t="array" ref="BW402">_xlfn.IFNA(_xlfn.IFS(Statystyki!BW13='Tabela kolorów'!$B$90,'Tabela kolorów'!$B$91:$B$131,Statystyki!BW13='Tabela kolorów'!$C$90,'Tabela kolorów'!$C$91:$C$131,Statystyki!BW13='Tabela kolorów'!$D$90,'Tabela kolorów'!$D$91:$D$131,
Statystyki!BW13='Tabela kolorów'!$E$90,'Tabela kolorów'!$E$91:$E$131,Statystyki!BW13='Tabela kolorów'!$F$90,'Tabela kolorów'!$F$91:$F$131,Statystyki!BW13='Tabela kolorów'!$G$90,'Tabela kolorów'!$G$91:$G$131,
Statystyki!BW13='Tabela kolorów'!$H$90,'Tabela kolorów'!$H$91:$H$131,Statystyki!BW13='Tabela kolorów'!$I$90,'Tabela kolorów'!$I$91:$I$131,Statystyki!BW13='Tabela kolorów'!$J$90,'Tabela kolorów'!$J$91:$J$131,
Statystyki!BW13='Tabela kolorów'!$K$90,'Tabela kolorów'!$K$91:$K$131,Statystyki!BW13='Tabela kolorów'!$L$90,'Tabela kolorów'!$L$91:$L$131,Statystyki!BW13='Tabela kolorów'!$M$90,'Tabela kolorów'!$M$91:$M$131,
Statystyki!BW13='Tabela kolorów'!$N$90,'Tabela kolorów'!$N$91:$N$131,Statystyki!BW13='Tabela kolorów'!$O$90,'Tabela kolorów'!$O$91:$O$131,Statystyki!BW13='Tabela kolorów'!$P$90,'Tabela kolorów'!$P$91:$P$131,
Statystyki!BW13='Tabela kolorów'!$Q$90,'Tabela kolorów'!$Q$91:$Q$131,Statystyki!BW13='Tabela kolorów'!$R$90,'Tabela kolorów'!$R$91:$R$131,Statystyki!BW13='Tabela kolorów'!$S$90,'Tabela kolorów'!$S$91:$S$131,
Statystyki!BW13='Tabela kolorów'!$S$90,'Tabela kolorów'!$S$91:$S$131,Statystyki!BW13='Tabela kolorów'!$T$90,'Tabela kolorów'!$T$91:$T$131,Statystyki!BW13='Tabela kolorów'!$U$90,'Tabela kolorów'!$U$91:$U$131,
Statystyki!BW13='Tabela kolorów'!$V$90,'Tabela kolorów'!$V$91:$V$131,Statystyki!BW13='Tabela kolorów'!$W$90,'Tabela kolorów'!$W$91:$W$131,Statystyki!BW13='Tabela kolorów'!$X$90,'Tabela kolorów'!$X$91:$X$131,
Statystyki!BW13='Tabela kolorów'!$Y$90,'Tabela kolorów'!$Y$91:$Y$131,Statystyki!BW13='Tabela kolorów'!$Z$90,'Tabela kolorów'!$Z$91:$Z$131,Statystyki!BW13='Tabela kolorów'!$AA$90,'Tabela kolorów'!$AA$91:$AA$131,
Statystyki!BW13='Tabela kolorów'!$AB$90,'Tabela kolorów'!$AB$91:$AB$131,Statystyki!BW13='Tabela kolorów'!$AC$90,'Tabela kolorów'!$AC$91:$AC$131,Statystyki!BW13='Tabela kolorów'!$AD$90,'Tabela kolorów'!$AD$91:$AD$131,
Statystyki!BW13='Tabela kolorów'!$AE$90,'Tabela kolorów'!$AE$91:$AE$131,Statystyki!BW13='Tabela kolorów'!$AF$90,'Tabela kolorów'!$AF$91:$AF$131,Statystyki!BW13='Tabela kolorów'!$AG$90,'Tabela kolorów'!$AG$91:$AG$131,
Statystyki!BW13='Tabela kolorów'!$AH$90,'Tabela kolorów'!$AH$91:$AH$131,Statystyki!BW13='Tabela kolorów'!$AI$90,'Tabela kolorów'!$AI$91:$AI$131,Statystyki!BW13='Tabela kolorów'!$AJ$90,'Tabela kolorów'!$AJ$91:$AJ$131,
Statystyki!BW13='Tabela kolorów'!$AK$90,'Tabela kolorów'!$AK$91:$AK$131,Statystyki!BW13='Tabela kolorów'!$AL$90,'Tabela kolorów'!$AL$91:$AL$131,Statystyki!BW13='Tabela kolorów'!$AM$90,'Tabela kolorów'!$AM$91:$AM$131,
Statystyki!BW13='Tabela kolorów'!$AN$90,'Tabela kolorów'!$AN$91:$AN$131,Statystyki!BW13='Tabela kolorów'!$AO$90,'Tabela kolorów'!$AO$91:$AO$131,Statystyki!BW13='Tabela kolorów'!$AP$90,'Tabela kolorów'!$AP$91:$AP$131),"0")</f>
        <v>0</v>
      </c>
      <c r="BX402" t="str" cm="1">
        <f t="array" ref="BX402">_xlfn.IFNA(_xlfn.IFS(Statystyki!BX13='Tabela kolorów'!$B$90,'Tabela kolorów'!$B$91:$B$131,Statystyki!BX13='Tabela kolorów'!$C$90,'Tabela kolorów'!$C$91:$C$131,Statystyki!BX13='Tabela kolorów'!$D$90,'Tabela kolorów'!$D$91:$D$131,
Statystyki!BX13='Tabela kolorów'!$E$90,'Tabela kolorów'!$E$91:$E$131,Statystyki!BX13='Tabela kolorów'!$F$90,'Tabela kolorów'!$F$91:$F$131,Statystyki!BX13='Tabela kolorów'!$G$90,'Tabela kolorów'!$G$91:$G$131,
Statystyki!BX13='Tabela kolorów'!$H$90,'Tabela kolorów'!$H$91:$H$131,Statystyki!BX13='Tabela kolorów'!$I$90,'Tabela kolorów'!$I$91:$I$131,Statystyki!BX13='Tabela kolorów'!$J$90,'Tabela kolorów'!$J$91:$J$131,
Statystyki!BX13='Tabela kolorów'!$K$90,'Tabela kolorów'!$K$91:$K$131,Statystyki!BX13='Tabela kolorów'!$L$90,'Tabela kolorów'!$L$91:$L$131,Statystyki!BX13='Tabela kolorów'!$M$90,'Tabela kolorów'!$M$91:$M$131,
Statystyki!BX13='Tabela kolorów'!$N$90,'Tabela kolorów'!$N$91:$N$131,Statystyki!BX13='Tabela kolorów'!$O$90,'Tabela kolorów'!$O$91:$O$131,Statystyki!BX13='Tabela kolorów'!$P$90,'Tabela kolorów'!$P$91:$P$131,
Statystyki!BX13='Tabela kolorów'!$Q$90,'Tabela kolorów'!$Q$91:$Q$131,Statystyki!BX13='Tabela kolorów'!$R$90,'Tabela kolorów'!$R$91:$R$131,Statystyki!BX13='Tabela kolorów'!$S$90,'Tabela kolorów'!$S$91:$S$131,
Statystyki!BX13='Tabela kolorów'!$S$90,'Tabela kolorów'!$S$91:$S$131,Statystyki!BX13='Tabela kolorów'!$T$90,'Tabela kolorów'!$T$91:$T$131,Statystyki!BX13='Tabela kolorów'!$U$90,'Tabela kolorów'!$U$91:$U$131,
Statystyki!BX13='Tabela kolorów'!$V$90,'Tabela kolorów'!$V$91:$V$131,Statystyki!BX13='Tabela kolorów'!$W$90,'Tabela kolorów'!$W$91:$W$131,Statystyki!BX13='Tabela kolorów'!$X$90,'Tabela kolorów'!$X$91:$X$131,
Statystyki!BX13='Tabela kolorów'!$Y$90,'Tabela kolorów'!$Y$91:$Y$131,Statystyki!BX13='Tabela kolorów'!$Z$90,'Tabela kolorów'!$Z$91:$Z$131,Statystyki!BX13='Tabela kolorów'!$AA$90,'Tabela kolorów'!$AA$91:$AA$131,
Statystyki!BX13='Tabela kolorów'!$AB$90,'Tabela kolorów'!$AB$91:$AB$131,Statystyki!BX13='Tabela kolorów'!$AC$90,'Tabela kolorów'!$AC$91:$AC$131,Statystyki!BX13='Tabela kolorów'!$AD$90,'Tabela kolorów'!$AD$91:$AD$131,
Statystyki!BX13='Tabela kolorów'!$AE$90,'Tabela kolorów'!$AE$91:$AE$131,Statystyki!BX13='Tabela kolorów'!$AF$90,'Tabela kolorów'!$AF$91:$AF$131,Statystyki!BX13='Tabela kolorów'!$AG$90,'Tabela kolorów'!$AG$91:$AG$131,
Statystyki!BX13='Tabela kolorów'!$AH$90,'Tabela kolorów'!$AH$91:$AH$131,Statystyki!BX13='Tabela kolorów'!$AI$90,'Tabela kolorów'!$AI$91:$AI$131,Statystyki!BX13='Tabela kolorów'!$AJ$90,'Tabela kolorów'!$AJ$91:$AJ$131,
Statystyki!BX13='Tabela kolorów'!$AK$90,'Tabela kolorów'!$AK$91:$AK$131,Statystyki!BX13='Tabela kolorów'!$AL$90,'Tabela kolorów'!$AL$91:$AL$131,Statystyki!BX13='Tabela kolorów'!$AM$90,'Tabela kolorów'!$AM$91:$AM$131,
Statystyki!BX13='Tabela kolorów'!$AN$90,'Tabela kolorów'!$AN$91:$AN$131,Statystyki!BX13='Tabela kolorów'!$AO$90,'Tabela kolorów'!$AO$91:$AO$131,Statystyki!BX13='Tabela kolorów'!$AP$90,'Tabela kolorów'!$AP$91:$AP$131),"0")</f>
        <v>0</v>
      </c>
      <c r="BY402" t="str" cm="1">
        <f t="array" ref="BY402">_xlfn.IFNA(_xlfn.IFS(Statystyki!BY13='Tabela kolorów'!$B$90,'Tabela kolorów'!$B$91:$B$131,Statystyki!BY13='Tabela kolorów'!$C$90,'Tabela kolorów'!$C$91:$C$131,Statystyki!BY13='Tabela kolorów'!$D$90,'Tabela kolorów'!$D$91:$D$131,
Statystyki!BY13='Tabela kolorów'!$E$90,'Tabela kolorów'!$E$91:$E$131,Statystyki!BY13='Tabela kolorów'!$F$90,'Tabela kolorów'!$F$91:$F$131,Statystyki!BY13='Tabela kolorów'!$G$90,'Tabela kolorów'!$G$91:$G$131,
Statystyki!BY13='Tabela kolorów'!$H$90,'Tabela kolorów'!$H$91:$H$131,Statystyki!BY13='Tabela kolorów'!$I$90,'Tabela kolorów'!$I$91:$I$131,Statystyki!BY13='Tabela kolorów'!$J$90,'Tabela kolorów'!$J$91:$J$131,
Statystyki!BY13='Tabela kolorów'!$K$90,'Tabela kolorów'!$K$91:$K$131,Statystyki!BY13='Tabela kolorów'!$L$90,'Tabela kolorów'!$L$91:$L$131,Statystyki!BY13='Tabela kolorów'!$M$90,'Tabela kolorów'!$M$91:$M$131,
Statystyki!BY13='Tabela kolorów'!$N$90,'Tabela kolorów'!$N$91:$N$131,Statystyki!BY13='Tabela kolorów'!$O$90,'Tabela kolorów'!$O$91:$O$131,Statystyki!BY13='Tabela kolorów'!$P$90,'Tabela kolorów'!$P$91:$P$131,
Statystyki!BY13='Tabela kolorów'!$Q$90,'Tabela kolorów'!$Q$91:$Q$131,Statystyki!BY13='Tabela kolorów'!$R$90,'Tabela kolorów'!$R$91:$R$131,Statystyki!BY13='Tabela kolorów'!$S$90,'Tabela kolorów'!$S$91:$S$131,
Statystyki!BY13='Tabela kolorów'!$S$90,'Tabela kolorów'!$S$91:$S$131,Statystyki!BY13='Tabela kolorów'!$T$90,'Tabela kolorów'!$T$91:$T$131,Statystyki!BY13='Tabela kolorów'!$U$90,'Tabela kolorów'!$U$91:$U$131,
Statystyki!BY13='Tabela kolorów'!$V$90,'Tabela kolorów'!$V$91:$V$131,Statystyki!BY13='Tabela kolorów'!$W$90,'Tabela kolorów'!$W$91:$W$131,Statystyki!BY13='Tabela kolorów'!$X$90,'Tabela kolorów'!$X$91:$X$131,
Statystyki!BY13='Tabela kolorów'!$Y$90,'Tabela kolorów'!$Y$91:$Y$131,Statystyki!BY13='Tabela kolorów'!$Z$90,'Tabela kolorów'!$Z$91:$Z$131,Statystyki!BY13='Tabela kolorów'!$AA$90,'Tabela kolorów'!$AA$91:$AA$131,
Statystyki!BY13='Tabela kolorów'!$AB$90,'Tabela kolorów'!$AB$91:$AB$131,Statystyki!BY13='Tabela kolorów'!$AC$90,'Tabela kolorów'!$AC$91:$AC$131,Statystyki!BY13='Tabela kolorów'!$AD$90,'Tabela kolorów'!$AD$91:$AD$131,
Statystyki!BY13='Tabela kolorów'!$AE$90,'Tabela kolorów'!$AE$91:$AE$131,Statystyki!BY13='Tabela kolorów'!$AF$90,'Tabela kolorów'!$AF$91:$AF$131,Statystyki!BY13='Tabela kolorów'!$AG$90,'Tabela kolorów'!$AG$91:$AG$131,
Statystyki!BY13='Tabela kolorów'!$AH$90,'Tabela kolorów'!$AH$91:$AH$131,Statystyki!BY13='Tabela kolorów'!$AI$90,'Tabela kolorów'!$AI$91:$AI$131,Statystyki!BY13='Tabela kolorów'!$AJ$90,'Tabela kolorów'!$AJ$91:$AJ$131,
Statystyki!BY13='Tabela kolorów'!$AK$90,'Tabela kolorów'!$AK$91:$AK$131,Statystyki!BY13='Tabela kolorów'!$AL$90,'Tabela kolorów'!$AL$91:$AL$131,Statystyki!BY13='Tabela kolorów'!$AM$90,'Tabela kolorów'!$AM$91:$AM$131,
Statystyki!BY13='Tabela kolorów'!$AN$90,'Tabela kolorów'!$AN$91:$AN$131,Statystyki!BY13='Tabela kolorów'!$AO$90,'Tabela kolorów'!$AO$91:$AO$131,Statystyki!BY13='Tabela kolorów'!$AP$90,'Tabela kolorów'!$AP$91:$AP$131),"0")</f>
        <v>0</v>
      </c>
    </row>
    <row r="403" spans="61:77" x14ac:dyDescent="0.3">
      <c r="BI403">
        <v>2</v>
      </c>
      <c r="BV403" t="str">
        <f ca="1"/>
        <v>Karmazynowy</v>
      </c>
    </row>
    <row r="404" spans="61:77" x14ac:dyDescent="0.3">
      <c r="BI404">
        <v>3</v>
      </c>
      <c r="BV404" t="str">
        <f ca="1"/>
        <v>Granatowy</v>
      </c>
    </row>
    <row r="405" spans="61:77" x14ac:dyDescent="0.3">
      <c r="BI405">
        <v>4</v>
      </c>
      <c r="BV405" t="str">
        <f ca="1"/>
        <v>Jasny błękit nieba</v>
      </c>
    </row>
    <row r="406" spans="61:77" x14ac:dyDescent="0.3">
      <c r="BI406">
        <v>5</v>
      </c>
      <c r="BV406" t="str">
        <f ca="1"/>
        <v>Oliwkowy</v>
      </c>
    </row>
    <row r="407" spans="61:77" x14ac:dyDescent="0.3">
      <c r="BI407">
        <v>6</v>
      </c>
      <c r="BV407" t="str">
        <f ca="1"/>
        <v>Żółty</v>
      </c>
    </row>
    <row r="408" spans="61:77" x14ac:dyDescent="0.3">
      <c r="BI408">
        <v>7</v>
      </c>
      <c r="BV408" t="str">
        <f ca="1"/>
        <v>Jasnobrązowy</v>
      </c>
    </row>
    <row r="409" spans="61:77" x14ac:dyDescent="0.3">
      <c r="BI409">
        <v>8</v>
      </c>
      <c r="BV409" t="str">
        <f ca="1"/>
        <v>Biały</v>
      </c>
    </row>
    <row r="410" spans="61:77" x14ac:dyDescent="0.3">
      <c r="BI410">
        <v>9</v>
      </c>
      <c r="BV410" t="str">
        <f ca="1"/>
        <v>Jasnoszary</v>
      </c>
    </row>
    <row r="411" spans="61:77" x14ac:dyDescent="0.3">
      <c r="BI411">
        <v>10</v>
      </c>
      <c r="BV411" t="str">
        <f ca="1"/>
        <v>Szary</v>
      </c>
    </row>
    <row r="412" spans="61:77" x14ac:dyDescent="0.3">
      <c r="BI412">
        <v>11</v>
      </c>
      <c r="BV412" t="str">
        <f ca="1"/>
        <v>Łupkowy szary</v>
      </c>
    </row>
    <row r="413" spans="61:77" x14ac:dyDescent="0.3">
      <c r="BI413">
        <v>12</v>
      </c>
      <c r="BV413" t="str">
        <f ca="1"/>
        <v>Czarny</v>
      </c>
    </row>
    <row r="414" spans="61:77" x14ac:dyDescent="0.3">
      <c r="BI414">
        <v>13</v>
      </c>
      <c r="BV414">
        <f ca="1"/>
        <v>0</v>
      </c>
    </row>
    <row r="415" spans="61:77" x14ac:dyDescent="0.3">
      <c r="BI415">
        <v>14</v>
      </c>
      <c r="BV415">
        <f ca="1"/>
        <v>0</v>
      </c>
    </row>
    <row r="416" spans="61:77" x14ac:dyDescent="0.3">
      <c r="BI416">
        <v>15</v>
      </c>
      <c r="BV416">
        <f ca="1"/>
        <v>0</v>
      </c>
    </row>
    <row r="417" spans="60:74" x14ac:dyDescent="0.3">
      <c r="BI417">
        <v>16</v>
      </c>
      <c r="BV417">
        <f ca="1"/>
        <v>0</v>
      </c>
    </row>
    <row r="418" spans="60:74" x14ac:dyDescent="0.3">
      <c r="BI418">
        <v>17</v>
      </c>
      <c r="BV418">
        <f ca="1"/>
        <v>0</v>
      </c>
    </row>
    <row r="419" spans="60:74" x14ac:dyDescent="0.3">
      <c r="BI419">
        <v>18</v>
      </c>
      <c r="BV419">
        <f ca="1"/>
        <v>0</v>
      </c>
    </row>
    <row r="420" spans="60:74" x14ac:dyDescent="0.3">
      <c r="BI420">
        <v>19</v>
      </c>
      <c r="BV420">
        <f ca="1"/>
        <v>0</v>
      </c>
    </row>
    <row r="421" spans="60:74" x14ac:dyDescent="0.3">
      <c r="BI421">
        <v>20</v>
      </c>
      <c r="BV421">
        <f ca="1"/>
        <v>0</v>
      </c>
    </row>
    <row r="422" spans="60:74" x14ac:dyDescent="0.3">
      <c r="BI422">
        <v>21</v>
      </c>
      <c r="BV422">
        <f ca="1"/>
        <v>0</v>
      </c>
    </row>
    <row r="423" spans="60:74" x14ac:dyDescent="0.3">
      <c r="BI423">
        <v>22</v>
      </c>
      <c r="BV423">
        <f ca="1"/>
        <v>0</v>
      </c>
    </row>
    <row r="424" spans="60:74" x14ac:dyDescent="0.3">
      <c r="BI424">
        <v>23</v>
      </c>
      <c r="BV424">
        <f ca="1"/>
        <v>0</v>
      </c>
    </row>
    <row r="425" spans="60:74" x14ac:dyDescent="0.3">
      <c r="BI425">
        <v>24</v>
      </c>
      <c r="BV425">
        <f ca="1"/>
        <v>0</v>
      </c>
    </row>
    <row r="426" spans="60:74" x14ac:dyDescent="0.3">
      <c r="BI426">
        <v>25</v>
      </c>
      <c r="BV426">
        <f ca="1"/>
        <v>0</v>
      </c>
    </row>
    <row r="427" spans="60:74" x14ac:dyDescent="0.3">
      <c r="BI427">
        <v>26</v>
      </c>
      <c r="BV427">
        <f ca="1"/>
        <v>0</v>
      </c>
    </row>
    <row r="428" spans="60:74" x14ac:dyDescent="0.3">
      <c r="BI428">
        <v>27</v>
      </c>
      <c r="BV428">
        <f ca="1"/>
        <v>0</v>
      </c>
    </row>
    <row r="429" spans="60:74" x14ac:dyDescent="0.3">
      <c r="BI429">
        <v>28</v>
      </c>
      <c r="BV429">
        <f ca="1"/>
        <v>0</v>
      </c>
    </row>
    <row r="430" spans="60:74" x14ac:dyDescent="0.3">
      <c r="BI430">
        <v>29</v>
      </c>
      <c r="BV430">
        <f ca="1"/>
        <v>0</v>
      </c>
    </row>
    <row r="431" spans="60:74" x14ac:dyDescent="0.3">
      <c r="BH431">
        <v>10</v>
      </c>
      <c r="BI431">
        <v>30</v>
      </c>
      <c r="BV431">
        <f ca="1"/>
        <v>0</v>
      </c>
    </row>
    <row r="432" spans="60:74" x14ac:dyDescent="0.3">
      <c r="BI432">
        <v>31</v>
      </c>
      <c r="BV432">
        <f ca="1"/>
        <v>0</v>
      </c>
    </row>
    <row r="433" spans="61:77" x14ac:dyDescent="0.3">
      <c r="BI433">
        <v>32</v>
      </c>
      <c r="BV433">
        <f ca="1"/>
        <v>0</v>
      </c>
    </row>
    <row r="434" spans="61:77" x14ac:dyDescent="0.3">
      <c r="BI434">
        <v>33</v>
      </c>
      <c r="BV434">
        <f ca="1"/>
        <v>0</v>
      </c>
    </row>
    <row r="435" spans="61:77" x14ac:dyDescent="0.3">
      <c r="BI435">
        <v>34</v>
      </c>
      <c r="BV435">
        <f ca="1"/>
        <v>0</v>
      </c>
    </row>
    <row r="436" spans="61:77" x14ac:dyDescent="0.3">
      <c r="BI436">
        <v>35</v>
      </c>
      <c r="BV436">
        <f ca="1"/>
        <v>0</v>
      </c>
    </row>
    <row r="437" spans="61:77" x14ac:dyDescent="0.3">
      <c r="BI437">
        <v>36</v>
      </c>
      <c r="BV437">
        <f ca="1"/>
        <v>0</v>
      </c>
    </row>
    <row r="438" spans="61:77" x14ac:dyDescent="0.3">
      <c r="BI438">
        <v>37</v>
      </c>
      <c r="BV438">
        <f ca="1"/>
        <v>0</v>
      </c>
    </row>
    <row r="439" spans="61:77" x14ac:dyDescent="0.3">
      <c r="BI439">
        <v>38</v>
      </c>
      <c r="BV439">
        <f ca="1"/>
        <v>0</v>
      </c>
    </row>
    <row r="440" spans="61:77" x14ac:dyDescent="0.3">
      <c r="BI440">
        <v>39</v>
      </c>
      <c r="BV440">
        <f ca="1"/>
        <v>0</v>
      </c>
    </row>
    <row r="441" spans="61:77" x14ac:dyDescent="0.3">
      <c r="BI441">
        <v>40</v>
      </c>
      <c r="BV441">
        <f ca="1"/>
        <v>0</v>
      </c>
    </row>
    <row r="442" spans="61:77" x14ac:dyDescent="0.3">
      <c r="BI442">
        <v>41</v>
      </c>
      <c r="BV442">
        <f ca="1"/>
        <v>0</v>
      </c>
    </row>
    <row r="443" spans="61:77" x14ac:dyDescent="0.3">
      <c r="BI443">
        <v>42</v>
      </c>
    </row>
    <row r="444" spans="61:77" x14ac:dyDescent="0.3">
      <c r="BI444">
        <v>1</v>
      </c>
      <c r="BJ444" t="str" cm="1">
        <f t="array" ref="BJ444">_xlfn.IFNA(_xlfn.IFS(Statystyki!BJ14='Tabela kolorów'!$B$90,'Tabela kolorów'!$B$91:$B$131,Statystyki!BJ14='Tabela kolorów'!$C$90,'Tabela kolorów'!$C$91:$C$131,Statystyki!BJ14='Tabela kolorów'!$D$90,'Tabela kolorów'!$D$91:$D$131,
Statystyki!BJ14='Tabela kolorów'!$E$90,'Tabela kolorów'!$E$91:$E$131,Statystyki!BJ14='Tabela kolorów'!$F$90,'Tabela kolorów'!$F$91:$F$131,Statystyki!BJ14='Tabela kolorów'!$G$90,'Tabela kolorów'!$G$91:$G$131,
Statystyki!BJ14='Tabela kolorów'!$H$90,'Tabela kolorów'!$H$91:$H$131,Statystyki!BJ14='Tabela kolorów'!$I$90,'Tabela kolorów'!$I$91:$I$131,Statystyki!BJ14='Tabela kolorów'!$J$90,'Tabela kolorów'!$J$91:$J$131,
Statystyki!BJ14='Tabela kolorów'!$K$90,'Tabela kolorów'!$K$91:$K$131,Statystyki!BJ14='Tabela kolorów'!$L$90,'Tabela kolorów'!$L$91:$L$131,Statystyki!BJ14='Tabela kolorów'!$M$90,'Tabela kolorów'!$M$91:$M$131,
Statystyki!BJ14='Tabela kolorów'!$N$90,'Tabela kolorów'!$N$91:$N$131,Statystyki!BJ14='Tabela kolorów'!$O$90,'Tabela kolorów'!$O$91:$O$131,Statystyki!BJ14='Tabela kolorów'!$P$90,'Tabela kolorów'!$P$91:$P$131,
Statystyki!BJ14='Tabela kolorów'!$Q$90,'Tabela kolorów'!$Q$91:$Q$131,Statystyki!BJ14='Tabela kolorów'!$R$90,'Tabela kolorów'!$R$91:$R$131,Statystyki!BJ14='Tabela kolorów'!$S$90,'Tabela kolorów'!$S$91:$S$131,
Statystyki!BJ14='Tabela kolorów'!$S$90,'Tabela kolorów'!$S$91:$S$131,Statystyki!BJ14='Tabela kolorów'!$T$90,'Tabela kolorów'!$T$91:$T$131,Statystyki!BJ14='Tabela kolorów'!$U$90,'Tabela kolorów'!$U$91:$U$131,
Statystyki!BJ14='Tabela kolorów'!$V$90,'Tabela kolorów'!$V$91:$V$131,Statystyki!BJ14='Tabela kolorów'!$W$90,'Tabela kolorów'!$W$91:$W$131,Statystyki!BJ14='Tabela kolorów'!$X$90,'Tabela kolorów'!$X$91:$X$131,
Statystyki!BJ14='Tabela kolorów'!$Y$90,'Tabela kolorów'!$Y$91:$Y$131,Statystyki!BJ14='Tabela kolorów'!$Z$90,'Tabela kolorów'!$Z$91:$Z$131,Statystyki!BJ14='Tabela kolorów'!$AA$90,'Tabela kolorów'!$AA$91:$AA$131,
Statystyki!BJ14='Tabela kolorów'!$AB$90,'Tabela kolorów'!$AB$91:$AB$131,Statystyki!BJ14='Tabela kolorów'!$AC$90,'Tabela kolorów'!$AC$91:$AC$131,Statystyki!BJ14='Tabela kolorów'!$AD$90,'Tabela kolorów'!$AD$91:$AD$131,
Statystyki!BJ14='Tabela kolorów'!$AE$90,'Tabela kolorów'!$AE$91:$AE$131,Statystyki!BJ14='Tabela kolorów'!$AF$90,'Tabela kolorów'!$AF$91:$AF$131,Statystyki!BJ14='Tabela kolorów'!$AG$90,'Tabela kolorów'!$AG$91:$AG$131,
Statystyki!BJ14='Tabela kolorów'!$AH$90,'Tabela kolorów'!$AH$91:$AH$131,Statystyki!BJ14='Tabela kolorów'!$AI$90,'Tabela kolorów'!$AI$91:$AI$131,Statystyki!BJ14='Tabela kolorów'!$AJ$90,'Tabela kolorów'!$AJ$91:$AJ$131,
Statystyki!BJ14='Tabela kolorów'!$AK$90,'Tabela kolorów'!$AK$91:$AK$131,Statystyki!BJ14='Tabela kolorów'!$AL$90,'Tabela kolorów'!$AL$91:$AL$131,Statystyki!BJ14='Tabela kolorów'!$AM$90,'Tabela kolorów'!$AM$91:$AM$131,
Statystyki!BJ14='Tabela kolorów'!$AN$90,'Tabela kolorów'!$AN$91:$AN$131,Statystyki!BJ14='Tabela kolorów'!$AO$90,'Tabela kolorów'!$AO$91:$AO$131,Statystyki!BJ14='Tabela kolorów'!$AP$90,'Tabela kolorów'!$AP$91:$AP$131),"0")</f>
        <v>0</v>
      </c>
      <c r="BK444" t="str" cm="1">
        <f t="array" ref="BK444">_xlfn.IFNA(_xlfn.IFS(Statystyki!BK14='Tabela kolorów'!$B$90,'Tabela kolorów'!$B$91:$B$131,Statystyki!BK14='Tabela kolorów'!$C$90,'Tabela kolorów'!$C$91:$C$131,Statystyki!BK14='Tabela kolorów'!$D$90,'Tabela kolorów'!$D$91:$D$131,
Statystyki!BK14='Tabela kolorów'!$E$90,'Tabela kolorów'!$E$91:$E$131,Statystyki!BK14='Tabela kolorów'!$F$90,'Tabela kolorów'!$F$91:$F$131,Statystyki!BK14='Tabela kolorów'!$G$90,'Tabela kolorów'!$G$91:$G$131,
Statystyki!BK14='Tabela kolorów'!$H$90,'Tabela kolorów'!$H$91:$H$131,Statystyki!BK14='Tabela kolorów'!$I$90,'Tabela kolorów'!$I$91:$I$131,Statystyki!BK14='Tabela kolorów'!$J$90,'Tabela kolorów'!$J$91:$J$131,
Statystyki!BK14='Tabela kolorów'!$K$90,'Tabela kolorów'!$K$91:$K$131,Statystyki!BK14='Tabela kolorów'!$L$90,'Tabela kolorów'!$L$91:$L$131,Statystyki!BK14='Tabela kolorów'!$M$90,'Tabela kolorów'!$M$91:$M$131,
Statystyki!BK14='Tabela kolorów'!$N$90,'Tabela kolorów'!$N$91:$N$131,Statystyki!BK14='Tabela kolorów'!$O$90,'Tabela kolorów'!$O$91:$O$131,Statystyki!BK14='Tabela kolorów'!$P$90,'Tabela kolorów'!$P$91:$P$131,
Statystyki!BK14='Tabela kolorów'!$Q$90,'Tabela kolorów'!$Q$91:$Q$131,Statystyki!BK14='Tabela kolorów'!$R$90,'Tabela kolorów'!$R$91:$R$131,Statystyki!BK14='Tabela kolorów'!$S$90,'Tabela kolorów'!$S$91:$S$131,
Statystyki!BK14='Tabela kolorów'!$S$90,'Tabela kolorów'!$S$91:$S$131,Statystyki!BK14='Tabela kolorów'!$T$90,'Tabela kolorów'!$T$91:$T$131,Statystyki!BK14='Tabela kolorów'!$U$90,'Tabela kolorów'!$U$91:$U$131,
Statystyki!BK14='Tabela kolorów'!$V$90,'Tabela kolorów'!$V$91:$V$131,Statystyki!BK14='Tabela kolorów'!$W$90,'Tabela kolorów'!$W$91:$W$131,Statystyki!BK14='Tabela kolorów'!$X$90,'Tabela kolorów'!$X$91:$X$131,
Statystyki!BK14='Tabela kolorów'!$Y$90,'Tabela kolorów'!$Y$91:$Y$131,Statystyki!BK14='Tabela kolorów'!$Z$90,'Tabela kolorów'!$Z$91:$Z$131,Statystyki!BK14='Tabela kolorów'!$AA$90,'Tabela kolorów'!$AA$91:$AA$131,
Statystyki!BK14='Tabela kolorów'!$AB$90,'Tabela kolorów'!$AB$91:$AB$131,Statystyki!BK14='Tabela kolorów'!$AC$90,'Tabela kolorów'!$AC$91:$AC$131,Statystyki!BK14='Tabela kolorów'!$AD$90,'Tabela kolorów'!$AD$91:$AD$131,
Statystyki!BK14='Tabela kolorów'!$AE$90,'Tabela kolorów'!$AE$91:$AE$131,Statystyki!BK14='Tabela kolorów'!$AF$90,'Tabela kolorów'!$AF$91:$AF$131,Statystyki!BK14='Tabela kolorów'!$AG$90,'Tabela kolorów'!$AG$91:$AG$131,
Statystyki!BK14='Tabela kolorów'!$AH$90,'Tabela kolorów'!$AH$91:$AH$131,Statystyki!BK14='Tabela kolorów'!$AI$90,'Tabela kolorów'!$AI$91:$AI$131,Statystyki!BK14='Tabela kolorów'!$AJ$90,'Tabela kolorów'!$AJ$91:$AJ$131,
Statystyki!BK14='Tabela kolorów'!$AK$90,'Tabela kolorów'!$AK$91:$AK$131,Statystyki!BK14='Tabela kolorów'!$AL$90,'Tabela kolorów'!$AL$91:$AL$131,Statystyki!BK14='Tabela kolorów'!$AM$90,'Tabela kolorów'!$AM$91:$AM$131,
Statystyki!BK14='Tabela kolorów'!$AN$90,'Tabela kolorów'!$AN$91:$AN$131,Statystyki!BK14='Tabela kolorów'!$AO$90,'Tabela kolorów'!$AO$91:$AO$131,Statystyki!BK14='Tabela kolorów'!$AP$90,'Tabela kolorów'!$AP$91:$AP$131),"0")</f>
        <v>0</v>
      </c>
      <c r="BL444" t="str" cm="1">
        <f t="array" ref="BL444">_xlfn.IFNA(_xlfn.IFS(Statystyki!BL14='Tabela kolorów'!$B$90,'Tabela kolorów'!$B$91:$B$131,Statystyki!BL14='Tabela kolorów'!$C$90,'Tabela kolorów'!$C$91:$C$131,Statystyki!BL14='Tabela kolorów'!$D$90,'Tabela kolorów'!$D$91:$D$131,
Statystyki!BL14='Tabela kolorów'!$E$90,'Tabela kolorów'!$E$91:$E$131,Statystyki!BL14='Tabela kolorów'!$F$90,'Tabela kolorów'!$F$91:$F$131,Statystyki!BL14='Tabela kolorów'!$G$90,'Tabela kolorów'!$G$91:$G$131,
Statystyki!BL14='Tabela kolorów'!$H$90,'Tabela kolorów'!$H$91:$H$131,Statystyki!BL14='Tabela kolorów'!$I$90,'Tabela kolorów'!$I$91:$I$131,Statystyki!BL14='Tabela kolorów'!$J$90,'Tabela kolorów'!$J$91:$J$131,
Statystyki!BL14='Tabela kolorów'!$K$90,'Tabela kolorów'!$K$91:$K$131,Statystyki!BL14='Tabela kolorów'!$L$90,'Tabela kolorów'!$L$91:$L$131,Statystyki!BL14='Tabela kolorów'!$M$90,'Tabela kolorów'!$M$91:$M$131,
Statystyki!BL14='Tabela kolorów'!$N$90,'Tabela kolorów'!$N$91:$N$131,Statystyki!BL14='Tabela kolorów'!$O$90,'Tabela kolorów'!$O$91:$O$131,Statystyki!BL14='Tabela kolorów'!$P$90,'Tabela kolorów'!$P$91:$P$131,
Statystyki!BL14='Tabela kolorów'!$Q$90,'Tabela kolorów'!$Q$91:$Q$131,Statystyki!BL14='Tabela kolorów'!$R$90,'Tabela kolorów'!$R$91:$R$131,Statystyki!BL14='Tabela kolorów'!$S$90,'Tabela kolorów'!$S$91:$S$131,
Statystyki!BL14='Tabela kolorów'!$S$90,'Tabela kolorów'!$S$91:$S$131,Statystyki!BL14='Tabela kolorów'!$T$90,'Tabela kolorów'!$T$91:$T$131,Statystyki!BL14='Tabela kolorów'!$U$90,'Tabela kolorów'!$U$91:$U$131,
Statystyki!BL14='Tabela kolorów'!$V$90,'Tabela kolorów'!$V$91:$V$131,Statystyki!BL14='Tabela kolorów'!$W$90,'Tabela kolorów'!$W$91:$W$131,Statystyki!BL14='Tabela kolorów'!$X$90,'Tabela kolorów'!$X$91:$X$131,
Statystyki!BL14='Tabela kolorów'!$Y$90,'Tabela kolorów'!$Y$91:$Y$131,Statystyki!BL14='Tabela kolorów'!$Z$90,'Tabela kolorów'!$Z$91:$Z$131,Statystyki!BL14='Tabela kolorów'!$AA$90,'Tabela kolorów'!$AA$91:$AA$131,
Statystyki!BL14='Tabela kolorów'!$AB$90,'Tabela kolorów'!$AB$91:$AB$131,Statystyki!BL14='Tabela kolorów'!$AC$90,'Tabela kolorów'!$AC$91:$AC$131,Statystyki!BL14='Tabela kolorów'!$AD$90,'Tabela kolorów'!$AD$91:$AD$131,
Statystyki!BL14='Tabela kolorów'!$AE$90,'Tabela kolorów'!$AE$91:$AE$131,Statystyki!BL14='Tabela kolorów'!$AF$90,'Tabela kolorów'!$AF$91:$AF$131,Statystyki!BL14='Tabela kolorów'!$AG$90,'Tabela kolorów'!$AG$91:$AG$131,
Statystyki!BL14='Tabela kolorów'!$AH$90,'Tabela kolorów'!$AH$91:$AH$131,Statystyki!BL14='Tabela kolorów'!$AI$90,'Tabela kolorów'!$AI$91:$AI$131,Statystyki!BL14='Tabela kolorów'!$AJ$90,'Tabela kolorów'!$AJ$91:$AJ$131,
Statystyki!BL14='Tabela kolorów'!$AK$90,'Tabela kolorów'!$AK$91:$AK$131,Statystyki!BL14='Tabela kolorów'!$AL$90,'Tabela kolorów'!$AL$91:$AL$131,Statystyki!BL14='Tabela kolorów'!$AM$90,'Tabela kolorów'!$AM$91:$AM$131,
Statystyki!BL14='Tabela kolorów'!$AN$90,'Tabela kolorów'!$AN$91:$AN$131,Statystyki!BL14='Tabela kolorów'!$AO$90,'Tabela kolorów'!$AO$91:$AO$131,Statystyki!BL14='Tabela kolorów'!$AP$90,'Tabela kolorów'!$AP$91:$AP$131),"0")</f>
        <v>0</v>
      </c>
      <c r="BM444" t="str" cm="1">
        <f t="array" ref="BM444">_xlfn.IFNA(_xlfn.IFS(Statystyki!BM14='Tabela kolorów'!$B$90,'Tabela kolorów'!$B$91:$B$131,Statystyki!BM14='Tabela kolorów'!$C$90,'Tabela kolorów'!$C$91:$C$131,Statystyki!BM14='Tabela kolorów'!$D$90,'Tabela kolorów'!$D$91:$D$131,
Statystyki!BM14='Tabela kolorów'!$E$90,'Tabela kolorów'!$E$91:$E$131,Statystyki!BM14='Tabela kolorów'!$F$90,'Tabela kolorów'!$F$91:$F$131,Statystyki!BM14='Tabela kolorów'!$G$90,'Tabela kolorów'!$G$91:$G$131,
Statystyki!BM14='Tabela kolorów'!$H$90,'Tabela kolorów'!$H$91:$H$131,Statystyki!BM14='Tabela kolorów'!$I$90,'Tabela kolorów'!$I$91:$I$131,Statystyki!BM14='Tabela kolorów'!$J$90,'Tabela kolorów'!$J$91:$J$131,
Statystyki!BM14='Tabela kolorów'!$K$90,'Tabela kolorów'!$K$91:$K$131,Statystyki!BM14='Tabela kolorów'!$L$90,'Tabela kolorów'!$L$91:$L$131,Statystyki!BM14='Tabela kolorów'!$M$90,'Tabela kolorów'!$M$91:$M$131,
Statystyki!BM14='Tabela kolorów'!$N$90,'Tabela kolorów'!$N$91:$N$131,Statystyki!BM14='Tabela kolorów'!$O$90,'Tabela kolorów'!$O$91:$O$131,Statystyki!BM14='Tabela kolorów'!$P$90,'Tabela kolorów'!$P$91:$P$131,
Statystyki!BM14='Tabela kolorów'!$Q$90,'Tabela kolorów'!$Q$91:$Q$131,Statystyki!BM14='Tabela kolorów'!$R$90,'Tabela kolorów'!$R$91:$R$131,Statystyki!BM14='Tabela kolorów'!$S$90,'Tabela kolorów'!$S$91:$S$131,
Statystyki!BM14='Tabela kolorów'!$S$90,'Tabela kolorów'!$S$91:$S$131,Statystyki!BM14='Tabela kolorów'!$T$90,'Tabela kolorów'!$T$91:$T$131,Statystyki!BM14='Tabela kolorów'!$U$90,'Tabela kolorów'!$U$91:$U$131,
Statystyki!BM14='Tabela kolorów'!$V$90,'Tabela kolorów'!$V$91:$V$131,Statystyki!BM14='Tabela kolorów'!$W$90,'Tabela kolorów'!$W$91:$W$131,Statystyki!BM14='Tabela kolorów'!$X$90,'Tabela kolorów'!$X$91:$X$131,
Statystyki!BM14='Tabela kolorów'!$Y$90,'Tabela kolorów'!$Y$91:$Y$131,Statystyki!BM14='Tabela kolorów'!$Z$90,'Tabela kolorów'!$Z$91:$Z$131,Statystyki!BM14='Tabela kolorów'!$AA$90,'Tabela kolorów'!$AA$91:$AA$131,
Statystyki!BM14='Tabela kolorów'!$AB$90,'Tabela kolorów'!$AB$91:$AB$131,Statystyki!BM14='Tabela kolorów'!$AC$90,'Tabela kolorów'!$AC$91:$AC$131,Statystyki!BM14='Tabela kolorów'!$AD$90,'Tabela kolorów'!$AD$91:$AD$131,
Statystyki!BM14='Tabela kolorów'!$AE$90,'Tabela kolorów'!$AE$91:$AE$131,Statystyki!BM14='Tabela kolorów'!$AF$90,'Tabela kolorów'!$AF$91:$AF$131,Statystyki!BM14='Tabela kolorów'!$AG$90,'Tabela kolorów'!$AG$91:$AG$131,
Statystyki!BM14='Tabela kolorów'!$AH$90,'Tabela kolorów'!$AH$91:$AH$131,Statystyki!BM14='Tabela kolorów'!$AI$90,'Tabela kolorów'!$AI$91:$AI$131,Statystyki!BM14='Tabela kolorów'!$AJ$90,'Tabela kolorów'!$AJ$91:$AJ$131,
Statystyki!BM14='Tabela kolorów'!$AK$90,'Tabela kolorów'!$AK$91:$AK$131,Statystyki!BM14='Tabela kolorów'!$AL$90,'Tabela kolorów'!$AL$91:$AL$131,Statystyki!BM14='Tabela kolorów'!$AM$90,'Tabela kolorów'!$AM$91:$AM$131,
Statystyki!BM14='Tabela kolorów'!$AN$90,'Tabela kolorów'!$AN$91:$AN$131,Statystyki!BM14='Tabela kolorów'!$AO$90,'Tabela kolorów'!$AO$91:$AO$131,Statystyki!BM14='Tabela kolorów'!$AP$90,'Tabela kolorów'!$AP$91:$AP$131),"0")</f>
        <v>0</v>
      </c>
      <c r="BN444" t="str" cm="1">
        <f t="array" ref="BN444">_xlfn.IFNA(_xlfn.IFS(Statystyki!BN14='Tabela kolorów'!$B$90,'Tabela kolorów'!$B$91:$B$131,Statystyki!BN14='Tabela kolorów'!$C$90,'Tabela kolorów'!$C$91:$C$131,Statystyki!BN14='Tabela kolorów'!$D$90,'Tabela kolorów'!$D$91:$D$131,
Statystyki!BN14='Tabela kolorów'!$E$90,'Tabela kolorów'!$E$91:$E$131,Statystyki!BN14='Tabela kolorów'!$F$90,'Tabela kolorów'!$F$91:$F$131,Statystyki!BN14='Tabela kolorów'!$G$90,'Tabela kolorów'!$G$91:$G$131,
Statystyki!BN14='Tabela kolorów'!$H$90,'Tabela kolorów'!$H$91:$H$131,Statystyki!BN14='Tabela kolorów'!$I$90,'Tabela kolorów'!$I$91:$I$131,Statystyki!BN14='Tabela kolorów'!$J$90,'Tabela kolorów'!$J$91:$J$131,
Statystyki!BN14='Tabela kolorów'!$K$90,'Tabela kolorów'!$K$91:$K$131,Statystyki!BN14='Tabela kolorów'!$L$90,'Tabela kolorów'!$L$91:$L$131,Statystyki!BN14='Tabela kolorów'!$M$90,'Tabela kolorów'!$M$91:$M$131,
Statystyki!BN14='Tabela kolorów'!$N$90,'Tabela kolorów'!$N$91:$N$131,Statystyki!BN14='Tabela kolorów'!$O$90,'Tabela kolorów'!$O$91:$O$131,Statystyki!BN14='Tabela kolorów'!$P$90,'Tabela kolorów'!$P$91:$P$131,
Statystyki!BN14='Tabela kolorów'!$Q$90,'Tabela kolorów'!$Q$91:$Q$131,Statystyki!BN14='Tabela kolorów'!$R$90,'Tabela kolorów'!$R$91:$R$131,Statystyki!BN14='Tabela kolorów'!$S$90,'Tabela kolorów'!$S$91:$S$131,
Statystyki!BN14='Tabela kolorów'!$S$90,'Tabela kolorów'!$S$91:$S$131,Statystyki!BN14='Tabela kolorów'!$T$90,'Tabela kolorów'!$T$91:$T$131,Statystyki!BN14='Tabela kolorów'!$U$90,'Tabela kolorów'!$U$91:$U$131,
Statystyki!BN14='Tabela kolorów'!$V$90,'Tabela kolorów'!$V$91:$V$131,Statystyki!BN14='Tabela kolorów'!$W$90,'Tabela kolorów'!$W$91:$W$131,Statystyki!BN14='Tabela kolorów'!$X$90,'Tabela kolorów'!$X$91:$X$131,
Statystyki!BN14='Tabela kolorów'!$Y$90,'Tabela kolorów'!$Y$91:$Y$131,Statystyki!BN14='Tabela kolorów'!$Z$90,'Tabela kolorów'!$Z$91:$Z$131,Statystyki!BN14='Tabela kolorów'!$AA$90,'Tabela kolorów'!$AA$91:$AA$131,
Statystyki!BN14='Tabela kolorów'!$AB$90,'Tabela kolorów'!$AB$91:$AB$131,Statystyki!BN14='Tabela kolorów'!$AC$90,'Tabela kolorów'!$AC$91:$AC$131,Statystyki!BN14='Tabela kolorów'!$AD$90,'Tabela kolorów'!$AD$91:$AD$131,
Statystyki!BN14='Tabela kolorów'!$AE$90,'Tabela kolorów'!$AE$91:$AE$131,Statystyki!BN14='Tabela kolorów'!$AF$90,'Tabela kolorów'!$AF$91:$AF$131,Statystyki!BN14='Tabela kolorów'!$AG$90,'Tabela kolorów'!$AG$91:$AG$131,
Statystyki!BN14='Tabela kolorów'!$AH$90,'Tabela kolorów'!$AH$91:$AH$131,Statystyki!BN14='Tabela kolorów'!$AI$90,'Tabela kolorów'!$AI$91:$AI$131,Statystyki!BN14='Tabela kolorów'!$AJ$90,'Tabela kolorów'!$AJ$91:$AJ$131,
Statystyki!BN14='Tabela kolorów'!$AK$90,'Tabela kolorów'!$AK$91:$AK$131,Statystyki!BN14='Tabela kolorów'!$AL$90,'Tabela kolorów'!$AL$91:$AL$131,Statystyki!BN14='Tabela kolorów'!$AM$90,'Tabela kolorów'!$AM$91:$AM$131,
Statystyki!BN14='Tabela kolorów'!$AN$90,'Tabela kolorów'!$AN$91:$AN$131,Statystyki!BN14='Tabela kolorów'!$AO$90,'Tabela kolorów'!$AO$91:$AO$131,Statystyki!BN14='Tabela kolorów'!$AP$90,'Tabela kolorów'!$AP$91:$AP$131),"0")</f>
        <v>0</v>
      </c>
      <c r="BO444" t="str" cm="1">
        <f t="array" ref="BO444">_xlfn.IFNA(_xlfn.IFS(Statystyki!BO14='Tabela kolorów'!$B$90,'Tabela kolorów'!$B$91:$B$131,Statystyki!BO14='Tabela kolorów'!$C$90,'Tabela kolorów'!$C$91:$C$131,Statystyki!BO14='Tabela kolorów'!$D$90,'Tabela kolorów'!$D$91:$D$131,
Statystyki!BO14='Tabela kolorów'!$E$90,'Tabela kolorów'!$E$91:$E$131,Statystyki!BO14='Tabela kolorów'!$F$90,'Tabela kolorów'!$F$91:$F$131,Statystyki!BO14='Tabela kolorów'!$G$90,'Tabela kolorów'!$G$91:$G$131,
Statystyki!BO14='Tabela kolorów'!$H$90,'Tabela kolorów'!$H$91:$H$131,Statystyki!BO14='Tabela kolorów'!$I$90,'Tabela kolorów'!$I$91:$I$131,Statystyki!BO14='Tabela kolorów'!$J$90,'Tabela kolorów'!$J$91:$J$131,
Statystyki!BO14='Tabela kolorów'!$K$90,'Tabela kolorów'!$K$91:$K$131,Statystyki!BO14='Tabela kolorów'!$L$90,'Tabela kolorów'!$L$91:$L$131,Statystyki!BO14='Tabela kolorów'!$M$90,'Tabela kolorów'!$M$91:$M$131,
Statystyki!BO14='Tabela kolorów'!$N$90,'Tabela kolorów'!$N$91:$N$131,Statystyki!BO14='Tabela kolorów'!$O$90,'Tabela kolorów'!$O$91:$O$131,Statystyki!BO14='Tabela kolorów'!$P$90,'Tabela kolorów'!$P$91:$P$131,
Statystyki!BO14='Tabela kolorów'!$Q$90,'Tabela kolorów'!$Q$91:$Q$131,Statystyki!BO14='Tabela kolorów'!$R$90,'Tabela kolorów'!$R$91:$R$131,Statystyki!BO14='Tabela kolorów'!$S$90,'Tabela kolorów'!$S$91:$S$131,
Statystyki!BO14='Tabela kolorów'!$S$90,'Tabela kolorów'!$S$91:$S$131,Statystyki!BO14='Tabela kolorów'!$T$90,'Tabela kolorów'!$T$91:$T$131,Statystyki!BO14='Tabela kolorów'!$U$90,'Tabela kolorów'!$U$91:$U$131,
Statystyki!BO14='Tabela kolorów'!$V$90,'Tabela kolorów'!$V$91:$V$131,Statystyki!BO14='Tabela kolorów'!$W$90,'Tabela kolorów'!$W$91:$W$131,Statystyki!BO14='Tabela kolorów'!$X$90,'Tabela kolorów'!$X$91:$X$131,
Statystyki!BO14='Tabela kolorów'!$Y$90,'Tabela kolorów'!$Y$91:$Y$131,Statystyki!BO14='Tabela kolorów'!$Z$90,'Tabela kolorów'!$Z$91:$Z$131,Statystyki!BO14='Tabela kolorów'!$AA$90,'Tabela kolorów'!$AA$91:$AA$131,
Statystyki!BO14='Tabela kolorów'!$AB$90,'Tabela kolorów'!$AB$91:$AB$131,Statystyki!BO14='Tabela kolorów'!$AC$90,'Tabela kolorów'!$AC$91:$AC$131,Statystyki!BO14='Tabela kolorów'!$AD$90,'Tabela kolorów'!$AD$91:$AD$131,
Statystyki!BO14='Tabela kolorów'!$AE$90,'Tabela kolorów'!$AE$91:$AE$131,Statystyki!BO14='Tabela kolorów'!$AF$90,'Tabela kolorów'!$AF$91:$AF$131,Statystyki!BO14='Tabela kolorów'!$AG$90,'Tabela kolorów'!$AG$91:$AG$131,
Statystyki!BO14='Tabela kolorów'!$AH$90,'Tabela kolorów'!$AH$91:$AH$131,Statystyki!BO14='Tabela kolorów'!$AI$90,'Tabela kolorów'!$AI$91:$AI$131,Statystyki!BO14='Tabela kolorów'!$AJ$90,'Tabela kolorów'!$AJ$91:$AJ$131,
Statystyki!BO14='Tabela kolorów'!$AK$90,'Tabela kolorów'!$AK$91:$AK$131,Statystyki!BO14='Tabela kolorów'!$AL$90,'Tabela kolorów'!$AL$91:$AL$131,Statystyki!BO14='Tabela kolorów'!$AM$90,'Tabela kolorów'!$AM$91:$AM$131,
Statystyki!BO14='Tabela kolorów'!$AN$90,'Tabela kolorów'!$AN$91:$AN$131,Statystyki!BO14='Tabela kolorów'!$AO$90,'Tabela kolorów'!$AO$91:$AO$131,Statystyki!BO14='Tabela kolorów'!$AP$90,'Tabela kolorów'!$AP$91:$AP$131),"0")</f>
        <v>0</v>
      </c>
      <c r="BP444" t="str" cm="1">
        <f t="array" ref="BP444">_xlfn.IFNA(_xlfn.IFS(Statystyki!BP14='Tabela kolorów'!$B$90,'Tabela kolorów'!$B$91:$B$131,Statystyki!BP14='Tabela kolorów'!$C$90,'Tabela kolorów'!$C$91:$C$131,Statystyki!BP14='Tabela kolorów'!$D$90,'Tabela kolorów'!$D$91:$D$131,
Statystyki!BP14='Tabela kolorów'!$E$90,'Tabela kolorów'!$E$91:$E$131,Statystyki!BP14='Tabela kolorów'!$F$90,'Tabela kolorów'!$F$91:$F$131,Statystyki!BP14='Tabela kolorów'!$G$90,'Tabela kolorów'!$G$91:$G$131,
Statystyki!BP14='Tabela kolorów'!$H$90,'Tabela kolorów'!$H$91:$H$131,Statystyki!BP14='Tabela kolorów'!$I$90,'Tabela kolorów'!$I$91:$I$131,Statystyki!BP14='Tabela kolorów'!$J$90,'Tabela kolorów'!$J$91:$J$131,
Statystyki!BP14='Tabela kolorów'!$K$90,'Tabela kolorów'!$K$91:$K$131,Statystyki!BP14='Tabela kolorów'!$L$90,'Tabela kolorów'!$L$91:$L$131,Statystyki!BP14='Tabela kolorów'!$M$90,'Tabela kolorów'!$M$91:$M$131,
Statystyki!BP14='Tabela kolorów'!$N$90,'Tabela kolorów'!$N$91:$N$131,Statystyki!BP14='Tabela kolorów'!$O$90,'Tabela kolorów'!$O$91:$O$131,Statystyki!BP14='Tabela kolorów'!$P$90,'Tabela kolorów'!$P$91:$P$131,
Statystyki!BP14='Tabela kolorów'!$Q$90,'Tabela kolorów'!$Q$91:$Q$131,Statystyki!BP14='Tabela kolorów'!$R$90,'Tabela kolorów'!$R$91:$R$131,Statystyki!BP14='Tabela kolorów'!$S$90,'Tabela kolorów'!$S$91:$S$131,
Statystyki!BP14='Tabela kolorów'!$S$90,'Tabela kolorów'!$S$91:$S$131,Statystyki!BP14='Tabela kolorów'!$T$90,'Tabela kolorów'!$T$91:$T$131,Statystyki!BP14='Tabela kolorów'!$U$90,'Tabela kolorów'!$U$91:$U$131,
Statystyki!BP14='Tabela kolorów'!$V$90,'Tabela kolorów'!$V$91:$V$131,Statystyki!BP14='Tabela kolorów'!$W$90,'Tabela kolorów'!$W$91:$W$131,Statystyki!BP14='Tabela kolorów'!$X$90,'Tabela kolorów'!$X$91:$X$131,
Statystyki!BP14='Tabela kolorów'!$Y$90,'Tabela kolorów'!$Y$91:$Y$131,Statystyki!BP14='Tabela kolorów'!$Z$90,'Tabela kolorów'!$Z$91:$Z$131,Statystyki!BP14='Tabela kolorów'!$AA$90,'Tabela kolorów'!$AA$91:$AA$131,
Statystyki!BP14='Tabela kolorów'!$AB$90,'Tabela kolorów'!$AB$91:$AB$131,Statystyki!BP14='Tabela kolorów'!$AC$90,'Tabela kolorów'!$AC$91:$AC$131,Statystyki!BP14='Tabela kolorów'!$AD$90,'Tabela kolorów'!$AD$91:$AD$131,
Statystyki!BP14='Tabela kolorów'!$AE$90,'Tabela kolorów'!$AE$91:$AE$131,Statystyki!BP14='Tabela kolorów'!$AF$90,'Tabela kolorów'!$AF$91:$AF$131,Statystyki!BP14='Tabela kolorów'!$AG$90,'Tabela kolorów'!$AG$91:$AG$131,
Statystyki!BP14='Tabela kolorów'!$AH$90,'Tabela kolorów'!$AH$91:$AH$131,Statystyki!BP14='Tabela kolorów'!$AI$90,'Tabela kolorów'!$AI$91:$AI$131,Statystyki!BP14='Tabela kolorów'!$AJ$90,'Tabela kolorów'!$AJ$91:$AJ$131,
Statystyki!BP14='Tabela kolorów'!$AK$90,'Tabela kolorów'!$AK$91:$AK$131,Statystyki!BP14='Tabela kolorów'!$AL$90,'Tabela kolorów'!$AL$91:$AL$131,Statystyki!BP14='Tabela kolorów'!$AM$90,'Tabela kolorów'!$AM$91:$AM$131,
Statystyki!BP14='Tabela kolorów'!$AN$90,'Tabela kolorów'!$AN$91:$AN$131,Statystyki!BP14='Tabela kolorów'!$AO$90,'Tabela kolorów'!$AO$91:$AO$131,Statystyki!BP14='Tabela kolorów'!$AP$90,'Tabela kolorów'!$AP$91:$AP$131),"0")</f>
        <v>0</v>
      </c>
      <c r="BQ444" t="str" cm="1">
        <f t="array" ref="BQ444">_xlfn.IFNA(_xlfn.IFS(Statystyki!BQ14='Tabela kolorów'!$B$90,'Tabela kolorów'!$B$91:$B$131,Statystyki!BQ14='Tabela kolorów'!$C$90,'Tabela kolorów'!$C$91:$C$131,Statystyki!BQ14='Tabela kolorów'!$D$90,'Tabela kolorów'!$D$91:$D$131,
Statystyki!BQ14='Tabela kolorów'!$E$90,'Tabela kolorów'!$E$91:$E$131,Statystyki!BQ14='Tabela kolorów'!$F$90,'Tabela kolorów'!$F$91:$F$131,Statystyki!BQ14='Tabela kolorów'!$G$90,'Tabela kolorów'!$G$91:$G$131,
Statystyki!BQ14='Tabela kolorów'!$H$90,'Tabela kolorów'!$H$91:$H$131,Statystyki!BQ14='Tabela kolorów'!$I$90,'Tabela kolorów'!$I$91:$I$131,Statystyki!BQ14='Tabela kolorów'!$J$90,'Tabela kolorów'!$J$91:$J$131,
Statystyki!BQ14='Tabela kolorów'!$K$90,'Tabela kolorów'!$K$91:$K$131,Statystyki!BQ14='Tabela kolorów'!$L$90,'Tabela kolorów'!$L$91:$L$131,Statystyki!BQ14='Tabela kolorów'!$M$90,'Tabela kolorów'!$M$91:$M$131,
Statystyki!BQ14='Tabela kolorów'!$N$90,'Tabela kolorów'!$N$91:$N$131,Statystyki!BQ14='Tabela kolorów'!$O$90,'Tabela kolorów'!$O$91:$O$131,Statystyki!BQ14='Tabela kolorów'!$P$90,'Tabela kolorów'!$P$91:$P$131,
Statystyki!BQ14='Tabela kolorów'!$Q$90,'Tabela kolorów'!$Q$91:$Q$131,Statystyki!BQ14='Tabela kolorów'!$R$90,'Tabela kolorów'!$R$91:$R$131,Statystyki!BQ14='Tabela kolorów'!$S$90,'Tabela kolorów'!$S$91:$S$131,
Statystyki!BQ14='Tabela kolorów'!$S$90,'Tabela kolorów'!$S$91:$S$131,Statystyki!BQ14='Tabela kolorów'!$T$90,'Tabela kolorów'!$T$91:$T$131,Statystyki!BQ14='Tabela kolorów'!$U$90,'Tabela kolorów'!$U$91:$U$131,
Statystyki!BQ14='Tabela kolorów'!$V$90,'Tabela kolorów'!$V$91:$V$131,Statystyki!BQ14='Tabela kolorów'!$W$90,'Tabela kolorów'!$W$91:$W$131,Statystyki!BQ14='Tabela kolorów'!$X$90,'Tabela kolorów'!$X$91:$X$131,
Statystyki!BQ14='Tabela kolorów'!$Y$90,'Tabela kolorów'!$Y$91:$Y$131,Statystyki!BQ14='Tabela kolorów'!$Z$90,'Tabela kolorów'!$Z$91:$Z$131,Statystyki!BQ14='Tabela kolorów'!$AA$90,'Tabela kolorów'!$AA$91:$AA$131,
Statystyki!BQ14='Tabela kolorów'!$AB$90,'Tabela kolorów'!$AB$91:$AB$131,Statystyki!BQ14='Tabela kolorów'!$AC$90,'Tabela kolorów'!$AC$91:$AC$131,Statystyki!BQ14='Tabela kolorów'!$AD$90,'Tabela kolorów'!$AD$91:$AD$131,
Statystyki!BQ14='Tabela kolorów'!$AE$90,'Tabela kolorów'!$AE$91:$AE$131,Statystyki!BQ14='Tabela kolorów'!$AF$90,'Tabela kolorów'!$AF$91:$AF$131,Statystyki!BQ14='Tabela kolorów'!$AG$90,'Tabela kolorów'!$AG$91:$AG$131,
Statystyki!BQ14='Tabela kolorów'!$AH$90,'Tabela kolorów'!$AH$91:$AH$131,Statystyki!BQ14='Tabela kolorów'!$AI$90,'Tabela kolorów'!$AI$91:$AI$131,Statystyki!BQ14='Tabela kolorów'!$AJ$90,'Tabela kolorów'!$AJ$91:$AJ$131,
Statystyki!BQ14='Tabela kolorów'!$AK$90,'Tabela kolorów'!$AK$91:$AK$131,Statystyki!BQ14='Tabela kolorów'!$AL$90,'Tabela kolorów'!$AL$91:$AL$131,Statystyki!BQ14='Tabela kolorów'!$AM$90,'Tabela kolorów'!$AM$91:$AM$131,
Statystyki!BQ14='Tabela kolorów'!$AN$90,'Tabela kolorów'!$AN$91:$AN$131,Statystyki!BQ14='Tabela kolorów'!$AO$90,'Tabela kolorów'!$AO$91:$AO$131,Statystyki!BQ14='Tabela kolorów'!$AP$90,'Tabela kolorów'!$AP$91:$AP$131),"0")</f>
        <v>0</v>
      </c>
      <c r="BR444" t="str" cm="1">
        <f t="array" ref="BR444">_xlfn.IFNA(_xlfn.IFS(Statystyki!BR14='Tabela kolorów'!$B$90,'Tabela kolorów'!$B$91:$B$131,Statystyki!BR14='Tabela kolorów'!$C$90,'Tabela kolorów'!$C$91:$C$131,Statystyki!BR14='Tabela kolorów'!$D$90,'Tabela kolorów'!$D$91:$D$131,
Statystyki!BR14='Tabela kolorów'!$E$90,'Tabela kolorów'!$E$91:$E$131,Statystyki!BR14='Tabela kolorów'!$F$90,'Tabela kolorów'!$F$91:$F$131,Statystyki!BR14='Tabela kolorów'!$G$90,'Tabela kolorów'!$G$91:$G$131,
Statystyki!BR14='Tabela kolorów'!$H$90,'Tabela kolorów'!$H$91:$H$131,Statystyki!BR14='Tabela kolorów'!$I$90,'Tabela kolorów'!$I$91:$I$131,Statystyki!BR14='Tabela kolorów'!$J$90,'Tabela kolorów'!$J$91:$J$131,
Statystyki!BR14='Tabela kolorów'!$K$90,'Tabela kolorów'!$K$91:$K$131,Statystyki!BR14='Tabela kolorów'!$L$90,'Tabela kolorów'!$L$91:$L$131,Statystyki!BR14='Tabela kolorów'!$M$90,'Tabela kolorów'!$M$91:$M$131,
Statystyki!BR14='Tabela kolorów'!$N$90,'Tabela kolorów'!$N$91:$N$131,Statystyki!BR14='Tabela kolorów'!$O$90,'Tabela kolorów'!$O$91:$O$131,Statystyki!BR14='Tabela kolorów'!$P$90,'Tabela kolorów'!$P$91:$P$131,
Statystyki!BR14='Tabela kolorów'!$Q$90,'Tabela kolorów'!$Q$91:$Q$131,Statystyki!BR14='Tabela kolorów'!$R$90,'Tabela kolorów'!$R$91:$R$131,Statystyki!BR14='Tabela kolorów'!$S$90,'Tabela kolorów'!$S$91:$S$131,
Statystyki!BR14='Tabela kolorów'!$S$90,'Tabela kolorów'!$S$91:$S$131,Statystyki!BR14='Tabela kolorów'!$T$90,'Tabela kolorów'!$T$91:$T$131,Statystyki!BR14='Tabela kolorów'!$U$90,'Tabela kolorów'!$U$91:$U$131,
Statystyki!BR14='Tabela kolorów'!$V$90,'Tabela kolorów'!$V$91:$V$131,Statystyki!BR14='Tabela kolorów'!$W$90,'Tabela kolorów'!$W$91:$W$131,Statystyki!BR14='Tabela kolorów'!$X$90,'Tabela kolorów'!$X$91:$X$131,
Statystyki!BR14='Tabela kolorów'!$Y$90,'Tabela kolorów'!$Y$91:$Y$131,Statystyki!BR14='Tabela kolorów'!$Z$90,'Tabela kolorów'!$Z$91:$Z$131,Statystyki!BR14='Tabela kolorów'!$AA$90,'Tabela kolorów'!$AA$91:$AA$131,
Statystyki!BR14='Tabela kolorów'!$AB$90,'Tabela kolorów'!$AB$91:$AB$131,Statystyki!BR14='Tabela kolorów'!$AC$90,'Tabela kolorów'!$AC$91:$AC$131,Statystyki!BR14='Tabela kolorów'!$AD$90,'Tabela kolorów'!$AD$91:$AD$131,
Statystyki!BR14='Tabela kolorów'!$AE$90,'Tabela kolorów'!$AE$91:$AE$131,Statystyki!BR14='Tabela kolorów'!$AF$90,'Tabela kolorów'!$AF$91:$AF$131,Statystyki!BR14='Tabela kolorów'!$AG$90,'Tabela kolorów'!$AG$91:$AG$131,
Statystyki!BR14='Tabela kolorów'!$AH$90,'Tabela kolorów'!$AH$91:$AH$131,Statystyki!BR14='Tabela kolorów'!$AI$90,'Tabela kolorów'!$AI$91:$AI$131,Statystyki!BR14='Tabela kolorów'!$AJ$90,'Tabela kolorów'!$AJ$91:$AJ$131,
Statystyki!BR14='Tabela kolorów'!$AK$90,'Tabela kolorów'!$AK$91:$AK$131,Statystyki!BR14='Tabela kolorów'!$AL$90,'Tabela kolorów'!$AL$91:$AL$131,Statystyki!BR14='Tabela kolorów'!$AM$90,'Tabela kolorów'!$AM$91:$AM$131,
Statystyki!BR14='Tabela kolorów'!$AN$90,'Tabela kolorów'!$AN$91:$AN$131,Statystyki!BR14='Tabela kolorów'!$AO$90,'Tabela kolorów'!$AO$91:$AO$131,Statystyki!BR14='Tabela kolorów'!$AP$90,'Tabela kolorów'!$AP$91:$AP$131),"0")</f>
        <v>0</v>
      </c>
      <c r="BS444" t="str" cm="1">
        <f t="array" ref="BS444">_xlfn.IFNA(_xlfn.IFS(Statystyki!BS14='Tabela kolorów'!$B$90,'Tabela kolorów'!$B$91:$B$131,Statystyki!BS14='Tabela kolorów'!$C$90,'Tabela kolorów'!$C$91:$C$131,Statystyki!BS14='Tabela kolorów'!$D$90,'Tabela kolorów'!$D$91:$D$131,
Statystyki!BS14='Tabela kolorów'!$E$90,'Tabela kolorów'!$E$91:$E$131,Statystyki!BS14='Tabela kolorów'!$F$90,'Tabela kolorów'!$F$91:$F$131,Statystyki!BS14='Tabela kolorów'!$G$90,'Tabela kolorów'!$G$91:$G$131,
Statystyki!BS14='Tabela kolorów'!$H$90,'Tabela kolorów'!$H$91:$H$131,Statystyki!BS14='Tabela kolorów'!$I$90,'Tabela kolorów'!$I$91:$I$131,Statystyki!BS14='Tabela kolorów'!$J$90,'Tabela kolorów'!$J$91:$J$131,
Statystyki!BS14='Tabela kolorów'!$K$90,'Tabela kolorów'!$K$91:$K$131,Statystyki!BS14='Tabela kolorów'!$L$90,'Tabela kolorów'!$L$91:$L$131,Statystyki!BS14='Tabela kolorów'!$M$90,'Tabela kolorów'!$M$91:$M$131,
Statystyki!BS14='Tabela kolorów'!$N$90,'Tabela kolorów'!$N$91:$N$131,Statystyki!BS14='Tabela kolorów'!$O$90,'Tabela kolorów'!$O$91:$O$131,Statystyki!BS14='Tabela kolorów'!$P$90,'Tabela kolorów'!$P$91:$P$131,
Statystyki!BS14='Tabela kolorów'!$Q$90,'Tabela kolorów'!$Q$91:$Q$131,Statystyki!BS14='Tabela kolorów'!$R$90,'Tabela kolorów'!$R$91:$R$131,Statystyki!BS14='Tabela kolorów'!$S$90,'Tabela kolorów'!$S$91:$S$131,
Statystyki!BS14='Tabela kolorów'!$S$90,'Tabela kolorów'!$S$91:$S$131,Statystyki!BS14='Tabela kolorów'!$T$90,'Tabela kolorów'!$T$91:$T$131,Statystyki!BS14='Tabela kolorów'!$U$90,'Tabela kolorów'!$U$91:$U$131,
Statystyki!BS14='Tabela kolorów'!$V$90,'Tabela kolorów'!$V$91:$V$131,Statystyki!BS14='Tabela kolorów'!$W$90,'Tabela kolorów'!$W$91:$W$131,Statystyki!BS14='Tabela kolorów'!$X$90,'Tabela kolorów'!$X$91:$X$131,
Statystyki!BS14='Tabela kolorów'!$Y$90,'Tabela kolorów'!$Y$91:$Y$131,Statystyki!BS14='Tabela kolorów'!$Z$90,'Tabela kolorów'!$Z$91:$Z$131,Statystyki!BS14='Tabela kolorów'!$AA$90,'Tabela kolorów'!$AA$91:$AA$131,
Statystyki!BS14='Tabela kolorów'!$AB$90,'Tabela kolorów'!$AB$91:$AB$131,Statystyki!BS14='Tabela kolorów'!$AC$90,'Tabela kolorów'!$AC$91:$AC$131,Statystyki!BS14='Tabela kolorów'!$AD$90,'Tabela kolorów'!$AD$91:$AD$131,
Statystyki!BS14='Tabela kolorów'!$AE$90,'Tabela kolorów'!$AE$91:$AE$131,Statystyki!BS14='Tabela kolorów'!$AF$90,'Tabela kolorów'!$AF$91:$AF$131,Statystyki!BS14='Tabela kolorów'!$AG$90,'Tabela kolorów'!$AG$91:$AG$131,
Statystyki!BS14='Tabela kolorów'!$AH$90,'Tabela kolorów'!$AH$91:$AH$131,Statystyki!BS14='Tabela kolorów'!$AI$90,'Tabela kolorów'!$AI$91:$AI$131,Statystyki!BS14='Tabela kolorów'!$AJ$90,'Tabela kolorów'!$AJ$91:$AJ$131,
Statystyki!BS14='Tabela kolorów'!$AK$90,'Tabela kolorów'!$AK$91:$AK$131,Statystyki!BS14='Tabela kolorów'!$AL$90,'Tabela kolorów'!$AL$91:$AL$131,Statystyki!BS14='Tabela kolorów'!$AM$90,'Tabela kolorów'!$AM$91:$AM$131,
Statystyki!BS14='Tabela kolorów'!$AN$90,'Tabela kolorów'!$AN$91:$AN$131,Statystyki!BS14='Tabela kolorów'!$AO$90,'Tabela kolorów'!$AO$91:$AO$131,Statystyki!BS14='Tabela kolorów'!$AP$90,'Tabela kolorów'!$AP$91:$AP$131),"0")</f>
        <v>0</v>
      </c>
      <c r="BT444" t="str" cm="1">
        <f t="array" ref="BT444">_xlfn.IFNA(_xlfn.IFS(Statystyki!BT14='Tabela kolorów'!$B$90,'Tabela kolorów'!$B$91:$B$131,Statystyki!BT14='Tabela kolorów'!$C$90,'Tabela kolorów'!$C$91:$C$131,Statystyki!BT14='Tabela kolorów'!$D$90,'Tabela kolorów'!$D$91:$D$131,
Statystyki!BT14='Tabela kolorów'!$E$90,'Tabela kolorów'!$E$91:$E$131,Statystyki!BT14='Tabela kolorów'!$F$90,'Tabela kolorów'!$F$91:$F$131,Statystyki!BT14='Tabela kolorów'!$G$90,'Tabela kolorów'!$G$91:$G$131,
Statystyki!BT14='Tabela kolorów'!$H$90,'Tabela kolorów'!$H$91:$H$131,Statystyki!BT14='Tabela kolorów'!$I$90,'Tabela kolorów'!$I$91:$I$131,Statystyki!BT14='Tabela kolorów'!$J$90,'Tabela kolorów'!$J$91:$J$131,
Statystyki!BT14='Tabela kolorów'!$K$90,'Tabela kolorów'!$K$91:$K$131,Statystyki!BT14='Tabela kolorów'!$L$90,'Tabela kolorów'!$L$91:$L$131,Statystyki!BT14='Tabela kolorów'!$M$90,'Tabela kolorów'!$M$91:$M$131,
Statystyki!BT14='Tabela kolorów'!$N$90,'Tabela kolorów'!$N$91:$N$131,Statystyki!BT14='Tabela kolorów'!$O$90,'Tabela kolorów'!$O$91:$O$131,Statystyki!BT14='Tabela kolorów'!$P$90,'Tabela kolorów'!$P$91:$P$131,
Statystyki!BT14='Tabela kolorów'!$Q$90,'Tabela kolorów'!$Q$91:$Q$131,Statystyki!BT14='Tabela kolorów'!$R$90,'Tabela kolorów'!$R$91:$R$131,Statystyki!BT14='Tabela kolorów'!$S$90,'Tabela kolorów'!$S$91:$S$131,
Statystyki!BT14='Tabela kolorów'!$S$90,'Tabela kolorów'!$S$91:$S$131,Statystyki!BT14='Tabela kolorów'!$T$90,'Tabela kolorów'!$T$91:$T$131,Statystyki!BT14='Tabela kolorów'!$U$90,'Tabela kolorów'!$U$91:$U$131,
Statystyki!BT14='Tabela kolorów'!$V$90,'Tabela kolorów'!$V$91:$V$131,Statystyki!BT14='Tabela kolorów'!$W$90,'Tabela kolorów'!$W$91:$W$131,Statystyki!BT14='Tabela kolorów'!$X$90,'Tabela kolorów'!$X$91:$X$131,
Statystyki!BT14='Tabela kolorów'!$Y$90,'Tabela kolorów'!$Y$91:$Y$131,Statystyki!BT14='Tabela kolorów'!$Z$90,'Tabela kolorów'!$Z$91:$Z$131,Statystyki!BT14='Tabela kolorów'!$AA$90,'Tabela kolorów'!$AA$91:$AA$131,
Statystyki!BT14='Tabela kolorów'!$AB$90,'Tabela kolorów'!$AB$91:$AB$131,Statystyki!BT14='Tabela kolorów'!$AC$90,'Tabela kolorów'!$AC$91:$AC$131,Statystyki!BT14='Tabela kolorów'!$AD$90,'Tabela kolorów'!$AD$91:$AD$131,
Statystyki!BT14='Tabela kolorów'!$AE$90,'Tabela kolorów'!$AE$91:$AE$131,Statystyki!BT14='Tabela kolorów'!$AF$90,'Tabela kolorów'!$AF$91:$AF$131,Statystyki!BT14='Tabela kolorów'!$AG$90,'Tabela kolorów'!$AG$91:$AG$131,
Statystyki!BT14='Tabela kolorów'!$AH$90,'Tabela kolorów'!$AH$91:$AH$131,Statystyki!BT14='Tabela kolorów'!$AI$90,'Tabela kolorów'!$AI$91:$AI$131,Statystyki!BT14='Tabela kolorów'!$AJ$90,'Tabela kolorów'!$AJ$91:$AJ$131,
Statystyki!BT14='Tabela kolorów'!$AK$90,'Tabela kolorów'!$AK$91:$AK$131,Statystyki!BT14='Tabela kolorów'!$AL$90,'Tabela kolorów'!$AL$91:$AL$131,Statystyki!BT14='Tabela kolorów'!$AM$90,'Tabela kolorów'!$AM$91:$AM$131,
Statystyki!BT14='Tabela kolorów'!$AN$90,'Tabela kolorów'!$AN$91:$AN$131,Statystyki!BT14='Tabela kolorów'!$AO$90,'Tabela kolorów'!$AO$91:$AO$131,Statystyki!BT14='Tabela kolorów'!$AP$90,'Tabela kolorów'!$AP$91:$AP$131),"0")</f>
        <v>0</v>
      </c>
      <c r="BU444" t="str" cm="1">
        <f t="array" ref="BU444">_xlfn.IFNA(_xlfn.IFS(Statystyki!BU14='Tabela kolorów'!$B$90,'Tabela kolorów'!$B$91:$B$131,Statystyki!BU14='Tabela kolorów'!$C$90,'Tabela kolorów'!$C$91:$C$131,Statystyki!BU14='Tabela kolorów'!$D$90,'Tabela kolorów'!$D$91:$D$131,
Statystyki!BU14='Tabela kolorów'!$E$90,'Tabela kolorów'!$E$91:$E$131,Statystyki!BU14='Tabela kolorów'!$F$90,'Tabela kolorów'!$F$91:$F$131,Statystyki!BU14='Tabela kolorów'!$G$90,'Tabela kolorów'!$G$91:$G$131,
Statystyki!BU14='Tabela kolorów'!$H$90,'Tabela kolorów'!$H$91:$H$131,Statystyki!BU14='Tabela kolorów'!$I$90,'Tabela kolorów'!$I$91:$I$131,Statystyki!BU14='Tabela kolorów'!$J$90,'Tabela kolorów'!$J$91:$J$131,
Statystyki!BU14='Tabela kolorów'!$K$90,'Tabela kolorów'!$K$91:$K$131,Statystyki!BU14='Tabela kolorów'!$L$90,'Tabela kolorów'!$L$91:$L$131,Statystyki!BU14='Tabela kolorów'!$M$90,'Tabela kolorów'!$M$91:$M$131,
Statystyki!BU14='Tabela kolorów'!$N$90,'Tabela kolorów'!$N$91:$N$131,Statystyki!BU14='Tabela kolorów'!$O$90,'Tabela kolorów'!$O$91:$O$131,Statystyki!BU14='Tabela kolorów'!$P$90,'Tabela kolorów'!$P$91:$P$131,
Statystyki!BU14='Tabela kolorów'!$Q$90,'Tabela kolorów'!$Q$91:$Q$131,Statystyki!BU14='Tabela kolorów'!$R$90,'Tabela kolorów'!$R$91:$R$131,Statystyki!BU14='Tabela kolorów'!$S$90,'Tabela kolorów'!$S$91:$S$131,
Statystyki!BU14='Tabela kolorów'!$S$90,'Tabela kolorów'!$S$91:$S$131,Statystyki!BU14='Tabela kolorów'!$T$90,'Tabela kolorów'!$T$91:$T$131,Statystyki!BU14='Tabela kolorów'!$U$90,'Tabela kolorów'!$U$91:$U$131,
Statystyki!BU14='Tabela kolorów'!$V$90,'Tabela kolorów'!$V$91:$V$131,Statystyki!BU14='Tabela kolorów'!$W$90,'Tabela kolorów'!$W$91:$W$131,Statystyki!BU14='Tabela kolorów'!$X$90,'Tabela kolorów'!$X$91:$X$131,
Statystyki!BU14='Tabela kolorów'!$Y$90,'Tabela kolorów'!$Y$91:$Y$131,Statystyki!BU14='Tabela kolorów'!$Z$90,'Tabela kolorów'!$Z$91:$Z$131,Statystyki!BU14='Tabela kolorów'!$AA$90,'Tabela kolorów'!$AA$91:$AA$131,
Statystyki!BU14='Tabela kolorów'!$AB$90,'Tabela kolorów'!$AB$91:$AB$131,Statystyki!BU14='Tabela kolorów'!$AC$90,'Tabela kolorów'!$AC$91:$AC$131,Statystyki!BU14='Tabela kolorów'!$AD$90,'Tabela kolorów'!$AD$91:$AD$131,
Statystyki!BU14='Tabela kolorów'!$AE$90,'Tabela kolorów'!$AE$91:$AE$131,Statystyki!BU14='Tabela kolorów'!$AF$90,'Tabela kolorów'!$AF$91:$AF$131,Statystyki!BU14='Tabela kolorów'!$AG$90,'Tabela kolorów'!$AG$91:$AG$131,
Statystyki!BU14='Tabela kolorów'!$AH$90,'Tabela kolorów'!$AH$91:$AH$131,Statystyki!BU14='Tabela kolorów'!$AI$90,'Tabela kolorów'!$AI$91:$AI$131,Statystyki!BU14='Tabela kolorów'!$AJ$90,'Tabela kolorów'!$AJ$91:$AJ$131,
Statystyki!BU14='Tabela kolorów'!$AK$90,'Tabela kolorów'!$AK$91:$AK$131,Statystyki!BU14='Tabela kolorów'!$AL$90,'Tabela kolorów'!$AL$91:$AL$131,Statystyki!BU14='Tabela kolorów'!$AM$90,'Tabela kolorów'!$AM$91:$AM$131,
Statystyki!BU14='Tabela kolorów'!$AN$90,'Tabela kolorów'!$AN$91:$AN$131,Statystyki!BU14='Tabela kolorów'!$AO$90,'Tabela kolorów'!$AO$91:$AO$131,Statystyki!BU14='Tabela kolorów'!$AP$90,'Tabela kolorów'!$AP$91:$AP$131),"0")</f>
        <v>0</v>
      </c>
      <c r="BV444" t="str" cm="1">
        <f t="array" aca="1" ref="BV444:BV484" ca="1">_xlfn.IFNA(_xlfn.IFS(Statystyki!BV14='Tabela kolorów'!$B$90,'Tabela kolorów'!$B$91:$B$131,Statystyki!BV14='Tabela kolorów'!$C$90,'Tabela kolorów'!$C$91:$C$131,Statystyki!BV14='Tabela kolorów'!$D$90,'Tabela kolorów'!$D$91:$D$131,
Statystyki!BV14='Tabela kolorów'!$E$90,'Tabela kolorów'!$E$91:$E$131,Statystyki!BV14='Tabela kolorów'!$F$90,'Tabela kolorów'!$F$91:$F$131,Statystyki!BV14='Tabela kolorów'!$G$90,'Tabela kolorów'!$G$91:$G$131,
Statystyki!BV14='Tabela kolorów'!$H$90,'Tabela kolorów'!$H$91:$H$131,Statystyki!BV14='Tabela kolorów'!$I$90,'Tabela kolorów'!$I$91:$I$131,Statystyki!BV14='Tabela kolorów'!$J$90,'Tabela kolorów'!$J$91:$J$131,
Statystyki!BV14='Tabela kolorów'!$K$90,'Tabela kolorów'!$K$91:$K$131,Statystyki!BV14='Tabela kolorów'!$L$90,'Tabela kolorów'!$L$91:$L$131,Statystyki!BV14='Tabela kolorów'!$M$90,'Tabela kolorów'!$M$91:$M$131,
Statystyki!BV14='Tabela kolorów'!$N$90,'Tabela kolorów'!$N$91:$N$131,Statystyki!BV14='Tabela kolorów'!$O$90,'Tabela kolorów'!$O$91:$O$131,Statystyki!BV14='Tabela kolorów'!$P$90,'Tabela kolorów'!$P$91:$P$131,
Statystyki!BV14='Tabela kolorów'!$Q$90,'Tabela kolorów'!$Q$91:$Q$131,Statystyki!BV14='Tabela kolorów'!$R$90,'Tabela kolorów'!$R$91:$R$131,Statystyki!BV14='Tabela kolorów'!$S$90,'Tabela kolorów'!$S$91:$S$131,
Statystyki!BV14='Tabela kolorów'!$S$90,'Tabela kolorów'!$S$91:$S$131,Statystyki!BV14='Tabela kolorów'!$T$90,'Tabela kolorów'!$T$91:$T$131,Statystyki!BV14='Tabela kolorów'!$U$90,'Tabela kolorów'!$U$91:$U$131,
Statystyki!BV14='Tabela kolorów'!$V$90,'Tabela kolorów'!$V$91:$V$131,Statystyki!BV14='Tabela kolorów'!$W$90,'Tabela kolorów'!$W$91:$W$131,Statystyki!BV14='Tabela kolorów'!$X$90,'Tabela kolorów'!$X$91:$X$131,
Statystyki!BV14='Tabela kolorów'!$Y$90,'Tabela kolorów'!$Y$91:$Y$131,Statystyki!BV14='Tabela kolorów'!$Z$90,'Tabela kolorów'!$Z$91:$Z$131,Statystyki!BV14='Tabela kolorów'!$AA$90,'Tabela kolorów'!$AA$91:$AA$131,
Statystyki!BV14='Tabela kolorów'!$AB$90,'Tabela kolorów'!$AB$91:$AB$131,Statystyki!BV14='Tabela kolorów'!$AC$90,'Tabela kolorów'!$AC$91:$AC$131,Statystyki!BV14='Tabela kolorów'!$AD$90,'Tabela kolorów'!$AD$91:$AD$131,
Statystyki!BV14='Tabela kolorów'!$AE$90,'Tabela kolorów'!$AE$91:$AE$131,Statystyki!BV14='Tabela kolorów'!$AF$90,'Tabela kolorów'!$AF$91:$AF$131,Statystyki!BV14='Tabela kolorów'!$AG$90,'Tabela kolorów'!$AG$91:$AG$131,
Statystyki!BV14='Tabela kolorów'!$AH$90,'Tabela kolorów'!$AH$91:$AH$131,Statystyki!BV14='Tabela kolorów'!$AI$90,'Tabela kolorów'!$AI$91:$AI$131,Statystyki!BV14='Tabela kolorów'!$AJ$90,'Tabela kolorów'!$AJ$91:$AJ$131,
Statystyki!BV14='Tabela kolorów'!$AK$90,'Tabela kolorów'!$AK$91:$AK$131,Statystyki!BV14='Tabela kolorów'!$AL$90,'Tabela kolorów'!$AL$91:$AL$131,Statystyki!BV14='Tabela kolorów'!$AM$90,'Tabela kolorów'!$AM$91:$AM$131,
Statystyki!BV14='Tabela kolorów'!$AN$90,'Tabela kolorów'!$AN$91:$AN$131,Statystyki!BV14='Tabela kolorów'!$AO$90,'Tabela kolorów'!$AO$91:$AO$131,Statystyki!BV14='Tabela kolorów'!$AP$90,'Tabela kolorów'!$AP$91:$AP$131),"0")</f>
        <v>Głęboki róż</v>
      </c>
      <c r="BW444" t="str" cm="1">
        <f t="array" ref="BW444">_xlfn.IFNA(_xlfn.IFS(Statystyki!BW14='Tabela kolorów'!$B$90,'Tabela kolorów'!$B$91:$B$131,Statystyki!BW14='Tabela kolorów'!$C$90,'Tabela kolorów'!$C$91:$C$131,Statystyki!BW14='Tabela kolorów'!$D$90,'Tabela kolorów'!$D$91:$D$131,
Statystyki!BW14='Tabela kolorów'!$E$90,'Tabela kolorów'!$E$91:$E$131,Statystyki!BW14='Tabela kolorów'!$F$90,'Tabela kolorów'!$F$91:$F$131,Statystyki!BW14='Tabela kolorów'!$G$90,'Tabela kolorów'!$G$91:$G$131,
Statystyki!BW14='Tabela kolorów'!$H$90,'Tabela kolorów'!$H$91:$H$131,Statystyki!BW14='Tabela kolorów'!$I$90,'Tabela kolorów'!$I$91:$I$131,Statystyki!BW14='Tabela kolorów'!$J$90,'Tabela kolorów'!$J$91:$J$131,
Statystyki!BW14='Tabela kolorów'!$K$90,'Tabela kolorów'!$K$91:$K$131,Statystyki!BW14='Tabela kolorów'!$L$90,'Tabela kolorów'!$L$91:$L$131,Statystyki!BW14='Tabela kolorów'!$M$90,'Tabela kolorów'!$M$91:$M$131,
Statystyki!BW14='Tabela kolorów'!$N$90,'Tabela kolorów'!$N$91:$N$131,Statystyki!BW14='Tabela kolorów'!$O$90,'Tabela kolorów'!$O$91:$O$131,Statystyki!BW14='Tabela kolorów'!$P$90,'Tabela kolorów'!$P$91:$P$131,
Statystyki!BW14='Tabela kolorów'!$Q$90,'Tabela kolorów'!$Q$91:$Q$131,Statystyki!BW14='Tabela kolorów'!$R$90,'Tabela kolorów'!$R$91:$R$131,Statystyki!BW14='Tabela kolorów'!$S$90,'Tabela kolorów'!$S$91:$S$131,
Statystyki!BW14='Tabela kolorów'!$S$90,'Tabela kolorów'!$S$91:$S$131,Statystyki!BW14='Tabela kolorów'!$T$90,'Tabela kolorów'!$T$91:$T$131,Statystyki!BW14='Tabela kolorów'!$U$90,'Tabela kolorów'!$U$91:$U$131,
Statystyki!BW14='Tabela kolorów'!$V$90,'Tabela kolorów'!$V$91:$V$131,Statystyki!BW14='Tabela kolorów'!$W$90,'Tabela kolorów'!$W$91:$W$131,Statystyki!BW14='Tabela kolorów'!$X$90,'Tabela kolorów'!$X$91:$X$131,
Statystyki!BW14='Tabela kolorów'!$Y$90,'Tabela kolorów'!$Y$91:$Y$131,Statystyki!BW14='Tabela kolorów'!$Z$90,'Tabela kolorów'!$Z$91:$Z$131,Statystyki!BW14='Tabela kolorów'!$AA$90,'Tabela kolorów'!$AA$91:$AA$131,
Statystyki!BW14='Tabela kolorów'!$AB$90,'Tabela kolorów'!$AB$91:$AB$131,Statystyki!BW14='Tabela kolorów'!$AC$90,'Tabela kolorów'!$AC$91:$AC$131,Statystyki!BW14='Tabela kolorów'!$AD$90,'Tabela kolorów'!$AD$91:$AD$131,
Statystyki!BW14='Tabela kolorów'!$AE$90,'Tabela kolorów'!$AE$91:$AE$131,Statystyki!BW14='Tabela kolorów'!$AF$90,'Tabela kolorów'!$AF$91:$AF$131,Statystyki!BW14='Tabela kolorów'!$AG$90,'Tabela kolorów'!$AG$91:$AG$131,
Statystyki!BW14='Tabela kolorów'!$AH$90,'Tabela kolorów'!$AH$91:$AH$131,Statystyki!BW14='Tabela kolorów'!$AI$90,'Tabela kolorów'!$AI$91:$AI$131,Statystyki!BW14='Tabela kolorów'!$AJ$90,'Tabela kolorów'!$AJ$91:$AJ$131,
Statystyki!BW14='Tabela kolorów'!$AK$90,'Tabela kolorów'!$AK$91:$AK$131,Statystyki!BW14='Tabela kolorów'!$AL$90,'Tabela kolorów'!$AL$91:$AL$131,Statystyki!BW14='Tabela kolorów'!$AM$90,'Tabela kolorów'!$AM$91:$AM$131,
Statystyki!BW14='Tabela kolorów'!$AN$90,'Tabela kolorów'!$AN$91:$AN$131,Statystyki!BW14='Tabela kolorów'!$AO$90,'Tabela kolorów'!$AO$91:$AO$131,Statystyki!BW14='Tabela kolorów'!$AP$90,'Tabela kolorów'!$AP$91:$AP$131),"0")</f>
        <v>0</v>
      </c>
      <c r="BX444" t="str" cm="1">
        <f t="array" ref="BX444">_xlfn.IFNA(_xlfn.IFS(Statystyki!BX14='Tabela kolorów'!$B$90,'Tabela kolorów'!$B$91:$B$131,Statystyki!BX14='Tabela kolorów'!$C$90,'Tabela kolorów'!$C$91:$C$131,Statystyki!BX14='Tabela kolorów'!$D$90,'Tabela kolorów'!$D$91:$D$131,
Statystyki!BX14='Tabela kolorów'!$E$90,'Tabela kolorów'!$E$91:$E$131,Statystyki!BX14='Tabela kolorów'!$F$90,'Tabela kolorów'!$F$91:$F$131,Statystyki!BX14='Tabela kolorów'!$G$90,'Tabela kolorów'!$G$91:$G$131,
Statystyki!BX14='Tabela kolorów'!$H$90,'Tabela kolorów'!$H$91:$H$131,Statystyki!BX14='Tabela kolorów'!$I$90,'Tabela kolorów'!$I$91:$I$131,Statystyki!BX14='Tabela kolorów'!$J$90,'Tabela kolorów'!$J$91:$J$131,
Statystyki!BX14='Tabela kolorów'!$K$90,'Tabela kolorów'!$K$91:$K$131,Statystyki!BX14='Tabela kolorów'!$L$90,'Tabela kolorów'!$L$91:$L$131,Statystyki!BX14='Tabela kolorów'!$M$90,'Tabela kolorów'!$M$91:$M$131,
Statystyki!BX14='Tabela kolorów'!$N$90,'Tabela kolorów'!$N$91:$N$131,Statystyki!BX14='Tabela kolorów'!$O$90,'Tabela kolorów'!$O$91:$O$131,Statystyki!BX14='Tabela kolorów'!$P$90,'Tabela kolorów'!$P$91:$P$131,
Statystyki!BX14='Tabela kolorów'!$Q$90,'Tabela kolorów'!$Q$91:$Q$131,Statystyki!BX14='Tabela kolorów'!$R$90,'Tabela kolorów'!$R$91:$R$131,Statystyki!BX14='Tabela kolorów'!$S$90,'Tabela kolorów'!$S$91:$S$131,
Statystyki!BX14='Tabela kolorów'!$S$90,'Tabela kolorów'!$S$91:$S$131,Statystyki!BX14='Tabela kolorów'!$T$90,'Tabela kolorów'!$T$91:$T$131,Statystyki!BX14='Tabela kolorów'!$U$90,'Tabela kolorów'!$U$91:$U$131,
Statystyki!BX14='Tabela kolorów'!$V$90,'Tabela kolorów'!$V$91:$V$131,Statystyki!BX14='Tabela kolorów'!$W$90,'Tabela kolorów'!$W$91:$W$131,Statystyki!BX14='Tabela kolorów'!$X$90,'Tabela kolorów'!$X$91:$X$131,
Statystyki!BX14='Tabela kolorów'!$Y$90,'Tabela kolorów'!$Y$91:$Y$131,Statystyki!BX14='Tabela kolorów'!$Z$90,'Tabela kolorów'!$Z$91:$Z$131,Statystyki!BX14='Tabela kolorów'!$AA$90,'Tabela kolorów'!$AA$91:$AA$131,
Statystyki!BX14='Tabela kolorów'!$AB$90,'Tabela kolorów'!$AB$91:$AB$131,Statystyki!BX14='Tabela kolorów'!$AC$90,'Tabela kolorów'!$AC$91:$AC$131,Statystyki!BX14='Tabela kolorów'!$AD$90,'Tabela kolorów'!$AD$91:$AD$131,
Statystyki!BX14='Tabela kolorów'!$AE$90,'Tabela kolorów'!$AE$91:$AE$131,Statystyki!BX14='Tabela kolorów'!$AF$90,'Tabela kolorów'!$AF$91:$AF$131,Statystyki!BX14='Tabela kolorów'!$AG$90,'Tabela kolorów'!$AG$91:$AG$131,
Statystyki!BX14='Tabela kolorów'!$AH$90,'Tabela kolorów'!$AH$91:$AH$131,Statystyki!BX14='Tabela kolorów'!$AI$90,'Tabela kolorów'!$AI$91:$AI$131,Statystyki!BX14='Tabela kolorów'!$AJ$90,'Tabela kolorów'!$AJ$91:$AJ$131,
Statystyki!BX14='Tabela kolorów'!$AK$90,'Tabela kolorów'!$AK$91:$AK$131,Statystyki!BX14='Tabela kolorów'!$AL$90,'Tabela kolorów'!$AL$91:$AL$131,Statystyki!BX14='Tabela kolorów'!$AM$90,'Tabela kolorów'!$AM$91:$AM$131,
Statystyki!BX14='Tabela kolorów'!$AN$90,'Tabela kolorów'!$AN$91:$AN$131,Statystyki!BX14='Tabela kolorów'!$AO$90,'Tabela kolorów'!$AO$91:$AO$131,Statystyki!BX14='Tabela kolorów'!$AP$90,'Tabela kolorów'!$AP$91:$AP$131),"0")</f>
        <v>0</v>
      </c>
      <c r="BY444" t="str" cm="1">
        <f t="array" ref="BY444">_xlfn.IFNA(_xlfn.IFS(Statystyki!BY14='Tabela kolorów'!$B$90,'Tabela kolorów'!$B$91:$B$131,Statystyki!BY14='Tabela kolorów'!$C$90,'Tabela kolorów'!$C$91:$C$131,Statystyki!BY14='Tabela kolorów'!$D$90,'Tabela kolorów'!$D$91:$D$131,
Statystyki!BY14='Tabela kolorów'!$E$90,'Tabela kolorów'!$E$91:$E$131,Statystyki!BY14='Tabela kolorów'!$F$90,'Tabela kolorów'!$F$91:$F$131,Statystyki!BY14='Tabela kolorów'!$G$90,'Tabela kolorów'!$G$91:$G$131,
Statystyki!BY14='Tabela kolorów'!$H$90,'Tabela kolorów'!$H$91:$H$131,Statystyki!BY14='Tabela kolorów'!$I$90,'Tabela kolorów'!$I$91:$I$131,Statystyki!BY14='Tabela kolorów'!$J$90,'Tabela kolorów'!$J$91:$J$131,
Statystyki!BY14='Tabela kolorów'!$K$90,'Tabela kolorów'!$K$91:$K$131,Statystyki!BY14='Tabela kolorów'!$L$90,'Tabela kolorów'!$L$91:$L$131,Statystyki!BY14='Tabela kolorów'!$M$90,'Tabela kolorów'!$M$91:$M$131,
Statystyki!BY14='Tabela kolorów'!$N$90,'Tabela kolorów'!$N$91:$N$131,Statystyki!BY14='Tabela kolorów'!$O$90,'Tabela kolorów'!$O$91:$O$131,Statystyki!BY14='Tabela kolorów'!$P$90,'Tabela kolorów'!$P$91:$P$131,
Statystyki!BY14='Tabela kolorów'!$Q$90,'Tabela kolorów'!$Q$91:$Q$131,Statystyki!BY14='Tabela kolorów'!$R$90,'Tabela kolorów'!$R$91:$R$131,Statystyki!BY14='Tabela kolorów'!$S$90,'Tabela kolorów'!$S$91:$S$131,
Statystyki!BY14='Tabela kolorów'!$S$90,'Tabela kolorów'!$S$91:$S$131,Statystyki!BY14='Tabela kolorów'!$T$90,'Tabela kolorów'!$T$91:$T$131,Statystyki!BY14='Tabela kolorów'!$U$90,'Tabela kolorów'!$U$91:$U$131,
Statystyki!BY14='Tabela kolorów'!$V$90,'Tabela kolorów'!$V$91:$V$131,Statystyki!BY14='Tabela kolorów'!$W$90,'Tabela kolorów'!$W$91:$W$131,Statystyki!BY14='Tabela kolorów'!$X$90,'Tabela kolorów'!$X$91:$X$131,
Statystyki!BY14='Tabela kolorów'!$Y$90,'Tabela kolorów'!$Y$91:$Y$131,Statystyki!BY14='Tabela kolorów'!$Z$90,'Tabela kolorów'!$Z$91:$Z$131,Statystyki!BY14='Tabela kolorów'!$AA$90,'Tabela kolorów'!$AA$91:$AA$131,
Statystyki!BY14='Tabela kolorów'!$AB$90,'Tabela kolorów'!$AB$91:$AB$131,Statystyki!BY14='Tabela kolorów'!$AC$90,'Tabela kolorów'!$AC$91:$AC$131,Statystyki!BY14='Tabela kolorów'!$AD$90,'Tabela kolorów'!$AD$91:$AD$131,
Statystyki!BY14='Tabela kolorów'!$AE$90,'Tabela kolorów'!$AE$91:$AE$131,Statystyki!BY14='Tabela kolorów'!$AF$90,'Tabela kolorów'!$AF$91:$AF$131,Statystyki!BY14='Tabela kolorów'!$AG$90,'Tabela kolorów'!$AG$91:$AG$131,
Statystyki!BY14='Tabela kolorów'!$AH$90,'Tabela kolorów'!$AH$91:$AH$131,Statystyki!BY14='Tabela kolorów'!$AI$90,'Tabela kolorów'!$AI$91:$AI$131,Statystyki!BY14='Tabela kolorów'!$AJ$90,'Tabela kolorów'!$AJ$91:$AJ$131,
Statystyki!BY14='Tabela kolorów'!$AK$90,'Tabela kolorów'!$AK$91:$AK$131,Statystyki!BY14='Tabela kolorów'!$AL$90,'Tabela kolorów'!$AL$91:$AL$131,Statystyki!BY14='Tabela kolorów'!$AM$90,'Tabela kolorów'!$AM$91:$AM$131,
Statystyki!BY14='Tabela kolorów'!$AN$90,'Tabela kolorów'!$AN$91:$AN$131,Statystyki!BY14='Tabela kolorów'!$AO$90,'Tabela kolorów'!$AO$91:$AO$131,Statystyki!BY14='Tabela kolorów'!$AP$90,'Tabela kolorów'!$AP$91:$AP$131),"0")</f>
        <v>0</v>
      </c>
    </row>
    <row r="445" spans="61:77" x14ac:dyDescent="0.3">
      <c r="BI445">
        <v>2</v>
      </c>
      <c r="BV445" t="str">
        <f ca="1"/>
        <v>Cyraneczka</v>
      </c>
    </row>
    <row r="446" spans="61:77" x14ac:dyDescent="0.3">
      <c r="BI446">
        <v>3</v>
      </c>
      <c r="BV446" t="str">
        <f ca="1"/>
        <v>Żółty</v>
      </c>
    </row>
    <row r="447" spans="61:77" x14ac:dyDescent="0.3">
      <c r="BI447">
        <v>4</v>
      </c>
      <c r="BV447" t="str">
        <f ca="1"/>
        <v>Biały</v>
      </c>
    </row>
    <row r="448" spans="61:77" x14ac:dyDescent="0.3">
      <c r="BI448">
        <v>5</v>
      </c>
      <c r="BV448" t="str">
        <f ca="1"/>
        <v>Jasnoszary</v>
      </c>
    </row>
    <row r="449" spans="61:74" x14ac:dyDescent="0.3">
      <c r="BI449">
        <v>6</v>
      </c>
      <c r="BV449" t="str">
        <f ca="1"/>
        <v>Czarny</v>
      </c>
    </row>
    <row r="450" spans="61:74" x14ac:dyDescent="0.3">
      <c r="BI450">
        <v>7</v>
      </c>
      <c r="BV450">
        <f ca="1"/>
        <v>0</v>
      </c>
    </row>
    <row r="451" spans="61:74" x14ac:dyDescent="0.3">
      <c r="BI451">
        <v>8</v>
      </c>
      <c r="BV451">
        <f ca="1"/>
        <v>0</v>
      </c>
    </row>
    <row r="452" spans="61:74" x14ac:dyDescent="0.3">
      <c r="BI452">
        <v>9</v>
      </c>
      <c r="BV452">
        <f ca="1"/>
        <v>0</v>
      </c>
    </row>
    <row r="453" spans="61:74" x14ac:dyDescent="0.3">
      <c r="BI453">
        <v>10</v>
      </c>
      <c r="BV453">
        <f ca="1"/>
        <v>0</v>
      </c>
    </row>
    <row r="454" spans="61:74" x14ac:dyDescent="0.3">
      <c r="BI454">
        <v>11</v>
      </c>
      <c r="BV454">
        <f ca="1"/>
        <v>0</v>
      </c>
    </row>
    <row r="455" spans="61:74" x14ac:dyDescent="0.3">
      <c r="BI455">
        <v>12</v>
      </c>
      <c r="BV455">
        <f ca="1"/>
        <v>0</v>
      </c>
    </row>
    <row r="456" spans="61:74" x14ac:dyDescent="0.3">
      <c r="BI456">
        <v>13</v>
      </c>
      <c r="BV456">
        <f ca="1"/>
        <v>0</v>
      </c>
    </row>
    <row r="457" spans="61:74" x14ac:dyDescent="0.3">
      <c r="BI457">
        <v>14</v>
      </c>
      <c r="BV457">
        <f ca="1"/>
        <v>0</v>
      </c>
    </row>
    <row r="458" spans="61:74" x14ac:dyDescent="0.3">
      <c r="BI458">
        <v>15</v>
      </c>
      <c r="BV458">
        <f ca="1"/>
        <v>0</v>
      </c>
    </row>
    <row r="459" spans="61:74" x14ac:dyDescent="0.3">
      <c r="BI459">
        <v>16</v>
      </c>
      <c r="BV459">
        <f ca="1"/>
        <v>0</v>
      </c>
    </row>
    <row r="460" spans="61:74" x14ac:dyDescent="0.3">
      <c r="BI460">
        <v>17</v>
      </c>
      <c r="BV460">
        <f ca="1"/>
        <v>0</v>
      </c>
    </row>
    <row r="461" spans="61:74" x14ac:dyDescent="0.3">
      <c r="BI461">
        <v>18</v>
      </c>
      <c r="BV461">
        <f ca="1"/>
        <v>0</v>
      </c>
    </row>
    <row r="462" spans="61:74" x14ac:dyDescent="0.3">
      <c r="BI462">
        <v>19</v>
      </c>
      <c r="BV462">
        <f ca="1"/>
        <v>0</v>
      </c>
    </row>
    <row r="463" spans="61:74" x14ac:dyDescent="0.3">
      <c r="BI463">
        <v>20</v>
      </c>
      <c r="BV463">
        <f ca="1"/>
        <v>0</v>
      </c>
    </row>
    <row r="464" spans="61:74" x14ac:dyDescent="0.3">
      <c r="BI464">
        <v>21</v>
      </c>
      <c r="BV464">
        <f ca="1"/>
        <v>0</v>
      </c>
    </row>
    <row r="465" spans="60:74" x14ac:dyDescent="0.3">
      <c r="BI465">
        <v>22</v>
      </c>
      <c r="BV465">
        <f ca="1"/>
        <v>0</v>
      </c>
    </row>
    <row r="466" spans="60:74" x14ac:dyDescent="0.3">
      <c r="BI466">
        <v>23</v>
      </c>
      <c r="BV466">
        <f ca="1"/>
        <v>0</v>
      </c>
    </row>
    <row r="467" spans="60:74" x14ac:dyDescent="0.3">
      <c r="BI467">
        <v>24</v>
      </c>
      <c r="BV467">
        <f ca="1"/>
        <v>0</v>
      </c>
    </row>
    <row r="468" spans="60:74" x14ac:dyDescent="0.3">
      <c r="BI468">
        <v>25</v>
      </c>
      <c r="BV468">
        <f ca="1"/>
        <v>0</v>
      </c>
    </row>
    <row r="469" spans="60:74" x14ac:dyDescent="0.3">
      <c r="BI469">
        <v>26</v>
      </c>
      <c r="BV469">
        <f ca="1"/>
        <v>0</v>
      </c>
    </row>
    <row r="470" spans="60:74" x14ac:dyDescent="0.3">
      <c r="BI470">
        <v>27</v>
      </c>
      <c r="BV470">
        <f ca="1"/>
        <v>0</v>
      </c>
    </row>
    <row r="471" spans="60:74" x14ac:dyDescent="0.3">
      <c r="BI471">
        <v>28</v>
      </c>
      <c r="BV471">
        <f ca="1"/>
        <v>0</v>
      </c>
    </row>
    <row r="472" spans="60:74" x14ac:dyDescent="0.3">
      <c r="BI472">
        <v>29</v>
      </c>
      <c r="BV472">
        <f ca="1"/>
        <v>0</v>
      </c>
    </row>
    <row r="473" spans="60:74" x14ac:dyDescent="0.3">
      <c r="BH473">
        <v>11</v>
      </c>
      <c r="BI473">
        <v>30</v>
      </c>
      <c r="BV473">
        <f ca="1"/>
        <v>0</v>
      </c>
    </row>
    <row r="474" spans="60:74" x14ac:dyDescent="0.3">
      <c r="BI474">
        <v>31</v>
      </c>
      <c r="BV474">
        <f ca="1"/>
        <v>0</v>
      </c>
    </row>
    <row r="475" spans="60:74" x14ac:dyDescent="0.3">
      <c r="BI475">
        <v>32</v>
      </c>
      <c r="BV475">
        <f ca="1"/>
        <v>0</v>
      </c>
    </row>
    <row r="476" spans="60:74" x14ac:dyDescent="0.3">
      <c r="BI476">
        <v>33</v>
      </c>
      <c r="BV476">
        <f ca="1"/>
        <v>0</v>
      </c>
    </row>
    <row r="477" spans="60:74" x14ac:dyDescent="0.3">
      <c r="BI477">
        <v>34</v>
      </c>
      <c r="BV477">
        <f ca="1"/>
        <v>0</v>
      </c>
    </row>
    <row r="478" spans="60:74" x14ac:dyDescent="0.3">
      <c r="BI478">
        <v>35</v>
      </c>
      <c r="BV478">
        <f ca="1"/>
        <v>0</v>
      </c>
    </row>
    <row r="479" spans="60:74" x14ac:dyDescent="0.3">
      <c r="BI479">
        <v>36</v>
      </c>
      <c r="BV479">
        <f ca="1"/>
        <v>0</v>
      </c>
    </row>
    <row r="480" spans="60:74" x14ac:dyDescent="0.3">
      <c r="BI480">
        <v>37</v>
      </c>
      <c r="BV480">
        <f ca="1"/>
        <v>0</v>
      </c>
    </row>
    <row r="481" spans="61:77" x14ac:dyDescent="0.3">
      <c r="BI481">
        <v>38</v>
      </c>
      <c r="BV481">
        <f ca="1"/>
        <v>0</v>
      </c>
    </row>
    <row r="482" spans="61:77" x14ac:dyDescent="0.3">
      <c r="BI482">
        <v>39</v>
      </c>
      <c r="BV482">
        <f ca="1"/>
        <v>0</v>
      </c>
    </row>
    <row r="483" spans="61:77" x14ac:dyDescent="0.3">
      <c r="BI483">
        <v>40</v>
      </c>
      <c r="BV483">
        <f ca="1"/>
        <v>0</v>
      </c>
    </row>
    <row r="484" spans="61:77" x14ac:dyDescent="0.3">
      <c r="BI484">
        <v>41</v>
      </c>
      <c r="BV484">
        <f ca="1"/>
        <v>0</v>
      </c>
    </row>
    <row r="485" spans="61:77" x14ac:dyDescent="0.3">
      <c r="BI485">
        <v>42</v>
      </c>
    </row>
    <row r="486" spans="61:77" x14ac:dyDescent="0.3">
      <c r="BI486">
        <v>1</v>
      </c>
      <c r="BJ486" t="str" cm="1">
        <f t="array" ref="BJ486">_xlfn.IFNA(_xlfn.IFS(Statystyki!BJ15='Tabela kolorów'!$B$90,'Tabela kolorów'!$B$91:$B$131,Statystyki!BJ15='Tabela kolorów'!$C$90,'Tabela kolorów'!$C$91:$C$131,Statystyki!BJ15='Tabela kolorów'!$D$90,'Tabela kolorów'!$D$91:$D$131,
Statystyki!BJ15='Tabela kolorów'!$E$90,'Tabela kolorów'!$E$91:$E$131,Statystyki!BJ15='Tabela kolorów'!$F$90,'Tabela kolorów'!$F$91:$F$131,Statystyki!BJ15='Tabela kolorów'!$G$90,'Tabela kolorów'!$G$91:$G$131,
Statystyki!BJ15='Tabela kolorów'!$H$90,'Tabela kolorów'!$H$91:$H$131,Statystyki!BJ15='Tabela kolorów'!$I$90,'Tabela kolorów'!$I$91:$I$131,Statystyki!BJ15='Tabela kolorów'!$J$90,'Tabela kolorów'!$J$91:$J$131,
Statystyki!BJ15='Tabela kolorów'!$K$90,'Tabela kolorów'!$K$91:$K$131,Statystyki!BJ15='Tabela kolorów'!$L$90,'Tabela kolorów'!$L$91:$L$131,Statystyki!BJ15='Tabela kolorów'!$M$90,'Tabela kolorów'!$M$91:$M$131,
Statystyki!BJ15='Tabela kolorów'!$N$90,'Tabela kolorów'!$N$91:$N$131,Statystyki!BJ15='Tabela kolorów'!$O$90,'Tabela kolorów'!$O$91:$O$131,Statystyki!BJ15='Tabela kolorów'!$P$90,'Tabela kolorów'!$P$91:$P$131,
Statystyki!BJ15='Tabela kolorów'!$Q$90,'Tabela kolorów'!$Q$91:$Q$131,Statystyki!BJ15='Tabela kolorów'!$R$90,'Tabela kolorów'!$R$91:$R$131,Statystyki!BJ15='Tabela kolorów'!$S$90,'Tabela kolorów'!$S$91:$S$131,
Statystyki!BJ15='Tabela kolorów'!$S$90,'Tabela kolorów'!$S$91:$S$131,Statystyki!BJ15='Tabela kolorów'!$T$90,'Tabela kolorów'!$T$91:$T$131,Statystyki!BJ15='Tabela kolorów'!$U$90,'Tabela kolorów'!$U$91:$U$131,
Statystyki!BJ15='Tabela kolorów'!$V$90,'Tabela kolorów'!$V$91:$V$131,Statystyki!BJ15='Tabela kolorów'!$W$90,'Tabela kolorów'!$W$91:$W$131,Statystyki!BJ15='Tabela kolorów'!$X$90,'Tabela kolorów'!$X$91:$X$131,
Statystyki!BJ15='Tabela kolorów'!$Y$90,'Tabela kolorów'!$Y$91:$Y$131,Statystyki!BJ15='Tabela kolorów'!$Z$90,'Tabela kolorów'!$Z$91:$Z$131,Statystyki!BJ15='Tabela kolorów'!$AA$90,'Tabela kolorów'!$AA$91:$AA$131,
Statystyki!BJ15='Tabela kolorów'!$AB$90,'Tabela kolorów'!$AB$91:$AB$131,Statystyki!BJ15='Tabela kolorów'!$AC$90,'Tabela kolorów'!$AC$91:$AC$131,Statystyki!BJ15='Tabela kolorów'!$AD$90,'Tabela kolorów'!$AD$91:$AD$131,
Statystyki!BJ15='Tabela kolorów'!$AE$90,'Tabela kolorów'!$AE$91:$AE$131,Statystyki!BJ15='Tabela kolorów'!$AF$90,'Tabela kolorów'!$AF$91:$AF$131,Statystyki!BJ15='Tabela kolorów'!$AG$90,'Tabela kolorów'!$AG$91:$AG$131,
Statystyki!BJ15='Tabela kolorów'!$AH$90,'Tabela kolorów'!$AH$91:$AH$131,Statystyki!BJ15='Tabela kolorów'!$AI$90,'Tabela kolorów'!$AI$91:$AI$131,Statystyki!BJ15='Tabela kolorów'!$AJ$90,'Tabela kolorów'!$AJ$91:$AJ$131,
Statystyki!BJ15='Tabela kolorów'!$AK$90,'Tabela kolorów'!$AK$91:$AK$131,Statystyki!BJ15='Tabela kolorów'!$AL$90,'Tabela kolorów'!$AL$91:$AL$131,Statystyki!BJ15='Tabela kolorów'!$AM$90,'Tabela kolorów'!$AM$91:$AM$131,
Statystyki!BJ15='Tabela kolorów'!$AN$90,'Tabela kolorów'!$AN$91:$AN$131,Statystyki!BJ15='Tabela kolorów'!$AO$90,'Tabela kolorów'!$AO$91:$AO$131,Statystyki!BJ15='Tabela kolorów'!$AP$90,'Tabela kolorów'!$AP$91:$AP$131),"0")</f>
        <v>0</v>
      </c>
      <c r="BK486" t="str" cm="1">
        <f t="array" ref="BK486">_xlfn.IFNA(_xlfn.IFS(Statystyki!BK15='Tabela kolorów'!$B$90,'Tabela kolorów'!$B$91:$B$131,Statystyki!BK15='Tabela kolorów'!$C$90,'Tabela kolorów'!$C$91:$C$131,Statystyki!BK15='Tabela kolorów'!$D$90,'Tabela kolorów'!$D$91:$D$131,
Statystyki!BK15='Tabela kolorów'!$E$90,'Tabela kolorów'!$E$91:$E$131,Statystyki!BK15='Tabela kolorów'!$F$90,'Tabela kolorów'!$F$91:$F$131,Statystyki!BK15='Tabela kolorów'!$G$90,'Tabela kolorów'!$G$91:$G$131,
Statystyki!BK15='Tabela kolorów'!$H$90,'Tabela kolorów'!$H$91:$H$131,Statystyki!BK15='Tabela kolorów'!$I$90,'Tabela kolorów'!$I$91:$I$131,Statystyki!BK15='Tabela kolorów'!$J$90,'Tabela kolorów'!$J$91:$J$131,
Statystyki!BK15='Tabela kolorów'!$K$90,'Tabela kolorów'!$K$91:$K$131,Statystyki!BK15='Tabela kolorów'!$L$90,'Tabela kolorów'!$L$91:$L$131,Statystyki!BK15='Tabela kolorów'!$M$90,'Tabela kolorów'!$M$91:$M$131,
Statystyki!BK15='Tabela kolorów'!$N$90,'Tabela kolorów'!$N$91:$N$131,Statystyki!BK15='Tabela kolorów'!$O$90,'Tabela kolorów'!$O$91:$O$131,Statystyki!BK15='Tabela kolorów'!$P$90,'Tabela kolorów'!$P$91:$P$131,
Statystyki!BK15='Tabela kolorów'!$Q$90,'Tabela kolorów'!$Q$91:$Q$131,Statystyki!BK15='Tabela kolorów'!$R$90,'Tabela kolorów'!$R$91:$R$131,Statystyki!BK15='Tabela kolorów'!$S$90,'Tabela kolorów'!$S$91:$S$131,
Statystyki!BK15='Tabela kolorów'!$S$90,'Tabela kolorów'!$S$91:$S$131,Statystyki!BK15='Tabela kolorów'!$T$90,'Tabela kolorów'!$T$91:$T$131,Statystyki!BK15='Tabela kolorów'!$U$90,'Tabela kolorów'!$U$91:$U$131,
Statystyki!BK15='Tabela kolorów'!$V$90,'Tabela kolorów'!$V$91:$V$131,Statystyki!BK15='Tabela kolorów'!$W$90,'Tabela kolorów'!$W$91:$W$131,Statystyki!BK15='Tabela kolorów'!$X$90,'Tabela kolorów'!$X$91:$X$131,
Statystyki!BK15='Tabela kolorów'!$Y$90,'Tabela kolorów'!$Y$91:$Y$131,Statystyki!BK15='Tabela kolorów'!$Z$90,'Tabela kolorów'!$Z$91:$Z$131,Statystyki!BK15='Tabela kolorów'!$AA$90,'Tabela kolorów'!$AA$91:$AA$131,
Statystyki!BK15='Tabela kolorów'!$AB$90,'Tabela kolorów'!$AB$91:$AB$131,Statystyki!BK15='Tabela kolorów'!$AC$90,'Tabela kolorów'!$AC$91:$AC$131,Statystyki!BK15='Tabela kolorów'!$AD$90,'Tabela kolorów'!$AD$91:$AD$131,
Statystyki!BK15='Tabela kolorów'!$AE$90,'Tabela kolorów'!$AE$91:$AE$131,Statystyki!BK15='Tabela kolorów'!$AF$90,'Tabela kolorów'!$AF$91:$AF$131,Statystyki!BK15='Tabela kolorów'!$AG$90,'Tabela kolorów'!$AG$91:$AG$131,
Statystyki!BK15='Tabela kolorów'!$AH$90,'Tabela kolorów'!$AH$91:$AH$131,Statystyki!BK15='Tabela kolorów'!$AI$90,'Tabela kolorów'!$AI$91:$AI$131,Statystyki!BK15='Tabela kolorów'!$AJ$90,'Tabela kolorów'!$AJ$91:$AJ$131,
Statystyki!BK15='Tabela kolorów'!$AK$90,'Tabela kolorów'!$AK$91:$AK$131,Statystyki!BK15='Tabela kolorów'!$AL$90,'Tabela kolorów'!$AL$91:$AL$131,Statystyki!BK15='Tabela kolorów'!$AM$90,'Tabela kolorów'!$AM$91:$AM$131,
Statystyki!BK15='Tabela kolorów'!$AN$90,'Tabela kolorów'!$AN$91:$AN$131,Statystyki!BK15='Tabela kolorów'!$AO$90,'Tabela kolorów'!$AO$91:$AO$131,Statystyki!BK15='Tabela kolorów'!$AP$90,'Tabela kolorów'!$AP$91:$AP$131),"0")</f>
        <v>0</v>
      </c>
      <c r="BL486" t="str" cm="1">
        <f t="array" ref="BL486">_xlfn.IFNA(_xlfn.IFS(Statystyki!BL15='Tabela kolorów'!$B$90,'Tabela kolorów'!$B$91:$B$131,Statystyki!BL15='Tabela kolorów'!$C$90,'Tabela kolorów'!$C$91:$C$131,Statystyki!BL15='Tabela kolorów'!$D$90,'Tabela kolorów'!$D$91:$D$131,
Statystyki!BL15='Tabela kolorów'!$E$90,'Tabela kolorów'!$E$91:$E$131,Statystyki!BL15='Tabela kolorów'!$F$90,'Tabela kolorów'!$F$91:$F$131,Statystyki!BL15='Tabela kolorów'!$G$90,'Tabela kolorów'!$G$91:$G$131,
Statystyki!BL15='Tabela kolorów'!$H$90,'Tabela kolorów'!$H$91:$H$131,Statystyki!BL15='Tabela kolorów'!$I$90,'Tabela kolorów'!$I$91:$I$131,Statystyki!BL15='Tabela kolorów'!$J$90,'Tabela kolorów'!$J$91:$J$131,
Statystyki!BL15='Tabela kolorów'!$K$90,'Tabela kolorów'!$K$91:$K$131,Statystyki!BL15='Tabela kolorów'!$L$90,'Tabela kolorów'!$L$91:$L$131,Statystyki!BL15='Tabela kolorów'!$M$90,'Tabela kolorów'!$M$91:$M$131,
Statystyki!BL15='Tabela kolorów'!$N$90,'Tabela kolorów'!$N$91:$N$131,Statystyki!BL15='Tabela kolorów'!$O$90,'Tabela kolorów'!$O$91:$O$131,Statystyki!BL15='Tabela kolorów'!$P$90,'Tabela kolorów'!$P$91:$P$131,
Statystyki!BL15='Tabela kolorów'!$Q$90,'Tabela kolorów'!$Q$91:$Q$131,Statystyki!BL15='Tabela kolorów'!$R$90,'Tabela kolorów'!$R$91:$R$131,Statystyki!BL15='Tabela kolorów'!$S$90,'Tabela kolorów'!$S$91:$S$131,
Statystyki!BL15='Tabela kolorów'!$S$90,'Tabela kolorów'!$S$91:$S$131,Statystyki!BL15='Tabela kolorów'!$T$90,'Tabela kolorów'!$T$91:$T$131,Statystyki!BL15='Tabela kolorów'!$U$90,'Tabela kolorów'!$U$91:$U$131,
Statystyki!BL15='Tabela kolorów'!$V$90,'Tabela kolorów'!$V$91:$V$131,Statystyki!BL15='Tabela kolorów'!$W$90,'Tabela kolorów'!$W$91:$W$131,Statystyki!BL15='Tabela kolorów'!$X$90,'Tabela kolorów'!$X$91:$X$131,
Statystyki!BL15='Tabela kolorów'!$Y$90,'Tabela kolorów'!$Y$91:$Y$131,Statystyki!BL15='Tabela kolorów'!$Z$90,'Tabela kolorów'!$Z$91:$Z$131,Statystyki!BL15='Tabela kolorów'!$AA$90,'Tabela kolorów'!$AA$91:$AA$131,
Statystyki!BL15='Tabela kolorów'!$AB$90,'Tabela kolorów'!$AB$91:$AB$131,Statystyki!BL15='Tabela kolorów'!$AC$90,'Tabela kolorów'!$AC$91:$AC$131,Statystyki!BL15='Tabela kolorów'!$AD$90,'Tabela kolorów'!$AD$91:$AD$131,
Statystyki!BL15='Tabela kolorów'!$AE$90,'Tabela kolorów'!$AE$91:$AE$131,Statystyki!BL15='Tabela kolorów'!$AF$90,'Tabela kolorów'!$AF$91:$AF$131,Statystyki!BL15='Tabela kolorów'!$AG$90,'Tabela kolorów'!$AG$91:$AG$131,
Statystyki!BL15='Tabela kolorów'!$AH$90,'Tabela kolorów'!$AH$91:$AH$131,Statystyki!BL15='Tabela kolorów'!$AI$90,'Tabela kolorów'!$AI$91:$AI$131,Statystyki!BL15='Tabela kolorów'!$AJ$90,'Tabela kolorów'!$AJ$91:$AJ$131,
Statystyki!BL15='Tabela kolorów'!$AK$90,'Tabela kolorów'!$AK$91:$AK$131,Statystyki!BL15='Tabela kolorów'!$AL$90,'Tabela kolorów'!$AL$91:$AL$131,Statystyki!BL15='Tabela kolorów'!$AM$90,'Tabela kolorów'!$AM$91:$AM$131,
Statystyki!BL15='Tabela kolorów'!$AN$90,'Tabela kolorów'!$AN$91:$AN$131,Statystyki!BL15='Tabela kolorów'!$AO$90,'Tabela kolorów'!$AO$91:$AO$131,Statystyki!BL15='Tabela kolorów'!$AP$90,'Tabela kolorów'!$AP$91:$AP$131),"0")</f>
        <v>0</v>
      </c>
      <c r="BM486" t="str" cm="1">
        <f t="array" ref="BM486">_xlfn.IFNA(_xlfn.IFS(Statystyki!BM15='Tabela kolorów'!$B$90,'Tabela kolorów'!$B$91:$B$131,Statystyki!BM15='Tabela kolorów'!$C$90,'Tabela kolorów'!$C$91:$C$131,Statystyki!BM15='Tabela kolorów'!$D$90,'Tabela kolorów'!$D$91:$D$131,
Statystyki!BM15='Tabela kolorów'!$E$90,'Tabela kolorów'!$E$91:$E$131,Statystyki!BM15='Tabela kolorów'!$F$90,'Tabela kolorów'!$F$91:$F$131,Statystyki!BM15='Tabela kolorów'!$G$90,'Tabela kolorów'!$G$91:$G$131,
Statystyki!BM15='Tabela kolorów'!$H$90,'Tabela kolorów'!$H$91:$H$131,Statystyki!BM15='Tabela kolorów'!$I$90,'Tabela kolorów'!$I$91:$I$131,Statystyki!BM15='Tabela kolorów'!$J$90,'Tabela kolorów'!$J$91:$J$131,
Statystyki!BM15='Tabela kolorów'!$K$90,'Tabela kolorów'!$K$91:$K$131,Statystyki!BM15='Tabela kolorów'!$L$90,'Tabela kolorów'!$L$91:$L$131,Statystyki!BM15='Tabela kolorów'!$M$90,'Tabela kolorów'!$M$91:$M$131,
Statystyki!BM15='Tabela kolorów'!$N$90,'Tabela kolorów'!$N$91:$N$131,Statystyki!BM15='Tabela kolorów'!$O$90,'Tabela kolorów'!$O$91:$O$131,Statystyki!BM15='Tabela kolorów'!$P$90,'Tabela kolorów'!$P$91:$P$131,
Statystyki!BM15='Tabela kolorów'!$Q$90,'Tabela kolorów'!$Q$91:$Q$131,Statystyki!BM15='Tabela kolorów'!$R$90,'Tabela kolorów'!$R$91:$R$131,Statystyki!BM15='Tabela kolorów'!$S$90,'Tabela kolorów'!$S$91:$S$131,
Statystyki!BM15='Tabela kolorów'!$S$90,'Tabela kolorów'!$S$91:$S$131,Statystyki!BM15='Tabela kolorów'!$T$90,'Tabela kolorów'!$T$91:$T$131,Statystyki!BM15='Tabela kolorów'!$U$90,'Tabela kolorów'!$U$91:$U$131,
Statystyki!BM15='Tabela kolorów'!$V$90,'Tabela kolorów'!$V$91:$V$131,Statystyki!BM15='Tabela kolorów'!$W$90,'Tabela kolorów'!$W$91:$W$131,Statystyki!BM15='Tabela kolorów'!$X$90,'Tabela kolorów'!$X$91:$X$131,
Statystyki!BM15='Tabela kolorów'!$Y$90,'Tabela kolorów'!$Y$91:$Y$131,Statystyki!BM15='Tabela kolorów'!$Z$90,'Tabela kolorów'!$Z$91:$Z$131,Statystyki!BM15='Tabela kolorów'!$AA$90,'Tabela kolorów'!$AA$91:$AA$131,
Statystyki!BM15='Tabela kolorów'!$AB$90,'Tabela kolorów'!$AB$91:$AB$131,Statystyki!BM15='Tabela kolorów'!$AC$90,'Tabela kolorów'!$AC$91:$AC$131,Statystyki!BM15='Tabela kolorów'!$AD$90,'Tabela kolorów'!$AD$91:$AD$131,
Statystyki!BM15='Tabela kolorów'!$AE$90,'Tabela kolorów'!$AE$91:$AE$131,Statystyki!BM15='Tabela kolorów'!$AF$90,'Tabela kolorów'!$AF$91:$AF$131,Statystyki!BM15='Tabela kolorów'!$AG$90,'Tabela kolorów'!$AG$91:$AG$131,
Statystyki!BM15='Tabela kolorów'!$AH$90,'Tabela kolorów'!$AH$91:$AH$131,Statystyki!BM15='Tabela kolorów'!$AI$90,'Tabela kolorów'!$AI$91:$AI$131,Statystyki!BM15='Tabela kolorów'!$AJ$90,'Tabela kolorów'!$AJ$91:$AJ$131,
Statystyki!BM15='Tabela kolorów'!$AK$90,'Tabela kolorów'!$AK$91:$AK$131,Statystyki!BM15='Tabela kolorów'!$AL$90,'Tabela kolorów'!$AL$91:$AL$131,Statystyki!BM15='Tabela kolorów'!$AM$90,'Tabela kolorów'!$AM$91:$AM$131,
Statystyki!BM15='Tabela kolorów'!$AN$90,'Tabela kolorów'!$AN$91:$AN$131,Statystyki!BM15='Tabela kolorów'!$AO$90,'Tabela kolorów'!$AO$91:$AO$131,Statystyki!BM15='Tabela kolorów'!$AP$90,'Tabela kolorów'!$AP$91:$AP$131),"0")</f>
        <v>0</v>
      </c>
      <c r="BN486" t="str" cm="1">
        <f t="array" ref="BN486">_xlfn.IFNA(_xlfn.IFS(Statystyki!BN15='Tabela kolorów'!$B$90,'Tabela kolorów'!$B$91:$B$131,Statystyki!BN15='Tabela kolorów'!$C$90,'Tabela kolorów'!$C$91:$C$131,Statystyki!BN15='Tabela kolorów'!$D$90,'Tabela kolorów'!$D$91:$D$131,
Statystyki!BN15='Tabela kolorów'!$E$90,'Tabela kolorów'!$E$91:$E$131,Statystyki!BN15='Tabela kolorów'!$F$90,'Tabela kolorów'!$F$91:$F$131,Statystyki!BN15='Tabela kolorów'!$G$90,'Tabela kolorów'!$G$91:$G$131,
Statystyki!BN15='Tabela kolorów'!$H$90,'Tabela kolorów'!$H$91:$H$131,Statystyki!BN15='Tabela kolorów'!$I$90,'Tabela kolorów'!$I$91:$I$131,Statystyki!BN15='Tabela kolorów'!$J$90,'Tabela kolorów'!$J$91:$J$131,
Statystyki!BN15='Tabela kolorów'!$K$90,'Tabela kolorów'!$K$91:$K$131,Statystyki!BN15='Tabela kolorów'!$L$90,'Tabela kolorów'!$L$91:$L$131,Statystyki!BN15='Tabela kolorów'!$M$90,'Tabela kolorów'!$M$91:$M$131,
Statystyki!BN15='Tabela kolorów'!$N$90,'Tabela kolorów'!$N$91:$N$131,Statystyki!BN15='Tabela kolorów'!$O$90,'Tabela kolorów'!$O$91:$O$131,Statystyki!BN15='Tabela kolorów'!$P$90,'Tabela kolorów'!$P$91:$P$131,
Statystyki!BN15='Tabela kolorów'!$Q$90,'Tabela kolorów'!$Q$91:$Q$131,Statystyki!BN15='Tabela kolorów'!$R$90,'Tabela kolorów'!$R$91:$R$131,Statystyki!BN15='Tabela kolorów'!$S$90,'Tabela kolorów'!$S$91:$S$131,
Statystyki!BN15='Tabela kolorów'!$S$90,'Tabela kolorów'!$S$91:$S$131,Statystyki!BN15='Tabela kolorów'!$T$90,'Tabela kolorów'!$T$91:$T$131,Statystyki!BN15='Tabela kolorów'!$U$90,'Tabela kolorów'!$U$91:$U$131,
Statystyki!BN15='Tabela kolorów'!$V$90,'Tabela kolorów'!$V$91:$V$131,Statystyki!BN15='Tabela kolorów'!$W$90,'Tabela kolorów'!$W$91:$W$131,Statystyki!BN15='Tabela kolorów'!$X$90,'Tabela kolorów'!$X$91:$X$131,
Statystyki!BN15='Tabela kolorów'!$Y$90,'Tabela kolorów'!$Y$91:$Y$131,Statystyki!BN15='Tabela kolorów'!$Z$90,'Tabela kolorów'!$Z$91:$Z$131,Statystyki!BN15='Tabela kolorów'!$AA$90,'Tabela kolorów'!$AA$91:$AA$131,
Statystyki!BN15='Tabela kolorów'!$AB$90,'Tabela kolorów'!$AB$91:$AB$131,Statystyki!BN15='Tabela kolorów'!$AC$90,'Tabela kolorów'!$AC$91:$AC$131,Statystyki!BN15='Tabela kolorów'!$AD$90,'Tabela kolorów'!$AD$91:$AD$131,
Statystyki!BN15='Tabela kolorów'!$AE$90,'Tabela kolorów'!$AE$91:$AE$131,Statystyki!BN15='Tabela kolorów'!$AF$90,'Tabela kolorów'!$AF$91:$AF$131,Statystyki!BN15='Tabela kolorów'!$AG$90,'Tabela kolorów'!$AG$91:$AG$131,
Statystyki!BN15='Tabela kolorów'!$AH$90,'Tabela kolorów'!$AH$91:$AH$131,Statystyki!BN15='Tabela kolorów'!$AI$90,'Tabela kolorów'!$AI$91:$AI$131,Statystyki!BN15='Tabela kolorów'!$AJ$90,'Tabela kolorów'!$AJ$91:$AJ$131,
Statystyki!BN15='Tabela kolorów'!$AK$90,'Tabela kolorów'!$AK$91:$AK$131,Statystyki!BN15='Tabela kolorów'!$AL$90,'Tabela kolorów'!$AL$91:$AL$131,Statystyki!BN15='Tabela kolorów'!$AM$90,'Tabela kolorów'!$AM$91:$AM$131,
Statystyki!BN15='Tabela kolorów'!$AN$90,'Tabela kolorów'!$AN$91:$AN$131,Statystyki!BN15='Tabela kolorów'!$AO$90,'Tabela kolorów'!$AO$91:$AO$131,Statystyki!BN15='Tabela kolorów'!$AP$90,'Tabela kolorów'!$AP$91:$AP$131),"0")</f>
        <v>0</v>
      </c>
      <c r="BO486" t="str" cm="1">
        <f t="array" ref="BO486">_xlfn.IFNA(_xlfn.IFS(Statystyki!BO15='Tabela kolorów'!$B$90,'Tabela kolorów'!$B$91:$B$131,Statystyki!BO15='Tabela kolorów'!$C$90,'Tabela kolorów'!$C$91:$C$131,Statystyki!BO15='Tabela kolorów'!$D$90,'Tabela kolorów'!$D$91:$D$131,
Statystyki!BO15='Tabela kolorów'!$E$90,'Tabela kolorów'!$E$91:$E$131,Statystyki!BO15='Tabela kolorów'!$F$90,'Tabela kolorów'!$F$91:$F$131,Statystyki!BO15='Tabela kolorów'!$G$90,'Tabela kolorów'!$G$91:$G$131,
Statystyki!BO15='Tabela kolorów'!$H$90,'Tabela kolorów'!$H$91:$H$131,Statystyki!BO15='Tabela kolorów'!$I$90,'Tabela kolorów'!$I$91:$I$131,Statystyki!BO15='Tabela kolorów'!$J$90,'Tabela kolorów'!$J$91:$J$131,
Statystyki!BO15='Tabela kolorów'!$K$90,'Tabela kolorów'!$K$91:$K$131,Statystyki!BO15='Tabela kolorów'!$L$90,'Tabela kolorów'!$L$91:$L$131,Statystyki!BO15='Tabela kolorów'!$M$90,'Tabela kolorów'!$M$91:$M$131,
Statystyki!BO15='Tabela kolorów'!$N$90,'Tabela kolorów'!$N$91:$N$131,Statystyki!BO15='Tabela kolorów'!$O$90,'Tabela kolorów'!$O$91:$O$131,Statystyki!BO15='Tabela kolorów'!$P$90,'Tabela kolorów'!$P$91:$P$131,
Statystyki!BO15='Tabela kolorów'!$Q$90,'Tabela kolorów'!$Q$91:$Q$131,Statystyki!BO15='Tabela kolorów'!$R$90,'Tabela kolorów'!$R$91:$R$131,Statystyki!BO15='Tabela kolorów'!$S$90,'Tabela kolorów'!$S$91:$S$131,
Statystyki!BO15='Tabela kolorów'!$S$90,'Tabela kolorów'!$S$91:$S$131,Statystyki!BO15='Tabela kolorów'!$T$90,'Tabela kolorów'!$T$91:$T$131,Statystyki!BO15='Tabela kolorów'!$U$90,'Tabela kolorów'!$U$91:$U$131,
Statystyki!BO15='Tabela kolorów'!$V$90,'Tabela kolorów'!$V$91:$V$131,Statystyki!BO15='Tabela kolorów'!$W$90,'Tabela kolorów'!$W$91:$W$131,Statystyki!BO15='Tabela kolorów'!$X$90,'Tabela kolorów'!$X$91:$X$131,
Statystyki!BO15='Tabela kolorów'!$Y$90,'Tabela kolorów'!$Y$91:$Y$131,Statystyki!BO15='Tabela kolorów'!$Z$90,'Tabela kolorów'!$Z$91:$Z$131,Statystyki!BO15='Tabela kolorów'!$AA$90,'Tabela kolorów'!$AA$91:$AA$131,
Statystyki!BO15='Tabela kolorów'!$AB$90,'Tabela kolorów'!$AB$91:$AB$131,Statystyki!BO15='Tabela kolorów'!$AC$90,'Tabela kolorów'!$AC$91:$AC$131,Statystyki!BO15='Tabela kolorów'!$AD$90,'Tabela kolorów'!$AD$91:$AD$131,
Statystyki!BO15='Tabela kolorów'!$AE$90,'Tabela kolorów'!$AE$91:$AE$131,Statystyki!BO15='Tabela kolorów'!$AF$90,'Tabela kolorów'!$AF$91:$AF$131,Statystyki!BO15='Tabela kolorów'!$AG$90,'Tabela kolorów'!$AG$91:$AG$131,
Statystyki!BO15='Tabela kolorów'!$AH$90,'Tabela kolorów'!$AH$91:$AH$131,Statystyki!BO15='Tabela kolorów'!$AI$90,'Tabela kolorów'!$AI$91:$AI$131,Statystyki!BO15='Tabela kolorów'!$AJ$90,'Tabela kolorów'!$AJ$91:$AJ$131,
Statystyki!BO15='Tabela kolorów'!$AK$90,'Tabela kolorów'!$AK$91:$AK$131,Statystyki!BO15='Tabela kolorów'!$AL$90,'Tabela kolorów'!$AL$91:$AL$131,Statystyki!BO15='Tabela kolorów'!$AM$90,'Tabela kolorów'!$AM$91:$AM$131,
Statystyki!BO15='Tabela kolorów'!$AN$90,'Tabela kolorów'!$AN$91:$AN$131,Statystyki!BO15='Tabela kolorów'!$AO$90,'Tabela kolorów'!$AO$91:$AO$131,Statystyki!BO15='Tabela kolorów'!$AP$90,'Tabela kolorów'!$AP$91:$AP$131),"0")</f>
        <v>0</v>
      </c>
      <c r="BP486" t="str" cm="1">
        <f t="array" ref="BP486">_xlfn.IFNA(_xlfn.IFS(Statystyki!BP15='Tabela kolorów'!$B$90,'Tabela kolorów'!$B$91:$B$131,Statystyki!BP15='Tabela kolorów'!$C$90,'Tabela kolorów'!$C$91:$C$131,Statystyki!BP15='Tabela kolorów'!$D$90,'Tabela kolorów'!$D$91:$D$131,
Statystyki!BP15='Tabela kolorów'!$E$90,'Tabela kolorów'!$E$91:$E$131,Statystyki!BP15='Tabela kolorów'!$F$90,'Tabela kolorów'!$F$91:$F$131,Statystyki!BP15='Tabela kolorów'!$G$90,'Tabela kolorów'!$G$91:$G$131,
Statystyki!BP15='Tabela kolorów'!$H$90,'Tabela kolorów'!$H$91:$H$131,Statystyki!BP15='Tabela kolorów'!$I$90,'Tabela kolorów'!$I$91:$I$131,Statystyki!BP15='Tabela kolorów'!$J$90,'Tabela kolorów'!$J$91:$J$131,
Statystyki!BP15='Tabela kolorów'!$K$90,'Tabela kolorów'!$K$91:$K$131,Statystyki!BP15='Tabela kolorów'!$L$90,'Tabela kolorów'!$L$91:$L$131,Statystyki!BP15='Tabela kolorów'!$M$90,'Tabela kolorów'!$M$91:$M$131,
Statystyki!BP15='Tabela kolorów'!$N$90,'Tabela kolorów'!$N$91:$N$131,Statystyki!BP15='Tabela kolorów'!$O$90,'Tabela kolorów'!$O$91:$O$131,Statystyki!BP15='Tabela kolorów'!$P$90,'Tabela kolorów'!$P$91:$P$131,
Statystyki!BP15='Tabela kolorów'!$Q$90,'Tabela kolorów'!$Q$91:$Q$131,Statystyki!BP15='Tabela kolorów'!$R$90,'Tabela kolorów'!$R$91:$R$131,Statystyki!BP15='Tabela kolorów'!$S$90,'Tabela kolorów'!$S$91:$S$131,
Statystyki!BP15='Tabela kolorów'!$S$90,'Tabela kolorów'!$S$91:$S$131,Statystyki!BP15='Tabela kolorów'!$T$90,'Tabela kolorów'!$T$91:$T$131,Statystyki!BP15='Tabela kolorów'!$U$90,'Tabela kolorów'!$U$91:$U$131,
Statystyki!BP15='Tabela kolorów'!$V$90,'Tabela kolorów'!$V$91:$V$131,Statystyki!BP15='Tabela kolorów'!$W$90,'Tabela kolorów'!$W$91:$W$131,Statystyki!BP15='Tabela kolorów'!$X$90,'Tabela kolorów'!$X$91:$X$131,
Statystyki!BP15='Tabela kolorów'!$Y$90,'Tabela kolorów'!$Y$91:$Y$131,Statystyki!BP15='Tabela kolorów'!$Z$90,'Tabela kolorów'!$Z$91:$Z$131,Statystyki!BP15='Tabela kolorów'!$AA$90,'Tabela kolorów'!$AA$91:$AA$131,
Statystyki!BP15='Tabela kolorów'!$AB$90,'Tabela kolorów'!$AB$91:$AB$131,Statystyki!BP15='Tabela kolorów'!$AC$90,'Tabela kolorów'!$AC$91:$AC$131,Statystyki!BP15='Tabela kolorów'!$AD$90,'Tabela kolorów'!$AD$91:$AD$131,
Statystyki!BP15='Tabela kolorów'!$AE$90,'Tabela kolorów'!$AE$91:$AE$131,Statystyki!BP15='Tabela kolorów'!$AF$90,'Tabela kolorów'!$AF$91:$AF$131,Statystyki!BP15='Tabela kolorów'!$AG$90,'Tabela kolorów'!$AG$91:$AG$131,
Statystyki!BP15='Tabela kolorów'!$AH$90,'Tabela kolorów'!$AH$91:$AH$131,Statystyki!BP15='Tabela kolorów'!$AI$90,'Tabela kolorów'!$AI$91:$AI$131,Statystyki!BP15='Tabela kolorów'!$AJ$90,'Tabela kolorów'!$AJ$91:$AJ$131,
Statystyki!BP15='Tabela kolorów'!$AK$90,'Tabela kolorów'!$AK$91:$AK$131,Statystyki!BP15='Tabela kolorów'!$AL$90,'Tabela kolorów'!$AL$91:$AL$131,Statystyki!BP15='Tabela kolorów'!$AM$90,'Tabela kolorów'!$AM$91:$AM$131,
Statystyki!BP15='Tabela kolorów'!$AN$90,'Tabela kolorów'!$AN$91:$AN$131,Statystyki!BP15='Tabela kolorów'!$AO$90,'Tabela kolorów'!$AO$91:$AO$131,Statystyki!BP15='Tabela kolorów'!$AP$90,'Tabela kolorów'!$AP$91:$AP$131),"0")</f>
        <v>0</v>
      </c>
      <c r="BQ486" t="str" cm="1">
        <f t="array" ref="BQ486">_xlfn.IFNA(_xlfn.IFS(Statystyki!BQ15='Tabela kolorów'!$B$90,'Tabela kolorów'!$B$91:$B$131,Statystyki!BQ15='Tabela kolorów'!$C$90,'Tabela kolorów'!$C$91:$C$131,Statystyki!BQ15='Tabela kolorów'!$D$90,'Tabela kolorów'!$D$91:$D$131,
Statystyki!BQ15='Tabela kolorów'!$E$90,'Tabela kolorów'!$E$91:$E$131,Statystyki!BQ15='Tabela kolorów'!$F$90,'Tabela kolorów'!$F$91:$F$131,Statystyki!BQ15='Tabela kolorów'!$G$90,'Tabela kolorów'!$G$91:$G$131,
Statystyki!BQ15='Tabela kolorów'!$H$90,'Tabela kolorów'!$H$91:$H$131,Statystyki!BQ15='Tabela kolorów'!$I$90,'Tabela kolorów'!$I$91:$I$131,Statystyki!BQ15='Tabela kolorów'!$J$90,'Tabela kolorów'!$J$91:$J$131,
Statystyki!BQ15='Tabela kolorów'!$K$90,'Tabela kolorów'!$K$91:$K$131,Statystyki!BQ15='Tabela kolorów'!$L$90,'Tabela kolorów'!$L$91:$L$131,Statystyki!BQ15='Tabela kolorów'!$M$90,'Tabela kolorów'!$M$91:$M$131,
Statystyki!BQ15='Tabela kolorów'!$N$90,'Tabela kolorów'!$N$91:$N$131,Statystyki!BQ15='Tabela kolorów'!$O$90,'Tabela kolorów'!$O$91:$O$131,Statystyki!BQ15='Tabela kolorów'!$P$90,'Tabela kolorów'!$P$91:$P$131,
Statystyki!BQ15='Tabela kolorów'!$Q$90,'Tabela kolorów'!$Q$91:$Q$131,Statystyki!BQ15='Tabela kolorów'!$R$90,'Tabela kolorów'!$R$91:$R$131,Statystyki!BQ15='Tabela kolorów'!$S$90,'Tabela kolorów'!$S$91:$S$131,
Statystyki!BQ15='Tabela kolorów'!$S$90,'Tabela kolorów'!$S$91:$S$131,Statystyki!BQ15='Tabela kolorów'!$T$90,'Tabela kolorów'!$T$91:$T$131,Statystyki!BQ15='Tabela kolorów'!$U$90,'Tabela kolorów'!$U$91:$U$131,
Statystyki!BQ15='Tabela kolorów'!$V$90,'Tabela kolorów'!$V$91:$V$131,Statystyki!BQ15='Tabela kolorów'!$W$90,'Tabela kolorów'!$W$91:$W$131,Statystyki!BQ15='Tabela kolorów'!$X$90,'Tabela kolorów'!$X$91:$X$131,
Statystyki!BQ15='Tabela kolorów'!$Y$90,'Tabela kolorów'!$Y$91:$Y$131,Statystyki!BQ15='Tabela kolorów'!$Z$90,'Tabela kolorów'!$Z$91:$Z$131,Statystyki!BQ15='Tabela kolorów'!$AA$90,'Tabela kolorów'!$AA$91:$AA$131,
Statystyki!BQ15='Tabela kolorów'!$AB$90,'Tabela kolorów'!$AB$91:$AB$131,Statystyki!BQ15='Tabela kolorów'!$AC$90,'Tabela kolorów'!$AC$91:$AC$131,Statystyki!BQ15='Tabela kolorów'!$AD$90,'Tabela kolorów'!$AD$91:$AD$131,
Statystyki!BQ15='Tabela kolorów'!$AE$90,'Tabela kolorów'!$AE$91:$AE$131,Statystyki!BQ15='Tabela kolorów'!$AF$90,'Tabela kolorów'!$AF$91:$AF$131,Statystyki!BQ15='Tabela kolorów'!$AG$90,'Tabela kolorów'!$AG$91:$AG$131,
Statystyki!BQ15='Tabela kolorów'!$AH$90,'Tabela kolorów'!$AH$91:$AH$131,Statystyki!BQ15='Tabela kolorów'!$AI$90,'Tabela kolorów'!$AI$91:$AI$131,Statystyki!BQ15='Tabela kolorów'!$AJ$90,'Tabela kolorów'!$AJ$91:$AJ$131,
Statystyki!BQ15='Tabela kolorów'!$AK$90,'Tabela kolorów'!$AK$91:$AK$131,Statystyki!BQ15='Tabela kolorów'!$AL$90,'Tabela kolorów'!$AL$91:$AL$131,Statystyki!BQ15='Tabela kolorów'!$AM$90,'Tabela kolorów'!$AM$91:$AM$131,
Statystyki!BQ15='Tabela kolorów'!$AN$90,'Tabela kolorów'!$AN$91:$AN$131,Statystyki!BQ15='Tabela kolorów'!$AO$90,'Tabela kolorów'!$AO$91:$AO$131,Statystyki!BQ15='Tabela kolorów'!$AP$90,'Tabela kolorów'!$AP$91:$AP$131),"0")</f>
        <v>0</v>
      </c>
      <c r="BR486" t="str" cm="1">
        <f t="array" ref="BR486">_xlfn.IFNA(_xlfn.IFS(Statystyki!BR15='Tabela kolorów'!$B$90,'Tabela kolorów'!$B$91:$B$131,Statystyki!BR15='Tabela kolorów'!$C$90,'Tabela kolorów'!$C$91:$C$131,Statystyki!BR15='Tabela kolorów'!$D$90,'Tabela kolorów'!$D$91:$D$131,
Statystyki!BR15='Tabela kolorów'!$E$90,'Tabela kolorów'!$E$91:$E$131,Statystyki!BR15='Tabela kolorów'!$F$90,'Tabela kolorów'!$F$91:$F$131,Statystyki!BR15='Tabela kolorów'!$G$90,'Tabela kolorów'!$G$91:$G$131,
Statystyki!BR15='Tabela kolorów'!$H$90,'Tabela kolorów'!$H$91:$H$131,Statystyki!BR15='Tabela kolorów'!$I$90,'Tabela kolorów'!$I$91:$I$131,Statystyki!BR15='Tabela kolorów'!$J$90,'Tabela kolorów'!$J$91:$J$131,
Statystyki!BR15='Tabela kolorów'!$K$90,'Tabela kolorów'!$K$91:$K$131,Statystyki!BR15='Tabela kolorów'!$L$90,'Tabela kolorów'!$L$91:$L$131,Statystyki!BR15='Tabela kolorów'!$M$90,'Tabela kolorów'!$M$91:$M$131,
Statystyki!BR15='Tabela kolorów'!$N$90,'Tabela kolorów'!$N$91:$N$131,Statystyki!BR15='Tabela kolorów'!$O$90,'Tabela kolorów'!$O$91:$O$131,Statystyki!BR15='Tabela kolorów'!$P$90,'Tabela kolorów'!$P$91:$P$131,
Statystyki!BR15='Tabela kolorów'!$Q$90,'Tabela kolorów'!$Q$91:$Q$131,Statystyki!BR15='Tabela kolorów'!$R$90,'Tabela kolorów'!$R$91:$R$131,Statystyki!BR15='Tabela kolorów'!$S$90,'Tabela kolorów'!$S$91:$S$131,
Statystyki!BR15='Tabela kolorów'!$S$90,'Tabela kolorów'!$S$91:$S$131,Statystyki!BR15='Tabela kolorów'!$T$90,'Tabela kolorów'!$T$91:$T$131,Statystyki!BR15='Tabela kolorów'!$U$90,'Tabela kolorów'!$U$91:$U$131,
Statystyki!BR15='Tabela kolorów'!$V$90,'Tabela kolorów'!$V$91:$V$131,Statystyki!BR15='Tabela kolorów'!$W$90,'Tabela kolorów'!$W$91:$W$131,Statystyki!BR15='Tabela kolorów'!$X$90,'Tabela kolorów'!$X$91:$X$131,
Statystyki!BR15='Tabela kolorów'!$Y$90,'Tabela kolorów'!$Y$91:$Y$131,Statystyki!BR15='Tabela kolorów'!$Z$90,'Tabela kolorów'!$Z$91:$Z$131,Statystyki!BR15='Tabela kolorów'!$AA$90,'Tabela kolorów'!$AA$91:$AA$131,
Statystyki!BR15='Tabela kolorów'!$AB$90,'Tabela kolorów'!$AB$91:$AB$131,Statystyki!BR15='Tabela kolorów'!$AC$90,'Tabela kolorów'!$AC$91:$AC$131,Statystyki!BR15='Tabela kolorów'!$AD$90,'Tabela kolorów'!$AD$91:$AD$131,
Statystyki!BR15='Tabela kolorów'!$AE$90,'Tabela kolorów'!$AE$91:$AE$131,Statystyki!BR15='Tabela kolorów'!$AF$90,'Tabela kolorów'!$AF$91:$AF$131,Statystyki!BR15='Tabela kolorów'!$AG$90,'Tabela kolorów'!$AG$91:$AG$131,
Statystyki!BR15='Tabela kolorów'!$AH$90,'Tabela kolorów'!$AH$91:$AH$131,Statystyki!BR15='Tabela kolorów'!$AI$90,'Tabela kolorów'!$AI$91:$AI$131,Statystyki!BR15='Tabela kolorów'!$AJ$90,'Tabela kolorów'!$AJ$91:$AJ$131,
Statystyki!BR15='Tabela kolorów'!$AK$90,'Tabela kolorów'!$AK$91:$AK$131,Statystyki!BR15='Tabela kolorów'!$AL$90,'Tabela kolorów'!$AL$91:$AL$131,Statystyki!BR15='Tabela kolorów'!$AM$90,'Tabela kolorów'!$AM$91:$AM$131,
Statystyki!BR15='Tabela kolorów'!$AN$90,'Tabela kolorów'!$AN$91:$AN$131,Statystyki!BR15='Tabela kolorów'!$AO$90,'Tabela kolorów'!$AO$91:$AO$131,Statystyki!BR15='Tabela kolorów'!$AP$90,'Tabela kolorów'!$AP$91:$AP$131),"0")</f>
        <v>0</v>
      </c>
      <c r="BS486" t="str" cm="1">
        <f t="array" ref="BS486">_xlfn.IFNA(_xlfn.IFS(Statystyki!BS15='Tabela kolorów'!$B$90,'Tabela kolorów'!$B$91:$B$131,Statystyki!BS15='Tabela kolorów'!$C$90,'Tabela kolorów'!$C$91:$C$131,Statystyki!BS15='Tabela kolorów'!$D$90,'Tabela kolorów'!$D$91:$D$131,
Statystyki!BS15='Tabela kolorów'!$E$90,'Tabela kolorów'!$E$91:$E$131,Statystyki!BS15='Tabela kolorów'!$F$90,'Tabela kolorów'!$F$91:$F$131,Statystyki!BS15='Tabela kolorów'!$G$90,'Tabela kolorów'!$G$91:$G$131,
Statystyki!BS15='Tabela kolorów'!$H$90,'Tabela kolorów'!$H$91:$H$131,Statystyki!BS15='Tabela kolorów'!$I$90,'Tabela kolorów'!$I$91:$I$131,Statystyki!BS15='Tabela kolorów'!$J$90,'Tabela kolorów'!$J$91:$J$131,
Statystyki!BS15='Tabela kolorów'!$K$90,'Tabela kolorów'!$K$91:$K$131,Statystyki!BS15='Tabela kolorów'!$L$90,'Tabela kolorów'!$L$91:$L$131,Statystyki!BS15='Tabela kolorów'!$M$90,'Tabela kolorów'!$M$91:$M$131,
Statystyki!BS15='Tabela kolorów'!$N$90,'Tabela kolorów'!$N$91:$N$131,Statystyki!BS15='Tabela kolorów'!$O$90,'Tabela kolorów'!$O$91:$O$131,Statystyki!BS15='Tabela kolorów'!$P$90,'Tabela kolorów'!$P$91:$P$131,
Statystyki!BS15='Tabela kolorów'!$Q$90,'Tabela kolorów'!$Q$91:$Q$131,Statystyki!BS15='Tabela kolorów'!$R$90,'Tabela kolorów'!$R$91:$R$131,Statystyki!BS15='Tabela kolorów'!$S$90,'Tabela kolorów'!$S$91:$S$131,
Statystyki!BS15='Tabela kolorów'!$S$90,'Tabela kolorów'!$S$91:$S$131,Statystyki!BS15='Tabela kolorów'!$T$90,'Tabela kolorów'!$T$91:$T$131,Statystyki!BS15='Tabela kolorów'!$U$90,'Tabela kolorów'!$U$91:$U$131,
Statystyki!BS15='Tabela kolorów'!$V$90,'Tabela kolorów'!$V$91:$V$131,Statystyki!BS15='Tabela kolorów'!$W$90,'Tabela kolorów'!$W$91:$W$131,Statystyki!BS15='Tabela kolorów'!$X$90,'Tabela kolorów'!$X$91:$X$131,
Statystyki!BS15='Tabela kolorów'!$Y$90,'Tabela kolorów'!$Y$91:$Y$131,Statystyki!BS15='Tabela kolorów'!$Z$90,'Tabela kolorów'!$Z$91:$Z$131,Statystyki!BS15='Tabela kolorów'!$AA$90,'Tabela kolorów'!$AA$91:$AA$131,
Statystyki!BS15='Tabela kolorów'!$AB$90,'Tabela kolorów'!$AB$91:$AB$131,Statystyki!BS15='Tabela kolorów'!$AC$90,'Tabela kolorów'!$AC$91:$AC$131,Statystyki!BS15='Tabela kolorów'!$AD$90,'Tabela kolorów'!$AD$91:$AD$131,
Statystyki!BS15='Tabela kolorów'!$AE$90,'Tabela kolorów'!$AE$91:$AE$131,Statystyki!BS15='Tabela kolorów'!$AF$90,'Tabela kolorów'!$AF$91:$AF$131,Statystyki!BS15='Tabela kolorów'!$AG$90,'Tabela kolorów'!$AG$91:$AG$131,
Statystyki!BS15='Tabela kolorów'!$AH$90,'Tabela kolorów'!$AH$91:$AH$131,Statystyki!BS15='Tabela kolorów'!$AI$90,'Tabela kolorów'!$AI$91:$AI$131,Statystyki!BS15='Tabela kolorów'!$AJ$90,'Tabela kolorów'!$AJ$91:$AJ$131,
Statystyki!BS15='Tabela kolorów'!$AK$90,'Tabela kolorów'!$AK$91:$AK$131,Statystyki!BS15='Tabela kolorów'!$AL$90,'Tabela kolorów'!$AL$91:$AL$131,Statystyki!BS15='Tabela kolorów'!$AM$90,'Tabela kolorów'!$AM$91:$AM$131,
Statystyki!BS15='Tabela kolorów'!$AN$90,'Tabela kolorów'!$AN$91:$AN$131,Statystyki!BS15='Tabela kolorów'!$AO$90,'Tabela kolorów'!$AO$91:$AO$131,Statystyki!BS15='Tabela kolorów'!$AP$90,'Tabela kolorów'!$AP$91:$AP$131),"0")</f>
        <v>0</v>
      </c>
      <c r="BT486" t="str" cm="1">
        <f t="array" ref="BT486">_xlfn.IFNA(_xlfn.IFS(Statystyki!BT15='Tabela kolorów'!$B$90,'Tabela kolorów'!$B$91:$B$131,Statystyki!BT15='Tabela kolorów'!$C$90,'Tabela kolorów'!$C$91:$C$131,Statystyki!BT15='Tabela kolorów'!$D$90,'Tabela kolorów'!$D$91:$D$131,
Statystyki!BT15='Tabela kolorów'!$E$90,'Tabela kolorów'!$E$91:$E$131,Statystyki!BT15='Tabela kolorów'!$F$90,'Tabela kolorów'!$F$91:$F$131,Statystyki!BT15='Tabela kolorów'!$G$90,'Tabela kolorów'!$G$91:$G$131,
Statystyki!BT15='Tabela kolorów'!$H$90,'Tabela kolorów'!$H$91:$H$131,Statystyki!BT15='Tabela kolorów'!$I$90,'Tabela kolorów'!$I$91:$I$131,Statystyki!BT15='Tabela kolorów'!$J$90,'Tabela kolorów'!$J$91:$J$131,
Statystyki!BT15='Tabela kolorów'!$K$90,'Tabela kolorów'!$K$91:$K$131,Statystyki!BT15='Tabela kolorów'!$L$90,'Tabela kolorów'!$L$91:$L$131,Statystyki!BT15='Tabela kolorów'!$M$90,'Tabela kolorów'!$M$91:$M$131,
Statystyki!BT15='Tabela kolorów'!$N$90,'Tabela kolorów'!$N$91:$N$131,Statystyki!BT15='Tabela kolorów'!$O$90,'Tabela kolorów'!$O$91:$O$131,Statystyki!BT15='Tabela kolorów'!$P$90,'Tabela kolorów'!$P$91:$P$131,
Statystyki!BT15='Tabela kolorów'!$Q$90,'Tabela kolorów'!$Q$91:$Q$131,Statystyki!BT15='Tabela kolorów'!$R$90,'Tabela kolorów'!$R$91:$R$131,Statystyki!BT15='Tabela kolorów'!$S$90,'Tabela kolorów'!$S$91:$S$131,
Statystyki!BT15='Tabela kolorów'!$S$90,'Tabela kolorów'!$S$91:$S$131,Statystyki!BT15='Tabela kolorów'!$T$90,'Tabela kolorów'!$T$91:$T$131,Statystyki!BT15='Tabela kolorów'!$U$90,'Tabela kolorów'!$U$91:$U$131,
Statystyki!BT15='Tabela kolorów'!$V$90,'Tabela kolorów'!$V$91:$V$131,Statystyki!BT15='Tabela kolorów'!$W$90,'Tabela kolorów'!$W$91:$W$131,Statystyki!BT15='Tabela kolorów'!$X$90,'Tabela kolorów'!$X$91:$X$131,
Statystyki!BT15='Tabela kolorów'!$Y$90,'Tabela kolorów'!$Y$91:$Y$131,Statystyki!BT15='Tabela kolorów'!$Z$90,'Tabela kolorów'!$Z$91:$Z$131,Statystyki!BT15='Tabela kolorów'!$AA$90,'Tabela kolorów'!$AA$91:$AA$131,
Statystyki!BT15='Tabela kolorów'!$AB$90,'Tabela kolorów'!$AB$91:$AB$131,Statystyki!BT15='Tabela kolorów'!$AC$90,'Tabela kolorów'!$AC$91:$AC$131,Statystyki!BT15='Tabela kolorów'!$AD$90,'Tabela kolorów'!$AD$91:$AD$131,
Statystyki!BT15='Tabela kolorów'!$AE$90,'Tabela kolorów'!$AE$91:$AE$131,Statystyki!BT15='Tabela kolorów'!$AF$90,'Tabela kolorów'!$AF$91:$AF$131,Statystyki!BT15='Tabela kolorów'!$AG$90,'Tabela kolorów'!$AG$91:$AG$131,
Statystyki!BT15='Tabela kolorów'!$AH$90,'Tabela kolorów'!$AH$91:$AH$131,Statystyki!BT15='Tabela kolorów'!$AI$90,'Tabela kolorów'!$AI$91:$AI$131,Statystyki!BT15='Tabela kolorów'!$AJ$90,'Tabela kolorów'!$AJ$91:$AJ$131,
Statystyki!BT15='Tabela kolorów'!$AK$90,'Tabela kolorów'!$AK$91:$AK$131,Statystyki!BT15='Tabela kolorów'!$AL$90,'Tabela kolorów'!$AL$91:$AL$131,Statystyki!BT15='Tabela kolorów'!$AM$90,'Tabela kolorów'!$AM$91:$AM$131,
Statystyki!BT15='Tabela kolorów'!$AN$90,'Tabela kolorów'!$AN$91:$AN$131,Statystyki!BT15='Tabela kolorów'!$AO$90,'Tabela kolorów'!$AO$91:$AO$131,Statystyki!BT15='Tabela kolorów'!$AP$90,'Tabela kolorów'!$AP$91:$AP$131),"0")</f>
        <v>0</v>
      </c>
      <c r="BU486" t="str" cm="1">
        <f t="array" ref="BU486">_xlfn.IFNA(_xlfn.IFS(Statystyki!BU15='Tabela kolorów'!$B$90,'Tabela kolorów'!$B$91:$B$131,Statystyki!BU15='Tabela kolorów'!$C$90,'Tabela kolorów'!$C$91:$C$131,Statystyki!BU15='Tabela kolorów'!$D$90,'Tabela kolorów'!$D$91:$D$131,
Statystyki!BU15='Tabela kolorów'!$E$90,'Tabela kolorów'!$E$91:$E$131,Statystyki!BU15='Tabela kolorów'!$F$90,'Tabela kolorów'!$F$91:$F$131,Statystyki!BU15='Tabela kolorów'!$G$90,'Tabela kolorów'!$G$91:$G$131,
Statystyki!BU15='Tabela kolorów'!$H$90,'Tabela kolorów'!$H$91:$H$131,Statystyki!BU15='Tabela kolorów'!$I$90,'Tabela kolorów'!$I$91:$I$131,Statystyki!BU15='Tabela kolorów'!$J$90,'Tabela kolorów'!$J$91:$J$131,
Statystyki!BU15='Tabela kolorów'!$K$90,'Tabela kolorów'!$K$91:$K$131,Statystyki!BU15='Tabela kolorów'!$L$90,'Tabela kolorów'!$L$91:$L$131,Statystyki!BU15='Tabela kolorów'!$M$90,'Tabela kolorów'!$M$91:$M$131,
Statystyki!BU15='Tabela kolorów'!$N$90,'Tabela kolorów'!$N$91:$N$131,Statystyki!BU15='Tabela kolorów'!$O$90,'Tabela kolorów'!$O$91:$O$131,Statystyki!BU15='Tabela kolorów'!$P$90,'Tabela kolorów'!$P$91:$P$131,
Statystyki!BU15='Tabela kolorów'!$Q$90,'Tabela kolorów'!$Q$91:$Q$131,Statystyki!BU15='Tabela kolorów'!$R$90,'Tabela kolorów'!$R$91:$R$131,Statystyki!BU15='Tabela kolorów'!$S$90,'Tabela kolorów'!$S$91:$S$131,
Statystyki!BU15='Tabela kolorów'!$S$90,'Tabela kolorów'!$S$91:$S$131,Statystyki!BU15='Tabela kolorów'!$T$90,'Tabela kolorów'!$T$91:$T$131,Statystyki!BU15='Tabela kolorów'!$U$90,'Tabela kolorów'!$U$91:$U$131,
Statystyki!BU15='Tabela kolorów'!$V$90,'Tabela kolorów'!$V$91:$V$131,Statystyki!BU15='Tabela kolorów'!$W$90,'Tabela kolorów'!$W$91:$W$131,Statystyki!BU15='Tabela kolorów'!$X$90,'Tabela kolorów'!$X$91:$X$131,
Statystyki!BU15='Tabela kolorów'!$Y$90,'Tabela kolorów'!$Y$91:$Y$131,Statystyki!BU15='Tabela kolorów'!$Z$90,'Tabela kolorów'!$Z$91:$Z$131,Statystyki!BU15='Tabela kolorów'!$AA$90,'Tabela kolorów'!$AA$91:$AA$131,
Statystyki!BU15='Tabela kolorów'!$AB$90,'Tabela kolorów'!$AB$91:$AB$131,Statystyki!BU15='Tabela kolorów'!$AC$90,'Tabela kolorów'!$AC$91:$AC$131,Statystyki!BU15='Tabela kolorów'!$AD$90,'Tabela kolorów'!$AD$91:$AD$131,
Statystyki!BU15='Tabela kolorów'!$AE$90,'Tabela kolorów'!$AE$91:$AE$131,Statystyki!BU15='Tabela kolorów'!$AF$90,'Tabela kolorów'!$AF$91:$AF$131,Statystyki!BU15='Tabela kolorów'!$AG$90,'Tabela kolorów'!$AG$91:$AG$131,
Statystyki!BU15='Tabela kolorów'!$AH$90,'Tabela kolorów'!$AH$91:$AH$131,Statystyki!BU15='Tabela kolorów'!$AI$90,'Tabela kolorów'!$AI$91:$AI$131,Statystyki!BU15='Tabela kolorów'!$AJ$90,'Tabela kolorów'!$AJ$91:$AJ$131,
Statystyki!BU15='Tabela kolorów'!$AK$90,'Tabela kolorów'!$AK$91:$AK$131,Statystyki!BU15='Tabela kolorów'!$AL$90,'Tabela kolorów'!$AL$91:$AL$131,Statystyki!BU15='Tabela kolorów'!$AM$90,'Tabela kolorów'!$AM$91:$AM$131,
Statystyki!BU15='Tabela kolorów'!$AN$90,'Tabela kolorów'!$AN$91:$AN$131,Statystyki!BU15='Tabela kolorów'!$AO$90,'Tabela kolorów'!$AO$91:$AO$131,Statystyki!BU15='Tabela kolorów'!$AP$90,'Tabela kolorów'!$AP$91:$AP$131),"0")</f>
        <v>0</v>
      </c>
      <c r="BV486" t="str" cm="1">
        <f t="array" aca="1" ref="BV486:BV526" ca="1">_xlfn.IFNA(_xlfn.IFS(Statystyki!BV15='Tabela kolorów'!$B$90,'Tabela kolorów'!$B$91:$B$131,Statystyki!BV15='Tabela kolorów'!$C$90,'Tabela kolorów'!$C$91:$C$131,Statystyki!BV15='Tabela kolorów'!$D$90,'Tabela kolorów'!$D$91:$D$131,
Statystyki!BV15='Tabela kolorów'!$E$90,'Tabela kolorów'!$E$91:$E$131,Statystyki!BV15='Tabela kolorów'!$F$90,'Tabela kolorów'!$F$91:$F$131,Statystyki!BV15='Tabela kolorów'!$G$90,'Tabela kolorów'!$G$91:$G$131,
Statystyki!BV15='Tabela kolorów'!$H$90,'Tabela kolorów'!$H$91:$H$131,Statystyki!BV15='Tabela kolorów'!$I$90,'Tabela kolorów'!$I$91:$I$131,Statystyki!BV15='Tabela kolorów'!$J$90,'Tabela kolorów'!$J$91:$J$131,
Statystyki!BV15='Tabela kolorów'!$K$90,'Tabela kolorów'!$K$91:$K$131,Statystyki!BV15='Tabela kolorów'!$L$90,'Tabela kolorów'!$L$91:$L$131,Statystyki!BV15='Tabela kolorów'!$M$90,'Tabela kolorów'!$M$91:$M$131,
Statystyki!BV15='Tabela kolorów'!$N$90,'Tabela kolorów'!$N$91:$N$131,Statystyki!BV15='Tabela kolorów'!$O$90,'Tabela kolorów'!$O$91:$O$131,Statystyki!BV15='Tabela kolorów'!$P$90,'Tabela kolorów'!$P$91:$P$131,
Statystyki!BV15='Tabela kolorów'!$Q$90,'Tabela kolorów'!$Q$91:$Q$131,Statystyki!BV15='Tabela kolorów'!$R$90,'Tabela kolorów'!$R$91:$R$131,Statystyki!BV15='Tabela kolorów'!$S$90,'Tabela kolorów'!$S$91:$S$131,
Statystyki!BV15='Tabela kolorów'!$S$90,'Tabela kolorów'!$S$91:$S$131,Statystyki!BV15='Tabela kolorów'!$T$90,'Tabela kolorów'!$T$91:$T$131,Statystyki!BV15='Tabela kolorów'!$U$90,'Tabela kolorów'!$U$91:$U$131,
Statystyki!BV15='Tabela kolorów'!$V$90,'Tabela kolorów'!$V$91:$V$131,Statystyki!BV15='Tabela kolorów'!$W$90,'Tabela kolorów'!$W$91:$W$131,Statystyki!BV15='Tabela kolorów'!$X$90,'Tabela kolorów'!$X$91:$X$131,
Statystyki!BV15='Tabela kolorów'!$Y$90,'Tabela kolorów'!$Y$91:$Y$131,Statystyki!BV15='Tabela kolorów'!$Z$90,'Tabela kolorów'!$Z$91:$Z$131,Statystyki!BV15='Tabela kolorów'!$AA$90,'Tabela kolorów'!$AA$91:$AA$131,
Statystyki!BV15='Tabela kolorów'!$AB$90,'Tabela kolorów'!$AB$91:$AB$131,Statystyki!BV15='Tabela kolorów'!$AC$90,'Tabela kolorów'!$AC$91:$AC$131,Statystyki!BV15='Tabela kolorów'!$AD$90,'Tabela kolorów'!$AD$91:$AD$131,
Statystyki!BV15='Tabela kolorów'!$AE$90,'Tabela kolorów'!$AE$91:$AE$131,Statystyki!BV15='Tabela kolorów'!$AF$90,'Tabela kolorów'!$AF$91:$AF$131,Statystyki!BV15='Tabela kolorów'!$AG$90,'Tabela kolorów'!$AG$91:$AG$131,
Statystyki!BV15='Tabela kolorów'!$AH$90,'Tabela kolorów'!$AH$91:$AH$131,Statystyki!BV15='Tabela kolorów'!$AI$90,'Tabela kolorów'!$AI$91:$AI$131,Statystyki!BV15='Tabela kolorów'!$AJ$90,'Tabela kolorów'!$AJ$91:$AJ$131,
Statystyki!BV15='Tabela kolorów'!$AK$90,'Tabela kolorów'!$AK$91:$AK$131,Statystyki!BV15='Tabela kolorów'!$AL$90,'Tabela kolorów'!$AL$91:$AL$131,Statystyki!BV15='Tabela kolorów'!$AM$90,'Tabela kolorów'!$AM$91:$AM$131,
Statystyki!BV15='Tabela kolorów'!$AN$90,'Tabela kolorów'!$AN$91:$AN$131,Statystyki!BV15='Tabela kolorów'!$AO$90,'Tabela kolorów'!$AO$91:$AO$131,Statystyki!BV15='Tabela kolorów'!$AP$90,'Tabela kolorów'!$AP$91:$AP$131),"0")</f>
        <v>Różowy</v>
      </c>
      <c r="BW486" t="str" cm="1">
        <f t="array" ref="BW486">_xlfn.IFNA(_xlfn.IFS(Statystyki!BW15='Tabela kolorów'!$B$90,'Tabela kolorów'!$B$91:$B$131,Statystyki!BW15='Tabela kolorów'!$C$90,'Tabela kolorów'!$C$91:$C$131,Statystyki!BW15='Tabela kolorów'!$D$90,'Tabela kolorów'!$D$91:$D$131,
Statystyki!BW15='Tabela kolorów'!$E$90,'Tabela kolorów'!$E$91:$E$131,Statystyki!BW15='Tabela kolorów'!$F$90,'Tabela kolorów'!$F$91:$F$131,Statystyki!BW15='Tabela kolorów'!$G$90,'Tabela kolorów'!$G$91:$G$131,
Statystyki!BW15='Tabela kolorów'!$H$90,'Tabela kolorów'!$H$91:$H$131,Statystyki!BW15='Tabela kolorów'!$I$90,'Tabela kolorów'!$I$91:$I$131,Statystyki!BW15='Tabela kolorów'!$J$90,'Tabela kolorów'!$J$91:$J$131,
Statystyki!BW15='Tabela kolorów'!$K$90,'Tabela kolorów'!$K$91:$K$131,Statystyki!BW15='Tabela kolorów'!$L$90,'Tabela kolorów'!$L$91:$L$131,Statystyki!BW15='Tabela kolorów'!$M$90,'Tabela kolorów'!$M$91:$M$131,
Statystyki!BW15='Tabela kolorów'!$N$90,'Tabela kolorów'!$N$91:$N$131,Statystyki!BW15='Tabela kolorów'!$O$90,'Tabela kolorów'!$O$91:$O$131,Statystyki!BW15='Tabela kolorów'!$P$90,'Tabela kolorów'!$P$91:$P$131,
Statystyki!BW15='Tabela kolorów'!$Q$90,'Tabela kolorów'!$Q$91:$Q$131,Statystyki!BW15='Tabela kolorów'!$R$90,'Tabela kolorów'!$R$91:$R$131,Statystyki!BW15='Tabela kolorów'!$S$90,'Tabela kolorów'!$S$91:$S$131,
Statystyki!BW15='Tabela kolorów'!$S$90,'Tabela kolorów'!$S$91:$S$131,Statystyki!BW15='Tabela kolorów'!$T$90,'Tabela kolorów'!$T$91:$T$131,Statystyki!BW15='Tabela kolorów'!$U$90,'Tabela kolorów'!$U$91:$U$131,
Statystyki!BW15='Tabela kolorów'!$V$90,'Tabela kolorów'!$V$91:$V$131,Statystyki!BW15='Tabela kolorów'!$W$90,'Tabela kolorów'!$W$91:$W$131,Statystyki!BW15='Tabela kolorów'!$X$90,'Tabela kolorów'!$X$91:$X$131,
Statystyki!BW15='Tabela kolorów'!$Y$90,'Tabela kolorów'!$Y$91:$Y$131,Statystyki!BW15='Tabela kolorów'!$Z$90,'Tabela kolorów'!$Z$91:$Z$131,Statystyki!BW15='Tabela kolorów'!$AA$90,'Tabela kolorów'!$AA$91:$AA$131,
Statystyki!BW15='Tabela kolorów'!$AB$90,'Tabela kolorów'!$AB$91:$AB$131,Statystyki!BW15='Tabela kolorów'!$AC$90,'Tabela kolorów'!$AC$91:$AC$131,Statystyki!BW15='Tabela kolorów'!$AD$90,'Tabela kolorów'!$AD$91:$AD$131,
Statystyki!BW15='Tabela kolorów'!$AE$90,'Tabela kolorów'!$AE$91:$AE$131,Statystyki!BW15='Tabela kolorów'!$AF$90,'Tabela kolorów'!$AF$91:$AF$131,Statystyki!BW15='Tabela kolorów'!$AG$90,'Tabela kolorów'!$AG$91:$AG$131,
Statystyki!BW15='Tabela kolorów'!$AH$90,'Tabela kolorów'!$AH$91:$AH$131,Statystyki!BW15='Tabela kolorów'!$AI$90,'Tabela kolorów'!$AI$91:$AI$131,Statystyki!BW15='Tabela kolorów'!$AJ$90,'Tabela kolorów'!$AJ$91:$AJ$131,
Statystyki!BW15='Tabela kolorów'!$AK$90,'Tabela kolorów'!$AK$91:$AK$131,Statystyki!BW15='Tabela kolorów'!$AL$90,'Tabela kolorów'!$AL$91:$AL$131,Statystyki!BW15='Tabela kolorów'!$AM$90,'Tabela kolorów'!$AM$91:$AM$131,
Statystyki!BW15='Tabela kolorów'!$AN$90,'Tabela kolorów'!$AN$91:$AN$131,Statystyki!BW15='Tabela kolorów'!$AO$90,'Tabela kolorów'!$AO$91:$AO$131,Statystyki!BW15='Tabela kolorów'!$AP$90,'Tabela kolorów'!$AP$91:$AP$131),"0")</f>
        <v>0</v>
      </c>
      <c r="BX486" t="str" cm="1">
        <f t="array" ref="BX486">_xlfn.IFNA(_xlfn.IFS(Statystyki!BX15='Tabela kolorów'!$B$90,'Tabela kolorów'!$B$91:$B$131,Statystyki!BX15='Tabela kolorów'!$C$90,'Tabela kolorów'!$C$91:$C$131,Statystyki!BX15='Tabela kolorów'!$D$90,'Tabela kolorów'!$D$91:$D$131,
Statystyki!BX15='Tabela kolorów'!$E$90,'Tabela kolorów'!$E$91:$E$131,Statystyki!BX15='Tabela kolorów'!$F$90,'Tabela kolorów'!$F$91:$F$131,Statystyki!BX15='Tabela kolorów'!$G$90,'Tabela kolorów'!$G$91:$G$131,
Statystyki!BX15='Tabela kolorów'!$H$90,'Tabela kolorów'!$H$91:$H$131,Statystyki!BX15='Tabela kolorów'!$I$90,'Tabela kolorów'!$I$91:$I$131,Statystyki!BX15='Tabela kolorów'!$J$90,'Tabela kolorów'!$J$91:$J$131,
Statystyki!BX15='Tabela kolorów'!$K$90,'Tabela kolorów'!$K$91:$K$131,Statystyki!BX15='Tabela kolorów'!$L$90,'Tabela kolorów'!$L$91:$L$131,Statystyki!BX15='Tabela kolorów'!$M$90,'Tabela kolorów'!$M$91:$M$131,
Statystyki!BX15='Tabela kolorów'!$N$90,'Tabela kolorów'!$N$91:$N$131,Statystyki!BX15='Tabela kolorów'!$O$90,'Tabela kolorów'!$O$91:$O$131,Statystyki!BX15='Tabela kolorów'!$P$90,'Tabela kolorów'!$P$91:$P$131,
Statystyki!BX15='Tabela kolorów'!$Q$90,'Tabela kolorów'!$Q$91:$Q$131,Statystyki!BX15='Tabela kolorów'!$R$90,'Tabela kolorów'!$R$91:$R$131,Statystyki!BX15='Tabela kolorów'!$S$90,'Tabela kolorów'!$S$91:$S$131,
Statystyki!BX15='Tabela kolorów'!$S$90,'Tabela kolorów'!$S$91:$S$131,Statystyki!BX15='Tabela kolorów'!$T$90,'Tabela kolorów'!$T$91:$T$131,Statystyki!BX15='Tabela kolorów'!$U$90,'Tabela kolorów'!$U$91:$U$131,
Statystyki!BX15='Tabela kolorów'!$V$90,'Tabela kolorów'!$V$91:$V$131,Statystyki!BX15='Tabela kolorów'!$W$90,'Tabela kolorów'!$W$91:$W$131,Statystyki!BX15='Tabela kolorów'!$X$90,'Tabela kolorów'!$X$91:$X$131,
Statystyki!BX15='Tabela kolorów'!$Y$90,'Tabela kolorów'!$Y$91:$Y$131,Statystyki!BX15='Tabela kolorów'!$Z$90,'Tabela kolorów'!$Z$91:$Z$131,Statystyki!BX15='Tabela kolorów'!$AA$90,'Tabela kolorów'!$AA$91:$AA$131,
Statystyki!BX15='Tabela kolorów'!$AB$90,'Tabela kolorów'!$AB$91:$AB$131,Statystyki!BX15='Tabela kolorów'!$AC$90,'Tabela kolorów'!$AC$91:$AC$131,Statystyki!BX15='Tabela kolorów'!$AD$90,'Tabela kolorów'!$AD$91:$AD$131,
Statystyki!BX15='Tabela kolorów'!$AE$90,'Tabela kolorów'!$AE$91:$AE$131,Statystyki!BX15='Tabela kolorów'!$AF$90,'Tabela kolorów'!$AF$91:$AF$131,Statystyki!BX15='Tabela kolorów'!$AG$90,'Tabela kolorów'!$AG$91:$AG$131,
Statystyki!BX15='Tabela kolorów'!$AH$90,'Tabela kolorów'!$AH$91:$AH$131,Statystyki!BX15='Tabela kolorów'!$AI$90,'Tabela kolorów'!$AI$91:$AI$131,Statystyki!BX15='Tabela kolorów'!$AJ$90,'Tabela kolorów'!$AJ$91:$AJ$131,
Statystyki!BX15='Tabela kolorów'!$AK$90,'Tabela kolorów'!$AK$91:$AK$131,Statystyki!BX15='Tabela kolorów'!$AL$90,'Tabela kolorów'!$AL$91:$AL$131,Statystyki!BX15='Tabela kolorów'!$AM$90,'Tabela kolorów'!$AM$91:$AM$131,
Statystyki!BX15='Tabela kolorów'!$AN$90,'Tabela kolorów'!$AN$91:$AN$131,Statystyki!BX15='Tabela kolorów'!$AO$90,'Tabela kolorów'!$AO$91:$AO$131,Statystyki!BX15='Tabela kolorów'!$AP$90,'Tabela kolorów'!$AP$91:$AP$131),"0")</f>
        <v>0</v>
      </c>
      <c r="BY486" t="str" cm="1">
        <f t="array" ref="BY486">_xlfn.IFNA(_xlfn.IFS(Statystyki!BY15='Tabela kolorów'!$B$90,'Tabela kolorów'!$B$91:$B$131,Statystyki!BY15='Tabela kolorów'!$C$90,'Tabela kolorów'!$C$91:$C$131,Statystyki!BY15='Tabela kolorów'!$D$90,'Tabela kolorów'!$D$91:$D$131,
Statystyki!BY15='Tabela kolorów'!$E$90,'Tabela kolorów'!$E$91:$E$131,Statystyki!BY15='Tabela kolorów'!$F$90,'Tabela kolorów'!$F$91:$F$131,Statystyki!BY15='Tabela kolorów'!$G$90,'Tabela kolorów'!$G$91:$G$131,
Statystyki!BY15='Tabela kolorów'!$H$90,'Tabela kolorów'!$H$91:$H$131,Statystyki!BY15='Tabela kolorów'!$I$90,'Tabela kolorów'!$I$91:$I$131,Statystyki!BY15='Tabela kolorów'!$J$90,'Tabela kolorów'!$J$91:$J$131,
Statystyki!BY15='Tabela kolorów'!$K$90,'Tabela kolorów'!$K$91:$K$131,Statystyki!BY15='Tabela kolorów'!$L$90,'Tabela kolorów'!$L$91:$L$131,Statystyki!BY15='Tabela kolorów'!$M$90,'Tabela kolorów'!$M$91:$M$131,
Statystyki!BY15='Tabela kolorów'!$N$90,'Tabela kolorów'!$N$91:$N$131,Statystyki!BY15='Tabela kolorów'!$O$90,'Tabela kolorów'!$O$91:$O$131,Statystyki!BY15='Tabela kolorów'!$P$90,'Tabela kolorów'!$P$91:$P$131,
Statystyki!BY15='Tabela kolorów'!$Q$90,'Tabela kolorów'!$Q$91:$Q$131,Statystyki!BY15='Tabela kolorów'!$R$90,'Tabela kolorów'!$R$91:$R$131,Statystyki!BY15='Tabela kolorów'!$S$90,'Tabela kolorów'!$S$91:$S$131,
Statystyki!BY15='Tabela kolorów'!$S$90,'Tabela kolorów'!$S$91:$S$131,Statystyki!BY15='Tabela kolorów'!$T$90,'Tabela kolorów'!$T$91:$T$131,Statystyki!BY15='Tabela kolorów'!$U$90,'Tabela kolorów'!$U$91:$U$131,
Statystyki!BY15='Tabela kolorów'!$V$90,'Tabela kolorów'!$V$91:$V$131,Statystyki!BY15='Tabela kolorów'!$W$90,'Tabela kolorów'!$W$91:$W$131,Statystyki!BY15='Tabela kolorów'!$X$90,'Tabela kolorów'!$X$91:$X$131,
Statystyki!BY15='Tabela kolorów'!$Y$90,'Tabela kolorów'!$Y$91:$Y$131,Statystyki!BY15='Tabela kolorów'!$Z$90,'Tabela kolorów'!$Z$91:$Z$131,Statystyki!BY15='Tabela kolorów'!$AA$90,'Tabela kolorów'!$AA$91:$AA$131,
Statystyki!BY15='Tabela kolorów'!$AB$90,'Tabela kolorów'!$AB$91:$AB$131,Statystyki!BY15='Tabela kolorów'!$AC$90,'Tabela kolorów'!$AC$91:$AC$131,Statystyki!BY15='Tabela kolorów'!$AD$90,'Tabela kolorów'!$AD$91:$AD$131,
Statystyki!BY15='Tabela kolorów'!$AE$90,'Tabela kolorów'!$AE$91:$AE$131,Statystyki!BY15='Tabela kolorów'!$AF$90,'Tabela kolorów'!$AF$91:$AF$131,Statystyki!BY15='Tabela kolorów'!$AG$90,'Tabela kolorów'!$AG$91:$AG$131,
Statystyki!BY15='Tabela kolorów'!$AH$90,'Tabela kolorów'!$AH$91:$AH$131,Statystyki!BY15='Tabela kolorów'!$AI$90,'Tabela kolorów'!$AI$91:$AI$131,Statystyki!BY15='Tabela kolorów'!$AJ$90,'Tabela kolorów'!$AJ$91:$AJ$131,
Statystyki!BY15='Tabela kolorów'!$AK$90,'Tabela kolorów'!$AK$91:$AK$131,Statystyki!BY15='Tabela kolorów'!$AL$90,'Tabela kolorów'!$AL$91:$AL$131,Statystyki!BY15='Tabela kolorów'!$AM$90,'Tabela kolorów'!$AM$91:$AM$131,
Statystyki!BY15='Tabela kolorów'!$AN$90,'Tabela kolorów'!$AN$91:$AN$131,Statystyki!BY15='Tabela kolorów'!$AO$90,'Tabela kolorów'!$AO$91:$AO$131,Statystyki!BY15='Tabela kolorów'!$AP$90,'Tabela kolorów'!$AP$91:$AP$131),"0")</f>
        <v>0</v>
      </c>
    </row>
    <row r="487" spans="61:77" x14ac:dyDescent="0.3">
      <c r="BI487">
        <v>2</v>
      </c>
      <c r="BV487" t="str">
        <f ca="1"/>
        <v>Głęboki róż</v>
      </c>
    </row>
    <row r="488" spans="61:77" x14ac:dyDescent="0.3">
      <c r="BI488">
        <v>3</v>
      </c>
      <c r="BV488" t="str">
        <f ca="1"/>
        <v>Karmazynowy</v>
      </c>
    </row>
    <row r="489" spans="61:77" x14ac:dyDescent="0.3">
      <c r="BI489">
        <v>4</v>
      </c>
      <c r="BV489" t="str">
        <f ca="1"/>
        <v>Ciemny czerwony</v>
      </c>
    </row>
    <row r="490" spans="61:77" x14ac:dyDescent="0.3">
      <c r="BI490">
        <v>5</v>
      </c>
      <c r="BV490" t="str">
        <f ca="1"/>
        <v>Pomidor</v>
      </c>
    </row>
    <row r="491" spans="61:77" x14ac:dyDescent="0.3">
      <c r="BI491">
        <v>6</v>
      </c>
      <c r="BV491" t="str">
        <f ca="1"/>
        <v>Fioletowy</v>
      </c>
    </row>
    <row r="492" spans="61:77" x14ac:dyDescent="0.3">
      <c r="BI492">
        <v>7</v>
      </c>
      <c r="BV492" t="str">
        <f ca="1"/>
        <v>Purpurowy</v>
      </c>
    </row>
    <row r="493" spans="61:77" x14ac:dyDescent="0.3">
      <c r="BI493">
        <v>8</v>
      </c>
      <c r="BV493" t="str">
        <f ca="1"/>
        <v>Fuksja</v>
      </c>
    </row>
    <row r="494" spans="61:77" x14ac:dyDescent="0.3">
      <c r="BI494">
        <v>9</v>
      </c>
      <c r="BV494" t="str">
        <f ca="1"/>
        <v>Niebieski</v>
      </c>
    </row>
    <row r="495" spans="61:77" x14ac:dyDescent="0.3">
      <c r="BI495">
        <v>10</v>
      </c>
      <c r="BV495" t="str">
        <f ca="1"/>
        <v>Granatowy</v>
      </c>
    </row>
    <row r="496" spans="61:77" x14ac:dyDescent="0.3">
      <c r="BI496">
        <v>11</v>
      </c>
      <c r="BV496" t="str">
        <f ca="1"/>
        <v>Stalowo niebieski</v>
      </c>
    </row>
    <row r="497" spans="61:74" x14ac:dyDescent="0.3">
      <c r="BI497">
        <v>12</v>
      </c>
      <c r="BV497" t="str">
        <f ca="1"/>
        <v>Akwamaryn</v>
      </c>
    </row>
    <row r="498" spans="61:74" x14ac:dyDescent="0.3">
      <c r="BI498">
        <v>13</v>
      </c>
      <c r="BV498" t="str">
        <f ca="1"/>
        <v>Jasny błękit nieba</v>
      </c>
    </row>
    <row r="499" spans="61:74" x14ac:dyDescent="0.3">
      <c r="BI499">
        <v>14</v>
      </c>
      <c r="BV499" t="str">
        <f ca="1"/>
        <v>Ciemny turkus</v>
      </c>
    </row>
    <row r="500" spans="61:74" x14ac:dyDescent="0.3">
      <c r="BI500">
        <v>15</v>
      </c>
      <c r="BV500" t="str">
        <f ca="1"/>
        <v>Cyraneczka</v>
      </c>
    </row>
    <row r="501" spans="61:74" x14ac:dyDescent="0.3">
      <c r="BI501">
        <v>16</v>
      </c>
      <c r="BV501" t="str">
        <f ca="1"/>
        <v>Średni akwamaryn</v>
      </c>
    </row>
    <row r="502" spans="61:74" x14ac:dyDescent="0.3">
      <c r="BI502">
        <v>17</v>
      </c>
      <c r="BV502" t="str">
        <f ca="1"/>
        <v>Zielony</v>
      </c>
    </row>
    <row r="503" spans="61:74" x14ac:dyDescent="0.3">
      <c r="BI503">
        <v>18</v>
      </c>
      <c r="BV503" t="str">
        <f ca="1"/>
        <v>Oliwkowy</v>
      </c>
    </row>
    <row r="504" spans="61:74" x14ac:dyDescent="0.3">
      <c r="BI504">
        <v>19</v>
      </c>
      <c r="BV504" t="str">
        <f ca="1"/>
        <v>Żółty zielony</v>
      </c>
    </row>
    <row r="505" spans="61:74" x14ac:dyDescent="0.3">
      <c r="BI505">
        <v>20</v>
      </c>
      <c r="BV505" t="str">
        <f ca="1"/>
        <v>Limonkowy</v>
      </c>
    </row>
    <row r="506" spans="61:74" x14ac:dyDescent="0.3">
      <c r="BI506">
        <v>21</v>
      </c>
      <c r="BV506" t="str">
        <f ca="1"/>
        <v>Zielony żółty</v>
      </c>
    </row>
    <row r="507" spans="61:74" x14ac:dyDescent="0.3">
      <c r="BI507">
        <v>22</v>
      </c>
      <c r="BV507" t="str">
        <f ca="1"/>
        <v>Wiosenna zieleń</v>
      </c>
    </row>
    <row r="508" spans="61:74" x14ac:dyDescent="0.3">
      <c r="BI508">
        <v>23</v>
      </c>
      <c r="BV508" t="str">
        <f ca="1"/>
        <v>Żółty</v>
      </c>
    </row>
    <row r="509" spans="61:74" x14ac:dyDescent="0.3">
      <c r="BI509">
        <v>24</v>
      </c>
      <c r="BV509" t="str">
        <f ca="1"/>
        <v>Złoty</v>
      </c>
    </row>
    <row r="510" spans="61:74" x14ac:dyDescent="0.3">
      <c r="BI510">
        <v>25</v>
      </c>
      <c r="BV510" t="str">
        <f ca="1"/>
        <v>Cytrynowy szyfon</v>
      </c>
    </row>
    <row r="511" spans="61:74" x14ac:dyDescent="0.3">
      <c r="BI511">
        <v>26</v>
      </c>
      <c r="BV511" t="str">
        <f ca="1"/>
        <v>Ciemny khaki</v>
      </c>
    </row>
    <row r="512" spans="61:74" x14ac:dyDescent="0.3">
      <c r="BI512">
        <v>27</v>
      </c>
      <c r="BV512" t="str">
        <f ca="1"/>
        <v>Pomarańczowy</v>
      </c>
    </row>
    <row r="513" spans="60:77" x14ac:dyDescent="0.3">
      <c r="BI513">
        <v>28</v>
      </c>
      <c r="BV513" t="str">
        <f ca="1"/>
        <v>Pomarańczowy czerwony</v>
      </c>
    </row>
    <row r="514" spans="60:77" x14ac:dyDescent="0.3">
      <c r="BI514">
        <v>29</v>
      </c>
      <c r="BV514" t="str">
        <f ca="1"/>
        <v>Brązowy</v>
      </c>
    </row>
    <row r="515" spans="60:77" x14ac:dyDescent="0.3">
      <c r="BH515">
        <v>12</v>
      </c>
      <c r="BI515">
        <v>30</v>
      </c>
      <c r="BV515" t="str">
        <f ca="1"/>
        <v>Jasnobrązowy</v>
      </c>
    </row>
    <row r="516" spans="60:77" x14ac:dyDescent="0.3">
      <c r="BI516">
        <v>31</v>
      </c>
      <c r="BV516" t="str">
        <f ca="1"/>
        <v>Nawłoć</v>
      </c>
    </row>
    <row r="517" spans="60:77" x14ac:dyDescent="0.3">
      <c r="BI517">
        <v>32</v>
      </c>
      <c r="BV517" t="str">
        <f ca="1"/>
        <v>Czekoladowy</v>
      </c>
    </row>
    <row r="518" spans="60:77" x14ac:dyDescent="0.3">
      <c r="BI518">
        <v>33</v>
      </c>
      <c r="BV518" t="str">
        <f ca="1"/>
        <v>Kasztanowy</v>
      </c>
    </row>
    <row r="519" spans="60:77" x14ac:dyDescent="0.3">
      <c r="BI519">
        <v>34</v>
      </c>
      <c r="BV519" t="str">
        <f ca="1"/>
        <v>Brązowe siodło</v>
      </c>
    </row>
    <row r="520" spans="60:77" x14ac:dyDescent="0.3">
      <c r="BI520">
        <v>35</v>
      </c>
      <c r="BV520" t="str">
        <f ca="1"/>
        <v>Biały</v>
      </c>
    </row>
    <row r="521" spans="60:77" x14ac:dyDescent="0.3">
      <c r="BI521">
        <v>36</v>
      </c>
      <c r="BV521" t="str">
        <f ca="1"/>
        <v>Jasnoszary</v>
      </c>
    </row>
    <row r="522" spans="60:77" x14ac:dyDescent="0.3">
      <c r="BI522">
        <v>37</v>
      </c>
      <c r="BV522" t="str">
        <f ca="1"/>
        <v>Szary</v>
      </c>
    </row>
    <row r="523" spans="60:77" x14ac:dyDescent="0.3">
      <c r="BI523">
        <v>38</v>
      </c>
      <c r="BV523" t="str">
        <f ca="1"/>
        <v>Przyciemniony szary</v>
      </c>
    </row>
    <row r="524" spans="60:77" x14ac:dyDescent="0.3">
      <c r="BI524">
        <v>39</v>
      </c>
      <c r="BV524" t="str">
        <f ca="1"/>
        <v>Łupkowy szary</v>
      </c>
    </row>
    <row r="525" spans="60:77" x14ac:dyDescent="0.3">
      <c r="BI525">
        <v>40</v>
      </c>
      <c r="BV525" t="str">
        <f ca="1"/>
        <v>Czarny</v>
      </c>
    </row>
    <row r="526" spans="60:77" x14ac:dyDescent="0.3">
      <c r="BI526">
        <v>41</v>
      </c>
      <c r="BV526">
        <f ca="1"/>
        <v>0</v>
      </c>
    </row>
    <row r="527" spans="60:77" x14ac:dyDescent="0.3">
      <c r="BI527">
        <v>42</v>
      </c>
    </row>
    <row r="528" spans="60:77" x14ac:dyDescent="0.3">
      <c r="BI528">
        <v>1</v>
      </c>
      <c r="BJ528" t="str" cm="1">
        <f t="array" ref="BJ528">_xlfn.IFNA(_xlfn.IFS(Statystyki!BJ16='Tabela kolorów'!$B$90,'Tabela kolorów'!$B$91:$B$131,Statystyki!BJ16='Tabela kolorów'!$C$90,'Tabela kolorów'!$C$91:$C$131,Statystyki!BJ16='Tabela kolorów'!$D$90,'Tabela kolorów'!$D$91:$D$131,
Statystyki!BJ16='Tabela kolorów'!$E$90,'Tabela kolorów'!$E$91:$E$131,Statystyki!BJ16='Tabela kolorów'!$F$90,'Tabela kolorów'!$F$91:$F$131,Statystyki!BJ16='Tabela kolorów'!$G$90,'Tabela kolorów'!$G$91:$G$131,
Statystyki!BJ16='Tabela kolorów'!$H$90,'Tabela kolorów'!$H$91:$H$131,Statystyki!BJ16='Tabela kolorów'!$I$90,'Tabela kolorów'!$I$91:$I$131,Statystyki!BJ16='Tabela kolorów'!$J$90,'Tabela kolorów'!$J$91:$J$131,
Statystyki!BJ16='Tabela kolorów'!$K$90,'Tabela kolorów'!$K$91:$K$131,Statystyki!BJ16='Tabela kolorów'!$L$90,'Tabela kolorów'!$L$91:$L$131,Statystyki!BJ16='Tabela kolorów'!$M$90,'Tabela kolorów'!$M$91:$M$131,
Statystyki!BJ16='Tabela kolorów'!$N$90,'Tabela kolorów'!$N$91:$N$131,Statystyki!BJ16='Tabela kolorów'!$O$90,'Tabela kolorów'!$O$91:$O$131,Statystyki!BJ16='Tabela kolorów'!$P$90,'Tabela kolorów'!$P$91:$P$131,
Statystyki!BJ16='Tabela kolorów'!$Q$90,'Tabela kolorów'!$Q$91:$Q$131,Statystyki!BJ16='Tabela kolorów'!$R$90,'Tabela kolorów'!$R$91:$R$131,Statystyki!BJ16='Tabela kolorów'!$S$90,'Tabela kolorów'!$S$91:$S$131,
Statystyki!BJ16='Tabela kolorów'!$S$90,'Tabela kolorów'!$S$91:$S$131,Statystyki!BJ16='Tabela kolorów'!$T$90,'Tabela kolorów'!$T$91:$T$131,Statystyki!BJ16='Tabela kolorów'!$U$90,'Tabela kolorów'!$U$91:$U$131,
Statystyki!BJ16='Tabela kolorów'!$V$90,'Tabela kolorów'!$V$91:$V$131,Statystyki!BJ16='Tabela kolorów'!$W$90,'Tabela kolorów'!$W$91:$W$131,Statystyki!BJ16='Tabela kolorów'!$X$90,'Tabela kolorów'!$X$91:$X$131,
Statystyki!BJ16='Tabela kolorów'!$Y$90,'Tabela kolorów'!$Y$91:$Y$131,Statystyki!BJ16='Tabela kolorów'!$Z$90,'Tabela kolorów'!$Z$91:$Z$131,Statystyki!BJ16='Tabela kolorów'!$AA$90,'Tabela kolorów'!$AA$91:$AA$131,
Statystyki!BJ16='Tabela kolorów'!$AB$90,'Tabela kolorów'!$AB$91:$AB$131,Statystyki!BJ16='Tabela kolorów'!$AC$90,'Tabela kolorów'!$AC$91:$AC$131,Statystyki!BJ16='Tabela kolorów'!$AD$90,'Tabela kolorów'!$AD$91:$AD$131,
Statystyki!BJ16='Tabela kolorów'!$AE$90,'Tabela kolorów'!$AE$91:$AE$131,Statystyki!BJ16='Tabela kolorów'!$AF$90,'Tabela kolorów'!$AF$91:$AF$131,Statystyki!BJ16='Tabela kolorów'!$AG$90,'Tabela kolorów'!$AG$91:$AG$131,
Statystyki!BJ16='Tabela kolorów'!$AH$90,'Tabela kolorów'!$AH$91:$AH$131,Statystyki!BJ16='Tabela kolorów'!$AI$90,'Tabela kolorów'!$AI$91:$AI$131,Statystyki!BJ16='Tabela kolorów'!$AJ$90,'Tabela kolorów'!$AJ$91:$AJ$131,
Statystyki!BJ16='Tabela kolorów'!$AK$90,'Tabela kolorów'!$AK$91:$AK$131,Statystyki!BJ16='Tabela kolorów'!$AL$90,'Tabela kolorów'!$AL$91:$AL$131,Statystyki!BJ16='Tabela kolorów'!$AM$90,'Tabela kolorów'!$AM$91:$AM$131,
Statystyki!BJ16='Tabela kolorów'!$AN$90,'Tabela kolorów'!$AN$91:$AN$131,Statystyki!BJ16='Tabela kolorów'!$AO$90,'Tabela kolorów'!$AO$91:$AO$131,Statystyki!BJ16='Tabela kolorów'!$AP$90,'Tabela kolorów'!$AP$91:$AP$131),"0")</f>
        <v>0</v>
      </c>
      <c r="BK528" t="str" cm="1">
        <f t="array" ref="BK528">_xlfn.IFNA(_xlfn.IFS(Statystyki!BK16='Tabela kolorów'!$B$90,'Tabela kolorów'!$B$91:$B$131,Statystyki!BK16='Tabela kolorów'!$C$90,'Tabela kolorów'!$C$91:$C$131,Statystyki!BK16='Tabela kolorów'!$D$90,'Tabela kolorów'!$D$91:$D$131,
Statystyki!BK16='Tabela kolorów'!$E$90,'Tabela kolorów'!$E$91:$E$131,Statystyki!BK16='Tabela kolorów'!$F$90,'Tabela kolorów'!$F$91:$F$131,Statystyki!BK16='Tabela kolorów'!$G$90,'Tabela kolorów'!$G$91:$G$131,
Statystyki!BK16='Tabela kolorów'!$H$90,'Tabela kolorów'!$H$91:$H$131,Statystyki!BK16='Tabela kolorów'!$I$90,'Tabela kolorów'!$I$91:$I$131,Statystyki!BK16='Tabela kolorów'!$J$90,'Tabela kolorów'!$J$91:$J$131,
Statystyki!BK16='Tabela kolorów'!$K$90,'Tabela kolorów'!$K$91:$K$131,Statystyki!BK16='Tabela kolorów'!$L$90,'Tabela kolorów'!$L$91:$L$131,Statystyki!BK16='Tabela kolorów'!$M$90,'Tabela kolorów'!$M$91:$M$131,
Statystyki!BK16='Tabela kolorów'!$N$90,'Tabela kolorów'!$N$91:$N$131,Statystyki!BK16='Tabela kolorów'!$O$90,'Tabela kolorów'!$O$91:$O$131,Statystyki!BK16='Tabela kolorów'!$P$90,'Tabela kolorów'!$P$91:$P$131,
Statystyki!BK16='Tabela kolorów'!$Q$90,'Tabela kolorów'!$Q$91:$Q$131,Statystyki!BK16='Tabela kolorów'!$R$90,'Tabela kolorów'!$R$91:$R$131,Statystyki!BK16='Tabela kolorów'!$S$90,'Tabela kolorów'!$S$91:$S$131,
Statystyki!BK16='Tabela kolorów'!$S$90,'Tabela kolorów'!$S$91:$S$131,Statystyki!BK16='Tabela kolorów'!$T$90,'Tabela kolorów'!$T$91:$T$131,Statystyki!BK16='Tabela kolorów'!$U$90,'Tabela kolorów'!$U$91:$U$131,
Statystyki!BK16='Tabela kolorów'!$V$90,'Tabela kolorów'!$V$91:$V$131,Statystyki!BK16='Tabela kolorów'!$W$90,'Tabela kolorów'!$W$91:$W$131,Statystyki!BK16='Tabela kolorów'!$X$90,'Tabela kolorów'!$X$91:$X$131,
Statystyki!BK16='Tabela kolorów'!$Y$90,'Tabela kolorów'!$Y$91:$Y$131,Statystyki!BK16='Tabela kolorów'!$Z$90,'Tabela kolorów'!$Z$91:$Z$131,Statystyki!BK16='Tabela kolorów'!$AA$90,'Tabela kolorów'!$AA$91:$AA$131,
Statystyki!BK16='Tabela kolorów'!$AB$90,'Tabela kolorów'!$AB$91:$AB$131,Statystyki!BK16='Tabela kolorów'!$AC$90,'Tabela kolorów'!$AC$91:$AC$131,Statystyki!BK16='Tabela kolorów'!$AD$90,'Tabela kolorów'!$AD$91:$AD$131,
Statystyki!BK16='Tabela kolorów'!$AE$90,'Tabela kolorów'!$AE$91:$AE$131,Statystyki!BK16='Tabela kolorów'!$AF$90,'Tabela kolorów'!$AF$91:$AF$131,Statystyki!BK16='Tabela kolorów'!$AG$90,'Tabela kolorów'!$AG$91:$AG$131,
Statystyki!BK16='Tabela kolorów'!$AH$90,'Tabela kolorów'!$AH$91:$AH$131,Statystyki!BK16='Tabela kolorów'!$AI$90,'Tabela kolorów'!$AI$91:$AI$131,Statystyki!BK16='Tabela kolorów'!$AJ$90,'Tabela kolorów'!$AJ$91:$AJ$131,
Statystyki!BK16='Tabela kolorów'!$AK$90,'Tabela kolorów'!$AK$91:$AK$131,Statystyki!BK16='Tabela kolorów'!$AL$90,'Tabela kolorów'!$AL$91:$AL$131,Statystyki!BK16='Tabela kolorów'!$AM$90,'Tabela kolorów'!$AM$91:$AM$131,
Statystyki!BK16='Tabela kolorów'!$AN$90,'Tabela kolorów'!$AN$91:$AN$131,Statystyki!BK16='Tabela kolorów'!$AO$90,'Tabela kolorów'!$AO$91:$AO$131,Statystyki!BK16='Tabela kolorów'!$AP$90,'Tabela kolorów'!$AP$91:$AP$131),"0")</f>
        <v>0</v>
      </c>
      <c r="BL528" t="str" cm="1">
        <f t="array" ref="BL528">_xlfn.IFNA(_xlfn.IFS(Statystyki!BL16='Tabela kolorów'!$B$90,'Tabela kolorów'!$B$91:$B$131,Statystyki!BL16='Tabela kolorów'!$C$90,'Tabela kolorów'!$C$91:$C$131,Statystyki!BL16='Tabela kolorów'!$D$90,'Tabela kolorów'!$D$91:$D$131,
Statystyki!BL16='Tabela kolorów'!$E$90,'Tabela kolorów'!$E$91:$E$131,Statystyki!BL16='Tabela kolorów'!$F$90,'Tabela kolorów'!$F$91:$F$131,Statystyki!BL16='Tabela kolorów'!$G$90,'Tabela kolorów'!$G$91:$G$131,
Statystyki!BL16='Tabela kolorów'!$H$90,'Tabela kolorów'!$H$91:$H$131,Statystyki!BL16='Tabela kolorów'!$I$90,'Tabela kolorów'!$I$91:$I$131,Statystyki!BL16='Tabela kolorów'!$J$90,'Tabela kolorów'!$J$91:$J$131,
Statystyki!BL16='Tabela kolorów'!$K$90,'Tabela kolorów'!$K$91:$K$131,Statystyki!BL16='Tabela kolorów'!$L$90,'Tabela kolorów'!$L$91:$L$131,Statystyki!BL16='Tabela kolorów'!$M$90,'Tabela kolorów'!$M$91:$M$131,
Statystyki!BL16='Tabela kolorów'!$N$90,'Tabela kolorów'!$N$91:$N$131,Statystyki!BL16='Tabela kolorów'!$O$90,'Tabela kolorów'!$O$91:$O$131,Statystyki!BL16='Tabela kolorów'!$P$90,'Tabela kolorów'!$P$91:$P$131,
Statystyki!BL16='Tabela kolorów'!$Q$90,'Tabela kolorów'!$Q$91:$Q$131,Statystyki!BL16='Tabela kolorów'!$R$90,'Tabela kolorów'!$R$91:$R$131,Statystyki!BL16='Tabela kolorów'!$S$90,'Tabela kolorów'!$S$91:$S$131,
Statystyki!BL16='Tabela kolorów'!$S$90,'Tabela kolorów'!$S$91:$S$131,Statystyki!BL16='Tabela kolorów'!$T$90,'Tabela kolorów'!$T$91:$T$131,Statystyki!BL16='Tabela kolorów'!$U$90,'Tabela kolorów'!$U$91:$U$131,
Statystyki!BL16='Tabela kolorów'!$V$90,'Tabela kolorów'!$V$91:$V$131,Statystyki!BL16='Tabela kolorów'!$W$90,'Tabela kolorów'!$W$91:$W$131,Statystyki!BL16='Tabela kolorów'!$X$90,'Tabela kolorów'!$X$91:$X$131,
Statystyki!BL16='Tabela kolorów'!$Y$90,'Tabela kolorów'!$Y$91:$Y$131,Statystyki!BL16='Tabela kolorów'!$Z$90,'Tabela kolorów'!$Z$91:$Z$131,Statystyki!BL16='Tabela kolorów'!$AA$90,'Tabela kolorów'!$AA$91:$AA$131,
Statystyki!BL16='Tabela kolorów'!$AB$90,'Tabela kolorów'!$AB$91:$AB$131,Statystyki!BL16='Tabela kolorów'!$AC$90,'Tabela kolorów'!$AC$91:$AC$131,Statystyki!BL16='Tabela kolorów'!$AD$90,'Tabela kolorów'!$AD$91:$AD$131,
Statystyki!BL16='Tabela kolorów'!$AE$90,'Tabela kolorów'!$AE$91:$AE$131,Statystyki!BL16='Tabela kolorów'!$AF$90,'Tabela kolorów'!$AF$91:$AF$131,Statystyki!BL16='Tabela kolorów'!$AG$90,'Tabela kolorów'!$AG$91:$AG$131,
Statystyki!BL16='Tabela kolorów'!$AH$90,'Tabela kolorów'!$AH$91:$AH$131,Statystyki!BL16='Tabela kolorów'!$AI$90,'Tabela kolorów'!$AI$91:$AI$131,Statystyki!BL16='Tabela kolorów'!$AJ$90,'Tabela kolorów'!$AJ$91:$AJ$131,
Statystyki!BL16='Tabela kolorów'!$AK$90,'Tabela kolorów'!$AK$91:$AK$131,Statystyki!BL16='Tabela kolorów'!$AL$90,'Tabela kolorów'!$AL$91:$AL$131,Statystyki!BL16='Tabela kolorów'!$AM$90,'Tabela kolorów'!$AM$91:$AM$131,
Statystyki!BL16='Tabela kolorów'!$AN$90,'Tabela kolorów'!$AN$91:$AN$131,Statystyki!BL16='Tabela kolorów'!$AO$90,'Tabela kolorów'!$AO$91:$AO$131,Statystyki!BL16='Tabela kolorów'!$AP$90,'Tabela kolorów'!$AP$91:$AP$131),"0")</f>
        <v>0</v>
      </c>
      <c r="BM528" t="str" cm="1">
        <f t="array" ref="BM528">_xlfn.IFNA(_xlfn.IFS(Statystyki!BM16='Tabela kolorów'!$B$90,'Tabela kolorów'!$B$91:$B$131,Statystyki!BM16='Tabela kolorów'!$C$90,'Tabela kolorów'!$C$91:$C$131,Statystyki!BM16='Tabela kolorów'!$D$90,'Tabela kolorów'!$D$91:$D$131,
Statystyki!BM16='Tabela kolorów'!$E$90,'Tabela kolorów'!$E$91:$E$131,Statystyki!BM16='Tabela kolorów'!$F$90,'Tabela kolorów'!$F$91:$F$131,Statystyki!BM16='Tabela kolorów'!$G$90,'Tabela kolorów'!$G$91:$G$131,
Statystyki!BM16='Tabela kolorów'!$H$90,'Tabela kolorów'!$H$91:$H$131,Statystyki!BM16='Tabela kolorów'!$I$90,'Tabela kolorów'!$I$91:$I$131,Statystyki!BM16='Tabela kolorów'!$J$90,'Tabela kolorów'!$J$91:$J$131,
Statystyki!BM16='Tabela kolorów'!$K$90,'Tabela kolorów'!$K$91:$K$131,Statystyki!BM16='Tabela kolorów'!$L$90,'Tabela kolorów'!$L$91:$L$131,Statystyki!BM16='Tabela kolorów'!$M$90,'Tabela kolorów'!$M$91:$M$131,
Statystyki!BM16='Tabela kolorów'!$N$90,'Tabela kolorów'!$N$91:$N$131,Statystyki!BM16='Tabela kolorów'!$O$90,'Tabela kolorów'!$O$91:$O$131,Statystyki!BM16='Tabela kolorów'!$P$90,'Tabela kolorów'!$P$91:$P$131,
Statystyki!BM16='Tabela kolorów'!$Q$90,'Tabela kolorów'!$Q$91:$Q$131,Statystyki!BM16='Tabela kolorów'!$R$90,'Tabela kolorów'!$R$91:$R$131,Statystyki!BM16='Tabela kolorów'!$S$90,'Tabela kolorów'!$S$91:$S$131,
Statystyki!BM16='Tabela kolorów'!$S$90,'Tabela kolorów'!$S$91:$S$131,Statystyki!BM16='Tabela kolorów'!$T$90,'Tabela kolorów'!$T$91:$T$131,Statystyki!BM16='Tabela kolorów'!$U$90,'Tabela kolorów'!$U$91:$U$131,
Statystyki!BM16='Tabela kolorów'!$V$90,'Tabela kolorów'!$V$91:$V$131,Statystyki!BM16='Tabela kolorów'!$W$90,'Tabela kolorów'!$W$91:$W$131,Statystyki!BM16='Tabela kolorów'!$X$90,'Tabela kolorów'!$X$91:$X$131,
Statystyki!BM16='Tabela kolorów'!$Y$90,'Tabela kolorów'!$Y$91:$Y$131,Statystyki!BM16='Tabela kolorów'!$Z$90,'Tabela kolorów'!$Z$91:$Z$131,Statystyki!BM16='Tabela kolorów'!$AA$90,'Tabela kolorów'!$AA$91:$AA$131,
Statystyki!BM16='Tabela kolorów'!$AB$90,'Tabela kolorów'!$AB$91:$AB$131,Statystyki!BM16='Tabela kolorów'!$AC$90,'Tabela kolorów'!$AC$91:$AC$131,Statystyki!BM16='Tabela kolorów'!$AD$90,'Tabela kolorów'!$AD$91:$AD$131,
Statystyki!BM16='Tabela kolorów'!$AE$90,'Tabela kolorów'!$AE$91:$AE$131,Statystyki!BM16='Tabela kolorów'!$AF$90,'Tabela kolorów'!$AF$91:$AF$131,Statystyki!BM16='Tabela kolorów'!$AG$90,'Tabela kolorów'!$AG$91:$AG$131,
Statystyki!BM16='Tabela kolorów'!$AH$90,'Tabela kolorów'!$AH$91:$AH$131,Statystyki!BM16='Tabela kolorów'!$AI$90,'Tabela kolorów'!$AI$91:$AI$131,Statystyki!BM16='Tabela kolorów'!$AJ$90,'Tabela kolorów'!$AJ$91:$AJ$131,
Statystyki!BM16='Tabela kolorów'!$AK$90,'Tabela kolorów'!$AK$91:$AK$131,Statystyki!BM16='Tabela kolorów'!$AL$90,'Tabela kolorów'!$AL$91:$AL$131,Statystyki!BM16='Tabela kolorów'!$AM$90,'Tabela kolorów'!$AM$91:$AM$131,
Statystyki!BM16='Tabela kolorów'!$AN$90,'Tabela kolorów'!$AN$91:$AN$131,Statystyki!BM16='Tabela kolorów'!$AO$90,'Tabela kolorów'!$AO$91:$AO$131,Statystyki!BM16='Tabela kolorów'!$AP$90,'Tabela kolorów'!$AP$91:$AP$131),"0")</f>
        <v>0</v>
      </c>
      <c r="BN528" t="str" cm="1">
        <f t="array" ref="BN528">_xlfn.IFNA(_xlfn.IFS(Statystyki!BN16='Tabela kolorów'!$B$90,'Tabela kolorów'!$B$91:$B$131,Statystyki!BN16='Tabela kolorów'!$C$90,'Tabela kolorów'!$C$91:$C$131,Statystyki!BN16='Tabela kolorów'!$D$90,'Tabela kolorów'!$D$91:$D$131,
Statystyki!BN16='Tabela kolorów'!$E$90,'Tabela kolorów'!$E$91:$E$131,Statystyki!BN16='Tabela kolorów'!$F$90,'Tabela kolorów'!$F$91:$F$131,Statystyki!BN16='Tabela kolorów'!$G$90,'Tabela kolorów'!$G$91:$G$131,
Statystyki!BN16='Tabela kolorów'!$H$90,'Tabela kolorów'!$H$91:$H$131,Statystyki!BN16='Tabela kolorów'!$I$90,'Tabela kolorów'!$I$91:$I$131,Statystyki!BN16='Tabela kolorów'!$J$90,'Tabela kolorów'!$J$91:$J$131,
Statystyki!BN16='Tabela kolorów'!$K$90,'Tabela kolorów'!$K$91:$K$131,Statystyki!BN16='Tabela kolorów'!$L$90,'Tabela kolorów'!$L$91:$L$131,Statystyki!BN16='Tabela kolorów'!$M$90,'Tabela kolorów'!$M$91:$M$131,
Statystyki!BN16='Tabela kolorów'!$N$90,'Tabela kolorów'!$N$91:$N$131,Statystyki!BN16='Tabela kolorów'!$O$90,'Tabela kolorów'!$O$91:$O$131,Statystyki!BN16='Tabela kolorów'!$P$90,'Tabela kolorów'!$P$91:$P$131,
Statystyki!BN16='Tabela kolorów'!$Q$90,'Tabela kolorów'!$Q$91:$Q$131,Statystyki!BN16='Tabela kolorów'!$R$90,'Tabela kolorów'!$R$91:$R$131,Statystyki!BN16='Tabela kolorów'!$S$90,'Tabela kolorów'!$S$91:$S$131,
Statystyki!BN16='Tabela kolorów'!$S$90,'Tabela kolorów'!$S$91:$S$131,Statystyki!BN16='Tabela kolorów'!$T$90,'Tabela kolorów'!$T$91:$T$131,Statystyki!BN16='Tabela kolorów'!$U$90,'Tabela kolorów'!$U$91:$U$131,
Statystyki!BN16='Tabela kolorów'!$V$90,'Tabela kolorów'!$V$91:$V$131,Statystyki!BN16='Tabela kolorów'!$W$90,'Tabela kolorów'!$W$91:$W$131,Statystyki!BN16='Tabela kolorów'!$X$90,'Tabela kolorów'!$X$91:$X$131,
Statystyki!BN16='Tabela kolorów'!$Y$90,'Tabela kolorów'!$Y$91:$Y$131,Statystyki!BN16='Tabela kolorów'!$Z$90,'Tabela kolorów'!$Z$91:$Z$131,Statystyki!BN16='Tabela kolorów'!$AA$90,'Tabela kolorów'!$AA$91:$AA$131,
Statystyki!BN16='Tabela kolorów'!$AB$90,'Tabela kolorów'!$AB$91:$AB$131,Statystyki!BN16='Tabela kolorów'!$AC$90,'Tabela kolorów'!$AC$91:$AC$131,Statystyki!BN16='Tabela kolorów'!$AD$90,'Tabela kolorów'!$AD$91:$AD$131,
Statystyki!BN16='Tabela kolorów'!$AE$90,'Tabela kolorów'!$AE$91:$AE$131,Statystyki!BN16='Tabela kolorów'!$AF$90,'Tabela kolorów'!$AF$91:$AF$131,Statystyki!BN16='Tabela kolorów'!$AG$90,'Tabela kolorów'!$AG$91:$AG$131,
Statystyki!BN16='Tabela kolorów'!$AH$90,'Tabela kolorów'!$AH$91:$AH$131,Statystyki!BN16='Tabela kolorów'!$AI$90,'Tabela kolorów'!$AI$91:$AI$131,Statystyki!BN16='Tabela kolorów'!$AJ$90,'Tabela kolorów'!$AJ$91:$AJ$131,
Statystyki!BN16='Tabela kolorów'!$AK$90,'Tabela kolorów'!$AK$91:$AK$131,Statystyki!BN16='Tabela kolorów'!$AL$90,'Tabela kolorów'!$AL$91:$AL$131,Statystyki!BN16='Tabela kolorów'!$AM$90,'Tabela kolorów'!$AM$91:$AM$131,
Statystyki!BN16='Tabela kolorów'!$AN$90,'Tabela kolorów'!$AN$91:$AN$131,Statystyki!BN16='Tabela kolorów'!$AO$90,'Tabela kolorów'!$AO$91:$AO$131,Statystyki!BN16='Tabela kolorów'!$AP$90,'Tabela kolorów'!$AP$91:$AP$131),"0")</f>
        <v>0</v>
      </c>
      <c r="BO528" t="str" cm="1">
        <f t="array" ref="BO528">_xlfn.IFNA(_xlfn.IFS(Statystyki!BO16='Tabela kolorów'!$B$90,'Tabela kolorów'!$B$91:$B$131,Statystyki!BO16='Tabela kolorów'!$C$90,'Tabela kolorów'!$C$91:$C$131,Statystyki!BO16='Tabela kolorów'!$D$90,'Tabela kolorów'!$D$91:$D$131,
Statystyki!BO16='Tabela kolorów'!$E$90,'Tabela kolorów'!$E$91:$E$131,Statystyki!BO16='Tabela kolorów'!$F$90,'Tabela kolorów'!$F$91:$F$131,Statystyki!BO16='Tabela kolorów'!$G$90,'Tabela kolorów'!$G$91:$G$131,
Statystyki!BO16='Tabela kolorów'!$H$90,'Tabela kolorów'!$H$91:$H$131,Statystyki!BO16='Tabela kolorów'!$I$90,'Tabela kolorów'!$I$91:$I$131,Statystyki!BO16='Tabela kolorów'!$J$90,'Tabela kolorów'!$J$91:$J$131,
Statystyki!BO16='Tabela kolorów'!$K$90,'Tabela kolorów'!$K$91:$K$131,Statystyki!BO16='Tabela kolorów'!$L$90,'Tabela kolorów'!$L$91:$L$131,Statystyki!BO16='Tabela kolorów'!$M$90,'Tabela kolorów'!$M$91:$M$131,
Statystyki!BO16='Tabela kolorów'!$N$90,'Tabela kolorów'!$N$91:$N$131,Statystyki!BO16='Tabela kolorów'!$O$90,'Tabela kolorów'!$O$91:$O$131,Statystyki!BO16='Tabela kolorów'!$P$90,'Tabela kolorów'!$P$91:$P$131,
Statystyki!BO16='Tabela kolorów'!$Q$90,'Tabela kolorów'!$Q$91:$Q$131,Statystyki!BO16='Tabela kolorów'!$R$90,'Tabela kolorów'!$R$91:$R$131,Statystyki!BO16='Tabela kolorów'!$S$90,'Tabela kolorów'!$S$91:$S$131,
Statystyki!BO16='Tabela kolorów'!$S$90,'Tabela kolorów'!$S$91:$S$131,Statystyki!BO16='Tabela kolorów'!$T$90,'Tabela kolorów'!$T$91:$T$131,Statystyki!BO16='Tabela kolorów'!$U$90,'Tabela kolorów'!$U$91:$U$131,
Statystyki!BO16='Tabela kolorów'!$V$90,'Tabela kolorów'!$V$91:$V$131,Statystyki!BO16='Tabela kolorów'!$W$90,'Tabela kolorów'!$W$91:$W$131,Statystyki!BO16='Tabela kolorów'!$X$90,'Tabela kolorów'!$X$91:$X$131,
Statystyki!BO16='Tabela kolorów'!$Y$90,'Tabela kolorów'!$Y$91:$Y$131,Statystyki!BO16='Tabela kolorów'!$Z$90,'Tabela kolorów'!$Z$91:$Z$131,Statystyki!BO16='Tabela kolorów'!$AA$90,'Tabela kolorów'!$AA$91:$AA$131,
Statystyki!BO16='Tabela kolorów'!$AB$90,'Tabela kolorów'!$AB$91:$AB$131,Statystyki!BO16='Tabela kolorów'!$AC$90,'Tabela kolorów'!$AC$91:$AC$131,Statystyki!BO16='Tabela kolorów'!$AD$90,'Tabela kolorów'!$AD$91:$AD$131,
Statystyki!BO16='Tabela kolorów'!$AE$90,'Tabela kolorów'!$AE$91:$AE$131,Statystyki!BO16='Tabela kolorów'!$AF$90,'Tabela kolorów'!$AF$91:$AF$131,Statystyki!BO16='Tabela kolorów'!$AG$90,'Tabela kolorów'!$AG$91:$AG$131,
Statystyki!BO16='Tabela kolorów'!$AH$90,'Tabela kolorów'!$AH$91:$AH$131,Statystyki!BO16='Tabela kolorów'!$AI$90,'Tabela kolorów'!$AI$91:$AI$131,Statystyki!BO16='Tabela kolorów'!$AJ$90,'Tabela kolorów'!$AJ$91:$AJ$131,
Statystyki!BO16='Tabela kolorów'!$AK$90,'Tabela kolorów'!$AK$91:$AK$131,Statystyki!BO16='Tabela kolorów'!$AL$90,'Tabela kolorów'!$AL$91:$AL$131,Statystyki!BO16='Tabela kolorów'!$AM$90,'Tabela kolorów'!$AM$91:$AM$131,
Statystyki!BO16='Tabela kolorów'!$AN$90,'Tabela kolorów'!$AN$91:$AN$131,Statystyki!BO16='Tabela kolorów'!$AO$90,'Tabela kolorów'!$AO$91:$AO$131,Statystyki!BO16='Tabela kolorów'!$AP$90,'Tabela kolorów'!$AP$91:$AP$131),"0")</f>
        <v>0</v>
      </c>
      <c r="BP528" t="str" cm="1">
        <f t="array" ref="BP528">_xlfn.IFNA(_xlfn.IFS(Statystyki!BP16='Tabela kolorów'!$B$90,'Tabela kolorów'!$B$91:$B$131,Statystyki!BP16='Tabela kolorów'!$C$90,'Tabela kolorów'!$C$91:$C$131,Statystyki!BP16='Tabela kolorów'!$D$90,'Tabela kolorów'!$D$91:$D$131,
Statystyki!BP16='Tabela kolorów'!$E$90,'Tabela kolorów'!$E$91:$E$131,Statystyki!BP16='Tabela kolorów'!$F$90,'Tabela kolorów'!$F$91:$F$131,Statystyki!BP16='Tabela kolorów'!$G$90,'Tabela kolorów'!$G$91:$G$131,
Statystyki!BP16='Tabela kolorów'!$H$90,'Tabela kolorów'!$H$91:$H$131,Statystyki!BP16='Tabela kolorów'!$I$90,'Tabela kolorów'!$I$91:$I$131,Statystyki!BP16='Tabela kolorów'!$J$90,'Tabela kolorów'!$J$91:$J$131,
Statystyki!BP16='Tabela kolorów'!$K$90,'Tabela kolorów'!$K$91:$K$131,Statystyki!BP16='Tabela kolorów'!$L$90,'Tabela kolorów'!$L$91:$L$131,Statystyki!BP16='Tabela kolorów'!$M$90,'Tabela kolorów'!$M$91:$M$131,
Statystyki!BP16='Tabela kolorów'!$N$90,'Tabela kolorów'!$N$91:$N$131,Statystyki!BP16='Tabela kolorów'!$O$90,'Tabela kolorów'!$O$91:$O$131,Statystyki!BP16='Tabela kolorów'!$P$90,'Tabela kolorów'!$P$91:$P$131,
Statystyki!BP16='Tabela kolorów'!$Q$90,'Tabela kolorów'!$Q$91:$Q$131,Statystyki!BP16='Tabela kolorów'!$R$90,'Tabela kolorów'!$R$91:$R$131,Statystyki!BP16='Tabela kolorów'!$S$90,'Tabela kolorów'!$S$91:$S$131,
Statystyki!BP16='Tabela kolorów'!$S$90,'Tabela kolorów'!$S$91:$S$131,Statystyki!BP16='Tabela kolorów'!$T$90,'Tabela kolorów'!$T$91:$T$131,Statystyki!BP16='Tabela kolorów'!$U$90,'Tabela kolorów'!$U$91:$U$131,
Statystyki!BP16='Tabela kolorów'!$V$90,'Tabela kolorów'!$V$91:$V$131,Statystyki!BP16='Tabela kolorów'!$W$90,'Tabela kolorów'!$W$91:$W$131,Statystyki!BP16='Tabela kolorów'!$X$90,'Tabela kolorów'!$X$91:$X$131,
Statystyki!BP16='Tabela kolorów'!$Y$90,'Tabela kolorów'!$Y$91:$Y$131,Statystyki!BP16='Tabela kolorów'!$Z$90,'Tabela kolorów'!$Z$91:$Z$131,Statystyki!BP16='Tabela kolorów'!$AA$90,'Tabela kolorów'!$AA$91:$AA$131,
Statystyki!BP16='Tabela kolorów'!$AB$90,'Tabela kolorów'!$AB$91:$AB$131,Statystyki!BP16='Tabela kolorów'!$AC$90,'Tabela kolorów'!$AC$91:$AC$131,Statystyki!BP16='Tabela kolorów'!$AD$90,'Tabela kolorów'!$AD$91:$AD$131,
Statystyki!BP16='Tabela kolorów'!$AE$90,'Tabela kolorów'!$AE$91:$AE$131,Statystyki!BP16='Tabela kolorów'!$AF$90,'Tabela kolorów'!$AF$91:$AF$131,Statystyki!BP16='Tabela kolorów'!$AG$90,'Tabela kolorów'!$AG$91:$AG$131,
Statystyki!BP16='Tabela kolorów'!$AH$90,'Tabela kolorów'!$AH$91:$AH$131,Statystyki!BP16='Tabela kolorów'!$AI$90,'Tabela kolorów'!$AI$91:$AI$131,Statystyki!BP16='Tabela kolorów'!$AJ$90,'Tabela kolorów'!$AJ$91:$AJ$131,
Statystyki!BP16='Tabela kolorów'!$AK$90,'Tabela kolorów'!$AK$91:$AK$131,Statystyki!BP16='Tabela kolorów'!$AL$90,'Tabela kolorów'!$AL$91:$AL$131,Statystyki!BP16='Tabela kolorów'!$AM$90,'Tabela kolorów'!$AM$91:$AM$131,
Statystyki!BP16='Tabela kolorów'!$AN$90,'Tabela kolorów'!$AN$91:$AN$131,Statystyki!BP16='Tabela kolorów'!$AO$90,'Tabela kolorów'!$AO$91:$AO$131,Statystyki!BP16='Tabela kolorów'!$AP$90,'Tabela kolorów'!$AP$91:$AP$131),"0")</f>
        <v>0</v>
      </c>
      <c r="BQ528" t="str" cm="1">
        <f t="array" ref="BQ528">_xlfn.IFNA(_xlfn.IFS(Statystyki!BQ16='Tabela kolorów'!$B$90,'Tabela kolorów'!$B$91:$B$131,Statystyki!BQ16='Tabela kolorów'!$C$90,'Tabela kolorów'!$C$91:$C$131,Statystyki!BQ16='Tabela kolorów'!$D$90,'Tabela kolorów'!$D$91:$D$131,
Statystyki!BQ16='Tabela kolorów'!$E$90,'Tabela kolorów'!$E$91:$E$131,Statystyki!BQ16='Tabela kolorów'!$F$90,'Tabela kolorów'!$F$91:$F$131,Statystyki!BQ16='Tabela kolorów'!$G$90,'Tabela kolorów'!$G$91:$G$131,
Statystyki!BQ16='Tabela kolorów'!$H$90,'Tabela kolorów'!$H$91:$H$131,Statystyki!BQ16='Tabela kolorów'!$I$90,'Tabela kolorów'!$I$91:$I$131,Statystyki!BQ16='Tabela kolorów'!$J$90,'Tabela kolorów'!$J$91:$J$131,
Statystyki!BQ16='Tabela kolorów'!$K$90,'Tabela kolorów'!$K$91:$K$131,Statystyki!BQ16='Tabela kolorów'!$L$90,'Tabela kolorów'!$L$91:$L$131,Statystyki!BQ16='Tabela kolorów'!$M$90,'Tabela kolorów'!$M$91:$M$131,
Statystyki!BQ16='Tabela kolorów'!$N$90,'Tabela kolorów'!$N$91:$N$131,Statystyki!BQ16='Tabela kolorów'!$O$90,'Tabela kolorów'!$O$91:$O$131,Statystyki!BQ16='Tabela kolorów'!$P$90,'Tabela kolorów'!$P$91:$P$131,
Statystyki!BQ16='Tabela kolorów'!$Q$90,'Tabela kolorów'!$Q$91:$Q$131,Statystyki!BQ16='Tabela kolorów'!$R$90,'Tabela kolorów'!$R$91:$R$131,Statystyki!BQ16='Tabela kolorów'!$S$90,'Tabela kolorów'!$S$91:$S$131,
Statystyki!BQ16='Tabela kolorów'!$S$90,'Tabela kolorów'!$S$91:$S$131,Statystyki!BQ16='Tabela kolorów'!$T$90,'Tabela kolorów'!$T$91:$T$131,Statystyki!BQ16='Tabela kolorów'!$U$90,'Tabela kolorów'!$U$91:$U$131,
Statystyki!BQ16='Tabela kolorów'!$V$90,'Tabela kolorów'!$V$91:$V$131,Statystyki!BQ16='Tabela kolorów'!$W$90,'Tabela kolorów'!$W$91:$W$131,Statystyki!BQ16='Tabela kolorów'!$X$90,'Tabela kolorów'!$X$91:$X$131,
Statystyki!BQ16='Tabela kolorów'!$Y$90,'Tabela kolorów'!$Y$91:$Y$131,Statystyki!BQ16='Tabela kolorów'!$Z$90,'Tabela kolorów'!$Z$91:$Z$131,Statystyki!BQ16='Tabela kolorów'!$AA$90,'Tabela kolorów'!$AA$91:$AA$131,
Statystyki!BQ16='Tabela kolorów'!$AB$90,'Tabela kolorów'!$AB$91:$AB$131,Statystyki!BQ16='Tabela kolorów'!$AC$90,'Tabela kolorów'!$AC$91:$AC$131,Statystyki!BQ16='Tabela kolorów'!$AD$90,'Tabela kolorów'!$AD$91:$AD$131,
Statystyki!BQ16='Tabela kolorów'!$AE$90,'Tabela kolorów'!$AE$91:$AE$131,Statystyki!BQ16='Tabela kolorów'!$AF$90,'Tabela kolorów'!$AF$91:$AF$131,Statystyki!BQ16='Tabela kolorów'!$AG$90,'Tabela kolorów'!$AG$91:$AG$131,
Statystyki!BQ16='Tabela kolorów'!$AH$90,'Tabela kolorów'!$AH$91:$AH$131,Statystyki!BQ16='Tabela kolorów'!$AI$90,'Tabela kolorów'!$AI$91:$AI$131,Statystyki!BQ16='Tabela kolorów'!$AJ$90,'Tabela kolorów'!$AJ$91:$AJ$131,
Statystyki!BQ16='Tabela kolorów'!$AK$90,'Tabela kolorów'!$AK$91:$AK$131,Statystyki!BQ16='Tabela kolorów'!$AL$90,'Tabela kolorów'!$AL$91:$AL$131,Statystyki!BQ16='Tabela kolorów'!$AM$90,'Tabela kolorów'!$AM$91:$AM$131,
Statystyki!BQ16='Tabela kolorów'!$AN$90,'Tabela kolorów'!$AN$91:$AN$131,Statystyki!BQ16='Tabela kolorów'!$AO$90,'Tabela kolorów'!$AO$91:$AO$131,Statystyki!BQ16='Tabela kolorów'!$AP$90,'Tabela kolorów'!$AP$91:$AP$131),"0")</f>
        <v>0</v>
      </c>
      <c r="BR528" t="str" cm="1">
        <f t="array" ref="BR528">_xlfn.IFNA(_xlfn.IFS(Statystyki!BR16='Tabela kolorów'!$B$90,'Tabela kolorów'!$B$91:$B$131,Statystyki!BR16='Tabela kolorów'!$C$90,'Tabela kolorów'!$C$91:$C$131,Statystyki!BR16='Tabela kolorów'!$D$90,'Tabela kolorów'!$D$91:$D$131,
Statystyki!BR16='Tabela kolorów'!$E$90,'Tabela kolorów'!$E$91:$E$131,Statystyki!BR16='Tabela kolorów'!$F$90,'Tabela kolorów'!$F$91:$F$131,Statystyki!BR16='Tabela kolorów'!$G$90,'Tabela kolorów'!$G$91:$G$131,
Statystyki!BR16='Tabela kolorów'!$H$90,'Tabela kolorów'!$H$91:$H$131,Statystyki!BR16='Tabela kolorów'!$I$90,'Tabela kolorów'!$I$91:$I$131,Statystyki!BR16='Tabela kolorów'!$J$90,'Tabela kolorów'!$J$91:$J$131,
Statystyki!BR16='Tabela kolorów'!$K$90,'Tabela kolorów'!$K$91:$K$131,Statystyki!BR16='Tabela kolorów'!$L$90,'Tabela kolorów'!$L$91:$L$131,Statystyki!BR16='Tabela kolorów'!$M$90,'Tabela kolorów'!$M$91:$M$131,
Statystyki!BR16='Tabela kolorów'!$N$90,'Tabela kolorów'!$N$91:$N$131,Statystyki!BR16='Tabela kolorów'!$O$90,'Tabela kolorów'!$O$91:$O$131,Statystyki!BR16='Tabela kolorów'!$P$90,'Tabela kolorów'!$P$91:$P$131,
Statystyki!BR16='Tabela kolorów'!$Q$90,'Tabela kolorów'!$Q$91:$Q$131,Statystyki!BR16='Tabela kolorów'!$R$90,'Tabela kolorów'!$R$91:$R$131,Statystyki!BR16='Tabela kolorów'!$S$90,'Tabela kolorów'!$S$91:$S$131,
Statystyki!BR16='Tabela kolorów'!$S$90,'Tabela kolorów'!$S$91:$S$131,Statystyki!BR16='Tabela kolorów'!$T$90,'Tabela kolorów'!$T$91:$T$131,Statystyki!BR16='Tabela kolorów'!$U$90,'Tabela kolorów'!$U$91:$U$131,
Statystyki!BR16='Tabela kolorów'!$V$90,'Tabela kolorów'!$V$91:$V$131,Statystyki!BR16='Tabela kolorów'!$W$90,'Tabela kolorów'!$W$91:$W$131,Statystyki!BR16='Tabela kolorów'!$X$90,'Tabela kolorów'!$X$91:$X$131,
Statystyki!BR16='Tabela kolorów'!$Y$90,'Tabela kolorów'!$Y$91:$Y$131,Statystyki!BR16='Tabela kolorów'!$Z$90,'Tabela kolorów'!$Z$91:$Z$131,Statystyki!BR16='Tabela kolorów'!$AA$90,'Tabela kolorów'!$AA$91:$AA$131,
Statystyki!BR16='Tabela kolorów'!$AB$90,'Tabela kolorów'!$AB$91:$AB$131,Statystyki!BR16='Tabela kolorów'!$AC$90,'Tabela kolorów'!$AC$91:$AC$131,Statystyki!BR16='Tabela kolorów'!$AD$90,'Tabela kolorów'!$AD$91:$AD$131,
Statystyki!BR16='Tabela kolorów'!$AE$90,'Tabela kolorów'!$AE$91:$AE$131,Statystyki!BR16='Tabela kolorów'!$AF$90,'Tabela kolorów'!$AF$91:$AF$131,Statystyki!BR16='Tabela kolorów'!$AG$90,'Tabela kolorów'!$AG$91:$AG$131,
Statystyki!BR16='Tabela kolorów'!$AH$90,'Tabela kolorów'!$AH$91:$AH$131,Statystyki!BR16='Tabela kolorów'!$AI$90,'Tabela kolorów'!$AI$91:$AI$131,Statystyki!BR16='Tabela kolorów'!$AJ$90,'Tabela kolorów'!$AJ$91:$AJ$131,
Statystyki!BR16='Tabela kolorów'!$AK$90,'Tabela kolorów'!$AK$91:$AK$131,Statystyki!BR16='Tabela kolorów'!$AL$90,'Tabela kolorów'!$AL$91:$AL$131,Statystyki!BR16='Tabela kolorów'!$AM$90,'Tabela kolorów'!$AM$91:$AM$131,
Statystyki!BR16='Tabela kolorów'!$AN$90,'Tabela kolorów'!$AN$91:$AN$131,Statystyki!BR16='Tabela kolorów'!$AO$90,'Tabela kolorów'!$AO$91:$AO$131,Statystyki!BR16='Tabela kolorów'!$AP$90,'Tabela kolorów'!$AP$91:$AP$131),"0")</f>
        <v>0</v>
      </c>
      <c r="BS528" t="str" cm="1">
        <f t="array" ref="BS528">_xlfn.IFNA(_xlfn.IFS(Statystyki!BS16='Tabela kolorów'!$B$90,'Tabela kolorów'!$B$91:$B$131,Statystyki!BS16='Tabela kolorów'!$C$90,'Tabela kolorów'!$C$91:$C$131,Statystyki!BS16='Tabela kolorów'!$D$90,'Tabela kolorów'!$D$91:$D$131,
Statystyki!BS16='Tabela kolorów'!$E$90,'Tabela kolorów'!$E$91:$E$131,Statystyki!BS16='Tabela kolorów'!$F$90,'Tabela kolorów'!$F$91:$F$131,Statystyki!BS16='Tabela kolorów'!$G$90,'Tabela kolorów'!$G$91:$G$131,
Statystyki!BS16='Tabela kolorów'!$H$90,'Tabela kolorów'!$H$91:$H$131,Statystyki!BS16='Tabela kolorów'!$I$90,'Tabela kolorów'!$I$91:$I$131,Statystyki!BS16='Tabela kolorów'!$J$90,'Tabela kolorów'!$J$91:$J$131,
Statystyki!BS16='Tabela kolorów'!$K$90,'Tabela kolorów'!$K$91:$K$131,Statystyki!BS16='Tabela kolorów'!$L$90,'Tabela kolorów'!$L$91:$L$131,Statystyki!BS16='Tabela kolorów'!$M$90,'Tabela kolorów'!$M$91:$M$131,
Statystyki!BS16='Tabela kolorów'!$N$90,'Tabela kolorów'!$N$91:$N$131,Statystyki!BS16='Tabela kolorów'!$O$90,'Tabela kolorów'!$O$91:$O$131,Statystyki!BS16='Tabela kolorów'!$P$90,'Tabela kolorów'!$P$91:$P$131,
Statystyki!BS16='Tabela kolorów'!$Q$90,'Tabela kolorów'!$Q$91:$Q$131,Statystyki!BS16='Tabela kolorów'!$R$90,'Tabela kolorów'!$R$91:$R$131,Statystyki!BS16='Tabela kolorów'!$S$90,'Tabela kolorów'!$S$91:$S$131,
Statystyki!BS16='Tabela kolorów'!$S$90,'Tabela kolorów'!$S$91:$S$131,Statystyki!BS16='Tabela kolorów'!$T$90,'Tabela kolorów'!$T$91:$T$131,Statystyki!BS16='Tabela kolorów'!$U$90,'Tabela kolorów'!$U$91:$U$131,
Statystyki!BS16='Tabela kolorów'!$V$90,'Tabela kolorów'!$V$91:$V$131,Statystyki!BS16='Tabela kolorów'!$W$90,'Tabela kolorów'!$W$91:$W$131,Statystyki!BS16='Tabela kolorów'!$X$90,'Tabela kolorów'!$X$91:$X$131,
Statystyki!BS16='Tabela kolorów'!$Y$90,'Tabela kolorów'!$Y$91:$Y$131,Statystyki!BS16='Tabela kolorów'!$Z$90,'Tabela kolorów'!$Z$91:$Z$131,Statystyki!BS16='Tabela kolorów'!$AA$90,'Tabela kolorów'!$AA$91:$AA$131,
Statystyki!BS16='Tabela kolorów'!$AB$90,'Tabela kolorów'!$AB$91:$AB$131,Statystyki!BS16='Tabela kolorów'!$AC$90,'Tabela kolorów'!$AC$91:$AC$131,Statystyki!BS16='Tabela kolorów'!$AD$90,'Tabela kolorów'!$AD$91:$AD$131,
Statystyki!BS16='Tabela kolorów'!$AE$90,'Tabela kolorów'!$AE$91:$AE$131,Statystyki!BS16='Tabela kolorów'!$AF$90,'Tabela kolorów'!$AF$91:$AF$131,Statystyki!BS16='Tabela kolorów'!$AG$90,'Tabela kolorów'!$AG$91:$AG$131,
Statystyki!BS16='Tabela kolorów'!$AH$90,'Tabela kolorów'!$AH$91:$AH$131,Statystyki!BS16='Tabela kolorów'!$AI$90,'Tabela kolorów'!$AI$91:$AI$131,Statystyki!BS16='Tabela kolorów'!$AJ$90,'Tabela kolorów'!$AJ$91:$AJ$131,
Statystyki!BS16='Tabela kolorów'!$AK$90,'Tabela kolorów'!$AK$91:$AK$131,Statystyki!BS16='Tabela kolorów'!$AL$90,'Tabela kolorów'!$AL$91:$AL$131,Statystyki!BS16='Tabela kolorów'!$AM$90,'Tabela kolorów'!$AM$91:$AM$131,
Statystyki!BS16='Tabela kolorów'!$AN$90,'Tabela kolorów'!$AN$91:$AN$131,Statystyki!BS16='Tabela kolorów'!$AO$90,'Tabela kolorów'!$AO$91:$AO$131,Statystyki!BS16='Tabela kolorów'!$AP$90,'Tabela kolorów'!$AP$91:$AP$131),"0")</f>
        <v>0</v>
      </c>
      <c r="BT528" t="str" cm="1">
        <f t="array" ref="BT528">_xlfn.IFNA(_xlfn.IFS(Statystyki!BT16='Tabela kolorów'!$B$90,'Tabela kolorów'!$B$91:$B$131,Statystyki!BT16='Tabela kolorów'!$C$90,'Tabela kolorów'!$C$91:$C$131,Statystyki!BT16='Tabela kolorów'!$D$90,'Tabela kolorów'!$D$91:$D$131,
Statystyki!BT16='Tabela kolorów'!$E$90,'Tabela kolorów'!$E$91:$E$131,Statystyki!BT16='Tabela kolorów'!$F$90,'Tabela kolorów'!$F$91:$F$131,Statystyki!BT16='Tabela kolorów'!$G$90,'Tabela kolorów'!$G$91:$G$131,
Statystyki!BT16='Tabela kolorów'!$H$90,'Tabela kolorów'!$H$91:$H$131,Statystyki!BT16='Tabela kolorów'!$I$90,'Tabela kolorów'!$I$91:$I$131,Statystyki!BT16='Tabela kolorów'!$J$90,'Tabela kolorów'!$J$91:$J$131,
Statystyki!BT16='Tabela kolorów'!$K$90,'Tabela kolorów'!$K$91:$K$131,Statystyki!BT16='Tabela kolorów'!$L$90,'Tabela kolorów'!$L$91:$L$131,Statystyki!BT16='Tabela kolorów'!$M$90,'Tabela kolorów'!$M$91:$M$131,
Statystyki!BT16='Tabela kolorów'!$N$90,'Tabela kolorów'!$N$91:$N$131,Statystyki!BT16='Tabela kolorów'!$O$90,'Tabela kolorów'!$O$91:$O$131,Statystyki!BT16='Tabela kolorów'!$P$90,'Tabela kolorów'!$P$91:$P$131,
Statystyki!BT16='Tabela kolorów'!$Q$90,'Tabela kolorów'!$Q$91:$Q$131,Statystyki!BT16='Tabela kolorów'!$R$90,'Tabela kolorów'!$R$91:$R$131,Statystyki!BT16='Tabela kolorów'!$S$90,'Tabela kolorów'!$S$91:$S$131,
Statystyki!BT16='Tabela kolorów'!$S$90,'Tabela kolorów'!$S$91:$S$131,Statystyki!BT16='Tabela kolorów'!$T$90,'Tabela kolorów'!$T$91:$T$131,Statystyki!BT16='Tabela kolorów'!$U$90,'Tabela kolorów'!$U$91:$U$131,
Statystyki!BT16='Tabela kolorów'!$V$90,'Tabela kolorów'!$V$91:$V$131,Statystyki!BT16='Tabela kolorów'!$W$90,'Tabela kolorów'!$W$91:$W$131,Statystyki!BT16='Tabela kolorów'!$X$90,'Tabela kolorów'!$X$91:$X$131,
Statystyki!BT16='Tabela kolorów'!$Y$90,'Tabela kolorów'!$Y$91:$Y$131,Statystyki!BT16='Tabela kolorów'!$Z$90,'Tabela kolorów'!$Z$91:$Z$131,Statystyki!BT16='Tabela kolorów'!$AA$90,'Tabela kolorów'!$AA$91:$AA$131,
Statystyki!BT16='Tabela kolorów'!$AB$90,'Tabela kolorów'!$AB$91:$AB$131,Statystyki!BT16='Tabela kolorów'!$AC$90,'Tabela kolorów'!$AC$91:$AC$131,Statystyki!BT16='Tabela kolorów'!$AD$90,'Tabela kolorów'!$AD$91:$AD$131,
Statystyki!BT16='Tabela kolorów'!$AE$90,'Tabela kolorów'!$AE$91:$AE$131,Statystyki!BT16='Tabela kolorów'!$AF$90,'Tabela kolorów'!$AF$91:$AF$131,Statystyki!BT16='Tabela kolorów'!$AG$90,'Tabela kolorów'!$AG$91:$AG$131,
Statystyki!BT16='Tabela kolorów'!$AH$90,'Tabela kolorów'!$AH$91:$AH$131,Statystyki!BT16='Tabela kolorów'!$AI$90,'Tabela kolorów'!$AI$91:$AI$131,Statystyki!BT16='Tabela kolorów'!$AJ$90,'Tabela kolorów'!$AJ$91:$AJ$131,
Statystyki!BT16='Tabela kolorów'!$AK$90,'Tabela kolorów'!$AK$91:$AK$131,Statystyki!BT16='Tabela kolorów'!$AL$90,'Tabela kolorów'!$AL$91:$AL$131,Statystyki!BT16='Tabela kolorów'!$AM$90,'Tabela kolorów'!$AM$91:$AM$131,
Statystyki!BT16='Tabela kolorów'!$AN$90,'Tabela kolorów'!$AN$91:$AN$131,Statystyki!BT16='Tabela kolorów'!$AO$90,'Tabela kolorów'!$AO$91:$AO$131,Statystyki!BT16='Tabela kolorów'!$AP$90,'Tabela kolorów'!$AP$91:$AP$131),"0")</f>
        <v>0</v>
      </c>
      <c r="BU528" t="str" cm="1">
        <f t="array" ref="BU528">_xlfn.IFNA(_xlfn.IFS(Statystyki!BU16='Tabela kolorów'!$B$90,'Tabela kolorów'!$B$91:$B$131,Statystyki!BU16='Tabela kolorów'!$C$90,'Tabela kolorów'!$C$91:$C$131,Statystyki!BU16='Tabela kolorów'!$D$90,'Tabela kolorów'!$D$91:$D$131,
Statystyki!BU16='Tabela kolorów'!$E$90,'Tabela kolorów'!$E$91:$E$131,Statystyki!BU16='Tabela kolorów'!$F$90,'Tabela kolorów'!$F$91:$F$131,Statystyki!BU16='Tabela kolorów'!$G$90,'Tabela kolorów'!$G$91:$G$131,
Statystyki!BU16='Tabela kolorów'!$H$90,'Tabela kolorów'!$H$91:$H$131,Statystyki!BU16='Tabela kolorów'!$I$90,'Tabela kolorów'!$I$91:$I$131,Statystyki!BU16='Tabela kolorów'!$J$90,'Tabela kolorów'!$J$91:$J$131,
Statystyki!BU16='Tabela kolorów'!$K$90,'Tabela kolorów'!$K$91:$K$131,Statystyki!BU16='Tabela kolorów'!$L$90,'Tabela kolorów'!$L$91:$L$131,Statystyki!BU16='Tabela kolorów'!$M$90,'Tabela kolorów'!$M$91:$M$131,
Statystyki!BU16='Tabela kolorów'!$N$90,'Tabela kolorów'!$N$91:$N$131,Statystyki!BU16='Tabela kolorów'!$O$90,'Tabela kolorów'!$O$91:$O$131,Statystyki!BU16='Tabela kolorów'!$P$90,'Tabela kolorów'!$P$91:$P$131,
Statystyki!BU16='Tabela kolorów'!$Q$90,'Tabela kolorów'!$Q$91:$Q$131,Statystyki!BU16='Tabela kolorów'!$R$90,'Tabela kolorów'!$R$91:$R$131,Statystyki!BU16='Tabela kolorów'!$S$90,'Tabela kolorów'!$S$91:$S$131,
Statystyki!BU16='Tabela kolorów'!$S$90,'Tabela kolorów'!$S$91:$S$131,Statystyki!BU16='Tabela kolorów'!$T$90,'Tabela kolorów'!$T$91:$T$131,Statystyki!BU16='Tabela kolorów'!$U$90,'Tabela kolorów'!$U$91:$U$131,
Statystyki!BU16='Tabela kolorów'!$V$90,'Tabela kolorów'!$V$91:$V$131,Statystyki!BU16='Tabela kolorów'!$W$90,'Tabela kolorów'!$W$91:$W$131,Statystyki!BU16='Tabela kolorów'!$X$90,'Tabela kolorów'!$X$91:$X$131,
Statystyki!BU16='Tabela kolorów'!$Y$90,'Tabela kolorów'!$Y$91:$Y$131,Statystyki!BU16='Tabela kolorów'!$Z$90,'Tabela kolorów'!$Z$91:$Z$131,Statystyki!BU16='Tabela kolorów'!$AA$90,'Tabela kolorów'!$AA$91:$AA$131,
Statystyki!BU16='Tabela kolorów'!$AB$90,'Tabela kolorów'!$AB$91:$AB$131,Statystyki!BU16='Tabela kolorów'!$AC$90,'Tabela kolorów'!$AC$91:$AC$131,Statystyki!BU16='Tabela kolorów'!$AD$90,'Tabela kolorów'!$AD$91:$AD$131,
Statystyki!BU16='Tabela kolorów'!$AE$90,'Tabela kolorów'!$AE$91:$AE$131,Statystyki!BU16='Tabela kolorów'!$AF$90,'Tabela kolorów'!$AF$91:$AF$131,Statystyki!BU16='Tabela kolorów'!$AG$90,'Tabela kolorów'!$AG$91:$AG$131,
Statystyki!BU16='Tabela kolorów'!$AH$90,'Tabela kolorów'!$AH$91:$AH$131,Statystyki!BU16='Tabela kolorów'!$AI$90,'Tabela kolorów'!$AI$91:$AI$131,Statystyki!BU16='Tabela kolorów'!$AJ$90,'Tabela kolorów'!$AJ$91:$AJ$131,
Statystyki!BU16='Tabela kolorów'!$AK$90,'Tabela kolorów'!$AK$91:$AK$131,Statystyki!BU16='Tabela kolorów'!$AL$90,'Tabela kolorów'!$AL$91:$AL$131,Statystyki!BU16='Tabela kolorów'!$AM$90,'Tabela kolorów'!$AM$91:$AM$131,
Statystyki!BU16='Tabela kolorów'!$AN$90,'Tabela kolorów'!$AN$91:$AN$131,Statystyki!BU16='Tabela kolorów'!$AO$90,'Tabela kolorów'!$AO$91:$AO$131,Statystyki!BU16='Tabela kolorów'!$AP$90,'Tabela kolorów'!$AP$91:$AP$131),"0")</f>
        <v>0</v>
      </c>
      <c r="BV528" t="str" cm="1">
        <f t="array" ref="BV528">_xlfn.IFNA(_xlfn.IFS(Statystyki!BV16='Tabela kolorów'!$B$90,'Tabela kolorów'!$B$91:$B$131,Statystyki!BV16='Tabela kolorów'!$C$90,'Tabela kolorów'!$C$91:$C$131,Statystyki!BV16='Tabela kolorów'!$D$90,'Tabela kolorów'!$D$91:$D$131,
Statystyki!BV16='Tabela kolorów'!$E$90,'Tabela kolorów'!$E$91:$E$131,Statystyki!BV16='Tabela kolorów'!$F$90,'Tabela kolorów'!$F$91:$F$131,Statystyki!BV16='Tabela kolorów'!$G$90,'Tabela kolorów'!$G$91:$G$131,
Statystyki!BV16='Tabela kolorów'!$H$90,'Tabela kolorów'!$H$91:$H$131,Statystyki!BV16='Tabela kolorów'!$I$90,'Tabela kolorów'!$I$91:$I$131,Statystyki!BV16='Tabela kolorów'!$J$90,'Tabela kolorów'!$J$91:$J$131,
Statystyki!BV16='Tabela kolorów'!$K$90,'Tabela kolorów'!$K$91:$K$131,Statystyki!BV16='Tabela kolorów'!$L$90,'Tabela kolorów'!$L$91:$L$131,Statystyki!BV16='Tabela kolorów'!$M$90,'Tabela kolorów'!$M$91:$M$131,
Statystyki!BV16='Tabela kolorów'!$N$90,'Tabela kolorów'!$N$91:$N$131,Statystyki!BV16='Tabela kolorów'!$O$90,'Tabela kolorów'!$O$91:$O$131,Statystyki!BV16='Tabela kolorów'!$P$90,'Tabela kolorów'!$P$91:$P$131,
Statystyki!BV16='Tabela kolorów'!$Q$90,'Tabela kolorów'!$Q$91:$Q$131,Statystyki!BV16='Tabela kolorów'!$R$90,'Tabela kolorów'!$R$91:$R$131,Statystyki!BV16='Tabela kolorów'!$S$90,'Tabela kolorów'!$S$91:$S$131,
Statystyki!BV16='Tabela kolorów'!$S$90,'Tabela kolorów'!$S$91:$S$131,Statystyki!BV16='Tabela kolorów'!$T$90,'Tabela kolorów'!$T$91:$T$131,Statystyki!BV16='Tabela kolorów'!$U$90,'Tabela kolorów'!$U$91:$U$131,
Statystyki!BV16='Tabela kolorów'!$V$90,'Tabela kolorów'!$V$91:$V$131,Statystyki!BV16='Tabela kolorów'!$W$90,'Tabela kolorów'!$W$91:$W$131,Statystyki!BV16='Tabela kolorów'!$X$90,'Tabela kolorów'!$X$91:$X$131,
Statystyki!BV16='Tabela kolorów'!$Y$90,'Tabela kolorów'!$Y$91:$Y$131,Statystyki!BV16='Tabela kolorów'!$Z$90,'Tabela kolorów'!$Z$91:$Z$131,Statystyki!BV16='Tabela kolorów'!$AA$90,'Tabela kolorów'!$AA$91:$AA$131,
Statystyki!BV16='Tabela kolorów'!$AB$90,'Tabela kolorów'!$AB$91:$AB$131,Statystyki!BV16='Tabela kolorów'!$AC$90,'Tabela kolorów'!$AC$91:$AC$131,Statystyki!BV16='Tabela kolorów'!$AD$90,'Tabela kolorów'!$AD$91:$AD$131,
Statystyki!BV16='Tabela kolorów'!$AE$90,'Tabela kolorów'!$AE$91:$AE$131,Statystyki!BV16='Tabela kolorów'!$AF$90,'Tabela kolorów'!$AF$91:$AF$131,Statystyki!BV16='Tabela kolorów'!$AG$90,'Tabela kolorów'!$AG$91:$AG$131,
Statystyki!BV16='Tabela kolorów'!$AH$90,'Tabela kolorów'!$AH$91:$AH$131,Statystyki!BV16='Tabela kolorów'!$AI$90,'Tabela kolorów'!$AI$91:$AI$131,Statystyki!BV16='Tabela kolorów'!$AJ$90,'Tabela kolorów'!$AJ$91:$AJ$131,
Statystyki!BV16='Tabela kolorów'!$AK$90,'Tabela kolorów'!$AK$91:$AK$131,Statystyki!BV16='Tabela kolorów'!$AL$90,'Tabela kolorów'!$AL$91:$AL$131,Statystyki!BV16='Tabela kolorów'!$AM$90,'Tabela kolorów'!$AM$91:$AM$131,
Statystyki!BV16='Tabela kolorów'!$AN$90,'Tabela kolorów'!$AN$91:$AN$131,Statystyki!BV16='Tabela kolorów'!$AO$90,'Tabela kolorów'!$AO$91:$AO$131,Statystyki!BV16='Tabela kolorów'!$AP$90,'Tabela kolorów'!$AP$91:$AP$131),"0")</f>
        <v>0</v>
      </c>
      <c r="BW528" t="str" cm="1">
        <f t="array" ref="BW528">_xlfn.IFNA(_xlfn.IFS(Statystyki!BW16='Tabela kolorów'!$B$90,'Tabela kolorów'!$B$91:$B$131,Statystyki!BW16='Tabela kolorów'!$C$90,'Tabela kolorów'!$C$91:$C$131,Statystyki!BW16='Tabela kolorów'!$D$90,'Tabela kolorów'!$D$91:$D$131,
Statystyki!BW16='Tabela kolorów'!$E$90,'Tabela kolorów'!$E$91:$E$131,Statystyki!BW16='Tabela kolorów'!$F$90,'Tabela kolorów'!$F$91:$F$131,Statystyki!BW16='Tabela kolorów'!$G$90,'Tabela kolorów'!$G$91:$G$131,
Statystyki!BW16='Tabela kolorów'!$H$90,'Tabela kolorów'!$H$91:$H$131,Statystyki!BW16='Tabela kolorów'!$I$90,'Tabela kolorów'!$I$91:$I$131,Statystyki!BW16='Tabela kolorów'!$J$90,'Tabela kolorów'!$J$91:$J$131,
Statystyki!BW16='Tabela kolorów'!$K$90,'Tabela kolorów'!$K$91:$K$131,Statystyki!BW16='Tabela kolorów'!$L$90,'Tabela kolorów'!$L$91:$L$131,Statystyki!BW16='Tabela kolorów'!$M$90,'Tabela kolorów'!$M$91:$M$131,
Statystyki!BW16='Tabela kolorów'!$N$90,'Tabela kolorów'!$N$91:$N$131,Statystyki!BW16='Tabela kolorów'!$O$90,'Tabela kolorów'!$O$91:$O$131,Statystyki!BW16='Tabela kolorów'!$P$90,'Tabela kolorów'!$P$91:$P$131,
Statystyki!BW16='Tabela kolorów'!$Q$90,'Tabela kolorów'!$Q$91:$Q$131,Statystyki!BW16='Tabela kolorów'!$R$90,'Tabela kolorów'!$R$91:$R$131,Statystyki!BW16='Tabela kolorów'!$S$90,'Tabela kolorów'!$S$91:$S$131,
Statystyki!BW16='Tabela kolorów'!$S$90,'Tabela kolorów'!$S$91:$S$131,Statystyki!BW16='Tabela kolorów'!$T$90,'Tabela kolorów'!$T$91:$T$131,Statystyki!BW16='Tabela kolorów'!$U$90,'Tabela kolorów'!$U$91:$U$131,
Statystyki!BW16='Tabela kolorów'!$V$90,'Tabela kolorów'!$V$91:$V$131,Statystyki!BW16='Tabela kolorów'!$W$90,'Tabela kolorów'!$W$91:$W$131,Statystyki!BW16='Tabela kolorów'!$X$90,'Tabela kolorów'!$X$91:$X$131,
Statystyki!BW16='Tabela kolorów'!$Y$90,'Tabela kolorów'!$Y$91:$Y$131,Statystyki!BW16='Tabela kolorów'!$Z$90,'Tabela kolorów'!$Z$91:$Z$131,Statystyki!BW16='Tabela kolorów'!$AA$90,'Tabela kolorów'!$AA$91:$AA$131,
Statystyki!BW16='Tabela kolorów'!$AB$90,'Tabela kolorów'!$AB$91:$AB$131,Statystyki!BW16='Tabela kolorów'!$AC$90,'Tabela kolorów'!$AC$91:$AC$131,Statystyki!BW16='Tabela kolorów'!$AD$90,'Tabela kolorów'!$AD$91:$AD$131,
Statystyki!BW16='Tabela kolorów'!$AE$90,'Tabela kolorów'!$AE$91:$AE$131,Statystyki!BW16='Tabela kolorów'!$AF$90,'Tabela kolorów'!$AF$91:$AF$131,Statystyki!BW16='Tabela kolorów'!$AG$90,'Tabela kolorów'!$AG$91:$AG$131,
Statystyki!BW16='Tabela kolorów'!$AH$90,'Tabela kolorów'!$AH$91:$AH$131,Statystyki!BW16='Tabela kolorów'!$AI$90,'Tabela kolorów'!$AI$91:$AI$131,Statystyki!BW16='Tabela kolorów'!$AJ$90,'Tabela kolorów'!$AJ$91:$AJ$131,
Statystyki!BW16='Tabela kolorów'!$AK$90,'Tabela kolorów'!$AK$91:$AK$131,Statystyki!BW16='Tabela kolorów'!$AL$90,'Tabela kolorów'!$AL$91:$AL$131,Statystyki!BW16='Tabela kolorów'!$AM$90,'Tabela kolorów'!$AM$91:$AM$131,
Statystyki!BW16='Tabela kolorów'!$AN$90,'Tabela kolorów'!$AN$91:$AN$131,Statystyki!BW16='Tabela kolorów'!$AO$90,'Tabela kolorów'!$AO$91:$AO$131,Statystyki!BW16='Tabela kolorów'!$AP$90,'Tabela kolorów'!$AP$91:$AP$131),"0")</f>
        <v>0</v>
      </c>
      <c r="BX528" t="str" cm="1">
        <f t="array" ref="BX528">_xlfn.IFNA(_xlfn.IFS(Statystyki!BX16='Tabela kolorów'!$B$90,'Tabela kolorów'!$B$91:$B$131,Statystyki!BX16='Tabela kolorów'!$C$90,'Tabela kolorów'!$C$91:$C$131,Statystyki!BX16='Tabela kolorów'!$D$90,'Tabela kolorów'!$D$91:$D$131,
Statystyki!BX16='Tabela kolorów'!$E$90,'Tabela kolorów'!$E$91:$E$131,Statystyki!BX16='Tabela kolorów'!$F$90,'Tabela kolorów'!$F$91:$F$131,Statystyki!BX16='Tabela kolorów'!$G$90,'Tabela kolorów'!$G$91:$G$131,
Statystyki!BX16='Tabela kolorów'!$H$90,'Tabela kolorów'!$H$91:$H$131,Statystyki!BX16='Tabela kolorów'!$I$90,'Tabela kolorów'!$I$91:$I$131,Statystyki!BX16='Tabela kolorów'!$J$90,'Tabela kolorów'!$J$91:$J$131,
Statystyki!BX16='Tabela kolorów'!$K$90,'Tabela kolorów'!$K$91:$K$131,Statystyki!BX16='Tabela kolorów'!$L$90,'Tabela kolorów'!$L$91:$L$131,Statystyki!BX16='Tabela kolorów'!$M$90,'Tabela kolorów'!$M$91:$M$131,
Statystyki!BX16='Tabela kolorów'!$N$90,'Tabela kolorów'!$N$91:$N$131,Statystyki!BX16='Tabela kolorów'!$O$90,'Tabela kolorów'!$O$91:$O$131,Statystyki!BX16='Tabela kolorów'!$P$90,'Tabela kolorów'!$P$91:$P$131,
Statystyki!BX16='Tabela kolorów'!$Q$90,'Tabela kolorów'!$Q$91:$Q$131,Statystyki!BX16='Tabela kolorów'!$R$90,'Tabela kolorów'!$R$91:$R$131,Statystyki!BX16='Tabela kolorów'!$S$90,'Tabela kolorów'!$S$91:$S$131,
Statystyki!BX16='Tabela kolorów'!$S$90,'Tabela kolorów'!$S$91:$S$131,Statystyki!BX16='Tabela kolorów'!$T$90,'Tabela kolorów'!$T$91:$T$131,Statystyki!BX16='Tabela kolorów'!$U$90,'Tabela kolorów'!$U$91:$U$131,
Statystyki!BX16='Tabela kolorów'!$V$90,'Tabela kolorów'!$V$91:$V$131,Statystyki!BX16='Tabela kolorów'!$W$90,'Tabela kolorów'!$W$91:$W$131,Statystyki!BX16='Tabela kolorów'!$X$90,'Tabela kolorów'!$X$91:$X$131,
Statystyki!BX16='Tabela kolorów'!$Y$90,'Tabela kolorów'!$Y$91:$Y$131,Statystyki!BX16='Tabela kolorów'!$Z$90,'Tabela kolorów'!$Z$91:$Z$131,Statystyki!BX16='Tabela kolorów'!$AA$90,'Tabela kolorów'!$AA$91:$AA$131,
Statystyki!BX16='Tabela kolorów'!$AB$90,'Tabela kolorów'!$AB$91:$AB$131,Statystyki!BX16='Tabela kolorów'!$AC$90,'Tabela kolorów'!$AC$91:$AC$131,Statystyki!BX16='Tabela kolorów'!$AD$90,'Tabela kolorów'!$AD$91:$AD$131,
Statystyki!BX16='Tabela kolorów'!$AE$90,'Tabela kolorów'!$AE$91:$AE$131,Statystyki!BX16='Tabela kolorów'!$AF$90,'Tabela kolorów'!$AF$91:$AF$131,Statystyki!BX16='Tabela kolorów'!$AG$90,'Tabela kolorów'!$AG$91:$AG$131,
Statystyki!BX16='Tabela kolorów'!$AH$90,'Tabela kolorów'!$AH$91:$AH$131,Statystyki!BX16='Tabela kolorów'!$AI$90,'Tabela kolorów'!$AI$91:$AI$131,Statystyki!BX16='Tabela kolorów'!$AJ$90,'Tabela kolorów'!$AJ$91:$AJ$131,
Statystyki!BX16='Tabela kolorów'!$AK$90,'Tabela kolorów'!$AK$91:$AK$131,Statystyki!BX16='Tabela kolorów'!$AL$90,'Tabela kolorów'!$AL$91:$AL$131,Statystyki!BX16='Tabela kolorów'!$AM$90,'Tabela kolorów'!$AM$91:$AM$131,
Statystyki!BX16='Tabela kolorów'!$AN$90,'Tabela kolorów'!$AN$91:$AN$131,Statystyki!BX16='Tabela kolorów'!$AO$90,'Tabela kolorów'!$AO$91:$AO$131,Statystyki!BX16='Tabela kolorów'!$AP$90,'Tabela kolorów'!$AP$91:$AP$131),"0")</f>
        <v>0</v>
      </c>
      <c r="BY528" t="str" cm="1">
        <f t="array" ref="BY528">_xlfn.IFNA(_xlfn.IFS(Statystyki!BY16='Tabela kolorów'!$B$90,'Tabela kolorów'!$B$91:$B$131,Statystyki!BY16='Tabela kolorów'!$C$90,'Tabela kolorów'!$C$91:$C$131,Statystyki!BY16='Tabela kolorów'!$D$90,'Tabela kolorów'!$D$91:$D$131,
Statystyki!BY16='Tabela kolorów'!$E$90,'Tabela kolorów'!$E$91:$E$131,Statystyki!BY16='Tabela kolorów'!$F$90,'Tabela kolorów'!$F$91:$F$131,Statystyki!BY16='Tabela kolorów'!$G$90,'Tabela kolorów'!$G$91:$G$131,
Statystyki!BY16='Tabela kolorów'!$H$90,'Tabela kolorów'!$H$91:$H$131,Statystyki!BY16='Tabela kolorów'!$I$90,'Tabela kolorów'!$I$91:$I$131,Statystyki!BY16='Tabela kolorów'!$J$90,'Tabela kolorów'!$J$91:$J$131,
Statystyki!BY16='Tabela kolorów'!$K$90,'Tabela kolorów'!$K$91:$K$131,Statystyki!BY16='Tabela kolorów'!$L$90,'Tabela kolorów'!$L$91:$L$131,Statystyki!BY16='Tabela kolorów'!$M$90,'Tabela kolorów'!$M$91:$M$131,
Statystyki!BY16='Tabela kolorów'!$N$90,'Tabela kolorów'!$N$91:$N$131,Statystyki!BY16='Tabela kolorów'!$O$90,'Tabela kolorów'!$O$91:$O$131,Statystyki!BY16='Tabela kolorów'!$P$90,'Tabela kolorów'!$P$91:$P$131,
Statystyki!BY16='Tabela kolorów'!$Q$90,'Tabela kolorów'!$Q$91:$Q$131,Statystyki!BY16='Tabela kolorów'!$R$90,'Tabela kolorów'!$R$91:$R$131,Statystyki!BY16='Tabela kolorów'!$S$90,'Tabela kolorów'!$S$91:$S$131,
Statystyki!BY16='Tabela kolorów'!$S$90,'Tabela kolorów'!$S$91:$S$131,Statystyki!BY16='Tabela kolorów'!$T$90,'Tabela kolorów'!$T$91:$T$131,Statystyki!BY16='Tabela kolorów'!$U$90,'Tabela kolorów'!$U$91:$U$131,
Statystyki!BY16='Tabela kolorów'!$V$90,'Tabela kolorów'!$V$91:$V$131,Statystyki!BY16='Tabela kolorów'!$W$90,'Tabela kolorów'!$W$91:$W$131,Statystyki!BY16='Tabela kolorów'!$X$90,'Tabela kolorów'!$X$91:$X$131,
Statystyki!BY16='Tabela kolorów'!$Y$90,'Tabela kolorów'!$Y$91:$Y$131,Statystyki!BY16='Tabela kolorów'!$Z$90,'Tabela kolorów'!$Z$91:$Z$131,Statystyki!BY16='Tabela kolorów'!$AA$90,'Tabela kolorów'!$AA$91:$AA$131,
Statystyki!BY16='Tabela kolorów'!$AB$90,'Tabela kolorów'!$AB$91:$AB$131,Statystyki!BY16='Tabela kolorów'!$AC$90,'Tabela kolorów'!$AC$91:$AC$131,Statystyki!BY16='Tabela kolorów'!$AD$90,'Tabela kolorów'!$AD$91:$AD$131,
Statystyki!BY16='Tabela kolorów'!$AE$90,'Tabela kolorów'!$AE$91:$AE$131,Statystyki!BY16='Tabela kolorów'!$AF$90,'Tabela kolorów'!$AF$91:$AF$131,Statystyki!BY16='Tabela kolorów'!$AG$90,'Tabela kolorów'!$AG$91:$AG$131,
Statystyki!BY16='Tabela kolorów'!$AH$90,'Tabela kolorów'!$AH$91:$AH$131,Statystyki!BY16='Tabela kolorów'!$AI$90,'Tabela kolorów'!$AI$91:$AI$131,Statystyki!BY16='Tabela kolorów'!$AJ$90,'Tabela kolorów'!$AJ$91:$AJ$131,
Statystyki!BY16='Tabela kolorów'!$AK$90,'Tabela kolorów'!$AK$91:$AK$131,Statystyki!BY16='Tabela kolorów'!$AL$90,'Tabela kolorów'!$AL$91:$AL$131,Statystyki!BY16='Tabela kolorów'!$AM$90,'Tabela kolorów'!$AM$91:$AM$131,
Statystyki!BY16='Tabela kolorów'!$AN$90,'Tabela kolorów'!$AN$91:$AN$131,Statystyki!BY16='Tabela kolorów'!$AO$90,'Tabela kolorów'!$AO$91:$AO$131,Statystyki!BY16='Tabela kolorów'!$AP$90,'Tabela kolorów'!$AP$91:$AP$131),"0")</f>
        <v>0</v>
      </c>
    </row>
    <row r="529" spans="61:61" x14ac:dyDescent="0.3">
      <c r="BI529">
        <v>2</v>
      </c>
    </row>
    <row r="530" spans="61:61" x14ac:dyDescent="0.3">
      <c r="BI530">
        <v>3</v>
      </c>
    </row>
    <row r="531" spans="61:61" x14ac:dyDescent="0.3">
      <c r="BI531">
        <v>4</v>
      </c>
    </row>
    <row r="532" spans="61:61" x14ac:dyDescent="0.3">
      <c r="BI532">
        <v>5</v>
      </c>
    </row>
    <row r="533" spans="61:61" x14ac:dyDescent="0.3">
      <c r="BI533">
        <v>6</v>
      </c>
    </row>
    <row r="534" spans="61:61" x14ac:dyDescent="0.3">
      <c r="BI534">
        <v>7</v>
      </c>
    </row>
    <row r="535" spans="61:61" x14ac:dyDescent="0.3">
      <c r="BI535">
        <v>8</v>
      </c>
    </row>
    <row r="536" spans="61:61" x14ac:dyDescent="0.3">
      <c r="BI536">
        <v>9</v>
      </c>
    </row>
    <row r="537" spans="61:61" x14ac:dyDescent="0.3">
      <c r="BI537">
        <v>10</v>
      </c>
    </row>
    <row r="538" spans="61:61" x14ac:dyDescent="0.3">
      <c r="BI538">
        <v>11</v>
      </c>
    </row>
    <row r="539" spans="61:61" x14ac:dyDescent="0.3">
      <c r="BI539">
        <v>12</v>
      </c>
    </row>
    <row r="540" spans="61:61" x14ac:dyDescent="0.3">
      <c r="BI540">
        <v>13</v>
      </c>
    </row>
    <row r="541" spans="61:61" x14ac:dyDescent="0.3">
      <c r="BI541">
        <v>14</v>
      </c>
    </row>
    <row r="542" spans="61:61" x14ac:dyDescent="0.3">
      <c r="BI542">
        <v>15</v>
      </c>
    </row>
    <row r="543" spans="61:61" x14ac:dyDescent="0.3">
      <c r="BI543">
        <v>16</v>
      </c>
    </row>
    <row r="544" spans="61:61" x14ac:dyDescent="0.3">
      <c r="BI544">
        <v>17</v>
      </c>
    </row>
    <row r="545" spans="60:61" x14ac:dyDescent="0.3">
      <c r="BI545">
        <v>18</v>
      </c>
    </row>
    <row r="546" spans="60:61" x14ac:dyDescent="0.3">
      <c r="BI546">
        <v>19</v>
      </c>
    </row>
    <row r="547" spans="60:61" x14ac:dyDescent="0.3">
      <c r="BI547">
        <v>20</v>
      </c>
    </row>
    <row r="548" spans="60:61" x14ac:dyDescent="0.3">
      <c r="BI548">
        <v>21</v>
      </c>
    </row>
    <row r="549" spans="60:61" x14ac:dyDescent="0.3">
      <c r="BI549">
        <v>22</v>
      </c>
    </row>
    <row r="550" spans="60:61" x14ac:dyDescent="0.3">
      <c r="BI550">
        <v>23</v>
      </c>
    </row>
    <row r="551" spans="60:61" x14ac:dyDescent="0.3">
      <c r="BI551">
        <v>24</v>
      </c>
    </row>
    <row r="552" spans="60:61" x14ac:dyDescent="0.3">
      <c r="BI552">
        <v>25</v>
      </c>
    </row>
    <row r="553" spans="60:61" x14ac:dyDescent="0.3">
      <c r="BI553">
        <v>26</v>
      </c>
    </row>
    <row r="554" spans="60:61" x14ac:dyDescent="0.3">
      <c r="BI554">
        <v>27</v>
      </c>
    </row>
    <row r="555" spans="60:61" x14ac:dyDescent="0.3">
      <c r="BI555">
        <v>28</v>
      </c>
    </row>
    <row r="556" spans="60:61" x14ac:dyDescent="0.3">
      <c r="BI556">
        <v>29</v>
      </c>
    </row>
    <row r="557" spans="60:61" x14ac:dyDescent="0.3">
      <c r="BH557">
        <v>13</v>
      </c>
      <c r="BI557">
        <v>30</v>
      </c>
    </row>
    <row r="558" spans="60:61" x14ac:dyDescent="0.3">
      <c r="BI558">
        <v>31</v>
      </c>
    </row>
    <row r="559" spans="60:61" x14ac:dyDescent="0.3">
      <c r="BI559">
        <v>32</v>
      </c>
    </row>
    <row r="560" spans="60:61" x14ac:dyDescent="0.3">
      <c r="BI560">
        <v>33</v>
      </c>
    </row>
    <row r="561" spans="61:77" x14ac:dyDescent="0.3">
      <c r="BI561">
        <v>34</v>
      </c>
    </row>
    <row r="562" spans="61:77" x14ac:dyDescent="0.3">
      <c r="BI562">
        <v>35</v>
      </c>
    </row>
    <row r="563" spans="61:77" x14ac:dyDescent="0.3">
      <c r="BI563">
        <v>36</v>
      </c>
    </row>
    <row r="564" spans="61:77" x14ac:dyDescent="0.3">
      <c r="BI564">
        <v>37</v>
      </c>
    </row>
    <row r="565" spans="61:77" x14ac:dyDescent="0.3">
      <c r="BI565">
        <v>38</v>
      </c>
    </row>
    <row r="566" spans="61:77" x14ac:dyDescent="0.3">
      <c r="BI566">
        <v>39</v>
      </c>
    </row>
    <row r="567" spans="61:77" x14ac:dyDescent="0.3">
      <c r="BI567">
        <v>40</v>
      </c>
    </row>
    <row r="568" spans="61:77" x14ac:dyDescent="0.3">
      <c r="BI568">
        <v>41</v>
      </c>
    </row>
    <row r="569" spans="61:77" x14ac:dyDescent="0.3">
      <c r="BI569">
        <v>42</v>
      </c>
    </row>
    <row r="570" spans="61:77" x14ac:dyDescent="0.3">
      <c r="BI570">
        <v>1</v>
      </c>
      <c r="BJ570" t="str" cm="1">
        <f t="array" ref="BJ570">_xlfn.IFNA(_xlfn.IFS(Statystyki!BJ17='Tabela kolorów'!$B$90,'Tabela kolorów'!$B$91:$B$131,Statystyki!BJ17='Tabela kolorów'!$C$90,'Tabela kolorów'!$C$91:$C$131,Statystyki!BJ17='Tabela kolorów'!$D$90,'Tabela kolorów'!$D$91:$D$131,
Statystyki!BJ17='Tabela kolorów'!$E$90,'Tabela kolorów'!$E$91:$E$131,Statystyki!BJ17='Tabela kolorów'!$F$90,'Tabela kolorów'!$F$91:$F$131,Statystyki!BJ17='Tabela kolorów'!$G$90,'Tabela kolorów'!$G$91:$G$131,
Statystyki!BJ17='Tabela kolorów'!$H$90,'Tabela kolorów'!$H$91:$H$131,Statystyki!BJ17='Tabela kolorów'!$I$90,'Tabela kolorów'!$I$91:$I$131,Statystyki!BJ17='Tabela kolorów'!$J$90,'Tabela kolorów'!$J$91:$J$131,
Statystyki!BJ17='Tabela kolorów'!$K$90,'Tabela kolorów'!$K$91:$K$131,Statystyki!BJ17='Tabela kolorów'!$L$90,'Tabela kolorów'!$L$91:$L$131,Statystyki!BJ17='Tabela kolorów'!$M$90,'Tabela kolorów'!$M$91:$M$131,
Statystyki!BJ17='Tabela kolorów'!$N$90,'Tabela kolorów'!$N$91:$N$131,Statystyki!BJ17='Tabela kolorów'!$O$90,'Tabela kolorów'!$O$91:$O$131,Statystyki!BJ17='Tabela kolorów'!$P$90,'Tabela kolorów'!$P$91:$P$131,
Statystyki!BJ17='Tabela kolorów'!$Q$90,'Tabela kolorów'!$Q$91:$Q$131,Statystyki!BJ17='Tabela kolorów'!$R$90,'Tabela kolorów'!$R$91:$R$131,Statystyki!BJ17='Tabela kolorów'!$S$90,'Tabela kolorów'!$S$91:$S$131,
Statystyki!BJ17='Tabela kolorów'!$S$90,'Tabela kolorów'!$S$91:$S$131,Statystyki!BJ17='Tabela kolorów'!$T$90,'Tabela kolorów'!$T$91:$T$131,Statystyki!BJ17='Tabela kolorów'!$U$90,'Tabela kolorów'!$U$91:$U$131,
Statystyki!BJ17='Tabela kolorów'!$V$90,'Tabela kolorów'!$V$91:$V$131,Statystyki!BJ17='Tabela kolorów'!$W$90,'Tabela kolorów'!$W$91:$W$131,Statystyki!BJ17='Tabela kolorów'!$X$90,'Tabela kolorów'!$X$91:$X$131,
Statystyki!BJ17='Tabela kolorów'!$Y$90,'Tabela kolorów'!$Y$91:$Y$131,Statystyki!BJ17='Tabela kolorów'!$Z$90,'Tabela kolorów'!$Z$91:$Z$131,Statystyki!BJ17='Tabela kolorów'!$AA$90,'Tabela kolorów'!$AA$91:$AA$131,
Statystyki!BJ17='Tabela kolorów'!$AB$90,'Tabela kolorów'!$AB$91:$AB$131,Statystyki!BJ17='Tabela kolorów'!$AC$90,'Tabela kolorów'!$AC$91:$AC$131,Statystyki!BJ17='Tabela kolorów'!$AD$90,'Tabela kolorów'!$AD$91:$AD$131,
Statystyki!BJ17='Tabela kolorów'!$AE$90,'Tabela kolorów'!$AE$91:$AE$131,Statystyki!BJ17='Tabela kolorów'!$AF$90,'Tabela kolorów'!$AF$91:$AF$131,Statystyki!BJ17='Tabela kolorów'!$AG$90,'Tabela kolorów'!$AG$91:$AG$131,
Statystyki!BJ17='Tabela kolorów'!$AH$90,'Tabela kolorów'!$AH$91:$AH$131,Statystyki!BJ17='Tabela kolorów'!$AI$90,'Tabela kolorów'!$AI$91:$AI$131,Statystyki!BJ17='Tabela kolorów'!$AJ$90,'Tabela kolorów'!$AJ$91:$AJ$131,
Statystyki!BJ17='Tabela kolorów'!$AK$90,'Tabela kolorów'!$AK$91:$AK$131,Statystyki!BJ17='Tabela kolorów'!$AL$90,'Tabela kolorów'!$AL$91:$AL$131,Statystyki!BJ17='Tabela kolorów'!$AM$90,'Tabela kolorów'!$AM$91:$AM$131,
Statystyki!BJ17='Tabela kolorów'!$AN$90,'Tabela kolorów'!$AN$91:$AN$131,Statystyki!BJ17='Tabela kolorów'!$AO$90,'Tabela kolorów'!$AO$91:$AO$131,Statystyki!BJ17='Tabela kolorów'!$AP$90,'Tabela kolorów'!$AP$91:$AP$131),"0")</f>
        <v>0</v>
      </c>
      <c r="BK570" t="str" cm="1">
        <f t="array" ref="BK570">_xlfn.IFNA(_xlfn.IFS(Statystyki!BK17='Tabela kolorów'!$B$90,'Tabela kolorów'!$B$91:$B$131,Statystyki!BK17='Tabela kolorów'!$C$90,'Tabela kolorów'!$C$91:$C$131,Statystyki!BK17='Tabela kolorów'!$D$90,'Tabela kolorów'!$D$91:$D$131,
Statystyki!BK17='Tabela kolorów'!$E$90,'Tabela kolorów'!$E$91:$E$131,Statystyki!BK17='Tabela kolorów'!$F$90,'Tabela kolorów'!$F$91:$F$131,Statystyki!BK17='Tabela kolorów'!$G$90,'Tabela kolorów'!$G$91:$G$131,
Statystyki!BK17='Tabela kolorów'!$H$90,'Tabela kolorów'!$H$91:$H$131,Statystyki!BK17='Tabela kolorów'!$I$90,'Tabela kolorów'!$I$91:$I$131,Statystyki!BK17='Tabela kolorów'!$J$90,'Tabela kolorów'!$J$91:$J$131,
Statystyki!BK17='Tabela kolorów'!$K$90,'Tabela kolorów'!$K$91:$K$131,Statystyki!BK17='Tabela kolorów'!$L$90,'Tabela kolorów'!$L$91:$L$131,Statystyki!BK17='Tabela kolorów'!$M$90,'Tabela kolorów'!$M$91:$M$131,
Statystyki!BK17='Tabela kolorów'!$N$90,'Tabela kolorów'!$N$91:$N$131,Statystyki!BK17='Tabela kolorów'!$O$90,'Tabela kolorów'!$O$91:$O$131,Statystyki!BK17='Tabela kolorów'!$P$90,'Tabela kolorów'!$P$91:$P$131,
Statystyki!BK17='Tabela kolorów'!$Q$90,'Tabela kolorów'!$Q$91:$Q$131,Statystyki!BK17='Tabela kolorów'!$R$90,'Tabela kolorów'!$R$91:$R$131,Statystyki!BK17='Tabela kolorów'!$S$90,'Tabela kolorów'!$S$91:$S$131,
Statystyki!BK17='Tabela kolorów'!$S$90,'Tabela kolorów'!$S$91:$S$131,Statystyki!BK17='Tabela kolorów'!$T$90,'Tabela kolorów'!$T$91:$T$131,Statystyki!BK17='Tabela kolorów'!$U$90,'Tabela kolorów'!$U$91:$U$131,
Statystyki!BK17='Tabela kolorów'!$V$90,'Tabela kolorów'!$V$91:$V$131,Statystyki!BK17='Tabela kolorów'!$W$90,'Tabela kolorów'!$W$91:$W$131,Statystyki!BK17='Tabela kolorów'!$X$90,'Tabela kolorów'!$X$91:$X$131,
Statystyki!BK17='Tabela kolorów'!$Y$90,'Tabela kolorów'!$Y$91:$Y$131,Statystyki!BK17='Tabela kolorów'!$Z$90,'Tabela kolorów'!$Z$91:$Z$131,Statystyki!BK17='Tabela kolorów'!$AA$90,'Tabela kolorów'!$AA$91:$AA$131,
Statystyki!BK17='Tabela kolorów'!$AB$90,'Tabela kolorów'!$AB$91:$AB$131,Statystyki!BK17='Tabela kolorów'!$AC$90,'Tabela kolorów'!$AC$91:$AC$131,Statystyki!BK17='Tabela kolorów'!$AD$90,'Tabela kolorów'!$AD$91:$AD$131,
Statystyki!BK17='Tabela kolorów'!$AE$90,'Tabela kolorów'!$AE$91:$AE$131,Statystyki!BK17='Tabela kolorów'!$AF$90,'Tabela kolorów'!$AF$91:$AF$131,Statystyki!BK17='Tabela kolorów'!$AG$90,'Tabela kolorów'!$AG$91:$AG$131,
Statystyki!BK17='Tabela kolorów'!$AH$90,'Tabela kolorów'!$AH$91:$AH$131,Statystyki!BK17='Tabela kolorów'!$AI$90,'Tabela kolorów'!$AI$91:$AI$131,Statystyki!BK17='Tabela kolorów'!$AJ$90,'Tabela kolorów'!$AJ$91:$AJ$131,
Statystyki!BK17='Tabela kolorów'!$AK$90,'Tabela kolorów'!$AK$91:$AK$131,Statystyki!BK17='Tabela kolorów'!$AL$90,'Tabela kolorów'!$AL$91:$AL$131,Statystyki!BK17='Tabela kolorów'!$AM$90,'Tabela kolorów'!$AM$91:$AM$131,
Statystyki!BK17='Tabela kolorów'!$AN$90,'Tabela kolorów'!$AN$91:$AN$131,Statystyki!BK17='Tabela kolorów'!$AO$90,'Tabela kolorów'!$AO$91:$AO$131,Statystyki!BK17='Tabela kolorów'!$AP$90,'Tabela kolorów'!$AP$91:$AP$131),"0")</f>
        <v>0</v>
      </c>
      <c r="BL570" t="str" cm="1">
        <f t="array" ref="BL570">_xlfn.IFNA(_xlfn.IFS(Statystyki!BL17='Tabela kolorów'!$B$90,'Tabela kolorów'!$B$91:$B$131,Statystyki!BL17='Tabela kolorów'!$C$90,'Tabela kolorów'!$C$91:$C$131,Statystyki!BL17='Tabela kolorów'!$D$90,'Tabela kolorów'!$D$91:$D$131,
Statystyki!BL17='Tabela kolorów'!$E$90,'Tabela kolorów'!$E$91:$E$131,Statystyki!BL17='Tabela kolorów'!$F$90,'Tabela kolorów'!$F$91:$F$131,Statystyki!BL17='Tabela kolorów'!$G$90,'Tabela kolorów'!$G$91:$G$131,
Statystyki!BL17='Tabela kolorów'!$H$90,'Tabela kolorów'!$H$91:$H$131,Statystyki!BL17='Tabela kolorów'!$I$90,'Tabela kolorów'!$I$91:$I$131,Statystyki!BL17='Tabela kolorów'!$J$90,'Tabela kolorów'!$J$91:$J$131,
Statystyki!BL17='Tabela kolorów'!$K$90,'Tabela kolorów'!$K$91:$K$131,Statystyki!BL17='Tabela kolorów'!$L$90,'Tabela kolorów'!$L$91:$L$131,Statystyki!BL17='Tabela kolorów'!$M$90,'Tabela kolorów'!$M$91:$M$131,
Statystyki!BL17='Tabela kolorów'!$N$90,'Tabela kolorów'!$N$91:$N$131,Statystyki!BL17='Tabela kolorów'!$O$90,'Tabela kolorów'!$O$91:$O$131,Statystyki!BL17='Tabela kolorów'!$P$90,'Tabela kolorów'!$P$91:$P$131,
Statystyki!BL17='Tabela kolorów'!$Q$90,'Tabela kolorów'!$Q$91:$Q$131,Statystyki!BL17='Tabela kolorów'!$R$90,'Tabela kolorów'!$R$91:$R$131,Statystyki!BL17='Tabela kolorów'!$S$90,'Tabela kolorów'!$S$91:$S$131,
Statystyki!BL17='Tabela kolorów'!$S$90,'Tabela kolorów'!$S$91:$S$131,Statystyki!BL17='Tabela kolorów'!$T$90,'Tabela kolorów'!$T$91:$T$131,Statystyki!BL17='Tabela kolorów'!$U$90,'Tabela kolorów'!$U$91:$U$131,
Statystyki!BL17='Tabela kolorów'!$V$90,'Tabela kolorów'!$V$91:$V$131,Statystyki!BL17='Tabela kolorów'!$W$90,'Tabela kolorów'!$W$91:$W$131,Statystyki!BL17='Tabela kolorów'!$X$90,'Tabela kolorów'!$X$91:$X$131,
Statystyki!BL17='Tabela kolorów'!$Y$90,'Tabela kolorów'!$Y$91:$Y$131,Statystyki!BL17='Tabela kolorów'!$Z$90,'Tabela kolorów'!$Z$91:$Z$131,Statystyki!BL17='Tabela kolorów'!$AA$90,'Tabela kolorów'!$AA$91:$AA$131,
Statystyki!BL17='Tabela kolorów'!$AB$90,'Tabela kolorów'!$AB$91:$AB$131,Statystyki!BL17='Tabela kolorów'!$AC$90,'Tabela kolorów'!$AC$91:$AC$131,Statystyki!BL17='Tabela kolorów'!$AD$90,'Tabela kolorów'!$AD$91:$AD$131,
Statystyki!BL17='Tabela kolorów'!$AE$90,'Tabela kolorów'!$AE$91:$AE$131,Statystyki!BL17='Tabela kolorów'!$AF$90,'Tabela kolorów'!$AF$91:$AF$131,Statystyki!BL17='Tabela kolorów'!$AG$90,'Tabela kolorów'!$AG$91:$AG$131,
Statystyki!BL17='Tabela kolorów'!$AH$90,'Tabela kolorów'!$AH$91:$AH$131,Statystyki!BL17='Tabela kolorów'!$AI$90,'Tabela kolorów'!$AI$91:$AI$131,Statystyki!BL17='Tabela kolorów'!$AJ$90,'Tabela kolorów'!$AJ$91:$AJ$131,
Statystyki!BL17='Tabela kolorów'!$AK$90,'Tabela kolorów'!$AK$91:$AK$131,Statystyki!BL17='Tabela kolorów'!$AL$90,'Tabela kolorów'!$AL$91:$AL$131,Statystyki!BL17='Tabela kolorów'!$AM$90,'Tabela kolorów'!$AM$91:$AM$131,
Statystyki!BL17='Tabela kolorów'!$AN$90,'Tabela kolorów'!$AN$91:$AN$131,Statystyki!BL17='Tabela kolorów'!$AO$90,'Tabela kolorów'!$AO$91:$AO$131,Statystyki!BL17='Tabela kolorów'!$AP$90,'Tabela kolorów'!$AP$91:$AP$131),"0")</f>
        <v>0</v>
      </c>
      <c r="BM570" t="str" cm="1">
        <f t="array" ref="BM570">_xlfn.IFNA(_xlfn.IFS(Statystyki!BM17='Tabela kolorów'!$B$90,'Tabela kolorów'!$B$91:$B$131,Statystyki!BM17='Tabela kolorów'!$C$90,'Tabela kolorów'!$C$91:$C$131,Statystyki!BM17='Tabela kolorów'!$D$90,'Tabela kolorów'!$D$91:$D$131,
Statystyki!BM17='Tabela kolorów'!$E$90,'Tabela kolorów'!$E$91:$E$131,Statystyki!BM17='Tabela kolorów'!$F$90,'Tabela kolorów'!$F$91:$F$131,Statystyki!BM17='Tabela kolorów'!$G$90,'Tabela kolorów'!$G$91:$G$131,
Statystyki!BM17='Tabela kolorów'!$H$90,'Tabela kolorów'!$H$91:$H$131,Statystyki!BM17='Tabela kolorów'!$I$90,'Tabela kolorów'!$I$91:$I$131,Statystyki!BM17='Tabela kolorów'!$J$90,'Tabela kolorów'!$J$91:$J$131,
Statystyki!BM17='Tabela kolorów'!$K$90,'Tabela kolorów'!$K$91:$K$131,Statystyki!BM17='Tabela kolorów'!$L$90,'Tabela kolorów'!$L$91:$L$131,Statystyki!BM17='Tabela kolorów'!$M$90,'Tabela kolorów'!$M$91:$M$131,
Statystyki!BM17='Tabela kolorów'!$N$90,'Tabela kolorów'!$N$91:$N$131,Statystyki!BM17='Tabela kolorów'!$O$90,'Tabela kolorów'!$O$91:$O$131,Statystyki!BM17='Tabela kolorów'!$P$90,'Tabela kolorów'!$P$91:$P$131,
Statystyki!BM17='Tabela kolorów'!$Q$90,'Tabela kolorów'!$Q$91:$Q$131,Statystyki!BM17='Tabela kolorów'!$R$90,'Tabela kolorów'!$R$91:$R$131,Statystyki!BM17='Tabela kolorów'!$S$90,'Tabela kolorów'!$S$91:$S$131,
Statystyki!BM17='Tabela kolorów'!$S$90,'Tabela kolorów'!$S$91:$S$131,Statystyki!BM17='Tabela kolorów'!$T$90,'Tabela kolorów'!$T$91:$T$131,Statystyki!BM17='Tabela kolorów'!$U$90,'Tabela kolorów'!$U$91:$U$131,
Statystyki!BM17='Tabela kolorów'!$V$90,'Tabela kolorów'!$V$91:$V$131,Statystyki!BM17='Tabela kolorów'!$W$90,'Tabela kolorów'!$W$91:$W$131,Statystyki!BM17='Tabela kolorów'!$X$90,'Tabela kolorów'!$X$91:$X$131,
Statystyki!BM17='Tabela kolorów'!$Y$90,'Tabela kolorów'!$Y$91:$Y$131,Statystyki!BM17='Tabela kolorów'!$Z$90,'Tabela kolorów'!$Z$91:$Z$131,Statystyki!BM17='Tabela kolorów'!$AA$90,'Tabela kolorów'!$AA$91:$AA$131,
Statystyki!BM17='Tabela kolorów'!$AB$90,'Tabela kolorów'!$AB$91:$AB$131,Statystyki!BM17='Tabela kolorów'!$AC$90,'Tabela kolorów'!$AC$91:$AC$131,Statystyki!BM17='Tabela kolorów'!$AD$90,'Tabela kolorów'!$AD$91:$AD$131,
Statystyki!BM17='Tabela kolorów'!$AE$90,'Tabela kolorów'!$AE$91:$AE$131,Statystyki!BM17='Tabela kolorów'!$AF$90,'Tabela kolorów'!$AF$91:$AF$131,Statystyki!BM17='Tabela kolorów'!$AG$90,'Tabela kolorów'!$AG$91:$AG$131,
Statystyki!BM17='Tabela kolorów'!$AH$90,'Tabela kolorów'!$AH$91:$AH$131,Statystyki!BM17='Tabela kolorów'!$AI$90,'Tabela kolorów'!$AI$91:$AI$131,Statystyki!BM17='Tabela kolorów'!$AJ$90,'Tabela kolorów'!$AJ$91:$AJ$131,
Statystyki!BM17='Tabela kolorów'!$AK$90,'Tabela kolorów'!$AK$91:$AK$131,Statystyki!BM17='Tabela kolorów'!$AL$90,'Tabela kolorów'!$AL$91:$AL$131,Statystyki!BM17='Tabela kolorów'!$AM$90,'Tabela kolorów'!$AM$91:$AM$131,
Statystyki!BM17='Tabela kolorów'!$AN$90,'Tabela kolorów'!$AN$91:$AN$131,Statystyki!BM17='Tabela kolorów'!$AO$90,'Tabela kolorów'!$AO$91:$AO$131,Statystyki!BM17='Tabela kolorów'!$AP$90,'Tabela kolorów'!$AP$91:$AP$131),"0")</f>
        <v>0</v>
      </c>
      <c r="BN570" t="str" cm="1">
        <f t="array" ref="BN570">_xlfn.IFNA(_xlfn.IFS(Statystyki!BN17='Tabela kolorów'!$B$90,'Tabela kolorów'!$B$91:$B$131,Statystyki!BN17='Tabela kolorów'!$C$90,'Tabela kolorów'!$C$91:$C$131,Statystyki!BN17='Tabela kolorów'!$D$90,'Tabela kolorów'!$D$91:$D$131,
Statystyki!BN17='Tabela kolorów'!$E$90,'Tabela kolorów'!$E$91:$E$131,Statystyki!BN17='Tabela kolorów'!$F$90,'Tabela kolorów'!$F$91:$F$131,Statystyki!BN17='Tabela kolorów'!$G$90,'Tabela kolorów'!$G$91:$G$131,
Statystyki!BN17='Tabela kolorów'!$H$90,'Tabela kolorów'!$H$91:$H$131,Statystyki!BN17='Tabela kolorów'!$I$90,'Tabela kolorów'!$I$91:$I$131,Statystyki!BN17='Tabela kolorów'!$J$90,'Tabela kolorów'!$J$91:$J$131,
Statystyki!BN17='Tabela kolorów'!$K$90,'Tabela kolorów'!$K$91:$K$131,Statystyki!BN17='Tabela kolorów'!$L$90,'Tabela kolorów'!$L$91:$L$131,Statystyki!BN17='Tabela kolorów'!$M$90,'Tabela kolorów'!$M$91:$M$131,
Statystyki!BN17='Tabela kolorów'!$N$90,'Tabela kolorów'!$N$91:$N$131,Statystyki!BN17='Tabela kolorów'!$O$90,'Tabela kolorów'!$O$91:$O$131,Statystyki!BN17='Tabela kolorów'!$P$90,'Tabela kolorów'!$P$91:$P$131,
Statystyki!BN17='Tabela kolorów'!$Q$90,'Tabela kolorów'!$Q$91:$Q$131,Statystyki!BN17='Tabela kolorów'!$R$90,'Tabela kolorów'!$R$91:$R$131,Statystyki!BN17='Tabela kolorów'!$S$90,'Tabela kolorów'!$S$91:$S$131,
Statystyki!BN17='Tabela kolorów'!$S$90,'Tabela kolorów'!$S$91:$S$131,Statystyki!BN17='Tabela kolorów'!$T$90,'Tabela kolorów'!$T$91:$T$131,Statystyki!BN17='Tabela kolorów'!$U$90,'Tabela kolorów'!$U$91:$U$131,
Statystyki!BN17='Tabela kolorów'!$V$90,'Tabela kolorów'!$V$91:$V$131,Statystyki!BN17='Tabela kolorów'!$W$90,'Tabela kolorów'!$W$91:$W$131,Statystyki!BN17='Tabela kolorów'!$X$90,'Tabela kolorów'!$X$91:$X$131,
Statystyki!BN17='Tabela kolorów'!$Y$90,'Tabela kolorów'!$Y$91:$Y$131,Statystyki!BN17='Tabela kolorów'!$Z$90,'Tabela kolorów'!$Z$91:$Z$131,Statystyki!BN17='Tabela kolorów'!$AA$90,'Tabela kolorów'!$AA$91:$AA$131,
Statystyki!BN17='Tabela kolorów'!$AB$90,'Tabela kolorów'!$AB$91:$AB$131,Statystyki!BN17='Tabela kolorów'!$AC$90,'Tabela kolorów'!$AC$91:$AC$131,Statystyki!BN17='Tabela kolorów'!$AD$90,'Tabela kolorów'!$AD$91:$AD$131,
Statystyki!BN17='Tabela kolorów'!$AE$90,'Tabela kolorów'!$AE$91:$AE$131,Statystyki!BN17='Tabela kolorów'!$AF$90,'Tabela kolorów'!$AF$91:$AF$131,Statystyki!BN17='Tabela kolorów'!$AG$90,'Tabela kolorów'!$AG$91:$AG$131,
Statystyki!BN17='Tabela kolorów'!$AH$90,'Tabela kolorów'!$AH$91:$AH$131,Statystyki!BN17='Tabela kolorów'!$AI$90,'Tabela kolorów'!$AI$91:$AI$131,Statystyki!BN17='Tabela kolorów'!$AJ$90,'Tabela kolorów'!$AJ$91:$AJ$131,
Statystyki!BN17='Tabela kolorów'!$AK$90,'Tabela kolorów'!$AK$91:$AK$131,Statystyki!BN17='Tabela kolorów'!$AL$90,'Tabela kolorów'!$AL$91:$AL$131,Statystyki!BN17='Tabela kolorów'!$AM$90,'Tabela kolorów'!$AM$91:$AM$131,
Statystyki!BN17='Tabela kolorów'!$AN$90,'Tabela kolorów'!$AN$91:$AN$131,Statystyki!BN17='Tabela kolorów'!$AO$90,'Tabela kolorów'!$AO$91:$AO$131,Statystyki!BN17='Tabela kolorów'!$AP$90,'Tabela kolorów'!$AP$91:$AP$131),"0")</f>
        <v>0</v>
      </c>
      <c r="BO570" t="str" cm="1">
        <f t="array" ref="BO570">_xlfn.IFNA(_xlfn.IFS(Statystyki!BO17='Tabela kolorów'!$B$90,'Tabela kolorów'!$B$91:$B$131,Statystyki!BO17='Tabela kolorów'!$C$90,'Tabela kolorów'!$C$91:$C$131,Statystyki!BO17='Tabela kolorów'!$D$90,'Tabela kolorów'!$D$91:$D$131,
Statystyki!BO17='Tabela kolorów'!$E$90,'Tabela kolorów'!$E$91:$E$131,Statystyki!BO17='Tabela kolorów'!$F$90,'Tabela kolorów'!$F$91:$F$131,Statystyki!BO17='Tabela kolorów'!$G$90,'Tabela kolorów'!$G$91:$G$131,
Statystyki!BO17='Tabela kolorów'!$H$90,'Tabela kolorów'!$H$91:$H$131,Statystyki!BO17='Tabela kolorów'!$I$90,'Tabela kolorów'!$I$91:$I$131,Statystyki!BO17='Tabela kolorów'!$J$90,'Tabela kolorów'!$J$91:$J$131,
Statystyki!BO17='Tabela kolorów'!$K$90,'Tabela kolorów'!$K$91:$K$131,Statystyki!BO17='Tabela kolorów'!$L$90,'Tabela kolorów'!$L$91:$L$131,Statystyki!BO17='Tabela kolorów'!$M$90,'Tabela kolorów'!$M$91:$M$131,
Statystyki!BO17='Tabela kolorów'!$N$90,'Tabela kolorów'!$N$91:$N$131,Statystyki!BO17='Tabela kolorów'!$O$90,'Tabela kolorów'!$O$91:$O$131,Statystyki!BO17='Tabela kolorów'!$P$90,'Tabela kolorów'!$P$91:$P$131,
Statystyki!BO17='Tabela kolorów'!$Q$90,'Tabela kolorów'!$Q$91:$Q$131,Statystyki!BO17='Tabela kolorów'!$R$90,'Tabela kolorów'!$R$91:$R$131,Statystyki!BO17='Tabela kolorów'!$S$90,'Tabela kolorów'!$S$91:$S$131,
Statystyki!BO17='Tabela kolorów'!$S$90,'Tabela kolorów'!$S$91:$S$131,Statystyki!BO17='Tabela kolorów'!$T$90,'Tabela kolorów'!$T$91:$T$131,Statystyki!BO17='Tabela kolorów'!$U$90,'Tabela kolorów'!$U$91:$U$131,
Statystyki!BO17='Tabela kolorów'!$V$90,'Tabela kolorów'!$V$91:$V$131,Statystyki!BO17='Tabela kolorów'!$W$90,'Tabela kolorów'!$W$91:$W$131,Statystyki!BO17='Tabela kolorów'!$X$90,'Tabela kolorów'!$X$91:$X$131,
Statystyki!BO17='Tabela kolorów'!$Y$90,'Tabela kolorów'!$Y$91:$Y$131,Statystyki!BO17='Tabela kolorów'!$Z$90,'Tabela kolorów'!$Z$91:$Z$131,Statystyki!BO17='Tabela kolorów'!$AA$90,'Tabela kolorów'!$AA$91:$AA$131,
Statystyki!BO17='Tabela kolorów'!$AB$90,'Tabela kolorów'!$AB$91:$AB$131,Statystyki!BO17='Tabela kolorów'!$AC$90,'Tabela kolorów'!$AC$91:$AC$131,Statystyki!BO17='Tabela kolorów'!$AD$90,'Tabela kolorów'!$AD$91:$AD$131,
Statystyki!BO17='Tabela kolorów'!$AE$90,'Tabela kolorów'!$AE$91:$AE$131,Statystyki!BO17='Tabela kolorów'!$AF$90,'Tabela kolorów'!$AF$91:$AF$131,Statystyki!BO17='Tabela kolorów'!$AG$90,'Tabela kolorów'!$AG$91:$AG$131,
Statystyki!BO17='Tabela kolorów'!$AH$90,'Tabela kolorów'!$AH$91:$AH$131,Statystyki!BO17='Tabela kolorów'!$AI$90,'Tabela kolorów'!$AI$91:$AI$131,Statystyki!BO17='Tabela kolorów'!$AJ$90,'Tabela kolorów'!$AJ$91:$AJ$131,
Statystyki!BO17='Tabela kolorów'!$AK$90,'Tabela kolorów'!$AK$91:$AK$131,Statystyki!BO17='Tabela kolorów'!$AL$90,'Tabela kolorów'!$AL$91:$AL$131,Statystyki!BO17='Tabela kolorów'!$AM$90,'Tabela kolorów'!$AM$91:$AM$131,
Statystyki!BO17='Tabela kolorów'!$AN$90,'Tabela kolorów'!$AN$91:$AN$131,Statystyki!BO17='Tabela kolorów'!$AO$90,'Tabela kolorów'!$AO$91:$AO$131,Statystyki!BO17='Tabela kolorów'!$AP$90,'Tabela kolorów'!$AP$91:$AP$131),"0")</f>
        <v>0</v>
      </c>
      <c r="BP570" t="str" cm="1">
        <f t="array" ref="BP570">_xlfn.IFNA(_xlfn.IFS(Statystyki!BP17='Tabela kolorów'!$B$90,'Tabela kolorów'!$B$91:$B$131,Statystyki!BP17='Tabela kolorów'!$C$90,'Tabela kolorów'!$C$91:$C$131,Statystyki!BP17='Tabela kolorów'!$D$90,'Tabela kolorów'!$D$91:$D$131,
Statystyki!BP17='Tabela kolorów'!$E$90,'Tabela kolorów'!$E$91:$E$131,Statystyki!BP17='Tabela kolorów'!$F$90,'Tabela kolorów'!$F$91:$F$131,Statystyki!BP17='Tabela kolorów'!$G$90,'Tabela kolorów'!$G$91:$G$131,
Statystyki!BP17='Tabela kolorów'!$H$90,'Tabela kolorów'!$H$91:$H$131,Statystyki!BP17='Tabela kolorów'!$I$90,'Tabela kolorów'!$I$91:$I$131,Statystyki!BP17='Tabela kolorów'!$J$90,'Tabela kolorów'!$J$91:$J$131,
Statystyki!BP17='Tabela kolorów'!$K$90,'Tabela kolorów'!$K$91:$K$131,Statystyki!BP17='Tabela kolorów'!$L$90,'Tabela kolorów'!$L$91:$L$131,Statystyki!BP17='Tabela kolorów'!$M$90,'Tabela kolorów'!$M$91:$M$131,
Statystyki!BP17='Tabela kolorów'!$N$90,'Tabela kolorów'!$N$91:$N$131,Statystyki!BP17='Tabela kolorów'!$O$90,'Tabela kolorów'!$O$91:$O$131,Statystyki!BP17='Tabela kolorów'!$P$90,'Tabela kolorów'!$P$91:$P$131,
Statystyki!BP17='Tabela kolorów'!$Q$90,'Tabela kolorów'!$Q$91:$Q$131,Statystyki!BP17='Tabela kolorów'!$R$90,'Tabela kolorów'!$R$91:$R$131,Statystyki!BP17='Tabela kolorów'!$S$90,'Tabela kolorów'!$S$91:$S$131,
Statystyki!BP17='Tabela kolorów'!$S$90,'Tabela kolorów'!$S$91:$S$131,Statystyki!BP17='Tabela kolorów'!$T$90,'Tabela kolorów'!$T$91:$T$131,Statystyki!BP17='Tabela kolorów'!$U$90,'Tabela kolorów'!$U$91:$U$131,
Statystyki!BP17='Tabela kolorów'!$V$90,'Tabela kolorów'!$V$91:$V$131,Statystyki!BP17='Tabela kolorów'!$W$90,'Tabela kolorów'!$W$91:$W$131,Statystyki!BP17='Tabela kolorów'!$X$90,'Tabela kolorów'!$X$91:$X$131,
Statystyki!BP17='Tabela kolorów'!$Y$90,'Tabela kolorów'!$Y$91:$Y$131,Statystyki!BP17='Tabela kolorów'!$Z$90,'Tabela kolorów'!$Z$91:$Z$131,Statystyki!BP17='Tabela kolorów'!$AA$90,'Tabela kolorów'!$AA$91:$AA$131,
Statystyki!BP17='Tabela kolorów'!$AB$90,'Tabela kolorów'!$AB$91:$AB$131,Statystyki!BP17='Tabela kolorów'!$AC$90,'Tabela kolorów'!$AC$91:$AC$131,Statystyki!BP17='Tabela kolorów'!$AD$90,'Tabela kolorów'!$AD$91:$AD$131,
Statystyki!BP17='Tabela kolorów'!$AE$90,'Tabela kolorów'!$AE$91:$AE$131,Statystyki!BP17='Tabela kolorów'!$AF$90,'Tabela kolorów'!$AF$91:$AF$131,Statystyki!BP17='Tabela kolorów'!$AG$90,'Tabela kolorów'!$AG$91:$AG$131,
Statystyki!BP17='Tabela kolorów'!$AH$90,'Tabela kolorów'!$AH$91:$AH$131,Statystyki!BP17='Tabela kolorów'!$AI$90,'Tabela kolorów'!$AI$91:$AI$131,Statystyki!BP17='Tabela kolorów'!$AJ$90,'Tabela kolorów'!$AJ$91:$AJ$131,
Statystyki!BP17='Tabela kolorów'!$AK$90,'Tabela kolorów'!$AK$91:$AK$131,Statystyki!BP17='Tabela kolorów'!$AL$90,'Tabela kolorów'!$AL$91:$AL$131,Statystyki!BP17='Tabela kolorów'!$AM$90,'Tabela kolorów'!$AM$91:$AM$131,
Statystyki!BP17='Tabela kolorów'!$AN$90,'Tabela kolorów'!$AN$91:$AN$131,Statystyki!BP17='Tabela kolorów'!$AO$90,'Tabela kolorów'!$AO$91:$AO$131,Statystyki!BP17='Tabela kolorów'!$AP$90,'Tabela kolorów'!$AP$91:$AP$131),"0")</f>
        <v>0</v>
      </c>
      <c r="BQ570" t="str" cm="1">
        <f t="array" ref="BQ570">_xlfn.IFNA(_xlfn.IFS(Statystyki!BQ17='Tabela kolorów'!$B$90,'Tabela kolorów'!$B$91:$B$131,Statystyki!BQ17='Tabela kolorów'!$C$90,'Tabela kolorów'!$C$91:$C$131,Statystyki!BQ17='Tabela kolorów'!$D$90,'Tabela kolorów'!$D$91:$D$131,
Statystyki!BQ17='Tabela kolorów'!$E$90,'Tabela kolorów'!$E$91:$E$131,Statystyki!BQ17='Tabela kolorów'!$F$90,'Tabela kolorów'!$F$91:$F$131,Statystyki!BQ17='Tabela kolorów'!$G$90,'Tabela kolorów'!$G$91:$G$131,
Statystyki!BQ17='Tabela kolorów'!$H$90,'Tabela kolorów'!$H$91:$H$131,Statystyki!BQ17='Tabela kolorów'!$I$90,'Tabela kolorów'!$I$91:$I$131,Statystyki!BQ17='Tabela kolorów'!$J$90,'Tabela kolorów'!$J$91:$J$131,
Statystyki!BQ17='Tabela kolorów'!$K$90,'Tabela kolorów'!$K$91:$K$131,Statystyki!BQ17='Tabela kolorów'!$L$90,'Tabela kolorów'!$L$91:$L$131,Statystyki!BQ17='Tabela kolorów'!$M$90,'Tabela kolorów'!$M$91:$M$131,
Statystyki!BQ17='Tabela kolorów'!$N$90,'Tabela kolorów'!$N$91:$N$131,Statystyki!BQ17='Tabela kolorów'!$O$90,'Tabela kolorów'!$O$91:$O$131,Statystyki!BQ17='Tabela kolorów'!$P$90,'Tabela kolorów'!$P$91:$P$131,
Statystyki!BQ17='Tabela kolorów'!$Q$90,'Tabela kolorów'!$Q$91:$Q$131,Statystyki!BQ17='Tabela kolorów'!$R$90,'Tabela kolorów'!$R$91:$R$131,Statystyki!BQ17='Tabela kolorów'!$S$90,'Tabela kolorów'!$S$91:$S$131,
Statystyki!BQ17='Tabela kolorów'!$S$90,'Tabela kolorów'!$S$91:$S$131,Statystyki!BQ17='Tabela kolorów'!$T$90,'Tabela kolorów'!$T$91:$T$131,Statystyki!BQ17='Tabela kolorów'!$U$90,'Tabela kolorów'!$U$91:$U$131,
Statystyki!BQ17='Tabela kolorów'!$V$90,'Tabela kolorów'!$V$91:$V$131,Statystyki!BQ17='Tabela kolorów'!$W$90,'Tabela kolorów'!$W$91:$W$131,Statystyki!BQ17='Tabela kolorów'!$X$90,'Tabela kolorów'!$X$91:$X$131,
Statystyki!BQ17='Tabela kolorów'!$Y$90,'Tabela kolorów'!$Y$91:$Y$131,Statystyki!BQ17='Tabela kolorów'!$Z$90,'Tabela kolorów'!$Z$91:$Z$131,Statystyki!BQ17='Tabela kolorów'!$AA$90,'Tabela kolorów'!$AA$91:$AA$131,
Statystyki!BQ17='Tabela kolorów'!$AB$90,'Tabela kolorów'!$AB$91:$AB$131,Statystyki!BQ17='Tabela kolorów'!$AC$90,'Tabela kolorów'!$AC$91:$AC$131,Statystyki!BQ17='Tabela kolorów'!$AD$90,'Tabela kolorów'!$AD$91:$AD$131,
Statystyki!BQ17='Tabela kolorów'!$AE$90,'Tabela kolorów'!$AE$91:$AE$131,Statystyki!BQ17='Tabela kolorów'!$AF$90,'Tabela kolorów'!$AF$91:$AF$131,Statystyki!BQ17='Tabela kolorów'!$AG$90,'Tabela kolorów'!$AG$91:$AG$131,
Statystyki!BQ17='Tabela kolorów'!$AH$90,'Tabela kolorów'!$AH$91:$AH$131,Statystyki!BQ17='Tabela kolorów'!$AI$90,'Tabela kolorów'!$AI$91:$AI$131,Statystyki!BQ17='Tabela kolorów'!$AJ$90,'Tabela kolorów'!$AJ$91:$AJ$131,
Statystyki!BQ17='Tabela kolorów'!$AK$90,'Tabela kolorów'!$AK$91:$AK$131,Statystyki!BQ17='Tabela kolorów'!$AL$90,'Tabela kolorów'!$AL$91:$AL$131,Statystyki!BQ17='Tabela kolorów'!$AM$90,'Tabela kolorów'!$AM$91:$AM$131,
Statystyki!BQ17='Tabela kolorów'!$AN$90,'Tabela kolorów'!$AN$91:$AN$131,Statystyki!BQ17='Tabela kolorów'!$AO$90,'Tabela kolorów'!$AO$91:$AO$131,Statystyki!BQ17='Tabela kolorów'!$AP$90,'Tabela kolorów'!$AP$91:$AP$131),"0")</f>
        <v>0</v>
      </c>
      <c r="BR570" t="str" cm="1">
        <f t="array" ref="BR570">_xlfn.IFNA(_xlfn.IFS(Statystyki!BR17='Tabela kolorów'!$B$90,'Tabela kolorów'!$B$91:$B$131,Statystyki!BR17='Tabela kolorów'!$C$90,'Tabela kolorów'!$C$91:$C$131,Statystyki!BR17='Tabela kolorów'!$D$90,'Tabela kolorów'!$D$91:$D$131,
Statystyki!BR17='Tabela kolorów'!$E$90,'Tabela kolorów'!$E$91:$E$131,Statystyki!BR17='Tabela kolorów'!$F$90,'Tabela kolorów'!$F$91:$F$131,Statystyki!BR17='Tabela kolorów'!$G$90,'Tabela kolorów'!$G$91:$G$131,
Statystyki!BR17='Tabela kolorów'!$H$90,'Tabela kolorów'!$H$91:$H$131,Statystyki!BR17='Tabela kolorów'!$I$90,'Tabela kolorów'!$I$91:$I$131,Statystyki!BR17='Tabela kolorów'!$J$90,'Tabela kolorów'!$J$91:$J$131,
Statystyki!BR17='Tabela kolorów'!$K$90,'Tabela kolorów'!$K$91:$K$131,Statystyki!BR17='Tabela kolorów'!$L$90,'Tabela kolorów'!$L$91:$L$131,Statystyki!BR17='Tabela kolorów'!$M$90,'Tabela kolorów'!$M$91:$M$131,
Statystyki!BR17='Tabela kolorów'!$N$90,'Tabela kolorów'!$N$91:$N$131,Statystyki!BR17='Tabela kolorów'!$O$90,'Tabela kolorów'!$O$91:$O$131,Statystyki!BR17='Tabela kolorów'!$P$90,'Tabela kolorów'!$P$91:$P$131,
Statystyki!BR17='Tabela kolorów'!$Q$90,'Tabela kolorów'!$Q$91:$Q$131,Statystyki!BR17='Tabela kolorów'!$R$90,'Tabela kolorów'!$R$91:$R$131,Statystyki!BR17='Tabela kolorów'!$S$90,'Tabela kolorów'!$S$91:$S$131,
Statystyki!BR17='Tabela kolorów'!$S$90,'Tabela kolorów'!$S$91:$S$131,Statystyki!BR17='Tabela kolorów'!$T$90,'Tabela kolorów'!$T$91:$T$131,Statystyki!BR17='Tabela kolorów'!$U$90,'Tabela kolorów'!$U$91:$U$131,
Statystyki!BR17='Tabela kolorów'!$V$90,'Tabela kolorów'!$V$91:$V$131,Statystyki!BR17='Tabela kolorów'!$W$90,'Tabela kolorów'!$W$91:$W$131,Statystyki!BR17='Tabela kolorów'!$X$90,'Tabela kolorów'!$X$91:$X$131,
Statystyki!BR17='Tabela kolorów'!$Y$90,'Tabela kolorów'!$Y$91:$Y$131,Statystyki!BR17='Tabela kolorów'!$Z$90,'Tabela kolorów'!$Z$91:$Z$131,Statystyki!BR17='Tabela kolorów'!$AA$90,'Tabela kolorów'!$AA$91:$AA$131,
Statystyki!BR17='Tabela kolorów'!$AB$90,'Tabela kolorów'!$AB$91:$AB$131,Statystyki!BR17='Tabela kolorów'!$AC$90,'Tabela kolorów'!$AC$91:$AC$131,Statystyki!BR17='Tabela kolorów'!$AD$90,'Tabela kolorów'!$AD$91:$AD$131,
Statystyki!BR17='Tabela kolorów'!$AE$90,'Tabela kolorów'!$AE$91:$AE$131,Statystyki!BR17='Tabela kolorów'!$AF$90,'Tabela kolorów'!$AF$91:$AF$131,Statystyki!BR17='Tabela kolorów'!$AG$90,'Tabela kolorów'!$AG$91:$AG$131,
Statystyki!BR17='Tabela kolorów'!$AH$90,'Tabela kolorów'!$AH$91:$AH$131,Statystyki!BR17='Tabela kolorów'!$AI$90,'Tabela kolorów'!$AI$91:$AI$131,Statystyki!BR17='Tabela kolorów'!$AJ$90,'Tabela kolorów'!$AJ$91:$AJ$131,
Statystyki!BR17='Tabela kolorów'!$AK$90,'Tabela kolorów'!$AK$91:$AK$131,Statystyki!BR17='Tabela kolorów'!$AL$90,'Tabela kolorów'!$AL$91:$AL$131,Statystyki!BR17='Tabela kolorów'!$AM$90,'Tabela kolorów'!$AM$91:$AM$131,
Statystyki!BR17='Tabela kolorów'!$AN$90,'Tabela kolorów'!$AN$91:$AN$131,Statystyki!BR17='Tabela kolorów'!$AO$90,'Tabela kolorów'!$AO$91:$AO$131,Statystyki!BR17='Tabela kolorów'!$AP$90,'Tabela kolorów'!$AP$91:$AP$131),"0")</f>
        <v>0</v>
      </c>
      <c r="BS570" t="str" cm="1">
        <f t="array" ref="BS570">_xlfn.IFNA(_xlfn.IFS(Statystyki!BS17='Tabela kolorów'!$B$90,'Tabela kolorów'!$B$91:$B$131,Statystyki!BS17='Tabela kolorów'!$C$90,'Tabela kolorów'!$C$91:$C$131,Statystyki!BS17='Tabela kolorów'!$D$90,'Tabela kolorów'!$D$91:$D$131,
Statystyki!BS17='Tabela kolorów'!$E$90,'Tabela kolorów'!$E$91:$E$131,Statystyki!BS17='Tabela kolorów'!$F$90,'Tabela kolorów'!$F$91:$F$131,Statystyki!BS17='Tabela kolorów'!$G$90,'Tabela kolorów'!$G$91:$G$131,
Statystyki!BS17='Tabela kolorów'!$H$90,'Tabela kolorów'!$H$91:$H$131,Statystyki!BS17='Tabela kolorów'!$I$90,'Tabela kolorów'!$I$91:$I$131,Statystyki!BS17='Tabela kolorów'!$J$90,'Tabela kolorów'!$J$91:$J$131,
Statystyki!BS17='Tabela kolorów'!$K$90,'Tabela kolorów'!$K$91:$K$131,Statystyki!BS17='Tabela kolorów'!$L$90,'Tabela kolorów'!$L$91:$L$131,Statystyki!BS17='Tabela kolorów'!$M$90,'Tabela kolorów'!$M$91:$M$131,
Statystyki!BS17='Tabela kolorów'!$N$90,'Tabela kolorów'!$N$91:$N$131,Statystyki!BS17='Tabela kolorów'!$O$90,'Tabela kolorów'!$O$91:$O$131,Statystyki!BS17='Tabela kolorów'!$P$90,'Tabela kolorów'!$P$91:$P$131,
Statystyki!BS17='Tabela kolorów'!$Q$90,'Tabela kolorów'!$Q$91:$Q$131,Statystyki!BS17='Tabela kolorów'!$R$90,'Tabela kolorów'!$R$91:$R$131,Statystyki!BS17='Tabela kolorów'!$S$90,'Tabela kolorów'!$S$91:$S$131,
Statystyki!BS17='Tabela kolorów'!$S$90,'Tabela kolorów'!$S$91:$S$131,Statystyki!BS17='Tabela kolorów'!$T$90,'Tabela kolorów'!$T$91:$T$131,Statystyki!BS17='Tabela kolorów'!$U$90,'Tabela kolorów'!$U$91:$U$131,
Statystyki!BS17='Tabela kolorów'!$V$90,'Tabela kolorów'!$V$91:$V$131,Statystyki!BS17='Tabela kolorów'!$W$90,'Tabela kolorów'!$W$91:$W$131,Statystyki!BS17='Tabela kolorów'!$X$90,'Tabela kolorów'!$X$91:$X$131,
Statystyki!BS17='Tabela kolorów'!$Y$90,'Tabela kolorów'!$Y$91:$Y$131,Statystyki!BS17='Tabela kolorów'!$Z$90,'Tabela kolorów'!$Z$91:$Z$131,Statystyki!BS17='Tabela kolorów'!$AA$90,'Tabela kolorów'!$AA$91:$AA$131,
Statystyki!BS17='Tabela kolorów'!$AB$90,'Tabela kolorów'!$AB$91:$AB$131,Statystyki!BS17='Tabela kolorów'!$AC$90,'Tabela kolorów'!$AC$91:$AC$131,Statystyki!BS17='Tabela kolorów'!$AD$90,'Tabela kolorów'!$AD$91:$AD$131,
Statystyki!BS17='Tabela kolorów'!$AE$90,'Tabela kolorów'!$AE$91:$AE$131,Statystyki!BS17='Tabela kolorów'!$AF$90,'Tabela kolorów'!$AF$91:$AF$131,Statystyki!BS17='Tabela kolorów'!$AG$90,'Tabela kolorów'!$AG$91:$AG$131,
Statystyki!BS17='Tabela kolorów'!$AH$90,'Tabela kolorów'!$AH$91:$AH$131,Statystyki!BS17='Tabela kolorów'!$AI$90,'Tabela kolorów'!$AI$91:$AI$131,Statystyki!BS17='Tabela kolorów'!$AJ$90,'Tabela kolorów'!$AJ$91:$AJ$131,
Statystyki!BS17='Tabela kolorów'!$AK$90,'Tabela kolorów'!$AK$91:$AK$131,Statystyki!BS17='Tabela kolorów'!$AL$90,'Tabela kolorów'!$AL$91:$AL$131,Statystyki!BS17='Tabela kolorów'!$AM$90,'Tabela kolorów'!$AM$91:$AM$131,
Statystyki!BS17='Tabela kolorów'!$AN$90,'Tabela kolorów'!$AN$91:$AN$131,Statystyki!BS17='Tabela kolorów'!$AO$90,'Tabela kolorów'!$AO$91:$AO$131,Statystyki!BS17='Tabela kolorów'!$AP$90,'Tabela kolorów'!$AP$91:$AP$131),"0")</f>
        <v>0</v>
      </c>
      <c r="BT570" t="str" cm="1">
        <f t="array" ref="BT570">_xlfn.IFNA(_xlfn.IFS(Statystyki!BT17='Tabela kolorów'!$B$90,'Tabela kolorów'!$B$91:$B$131,Statystyki!BT17='Tabela kolorów'!$C$90,'Tabela kolorów'!$C$91:$C$131,Statystyki!BT17='Tabela kolorów'!$D$90,'Tabela kolorów'!$D$91:$D$131,
Statystyki!BT17='Tabela kolorów'!$E$90,'Tabela kolorów'!$E$91:$E$131,Statystyki!BT17='Tabela kolorów'!$F$90,'Tabela kolorów'!$F$91:$F$131,Statystyki!BT17='Tabela kolorów'!$G$90,'Tabela kolorów'!$G$91:$G$131,
Statystyki!BT17='Tabela kolorów'!$H$90,'Tabela kolorów'!$H$91:$H$131,Statystyki!BT17='Tabela kolorów'!$I$90,'Tabela kolorów'!$I$91:$I$131,Statystyki!BT17='Tabela kolorów'!$J$90,'Tabela kolorów'!$J$91:$J$131,
Statystyki!BT17='Tabela kolorów'!$K$90,'Tabela kolorów'!$K$91:$K$131,Statystyki!BT17='Tabela kolorów'!$L$90,'Tabela kolorów'!$L$91:$L$131,Statystyki!BT17='Tabela kolorów'!$M$90,'Tabela kolorów'!$M$91:$M$131,
Statystyki!BT17='Tabela kolorów'!$N$90,'Tabela kolorów'!$N$91:$N$131,Statystyki!BT17='Tabela kolorów'!$O$90,'Tabela kolorów'!$O$91:$O$131,Statystyki!BT17='Tabela kolorów'!$P$90,'Tabela kolorów'!$P$91:$P$131,
Statystyki!BT17='Tabela kolorów'!$Q$90,'Tabela kolorów'!$Q$91:$Q$131,Statystyki!BT17='Tabela kolorów'!$R$90,'Tabela kolorów'!$R$91:$R$131,Statystyki!BT17='Tabela kolorów'!$S$90,'Tabela kolorów'!$S$91:$S$131,
Statystyki!BT17='Tabela kolorów'!$S$90,'Tabela kolorów'!$S$91:$S$131,Statystyki!BT17='Tabela kolorów'!$T$90,'Tabela kolorów'!$T$91:$T$131,Statystyki!BT17='Tabela kolorów'!$U$90,'Tabela kolorów'!$U$91:$U$131,
Statystyki!BT17='Tabela kolorów'!$V$90,'Tabela kolorów'!$V$91:$V$131,Statystyki!BT17='Tabela kolorów'!$W$90,'Tabela kolorów'!$W$91:$W$131,Statystyki!BT17='Tabela kolorów'!$X$90,'Tabela kolorów'!$X$91:$X$131,
Statystyki!BT17='Tabela kolorów'!$Y$90,'Tabela kolorów'!$Y$91:$Y$131,Statystyki!BT17='Tabela kolorów'!$Z$90,'Tabela kolorów'!$Z$91:$Z$131,Statystyki!BT17='Tabela kolorów'!$AA$90,'Tabela kolorów'!$AA$91:$AA$131,
Statystyki!BT17='Tabela kolorów'!$AB$90,'Tabela kolorów'!$AB$91:$AB$131,Statystyki!BT17='Tabela kolorów'!$AC$90,'Tabela kolorów'!$AC$91:$AC$131,Statystyki!BT17='Tabela kolorów'!$AD$90,'Tabela kolorów'!$AD$91:$AD$131,
Statystyki!BT17='Tabela kolorów'!$AE$90,'Tabela kolorów'!$AE$91:$AE$131,Statystyki!BT17='Tabela kolorów'!$AF$90,'Tabela kolorów'!$AF$91:$AF$131,Statystyki!BT17='Tabela kolorów'!$AG$90,'Tabela kolorów'!$AG$91:$AG$131,
Statystyki!BT17='Tabela kolorów'!$AH$90,'Tabela kolorów'!$AH$91:$AH$131,Statystyki!BT17='Tabela kolorów'!$AI$90,'Tabela kolorów'!$AI$91:$AI$131,Statystyki!BT17='Tabela kolorów'!$AJ$90,'Tabela kolorów'!$AJ$91:$AJ$131,
Statystyki!BT17='Tabela kolorów'!$AK$90,'Tabela kolorów'!$AK$91:$AK$131,Statystyki!BT17='Tabela kolorów'!$AL$90,'Tabela kolorów'!$AL$91:$AL$131,Statystyki!BT17='Tabela kolorów'!$AM$90,'Tabela kolorów'!$AM$91:$AM$131,
Statystyki!BT17='Tabela kolorów'!$AN$90,'Tabela kolorów'!$AN$91:$AN$131,Statystyki!BT17='Tabela kolorów'!$AO$90,'Tabela kolorów'!$AO$91:$AO$131,Statystyki!BT17='Tabela kolorów'!$AP$90,'Tabela kolorów'!$AP$91:$AP$131),"0")</f>
        <v>0</v>
      </c>
      <c r="BU570" t="str" cm="1">
        <f t="array" ref="BU570">_xlfn.IFNA(_xlfn.IFS(Statystyki!BU17='Tabela kolorów'!$B$90,'Tabela kolorów'!$B$91:$B$131,Statystyki!BU17='Tabela kolorów'!$C$90,'Tabela kolorów'!$C$91:$C$131,Statystyki!BU17='Tabela kolorów'!$D$90,'Tabela kolorów'!$D$91:$D$131,
Statystyki!BU17='Tabela kolorów'!$E$90,'Tabela kolorów'!$E$91:$E$131,Statystyki!BU17='Tabela kolorów'!$F$90,'Tabela kolorów'!$F$91:$F$131,Statystyki!BU17='Tabela kolorów'!$G$90,'Tabela kolorów'!$G$91:$G$131,
Statystyki!BU17='Tabela kolorów'!$H$90,'Tabela kolorów'!$H$91:$H$131,Statystyki!BU17='Tabela kolorów'!$I$90,'Tabela kolorów'!$I$91:$I$131,Statystyki!BU17='Tabela kolorów'!$J$90,'Tabela kolorów'!$J$91:$J$131,
Statystyki!BU17='Tabela kolorów'!$K$90,'Tabela kolorów'!$K$91:$K$131,Statystyki!BU17='Tabela kolorów'!$L$90,'Tabela kolorów'!$L$91:$L$131,Statystyki!BU17='Tabela kolorów'!$M$90,'Tabela kolorów'!$M$91:$M$131,
Statystyki!BU17='Tabela kolorów'!$N$90,'Tabela kolorów'!$N$91:$N$131,Statystyki!BU17='Tabela kolorów'!$O$90,'Tabela kolorów'!$O$91:$O$131,Statystyki!BU17='Tabela kolorów'!$P$90,'Tabela kolorów'!$P$91:$P$131,
Statystyki!BU17='Tabela kolorów'!$Q$90,'Tabela kolorów'!$Q$91:$Q$131,Statystyki!BU17='Tabela kolorów'!$R$90,'Tabela kolorów'!$R$91:$R$131,Statystyki!BU17='Tabela kolorów'!$S$90,'Tabela kolorów'!$S$91:$S$131,
Statystyki!BU17='Tabela kolorów'!$S$90,'Tabela kolorów'!$S$91:$S$131,Statystyki!BU17='Tabela kolorów'!$T$90,'Tabela kolorów'!$T$91:$T$131,Statystyki!BU17='Tabela kolorów'!$U$90,'Tabela kolorów'!$U$91:$U$131,
Statystyki!BU17='Tabela kolorów'!$V$90,'Tabela kolorów'!$V$91:$V$131,Statystyki!BU17='Tabela kolorów'!$W$90,'Tabela kolorów'!$W$91:$W$131,Statystyki!BU17='Tabela kolorów'!$X$90,'Tabela kolorów'!$X$91:$X$131,
Statystyki!BU17='Tabela kolorów'!$Y$90,'Tabela kolorów'!$Y$91:$Y$131,Statystyki!BU17='Tabela kolorów'!$Z$90,'Tabela kolorów'!$Z$91:$Z$131,Statystyki!BU17='Tabela kolorów'!$AA$90,'Tabela kolorów'!$AA$91:$AA$131,
Statystyki!BU17='Tabela kolorów'!$AB$90,'Tabela kolorów'!$AB$91:$AB$131,Statystyki!BU17='Tabela kolorów'!$AC$90,'Tabela kolorów'!$AC$91:$AC$131,Statystyki!BU17='Tabela kolorów'!$AD$90,'Tabela kolorów'!$AD$91:$AD$131,
Statystyki!BU17='Tabela kolorów'!$AE$90,'Tabela kolorów'!$AE$91:$AE$131,Statystyki!BU17='Tabela kolorów'!$AF$90,'Tabela kolorów'!$AF$91:$AF$131,Statystyki!BU17='Tabela kolorów'!$AG$90,'Tabela kolorów'!$AG$91:$AG$131,
Statystyki!BU17='Tabela kolorów'!$AH$90,'Tabela kolorów'!$AH$91:$AH$131,Statystyki!BU17='Tabela kolorów'!$AI$90,'Tabela kolorów'!$AI$91:$AI$131,Statystyki!BU17='Tabela kolorów'!$AJ$90,'Tabela kolorów'!$AJ$91:$AJ$131,
Statystyki!BU17='Tabela kolorów'!$AK$90,'Tabela kolorów'!$AK$91:$AK$131,Statystyki!BU17='Tabela kolorów'!$AL$90,'Tabela kolorów'!$AL$91:$AL$131,Statystyki!BU17='Tabela kolorów'!$AM$90,'Tabela kolorów'!$AM$91:$AM$131,
Statystyki!BU17='Tabela kolorów'!$AN$90,'Tabela kolorów'!$AN$91:$AN$131,Statystyki!BU17='Tabela kolorów'!$AO$90,'Tabela kolorów'!$AO$91:$AO$131,Statystyki!BU17='Tabela kolorów'!$AP$90,'Tabela kolorów'!$AP$91:$AP$131),"0")</f>
        <v>0</v>
      </c>
      <c r="BV570" t="str" cm="1">
        <f t="array" ref="BV570">_xlfn.IFNA(_xlfn.IFS(Statystyki!BV17='Tabela kolorów'!$B$90,'Tabela kolorów'!$B$91:$B$131,Statystyki!BV17='Tabela kolorów'!$C$90,'Tabela kolorów'!$C$91:$C$131,Statystyki!BV17='Tabela kolorów'!$D$90,'Tabela kolorów'!$D$91:$D$131,
Statystyki!BV17='Tabela kolorów'!$E$90,'Tabela kolorów'!$E$91:$E$131,Statystyki!BV17='Tabela kolorów'!$F$90,'Tabela kolorów'!$F$91:$F$131,Statystyki!BV17='Tabela kolorów'!$G$90,'Tabela kolorów'!$G$91:$G$131,
Statystyki!BV17='Tabela kolorów'!$H$90,'Tabela kolorów'!$H$91:$H$131,Statystyki!BV17='Tabela kolorów'!$I$90,'Tabela kolorów'!$I$91:$I$131,Statystyki!BV17='Tabela kolorów'!$J$90,'Tabela kolorów'!$J$91:$J$131,
Statystyki!BV17='Tabela kolorów'!$K$90,'Tabela kolorów'!$K$91:$K$131,Statystyki!BV17='Tabela kolorów'!$L$90,'Tabela kolorów'!$L$91:$L$131,Statystyki!BV17='Tabela kolorów'!$M$90,'Tabela kolorów'!$M$91:$M$131,
Statystyki!BV17='Tabela kolorów'!$N$90,'Tabela kolorów'!$N$91:$N$131,Statystyki!BV17='Tabela kolorów'!$O$90,'Tabela kolorów'!$O$91:$O$131,Statystyki!BV17='Tabela kolorów'!$P$90,'Tabela kolorów'!$P$91:$P$131,
Statystyki!BV17='Tabela kolorów'!$Q$90,'Tabela kolorów'!$Q$91:$Q$131,Statystyki!BV17='Tabela kolorów'!$R$90,'Tabela kolorów'!$R$91:$R$131,Statystyki!BV17='Tabela kolorów'!$S$90,'Tabela kolorów'!$S$91:$S$131,
Statystyki!BV17='Tabela kolorów'!$S$90,'Tabela kolorów'!$S$91:$S$131,Statystyki!BV17='Tabela kolorów'!$T$90,'Tabela kolorów'!$T$91:$T$131,Statystyki!BV17='Tabela kolorów'!$U$90,'Tabela kolorów'!$U$91:$U$131,
Statystyki!BV17='Tabela kolorów'!$V$90,'Tabela kolorów'!$V$91:$V$131,Statystyki!BV17='Tabela kolorów'!$W$90,'Tabela kolorów'!$W$91:$W$131,Statystyki!BV17='Tabela kolorów'!$X$90,'Tabela kolorów'!$X$91:$X$131,
Statystyki!BV17='Tabela kolorów'!$Y$90,'Tabela kolorów'!$Y$91:$Y$131,Statystyki!BV17='Tabela kolorów'!$Z$90,'Tabela kolorów'!$Z$91:$Z$131,Statystyki!BV17='Tabela kolorów'!$AA$90,'Tabela kolorów'!$AA$91:$AA$131,
Statystyki!BV17='Tabela kolorów'!$AB$90,'Tabela kolorów'!$AB$91:$AB$131,Statystyki!BV17='Tabela kolorów'!$AC$90,'Tabela kolorów'!$AC$91:$AC$131,Statystyki!BV17='Tabela kolorów'!$AD$90,'Tabela kolorów'!$AD$91:$AD$131,
Statystyki!BV17='Tabela kolorów'!$AE$90,'Tabela kolorów'!$AE$91:$AE$131,Statystyki!BV17='Tabela kolorów'!$AF$90,'Tabela kolorów'!$AF$91:$AF$131,Statystyki!BV17='Tabela kolorów'!$AG$90,'Tabela kolorów'!$AG$91:$AG$131,
Statystyki!BV17='Tabela kolorów'!$AH$90,'Tabela kolorów'!$AH$91:$AH$131,Statystyki!BV17='Tabela kolorów'!$AI$90,'Tabela kolorów'!$AI$91:$AI$131,Statystyki!BV17='Tabela kolorów'!$AJ$90,'Tabela kolorów'!$AJ$91:$AJ$131,
Statystyki!BV17='Tabela kolorów'!$AK$90,'Tabela kolorów'!$AK$91:$AK$131,Statystyki!BV17='Tabela kolorów'!$AL$90,'Tabela kolorów'!$AL$91:$AL$131,Statystyki!BV17='Tabela kolorów'!$AM$90,'Tabela kolorów'!$AM$91:$AM$131,
Statystyki!BV17='Tabela kolorów'!$AN$90,'Tabela kolorów'!$AN$91:$AN$131,Statystyki!BV17='Tabela kolorów'!$AO$90,'Tabela kolorów'!$AO$91:$AO$131,Statystyki!BV17='Tabela kolorów'!$AP$90,'Tabela kolorów'!$AP$91:$AP$131),"0")</f>
        <v>0</v>
      </c>
      <c r="BW570" t="str" cm="1">
        <f t="array" ref="BW570">_xlfn.IFNA(_xlfn.IFS(Statystyki!BW17='Tabela kolorów'!$B$90,'Tabela kolorów'!$B$91:$B$131,Statystyki!BW17='Tabela kolorów'!$C$90,'Tabela kolorów'!$C$91:$C$131,Statystyki!BW17='Tabela kolorów'!$D$90,'Tabela kolorów'!$D$91:$D$131,
Statystyki!BW17='Tabela kolorów'!$E$90,'Tabela kolorów'!$E$91:$E$131,Statystyki!BW17='Tabela kolorów'!$F$90,'Tabela kolorów'!$F$91:$F$131,Statystyki!BW17='Tabela kolorów'!$G$90,'Tabela kolorów'!$G$91:$G$131,
Statystyki!BW17='Tabela kolorów'!$H$90,'Tabela kolorów'!$H$91:$H$131,Statystyki!BW17='Tabela kolorów'!$I$90,'Tabela kolorów'!$I$91:$I$131,Statystyki!BW17='Tabela kolorów'!$J$90,'Tabela kolorów'!$J$91:$J$131,
Statystyki!BW17='Tabela kolorów'!$K$90,'Tabela kolorów'!$K$91:$K$131,Statystyki!BW17='Tabela kolorów'!$L$90,'Tabela kolorów'!$L$91:$L$131,Statystyki!BW17='Tabela kolorów'!$M$90,'Tabela kolorów'!$M$91:$M$131,
Statystyki!BW17='Tabela kolorów'!$N$90,'Tabela kolorów'!$N$91:$N$131,Statystyki!BW17='Tabela kolorów'!$O$90,'Tabela kolorów'!$O$91:$O$131,Statystyki!BW17='Tabela kolorów'!$P$90,'Tabela kolorów'!$P$91:$P$131,
Statystyki!BW17='Tabela kolorów'!$Q$90,'Tabela kolorów'!$Q$91:$Q$131,Statystyki!BW17='Tabela kolorów'!$R$90,'Tabela kolorów'!$R$91:$R$131,Statystyki!BW17='Tabela kolorów'!$S$90,'Tabela kolorów'!$S$91:$S$131,
Statystyki!BW17='Tabela kolorów'!$S$90,'Tabela kolorów'!$S$91:$S$131,Statystyki!BW17='Tabela kolorów'!$T$90,'Tabela kolorów'!$T$91:$T$131,Statystyki!BW17='Tabela kolorów'!$U$90,'Tabela kolorów'!$U$91:$U$131,
Statystyki!BW17='Tabela kolorów'!$V$90,'Tabela kolorów'!$V$91:$V$131,Statystyki!BW17='Tabela kolorów'!$W$90,'Tabela kolorów'!$W$91:$W$131,Statystyki!BW17='Tabela kolorów'!$X$90,'Tabela kolorów'!$X$91:$X$131,
Statystyki!BW17='Tabela kolorów'!$Y$90,'Tabela kolorów'!$Y$91:$Y$131,Statystyki!BW17='Tabela kolorów'!$Z$90,'Tabela kolorów'!$Z$91:$Z$131,Statystyki!BW17='Tabela kolorów'!$AA$90,'Tabela kolorów'!$AA$91:$AA$131,
Statystyki!BW17='Tabela kolorów'!$AB$90,'Tabela kolorów'!$AB$91:$AB$131,Statystyki!BW17='Tabela kolorów'!$AC$90,'Tabela kolorów'!$AC$91:$AC$131,Statystyki!BW17='Tabela kolorów'!$AD$90,'Tabela kolorów'!$AD$91:$AD$131,
Statystyki!BW17='Tabela kolorów'!$AE$90,'Tabela kolorów'!$AE$91:$AE$131,Statystyki!BW17='Tabela kolorów'!$AF$90,'Tabela kolorów'!$AF$91:$AF$131,Statystyki!BW17='Tabela kolorów'!$AG$90,'Tabela kolorów'!$AG$91:$AG$131,
Statystyki!BW17='Tabela kolorów'!$AH$90,'Tabela kolorów'!$AH$91:$AH$131,Statystyki!BW17='Tabela kolorów'!$AI$90,'Tabela kolorów'!$AI$91:$AI$131,Statystyki!BW17='Tabela kolorów'!$AJ$90,'Tabela kolorów'!$AJ$91:$AJ$131,
Statystyki!BW17='Tabela kolorów'!$AK$90,'Tabela kolorów'!$AK$91:$AK$131,Statystyki!BW17='Tabela kolorów'!$AL$90,'Tabela kolorów'!$AL$91:$AL$131,Statystyki!BW17='Tabela kolorów'!$AM$90,'Tabela kolorów'!$AM$91:$AM$131,
Statystyki!BW17='Tabela kolorów'!$AN$90,'Tabela kolorów'!$AN$91:$AN$131,Statystyki!BW17='Tabela kolorów'!$AO$90,'Tabela kolorów'!$AO$91:$AO$131,Statystyki!BW17='Tabela kolorów'!$AP$90,'Tabela kolorów'!$AP$91:$AP$131),"0")</f>
        <v>0</v>
      </c>
      <c r="BX570" t="str" cm="1">
        <f t="array" ref="BX570">_xlfn.IFNA(_xlfn.IFS(Statystyki!BX17='Tabela kolorów'!$B$90,'Tabela kolorów'!$B$91:$B$131,Statystyki!BX17='Tabela kolorów'!$C$90,'Tabela kolorów'!$C$91:$C$131,Statystyki!BX17='Tabela kolorów'!$D$90,'Tabela kolorów'!$D$91:$D$131,
Statystyki!BX17='Tabela kolorów'!$E$90,'Tabela kolorów'!$E$91:$E$131,Statystyki!BX17='Tabela kolorów'!$F$90,'Tabela kolorów'!$F$91:$F$131,Statystyki!BX17='Tabela kolorów'!$G$90,'Tabela kolorów'!$G$91:$G$131,
Statystyki!BX17='Tabela kolorów'!$H$90,'Tabela kolorów'!$H$91:$H$131,Statystyki!BX17='Tabela kolorów'!$I$90,'Tabela kolorów'!$I$91:$I$131,Statystyki!BX17='Tabela kolorów'!$J$90,'Tabela kolorów'!$J$91:$J$131,
Statystyki!BX17='Tabela kolorów'!$K$90,'Tabela kolorów'!$K$91:$K$131,Statystyki!BX17='Tabela kolorów'!$L$90,'Tabela kolorów'!$L$91:$L$131,Statystyki!BX17='Tabela kolorów'!$M$90,'Tabela kolorów'!$M$91:$M$131,
Statystyki!BX17='Tabela kolorów'!$N$90,'Tabela kolorów'!$N$91:$N$131,Statystyki!BX17='Tabela kolorów'!$O$90,'Tabela kolorów'!$O$91:$O$131,Statystyki!BX17='Tabela kolorów'!$P$90,'Tabela kolorów'!$P$91:$P$131,
Statystyki!BX17='Tabela kolorów'!$Q$90,'Tabela kolorów'!$Q$91:$Q$131,Statystyki!BX17='Tabela kolorów'!$R$90,'Tabela kolorów'!$R$91:$R$131,Statystyki!BX17='Tabela kolorów'!$S$90,'Tabela kolorów'!$S$91:$S$131,
Statystyki!BX17='Tabela kolorów'!$S$90,'Tabela kolorów'!$S$91:$S$131,Statystyki!BX17='Tabela kolorów'!$T$90,'Tabela kolorów'!$T$91:$T$131,Statystyki!BX17='Tabela kolorów'!$U$90,'Tabela kolorów'!$U$91:$U$131,
Statystyki!BX17='Tabela kolorów'!$V$90,'Tabela kolorów'!$V$91:$V$131,Statystyki!BX17='Tabela kolorów'!$W$90,'Tabela kolorów'!$W$91:$W$131,Statystyki!BX17='Tabela kolorów'!$X$90,'Tabela kolorów'!$X$91:$X$131,
Statystyki!BX17='Tabela kolorów'!$Y$90,'Tabela kolorów'!$Y$91:$Y$131,Statystyki!BX17='Tabela kolorów'!$Z$90,'Tabela kolorów'!$Z$91:$Z$131,Statystyki!BX17='Tabela kolorów'!$AA$90,'Tabela kolorów'!$AA$91:$AA$131,
Statystyki!BX17='Tabela kolorów'!$AB$90,'Tabela kolorów'!$AB$91:$AB$131,Statystyki!BX17='Tabela kolorów'!$AC$90,'Tabela kolorów'!$AC$91:$AC$131,Statystyki!BX17='Tabela kolorów'!$AD$90,'Tabela kolorów'!$AD$91:$AD$131,
Statystyki!BX17='Tabela kolorów'!$AE$90,'Tabela kolorów'!$AE$91:$AE$131,Statystyki!BX17='Tabela kolorów'!$AF$90,'Tabela kolorów'!$AF$91:$AF$131,Statystyki!BX17='Tabela kolorów'!$AG$90,'Tabela kolorów'!$AG$91:$AG$131,
Statystyki!BX17='Tabela kolorów'!$AH$90,'Tabela kolorów'!$AH$91:$AH$131,Statystyki!BX17='Tabela kolorów'!$AI$90,'Tabela kolorów'!$AI$91:$AI$131,Statystyki!BX17='Tabela kolorów'!$AJ$90,'Tabela kolorów'!$AJ$91:$AJ$131,
Statystyki!BX17='Tabela kolorów'!$AK$90,'Tabela kolorów'!$AK$91:$AK$131,Statystyki!BX17='Tabela kolorów'!$AL$90,'Tabela kolorów'!$AL$91:$AL$131,Statystyki!BX17='Tabela kolorów'!$AM$90,'Tabela kolorów'!$AM$91:$AM$131,
Statystyki!BX17='Tabela kolorów'!$AN$90,'Tabela kolorów'!$AN$91:$AN$131,Statystyki!BX17='Tabela kolorów'!$AO$90,'Tabela kolorów'!$AO$91:$AO$131,Statystyki!BX17='Tabela kolorów'!$AP$90,'Tabela kolorów'!$AP$91:$AP$131),"0")</f>
        <v>0</v>
      </c>
      <c r="BY570" t="str" cm="1">
        <f t="array" ref="BY570">_xlfn.IFNA(_xlfn.IFS(Statystyki!BY17='Tabela kolorów'!$B$90,'Tabela kolorów'!$B$91:$B$131,Statystyki!BY17='Tabela kolorów'!$C$90,'Tabela kolorów'!$C$91:$C$131,Statystyki!BY17='Tabela kolorów'!$D$90,'Tabela kolorów'!$D$91:$D$131,
Statystyki!BY17='Tabela kolorów'!$E$90,'Tabela kolorów'!$E$91:$E$131,Statystyki!BY17='Tabela kolorów'!$F$90,'Tabela kolorów'!$F$91:$F$131,Statystyki!BY17='Tabela kolorów'!$G$90,'Tabela kolorów'!$G$91:$G$131,
Statystyki!BY17='Tabela kolorów'!$H$90,'Tabela kolorów'!$H$91:$H$131,Statystyki!BY17='Tabela kolorów'!$I$90,'Tabela kolorów'!$I$91:$I$131,Statystyki!BY17='Tabela kolorów'!$J$90,'Tabela kolorów'!$J$91:$J$131,
Statystyki!BY17='Tabela kolorów'!$K$90,'Tabela kolorów'!$K$91:$K$131,Statystyki!BY17='Tabela kolorów'!$L$90,'Tabela kolorów'!$L$91:$L$131,Statystyki!BY17='Tabela kolorów'!$M$90,'Tabela kolorów'!$M$91:$M$131,
Statystyki!BY17='Tabela kolorów'!$N$90,'Tabela kolorów'!$N$91:$N$131,Statystyki!BY17='Tabela kolorów'!$O$90,'Tabela kolorów'!$O$91:$O$131,Statystyki!BY17='Tabela kolorów'!$P$90,'Tabela kolorów'!$P$91:$P$131,
Statystyki!BY17='Tabela kolorów'!$Q$90,'Tabela kolorów'!$Q$91:$Q$131,Statystyki!BY17='Tabela kolorów'!$R$90,'Tabela kolorów'!$R$91:$R$131,Statystyki!BY17='Tabela kolorów'!$S$90,'Tabela kolorów'!$S$91:$S$131,
Statystyki!BY17='Tabela kolorów'!$S$90,'Tabela kolorów'!$S$91:$S$131,Statystyki!BY17='Tabela kolorów'!$T$90,'Tabela kolorów'!$T$91:$T$131,Statystyki!BY17='Tabela kolorów'!$U$90,'Tabela kolorów'!$U$91:$U$131,
Statystyki!BY17='Tabela kolorów'!$V$90,'Tabela kolorów'!$V$91:$V$131,Statystyki!BY17='Tabela kolorów'!$W$90,'Tabela kolorów'!$W$91:$W$131,Statystyki!BY17='Tabela kolorów'!$X$90,'Tabela kolorów'!$X$91:$X$131,
Statystyki!BY17='Tabela kolorów'!$Y$90,'Tabela kolorów'!$Y$91:$Y$131,Statystyki!BY17='Tabela kolorów'!$Z$90,'Tabela kolorów'!$Z$91:$Z$131,Statystyki!BY17='Tabela kolorów'!$AA$90,'Tabela kolorów'!$AA$91:$AA$131,
Statystyki!BY17='Tabela kolorów'!$AB$90,'Tabela kolorów'!$AB$91:$AB$131,Statystyki!BY17='Tabela kolorów'!$AC$90,'Tabela kolorów'!$AC$91:$AC$131,Statystyki!BY17='Tabela kolorów'!$AD$90,'Tabela kolorów'!$AD$91:$AD$131,
Statystyki!BY17='Tabela kolorów'!$AE$90,'Tabela kolorów'!$AE$91:$AE$131,Statystyki!BY17='Tabela kolorów'!$AF$90,'Tabela kolorów'!$AF$91:$AF$131,Statystyki!BY17='Tabela kolorów'!$AG$90,'Tabela kolorów'!$AG$91:$AG$131,
Statystyki!BY17='Tabela kolorów'!$AH$90,'Tabela kolorów'!$AH$91:$AH$131,Statystyki!BY17='Tabela kolorów'!$AI$90,'Tabela kolorów'!$AI$91:$AI$131,Statystyki!BY17='Tabela kolorów'!$AJ$90,'Tabela kolorów'!$AJ$91:$AJ$131,
Statystyki!BY17='Tabela kolorów'!$AK$90,'Tabela kolorów'!$AK$91:$AK$131,Statystyki!BY17='Tabela kolorów'!$AL$90,'Tabela kolorów'!$AL$91:$AL$131,Statystyki!BY17='Tabela kolorów'!$AM$90,'Tabela kolorów'!$AM$91:$AM$131,
Statystyki!BY17='Tabela kolorów'!$AN$90,'Tabela kolorów'!$AN$91:$AN$131,Statystyki!BY17='Tabela kolorów'!$AO$90,'Tabela kolorów'!$AO$91:$AO$131,Statystyki!BY17='Tabela kolorów'!$AP$90,'Tabela kolorów'!$AP$91:$AP$131),"0")</f>
        <v>0</v>
      </c>
    </row>
    <row r="571" spans="61:77" x14ac:dyDescent="0.3">
      <c r="BI571">
        <v>2</v>
      </c>
    </row>
    <row r="572" spans="61:77" x14ac:dyDescent="0.3">
      <c r="BI572">
        <v>3</v>
      </c>
    </row>
    <row r="573" spans="61:77" x14ac:dyDescent="0.3">
      <c r="BI573">
        <v>4</v>
      </c>
    </row>
    <row r="574" spans="61:77" x14ac:dyDescent="0.3">
      <c r="BI574">
        <v>5</v>
      </c>
    </row>
    <row r="575" spans="61:77" x14ac:dyDescent="0.3">
      <c r="BI575">
        <v>6</v>
      </c>
    </row>
    <row r="576" spans="61:77" x14ac:dyDescent="0.3">
      <c r="BI576">
        <v>7</v>
      </c>
    </row>
    <row r="577" spans="61:61" x14ac:dyDescent="0.3">
      <c r="BI577">
        <v>8</v>
      </c>
    </row>
    <row r="578" spans="61:61" x14ac:dyDescent="0.3">
      <c r="BI578">
        <v>9</v>
      </c>
    </row>
    <row r="579" spans="61:61" x14ac:dyDescent="0.3">
      <c r="BI579">
        <v>10</v>
      </c>
    </row>
    <row r="580" spans="61:61" x14ac:dyDescent="0.3">
      <c r="BI580">
        <v>11</v>
      </c>
    </row>
    <row r="581" spans="61:61" x14ac:dyDescent="0.3">
      <c r="BI581">
        <v>12</v>
      </c>
    </row>
    <row r="582" spans="61:61" x14ac:dyDescent="0.3">
      <c r="BI582">
        <v>13</v>
      </c>
    </row>
    <row r="583" spans="61:61" x14ac:dyDescent="0.3">
      <c r="BI583">
        <v>14</v>
      </c>
    </row>
    <row r="584" spans="61:61" x14ac:dyDescent="0.3">
      <c r="BI584">
        <v>15</v>
      </c>
    </row>
    <row r="585" spans="61:61" x14ac:dyDescent="0.3">
      <c r="BI585">
        <v>16</v>
      </c>
    </row>
    <row r="586" spans="61:61" x14ac:dyDescent="0.3">
      <c r="BI586">
        <v>17</v>
      </c>
    </row>
    <row r="587" spans="61:61" x14ac:dyDescent="0.3">
      <c r="BI587">
        <v>18</v>
      </c>
    </row>
    <row r="588" spans="61:61" x14ac:dyDescent="0.3">
      <c r="BI588">
        <v>19</v>
      </c>
    </row>
    <row r="589" spans="61:61" x14ac:dyDescent="0.3">
      <c r="BI589">
        <v>20</v>
      </c>
    </row>
    <row r="590" spans="61:61" x14ac:dyDescent="0.3">
      <c r="BI590">
        <v>21</v>
      </c>
    </row>
    <row r="591" spans="61:61" x14ac:dyDescent="0.3">
      <c r="BI591">
        <v>22</v>
      </c>
    </row>
    <row r="592" spans="61:61" x14ac:dyDescent="0.3">
      <c r="BI592">
        <v>23</v>
      </c>
    </row>
    <row r="593" spans="60:61" x14ac:dyDescent="0.3">
      <c r="BI593">
        <v>24</v>
      </c>
    </row>
    <row r="594" spans="60:61" x14ac:dyDescent="0.3">
      <c r="BI594">
        <v>25</v>
      </c>
    </row>
    <row r="595" spans="60:61" x14ac:dyDescent="0.3">
      <c r="BI595">
        <v>26</v>
      </c>
    </row>
    <row r="596" spans="60:61" x14ac:dyDescent="0.3">
      <c r="BI596">
        <v>27</v>
      </c>
    </row>
    <row r="597" spans="60:61" x14ac:dyDescent="0.3">
      <c r="BI597">
        <v>28</v>
      </c>
    </row>
    <row r="598" spans="60:61" x14ac:dyDescent="0.3">
      <c r="BI598">
        <v>29</v>
      </c>
    </row>
    <row r="599" spans="60:61" x14ac:dyDescent="0.3">
      <c r="BH599">
        <v>14</v>
      </c>
      <c r="BI599">
        <v>30</v>
      </c>
    </row>
    <row r="600" spans="60:61" x14ac:dyDescent="0.3">
      <c r="BI600">
        <v>31</v>
      </c>
    </row>
    <row r="601" spans="60:61" x14ac:dyDescent="0.3">
      <c r="BI601">
        <v>32</v>
      </c>
    </row>
    <row r="602" spans="60:61" x14ac:dyDescent="0.3">
      <c r="BI602">
        <v>33</v>
      </c>
    </row>
    <row r="603" spans="60:61" x14ac:dyDescent="0.3">
      <c r="BI603">
        <v>34</v>
      </c>
    </row>
    <row r="604" spans="60:61" x14ac:dyDescent="0.3">
      <c r="BI604">
        <v>35</v>
      </c>
    </row>
    <row r="605" spans="60:61" x14ac:dyDescent="0.3">
      <c r="BI605">
        <v>36</v>
      </c>
    </row>
    <row r="606" spans="60:61" x14ac:dyDescent="0.3">
      <c r="BI606">
        <v>37</v>
      </c>
    </row>
    <row r="607" spans="60:61" x14ac:dyDescent="0.3">
      <c r="BI607">
        <v>38</v>
      </c>
    </row>
    <row r="608" spans="60:61" x14ac:dyDescent="0.3">
      <c r="BI608">
        <v>39</v>
      </c>
    </row>
    <row r="609" spans="61:77" x14ac:dyDescent="0.3">
      <c r="BI609">
        <v>40</v>
      </c>
    </row>
    <row r="610" spans="61:77" x14ac:dyDescent="0.3">
      <c r="BI610">
        <v>41</v>
      </c>
    </row>
    <row r="611" spans="61:77" x14ac:dyDescent="0.3">
      <c r="BI611">
        <v>42</v>
      </c>
    </row>
    <row r="612" spans="61:77" x14ac:dyDescent="0.3">
      <c r="BI612">
        <v>1</v>
      </c>
      <c r="BJ612" t="str" cm="1">
        <f t="array" ref="BJ612">_xlfn.IFNA(_xlfn.IFS(Statystyki!BJ18='Tabela kolorów'!$B$90,'Tabela kolorów'!$B$91:$B$131,Statystyki!BJ18='Tabela kolorów'!$C$90,'Tabela kolorów'!$C$91:$C$131,Statystyki!BJ18='Tabela kolorów'!$D$90,'Tabela kolorów'!$D$91:$D$131,
Statystyki!BJ18='Tabela kolorów'!$E$90,'Tabela kolorów'!$E$91:$E$131,Statystyki!BJ18='Tabela kolorów'!$F$90,'Tabela kolorów'!$F$91:$F$131,Statystyki!BJ18='Tabela kolorów'!$G$90,'Tabela kolorów'!$G$91:$G$131,
Statystyki!BJ18='Tabela kolorów'!$H$90,'Tabela kolorów'!$H$91:$H$131,Statystyki!BJ18='Tabela kolorów'!$I$90,'Tabela kolorów'!$I$91:$I$131,Statystyki!BJ18='Tabela kolorów'!$J$90,'Tabela kolorów'!$J$91:$J$131,
Statystyki!BJ18='Tabela kolorów'!$K$90,'Tabela kolorów'!$K$91:$K$131,Statystyki!BJ18='Tabela kolorów'!$L$90,'Tabela kolorów'!$L$91:$L$131,Statystyki!BJ18='Tabela kolorów'!$M$90,'Tabela kolorów'!$M$91:$M$131,
Statystyki!BJ18='Tabela kolorów'!$N$90,'Tabela kolorów'!$N$91:$N$131,Statystyki!BJ18='Tabela kolorów'!$O$90,'Tabela kolorów'!$O$91:$O$131,Statystyki!BJ18='Tabela kolorów'!$P$90,'Tabela kolorów'!$P$91:$P$131,
Statystyki!BJ18='Tabela kolorów'!$Q$90,'Tabela kolorów'!$Q$91:$Q$131,Statystyki!BJ18='Tabela kolorów'!$R$90,'Tabela kolorów'!$R$91:$R$131,Statystyki!BJ18='Tabela kolorów'!$S$90,'Tabela kolorów'!$S$91:$S$131,
Statystyki!BJ18='Tabela kolorów'!$S$90,'Tabela kolorów'!$S$91:$S$131,Statystyki!BJ18='Tabela kolorów'!$T$90,'Tabela kolorów'!$T$91:$T$131,Statystyki!BJ18='Tabela kolorów'!$U$90,'Tabela kolorów'!$U$91:$U$131,
Statystyki!BJ18='Tabela kolorów'!$V$90,'Tabela kolorów'!$V$91:$V$131,Statystyki!BJ18='Tabela kolorów'!$W$90,'Tabela kolorów'!$W$91:$W$131,Statystyki!BJ18='Tabela kolorów'!$X$90,'Tabela kolorów'!$X$91:$X$131,
Statystyki!BJ18='Tabela kolorów'!$Y$90,'Tabela kolorów'!$Y$91:$Y$131,Statystyki!BJ18='Tabela kolorów'!$Z$90,'Tabela kolorów'!$Z$91:$Z$131,Statystyki!BJ18='Tabela kolorów'!$AA$90,'Tabela kolorów'!$AA$91:$AA$131,
Statystyki!BJ18='Tabela kolorów'!$AB$90,'Tabela kolorów'!$AB$91:$AB$131,Statystyki!BJ18='Tabela kolorów'!$AC$90,'Tabela kolorów'!$AC$91:$AC$131,Statystyki!BJ18='Tabela kolorów'!$AD$90,'Tabela kolorów'!$AD$91:$AD$131,
Statystyki!BJ18='Tabela kolorów'!$AE$90,'Tabela kolorów'!$AE$91:$AE$131,Statystyki!BJ18='Tabela kolorów'!$AF$90,'Tabela kolorów'!$AF$91:$AF$131,Statystyki!BJ18='Tabela kolorów'!$AG$90,'Tabela kolorów'!$AG$91:$AG$131,
Statystyki!BJ18='Tabela kolorów'!$AH$90,'Tabela kolorów'!$AH$91:$AH$131,Statystyki!BJ18='Tabela kolorów'!$AI$90,'Tabela kolorów'!$AI$91:$AI$131,Statystyki!BJ18='Tabela kolorów'!$AJ$90,'Tabela kolorów'!$AJ$91:$AJ$131,
Statystyki!BJ18='Tabela kolorów'!$AK$90,'Tabela kolorów'!$AK$91:$AK$131,Statystyki!BJ18='Tabela kolorów'!$AL$90,'Tabela kolorów'!$AL$91:$AL$131,Statystyki!BJ18='Tabela kolorów'!$AM$90,'Tabela kolorów'!$AM$91:$AM$131,
Statystyki!BJ18='Tabela kolorów'!$AN$90,'Tabela kolorów'!$AN$91:$AN$131,Statystyki!BJ18='Tabela kolorów'!$AO$90,'Tabela kolorów'!$AO$91:$AO$131,Statystyki!BJ18='Tabela kolorów'!$AP$90,'Tabela kolorów'!$AP$91:$AP$131),"0")</f>
        <v>0</v>
      </c>
      <c r="BK612" t="str" cm="1">
        <f t="array" ref="BK612">_xlfn.IFNA(_xlfn.IFS(Statystyki!BK18='Tabela kolorów'!$B$90,'Tabela kolorów'!$B$91:$B$131,Statystyki!BK18='Tabela kolorów'!$C$90,'Tabela kolorów'!$C$91:$C$131,Statystyki!BK18='Tabela kolorów'!$D$90,'Tabela kolorów'!$D$91:$D$131,
Statystyki!BK18='Tabela kolorów'!$E$90,'Tabela kolorów'!$E$91:$E$131,Statystyki!BK18='Tabela kolorów'!$F$90,'Tabela kolorów'!$F$91:$F$131,Statystyki!BK18='Tabela kolorów'!$G$90,'Tabela kolorów'!$G$91:$G$131,
Statystyki!BK18='Tabela kolorów'!$H$90,'Tabela kolorów'!$H$91:$H$131,Statystyki!BK18='Tabela kolorów'!$I$90,'Tabela kolorów'!$I$91:$I$131,Statystyki!BK18='Tabela kolorów'!$J$90,'Tabela kolorów'!$J$91:$J$131,
Statystyki!BK18='Tabela kolorów'!$K$90,'Tabela kolorów'!$K$91:$K$131,Statystyki!BK18='Tabela kolorów'!$L$90,'Tabela kolorów'!$L$91:$L$131,Statystyki!BK18='Tabela kolorów'!$M$90,'Tabela kolorów'!$M$91:$M$131,
Statystyki!BK18='Tabela kolorów'!$N$90,'Tabela kolorów'!$N$91:$N$131,Statystyki!BK18='Tabela kolorów'!$O$90,'Tabela kolorów'!$O$91:$O$131,Statystyki!BK18='Tabela kolorów'!$P$90,'Tabela kolorów'!$P$91:$P$131,
Statystyki!BK18='Tabela kolorów'!$Q$90,'Tabela kolorów'!$Q$91:$Q$131,Statystyki!BK18='Tabela kolorów'!$R$90,'Tabela kolorów'!$R$91:$R$131,Statystyki!BK18='Tabela kolorów'!$S$90,'Tabela kolorów'!$S$91:$S$131,
Statystyki!BK18='Tabela kolorów'!$S$90,'Tabela kolorów'!$S$91:$S$131,Statystyki!BK18='Tabela kolorów'!$T$90,'Tabela kolorów'!$T$91:$T$131,Statystyki!BK18='Tabela kolorów'!$U$90,'Tabela kolorów'!$U$91:$U$131,
Statystyki!BK18='Tabela kolorów'!$V$90,'Tabela kolorów'!$V$91:$V$131,Statystyki!BK18='Tabela kolorów'!$W$90,'Tabela kolorów'!$W$91:$W$131,Statystyki!BK18='Tabela kolorów'!$X$90,'Tabela kolorów'!$X$91:$X$131,
Statystyki!BK18='Tabela kolorów'!$Y$90,'Tabela kolorów'!$Y$91:$Y$131,Statystyki!BK18='Tabela kolorów'!$Z$90,'Tabela kolorów'!$Z$91:$Z$131,Statystyki!BK18='Tabela kolorów'!$AA$90,'Tabela kolorów'!$AA$91:$AA$131,
Statystyki!BK18='Tabela kolorów'!$AB$90,'Tabela kolorów'!$AB$91:$AB$131,Statystyki!BK18='Tabela kolorów'!$AC$90,'Tabela kolorów'!$AC$91:$AC$131,Statystyki!BK18='Tabela kolorów'!$AD$90,'Tabela kolorów'!$AD$91:$AD$131,
Statystyki!BK18='Tabela kolorów'!$AE$90,'Tabela kolorów'!$AE$91:$AE$131,Statystyki!BK18='Tabela kolorów'!$AF$90,'Tabela kolorów'!$AF$91:$AF$131,Statystyki!BK18='Tabela kolorów'!$AG$90,'Tabela kolorów'!$AG$91:$AG$131,
Statystyki!BK18='Tabela kolorów'!$AH$90,'Tabela kolorów'!$AH$91:$AH$131,Statystyki!BK18='Tabela kolorów'!$AI$90,'Tabela kolorów'!$AI$91:$AI$131,Statystyki!BK18='Tabela kolorów'!$AJ$90,'Tabela kolorów'!$AJ$91:$AJ$131,
Statystyki!BK18='Tabela kolorów'!$AK$90,'Tabela kolorów'!$AK$91:$AK$131,Statystyki!BK18='Tabela kolorów'!$AL$90,'Tabela kolorów'!$AL$91:$AL$131,Statystyki!BK18='Tabela kolorów'!$AM$90,'Tabela kolorów'!$AM$91:$AM$131,
Statystyki!BK18='Tabela kolorów'!$AN$90,'Tabela kolorów'!$AN$91:$AN$131,Statystyki!BK18='Tabela kolorów'!$AO$90,'Tabela kolorów'!$AO$91:$AO$131,Statystyki!BK18='Tabela kolorów'!$AP$90,'Tabela kolorów'!$AP$91:$AP$131),"0")</f>
        <v>0</v>
      </c>
      <c r="BL612" t="str" cm="1">
        <f t="array" ref="BL612">_xlfn.IFNA(_xlfn.IFS(Statystyki!BL18='Tabela kolorów'!$B$90,'Tabela kolorów'!$B$91:$B$131,Statystyki!BL18='Tabela kolorów'!$C$90,'Tabela kolorów'!$C$91:$C$131,Statystyki!BL18='Tabela kolorów'!$D$90,'Tabela kolorów'!$D$91:$D$131,
Statystyki!BL18='Tabela kolorów'!$E$90,'Tabela kolorów'!$E$91:$E$131,Statystyki!BL18='Tabela kolorów'!$F$90,'Tabela kolorów'!$F$91:$F$131,Statystyki!BL18='Tabela kolorów'!$G$90,'Tabela kolorów'!$G$91:$G$131,
Statystyki!BL18='Tabela kolorów'!$H$90,'Tabela kolorów'!$H$91:$H$131,Statystyki!BL18='Tabela kolorów'!$I$90,'Tabela kolorów'!$I$91:$I$131,Statystyki!BL18='Tabela kolorów'!$J$90,'Tabela kolorów'!$J$91:$J$131,
Statystyki!BL18='Tabela kolorów'!$K$90,'Tabela kolorów'!$K$91:$K$131,Statystyki!BL18='Tabela kolorów'!$L$90,'Tabela kolorów'!$L$91:$L$131,Statystyki!BL18='Tabela kolorów'!$M$90,'Tabela kolorów'!$M$91:$M$131,
Statystyki!BL18='Tabela kolorów'!$N$90,'Tabela kolorów'!$N$91:$N$131,Statystyki!BL18='Tabela kolorów'!$O$90,'Tabela kolorów'!$O$91:$O$131,Statystyki!BL18='Tabela kolorów'!$P$90,'Tabela kolorów'!$P$91:$P$131,
Statystyki!BL18='Tabela kolorów'!$Q$90,'Tabela kolorów'!$Q$91:$Q$131,Statystyki!BL18='Tabela kolorów'!$R$90,'Tabela kolorów'!$R$91:$R$131,Statystyki!BL18='Tabela kolorów'!$S$90,'Tabela kolorów'!$S$91:$S$131,
Statystyki!BL18='Tabela kolorów'!$S$90,'Tabela kolorów'!$S$91:$S$131,Statystyki!BL18='Tabela kolorów'!$T$90,'Tabela kolorów'!$T$91:$T$131,Statystyki!BL18='Tabela kolorów'!$U$90,'Tabela kolorów'!$U$91:$U$131,
Statystyki!BL18='Tabela kolorów'!$V$90,'Tabela kolorów'!$V$91:$V$131,Statystyki!BL18='Tabela kolorów'!$W$90,'Tabela kolorów'!$W$91:$W$131,Statystyki!BL18='Tabela kolorów'!$X$90,'Tabela kolorów'!$X$91:$X$131,
Statystyki!BL18='Tabela kolorów'!$Y$90,'Tabela kolorów'!$Y$91:$Y$131,Statystyki!BL18='Tabela kolorów'!$Z$90,'Tabela kolorów'!$Z$91:$Z$131,Statystyki!BL18='Tabela kolorów'!$AA$90,'Tabela kolorów'!$AA$91:$AA$131,
Statystyki!BL18='Tabela kolorów'!$AB$90,'Tabela kolorów'!$AB$91:$AB$131,Statystyki!BL18='Tabela kolorów'!$AC$90,'Tabela kolorów'!$AC$91:$AC$131,Statystyki!BL18='Tabela kolorów'!$AD$90,'Tabela kolorów'!$AD$91:$AD$131,
Statystyki!BL18='Tabela kolorów'!$AE$90,'Tabela kolorów'!$AE$91:$AE$131,Statystyki!BL18='Tabela kolorów'!$AF$90,'Tabela kolorów'!$AF$91:$AF$131,Statystyki!BL18='Tabela kolorów'!$AG$90,'Tabela kolorów'!$AG$91:$AG$131,
Statystyki!BL18='Tabela kolorów'!$AH$90,'Tabela kolorów'!$AH$91:$AH$131,Statystyki!BL18='Tabela kolorów'!$AI$90,'Tabela kolorów'!$AI$91:$AI$131,Statystyki!BL18='Tabela kolorów'!$AJ$90,'Tabela kolorów'!$AJ$91:$AJ$131,
Statystyki!BL18='Tabela kolorów'!$AK$90,'Tabela kolorów'!$AK$91:$AK$131,Statystyki!BL18='Tabela kolorów'!$AL$90,'Tabela kolorów'!$AL$91:$AL$131,Statystyki!BL18='Tabela kolorów'!$AM$90,'Tabela kolorów'!$AM$91:$AM$131,
Statystyki!BL18='Tabela kolorów'!$AN$90,'Tabela kolorów'!$AN$91:$AN$131,Statystyki!BL18='Tabela kolorów'!$AO$90,'Tabela kolorów'!$AO$91:$AO$131,Statystyki!BL18='Tabela kolorów'!$AP$90,'Tabela kolorów'!$AP$91:$AP$131),"0")</f>
        <v>0</v>
      </c>
      <c r="BM612" t="str" cm="1">
        <f t="array" ref="BM612">_xlfn.IFNA(_xlfn.IFS(Statystyki!BM18='Tabela kolorów'!$B$90,'Tabela kolorów'!$B$91:$B$131,Statystyki!BM18='Tabela kolorów'!$C$90,'Tabela kolorów'!$C$91:$C$131,Statystyki!BM18='Tabela kolorów'!$D$90,'Tabela kolorów'!$D$91:$D$131,
Statystyki!BM18='Tabela kolorów'!$E$90,'Tabela kolorów'!$E$91:$E$131,Statystyki!BM18='Tabela kolorów'!$F$90,'Tabela kolorów'!$F$91:$F$131,Statystyki!BM18='Tabela kolorów'!$G$90,'Tabela kolorów'!$G$91:$G$131,
Statystyki!BM18='Tabela kolorów'!$H$90,'Tabela kolorów'!$H$91:$H$131,Statystyki!BM18='Tabela kolorów'!$I$90,'Tabela kolorów'!$I$91:$I$131,Statystyki!BM18='Tabela kolorów'!$J$90,'Tabela kolorów'!$J$91:$J$131,
Statystyki!BM18='Tabela kolorów'!$K$90,'Tabela kolorów'!$K$91:$K$131,Statystyki!BM18='Tabela kolorów'!$L$90,'Tabela kolorów'!$L$91:$L$131,Statystyki!BM18='Tabela kolorów'!$M$90,'Tabela kolorów'!$M$91:$M$131,
Statystyki!BM18='Tabela kolorów'!$N$90,'Tabela kolorów'!$N$91:$N$131,Statystyki!BM18='Tabela kolorów'!$O$90,'Tabela kolorów'!$O$91:$O$131,Statystyki!BM18='Tabela kolorów'!$P$90,'Tabela kolorów'!$P$91:$P$131,
Statystyki!BM18='Tabela kolorów'!$Q$90,'Tabela kolorów'!$Q$91:$Q$131,Statystyki!BM18='Tabela kolorów'!$R$90,'Tabela kolorów'!$R$91:$R$131,Statystyki!BM18='Tabela kolorów'!$S$90,'Tabela kolorów'!$S$91:$S$131,
Statystyki!BM18='Tabela kolorów'!$S$90,'Tabela kolorów'!$S$91:$S$131,Statystyki!BM18='Tabela kolorów'!$T$90,'Tabela kolorów'!$T$91:$T$131,Statystyki!BM18='Tabela kolorów'!$U$90,'Tabela kolorów'!$U$91:$U$131,
Statystyki!BM18='Tabela kolorów'!$V$90,'Tabela kolorów'!$V$91:$V$131,Statystyki!BM18='Tabela kolorów'!$W$90,'Tabela kolorów'!$W$91:$W$131,Statystyki!BM18='Tabela kolorów'!$X$90,'Tabela kolorów'!$X$91:$X$131,
Statystyki!BM18='Tabela kolorów'!$Y$90,'Tabela kolorów'!$Y$91:$Y$131,Statystyki!BM18='Tabela kolorów'!$Z$90,'Tabela kolorów'!$Z$91:$Z$131,Statystyki!BM18='Tabela kolorów'!$AA$90,'Tabela kolorów'!$AA$91:$AA$131,
Statystyki!BM18='Tabela kolorów'!$AB$90,'Tabela kolorów'!$AB$91:$AB$131,Statystyki!BM18='Tabela kolorów'!$AC$90,'Tabela kolorów'!$AC$91:$AC$131,Statystyki!BM18='Tabela kolorów'!$AD$90,'Tabela kolorów'!$AD$91:$AD$131,
Statystyki!BM18='Tabela kolorów'!$AE$90,'Tabela kolorów'!$AE$91:$AE$131,Statystyki!BM18='Tabela kolorów'!$AF$90,'Tabela kolorów'!$AF$91:$AF$131,Statystyki!BM18='Tabela kolorów'!$AG$90,'Tabela kolorów'!$AG$91:$AG$131,
Statystyki!BM18='Tabela kolorów'!$AH$90,'Tabela kolorów'!$AH$91:$AH$131,Statystyki!BM18='Tabela kolorów'!$AI$90,'Tabela kolorów'!$AI$91:$AI$131,Statystyki!BM18='Tabela kolorów'!$AJ$90,'Tabela kolorów'!$AJ$91:$AJ$131,
Statystyki!BM18='Tabela kolorów'!$AK$90,'Tabela kolorów'!$AK$91:$AK$131,Statystyki!BM18='Tabela kolorów'!$AL$90,'Tabela kolorów'!$AL$91:$AL$131,Statystyki!BM18='Tabela kolorów'!$AM$90,'Tabela kolorów'!$AM$91:$AM$131,
Statystyki!BM18='Tabela kolorów'!$AN$90,'Tabela kolorów'!$AN$91:$AN$131,Statystyki!BM18='Tabela kolorów'!$AO$90,'Tabela kolorów'!$AO$91:$AO$131,Statystyki!BM18='Tabela kolorów'!$AP$90,'Tabela kolorów'!$AP$91:$AP$131),"0")</f>
        <v>0</v>
      </c>
      <c r="BN612" t="str" cm="1">
        <f t="array" ref="BN612">_xlfn.IFNA(_xlfn.IFS(Statystyki!BN18='Tabela kolorów'!$B$90,'Tabela kolorów'!$B$91:$B$131,Statystyki!BN18='Tabela kolorów'!$C$90,'Tabela kolorów'!$C$91:$C$131,Statystyki!BN18='Tabela kolorów'!$D$90,'Tabela kolorów'!$D$91:$D$131,
Statystyki!BN18='Tabela kolorów'!$E$90,'Tabela kolorów'!$E$91:$E$131,Statystyki!BN18='Tabela kolorów'!$F$90,'Tabela kolorów'!$F$91:$F$131,Statystyki!BN18='Tabela kolorów'!$G$90,'Tabela kolorów'!$G$91:$G$131,
Statystyki!BN18='Tabela kolorów'!$H$90,'Tabela kolorów'!$H$91:$H$131,Statystyki!BN18='Tabela kolorów'!$I$90,'Tabela kolorów'!$I$91:$I$131,Statystyki!BN18='Tabela kolorów'!$J$90,'Tabela kolorów'!$J$91:$J$131,
Statystyki!BN18='Tabela kolorów'!$K$90,'Tabela kolorów'!$K$91:$K$131,Statystyki!BN18='Tabela kolorów'!$L$90,'Tabela kolorów'!$L$91:$L$131,Statystyki!BN18='Tabela kolorów'!$M$90,'Tabela kolorów'!$M$91:$M$131,
Statystyki!BN18='Tabela kolorów'!$N$90,'Tabela kolorów'!$N$91:$N$131,Statystyki!BN18='Tabela kolorów'!$O$90,'Tabela kolorów'!$O$91:$O$131,Statystyki!BN18='Tabela kolorów'!$P$90,'Tabela kolorów'!$P$91:$P$131,
Statystyki!BN18='Tabela kolorów'!$Q$90,'Tabela kolorów'!$Q$91:$Q$131,Statystyki!BN18='Tabela kolorów'!$R$90,'Tabela kolorów'!$R$91:$R$131,Statystyki!BN18='Tabela kolorów'!$S$90,'Tabela kolorów'!$S$91:$S$131,
Statystyki!BN18='Tabela kolorów'!$S$90,'Tabela kolorów'!$S$91:$S$131,Statystyki!BN18='Tabela kolorów'!$T$90,'Tabela kolorów'!$T$91:$T$131,Statystyki!BN18='Tabela kolorów'!$U$90,'Tabela kolorów'!$U$91:$U$131,
Statystyki!BN18='Tabela kolorów'!$V$90,'Tabela kolorów'!$V$91:$V$131,Statystyki!BN18='Tabela kolorów'!$W$90,'Tabela kolorów'!$W$91:$W$131,Statystyki!BN18='Tabela kolorów'!$X$90,'Tabela kolorów'!$X$91:$X$131,
Statystyki!BN18='Tabela kolorów'!$Y$90,'Tabela kolorów'!$Y$91:$Y$131,Statystyki!BN18='Tabela kolorów'!$Z$90,'Tabela kolorów'!$Z$91:$Z$131,Statystyki!BN18='Tabela kolorów'!$AA$90,'Tabela kolorów'!$AA$91:$AA$131,
Statystyki!BN18='Tabela kolorów'!$AB$90,'Tabela kolorów'!$AB$91:$AB$131,Statystyki!BN18='Tabela kolorów'!$AC$90,'Tabela kolorów'!$AC$91:$AC$131,Statystyki!BN18='Tabela kolorów'!$AD$90,'Tabela kolorów'!$AD$91:$AD$131,
Statystyki!BN18='Tabela kolorów'!$AE$90,'Tabela kolorów'!$AE$91:$AE$131,Statystyki!BN18='Tabela kolorów'!$AF$90,'Tabela kolorów'!$AF$91:$AF$131,Statystyki!BN18='Tabela kolorów'!$AG$90,'Tabela kolorów'!$AG$91:$AG$131,
Statystyki!BN18='Tabela kolorów'!$AH$90,'Tabela kolorów'!$AH$91:$AH$131,Statystyki!BN18='Tabela kolorów'!$AI$90,'Tabela kolorów'!$AI$91:$AI$131,Statystyki!BN18='Tabela kolorów'!$AJ$90,'Tabela kolorów'!$AJ$91:$AJ$131,
Statystyki!BN18='Tabela kolorów'!$AK$90,'Tabela kolorów'!$AK$91:$AK$131,Statystyki!BN18='Tabela kolorów'!$AL$90,'Tabela kolorów'!$AL$91:$AL$131,Statystyki!BN18='Tabela kolorów'!$AM$90,'Tabela kolorów'!$AM$91:$AM$131,
Statystyki!BN18='Tabela kolorów'!$AN$90,'Tabela kolorów'!$AN$91:$AN$131,Statystyki!BN18='Tabela kolorów'!$AO$90,'Tabela kolorów'!$AO$91:$AO$131,Statystyki!BN18='Tabela kolorów'!$AP$90,'Tabela kolorów'!$AP$91:$AP$131),"0")</f>
        <v>0</v>
      </c>
      <c r="BO612" t="str" cm="1">
        <f t="array" ref="BO612">_xlfn.IFNA(_xlfn.IFS(Statystyki!BO18='Tabela kolorów'!$B$90,'Tabela kolorów'!$B$91:$B$131,Statystyki!BO18='Tabela kolorów'!$C$90,'Tabela kolorów'!$C$91:$C$131,Statystyki!BO18='Tabela kolorów'!$D$90,'Tabela kolorów'!$D$91:$D$131,
Statystyki!BO18='Tabela kolorów'!$E$90,'Tabela kolorów'!$E$91:$E$131,Statystyki!BO18='Tabela kolorów'!$F$90,'Tabela kolorów'!$F$91:$F$131,Statystyki!BO18='Tabela kolorów'!$G$90,'Tabela kolorów'!$G$91:$G$131,
Statystyki!BO18='Tabela kolorów'!$H$90,'Tabela kolorów'!$H$91:$H$131,Statystyki!BO18='Tabela kolorów'!$I$90,'Tabela kolorów'!$I$91:$I$131,Statystyki!BO18='Tabela kolorów'!$J$90,'Tabela kolorów'!$J$91:$J$131,
Statystyki!BO18='Tabela kolorów'!$K$90,'Tabela kolorów'!$K$91:$K$131,Statystyki!BO18='Tabela kolorów'!$L$90,'Tabela kolorów'!$L$91:$L$131,Statystyki!BO18='Tabela kolorów'!$M$90,'Tabela kolorów'!$M$91:$M$131,
Statystyki!BO18='Tabela kolorów'!$N$90,'Tabela kolorów'!$N$91:$N$131,Statystyki!BO18='Tabela kolorów'!$O$90,'Tabela kolorów'!$O$91:$O$131,Statystyki!BO18='Tabela kolorów'!$P$90,'Tabela kolorów'!$P$91:$P$131,
Statystyki!BO18='Tabela kolorów'!$Q$90,'Tabela kolorów'!$Q$91:$Q$131,Statystyki!BO18='Tabela kolorów'!$R$90,'Tabela kolorów'!$R$91:$R$131,Statystyki!BO18='Tabela kolorów'!$S$90,'Tabela kolorów'!$S$91:$S$131,
Statystyki!BO18='Tabela kolorów'!$S$90,'Tabela kolorów'!$S$91:$S$131,Statystyki!BO18='Tabela kolorów'!$T$90,'Tabela kolorów'!$T$91:$T$131,Statystyki!BO18='Tabela kolorów'!$U$90,'Tabela kolorów'!$U$91:$U$131,
Statystyki!BO18='Tabela kolorów'!$V$90,'Tabela kolorów'!$V$91:$V$131,Statystyki!BO18='Tabela kolorów'!$W$90,'Tabela kolorów'!$W$91:$W$131,Statystyki!BO18='Tabela kolorów'!$X$90,'Tabela kolorów'!$X$91:$X$131,
Statystyki!BO18='Tabela kolorów'!$Y$90,'Tabela kolorów'!$Y$91:$Y$131,Statystyki!BO18='Tabela kolorów'!$Z$90,'Tabela kolorów'!$Z$91:$Z$131,Statystyki!BO18='Tabela kolorów'!$AA$90,'Tabela kolorów'!$AA$91:$AA$131,
Statystyki!BO18='Tabela kolorów'!$AB$90,'Tabela kolorów'!$AB$91:$AB$131,Statystyki!BO18='Tabela kolorów'!$AC$90,'Tabela kolorów'!$AC$91:$AC$131,Statystyki!BO18='Tabela kolorów'!$AD$90,'Tabela kolorów'!$AD$91:$AD$131,
Statystyki!BO18='Tabela kolorów'!$AE$90,'Tabela kolorów'!$AE$91:$AE$131,Statystyki!BO18='Tabela kolorów'!$AF$90,'Tabela kolorów'!$AF$91:$AF$131,Statystyki!BO18='Tabela kolorów'!$AG$90,'Tabela kolorów'!$AG$91:$AG$131,
Statystyki!BO18='Tabela kolorów'!$AH$90,'Tabela kolorów'!$AH$91:$AH$131,Statystyki!BO18='Tabela kolorów'!$AI$90,'Tabela kolorów'!$AI$91:$AI$131,Statystyki!BO18='Tabela kolorów'!$AJ$90,'Tabela kolorów'!$AJ$91:$AJ$131,
Statystyki!BO18='Tabela kolorów'!$AK$90,'Tabela kolorów'!$AK$91:$AK$131,Statystyki!BO18='Tabela kolorów'!$AL$90,'Tabela kolorów'!$AL$91:$AL$131,Statystyki!BO18='Tabela kolorów'!$AM$90,'Tabela kolorów'!$AM$91:$AM$131,
Statystyki!BO18='Tabela kolorów'!$AN$90,'Tabela kolorów'!$AN$91:$AN$131,Statystyki!BO18='Tabela kolorów'!$AO$90,'Tabela kolorów'!$AO$91:$AO$131,Statystyki!BO18='Tabela kolorów'!$AP$90,'Tabela kolorów'!$AP$91:$AP$131),"0")</f>
        <v>0</v>
      </c>
      <c r="BP612" t="str" cm="1">
        <f t="array" ref="BP612">_xlfn.IFNA(_xlfn.IFS(Statystyki!BP18='Tabela kolorów'!$B$90,'Tabela kolorów'!$B$91:$B$131,Statystyki!BP18='Tabela kolorów'!$C$90,'Tabela kolorów'!$C$91:$C$131,Statystyki!BP18='Tabela kolorów'!$D$90,'Tabela kolorów'!$D$91:$D$131,
Statystyki!BP18='Tabela kolorów'!$E$90,'Tabela kolorów'!$E$91:$E$131,Statystyki!BP18='Tabela kolorów'!$F$90,'Tabela kolorów'!$F$91:$F$131,Statystyki!BP18='Tabela kolorów'!$G$90,'Tabela kolorów'!$G$91:$G$131,
Statystyki!BP18='Tabela kolorów'!$H$90,'Tabela kolorów'!$H$91:$H$131,Statystyki!BP18='Tabela kolorów'!$I$90,'Tabela kolorów'!$I$91:$I$131,Statystyki!BP18='Tabela kolorów'!$J$90,'Tabela kolorów'!$J$91:$J$131,
Statystyki!BP18='Tabela kolorów'!$K$90,'Tabela kolorów'!$K$91:$K$131,Statystyki!BP18='Tabela kolorów'!$L$90,'Tabela kolorów'!$L$91:$L$131,Statystyki!BP18='Tabela kolorów'!$M$90,'Tabela kolorów'!$M$91:$M$131,
Statystyki!BP18='Tabela kolorów'!$N$90,'Tabela kolorów'!$N$91:$N$131,Statystyki!BP18='Tabela kolorów'!$O$90,'Tabela kolorów'!$O$91:$O$131,Statystyki!BP18='Tabela kolorów'!$P$90,'Tabela kolorów'!$P$91:$P$131,
Statystyki!BP18='Tabela kolorów'!$Q$90,'Tabela kolorów'!$Q$91:$Q$131,Statystyki!BP18='Tabela kolorów'!$R$90,'Tabela kolorów'!$R$91:$R$131,Statystyki!BP18='Tabela kolorów'!$S$90,'Tabela kolorów'!$S$91:$S$131,
Statystyki!BP18='Tabela kolorów'!$S$90,'Tabela kolorów'!$S$91:$S$131,Statystyki!BP18='Tabela kolorów'!$T$90,'Tabela kolorów'!$T$91:$T$131,Statystyki!BP18='Tabela kolorów'!$U$90,'Tabela kolorów'!$U$91:$U$131,
Statystyki!BP18='Tabela kolorów'!$V$90,'Tabela kolorów'!$V$91:$V$131,Statystyki!BP18='Tabela kolorów'!$W$90,'Tabela kolorów'!$W$91:$W$131,Statystyki!BP18='Tabela kolorów'!$X$90,'Tabela kolorów'!$X$91:$X$131,
Statystyki!BP18='Tabela kolorów'!$Y$90,'Tabela kolorów'!$Y$91:$Y$131,Statystyki!BP18='Tabela kolorów'!$Z$90,'Tabela kolorów'!$Z$91:$Z$131,Statystyki!BP18='Tabela kolorów'!$AA$90,'Tabela kolorów'!$AA$91:$AA$131,
Statystyki!BP18='Tabela kolorów'!$AB$90,'Tabela kolorów'!$AB$91:$AB$131,Statystyki!BP18='Tabela kolorów'!$AC$90,'Tabela kolorów'!$AC$91:$AC$131,Statystyki!BP18='Tabela kolorów'!$AD$90,'Tabela kolorów'!$AD$91:$AD$131,
Statystyki!BP18='Tabela kolorów'!$AE$90,'Tabela kolorów'!$AE$91:$AE$131,Statystyki!BP18='Tabela kolorów'!$AF$90,'Tabela kolorów'!$AF$91:$AF$131,Statystyki!BP18='Tabela kolorów'!$AG$90,'Tabela kolorów'!$AG$91:$AG$131,
Statystyki!BP18='Tabela kolorów'!$AH$90,'Tabela kolorów'!$AH$91:$AH$131,Statystyki!BP18='Tabela kolorów'!$AI$90,'Tabela kolorów'!$AI$91:$AI$131,Statystyki!BP18='Tabela kolorów'!$AJ$90,'Tabela kolorów'!$AJ$91:$AJ$131,
Statystyki!BP18='Tabela kolorów'!$AK$90,'Tabela kolorów'!$AK$91:$AK$131,Statystyki!BP18='Tabela kolorów'!$AL$90,'Tabela kolorów'!$AL$91:$AL$131,Statystyki!BP18='Tabela kolorów'!$AM$90,'Tabela kolorów'!$AM$91:$AM$131,
Statystyki!BP18='Tabela kolorów'!$AN$90,'Tabela kolorów'!$AN$91:$AN$131,Statystyki!BP18='Tabela kolorów'!$AO$90,'Tabela kolorów'!$AO$91:$AO$131,Statystyki!BP18='Tabela kolorów'!$AP$90,'Tabela kolorów'!$AP$91:$AP$131),"0")</f>
        <v>0</v>
      </c>
      <c r="BQ612" t="str" cm="1">
        <f t="array" ref="BQ612">_xlfn.IFNA(_xlfn.IFS(Statystyki!BQ18='Tabela kolorów'!$B$90,'Tabela kolorów'!$B$91:$B$131,Statystyki!BQ18='Tabela kolorów'!$C$90,'Tabela kolorów'!$C$91:$C$131,Statystyki!BQ18='Tabela kolorów'!$D$90,'Tabela kolorów'!$D$91:$D$131,
Statystyki!BQ18='Tabela kolorów'!$E$90,'Tabela kolorów'!$E$91:$E$131,Statystyki!BQ18='Tabela kolorów'!$F$90,'Tabela kolorów'!$F$91:$F$131,Statystyki!BQ18='Tabela kolorów'!$G$90,'Tabela kolorów'!$G$91:$G$131,
Statystyki!BQ18='Tabela kolorów'!$H$90,'Tabela kolorów'!$H$91:$H$131,Statystyki!BQ18='Tabela kolorów'!$I$90,'Tabela kolorów'!$I$91:$I$131,Statystyki!BQ18='Tabela kolorów'!$J$90,'Tabela kolorów'!$J$91:$J$131,
Statystyki!BQ18='Tabela kolorów'!$K$90,'Tabela kolorów'!$K$91:$K$131,Statystyki!BQ18='Tabela kolorów'!$L$90,'Tabela kolorów'!$L$91:$L$131,Statystyki!BQ18='Tabela kolorów'!$M$90,'Tabela kolorów'!$M$91:$M$131,
Statystyki!BQ18='Tabela kolorów'!$N$90,'Tabela kolorów'!$N$91:$N$131,Statystyki!BQ18='Tabela kolorów'!$O$90,'Tabela kolorów'!$O$91:$O$131,Statystyki!BQ18='Tabela kolorów'!$P$90,'Tabela kolorów'!$P$91:$P$131,
Statystyki!BQ18='Tabela kolorów'!$Q$90,'Tabela kolorów'!$Q$91:$Q$131,Statystyki!BQ18='Tabela kolorów'!$R$90,'Tabela kolorów'!$R$91:$R$131,Statystyki!BQ18='Tabela kolorów'!$S$90,'Tabela kolorów'!$S$91:$S$131,
Statystyki!BQ18='Tabela kolorów'!$S$90,'Tabela kolorów'!$S$91:$S$131,Statystyki!BQ18='Tabela kolorów'!$T$90,'Tabela kolorów'!$T$91:$T$131,Statystyki!BQ18='Tabela kolorów'!$U$90,'Tabela kolorów'!$U$91:$U$131,
Statystyki!BQ18='Tabela kolorów'!$V$90,'Tabela kolorów'!$V$91:$V$131,Statystyki!BQ18='Tabela kolorów'!$W$90,'Tabela kolorów'!$W$91:$W$131,Statystyki!BQ18='Tabela kolorów'!$X$90,'Tabela kolorów'!$X$91:$X$131,
Statystyki!BQ18='Tabela kolorów'!$Y$90,'Tabela kolorów'!$Y$91:$Y$131,Statystyki!BQ18='Tabela kolorów'!$Z$90,'Tabela kolorów'!$Z$91:$Z$131,Statystyki!BQ18='Tabela kolorów'!$AA$90,'Tabela kolorów'!$AA$91:$AA$131,
Statystyki!BQ18='Tabela kolorów'!$AB$90,'Tabela kolorów'!$AB$91:$AB$131,Statystyki!BQ18='Tabela kolorów'!$AC$90,'Tabela kolorów'!$AC$91:$AC$131,Statystyki!BQ18='Tabela kolorów'!$AD$90,'Tabela kolorów'!$AD$91:$AD$131,
Statystyki!BQ18='Tabela kolorów'!$AE$90,'Tabela kolorów'!$AE$91:$AE$131,Statystyki!BQ18='Tabela kolorów'!$AF$90,'Tabela kolorów'!$AF$91:$AF$131,Statystyki!BQ18='Tabela kolorów'!$AG$90,'Tabela kolorów'!$AG$91:$AG$131,
Statystyki!BQ18='Tabela kolorów'!$AH$90,'Tabela kolorów'!$AH$91:$AH$131,Statystyki!BQ18='Tabela kolorów'!$AI$90,'Tabela kolorów'!$AI$91:$AI$131,Statystyki!BQ18='Tabela kolorów'!$AJ$90,'Tabela kolorów'!$AJ$91:$AJ$131,
Statystyki!BQ18='Tabela kolorów'!$AK$90,'Tabela kolorów'!$AK$91:$AK$131,Statystyki!BQ18='Tabela kolorów'!$AL$90,'Tabela kolorów'!$AL$91:$AL$131,Statystyki!BQ18='Tabela kolorów'!$AM$90,'Tabela kolorów'!$AM$91:$AM$131,
Statystyki!BQ18='Tabela kolorów'!$AN$90,'Tabela kolorów'!$AN$91:$AN$131,Statystyki!BQ18='Tabela kolorów'!$AO$90,'Tabela kolorów'!$AO$91:$AO$131,Statystyki!BQ18='Tabela kolorów'!$AP$90,'Tabela kolorów'!$AP$91:$AP$131),"0")</f>
        <v>0</v>
      </c>
      <c r="BR612" t="str" cm="1">
        <f t="array" ref="BR612">_xlfn.IFNA(_xlfn.IFS(Statystyki!BR18='Tabela kolorów'!$B$90,'Tabela kolorów'!$B$91:$B$131,Statystyki!BR18='Tabela kolorów'!$C$90,'Tabela kolorów'!$C$91:$C$131,Statystyki!BR18='Tabela kolorów'!$D$90,'Tabela kolorów'!$D$91:$D$131,
Statystyki!BR18='Tabela kolorów'!$E$90,'Tabela kolorów'!$E$91:$E$131,Statystyki!BR18='Tabela kolorów'!$F$90,'Tabela kolorów'!$F$91:$F$131,Statystyki!BR18='Tabela kolorów'!$G$90,'Tabela kolorów'!$G$91:$G$131,
Statystyki!BR18='Tabela kolorów'!$H$90,'Tabela kolorów'!$H$91:$H$131,Statystyki!BR18='Tabela kolorów'!$I$90,'Tabela kolorów'!$I$91:$I$131,Statystyki!BR18='Tabela kolorów'!$J$90,'Tabela kolorów'!$J$91:$J$131,
Statystyki!BR18='Tabela kolorów'!$K$90,'Tabela kolorów'!$K$91:$K$131,Statystyki!BR18='Tabela kolorów'!$L$90,'Tabela kolorów'!$L$91:$L$131,Statystyki!BR18='Tabela kolorów'!$M$90,'Tabela kolorów'!$M$91:$M$131,
Statystyki!BR18='Tabela kolorów'!$N$90,'Tabela kolorów'!$N$91:$N$131,Statystyki!BR18='Tabela kolorów'!$O$90,'Tabela kolorów'!$O$91:$O$131,Statystyki!BR18='Tabela kolorów'!$P$90,'Tabela kolorów'!$P$91:$P$131,
Statystyki!BR18='Tabela kolorów'!$Q$90,'Tabela kolorów'!$Q$91:$Q$131,Statystyki!BR18='Tabela kolorów'!$R$90,'Tabela kolorów'!$R$91:$R$131,Statystyki!BR18='Tabela kolorów'!$S$90,'Tabela kolorów'!$S$91:$S$131,
Statystyki!BR18='Tabela kolorów'!$S$90,'Tabela kolorów'!$S$91:$S$131,Statystyki!BR18='Tabela kolorów'!$T$90,'Tabela kolorów'!$T$91:$T$131,Statystyki!BR18='Tabela kolorów'!$U$90,'Tabela kolorów'!$U$91:$U$131,
Statystyki!BR18='Tabela kolorów'!$V$90,'Tabela kolorów'!$V$91:$V$131,Statystyki!BR18='Tabela kolorów'!$W$90,'Tabela kolorów'!$W$91:$W$131,Statystyki!BR18='Tabela kolorów'!$X$90,'Tabela kolorów'!$X$91:$X$131,
Statystyki!BR18='Tabela kolorów'!$Y$90,'Tabela kolorów'!$Y$91:$Y$131,Statystyki!BR18='Tabela kolorów'!$Z$90,'Tabela kolorów'!$Z$91:$Z$131,Statystyki!BR18='Tabela kolorów'!$AA$90,'Tabela kolorów'!$AA$91:$AA$131,
Statystyki!BR18='Tabela kolorów'!$AB$90,'Tabela kolorów'!$AB$91:$AB$131,Statystyki!BR18='Tabela kolorów'!$AC$90,'Tabela kolorów'!$AC$91:$AC$131,Statystyki!BR18='Tabela kolorów'!$AD$90,'Tabela kolorów'!$AD$91:$AD$131,
Statystyki!BR18='Tabela kolorów'!$AE$90,'Tabela kolorów'!$AE$91:$AE$131,Statystyki!BR18='Tabela kolorów'!$AF$90,'Tabela kolorów'!$AF$91:$AF$131,Statystyki!BR18='Tabela kolorów'!$AG$90,'Tabela kolorów'!$AG$91:$AG$131,
Statystyki!BR18='Tabela kolorów'!$AH$90,'Tabela kolorów'!$AH$91:$AH$131,Statystyki!BR18='Tabela kolorów'!$AI$90,'Tabela kolorów'!$AI$91:$AI$131,Statystyki!BR18='Tabela kolorów'!$AJ$90,'Tabela kolorów'!$AJ$91:$AJ$131,
Statystyki!BR18='Tabela kolorów'!$AK$90,'Tabela kolorów'!$AK$91:$AK$131,Statystyki!BR18='Tabela kolorów'!$AL$90,'Tabela kolorów'!$AL$91:$AL$131,Statystyki!BR18='Tabela kolorów'!$AM$90,'Tabela kolorów'!$AM$91:$AM$131,
Statystyki!BR18='Tabela kolorów'!$AN$90,'Tabela kolorów'!$AN$91:$AN$131,Statystyki!BR18='Tabela kolorów'!$AO$90,'Tabela kolorów'!$AO$91:$AO$131,Statystyki!BR18='Tabela kolorów'!$AP$90,'Tabela kolorów'!$AP$91:$AP$131),"0")</f>
        <v>0</v>
      </c>
      <c r="BS612" t="str" cm="1">
        <f t="array" ref="BS612">_xlfn.IFNA(_xlfn.IFS(Statystyki!BS18='Tabela kolorów'!$B$90,'Tabela kolorów'!$B$91:$B$131,Statystyki!BS18='Tabela kolorów'!$C$90,'Tabela kolorów'!$C$91:$C$131,Statystyki!BS18='Tabela kolorów'!$D$90,'Tabela kolorów'!$D$91:$D$131,
Statystyki!BS18='Tabela kolorów'!$E$90,'Tabela kolorów'!$E$91:$E$131,Statystyki!BS18='Tabela kolorów'!$F$90,'Tabela kolorów'!$F$91:$F$131,Statystyki!BS18='Tabela kolorów'!$G$90,'Tabela kolorów'!$G$91:$G$131,
Statystyki!BS18='Tabela kolorów'!$H$90,'Tabela kolorów'!$H$91:$H$131,Statystyki!BS18='Tabela kolorów'!$I$90,'Tabela kolorów'!$I$91:$I$131,Statystyki!BS18='Tabela kolorów'!$J$90,'Tabela kolorów'!$J$91:$J$131,
Statystyki!BS18='Tabela kolorów'!$K$90,'Tabela kolorów'!$K$91:$K$131,Statystyki!BS18='Tabela kolorów'!$L$90,'Tabela kolorów'!$L$91:$L$131,Statystyki!BS18='Tabela kolorów'!$M$90,'Tabela kolorów'!$M$91:$M$131,
Statystyki!BS18='Tabela kolorów'!$N$90,'Tabela kolorów'!$N$91:$N$131,Statystyki!BS18='Tabela kolorów'!$O$90,'Tabela kolorów'!$O$91:$O$131,Statystyki!BS18='Tabela kolorów'!$P$90,'Tabela kolorów'!$P$91:$P$131,
Statystyki!BS18='Tabela kolorów'!$Q$90,'Tabela kolorów'!$Q$91:$Q$131,Statystyki!BS18='Tabela kolorów'!$R$90,'Tabela kolorów'!$R$91:$R$131,Statystyki!BS18='Tabela kolorów'!$S$90,'Tabela kolorów'!$S$91:$S$131,
Statystyki!BS18='Tabela kolorów'!$S$90,'Tabela kolorów'!$S$91:$S$131,Statystyki!BS18='Tabela kolorów'!$T$90,'Tabela kolorów'!$T$91:$T$131,Statystyki!BS18='Tabela kolorów'!$U$90,'Tabela kolorów'!$U$91:$U$131,
Statystyki!BS18='Tabela kolorów'!$V$90,'Tabela kolorów'!$V$91:$V$131,Statystyki!BS18='Tabela kolorów'!$W$90,'Tabela kolorów'!$W$91:$W$131,Statystyki!BS18='Tabela kolorów'!$X$90,'Tabela kolorów'!$X$91:$X$131,
Statystyki!BS18='Tabela kolorów'!$Y$90,'Tabela kolorów'!$Y$91:$Y$131,Statystyki!BS18='Tabela kolorów'!$Z$90,'Tabela kolorów'!$Z$91:$Z$131,Statystyki!BS18='Tabela kolorów'!$AA$90,'Tabela kolorów'!$AA$91:$AA$131,
Statystyki!BS18='Tabela kolorów'!$AB$90,'Tabela kolorów'!$AB$91:$AB$131,Statystyki!BS18='Tabela kolorów'!$AC$90,'Tabela kolorów'!$AC$91:$AC$131,Statystyki!BS18='Tabela kolorów'!$AD$90,'Tabela kolorów'!$AD$91:$AD$131,
Statystyki!BS18='Tabela kolorów'!$AE$90,'Tabela kolorów'!$AE$91:$AE$131,Statystyki!BS18='Tabela kolorów'!$AF$90,'Tabela kolorów'!$AF$91:$AF$131,Statystyki!BS18='Tabela kolorów'!$AG$90,'Tabela kolorów'!$AG$91:$AG$131,
Statystyki!BS18='Tabela kolorów'!$AH$90,'Tabela kolorów'!$AH$91:$AH$131,Statystyki!BS18='Tabela kolorów'!$AI$90,'Tabela kolorów'!$AI$91:$AI$131,Statystyki!BS18='Tabela kolorów'!$AJ$90,'Tabela kolorów'!$AJ$91:$AJ$131,
Statystyki!BS18='Tabela kolorów'!$AK$90,'Tabela kolorów'!$AK$91:$AK$131,Statystyki!BS18='Tabela kolorów'!$AL$90,'Tabela kolorów'!$AL$91:$AL$131,Statystyki!BS18='Tabela kolorów'!$AM$90,'Tabela kolorów'!$AM$91:$AM$131,
Statystyki!BS18='Tabela kolorów'!$AN$90,'Tabela kolorów'!$AN$91:$AN$131,Statystyki!BS18='Tabela kolorów'!$AO$90,'Tabela kolorów'!$AO$91:$AO$131,Statystyki!BS18='Tabela kolorów'!$AP$90,'Tabela kolorów'!$AP$91:$AP$131),"0")</f>
        <v>0</v>
      </c>
      <c r="BT612" t="str" cm="1">
        <f t="array" ref="BT612">_xlfn.IFNA(_xlfn.IFS(Statystyki!BT18='Tabela kolorów'!$B$90,'Tabela kolorów'!$B$91:$B$131,Statystyki!BT18='Tabela kolorów'!$C$90,'Tabela kolorów'!$C$91:$C$131,Statystyki!BT18='Tabela kolorów'!$D$90,'Tabela kolorów'!$D$91:$D$131,
Statystyki!BT18='Tabela kolorów'!$E$90,'Tabela kolorów'!$E$91:$E$131,Statystyki!BT18='Tabela kolorów'!$F$90,'Tabela kolorów'!$F$91:$F$131,Statystyki!BT18='Tabela kolorów'!$G$90,'Tabela kolorów'!$G$91:$G$131,
Statystyki!BT18='Tabela kolorów'!$H$90,'Tabela kolorów'!$H$91:$H$131,Statystyki!BT18='Tabela kolorów'!$I$90,'Tabela kolorów'!$I$91:$I$131,Statystyki!BT18='Tabela kolorów'!$J$90,'Tabela kolorów'!$J$91:$J$131,
Statystyki!BT18='Tabela kolorów'!$K$90,'Tabela kolorów'!$K$91:$K$131,Statystyki!BT18='Tabela kolorów'!$L$90,'Tabela kolorów'!$L$91:$L$131,Statystyki!BT18='Tabela kolorów'!$M$90,'Tabela kolorów'!$M$91:$M$131,
Statystyki!BT18='Tabela kolorów'!$N$90,'Tabela kolorów'!$N$91:$N$131,Statystyki!BT18='Tabela kolorów'!$O$90,'Tabela kolorów'!$O$91:$O$131,Statystyki!BT18='Tabela kolorów'!$P$90,'Tabela kolorów'!$P$91:$P$131,
Statystyki!BT18='Tabela kolorów'!$Q$90,'Tabela kolorów'!$Q$91:$Q$131,Statystyki!BT18='Tabela kolorów'!$R$90,'Tabela kolorów'!$R$91:$R$131,Statystyki!BT18='Tabela kolorów'!$S$90,'Tabela kolorów'!$S$91:$S$131,
Statystyki!BT18='Tabela kolorów'!$S$90,'Tabela kolorów'!$S$91:$S$131,Statystyki!BT18='Tabela kolorów'!$T$90,'Tabela kolorów'!$T$91:$T$131,Statystyki!BT18='Tabela kolorów'!$U$90,'Tabela kolorów'!$U$91:$U$131,
Statystyki!BT18='Tabela kolorów'!$V$90,'Tabela kolorów'!$V$91:$V$131,Statystyki!BT18='Tabela kolorów'!$W$90,'Tabela kolorów'!$W$91:$W$131,Statystyki!BT18='Tabela kolorów'!$X$90,'Tabela kolorów'!$X$91:$X$131,
Statystyki!BT18='Tabela kolorów'!$Y$90,'Tabela kolorów'!$Y$91:$Y$131,Statystyki!BT18='Tabela kolorów'!$Z$90,'Tabela kolorów'!$Z$91:$Z$131,Statystyki!BT18='Tabela kolorów'!$AA$90,'Tabela kolorów'!$AA$91:$AA$131,
Statystyki!BT18='Tabela kolorów'!$AB$90,'Tabela kolorów'!$AB$91:$AB$131,Statystyki!BT18='Tabela kolorów'!$AC$90,'Tabela kolorów'!$AC$91:$AC$131,Statystyki!BT18='Tabela kolorów'!$AD$90,'Tabela kolorów'!$AD$91:$AD$131,
Statystyki!BT18='Tabela kolorów'!$AE$90,'Tabela kolorów'!$AE$91:$AE$131,Statystyki!BT18='Tabela kolorów'!$AF$90,'Tabela kolorów'!$AF$91:$AF$131,Statystyki!BT18='Tabela kolorów'!$AG$90,'Tabela kolorów'!$AG$91:$AG$131,
Statystyki!BT18='Tabela kolorów'!$AH$90,'Tabela kolorów'!$AH$91:$AH$131,Statystyki!BT18='Tabela kolorów'!$AI$90,'Tabela kolorów'!$AI$91:$AI$131,Statystyki!BT18='Tabela kolorów'!$AJ$90,'Tabela kolorów'!$AJ$91:$AJ$131,
Statystyki!BT18='Tabela kolorów'!$AK$90,'Tabela kolorów'!$AK$91:$AK$131,Statystyki!BT18='Tabela kolorów'!$AL$90,'Tabela kolorów'!$AL$91:$AL$131,Statystyki!BT18='Tabela kolorów'!$AM$90,'Tabela kolorów'!$AM$91:$AM$131,
Statystyki!BT18='Tabela kolorów'!$AN$90,'Tabela kolorów'!$AN$91:$AN$131,Statystyki!BT18='Tabela kolorów'!$AO$90,'Tabela kolorów'!$AO$91:$AO$131,Statystyki!BT18='Tabela kolorów'!$AP$90,'Tabela kolorów'!$AP$91:$AP$131),"0")</f>
        <v>0</v>
      </c>
      <c r="BU612" t="str" cm="1">
        <f t="array" ref="BU612">_xlfn.IFNA(_xlfn.IFS(Statystyki!BU18='Tabela kolorów'!$B$90,'Tabela kolorów'!$B$91:$B$131,Statystyki!BU18='Tabela kolorów'!$C$90,'Tabela kolorów'!$C$91:$C$131,Statystyki!BU18='Tabela kolorów'!$D$90,'Tabela kolorów'!$D$91:$D$131,
Statystyki!BU18='Tabela kolorów'!$E$90,'Tabela kolorów'!$E$91:$E$131,Statystyki!BU18='Tabela kolorów'!$F$90,'Tabela kolorów'!$F$91:$F$131,Statystyki!BU18='Tabela kolorów'!$G$90,'Tabela kolorów'!$G$91:$G$131,
Statystyki!BU18='Tabela kolorów'!$H$90,'Tabela kolorów'!$H$91:$H$131,Statystyki!BU18='Tabela kolorów'!$I$90,'Tabela kolorów'!$I$91:$I$131,Statystyki!BU18='Tabela kolorów'!$J$90,'Tabela kolorów'!$J$91:$J$131,
Statystyki!BU18='Tabela kolorów'!$K$90,'Tabela kolorów'!$K$91:$K$131,Statystyki!BU18='Tabela kolorów'!$L$90,'Tabela kolorów'!$L$91:$L$131,Statystyki!BU18='Tabela kolorów'!$M$90,'Tabela kolorów'!$M$91:$M$131,
Statystyki!BU18='Tabela kolorów'!$N$90,'Tabela kolorów'!$N$91:$N$131,Statystyki!BU18='Tabela kolorów'!$O$90,'Tabela kolorów'!$O$91:$O$131,Statystyki!BU18='Tabela kolorów'!$P$90,'Tabela kolorów'!$P$91:$P$131,
Statystyki!BU18='Tabela kolorów'!$Q$90,'Tabela kolorów'!$Q$91:$Q$131,Statystyki!BU18='Tabela kolorów'!$R$90,'Tabela kolorów'!$R$91:$R$131,Statystyki!BU18='Tabela kolorów'!$S$90,'Tabela kolorów'!$S$91:$S$131,
Statystyki!BU18='Tabela kolorów'!$S$90,'Tabela kolorów'!$S$91:$S$131,Statystyki!BU18='Tabela kolorów'!$T$90,'Tabela kolorów'!$T$91:$T$131,Statystyki!BU18='Tabela kolorów'!$U$90,'Tabela kolorów'!$U$91:$U$131,
Statystyki!BU18='Tabela kolorów'!$V$90,'Tabela kolorów'!$V$91:$V$131,Statystyki!BU18='Tabela kolorów'!$W$90,'Tabela kolorów'!$W$91:$W$131,Statystyki!BU18='Tabela kolorów'!$X$90,'Tabela kolorów'!$X$91:$X$131,
Statystyki!BU18='Tabela kolorów'!$Y$90,'Tabela kolorów'!$Y$91:$Y$131,Statystyki!BU18='Tabela kolorów'!$Z$90,'Tabela kolorów'!$Z$91:$Z$131,Statystyki!BU18='Tabela kolorów'!$AA$90,'Tabela kolorów'!$AA$91:$AA$131,
Statystyki!BU18='Tabela kolorów'!$AB$90,'Tabela kolorów'!$AB$91:$AB$131,Statystyki!BU18='Tabela kolorów'!$AC$90,'Tabela kolorów'!$AC$91:$AC$131,Statystyki!BU18='Tabela kolorów'!$AD$90,'Tabela kolorów'!$AD$91:$AD$131,
Statystyki!BU18='Tabela kolorów'!$AE$90,'Tabela kolorów'!$AE$91:$AE$131,Statystyki!BU18='Tabela kolorów'!$AF$90,'Tabela kolorów'!$AF$91:$AF$131,Statystyki!BU18='Tabela kolorów'!$AG$90,'Tabela kolorów'!$AG$91:$AG$131,
Statystyki!BU18='Tabela kolorów'!$AH$90,'Tabela kolorów'!$AH$91:$AH$131,Statystyki!BU18='Tabela kolorów'!$AI$90,'Tabela kolorów'!$AI$91:$AI$131,Statystyki!BU18='Tabela kolorów'!$AJ$90,'Tabela kolorów'!$AJ$91:$AJ$131,
Statystyki!BU18='Tabela kolorów'!$AK$90,'Tabela kolorów'!$AK$91:$AK$131,Statystyki!BU18='Tabela kolorów'!$AL$90,'Tabela kolorów'!$AL$91:$AL$131,Statystyki!BU18='Tabela kolorów'!$AM$90,'Tabela kolorów'!$AM$91:$AM$131,
Statystyki!BU18='Tabela kolorów'!$AN$90,'Tabela kolorów'!$AN$91:$AN$131,Statystyki!BU18='Tabela kolorów'!$AO$90,'Tabela kolorów'!$AO$91:$AO$131,Statystyki!BU18='Tabela kolorów'!$AP$90,'Tabela kolorów'!$AP$91:$AP$131),"0")</f>
        <v>0</v>
      </c>
      <c r="BV612" t="str" cm="1">
        <f t="array" ref="BV612">_xlfn.IFNA(_xlfn.IFS(Statystyki!BV18='Tabela kolorów'!$B$90,'Tabela kolorów'!$B$91:$B$131,Statystyki!BV18='Tabela kolorów'!$C$90,'Tabela kolorów'!$C$91:$C$131,Statystyki!BV18='Tabela kolorów'!$D$90,'Tabela kolorów'!$D$91:$D$131,
Statystyki!BV18='Tabela kolorów'!$E$90,'Tabela kolorów'!$E$91:$E$131,Statystyki!BV18='Tabela kolorów'!$F$90,'Tabela kolorów'!$F$91:$F$131,Statystyki!BV18='Tabela kolorów'!$G$90,'Tabela kolorów'!$G$91:$G$131,
Statystyki!BV18='Tabela kolorów'!$H$90,'Tabela kolorów'!$H$91:$H$131,Statystyki!BV18='Tabela kolorów'!$I$90,'Tabela kolorów'!$I$91:$I$131,Statystyki!BV18='Tabela kolorów'!$J$90,'Tabela kolorów'!$J$91:$J$131,
Statystyki!BV18='Tabela kolorów'!$K$90,'Tabela kolorów'!$K$91:$K$131,Statystyki!BV18='Tabela kolorów'!$L$90,'Tabela kolorów'!$L$91:$L$131,Statystyki!BV18='Tabela kolorów'!$M$90,'Tabela kolorów'!$M$91:$M$131,
Statystyki!BV18='Tabela kolorów'!$N$90,'Tabela kolorów'!$N$91:$N$131,Statystyki!BV18='Tabela kolorów'!$O$90,'Tabela kolorów'!$O$91:$O$131,Statystyki!BV18='Tabela kolorów'!$P$90,'Tabela kolorów'!$P$91:$P$131,
Statystyki!BV18='Tabela kolorów'!$Q$90,'Tabela kolorów'!$Q$91:$Q$131,Statystyki!BV18='Tabela kolorów'!$R$90,'Tabela kolorów'!$R$91:$R$131,Statystyki!BV18='Tabela kolorów'!$S$90,'Tabela kolorów'!$S$91:$S$131,
Statystyki!BV18='Tabela kolorów'!$S$90,'Tabela kolorów'!$S$91:$S$131,Statystyki!BV18='Tabela kolorów'!$T$90,'Tabela kolorów'!$T$91:$T$131,Statystyki!BV18='Tabela kolorów'!$U$90,'Tabela kolorów'!$U$91:$U$131,
Statystyki!BV18='Tabela kolorów'!$V$90,'Tabela kolorów'!$V$91:$V$131,Statystyki!BV18='Tabela kolorów'!$W$90,'Tabela kolorów'!$W$91:$W$131,Statystyki!BV18='Tabela kolorów'!$X$90,'Tabela kolorów'!$X$91:$X$131,
Statystyki!BV18='Tabela kolorów'!$Y$90,'Tabela kolorów'!$Y$91:$Y$131,Statystyki!BV18='Tabela kolorów'!$Z$90,'Tabela kolorów'!$Z$91:$Z$131,Statystyki!BV18='Tabela kolorów'!$AA$90,'Tabela kolorów'!$AA$91:$AA$131,
Statystyki!BV18='Tabela kolorów'!$AB$90,'Tabela kolorów'!$AB$91:$AB$131,Statystyki!BV18='Tabela kolorów'!$AC$90,'Tabela kolorów'!$AC$91:$AC$131,Statystyki!BV18='Tabela kolorów'!$AD$90,'Tabela kolorów'!$AD$91:$AD$131,
Statystyki!BV18='Tabela kolorów'!$AE$90,'Tabela kolorów'!$AE$91:$AE$131,Statystyki!BV18='Tabela kolorów'!$AF$90,'Tabela kolorów'!$AF$91:$AF$131,Statystyki!BV18='Tabela kolorów'!$AG$90,'Tabela kolorów'!$AG$91:$AG$131,
Statystyki!BV18='Tabela kolorów'!$AH$90,'Tabela kolorów'!$AH$91:$AH$131,Statystyki!BV18='Tabela kolorów'!$AI$90,'Tabela kolorów'!$AI$91:$AI$131,Statystyki!BV18='Tabela kolorów'!$AJ$90,'Tabela kolorów'!$AJ$91:$AJ$131,
Statystyki!BV18='Tabela kolorów'!$AK$90,'Tabela kolorów'!$AK$91:$AK$131,Statystyki!BV18='Tabela kolorów'!$AL$90,'Tabela kolorów'!$AL$91:$AL$131,Statystyki!BV18='Tabela kolorów'!$AM$90,'Tabela kolorów'!$AM$91:$AM$131,
Statystyki!BV18='Tabela kolorów'!$AN$90,'Tabela kolorów'!$AN$91:$AN$131,Statystyki!BV18='Tabela kolorów'!$AO$90,'Tabela kolorów'!$AO$91:$AO$131,Statystyki!BV18='Tabela kolorów'!$AP$90,'Tabela kolorów'!$AP$91:$AP$131),"0")</f>
        <v>0</v>
      </c>
      <c r="BW612" t="str" cm="1">
        <f t="array" ref="BW612">_xlfn.IFNA(_xlfn.IFS(Statystyki!BW18='Tabela kolorów'!$B$90,'Tabela kolorów'!$B$91:$B$131,Statystyki!BW18='Tabela kolorów'!$C$90,'Tabela kolorów'!$C$91:$C$131,Statystyki!BW18='Tabela kolorów'!$D$90,'Tabela kolorów'!$D$91:$D$131,
Statystyki!BW18='Tabela kolorów'!$E$90,'Tabela kolorów'!$E$91:$E$131,Statystyki!BW18='Tabela kolorów'!$F$90,'Tabela kolorów'!$F$91:$F$131,Statystyki!BW18='Tabela kolorów'!$G$90,'Tabela kolorów'!$G$91:$G$131,
Statystyki!BW18='Tabela kolorów'!$H$90,'Tabela kolorów'!$H$91:$H$131,Statystyki!BW18='Tabela kolorów'!$I$90,'Tabela kolorów'!$I$91:$I$131,Statystyki!BW18='Tabela kolorów'!$J$90,'Tabela kolorów'!$J$91:$J$131,
Statystyki!BW18='Tabela kolorów'!$K$90,'Tabela kolorów'!$K$91:$K$131,Statystyki!BW18='Tabela kolorów'!$L$90,'Tabela kolorów'!$L$91:$L$131,Statystyki!BW18='Tabela kolorów'!$M$90,'Tabela kolorów'!$M$91:$M$131,
Statystyki!BW18='Tabela kolorów'!$N$90,'Tabela kolorów'!$N$91:$N$131,Statystyki!BW18='Tabela kolorów'!$O$90,'Tabela kolorów'!$O$91:$O$131,Statystyki!BW18='Tabela kolorów'!$P$90,'Tabela kolorów'!$P$91:$P$131,
Statystyki!BW18='Tabela kolorów'!$Q$90,'Tabela kolorów'!$Q$91:$Q$131,Statystyki!BW18='Tabela kolorów'!$R$90,'Tabela kolorów'!$R$91:$R$131,Statystyki!BW18='Tabela kolorów'!$S$90,'Tabela kolorów'!$S$91:$S$131,
Statystyki!BW18='Tabela kolorów'!$S$90,'Tabela kolorów'!$S$91:$S$131,Statystyki!BW18='Tabela kolorów'!$T$90,'Tabela kolorów'!$T$91:$T$131,Statystyki!BW18='Tabela kolorów'!$U$90,'Tabela kolorów'!$U$91:$U$131,
Statystyki!BW18='Tabela kolorów'!$V$90,'Tabela kolorów'!$V$91:$V$131,Statystyki!BW18='Tabela kolorów'!$W$90,'Tabela kolorów'!$W$91:$W$131,Statystyki!BW18='Tabela kolorów'!$X$90,'Tabela kolorów'!$X$91:$X$131,
Statystyki!BW18='Tabela kolorów'!$Y$90,'Tabela kolorów'!$Y$91:$Y$131,Statystyki!BW18='Tabela kolorów'!$Z$90,'Tabela kolorów'!$Z$91:$Z$131,Statystyki!BW18='Tabela kolorów'!$AA$90,'Tabela kolorów'!$AA$91:$AA$131,
Statystyki!BW18='Tabela kolorów'!$AB$90,'Tabela kolorów'!$AB$91:$AB$131,Statystyki!BW18='Tabela kolorów'!$AC$90,'Tabela kolorów'!$AC$91:$AC$131,Statystyki!BW18='Tabela kolorów'!$AD$90,'Tabela kolorów'!$AD$91:$AD$131,
Statystyki!BW18='Tabela kolorów'!$AE$90,'Tabela kolorów'!$AE$91:$AE$131,Statystyki!BW18='Tabela kolorów'!$AF$90,'Tabela kolorów'!$AF$91:$AF$131,Statystyki!BW18='Tabela kolorów'!$AG$90,'Tabela kolorów'!$AG$91:$AG$131,
Statystyki!BW18='Tabela kolorów'!$AH$90,'Tabela kolorów'!$AH$91:$AH$131,Statystyki!BW18='Tabela kolorów'!$AI$90,'Tabela kolorów'!$AI$91:$AI$131,Statystyki!BW18='Tabela kolorów'!$AJ$90,'Tabela kolorów'!$AJ$91:$AJ$131,
Statystyki!BW18='Tabela kolorów'!$AK$90,'Tabela kolorów'!$AK$91:$AK$131,Statystyki!BW18='Tabela kolorów'!$AL$90,'Tabela kolorów'!$AL$91:$AL$131,Statystyki!BW18='Tabela kolorów'!$AM$90,'Tabela kolorów'!$AM$91:$AM$131,
Statystyki!BW18='Tabela kolorów'!$AN$90,'Tabela kolorów'!$AN$91:$AN$131,Statystyki!BW18='Tabela kolorów'!$AO$90,'Tabela kolorów'!$AO$91:$AO$131,Statystyki!BW18='Tabela kolorów'!$AP$90,'Tabela kolorów'!$AP$91:$AP$131),"0")</f>
        <v>0</v>
      </c>
      <c r="BX612" t="str" cm="1">
        <f t="array" ref="BX612">_xlfn.IFNA(_xlfn.IFS(Statystyki!BX18='Tabela kolorów'!$B$90,'Tabela kolorów'!$B$91:$B$131,Statystyki!BX18='Tabela kolorów'!$C$90,'Tabela kolorów'!$C$91:$C$131,Statystyki!BX18='Tabela kolorów'!$D$90,'Tabela kolorów'!$D$91:$D$131,
Statystyki!BX18='Tabela kolorów'!$E$90,'Tabela kolorów'!$E$91:$E$131,Statystyki!BX18='Tabela kolorów'!$F$90,'Tabela kolorów'!$F$91:$F$131,Statystyki!BX18='Tabela kolorów'!$G$90,'Tabela kolorów'!$G$91:$G$131,
Statystyki!BX18='Tabela kolorów'!$H$90,'Tabela kolorów'!$H$91:$H$131,Statystyki!BX18='Tabela kolorów'!$I$90,'Tabela kolorów'!$I$91:$I$131,Statystyki!BX18='Tabela kolorów'!$J$90,'Tabela kolorów'!$J$91:$J$131,
Statystyki!BX18='Tabela kolorów'!$K$90,'Tabela kolorów'!$K$91:$K$131,Statystyki!BX18='Tabela kolorów'!$L$90,'Tabela kolorów'!$L$91:$L$131,Statystyki!BX18='Tabela kolorów'!$M$90,'Tabela kolorów'!$M$91:$M$131,
Statystyki!BX18='Tabela kolorów'!$N$90,'Tabela kolorów'!$N$91:$N$131,Statystyki!BX18='Tabela kolorów'!$O$90,'Tabela kolorów'!$O$91:$O$131,Statystyki!BX18='Tabela kolorów'!$P$90,'Tabela kolorów'!$P$91:$P$131,
Statystyki!BX18='Tabela kolorów'!$Q$90,'Tabela kolorów'!$Q$91:$Q$131,Statystyki!BX18='Tabela kolorów'!$R$90,'Tabela kolorów'!$R$91:$R$131,Statystyki!BX18='Tabela kolorów'!$S$90,'Tabela kolorów'!$S$91:$S$131,
Statystyki!BX18='Tabela kolorów'!$S$90,'Tabela kolorów'!$S$91:$S$131,Statystyki!BX18='Tabela kolorów'!$T$90,'Tabela kolorów'!$T$91:$T$131,Statystyki!BX18='Tabela kolorów'!$U$90,'Tabela kolorów'!$U$91:$U$131,
Statystyki!BX18='Tabela kolorów'!$V$90,'Tabela kolorów'!$V$91:$V$131,Statystyki!BX18='Tabela kolorów'!$W$90,'Tabela kolorów'!$W$91:$W$131,Statystyki!BX18='Tabela kolorów'!$X$90,'Tabela kolorów'!$X$91:$X$131,
Statystyki!BX18='Tabela kolorów'!$Y$90,'Tabela kolorów'!$Y$91:$Y$131,Statystyki!BX18='Tabela kolorów'!$Z$90,'Tabela kolorów'!$Z$91:$Z$131,Statystyki!BX18='Tabela kolorów'!$AA$90,'Tabela kolorów'!$AA$91:$AA$131,
Statystyki!BX18='Tabela kolorów'!$AB$90,'Tabela kolorów'!$AB$91:$AB$131,Statystyki!BX18='Tabela kolorów'!$AC$90,'Tabela kolorów'!$AC$91:$AC$131,Statystyki!BX18='Tabela kolorów'!$AD$90,'Tabela kolorów'!$AD$91:$AD$131,
Statystyki!BX18='Tabela kolorów'!$AE$90,'Tabela kolorów'!$AE$91:$AE$131,Statystyki!BX18='Tabela kolorów'!$AF$90,'Tabela kolorów'!$AF$91:$AF$131,Statystyki!BX18='Tabela kolorów'!$AG$90,'Tabela kolorów'!$AG$91:$AG$131,
Statystyki!BX18='Tabela kolorów'!$AH$90,'Tabela kolorów'!$AH$91:$AH$131,Statystyki!BX18='Tabela kolorów'!$AI$90,'Tabela kolorów'!$AI$91:$AI$131,Statystyki!BX18='Tabela kolorów'!$AJ$90,'Tabela kolorów'!$AJ$91:$AJ$131,
Statystyki!BX18='Tabela kolorów'!$AK$90,'Tabela kolorów'!$AK$91:$AK$131,Statystyki!BX18='Tabela kolorów'!$AL$90,'Tabela kolorów'!$AL$91:$AL$131,Statystyki!BX18='Tabela kolorów'!$AM$90,'Tabela kolorów'!$AM$91:$AM$131,
Statystyki!BX18='Tabela kolorów'!$AN$90,'Tabela kolorów'!$AN$91:$AN$131,Statystyki!BX18='Tabela kolorów'!$AO$90,'Tabela kolorów'!$AO$91:$AO$131,Statystyki!BX18='Tabela kolorów'!$AP$90,'Tabela kolorów'!$AP$91:$AP$131),"0")</f>
        <v>0</v>
      </c>
      <c r="BY612" t="str" cm="1">
        <f t="array" ref="BY612">_xlfn.IFNA(_xlfn.IFS(Statystyki!BY18='Tabela kolorów'!$B$90,'Tabela kolorów'!$B$91:$B$131,Statystyki!BY18='Tabela kolorów'!$C$90,'Tabela kolorów'!$C$91:$C$131,Statystyki!BY18='Tabela kolorów'!$D$90,'Tabela kolorów'!$D$91:$D$131,
Statystyki!BY18='Tabela kolorów'!$E$90,'Tabela kolorów'!$E$91:$E$131,Statystyki!BY18='Tabela kolorów'!$F$90,'Tabela kolorów'!$F$91:$F$131,Statystyki!BY18='Tabela kolorów'!$G$90,'Tabela kolorów'!$G$91:$G$131,
Statystyki!BY18='Tabela kolorów'!$H$90,'Tabela kolorów'!$H$91:$H$131,Statystyki!BY18='Tabela kolorów'!$I$90,'Tabela kolorów'!$I$91:$I$131,Statystyki!BY18='Tabela kolorów'!$J$90,'Tabela kolorów'!$J$91:$J$131,
Statystyki!BY18='Tabela kolorów'!$K$90,'Tabela kolorów'!$K$91:$K$131,Statystyki!BY18='Tabela kolorów'!$L$90,'Tabela kolorów'!$L$91:$L$131,Statystyki!BY18='Tabela kolorów'!$M$90,'Tabela kolorów'!$M$91:$M$131,
Statystyki!BY18='Tabela kolorów'!$N$90,'Tabela kolorów'!$N$91:$N$131,Statystyki!BY18='Tabela kolorów'!$O$90,'Tabela kolorów'!$O$91:$O$131,Statystyki!BY18='Tabela kolorów'!$P$90,'Tabela kolorów'!$P$91:$P$131,
Statystyki!BY18='Tabela kolorów'!$Q$90,'Tabela kolorów'!$Q$91:$Q$131,Statystyki!BY18='Tabela kolorów'!$R$90,'Tabela kolorów'!$R$91:$R$131,Statystyki!BY18='Tabela kolorów'!$S$90,'Tabela kolorów'!$S$91:$S$131,
Statystyki!BY18='Tabela kolorów'!$S$90,'Tabela kolorów'!$S$91:$S$131,Statystyki!BY18='Tabela kolorów'!$T$90,'Tabela kolorów'!$T$91:$T$131,Statystyki!BY18='Tabela kolorów'!$U$90,'Tabela kolorów'!$U$91:$U$131,
Statystyki!BY18='Tabela kolorów'!$V$90,'Tabela kolorów'!$V$91:$V$131,Statystyki!BY18='Tabela kolorów'!$W$90,'Tabela kolorów'!$W$91:$W$131,Statystyki!BY18='Tabela kolorów'!$X$90,'Tabela kolorów'!$X$91:$X$131,
Statystyki!BY18='Tabela kolorów'!$Y$90,'Tabela kolorów'!$Y$91:$Y$131,Statystyki!BY18='Tabela kolorów'!$Z$90,'Tabela kolorów'!$Z$91:$Z$131,Statystyki!BY18='Tabela kolorów'!$AA$90,'Tabela kolorów'!$AA$91:$AA$131,
Statystyki!BY18='Tabela kolorów'!$AB$90,'Tabela kolorów'!$AB$91:$AB$131,Statystyki!BY18='Tabela kolorów'!$AC$90,'Tabela kolorów'!$AC$91:$AC$131,Statystyki!BY18='Tabela kolorów'!$AD$90,'Tabela kolorów'!$AD$91:$AD$131,
Statystyki!BY18='Tabela kolorów'!$AE$90,'Tabela kolorów'!$AE$91:$AE$131,Statystyki!BY18='Tabela kolorów'!$AF$90,'Tabela kolorów'!$AF$91:$AF$131,Statystyki!BY18='Tabela kolorów'!$AG$90,'Tabela kolorów'!$AG$91:$AG$131,
Statystyki!BY18='Tabela kolorów'!$AH$90,'Tabela kolorów'!$AH$91:$AH$131,Statystyki!BY18='Tabela kolorów'!$AI$90,'Tabela kolorów'!$AI$91:$AI$131,Statystyki!BY18='Tabela kolorów'!$AJ$90,'Tabela kolorów'!$AJ$91:$AJ$131,
Statystyki!BY18='Tabela kolorów'!$AK$90,'Tabela kolorów'!$AK$91:$AK$131,Statystyki!BY18='Tabela kolorów'!$AL$90,'Tabela kolorów'!$AL$91:$AL$131,Statystyki!BY18='Tabela kolorów'!$AM$90,'Tabela kolorów'!$AM$91:$AM$131,
Statystyki!BY18='Tabela kolorów'!$AN$90,'Tabela kolorów'!$AN$91:$AN$131,Statystyki!BY18='Tabela kolorów'!$AO$90,'Tabela kolorów'!$AO$91:$AO$131,Statystyki!BY18='Tabela kolorów'!$AP$90,'Tabela kolorów'!$AP$91:$AP$131),"0")</f>
        <v>0</v>
      </c>
    </row>
    <row r="613" spans="61:77" x14ac:dyDescent="0.3">
      <c r="BI613">
        <v>2</v>
      </c>
    </row>
    <row r="614" spans="61:77" x14ac:dyDescent="0.3">
      <c r="BI614">
        <v>3</v>
      </c>
    </row>
    <row r="615" spans="61:77" x14ac:dyDescent="0.3">
      <c r="BI615">
        <v>4</v>
      </c>
    </row>
    <row r="616" spans="61:77" x14ac:dyDescent="0.3">
      <c r="BI616">
        <v>5</v>
      </c>
    </row>
    <row r="617" spans="61:77" x14ac:dyDescent="0.3">
      <c r="BI617">
        <v>6</v>
      </c>
    </row>
    <row r="618" spans="61:77" x14ac:dyDescent="0.3">
      <c r="BI618">
        <v>7</v>
      </c>
    </row>
    <row r="619" spans="61:77" x14ac:dyDescent="0.3">
      <c r="BI619">
        <v>8</v>
      </c>
    </row>
    <row r="620" spans="61:77" x14ac:dyDescent="0.3">
      <c r="BI620">
        <v>9</v>
      </c>
    </row>
    <row r="621" spans="61:77" x14ac:dyDescent="0.3">
      <c r="BI621">
        <v>10</v>
      </c>
    </row>
    <row r="622" spans="61:77" x14ac:dyDescent="0.3">
      <c r="BI622">
        <v>11</v>
      </c>
    </row>
    <row r="623" spans="61:77" x14ac:dyDescent="0.3">
      <c r="BI623">
        <v>12</v>
      </c>
    </row>
    <row r="624" spans="61:77" x14ac:dyDescent="0.3">
      <c r="BI624">
        <v>13</v>
      </c>
    </row>
    <row r="625" spans="61:61" x14ac:dyDescent="0.3">
      <c r="BI625">
        <v>14</v>
      </c>
    </row>
    <row r="626" spans="61:61" x14ac:dyDescent="0.3">
      <c r="BI626">
        <v>15</v>
      </c>
    </row>
    <row r="627" spans="61:61" x14ac:dyDescent="0.3">
      <c r="BI627">
        <v>16</v>
      </c>
    </row>
    <row r="628" spans="61:61" x14ac:dyDescent="0.3">
      <c r="BI628">
        <v>17</v>
      </c>
    </row>
    <row r="629" spans="61:61" x14ac:dyDescent="0.3">
      <c r="BI629">
        <v>18</v>
      </c>
    </row>
    <row r="630" spans="61:61" x14ac:dyDescent="0.3">
      <c r="BI630">
        <v>19</v>
      </c>
    </row>
    <row r="631" spans="61:61" x14ac:dyDescent="0.3">
      <c r="BI631">
        <v>20</v>
      </c>
    </row>
    <row r="632" spans="61:61" x14ac:dyDescent="0.3">
      <c r="BI632">
        <v>21</v>
      </c>
    </row>
    <row r="633" spans="61:61" x14ac:dyDescent="0.3">
      <c r="BI633">
        <v>22</v>
      </c>
    </row>
    <row r="634" spans="61:61" x14ac:dyDescent="0.3">
      <c r="BI634">
        <v>23</v>
      </c>
    </row>
    <row r="635" spans="61:61" x14ac:dyDescent="0.3">
      <c r="BI635">
        <v>24</v>
      </c>
    </row>
    <row r="636" spans="61:61" x14ac:dyDescent="0.3">
      <c r="BI636">
        <v>25</v>
      </c>
    </row>
    <row r="637" spans="61:61" x14ac:dyDescent="0.3">
      <c r="BI637">
        <v>26</v>
      </c>
    </row>
    <row r="638" spans="61:61" x14ac:dyDescent="0.3">
      <c r="BI638">
        <v>27</v>
      </c>
    </row>
    <row r="639" spans="61:61" x14ac:dyDescent="0.3">
      <c r="BI639">
        <v>28</v>
      </c>
    </row>
    <row r="640" spans="61:61" x14ac:dyDescent="0.3">
      <c r="BI640">
        <v>29</v>
      </c>
    </row>
    <row r="641" spans="60:61" x14ac:dyDescent="0.3">
      <c r="BH641">
        <v>15</v>
      </c>
      <c r="BI641">
        <v>30</v>
      </c>
    </row>
    <row r="642" spans="60:61" x14ac:dyDescent="0.3">
      <c r="BI642">
        <v>31</v>
      </c>
    </row>
    <row r="643" spans="60:61" x14ac:dyDescent="0.3">
      <c r="BI643">
        <v>32</v>
      </c>
    </row>
    <row r="644" spans="60:61" x14ac:dyDescent="0.3">
      <c r="BI644">
        <v>33</v>
      </c>
    </row>
    <row r="645" spans="60:61" x14ac:dyDescent="0.3">
      <c r="BI645">
        <v>34</v>
      </c>
    </row>
    <row r="646" spans="60:61" x14ac:dyDescent="0.3">
      <c r="BI646">
        <v>35</v>
      </c>
    </row>
    <row r="647" spans="60:61" x14ac:dyDescent="0.3">
      <c r="BI647">
        <v>36</v>
      </c>
    </row>
    <row r="648" spans="60:61" x14ac:dyDescent="0.3">
      <c r="BI648">
        <v>37</v>
      </c>
    </row>
    <row r="649" spans="60:61" x14ac:dyDescent="0.3">
      <c r="BI649">
        <v>38</v>
      </c>
    </row>
    <row r="650" spans="60:61" x14ac:dyDescent="0.3">
      <c r="BI650">
        <v>39</v>
      </c>
    </row>
    <row r="651" spans="60:61" x14ac:dyDescent="0.3">
      <c r="BI651">
        <v>40</v>
      </c>
    </row>
    <row r="652" spans="60:61" x14ac:dyDescent="0.3">
      <c r="BI652">
        <v>41</v>
      </c>
    </row>
    <row r="653" spans="60:61" x14ac:dyDescent="0.3">
      <c r="BI653">
        <v>42</v>
      </c>
    </row>
  </sheetData>
  <mergeCells count="3">
    <mergeCell ref="CA1:CQ1"/>
    <mergeCell ref="A21:K21"/>
    <mergeCell ref="BM1:BN1"/>
  </mergeCells>
  <phoneticPr fontId="4" type="noConversion"/>
  <conditionalFormatting sqref="C3:K18">
    <cfRule type="cellIs" dxfId="17" priority="2" operator="equal">
      <formula>"0"</formula>
    </cfRule>
  </conditionalFormatting>
  <conditionalFormatting sqref="C23:K38">
    <cfRule type="cellIs" dxfId="16" priority="1" operator="equal">
      <formula>0</formula>
    </cfRule>
  </conditionalFormatting>
  <conditionalFormatting sqref="CB2:CB3">
    <cfRule type="expression" dxfId="15" priority="19">
      <formula>$BJ$4=""</formula>
    </cfRule>
  </conditionalFormatting>
  <conditionalFormatting sqref="CC2:CC3">
    <cfRule type="expression" dxfId="14" priority="18">
      <formula>$BK$4=""</formula>
    </cfRule>
  </conditionalFormatting>
  <conditionalFormatting sqref="CD2:CD3">
    <cfRule type="expression" dxfId="13" priority="17">
      <formula>$BL$4=""</formula>
    </cfRule>
  </conditionalFormatting>
  <conditionalFormatting sqref="CE2:CE3">
    <cfRule type="expression" dxfId="12" priority="16">
      <formula>$BM$4=""</formula>
    </cfRule>
  </conditionalFormatting>
  <conditionalFormatting sqref="CF2:CF3">
    <cfRule type="expression" dxfId="11" priority="15">
      <formula>$BN$4=""</formula>
    </cfRule>
  </conditionalFormatting>
  <conditionalFormatting sqref="CG2:CG3">
    <cfRule type="expression" dxfId="10" priority="14">
      <formula>$BO$4=""</formula>
    </cfRule>
  </conditionalFormatting>
  <conditionalFormatting sqref="CH2:CH3">
    <cfRule type="expression" dxfId="9" priority="13">
      <formula>$BP$4=""</formula>
    </cfRule>
  </conditionalFormatting>
  <conditionalFormatting sqref="CI2:CI3">
    <cfRule type="expression" dxfId="8" priority="12">
      <formula>$BQ$4=""</formula>
    </cfRule>
  </conditionalFormatting>
  <conditionalFormatting sqref="CJ2:CJ3">
    <cfRule type="expression" dxfId="7" priority="11">
      <formula>$BR$4=""</formula>
    </cfRule>
  </conditionalFormatting>
  <conditionalFormatting sqref="CK2:CK3">
    <cfRule type="expression" dxfId="6" priority="10">
      <formula>$BS$4=""</formula>
    </cfRule>
  </conditionalFormatting>
  <conditionalFormatting sqref="CL2:CL3">
    <cfRule type="expression" dxfId="5" priority="9">
      <formula>$BT$4=""</formula>
    </cfRule>
  </conditionalFormatting>
  <conditionalFormatting sqref="CM2:CM3">
    <cfRule type="expression" dxfId="4" priority="8">
      <formula>$BU$4=""</formula>
    </cfRule>
  </conditionalFormatting>
  <conditionalFormatting sqref="CN2:CN3">
    <cfRule type="expression" dxfId="3" priority="7">
      <formula>$BV$4=""</formula>
    </cfRule>
  </conditionalFormatting>
  <conditionalFormatting sqref="CO2:CO3">
    <cfRule type="expression" dxfId="2" priority="6">
      <formula>$BW$4=""</formula>
    </cfRule>
  </conditionalFormatting>
  <conditionalFormatting sqref="CP2:CP3">
    <cfRule type="expression" dxfId="1" priority="5">
      <formula>$BX$4=""</formula>
    </cfRule>
  </conditionalFormatting>
  <conditionalFormatting sqref="CQ2:CQ3">
    <cfRule type="expression" dxfId="0" priority="4">
      <formula>$BY$4=""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ABD6-E2A0-4A05-B1EA-3FDBE48F39F8}">
  <dimension ref="A1:EI184"/>
  <sheetViews>
    <sheetView tabSelected="1" zoomScaleNormal="100" workbookViewId="0">
      <selection activeCell="L88" sqref="L88"/>
    </sheetView>
  </sheetViews>
  <sheetFormatPr defaultRowHeight="14.4" x14ac:dyDescent="0.3"/>
  <cols>
    <col min="1" max="1" width="17.77734375" bestFit="1" customWidth="1"/>
    <col min="2" max="2" width="16.109375" bestFit="1" customWidth="1"/>
    <col min="3" max="3" width="10.77734375" bestFit="1" customWidth="1"/>
    <col min="4" max="4" width="10.6640625" bestFit="1" customWidth="1"/>
    <col min="5" max="5" width="15" bestFit="1" customWidth="1"/>
    <col min="6" max="6" width="10.33203125" bestFit="1" customWidth="1"/>
    <col min="7" max="8" width="9.77734375" bestFit="1" customWidth="1"/>
    <col min="9" max="9" width="35.77734375" bestFit="1" customWidth="1"/>
    <col min="10" max="10" width="16.21875" bestFit="1" customWidth="1"/>
    <col min="11" max="11" width="10.88671875" bestFit="1" customWidth="1"/>
    <col min="12" max="12" width="19.21875" customWidth="1"/>
    <col min="13" max="13" width="18.5546875" customWidth="1"/>
    <col min="14" max="14" width="21.33203125" customWidth="1"/>
    <col min="15" max="15" width="20.77734375" customWidth="1"/>
    <col min="16" max="16" width="18.5546875" customWidth="1"/>
    <col min="17" max="17" width="17.88671875" customWidth="1"/>
    <col min="18" max="18" width="20.6640625" customWidth="1"/>
    <col min="19" max="19" width="20.109375" customWidth="1"/>
    <col min="20" max="20" width="25.44140625" customWidth="1"/>
    <col min="21" max="21" width="24.77734375" customWidth="1"/>
    <col min="22" max="22" width="27.5546875" customWidth="1"/>
    <col min="23" max="23" width="27" customWidth="1"/>
    <col min="24" max="24" width="25.109375" customWidth="1"/>
    <col min="25" max="25" width="24.44140625" customWidth="1"/>
    <col min="26" max="26" width="27.21875" customWidth="1"/>
    <col min="27" max="27" width="26.6640625" customWidth="1"/>
    <col min="28" max="28" width="22.21875" customWidth="1"/>
    <col min="29" max="29" width="21.5546875" customWidth="1"/>
    <col min="30" max="30" width="24.33203125" customWidth="1"/>
    <col min="31" max="31" width="23.77734375" customWidth="1"/>
    <col min="32" max="32" width="21.5546875" customWidth="1"/>
    <col min="33" max="33" width="20.88671875" customWidth="1"/>
    <col min="34" max="34" width="23.6640625" customWidth="1"/>
    <col min="35" max="35" width="23.109375" customWidth="1"/>
    <col min="36" max="36" width="28.44140625" customWidth="1"/>
    <col min="37" max="37" width="27.77734375" customWidth="1"/>
    <col min="38" max="38" width="30.5546875" customWidth="1"/>
    <col min="39" max="39" width="30" customWidth="1"/>
    <col min="40" max="40" width="28.109375" customWidth="1"/>
    <col min="41" max="41" width="27.44140625" customWidth="1"/>
    <col min="42" max="42" width="30.21875" customWidth="1"/>
    <col min="43" max="43" width="29.6640625" customWidth="1"/>
    <col min="44" max="44" width="29.44140625" customWidth="1"/>
    <col min="45" max="45" width="28.77734375" customWidth="1"/>
    <col min="46" max="46" width="31.5546875" customWidth="1"/>
    <col min="47" max="47" width="31" customWidth="1"/>
    <col min="48" max="48" width="28.77734375" customWidth="1"/>
    <col min="49" max="49" width="28.109375" customWidth="1"/>
    <col min="50" max="50" width="30.88671875" customWidth="1"/>
    <col min="51" max="51" width="30.33203125" customWidth="1"/>
    <col min="52" max="52" width="35.6640625" customWidth="1"/>
    <col min="53" max="53" width="35" customWidth="1"/>
    <col min="54" max="54" width="37.77734375" customWidth="1"/>
    <col min="55" max="55" width="37.21875" customWidth="1"/>
    <col min="56" max="56" width="35.33203125" customWidth="1"/>
    <col min="57" max="57" width="34.6640625" customWidth="1"/>
    <col min="58" max="58" width="37.44140625" customWidth="1"/>
    <col min="59" max="59" width="36.88671875" customWidth="1"/>
    <col min="60" max="60" width="25.88671875" customWidth="1"/>
    <col min="61" max="61" width="25.21875" customWidth="1"/>
    <col min="62" max="62" width="28" customWidth="1"/>
    <col min="63" max="63" width="27.44140625" customWidth="1"/>
    <col min="64" max="64" width="25.21875" customWidth="1"/>
    <col min="65" max="65" width="24.5546875" customWidth="1"/>
    <col min="66" max="66" width="27.33203125" customWidth="1"/>
    <col min="67" max="67" width="26.77734375" customWidth="1"/>
    <col min="68" max="68" width="32.109375" customWidth="1"/>
    <col min="69" max="69" width="31.44140625" customWidth="1"/>
    <col min="70" max="70" width="34.21875" customWidth="1"/>
    <col min="71" max="71" width="33.6640625" customWidth="1"/>
    <col min="72" max="72" width="31.77734375" customWidth="1"/>
    <col min="73" max="73" width="31.109375" customWidth="1"/>
    <col min="74" max="74" width="33.88671875" customWidth="1"/>
    <col min="75" max="75" width="33.33203125" customWidth="1"/>
    <col min="76" max="76" width="21.6640625" customWidth="1"/>
    <col min="77" max="77" width="21" customWidth="1"/>
    <col min="78" max="78" width="23.77734375" customWidth="1"/>
    <col min="79" max="79" width="23.21875" customWidth="1"/>
    <col min="80" max="80" width="21" customWidth="1"/>
    <col min="81" max="81" width="20.33203125" customWidth="1"/>
    <col min="82" max="82" width="23.109375" customWidth="1"/>
    <col min="83" max="83" width="22.5546875" customWidth="1"/>
    <col min="84" max="84" width="27.88671875" customWidth="1"/>
    <col min="85" max="85" width="27.21875" customWidth="1"/>
    <col min="86" max="86" width="30" customWidth="1"/>
    <col min="87" max="87" width="29.44140625" customWidth="1"/>
    <col min="88" max="88" width="27.5546875" customWidth="1"/>
    <col min="89" max="89" width="26.88671875" customWidth="1"/>
    <col min="90" max="90" width="29.6640625" customWidth="1"/>
    <col min="91" max="91" width="29.109375" customWidth="1"/>
    <col min="92" max="92" width="19.77734375" customWidth="1"/>
    <col min="93" max="93" width="19.109375" customWidth="1"/>
    <col min="94" max="94" width="21.88671875" customWidth="1"/>
    <col min="95" max="95" width="21.33203125" customWidth="1"/>
    <col min="96" max="96" width="19.109375" customWidth="1"/>
    <col min="97" max="97" width="18.44140625" customWidth="1"/>
    <col min="98" max="98" width="21.21875" customWidth="1"/>
    <col min="99" max="99" width="20.6640625" customWidth="1"/>
    <col min="100" max="100" width="26" customWidth="1"/>
    <col min="101" max="101" width="25.33203125" customWidth="1"/>
    <col min="102" max="102" width="28.109375" customWidth="1"/>
    <col min="103" max="103" width="27.5546875" customWidth="1"/>
    <col min="104" max="104" width="25.6640625" customWidth="1"/>
    <col min="105" max="105" width="25" customWidth="1"/>
    <col min="106" max="106" width="27.77734375" customWidth="1"/>
    <col min="107" max="107" width="27.21875" customWidth="1"/>
    <col min="108" max="108" width="21.109375" customWidth="1"/>
    <col min="109" max="109" width="20.44140625" customWidth="1"/>
    <col min="110" max="110" width="23.21875" customWidth="1"/>
    <col min="111" max="111" width="22.6640625" customWidth="1"/>
    <col min="112" max="112" width="20.44140625" customWidth="1"/>
    <col min="113" max="113" width="19.77734375" customWidth="1"/>
    <col min="114" max="114" width="22.5546875" customWidth="1"/>
    <col min="115" max="115" width="22" customWidth="1"/>
    <col min="116" max="116" width="27.33203125" customWidth="1"/>
    <col min="117" max="117" width="26.6640625" customWidth="1"/>
    <col min="118" max="118" width="29.44140625" customWidth="1"/>
    <col min="119" max="119" width="28.88671875" customWidth="1"/>
    <col min="120" max="120" width="27" customWidth="1"/>
    <col min="121" max="121" width="26.33203125" customWidth="1"/>
    <col min="122" max="122" width="29.109375" customWidth="1"/>
    <col min="123" max="123" width="28.5546875" customWidth="1"/>
    <col min="124" max="124" width="31" customWidth="1"/>
    <col min="125" max="125" width="30.33203125" customWidth="1"/>
    <col min="126" max="126" width="33.109375" customWidth="1"/>
    <col min="127" max="127" width="32.5546875" customWidth="1"/>
    <col min="128" max="128" width="30.33203125" customWidth="1"/>
    <col min="129" max="129" width="29.6640625" customWidth="1"/>
    <col min="130" max="130" width="32.44140625" customWidth="1"/>
    <col min="131" max="131" width="31.88671875" customWidth="1"/>
    <col min="132" max="132" width="37.21875" customWidth="1"/>
    <col min="133" max="133" width="36.5546875" customWidth="1"/>
    <col min="134" max="134" width="39.33203125" customWidth="1"/>
    <col min="135" max="135" width="38.77734375" customWidth="1"/>
    <col min="136" max="136" width="36.88671875" customWidth="1"/>
    <col min="137" max="137" width="36.21875" customWidth="1"/>
    <col min="138" max="138" width="39" customWidth="1"/>
    <col min="139" max="139" width="38.44140625" customWidth="1"/>
  </cols>
  <sheetData>
    <row r="1" spans="1:139" x14ac:dyDescent="0.3">
      <c r="A1" t="s">
        <v>0</v>
      </c>
      <c r="B1" t="s">
        <v>1</v>
      </c>
      <c r="C1" t="s">
        <v>2</v>
      </c>
      <c r="D1" t="s">
        <v>6</v>
      </c>
      <c r="E1" t="s">
        <v>624</v>
      </c>
      <c r="F1" t="s">
        <v>621</v>
      </c>
      <c r="G1" t="s">
        <v>623</v>
      </c>
      <c r="H1" t="s">
        <v>622</v>
      </c>
      <c r="I1" t="s">
        <v>461</v>
      </c>
      <c r="K1" s="4" t="s">
        <v>1</v>
      </c>
      <c r="L1" t="s">
        <v>445</v>
      </c>
      <c r="M1" t="s">
        <v>445</v>
      </c>
      <c r="N1" t="s">
        <v>445</v>
      </c>
      <c r="O1" t="s">
        <v>445</v>
      </c>
      <c r="P1" t="s">
        <v>445</v>
      </c>
      <c r="Q1" t="s">
        <v>445</v>
      </c>
      <c r="R1" t="s">
        <v>445</v>
      </c>
      <c r="S1" t="s">
        <v>445</v>
      </c>
      <c r="T1" t="s">
        <v>445</v>
      </c>
      <c r="U1" t="s">
        <v>445</v>
      </c>
      <c r="V1" t="s">
        <v>445</v>
      </c>
      <c r="W1" t="s">
        <v>445</v>
      </c>
      <c r="X1" t="s">
        <v>445</v>
      </c>
      <c r="Y1" t="s">
        <v>445</v>
      </c>
      <c r="Z1" t="s">
        <v>445</v>
      </c>
      <c r="AA1" t="s">
        <v>445</v>
      </c>
      <c r="AB1" t="s">
        <v>446</v>
      </c>
      <c r="AC1" t="s">
        <v>446</v>
      </c>
      <c r="AD1" t="s">
        <v>446</v>
      </c>
      <c r="AE1" t="s">
        <v>446</v>
      </c>
      <c r="AF1" t="s">
        <v>446</v>
      </c>
      <c r="AG1" t="s">
        <v>446</v>
      </c>
      <c r="AH1" t="s">
        <v>446</v>
      </c>
      <c r="AI1" t="s">
        <v>446</v>
      </c>
      <c r="AJ1" t="s">
        <v>446</v>
      </c>
      <c r="AK1" t="s">
        <v>446</v>
      </c>
      <c r="AL1" t="s">
        <v>446</v>
      </c>
      <c r="AM1" t="s">
        <v>446</v>
      </c>
      <c r="AN1" t="s">
        <v>446</v>
      </c>
      <c r="AO1" t="s">
        <v>446</v>
      </c>
      <c r="AP1" t="s">
        <v>446</v>
      </c>
      <c r="AQ1" t="s">
        <v>446</v>
      </c>
      <c r="AR1" t="s">
        <v>447</v>
      </c>
      <c r="AS1" t="s">
        <v>447</v>
      </c>
      <c r="AT1" t="s">
        <v>447</v>
      </c>
      <c r="AU1" t="s">
        <v>447</v>
      </c>
      <c r="AV1" t="s">
        <v>447</v>
      </c>
      <c r="AW1" t="s">
        <v>447</v>
      </c>
      <c r="AX1" t="s">
        <v>447</v>
      </c>
      <c r="AY1" t="s">
        <v>447</v>
      </c>
      <c r="AZ1" t="s">
        <v>447</v>
      </c>
      <c r="BA1" t="s">
        <v>447</v>
      </c>
      <c r="BB1" t="s">
        <v>447</v>
      </c>
      <c r="BC1" t="s">
        <v>447</v>
      </c>
      <c r="BD1" t="s">
        <v>447</v>
      </c>
      <c r="BE1" t="s">
        <v>447</v>
      </c>
      <c r="BF1" t="s">
        <v>447</v>
      </c>
      <c r="BG1" t="s">
        <v>447</v>
      </c>
      <c r="BH1" t="s">
        <v>448</v>
      </c>
      <c r="BI1" t="s">
        <v>448</v>
      </c>
      <c r="BJ1" t="s">
        <v>448</v>
      </c>
      <c r="BK1" t="s">
        <v>448</v>
      </c>
      <c r="BL1" t="s">
        <v>448</v>
      </c>
      <c r="BM1" t="s">
        <v>448</v>
      </c>
      <c r="BN1" t="s">
        <v>448</v>
      </c>
      <c r="BO1" t="s">
        <v>448</v>
      </c>
      <c r="BP1" t="s">
        <v>448</v>
      </c>
      <c r="BQ1" t="s">
        <v>448</v>
      </c>
      <c r="BR1" t="s">
        <v>448</v>
      </c>
      <c r="BS1" t="s">
        <v>448</v>
      </c>
      <c r="BT1" t="s">
        <v>448</v>
      </c>
      <c r="BU1" t="s">
        <v>448</v>
      </c>
      <c r="BV1" t="s">
        <v>448</v>
      </c>
      <c r="BW1" t="s">
        <v>448</v>
      </c>
      <c r="BX1" t="s">
        <v>449</v>
      </c>
      <c r="BY1" t="s">
        <v>449</v>
      </c>
      <c r="BZ1" t="s">
        <v>449</v>
      </c>
      <c r="CA1" t="s">
        <v>449</v>
      </c>
      <c r="CB1" t="s">
        <v>449</v>
      </c>
      <c r="CC1" t="s">
        <v>449</v>
      </c>
      <c r="CD1" t="s">
        <v>449</v>
      </c>
      <c r="CE1" t="s">
        <v>449</v>
      </c>
      <c r="CF1" t="s">
        <v>449</v>
      </c>
      <c r="CG1" t="s">
        <v>449</v>
      </c>
      <c r="CH1" t="s">
        <v>449</v>
      </c>
      <c r="CI1" t="s">
        <v>449</v>
      </c>
      <c r="CJ1" t="s">
        <v>449</v>
      </c>
      <c r="CK1" t="s">
        <v>449</v>
      </c>
      <c r="CL1" t="s">
        <v>449</v>
      </c>
      <c r="CM1" t="s">
        <v>449</v>
      </c>
      <c r="CN1" t="s">
        <v>450</v>
      </c>
      <c r="CO1" t="s">
        <v>450</v>
      </c>
      <c r="CP1" t="s">
        <v>450</v>
      </c>
      <c r="CQ1" t="s">
        <v>450</v>
      </c>
      <c r="CR1" t="s">
        <v>450</v>
      </c>
      <c r="CS1" t="s">
        <v>450</v>
      </c>
      <c r="CT1" t="s">
        <v>450</v>
      </c>
      <c r="CU1" t="s">
        <v>450</v>
      </c>
      <c r="CV1" t="s">
        <v>450</v>
      </c>
      <c r="CW1" t="s">
        <v>450</v>
      </c>
      <c r="CX1" t="s">
        <v>450</v>
      </c>
      <c r="CY1" t="s">
        <v>450</v>
      </c>
      <c r="CZ1" t="s">
        <v>450</v>
      </c>
      <c r="DA1" t="s">
        <v>450</v>
      </c>
      <c r="DB1" t="s">
        <v>450</v>
      </c>
      <c r="DC1" t="s">
        <v>450</v>
      </c>
      <c r="DD1" t="s">
        <v>451</v>
      </c>
      <c r="DE1" t="s">
        <v>451</v>
      </c>
      <c r="DF1" t="s">
        <v>451</v>
      </c>
      <c r="DG1" t="s">
        <v>451</v>
      </c>
      <c r="DH1" t="s">
        <v>451</v>
      </c>
      <c r="DI1" t="s">
        <v>451</v>
      </c>
      <c r="DJ1" t="s">
        <v>451</v>
      </c>
      <c r="DK1" t="s">
        <v>451</v>
      </c>
      <c r="DL1" t="s">
        <v>451</v>
      </c>
      <c r="DM1" t="s">
        <v>451</v>
      </c>
      <c r="DN1" t="s">
        <v>451</v>
      </c>
      <c r="DO1" t="s">
        <v>451</v>
      </c>
      <c r="DP1" t="s">
        <v>451</v>
      </c>
      <c r="DQ1" t="s">
        <v>451</v>
      </c>
      <c r="DR1" t="s">
        <v>451</v>
      </c>
      <c r="DS1" t="s">
        <v>451</v>
      </c>
      <c r="DT1" t="s">
        <v>458</v>
      </c>
      <c r="DU1" t="s">
        <v>458</v>
      </c>
      <c r="DV1" t="s">
        <v>458</v>
      </c>
      <c r="DW1" t="s">
        <v>458</v>
      </c>
      <c r="DX1" t="s">
        <v>458</v>
      </c>
      <c r="DY1" t="s">
        <v>458</v>
      </c>
      <c r="DZ1" t="s">
        <v>458</v>
      </c>
      <c r="EA1" t="s">
        <v>458</v>
      </c>
      <c r="EB1" t="s">
        <v>458</v>
      </c>
      <c r="EC1" t="s">
        <v>458</v>
      </c>
      <c r="ED1" t="s">
        <v>458</v>
      </c>
      <c r="EE1" t="s">
        <v>458</v>
      </c>
      <c r="EF1" t="s">
        <v>458</v>
      </c>
      <c r="EG1" t="s">
        <v>458</v>
      </c>
      <c r="EH1" t="s">
        <v>458</v>
      </c>
      <c r="EI1" t="s">
        <v>458</v>
      </c>
    </row>
    <row r="2" spans="1:139" x14ac:dyDescent="0.3">
      <c r="A2" t="s">
        <v>706</v>
      </c>
      <c r="B2" t="s">
        <v>445</v>
      </c>
      <c r="C2" t="s">
        <v>7</v>
      </c>
      <c r="D2" t="s">
        <v>13</v>
      </c>
      <c r="E2" t="s">
        <v>630</v>
      </c>
      <c r="F2" t="s">
        <v>628</v>
      </c>
      <c r="G2" t="s">
        <v>48</v>
      </c>
      <c r="H2" t="s">
        <v>48</v>
      </c>
      <c r="I2" t="str">
        <f>_xlfn.CONCAT(Typ_Sezon_Styl[[#This Row],[Typ]:[Styl]])</f>
        <v>Butyuniwersalneuniwersalny</v>
      </c>
      <c r="K2" t="s">
        <v>2</v>
      </c>
      <c r="L2" t="s">
        <v>456</v>
      </c>
      <c r="M2" t="s">
        <v>456</v>
      </c>
      <c r="N2" t="s">
        <v>456</v>
      </c>
      <c r="O2" t="s">
        <v>456</v>
      </c>
      <c r="P2" t="s">
        <v>457</v>
      </c>
      <c r="Q2" t="s">
        <v>457</v>
      </c>
      <c r="R2" t="s">
        <v>457</v>
      </c>
      <c r="S2" t="s">
        <v>457</v>
      </c>
      <c r="T2" t="s">
        <v>7</v>
      </c>
      <c r="U2" t="s">
        <v>7</v>
      </c>
      <c r="V2" t="s">
        <v>7</v>
      </c>
      <c r="W2" t="s">
        <v>7</v>
      </c>
      <c r="X2" t="s">
        <v>462</v>
      </c>
      <c r="Y2" t="s">
        <v>462</v>
      </c>
      <c r="Z2" t="s">
        <v>462</v>
      </c>
      <c r="AA2" t="s">
        <v>462</v>
      </c>
      <c r="AB2" t="s">
        <v>456</v>
      </c>
      <c r="AC2" t="s">
        <v>456</v>
      </c>
      <c r="AD2" t="s">
        <v>456</v>
      </c>
      <c r="AE2" t="s">
        <v>456</v>
      </c>
      <c r="AF2" t="s">
        <v>457</v>
      </c>
      <c r="AG2" t="s">
        <v>457</v>
      </c>
      <c r="AH2" t="s">
        <v>457</v>
      </c>
      <c r="AI2" t="s">
        <v>457</v>
      </c>
      <c r="AJ2" t="s">
        <v>7</v>
      </c>
      <c r="AK2" t="s">
        <v>7</v>
      </c>
      <c r="AL2" t="s">
        <v>7</v>
      </c>
      <c r="AM2" t="s">
        <v>7</v>
      </c>
      <c r="AN2" t="s">
        <v>462</v>
      </c>
      <c r="AO2" t="s">
        <v>462</v>
      </c>
      <c r="AP2" t="s">
        <v>462</v>
      </c>
      <c r="AQ2" t="s">
        <v>462</v>
      </c>
      <c r="AR2" t="s">
        <v>456</v>
      </c>
      <c r="AS2" t="s">
        <v>456</v>
      </c>
      <c r="AT2" t="s">
        <v>456</v>
      </c>
      <c r="AU2" t="s">
        <v>456</v>
      </c>
      <c r="AV2" t="s">
        <v>457</v>
      </c>
      <c r="AW2" t="s">
        <v>457</v>
      </c>
      <c r="AX2" t="s">
        <v>457</v>
      </c>
      <c r="AY2" t="s">
        <v>457</v>
      </c>
      <c r="AZ2" t="s">
        <v>7</v>
      </c>
      <c r="BA2" t="s">
        <v>7</v>
      </c>
      <c r="BB2" t="s">
        <v>7</v>
      </c>
      <c r="BC2" t="s">
        <v>7</v>
      </c>
      <c r="BD2" t="s">
        <v>462</v>
      </c>
      <c r="BE2" t="s">
        <v>462</v>
      </c>
      <c r="BF2" t="s">
        <v>462</v>
      </c>
      <c r="BG2" t="s">
        <v>462</v>
      </c>
      <c r="BH2" t="s">
        <v>456</v>
      </c>
      <c r="BI2" t="s">
        <v>456</v>
      </c>
      <c r="BJ2" t="s">
        <v>456</v>
      </c>
      <c r="BK2" t="s">
        <v>456</v>
      </c>
      <c r="BL2" t="s">
        <v>457</v>
      </c>
      <c r="BM2" t="s">
        <v>457</v>
      </c>
      <c r="BN2" t="s">
        <v>457</v>
      </c>
      <c r="BO2" t="s">
        <v>457</v>
      </c>
      <c r="BP2" t="s">
        <v>7</v>
      </c>
      <c r="BQ2" t="s">
        <v>7</v>
      </c>
      <c r="BR2" t="s">
        <v>7</v>
      </c>
      <c r="BS2" t="s">
        <v>7</v>
      </c>
      <c r="BT2" t="s">
        <v>462</v>
      </c>
      <c r="BU2" t="s">
        <v>462</v>
      </c>
      <c r="BV2" t="s">
        <v>462</v>
      </c>
      <c r="BW2" t="s">
        <v>462</v>
      </c>
      <c r="BX2" t="s">
        <v>456</v>
      </c>
      <c r="BY2" t="s">
        <v>456</v>
      </c>
      <c r="BZ2" t="s">
        <v>456</v>
      </c>
      <c r="CA2" t="s">
        <v>456</v>
      </c>
      <c r="CB2" t="s">
        <v>457</v>
      </c>
      <c r="CC2" t="s">
        <v>457</v>
      </c>
      <c r="CD2" t="s">
        <v>457</v>
      </c>
      <c r="CE2" t="s">
        <v>457</v>
      </c>
      <c r="CF2" t="s">
        <v>7</v>
      </c>
      <c r="CG2" t="s">
        <v>7</v>
      </c>
      <c r="CH2" t="s">
        <v>7</v>
      </c>
      <c r="CI2" t="s">
        <v>7</v>
      </c>
      <c r="CJ2" t="s">
        <v>462</v>
      </c>
      <c r="CK2" t="s">
        <v>462</v>
      </c>
      <c r="CL2" t="s">
        <v>462</v>
      </c>
      <c r="CM2" t="s">
        <v>462</v>
      </c>
      <c r="CN2" t="s">
        <v>456</v>
      </c>
      <c r="CO2" t="s">
        <v>456</v>
      </c>
      <c r="CP2" t="s">
        <v>456</v>
      </c>
      <c r="CQ2" t="s">
        <v>456</v>
      </c>
      <c r="CR2" t="s">
        <v>457</v>
      </c>
      <c r="CS2" t="s">
        <v>457</v>
      </c>
      <c r="CT2" t="s">
        <v>457</v>
      </c>
      <c r="CU2" t="s">
        <v>457</v>
      </c>
      <c r="CV2" t="s">
        <v>7</v>
      </c>
      <c r="CW2" t="s">
        <v>7</v>
      </c>
      <c r="CX2" t="s">
        <v>7</v>
      </c>
      <c r="CY2" t="s">
        <v>7</v>
      </c>
      <c r="CZ2" t="s">
        <v>462</v>
      </c>
      <c r="DA2" t="s">
        <v>462</v>
      </c>
      <c r="DB2" t="s">
        <v>462</v>
      </c>
      <c r="DC2" t="s">
        <v>462</v>
      </c>
      <c r="DD2" t="s">
        <v>456</v>
      </c>
      <c r="DE2" t="s">
        <v>456</v>
      </c>
      <c r="DF2" t="s">
        <v>456</v>
      </c>
      <c r="DG2" t="s">
        <v>456</v>
      </c>
      <c r="DH2" t="s">
        <v>457</v>
      </c>
      <c r="DI2" t="s">
        <v>457</v>
      </c>
      <c r="DJ2" t="s">
        <v>457</v>
      </c>
      <c r="DK2" t="s">
        <v>457</v>
      </c>
      <c r="DL2" t="s">
        <v>7</v>
      </c>
      <c r="DM2" t="s">
        <v>7</v>
      </c>
      <c r="DN2" t="s">
        <v>7</v>
      </c>
      <c r="DO2" t="s">
        <v>7</v>
      </c>
      <c r="DP2" t="s">
        <v>462</v>
      </c>
      <c r="DQ2" t="s">
        <v>462</v>
      </c>
      <c r="DR2" t="s">
        <v>462</v>
      </c>
      <c r="DS2" t="s">
        <v>462</v>
      </c>
      <c r="DT2" t="s">
        <v>456</v>
      </c>
      <c r="DU2" t="s">
        <v>456</v>
      </c>
      <c r="DV2" t="s">
        <v>456</v>
      </c>
      <c r="DW2" t="s">
        <v>456</v>
      </c>
      <c r="DX2" t="s">
        <v>457</v>
      </c>
      <c r="DY2" t="s">
        <v>457</v>
      </c>
      <c r="DZ2" t="s">
        <v>457</v>
      </c>
      <c r="EA2" t="s">
        <v>457</v>
      </c>
      <c r="EB2" t="s">
        <v>7</v>
      </c>
      <c r="EC2" t="s">
        <v>7</v>
      </c>
      <c r="ED2" t="s">
        <v>7</v>
      </c>
      <c r="EE2" t="s">
        <v>7</v>
      </c>
      <c r="EF2" t="s">
        <v>462</v>
      </c>
      <c r="EG2" t="s">
        <v>462</v>
      </c>
      <c r="EH2" t="s">
        <v>462</v>
      </c>
      <c r="EI2" t="s">
        <v>462</v>
      </c>
    </row>
    <row r="3" spans="1:139" x14ac:dyDescent="0.3">
      <c r="A3" s="12" t="s">
        <v>708</v>
      </c>
      <c r="B3" t="s">
        <v>445</v>
      </c>
      <c r="C3" t="s">
        <v>456</v>
      </c>
      <c r="D3" t="s">
        <v>10</v>
      </c>
      <c r="E3" t="s">
        <v>630</v>
      </c>
      <c r="F3" t="s">
        <v>628</v>
      </c>
      <c r="G3" t="s">
        <v>628</v>
      </c>
      <c r="H3" t="s">
        <v>628</v>
      </c>
      <c r="I3" t="str">
        <f>_xlfn.CONCAT(Typ_Sezon_Styl[[#This Row],[Typ]:[Styl]])</f>
        <v>Butyzimacodzienny</v>
      </c>
      <c r="K3" t="s">
        <v>6</v>
      </c>
      <c r="L3" t="s">
        <v>10</v>
      </c>
      <c r="M3" t="s">
        <v>11</v>
      </c>
      <c r="N3" t="s">
        <v>12</v>
      </c>
      <c r="O3" t="s">
        <v>13</v>
      </c>
      <c r="P3" t="s">
        <v>10</v>
      </c>
      <c r="Q3" t="s">
        <v>11</v>
      </c>
      <c r="R3" t="s">
        <v>12</v>
      </c>
      <c r="S3" t="s">
        <v>13</v>
      </c>
      <c r="T3" t="s">
        <v>10</v>
      </c>
      <c r="U3" t="s">
        <v>11</v>
      </c>
      <c r="V3" t="s">
        <v>12</v>
      </c>
      <c r="W3" t="s">
        <v>13</v>
      </c>
      <c r="X3" t="s">
        <v>10</v>
      </c>
      <c r="Y3" t="s">
        <v>11</v>
      </c>
      <c r="Z3" t="s">
        <v>12</v>
      </c>
      <c r="AA3" t="s">
        <v>13</v>
      </c>
      <c r="AB3" t="s">
        <v>10</v>
      </c>
      <c r="AC3" t="s">
        <v>11</v>
      </c>
      <c r="AD3" t="s">
        <v>12</v>
      </c>
      <c r="AE3" t="s">
        <v>13</v>
      </c>
      <c r="AF3" t="s">
        <v>10</v>
      </c>
      <c r="AG3" t="s">
        <v>11</v>
      </c>
      <c r="AH3" t="s">
        <v>12</v>
      </c>
      <c r="AI3" t="s">
        <v>13</v>
      </c>
      <c r="AJ3" t="s">
        <v>10</v>
      </c>
      <c r="AK3" t="s">
        <v>11</v>
      </c>
      <c r="AL3" t="s">
        <v>12</v>
      </c>
      <c r="AM3" t="s">
        <v>13</v>
      </c>
      <c r="AN3" t="s">
        <v>10</v>
      </c>
      <c r="AO3" t="s">
        <v>11</v>
      </c>
      <c r="AP3" t="s">
        <v>12</v>
      </c>
      <c r="AQ3" t="s">
        <v>13</v>
      </c>
      <c r="AR3" t="s">
        <v>10</v>
      </c>
      <c r="AS3" t="s">
        <v>11</v>
      </c>
      <c r="AT3" t="s">
        <v>12</v>
      </c>
      <c r="AU3" t="s">
        <v>13</v>
      </c>
      <c r="AV3" t="s">
        <v>10</v>
      </c>
      <c r="AW3" t="s">
        <v>11</v>
      </c>
      <c r="AX3" t="s">
        <v>12</v>
      </c>
      <c r="AY3" t="s">
        <v>13</v>
      </c>
      <c r="AZ3" t="s">
        <v>10</v>
      </c>
      <c r="BA3" t="s">
        <v>11</v>
      </c>
      <c r="BB3" t="s">
        <v>12</v>
      </c>
      <c r="BC3" t="s">
        <v>13</v>
      </c>
      <c r="BD3" t="s">
        <v>10</v>
      </c>
      <c r="BE3" t="s">
        <v>11</v>
      </c>
      <c r="BF3" t="s">
        <v>12</v>
      </c>
      <c r="BG3" t="s">
        <v>13</v>
      </c>
      <c r="BH3" t="s">
        <v>10</v>
      </c>
      <c r="BI3" t="s">
        <v>11</v>
      </c>
      <c r="BJ3" t="s">
        <v>12</v>
      </c>
      <c r="BK3" t="s">
        <v>13</v>
      </c>
      <c r="BL3" t="s">
        <v>10</v>
      </c>
      <c r="BM3" t="s">
        <v>11</v>
      </c>
      <c r="BN3" t="s">
        <v>12</v>
      </c>
      <c r="BO3" t="s">
        <v>13</v>
      </c>
      <c r="BP3" t="s">
        <v>10</v>
      </c>
      <c r="BQ3" t="s">
        <v>11</v>
      </c>
      <c r="BR3" t="s">
        <v>12</v>
      </c>
      <c r="BS3" t="s">
        <v>13</v>
      </c>
      <c r="BT3" t="s">
        <v>10</v>
      </c>
      <c r="BU3" t="s">
        <v>11</v>
      </c>
      <c r="BV3" t="s">
        <v>12</v>
      </c>
      <c r="BW3" t="s">
        <v>13</v>
      </c>
      <c r="BX3" t="s">
        <v>10</v>
      </c>
      <c r="BY3" t="s">
        <v>11</v>
      </c>
      <c r="BZ3" t="s">
        <v>12</v>
      </c>
      <c r="CA3" t="s">
        <v>13</v>
      </c>
      <c r="CB3" t="s">
        <v>10</v>
      </c>
      <c r="CC3" t="s">
        <v>11</v>
      </c>
      <c r="CD3" t="s">
        <v>12</v>
      </c>
      <c r="CE3" t="s">
        <v>13</v>
      </c>
      <c r="CF3" t="s">
        <v>10</v>
      </c>
      <c r="CG3" t="s">
        <v>11</v>
      </c>
      <c r="CH3" t="s">
        <v>12</v>
      </c>
      <c r="CI3" t="s">
        <v>13</v>
      </c>
      <c r="CJ3" t="s">
        <v>10</v>
      </c>
      <c r="CK3" t="s">
        <v>11</v>
      </c>
      <c r="CL3" t="s">
        <v>12</v>
      </c>
      <c r="CM3" t="s">
        <v>13</v>
      </c>
      <c r="CN3" t="s">
        <v>10</v>
      </c>
      <c r="CO3" t="s">
        <v>11</v>
      </c>
      <c r="CP3" t="s">
        <v>12</v>
      </c>
      <c r="CQ3" t="s">
        <v>13</v>
      </c>
      <c r="CR3" t="s">
        <v>10</v>
      </c>
      <c r="CS3" t="s">
        <v>11</v>
      </c>
      <c r="CT3" t="s">
        <v>12</v>
      </c>
      <c r="CU3" t="s">
        <v>13</v>
      </c>
      <c r="CV3" t="s">
        <v>10</v>
      </c>
      <c r="CW3" t="s">
        <v>11</v>
      </c>
      <c r="CX3" t="s">
        <v>12</v>
      </c>
      <c r="CY3" t="s">
        <v>13</v>
      </c>
      <c r="CZ3" t="s">
        <v>10</v>
      </c>
      <c r="DA3" t="s">
        <v>11</v>
      </c>
      <c r="DB3" t="s">
        <v>12</v>
      </c>
      <c r="DC3" t="s">
        <v>13</v>
      </c>
      <c r="DD3" t="s">
        <v>10</v>
      </c>
      <c r="DE3" t="s">
        <v>11</v>
      </c>
      <c r="DF3" t="s">
        <v>12</v>
      </c>
      <c r="DG3" t="s">
        <v>13</v>
      </c>
      <c r="DH3" t="s">
        <v>10</v>
      </c>
      <c r="DI3" t="s">
        <v>11</v>
      </c>
      <c r="DJ3" t="s">
        <v>12</v>
      </c>
      <c r="DK3" t="s">
        <v>13</v>
      </c>
      <c r="DL3" t="s">
        <v>10</v>
      </c>
      <c r="DM3" t="s">
        <v>11</v>
      </c>
      <c r="DN3" t="s">
        <v>12</v>
      </c>
      <c r="DO3" t="s">
        <v>13</v>
      </c>
      <c r="DP3" t="s">
        <v>10</v>
      </c>
      <c r="DQ3" t="s">
        <v>11</v>
      </c>
      <c r="DR3" t="s">
        <v>12</v>
      </c>
      <c r="DS3" t="s">
        <v>13</v>
      </c>
      <c r="DT3" t="s">
        <v>10</v>
      </c>
      <c r="DU3" t="s">
        <v>11</v>
      </c>
      <c r="DV3" t="s">
        <v>12</v>
      </c>
      <c r="DW3" t="s">
        <v>13</v>
      </c>
      <c r="DX3" t="s">
        <v>10</v>
      </c>
      <c r="DY3" t="s">
        <v>11</v>
      </c>
      <c r="DZ3" t="s">
        <v>12</v>
      </c>
      <c r="EA3" t="s">
        <v>13</v>
      </c>
      <c r="EB3" t="s">
        <v>10</v>
      </c>
      <c r="EC3" t="s">
        <v>11</v>
      </c>
      <c r="ED3" t="s">
        <v>12</v>
      </c>
      <c r="EE3" t="s">
        <v>13</v>
      </c>
      <c r="EF3" t="s">
        <v>10</v>
      </c>
      <c r="EG3" t="s">
        <v>11</v>
      </c>
      <c r="EH3" t="s">
        <v>12</v>
      </c>
      <c r="EI3" t="s">
        <v>13</v>
      </c>
    </row>
    <row r="4" spans="1:139" x14ac:dyDescent="0.3">
      <c r="A4" t="s">
        <v>711</v>
      </c>
      <c r="B4" t="s">
        <v>445</v>
      </c>
      <c r="C4" t="s">
        <v>7</v>
      </c>
      <c r="D4" t="s">
        <v>11</v>
      </c>
      <c r="E4" t="s">
        <v>630</v>
      </c>
      <c r="F4" t="s">
        <v>628</v>
      </c>
      <c r="G4" t="s">
        <v>48</v>
      </c>
      <c r="H4" t="s">
        <v>48</v>
      </c>
      <c r="I4" t="str">
        <f>_xlfn.CONCAT(Typ_Sezon_Styl[[#This Row],[Typ]:[Styl]])</f>
        <v>Butyuniwersalneelegancki</v>
      </c>
      <c r="K4" t="s">
        <v>466</v>
      </c>
      <c r="L4" t="str">
        <f>_xlfn.CONCAT(L1:L3)</f>
        <v>Butyzimacodzienny</v>
      </c>
      <c r="M4" t="str">
        <f t="shared" ref="M4:BX4" si="0">_xlfn.CONCAT(M1:M3)</f>
        <v>Butyzimaelegancki</v>
      </c>
      <c r="N4" t="str">
        <f t="shared" si="0"/>
        <v>Butyzimapółelegancki</v>
      </c>
      <c r="O4" t="str">
        <f t="shared" si="0"/>
        <v>Butyzimauniwersalny</v>
      </c>
      <c r="P4" t="str">
        <f t="shared" si="0"/>
        <v>Butylatocodzienny</v>
      </c>
      <c r="Q4" t="str">
        <f t="shared" si="0"/>
        <v>Butylatoelegancki</v>
      </c>
      <c r="R4" t="str">
        <f t="shared" si="0"/>
        <v>Butylatopółelegancki</v>
      </c>
      <c r="S4" t="str">
        <f t="shared" si="0"/>
        <v>Butylatouniwersalny</v>
      </c>
      <c r="T4" t="str">
        <f t="shared" si="0"/>
        <v>Butyuniwersalnecodzienny</v>
      </c>
      <c r="U4" t="str">
        <f t="shared" si="0"/>
        <v>Butyuniwersalneelegancki</v>
      </c>
      <c r="V4" t="str">
        <f t="shared" si="0"/>
        <v>Butyuniwersalnepółelegancki</v>
      </c>
      <c r="W4" t="str">
        <f t="shared" si="0"/>
        <v>Butyuniwersalneuniwersalny</v>
      </c>
      <c r="X4" t="str">
        <f t="shared" si="0"/>
        <v>Butyprzejściowycodzienny</v>
      </c>
      <c r="Y4" t="str">
        <f t="shared" si="0"/>
        <v>Butyprzejściowyelegancki</v>
      </c>
      <c r="Z4" t="str">
        <f t="shared" si="0"/>
        <v>Butyprzejściowypółelegancki</v>
      </c>
      <c r="AA4" t="str">
        <f t="shared" si="0"/>
        <v>Butyprzejściowyuniwersalny</v>
      </c>
      <c r="AB4" t="str">
        <f t="shared" si="0"/>
        <v>Spodniezimacodzienny</v>
      </c>
      <c r="AC4" t="str">
        <f t="shared" si="0"/>
        <v>Spodniezimaelegancki</v>
      </c>
      <c r="AD4" t="str">
        <f t="shared" si="0"/>
        <v>Spodniezimapółelegancki</v>
      </c>
      <c r="AE4" t="str">
        <f t="shared" si="0"/>
        <v>Spodniezimauniwersalny</v>
      </c>
      <c r="AF4" t="str">
        <f t="shared" si="0"/>
        <v>Spodnielatocodzienny</v>
      </c>
      <c r="AG4" t="str">
        <f t="shared" si="0"/>
        <v>Spodnielatoelegancki</v>
      </c>
      <c r="AH4" t="str">
        <f t="shared" si="0"/>
        <v>Spodnielatopółelegancki</v>
      </c>
      <c r="AI4" t="str">
        <f t="shared" si="0"/>
        <v>Spodnielatouniwersalny</v>
      </c>
      <c r="AJ4" t="str">
        <f t="shared" si="0"/>
        <v>Spodnieuniwersalnecodzienny</v>
      </c>
      <c r="AK4" t="str">
        <f t="shared" si="0"/>
        <v>Spodnieuniwersalneelegancki</v>
      </c>
      <c r="AL4" t="str">
        <f t="shared" si="0"/>
        <v>Spodnieuniwersalnepółelegancki</v>
      </c>
      <c r="AM4" t="str">
        <f t="shared" si="0"/>
        <v>Spodnieuniwersalneuniwersalny</v>
      </c>
      <c r="AN4" t="str">
        <f t="shared" si="0"/>
        <v>Spodnieprzejściowycodzienny</v>
      </c>
      <c r="AO4" t="str">
        <f t="shared" si="0"/>
        <v>Spodnieprzejściowyelegancki</v>
      </c>
      <c r="AP4" t="str">
        <f t="shared" si="0"/>
        <v>Spodnieprzejściowypółelegancki</v>
      </c>
      <c r="AQ4" t="str">
        <f t="shared" si="0"/>
        <v>Spodnieprzejściowyuniwersalny</v>
      </c>
      <c r="AR4" t="str">
        <f t="shared" si="0"/>
        <v>Krótkie spodenkizimacodzienny</v>
      </c>
      <c r="AS4" t="str">
        <f t="shared" si="0"/>
        <v>Krótkie spodenkizimaelegancki</v>
      </c>
      <c r="AT4" t="str">
        <f t="shared" si="0"/>
        <v>Krótkie spodenkizimapółelegancki</v>
      </c>
      <c r="AU4" t="str">
        <f t="shared" si="0"/>
        <v>Krótkie spodenkizimauniwersalny</v>
      </c>
      <c r="AV4" t="str">
        <f t="shared" si="0"/>
        <v>Krótkie spodenkilatocodzienny</v>
      </c>
      <c r="AW4" t="str">
        <f t="shared" si="0"/>
        <v>Krótkie spodenkilatoelegancki</v>
      </c>
      <c r="AX4" t="str">
        <f t="shared" si="0"/>
        <v>Krótkie spodenkilatopółelegancki</v>
      </c>
      <c r="AY4" t="str">
        <f t="shared" si="0"/>
        <v>Krótkie spodenkilatouniwersalny</v>
      </c>
      <c r="AZ4" t="str">
        <f t="shared" si="0"/>
        <v>Krótkie spodenkiuniwersalnecodzienny</v>
      </c>
      <c r="BA4" t="str">
        <f t="shared" si="0"/>
        <v>Krótkie spodenkiuniwersalneelegancki</v>
      </c>
      <c r="BB4" t="str">
        <f t="shared" si="0"/>
        <v>Krótkie spodenkiuniwersalnepółelegancki</v>
      </c>
      <c r="BC4" t="str">
        <f t="shared" si="0"/>
        <v>Krótkie spodenkiuniwersalneuniwersalny</v>
      </c>
      <c r="BD4" t="str">
        <f t="shared" si="0"/>
        <v>Krótkie spodenkiprzejściowycodzienny</v>
      </c>
      <c r="BE4" t="str">
        <f t="shared" si="0"/>
        <v>Krótkie spodenkiprzejściowyelegancki</v>
      </c>
      <c r="BF4" t="str">
        <f t="shared" si="0"/>
        <v>Krótkie spodenkiprzejściowypółelegancki</v>
      </c>
      <c r="BG4" t="str">
        <f t="shared" si="0"/>
        <v>Krótkie spodenkiprzejściowyuniwersalny</v>
      </c>
      <c r="BH4" t="str">
        <f t="shared" si="0"/>
        <v>Podkoszulekzimacodzienny</v>
      </c>
      <c r="BI4" t="str">
        <f t="shared" si="0"/>
        <v>Podkoszulekzimaelegancki</v>
      </c>
      <c r="BJ4" t="str">
        <f t="shared" si="0"/>
        <v>Podkoszulekzimapółelegancki</v>
      </c>
      <c r="BK4" t="str">
        <f t="shared" si="0"/>
        <v>Podkoszulekzimauniwersalny</v>
      </c>
      <c r="BL4" t="str">
        <f t="shared" si="0"/>
        <v>Podkoszuleklatocodzienny</v>
      </c>
      <c r="BM4" t="str">
        <f t="shared" si="0"/>
        <v>Podkoszuleklatoelegancki</v>
      </c>
      <c r="BN4" t="str">
        <f t="shared" si="0"/>
        <v>Podkoszuleklatopółelegancki</v>
      </c>
      <c r="BO4" t="str">
        <f t="shared" si="0"/>
        <v>Podkoszuleklatouniwersalny</v>
      </c>
      <c r="BP4" t="str">
        <f t="shared" si="0"/>
        <v>Podkoszulekuniwersalnecodzienny</v>
      </c>
      <c r="BQ4" t="str">
        <f t="shared" si="0"/>
        <v>Podkoszulekuniwersalneelegancki</v>
      </c>
      <c r="BR4" t="str">
        <f t="shared" si="0"/>
        <v>Podkoszulekuniwersalnepółelegancki</v>
      </c>
      <c r="BS4" t="str">
        <f t="shared" si="0"/>
        <v>Podkoszulekuniwersalneuniwersalny</v>
      </c>
      <c r="BT4" t="str">
        <f t="shared" si="0"/>
        <v>Podkoszulekprzejściowycodzienny</v>
      </c>
      <c r="BU4" t="str">
        <f t="shared" si="0"/>
        <v>Podkoszulekprzejściowyelegancki</v>
      </c>
      <c r="BV4" t="str">
        <f t="shared" si="0"/>
        <v>Podkoszulekprzejściowypółelegancki</v>
      </c>
      <c r="BW4" t="str">
        <f t="shared" si="0"/>
        <v>Podkoszulekprzejściowyuniwersalny</v>
      </c>
      <c r="BX4" t="str">
        <f t="shared" si="0"/>
        <v>Koszulazimacodzienny</v>
      </c>
      <c r="BY4" t="str">
        <f t="shared" ref="BY4:DC4" si="1">_xlfn.CONCAT(BY1:BY3)</f>
        <v>Koszulazimaelegancki</v>
      </c>
      <c r="BZ4" t="str">
        <f t="shared" si="1"/>
        <v>Koszulazimapółelegancki</v>
      </c>
      <c r="CA4" t="str">
        <f t="shared" si="1"/>
        <v>Koszulazimauniwersalny</v>
      </c>
      <c r="CB4" t="str">
        <f t="shared" si="1"/>
        <v>Koszulalatocodzienny</v>
      </c>
      <c r="CC4" t="str">
        <f t="shared" si="1"/>
        <v>Koszulalatoelegancki</v>
      </c>
      <c r="CD4" t="str">
        <f t="shared" si="1"/>
        <v>Koszulalatopółelegancki</v>
      </c>
      <c r="CE4" t="str">
        <f t="shared" si="1"/>
        <v>Koszulalatouniwersalny</v>
      </c>
      <c r="CF4" t="str">
        <f t="shared" si="1"/>
        <v>Koszulauniwersalnecodzienny</v>
      </c>
      <c r="CG4" t="str">
        <f t="shared" si="1"/>
        <v>Koszulauniwersalneelegancki</v>
      </c>
      <c r="CH4" t="str">
        <f t="shared" si="1"/>
        <v>Koszulauniwersalnepółelegancki</v>
      </c>
      <c r="CI4" t="str">
        <f t="shared" si="1"/>
        <v>Koszulauniwersalneuniwersalny</v>
      </c>
      <c r="CJ4" t="str">
        <f t="shared" si="1"/>
        <v>Koszulaprzejściowycodzienny</v>
      </c>
      <c r="CK4" t="str">
        <f t="shared" si="1"/>
        <v>Koszulaprzejściowyelegancki</v>
      </c>
      <c r="CL4" t="str">
        <f t="shared" si="1"/>
        <v>Koszulaprzejściowypółelegancki</v>
      </c>
      <c r="CM4" t="str">
        <f t="shared" si="1"/>
        <v>Koszulaprzejściowyuniwersalny</v>
      </c>
      <c r="CN4" t="str">
        <f t="shared" si="1"/>
        <v>Bluzazimacodzienny</v>
      </c>
      <c r="CO4" t="str">
        <f t="shared" si="1"/>
        <v>Bluzazimaelegancki</v>
      </c>
      <c r="CP4" t="str">
        <f t="shared" si="1"/>
        <v>Bluzazimapółelegancki</v>
      </c>
      <c r="CQ4" t="str">
        <f t="shared" si="1"/>
        <v>Bluzazimauniwersalny</v>
      </c>
      <c r="CR4" t="str">
        <f t="shared" si="1"/>
        <v>Bluzalatocodzienny</v>
      </c>
      <c r="CS4" t="str">
        <f t="shared" si="1"/>
        <v>Bluzalatoelegancki</v>
      </c>
      <c r="CT4" t="str">
        <f t="shared" si="1"/>
        <v>Bluzalatopółelegancki</v>
      </c>
      <c r="CU4" t="str">
        <f t="shared" si="1"/>
        <v>Bluzalatouniwersalny</v>
      </c>
      <c r="CV4" t="str">
        <f t="shared" si="1"/>
        <v>Bluzauniwersalnecodzienny</v>
      </c>
      <c r="CW4" t="str">
        <f t="shared" si="1"/>
        <v>Bluzauniwersalneelegancki</v>
      </c>
      <c r="CX4" t="str">
        <f t="shared" si="1"/>
        <v>Bluzauniwersalnepółelegancki</v>
      </c>
      <c r="CY4" t="str">
        <f t="shared" si="1"/>
        <v>Bluzauniwersalneuniwersalny</v>
      </c>
      <c r="CZ4" t="str">
        <f t="shared" si="1"/>
        <v>Bluzaprzejściowycodzienny</v>
      </c>
      <c r="DA4" t="str">
        <f t="shared" si="1"/>
        <v>Bluzaprzejściowyelegancki</v>
      </c>
      <c r="DB4" t="str">
        <f t="shared" si="1"/>
        <v>Bluzaprzejściowypółelegancki</v>
      </c>
      <c r="DC4" t="str">
        <f t="shared" si="1"/>
        <v>Bluzaprzejściowyuniwersalny</v>
      </c>
      <c r="DD4" t="str">
        <f t="shared" ref="DD4:DT4" si="2">_xlfn.CONCAT(DD1:DD3)</f>
        <v>Sweterzimacodzienny</v>
      </c>
      <c r="DE4" t="str">
        <f t="shared" si="2"/>
        <v>Sweterzimaelegancki</v>
      </c>
      <c r="DF4" t="str">
        <f t="shared" si="2"/>
        <v>Sweterzimapółelegancki</v>
      </c>
      <c r="DG4" t="str">
        <f t="shared" si="2"/>
        <v>Sweterzimauniwersalny</v>
      </c>
      <c r="DH4" t="str">
        <f t="shared" si="2"/>
        <v>Sweterlatocodzienny</v>
      </c>
      <c r="DI4" t="str">
        <f t="shared" si="2"/>
        <v>Sweterlatoelegancki</v>
      </c>
      <c r="DJ4" t="str">
        <f t="shared" si="2"/>
        <v>Sweterlatopółelegancki</v>
      </c>
      <c r="DK4" t="str">
        <f t="shared" si="2"/>
        <v>Sweterlatouniwersalny</v>
      </c>
      <c r="DL4" t="str">
        <f t="shared" si="2"/>
        <v>Sweteruniwersalnecodzienny</v>
      </c>
      <c r="DM4" t="str">
        <f t="shared" si="2"/>
        <v>Sweteruniwersalneelegancki</v>
      </c>
      <c r="DN4" t="str">
        <f t="shared" si="2"/>
        <v>Sweteruniwersalnepółelegancki</v>
      </c>
      <c r="DO4" t="str">
        <f t="shared" si="2"/>
        <v>Sweteruniwersalneuniwersalny</v>
      </c>
      <c r="DP4" t="str">
        <f t="shared" si="2"/>
        <v>Sweterprzejściowycodzienny</v>
      </c>
      <c r="DQ4" t="str">
        <f t="shared" si="2"/>
        <v>Sweterprzejściowyelegancki</v>
      </c>
      <c r="DR4" t="str">
        <f t="shared" si="2"/>
        <v>Sweterprzejściowypółelegancki</v>
      </c>
      <c r="DS4" t="str">
        <f t="shared" si="2"/>
        <v>Sweterprzejściowyuniwersalny</v>
      </c>
      <c r="DT4" t="str">
        <f t="shared" si="2"/>
        <v>Okrycie wierzchniezimacodzienny</v>
      </c>
      <c r="DU4" t="str">
        <f t="shared" ref="DU4:EI4" si="3">_xlfn.CONCAT(DU1:DU3)</f>
        <v>Okrycie wierzchniezimaelegancki</v>
      </c>
      <c r="DV4" t="str">
        <f t="shared" si="3"/>
        <v>Okrycie wierzchniezimapółelegancki</v>
      </c>
      <c r="DW4" t="str">
        <f t="shared" si="3"/>
        <v>Okrycie wierzchniezimauniwersalny</v>
      </c>
      <c r="DX4" t="str">
        <f t="shared" si="3"/>
        <v>Okrycie wierzchnielatocodzienny</v>
      </c>
      <c r="DY4" t="str">
        <f t="shared" si="3"/>
        <v>Okrycie wierzchnielatoelegancki</v>
      </c>
      <c r="DZ4" t="str">
        <f t="shared" si="3"/>
        <v>Okrycie wierzchnielatopółelegancki</v>
      </c>
      <c r="EA4" t="str">
        <f t="shared" si="3"/>
        <v>Okrycie wierzchnielatouniwersalny</v>
      </c>
      <c r="EB4" t="str">
        <f t="shared" si="3"/>
        <v>Okrycie wierzchnieuniwersalnecodzienny</v>
      </c>
      <c r="EC4" t="str">
        <f t="shared" si="3"/>
        <v>Okrycie wierzchnieuniwersalneelegancki</v>
      </c>
      <c r="ED4" t="str">
        <f t="shared" si="3"/>
        <v>Okrycie wierzchnieuniwersalnepółelegancki</v>
      </c>
      <c r="EE4" t="str">
        <f t="shared" si="3"/>
        <v>Okrycie wierzchnieuniwersalneuniwersalny</v>
      </c>
      <c r="EF4" t="str">
        <f t="shared" si="3"/>
        <v>Okrycie wierzchnieprzejściowycodzienny</v>
      </c>
      <c r="EG4" t="str">
        <f t="shared" si="3"/>
        <v>Okrycie wierzchnieprzejściowyelegancki</v>
      </c>
      <c r="EH4" t="str">
        <f t="shared" si="3"/>
        <v>Okrycie wierzchnieprzejściowypółelegancki</v>
      </c>
      <c r="EI4" t="str">
        <f t="shared" si="3"/>
        <v>Okrycie wierzchnieprzejściowyuniwersalny</v>
      </c>
    </row>
    <row r="5" spans="1:139" x14ac:dyDescent="0.3">
      <c r="A5" t="s">
        <v>713</v>
      </c>
      <c r="B5" t="s">
        <v>445</v>
      </c>
      <c r="C5" t="s">
        <v>457</v>
      </c>
      <c r="D5" t="s">
        <v>13</v>
      </c>
      <c r="E5" t="s">
        <v>630</v>
      </c>
      <c r="F5" t="s">
        <v>628</v>
      </c>
      <c r="G5" t="s">
        <v>48</v>
      </c>
      <c r="H5" t="s">
        <v>48</v>
      </c>
      <c r="I5" t="str">
        <f>_xlfn.CONCAT(Typ_Sezon_Styl[[#This Row],[Typ]:[Styl]])</f>
        <v>Butylatouniwersalny</v>
      </c>
      <c r="K5" s="4">
        <v>1</v>
      </c>
      <c r="L5" t="str" cm="1">
        <f t="array" ref="L5">IFERROR(_xlfn._xlws.FILTER($A$2:$A$907,$I$2:$I$907=L$4),"")</f>
        <v>Zimowe Adidasy</v>
      </c>
      <c r="M5" t="str" cm="1">
        <f t="array" ref="M5">IFERROR(_xlfn._xlws.FILTER($A$2:$A$907,$I$2:$I$907=M$4),"")</f>
        <v/>
      </c>
      <c r="N5" t="str" cm="1">
        <f t="array" ref="N5">IFERROR(_xlfn._xlws.FILTER($A$2:$A$907,$I$2:$I$907=N$4),"")</f>
        <v/>
      </c>
      <c r="O5" t="str" cm="1">
        <f t="array" ref="O5">IFERROR(_xlfn._xlws.FILTER($A$2:$A$907,$I$2:$I$907=O$4),"")</f>
        <v/>
      </c>
      <c r="P5" t="str" cm="1">
        <f t="array" ref="P5">IFERROR(_xlfn._xlws.FILTER($A$2:$A$907,$I$2:$I$907=P$4),"")</f>
        <v/>
      </c>
      <c r="Q5" t="str" cm="1">
        <f t="array" ref="Q5">IFERROR(_xlfn._xlws.FILTER($A$2:$A$907,$I$2:$I$907=Q$4),"")</f>
        <v/>
      </c>
      <c r="R5" t="str" cm="1">
        <f t="array" ref="R5">IFERROR(_xlfn._xlws.FILTER($A$2:$A$907,$I$2:$I$907=R$4),"")</f>
        <v/>
      </c>
      <c r="S5" t="str" cm="1">
        <f t="array" ref="S5">IFERROR(_xlfn._xlws.FILTER($A$2:$A$907,$I$2:$I$907=S$4),"")</f>
        <v>Trampki</v>
      </c>
      <c r="T5" t="str" cm="1">
        <f t="array" ref="T5">IFERROR(_xlfn._xlws.FILTER($A$2:$A$907,$I$2:$I$907=T$4),"")</f>
        <v/>
      </c>
      <c r="U5" t="str" cm="1">
        <f t="array" ref="U5">IFERROR(_xlfn._xlws.FILTER($A$2:$A$907,$I$2:$I$907=U$4),"")</f>
        <v>Eleganckie</v>
      </c>
      <c r="V5" t="str" cm="1">
        <f t="array" ref="V5">IFERROR(_xlfn._xlws.FILTER($A$2:$A$907,$I$2:$I$907=V$4),"")</f>
        <v/>
      </c>
      <c r="W5" t="str" cm="1">
        <f t="array" ref="W5">IFERROR(_xlfn._xlws.FILTER($A$2:$A$907,$I$2:$I$907=W$4),"")</f>
        <v>Biało czarne Nike</v>
      </c>
      <c r="X5" t="str" cm="1">
        <f t="array" ref="X5">IFERROR(_xlfn._xlws.FILTER($A$2:$A$907,$I$2:$I$907=X$4),"")</f>
        <v/>
      </c>
      <c r="Y5" t="str" cm="1">
        <f t="array" ref="Y5">IFERROR(_xlfn._xlws.FILTER($A$2:$A$907,$I$2:$I$907=Y$4),"")</f>
        <v/>
      </c>
      <c r="Z5" t="str" cm="1">
        <f t="array" ref="Z5">IFERROR(_xlfn._xlws.FILTER($A$2:$A$907,$I$2:$I$907=Z$4),"")</f>
        <v/>
      </c>
      <c r="AA5" t="str" cm="1">
        <f t="array" ref="AA5">IFERROR(_xlfn._xlws.FILTER($A$2:$A$907,$I$2:$I$907=AA$4),"")</f>
        <v/>
      </c>
      <c r="AB5" t="str" cm="1">
        <f t="array" ref="AB5">IFERROR(_xlfn._xlws.FILTER($A$2:$A$907,$I$2:$I$907=AB$4),"")</f>
        <v/>
      </c>
      <c r="AC5" t="str" cm="1">
        <f t="array" ref="AC5">IFERROR(_xlfn._xlws.FILTER($A$2:$A$907,$I$2:$I$907=AC$4),"")</f>
        <v/>
      </c>
      <c r="AD5" t="str" cm="1">
        <f t="array" ref="AD5">IFERROR(_xlfn._xlws.FILTER($A$2:$A$907,$I$2:$I$907=AD$4),"")</f>
        <v/>
      </c>
      <c r="AE5" t="str" cm="1">
        <f t="array" ref="AE5">IFERROR(_xlfn._xlws.FILTER($A$2:$A$907,$I$2:$I$907=AE$4),"")</f>
        <v/>
      </c>
      <c r="AF5" t="str" cm="1">
        <f t="array" ref="AF5">IFERROR(_xlfn._xlws.FILTER($A$2:$A$907,$I$2:$I$907=AF$4),"")</f>
        <v/>
      </c>
      <c r="AG5" t="str" cm="1">
        <f t="array" ref="AG5">IFERROR(_xlfn._xlws.FILTER($A$2:$A$907,$I$2:$I$907=AG$4),"")</f>
        <v/>
      </c>
      <c r="AH5" t="str" cm="1">
        <f t="array" ref="AH5">IFERROR(_xlfn._xlws.FILTER($A$2:$A$907,$I$2:$I$907=AH$4),"")</f>
        <v/>
      </c>
      <c r="AI5" t="str" cm="1">
        <f t="array" ref="AI5:AI7">IFERROR(_xlfn._xlws.FILTER($A$2:$A$907,$I$2:$I$907=AI$4),"")</f>
        <v>Ze sznurkiem</v>
      </c>
      <c r="AJ5" t="str" cm="1">
        <f t="array" ref="AJ5:AJ6">IFERROR(_xlfn._xlws.FILTER($A$2:$A$907,$I$2:$I$907=AJ$4),"")</f>
        <v>Dres czarny</v>
      </c>
      <c r="AK5" t="str" cm="1">
        <f t="array" ref="AK5">IFERROR(_xlfn._xlws.FILTER($A$2:$A$907,$I$2:$I$907=AK$4),"")</f>
        <v/>
      </c>
      <c r="AL5" t="str" cm="1">
        <f t="array" ref="AL5">IFERROR(_xlfn._xlws.FILTER($A$2:$A$907,$I$2:$I$907=AL$4),"")</f>
        <v/>
      </c>
      <c r="AM5" t="str" cm="1">
        <f t="array" ref="AM5:AM6">IFERROR(_xlfn._xlws.FILTER($A$2:$A$907,$I$2:$I$907=AM$4),"")</f>
        <v>Jasnoszare</v>
      </c>
      <c r="AN5" t="str" cm="1">
        <f t="array" ref="AN5">IFERROR(_xlfn._xlws.FILTER($A$2:$A$907,$I$2:$I$907=AN$4),"")</f>
        <v/>
      </c>
      <c r="AO5" t="str" cm="1">
        <f t="array" ref="AO5">IFERROR(_xlfn._xlws.FILTER($A$2:$A$907,$I$2:$I$907=AO$4),"")</f>
        <v/>
      </c>
      <c r="AP5" t="str" cm="1">
        <f t="array" ref="AP5">IFERROR(_xlfn._xlws.FILTER($A$2:$A$907,$I$2:$I$907=AP$4),"")</f>
        <v/>
      </c>
      <c r="AQ5" t="str" cm="1">
        <f t="array" ref="AQ5">IFERROR(_xlfn._xlws.FILTER($A$2:$A$907,$I$2:$I$907=AQ$4),"")</f>
        <v/>
      </c>
      <c r="AR5" t="str" cm="1">
        <f t="array" ref="AR5">IFERROR(_xlfn._xlws.FILTER($A$2:$A$907,$I$2:$I$907=AR$4),"")</f>
        <v/>
      </c>
      <c r="AS5" t="str" cm="1">
        <f t="array" ref="AS5">IFERROR(_xlfn._xlws.FILTER($A$2:$A$907,$I$2:$I$907=AS$4),"")</f>
        <v/>
      </c>
      <c r="AT5" t="str" cm="1">
        <f t="array" ref="AT5">IFERROR(_xlfn._xlws.FILTER($A$2:$A$907,$I$2:$I$907=AT$4),"")</f>
        <v/>
      </c>
      <c r="AU5" t="str" cm="1">
        <f t="array" ref="AU5">IFERROR(_xlfn._xlws.FILTER($A$2:$A$907,$I$2:$I$907=AU$4),"")</f>
        <v/>
      </c>
      <c r="AV5" t="str" cm="1">
        <f t="array" ref="AV5">IFERROR(_xlfn._xlws.FILTER($A$2:$A$907,$I$2:$I$907=AV$4),"")</f>
        <v>Palemki</v>
      </c>
      <c r="AW5" t="str" cm="1">
        <f t="array" ref="AW5">IFERROR(_xlfn._xlws.FILTER($A$2:$A$907,$I$2:$I$907=AW$4),"")</f>
        <v/>
      </c>
      <c r="AX5" t="str" cm="1">
        <f t="array" ref="AX5">IFERROR(_xlfn._xlws.FILTER($A$2:$A$907,$I$2:$I$907=AX$4),"")</f>
        <v/>
      </c>
      <c r="AY5" t="str" cm="1">
        <f t="array" ref="AY5:AY7">IFERROR(_xlfn._xlws.FILTER($A$2:$A$907,$I$2:$I$907=AY$4),"")</f>
        <v>Czerwone krótkie</v>
      </c>
      <c r="AZ5" t="str" cm="1">
        <f t="array" ref="AZ5">IFERROR(_xlfn._xlws.FILTER($A$2:$A$907,$I$2:$I$907=AZ$4),"")</f>
        <v/>
      </c>
      <c r="BA5" t="str" cm="1">
        <f t="array" ref="BA5">IFERROR(_xlfn._xlws.FILTER($A$2:$A$907,$I$2:$I$907=BA$4),"")</f>
        <v/>
      </c>
      <c r="BB5" t="str" cm="1">
        <f t="array" ref="BB5">IFERROR(_xlfn._xlws.FILTER($A$2:$A$907,$I$2:$I$907=BB$4),"")</f>
        <v/>
      </c>
      <c r="BC5" t="str" cm="1">
        <f t="array" ref="BC5">IFERROR(_xlfn._xlws.FILTER($A$2:$A$907,$I$2:$I$907=BC$4),"")</f>
        <v/>
      </c>
      <c r="BD5" t="str" cm="1">
        <f t="array" ref="BD5">IFERROR(_xlfn._xlws.FILTER($A$2:$A$907,$I$2:$I$907=BD$4),"")</f>
        <v/>
      </c>
      <c r="BE5" t="str" cm="1">
        <f t="array" ref="BE5">IFERROR(_xlfn._xlws.FILTER($A$2:$A$907,$I$2:$I$907=BE$4),"")</f>
        <v/>
      </c>
      <c r="BF5" t="str" cm="1">
        <f t="array" ref="BF5">IFERROR(_xlfn._xlws.FILTER($A$2:$A$907,$I$2:$I$907=BF$4),"")</f>
        <v/>
      </c>
      <c r="BG5" t="str" cm="1">
        <f t="array" ref="BG5">IFERROR(_xlfn._xlws.FILTER($A$2:$A$907,$I$2:$I$907=BG$4),"")</f>
        <v/>
      </c>
      <c r="BH5" t="str" cm="1">
        <f t="array" ref="BH5">IFERROR(_xlfn._xlws.FILTER($A$2:$A$907,$I$2:$I$907=BH$4),"")</f>
        <v/>
      </c>
      <c r="BI5" t="str" cm="1">
        <f t="array" ref="BI5">IFERROR(_xlfn._xlws.FILTER($A$2:$A$907,$I$2:$I$907=BI$4),"")</f>
        <v/>
      </c>
      <c r="BJ5" t="str" cm="1">
        <f t="array" ref="BJ5">IFERROR(_xlfn._xlws.FILTER($A$2:$A$907,$I$2:$I$907=BJ$4),"")</f>
        <v/>
      </c>
      <c r="BK5" t="str" cm="1">
        <f t="array" ref="BK5">IFERROR(_xlfn._xlws.FILTER($A$2:$A$907,$I$2:$I$907=BK$4),"")</f>
        <v/>
      </c>
      <c r="BL5" t="str" cm="1">
        <f t="array" ref="BL5">IFERROR(_xlfn._xlws.FILTER($A$2:$A$907,$I$2:$I$907=BL$4),"")</f>
        <v/>
      </c>
      <c r="BM5" t="str" cm="1">
        <f t="array" ref="BM5">IFERROR(_xlfn._xlws.FILTER($A$2:$A$907,$I$2:$I$907=BM$4),"")</f>
        <v/>
      </c>
      <c r="BN5" t="str" cm="1">
        <f t="array" ref="BN5">IFERROR(_xlfn._xlws.FILTER($A$2:$A$907,$I$2:$I$907=BN$4),"")</f>
        <v/>
      </c>
      <c r="BO5" t="str" cm="1">
        <f t="array" ref="BO5">IFERROR(_xlfn._xlws.FILTER($A$2:$A$907,$I$2:$I$907=BO$4),"")</f>
        <v/>
      </c>
      <c r="BP5" t="str" cm="1">
        <f t="array" ref="BP5:BP9">IFERROR(_xlfn._xlws.FILTER($A$2:$A$907,$I$2:$I$907=BP$4),"")</f>
        <v>Złota rybka</v>
      </c>
      <c r="BQ5" t="str" cm="1">
        <f t="array" ref="BQ5">IFERROR(_xlfn._xlws.FILTER($A$2:$A$907,$I$2:$I$907=BQ$4),"")</f>
        <v/>
      </c>
      <c r="BR5" t="str" cm="1">
        <f t="array" ref="BR5">IFERROR(_xlfn._xlws.FILTER($A$2:$A$907,$I$2:$I$907=BR$4),"")</f>
        <v/>
      </c>
      <c r="BS5" t="str" cm="1">
        <f t="array" ref="BS5:BS9">IFERROR(_xlfn._xlws.FILTER($A$2:$A$907,$I$2:$I$907=BS$4),"")</f>
        <v>Czysty biały</v>
      </c>
      <c r="BT5" t="str" cm="1">
        <f t="array" ref="BT5">IFERROR(_xlfn._xlws.FILTER($A$2:$A$907,$I$2:$I$907=BT$4),"")</f>
        <v/>
      </c>
      <c r="BU5" t="str" cm="1">
        <f t="array" ref="BU5">IFERROR(_xlfn._xlws.FILTER($A$2:$A$907,$I$2:$I$907=BU$4),"")</f>
        <v/>
      </c>
      <c r="BV5" t="str" cm="1">
        <f t="array" ref="BV5">IFERROR(_xlfn._xlws.FILTER($A$2:$A$907,$I$2:$I$907=BV$4),"")</f>
        <v/>
      </c>
      <c r="BW5" t="str" cm="1">
        <f t="array" ref="BW5">IFERROR(_xlfn._xlws.FILTER($A$2:$A$907,$I$2:$I$907=BW$4),"")</f>
        <v/>
      </c>
      <c r="BX5" t="str" cm="1">
        <f t="array" ref="BX5">IFERROR(_xlfn._xlws.FILTER($A$2:$A$907,$I$2:$I$907=BX$4),"")</f>
        <v/>
      </c>
      <c r="BY5" t="str" cm="1">
        <f t="array" ref="BY5">IFERROR(_xlfn._xlws.FILTER($A$2:$A$907,$I$2:$I$907=BY$4),"")</f>
        <v/>
      </c>
      <c r="BZ5" t="str" cm="1">
        <f t="array" ref="BZ5">IFERROR(_xlfn._xlws.FILTER($A$2:$A$907,$I$2:$I$907=BZ$4),"")</f>
        <v/>
      </c>
      <c r="CA5" t="str" cm="1">
        <f t="array" ref="CA5">IFERROR(_xlfn._xlws.FILTER($A$2:$A$907,$I$2:$I$907=CA$4),"")</f>
        <v/>
      </c>
      <c r="CB5" t="str" cm="1">
        <f t="array" ref="CB5">IFERROR(_xlfn._xlws.FILTER($A$2:$A$907,$I$2:$I$907=CB$4),"")</f>
        <v/>
      </c>
      <c r="CC5" t="str" cm="1">
        <f t="array" ref="CC5">IFERROR(_xlfn._xlws.FILTER($A$2:$A$907,$I$2:$I$907=CC$4),"")</f>
        <v>Ralph</v>
      </c>
      <c r="CD5" t="str" cm="1">
        <f t="array" ref="CD5">IFERROR(_xlfn._xlws.FILTER($A$2:$A$907,$I$2:$I$907=CD$4),"")</f>
        <v/>
      </c>
      <c r="CE5" t="str" cm="1">
        <f t="array" ref="CE5:CE6">IFERROR(_xlfn._xlws.FILTER($A$2:$A$907,$I$2:$I$907=CE$4),"")</f>
        <v>Lniana</v>
      </c>
      <c r="CF5" t="str" cm="1">
        <f t="array" ref="CF5">IFERROR(_xlfn._xlws.FILTER($A$2:$A$907,$I$2:$I$907=CF$4),"")</f>
        <v/>
      </c>
      <c r="CG5" t="str" cm="1">
        <f t="array" ref="CG5">IFERROR(_xlfn._xlws.FILTER($A$2:$A$907,$I$2:$I$907=CG$4),"")</f>
        <v/>
      </c>
      <c r="CH5" t="str" cm="1">
        <f t="array" ref="CH5">IFERROR(_xlfn._xlws.FILTER($A$2:$A$907,$I$2:$I$907=CH$4),"")</f>
        <v/>
      </c>
      <c r="CI5" t="str" cm="1">
        <f t="array" ref="CI5">IFERROR(_xlfn._xlws.FILTER($A$2:$A$907,$I$2:$I$907=CI$4),"")</f>
        <v/>
      </c>
      <c r="CJ5" t="str" cm="1">
        <f t="array" ref="CJ5">IFERROR(_xlfn._xlws.FILTER($A$2:$A$907,$I$2:$I$907=CJ$4),"")</f>
        <v/>
      </c>
      <c r="CK5" t="str" cm="1">
        <f t="array" ref="CK5">IFERROR(_xlfn._xlws.FILTER($A$2:$A$907,$I$2:$I$907=CK$4),"")</f>
        <v/>
      </c>
      <c r="CL5" t="str" cm="1">
        <f t="array" ref="CL5">IFERROR(_xlfn._xlws.FILTER($A$2:$A$907,$I$2:$I$907=CL$4),"")</f>
        <v/>
      </c>
      <c r="CM5" t="str" cm="1">
        <f t="array" ref="CM5">IFERROR(_xlfn._xlws.FILTER($A$2:$A$907,$I$2:$I$907=CM$4),"")</f>
        <v/>
      </c>
      <c r="CN5" t="str" cm="1">
        <f t="array" ref="CN5">IFERROR(_xlfn._xlws.FILTER($A$2:$A$907,$I$2:$I$907=CN$4),"")</f>
        <v/>
      </c>
      <c r="CO5" t="str" cm="1">
        <f t="array" ref="CO5">IFERROR(_xlfn._xlws.FILTER($A$2:$A$907,$I$2:$I$907=CO$4),"")</f>
        <v/>
      </c>
      <c r="CP5" t="str" cm="1">
        <f t="array" ref="CP5">IFERROR(_xlfn._xlws.FILTER($A$2:$A$907,$I$2:$I$907=CP$4),"")</f>
        <v/>
      </c>
      <c r="CQ5" t="str" cm="1">
        <f t="array" ref="CQ5">IFERROR(_xlfn._xlws.FILTER($A$2:$A$907,$I$2:$I$907=CQ$4),"")</f>
        <v/>
      </c>
      <c r="CR5" t="str" cm="1">
        <f t="array" ref="CR5">IFERROR(_xlfn._xlws.FILTER($A$2:$A$907,$I$2:$I$907=CR$4),"")</f>
        <v/>
      </c>
      <c r="CS5" t="str" cm="1">
        <f t="array" ref="CS5">IFERROR(_xlfn._xlws.FILTER($A$2:$A$907,$I$2:$I$907=CS$4),"")</f>
        <v/>
      </c>
      <c r="CT5" t="str" cm="1">
        <f t="array" ref="CT5">IFERROR(_xlfn._xlws.FILTER($A$2:$A$907,$I$2:$I$907=CT$4),"")</f>
        <v/>
      </c>
      <c r="CU5" t="str" cm="1">
        <f t="array" ref="CU5">IFERROR(_xlfn._xlws.FILTER($A$2:$A$907,$I$2:$I$907=CU$4),"")</f>
        <v/>
      </c>
      <c r="CV5" t="str" cm="1">
        <f t="array" ref="CV5:CV6">IFERROR(_xlfn._xlws.FILTER($A$2:$A$907,$I$2:$I$907=CV$4),"")</f>
        <v>Dres bluza</v>
      </c>
      <c r="CW5" t="str" cm="1">
        <f t="array" ref="CW5">IFERROR(_xlfn._xlws.FILTER($A$2:$A$907,$I$2:$I$907=CW$4),"")</f>
        <v/>
      </c>
      <c r="CX5" t="str" cm="1">
        <f t="array" ref="CX5">IFERROR(_xlfn._xlws.FILTER($A$2:$A$907,$I$2:$I$907=CX$4),"")</f>
        <v/>
      </c>
      <c r="CY5" t="str" cm="1">
        <f t="array" ref="CY5">IFERROR(_xlfn._xlws.FILTER($A$2:$A$907,$I$2:$I$907=CY$4),"")</f>
        <v/>
      </c>
      <c r="CZ5" t="str" cm="1">
        <f t="array" ref="CZ5">IFERROR(_xlfn._xlws.FILTER($A$2:$A$907,$I$2:$I$907=CZ$4),"")</f>
        <v>Szara bluza</v>
      </c>
      <c r="DA5" t="str" cm="1">
        <f t="array" ref="DA5">IFERROR(_xlfn._xlws.FILTER($A$2:$A$907,$I$2:$I$907=DA$4),"")</f>
        <v/>
      </c>
      <c r="DB5" t="str" cm="1">
        <f t="array" ref="DB5">IFERROR(_xlfn._xlws.FILTER($A$2:$A$907,$I$2:$I$907=DB$4),"")</f>
        <v/>
      </c>
      <c r="DC5" t="str" cm="1">
        <f t="array" ref="DC5">IFERROR(_xlfn._xlws.FILTER($A$2:$A$907,$I$2:$I$907=DC$4),"")</f>
        <v/>
      </c>
      <c r="DD5" t="str" cm="1">
        <f t="array" ref="DD5">IFERROR(_xlfn._xlws.FILTER($A$2:$A$907,$I$2:$I$907=DD$4),"")</f>
        <v/>
      </c>
      <c r="DE5" t="str" cm="1">
        <f t="array" ref="DE5">IFERROR(_xlfn._xlws.FILTER($A$2:$A$907,$I$2:$I$907=DE$4),"")</f>
        <v/>
      </c>
      <c r="DF5" t="str" cm="1">
        <f t="array" ref="DF5">IFERROR(_xlfn._xlws.FILTER($A$2:$A$907,$I$2:$I$907=DF$4),"")</f>
        <v/>
      </c>
      <c r="DG5" t="str" cm="1">
        <f t="array" ref="DG5:DG8">IFERROR(_xlfn._xlws.FILTER($A$2:$A$907,$I$2:$I$907=DG$4),"")</f>
        <v>Półgolf</v>
      </c>
      <c r="DH5" t="str" cm="1">
        <f t="array" ref="DH5">IFERROR(_xlfn._xlws.FILTER($A$2:$A$907,$I$2:$I$907=DH$4),"")</f>
        <v/>
      </c>
      <c r="DI5" t="str" cm="1">
        <f t="array" ref="DI5">IFERROR(_xlfn._xlws.FILTER($A$2:$A$907,$I$2:$I$907=DI$4),"")</f>
        <v/>
      </c>
      <c r="DJ5" t="str" cm="1">
        <f t="array" ref="DJ5">IFERROR(_xlfn._xlws.FILTER($A$2:$A$907,$I$2:$I$907=DJ$4),"")</f>
        <v/>
      </c>
      <c r="DK5" t="str" cm="1">
        <f t="array" ref="DK5">IFERROR(_xlfn._xlws.FILTER($A$2:$A$907,$I$2:$I$907=DK$4),"")</f>
        <v/>
      </c>
      <c r="DL5" t="str" cm="1">
        <f t="array" ref="DL5">IFERROR(_xlfn._xlws.FILTER($A$2:$A$907,$I$2:$I$907=DL$4),"")</f>
        <v/>
      </c>
      <c r="DM5" t="str" cm="1">
        <f t="array" ref="DM5">IFERROR(_xlfn._xlws.FILTER($A$2:$A$907,$I$2:$I$907=DM$4),"")</f>
        <v/>
      </c>
      <c r="DN5" t="str" cm="1">
        <f t="array" ref="DN5">IFERROR(_xlfn._xlws.FILTER($A$2:$A$907,$I$2:$I$907=DN$4),"")</f>
        <v/>
      </c>
      <c r="DO5" t="str" cm="1">
        <f t="array" ref="DO5">IFERROR(_xlfn._xlws.FILTER($A$2:$A$907,$I$2:$I$907=DO$4),"")</f>
        <v/>
      </c>
      <c r="DP5" t="str" cm="1">
        <f t="array" ref="DP5">IFERROR(_xlfn._xlws.FILTER($A$2:$A$907,$I$2:$I$907=DP$4),"")</f>
        <v/>
      </c>
      <c r="DQ5" t="str" cm="1">
        <f t="array" ref="DQ5">IFERROR(_xlfn._xlws.FILTER($A$2:$A$907,$I$2:$I$907=DQ$4),"")</f>
        <v/>
      </c>
      <c r="DR5" t="str" cm="1">
        <f t="array" ref="DR5">IFERROR(_xlfn._xlws.FILTER($A$2:$A$907,$I$2:$I$907=DR$4),"")</f>
        <v/>
      </c>
      <c r="DS5" t="str" cm="1">
        <f t="array" ref="DS5">IFERROR(_xlfn._xlws.FILTER($A$2:$A$907,$I$2:$I$907=DS$4),"")</f>
        <v/>
      </c>
      <c r="DT5" t="str" cm="1">
        <f t="array" ref="DT5">IFERROR(_xlfn._xlws.FILTER($A$2:$A$907,$I$2:$I$907=DT$4),"")</f>
        <v/>
      </c>
      <c r="DU5" t="str" cm="1">
        <f t="array" ref="DU5">IFERROR(_xlfn._xlws.FILTER($A$2:$A$907,$I$2:$I$907=DU$4),"")</f>
        <v>Płaszcz</v>
      </c>
      <c r="DV5" t="str" cm="1">
        <f t="array" ref="DV5">IFERROR(_xlfn._xlws.FILTER($A$2:$A$907,$I$2:$I$907=DV$4),"")</f>
        <v/>
      </c>
      <c r="DW5" t="str" cm="1">
        <f t="array" ref="DW5">IFERROR(_xlfn._xlws.FILTER($A$2:$A$907,$I$2:$I$907=DW$4),"")</f>
        <v/>
      </c>
      <c r="DX5" t="str" cm="1">
        <f t="array" ref="DX5">IFERROR(_xlfn._xlws.FILTER($A$2:$A$907,$I$2:$I$907=DX$4),"")</f>
        <v/>
      </c>
      <c r="DY5" t="str" cm="1">
        <f t="array" ref="DY5">IFERROR(_xlfn._xlws.FILTER($A$2:$A$907,$I$2:$I$907=DY$4),"")</f>
        <v/>
      </c>
      <c r="DZ5" t="str" cm="1">
        <f t="array" ref="DZ5">IFERROR(_xlfn._xlws.FILTER($A$2:$A$907,$I$2:$I$907=DZ$4),"")</f>
        <v/>
      </c>
      <c r="EA5" t="str" cm="1">
        <f t="array" ref="EA5">IFERROR(_xlfn._xlws.FILTER($A$2:$A$907,$I$2:$I$907=EA$4),"")</f>
        <v/>
      </c>
      <c r="EB5" t="str" cm="1">
        <f t="array" ref="EB5">IFERROR(_xlfn._xlws.FILTER($A$2:$A$907,$I$2:$I$907=EB$4),"")</f>
        <v/>
      </c>
      <c r="EC5" t="str" cm="1">
        <f t="array" ref="EC5">IFERROR(_xlfn._xlws.FILTER($A$2:$A$907,$I$2:$I$907=EC$4),"")</f>
        <v/>
      </c>
      <c r="ED5" t="str" cm="1">
        <f t="array" ref="ED5">IFERROR(_xlfn._xlws.FILTER($A$2:$A$907,$I$2:$I$907=ED$4),"")</f>
        <v/>
      </c>
      <c r="EE5" t="str" cm="1">
        <f t="array" ref="EE5">IFERROR(_xlfn._xlws.FILTER($A$2:$A$907,$I$2:$I$907=EE$4),"")</f>
        <v/>
      </c>
      <c r="EF5" t="str" cm="1">
        <f t="array" ref="EF5">IFERROR(_xlfn._xlws.FILTER($A$2:$A$907,$I$2:$I$907=EF$4),"")</f>
        <v>Wiatrówka</v>
      </c>
      <c r="EG5" t="str" cm="1">
        <f t="array" ref="EG5">IFERROR(_xlfn._xlws.FILTER($A$2:$A$907,$I$2:$I$907=EG$4),"")</f>
        <v/>
      </c>
      <c r="EH5" t="str" cm="1">
        <f t="array" ref="EH5">IFERROR(_xlfn._xlws.FILTER($A$2:$A$907,$I$2:$I$907=EH$4),"")</f>
        <v/>
      </c>
      <c r="EI5" t="str" cm="1">
        <f t="array" ref="EI5">IFERROR(_xlfn._xlws.FILTER($A$2:$A$907,$I$2:$I$907=EI$4),"")</f>
        <v>Aviatorka</v>
      </c>
    </row>
    <row r="6" spans="1:139" x14ac:dyDescent="0.3">
      <c r="A6" t="s">
        <v>716</v>
      </c>
      <c r="B6" t="s">
        <v>718</v>
      </c>
      <c r="C6" t="s">
        <v>7</v>
      </c>
      <c r="D6" t="s">
        <v>13</v>
      </c>
      <c r="E6" t="s">
        <v>630</v>
      </c>
      <c r="F6" t="s">
        <v>48</v>
      </c>
      <c r="G6" t="s">
        <v>48</v>
      </c>
      <c r="H6" t="s">
        <v>48</v>
      </c>
      <c r="I6" t="str">
        <f>_xlfn.CONCAT(Typ_Sezon_Styl[[#This Row],[Typ]:[Styl]])</f>
        <v>podkoszulekuniwersalneuniwersalny</v>
      </c>
      <c r="K6">
        <v>2</v>
      </c>
      <c r="AI6" t="str">
        <v>Jasne materiałowe</v>
      </c>
      <c r="AJ6" t="str">
        <v>Dres spodnie niebies</v>
      </c>
      <c r="AM6" t="str">
        <v>Czarne</v>
      </c>
      <c r="AY6" t="str">
        <v>Krótkie zielone</v>
      </c>
      <c r="BP6" t="str">
        <v>Awokado</v>
      </c>
      <c r="BS6" t="str">
        <v>Czysty czarny</v>
      </c>
      <c r="CE6" t="str">
        <v>Polo granat</v>
      </c>
      <c r="CV6" t="str">
        <v>Karmazyn bluza</v>
      </c>
      <c r="DG6" t="str">
        <v>Niebieski serek</v>
      </c>
    </row>
    <row r="7" spans="1:139" x14ac:dyDescent="0.3">
      <c r="A7" t="s">
        <v>720</v>
      </c>
      <c r="B7" t="s">
        <v>718</v>
      </c>
      <c r="C7" t="s">
        <v>7</v>
      </c>
      <c r="D7" t="s">
        <v>13</v>
      </c>
      <c r="E7" t="s">
        <v>630</v>
      </c>
      <c r="F7" t="s">
        <v>48</v>
      </c>
      <c r="G7" t="s">
        <v>48</v>
      </c>
      <c r="H7" t="s">
        <v>48</v>
      </c>
      <c r="I7" t="str">
        <f>_xlfn.CONCAT(Typ_Sezon_Styl[[#This Row],[Typ]:[Styl]])</f>
        <v>podkoszulekuniwersalneuniwersalny</v>
      </c>
      <c r="K7">
        <v>3</v>
      </c>
      <c r="AI7" t="str">
        <v>Kratka</v>
      </c>
      <c r="AY7" t="str">
        <v>Krótkie niebieskie</v>
      </c>
      <c r="BP7" t="str">
        <v>Jeleń</v>
      </c>
      <c r="BS7" t="str">
        <v>Czysty zielony</v>
      </c>
      <c r="DG7" t="str">
        <v>Golf</v>
      </c>
    </row>
    <row r="8" spans="1:139" x14ac:dyDescent="0.3">
      <c r="A8" t="s">
        <v>722</v>
      </c>
      <c r="B8" t="s">
        <v>718</v>
      </c>
      <c r="C8" t="s">
        <v>7</v>
      </c>
      <c r="D8" t="s">
        <v>13</v>
      </c>
      <c r="E8" t="s">
        <v>630</v>
      </c>
      <c r="F8" t="s">
        <v>48</v>
      </c>
      <c r="G8" t="s">
        <v>48</v>
      </c>
      <c r="H8" t="s">
        <v>48</v>
      </c>
      <c r="I8" t="str">
        <f>_xlfn.CONCAT(Typ_Sezon_Styl[[#This Row],[Typ]:[Styl]])</f>
        <v>podkoszulekuniwersalneuniwersalny</v>
      </c>
      <c r="K8" s="4">
        <v>4</v>
      </c>
      <c r="BP8" t="str">
        <v>Kraby</v>
      </c>
      <c r="BS8" t="str">
        <v>Czysty niebieski</v>
      </c>
      <c r="DG8" t="str">
        <v>Kaszmir</v>
      </c>
    </row>
    <row r="9" spans="1:139" x14ac:dyDescent="0.3">
      <c r="A9" t="s">
        <v>723</v>
      </c>
      <c r="B9" t="s">
        <v>718</v>
      </c>
      <c r="C9" t="s">
        <v>7</v>
      </c>
      <c r="D9" t="s">
        <v>13</v>
      </c>
      <c r="E9" t="s">
        <v>630</v>
      </c>
      <c r="F9" t="s">
        <v>48</v>
      </c>
      <c r="G9" t="s">
        <v>48</v>
      </c>
      <c r="H9" t="s">
        <v>48</v>
      </c>
      <c r="I9" t="str">
        <f>_xlfn.CONCAT(Typ_Sezon_Styl[[#This Row],[Typ]:[Styl]])</f>
        <v>podkoszulekuniwersalneuniwersalny</v>
      </c>
      <c r="K9">
        <v>5</v>
      </c>
      <c r="BP9" t="str">
        <v>Prosiaki</v>
      </c>
      <c r="BS9" t="str">
        <v>czysty szkarłat</v>
      </c>
    </row>
    <row r="10" spans="1:139" x14ac:dyDescent="0.3">
      <c r="A10" t="s">
        <v>725</v>
      </c>
      <c r="B10" t="s">
        <v>718</v>
      </c>
      <c r="C10" t="s">
        <v>7</v>
      </c>
      <c r="D10" t="s">
        <v>13</v>
      </c>
      <c r="E10" t="s">
        <v>630</v>
      </c>
      <c r="F10" t="s">
        <v>48</v>
      </c>
      <c r="G10" t="s">
        <v>48</v>
      </c>
      <c r="H10" t="s">
        <v>48</v>
      </c>
      <c r="I10" t="str">
        <f>_xlfn.CONCAT(Typ_Sezon_Styl[[#This Row],[Typ]:[Styl]])</f>
        <v>podkoszulekuniwersalneuniwersalny</v>
      </c>
      <c r="K10">
        <v>6</v>
      </c>
    </row>
    <row r="11" spans="1:139" x14ac:dyDescent="0.3">
      <c r="A11" t="s">
        <v>727</v>
      </c>
      <c r="B11" t="s">
        <v>718</v>
      </c>
      <c r="C11" t="s">
        <v>7</v>
      </c>
      <c r="D11" t="s">
        <v>10</v>
      </c>
      <c r="E11" t="s">
        <v>627</v>
      </c>
      <c r="F11" t="s">
        <v>629</v>
      </c>
      <c r="G11" t="s">
        <v>628</v>
      </c>
      <c r="H11" t="s">
        <v>628</v>
      </c>
      <c r="I11" t="str">
        <f>_xlfn.CONCAT(Typ_Sezon_Styl[[#This Row],[Typ]:[Styl]])</f>
        <v>podkoszulekuniwersalnecodzienny</v>
      </c>
      <c r="K11" s="4">
        <v>7</v>
      </c>
    </row>
    <row r="12" spans="1:139" x14ac:dyDescent="0.3">
      <c r="A12" t="s">
        <v>730</v>
      </c>
      <c r="B12" t="s">
        <v>718</v>
      </c>
      <c r="C12" t="s">
        <v>7</v>
      </c>
      <c r="D12" t="s">
        <v>10</v>
      </c>
      <c r="E12" t="s">
        <v>627</v>
      </c>
      <c r="F12" t="s">
        <v>628</v>
      </c>
      <c r="G12" t="s">
        <v>628</v>
      </c>
      <c r="H12" t="s">
        <v>629</v>
      </c>
      <c r="I12" t="str">
        <f>_xlfn.CONCAT(Typ_Sezon_Styl[[#This Row],[Typ]:[Styl]])</f>
        <v>podkoszulekuniwersalnecodzienny</v>
      </c>
      <c r="K12">
        <v>8</v>
      </c>
    </row>
    <row r="13" spans="1:139" x14ac:dyDescent="0.3">
      <c r="A13" t="s">
        <v>733</v>
      </c>
      <c r="B13" t="s">
        <v>718</v>
      </c>
      <c r="C13" t="s">
        <v>7</v>
      </c>
      <c r="D13" t="s">
        <v>10</v>
      </c>
      <c r="E13" t="s">
        <v>627</v>
      </c>
      <c r="F13" t="s">
        <v>629</v>
      </c>
      <c r="G13" t="s">
        <v>628</v>
      </c>
      <c r="H13" t="s">
        <v>628</v>
      </c>
      <c r="I13" t="str">
        <f>_xlfn.CONCAT(Typ_Sezon_Styl[[#This Row],[Typ]:[Styl]])</f>
        <v>podkoszulekuniwersalnecodzienny</v>
      </c>
      <c r="K13">
        <v>9</v>
      </c>
    </row>
    <row r="14" spans="1:139" x14ac:dyDescent="0.3">
      <c r="A14" t="s">
        <v>737</v>
      </c>
      <c r="B14" t="s">
        <v>718</v>
      </c>
      <c r="C14" t="s">
        <v>7</v>
      </c>
      <c r="D14" t="s">
        <v>10</v>
      </c>
      <c r="E14" t="s">
        <v>627</v>
      </c>
      <c r="F14" t="s">
        <v>628</v>
      </c>
      <c r="G14" t="s">
        <v>629</v>
      </c>
      <c r="H14" t="s">
        <v>628</v>
      </c>
      <c r="I14" t="str">
        <f>_xlfn.CONCAT(Typ_Sezon_Styl[[#This Row],[Typ]:[Styl]])</f>
        <v>podkoszulekuniwersalnecodzienny</v>
      </c>
      <c r="K14" s="4">
        <v>10</v>
      </c>
    </row>
    <row r="15" spans="1:139" x14ac:dyDescent="0.3">
      <c r="A15" t="s">
        <v>738</v>
      </c>
      <c r="B15" t="s">
        <v>718</v>
      </c>
      <c r="C15" t="s">
        <v>7</v>
      </c>
      <c r="D15" t="s">
        <v>10</v>
      </c>
      <c r="E15" t="s">
        <v>627</v>
      </c>
      <c r="F15" t="s">
        <v>629</v>
      </c>
      <c r="G15" t="s">
        <v>48</v>
      </c>
      <c r="H15" t="s">
        <v>48</v>
      </c>
      <c r="I15" t="str">
        <f>_xlfn.CONCAT(Typ_Sezon_Styl[[#This Row],[Typ]:[Styl]])</f>
        <v>podkoszulekuniwersalnecodzienny</v>
      </c>
      <c r="K15">
        <v>11</v>
      </c>
    </row>
    <row r="16" spans="1:139" x14ac:dyDescent="0.3">
      <c r="A16" t="s">
        <v>739</v>
      </c>
      <c r="B16" t="s">
        <v>740</v>
      </c>
      <c r="C16" t="s">
        <v>457</v>
      </c>
      <c r="D16" t="s">
        <v>13</v>
      </c>
      <c r="E16" t="s">
        <v>630</v>
      </c>
      <c r="F16" t="s">
        <v>628</v>
      </c>
      <c r="G16" t="s">
        <v>48</v>
      </c>
      <c r="H16" t="s">
        <v>48</v>
      </c>
      <c r="I16" t="str">
        <f>_xlfn.CONCAT(Typ_Sezon_Styl[[#This Row],[Typ]:[Styl]])</f>
        <v>spodnielatouniwersalny</v>
      </c>
      <c r="K16">
        <v>12</v>
      </c>
    </row>
    <row r="17" spans="1:139" x14ac:dyDescent="0.3">
      <c r="A17" t="s">
        <v>741</v>
      </c>
      <c r="B17" t="s">
        <v>740</v>
      </c>
      <c r="C17" t="s">
        <v>7</v>
      </c>
      <c r="D17" t="s">
        <v>13</v>
      </c>
      <c r="E17" t="s">
        <v>630</v>
      </c>
      <c r="F17" t="s">
        <v>48</v>
      </c>
      <c r="G17" t="s">
        <v>48</v>
      </c>
      <c r="H17" t="s">
        <v>48</v>
      </c>
      <c r="I17" t="str">
        <f>_xlfn.CONCAT(Typ_Sezon_Styl[[#This Row],[Typ]:[Styl]])</f>
        <v>spodnieuniwersalneuniwersalny</v>
      </c>
      <c r="K17" s="4">
        <v>13</v>
      </c>
    </row>
    <row r="18" spans="1:139" x14ac:dyDescent="0.3">
      <c r="A18" t="s">
        <v>742</v>
      </c>
      <c r="B18" t="s">
        <v>740</v>
      </c>
      <c r="C18" t="s">
        <v>457</v>
      </c>
      <c r="D18" t="s">
        <v>13</v>
      </c>
      <c r="E18" t="s">
        <v>630</v>
      </c>
      <c r="F18" t="s">
        <v>628</v>
      </c>
      <c r="G18" t="s">
        <v>48</v>
      </c>
      <c r="H18" t="s">
        <v>48</v>
      </c>
      <c r="I18" t="str">
        <f>_xlfn.CONCAT(Typ_Sezon_Styl[[#This Row],[Typ]:[Styl]])</f>
        <v>spodnielatouniwersalny</v>
      </c>
      <c r="K18">
        <v>14</v>
      </c>
    </row>
    <row r="19" spans="1:139" x14ac:dyDescent="0.3">
      <c r="A19" t="s">
        <v>743</v>
      </c>
      <c r="B19" t="s">
        <v>740</v>
      </c>
      <c r="C19" t="s">
        <v>457</v>
      </c>
      <c r="D19" t="s">
        <v>13</v>
      </c>
      <c r="E19" t="s">
        <v>630</v>
      </c>
      <c r="F19" t="s">
        <v>628</v>
      </c>
      <c r="G19" t="s">
        <v>628</v>
      </c>
      <c r="H19" t="s">
        <v>628</v>
      </c>
      <c r="I19" t="str">
        <f>_xlfn.CONCAT(Typ_Sezon_Styl[[#This Row],[Typ]:[Styl]])</f>
        <v>spodnielatouniwersalny</v>
      </c>
      <c r="K19">
        <v>15</v>
      </c>
    </row>
    <row r="20" spans="1:139" x14ac:dyDescent="0.3">
      <c r="A20" t="s">
        <v>745</v>
      </c>
      <c r="B20" t="s">
        <v>740</v>
      </c>
      <c r="C20" t="s">
        <v>7</v>
      </c>
      <c r="D20" t="s">
        <v>13</v>
      </c>
      <c r="E20" t="s">
        <v>630</v>
      </c>
      <c r="F20" t="s">
        <v>48</v>
      </c>
      <c r="G20" t="s">
        <v>48</v>
      </c>
      <c r="H20" t="s">
        <v>48</v>
      </c>
      <c r="I20" t="str">
        <f>_xlfn.CONCAT(Typ_Sezon_Styl[[#This Row],[Typ]:[Styl]])</f>
        <v>spodnieuniwersalneuniwersalny</v>
      </c>
      <c r="K20" s="4">
        <v>16</v>
      </c>
    </row>
    <row r="21" spans="1:139" x14ac:dyDescent="0.3">
      <c r="A21" t="s">
        <v>746</v>
      </c>
      <c r="B21" t="s">
        <v>740</v>
      </c>
      <c r="C21" t="s">
        <v>7</v>
      </c>
      <c r="D21" t="s">
        <v>10</v>
      </c>
      <c r="E21" t="s">
        <v>630</v>
      </c>
      <c r="F21" t="s">
        <v>48</v>
      </c>
      <c r="G21" t="s">
        <v>48</v>
      </c>
      <c r="H21" t="s">
        <v>48</v>
      </c>
      <c r="I21" t="str">
        <f>_xlfn.CONCAT(Typ_Sezon_Styl[[#This Row],[Typ]:[Styl]])</f>
        <v>spodnieuniwersalnecodzienny</v>
      </c>
      <c r="K21">
        <v>17</v>
      </c>
    </row>
    <row r="22" spans="1:139" x14ac:dyDescent="0.3">
      <c r="A22" t="s">
        <v>747</v>
      </c>
      <c r="B22" t="s">
        <v>748</v>
      </c>
      <c r="C22" t="s">
        <v>7</v>
      </c>
      <c r="D22" t="s">
        <v>10</v>
      </c>
      <c r="E22" t="s">
        <v>630</v>
      </c>
      <c r="F22" t="s">
        <v>48</v>
      </c>
      <c r="G22" t="s">
        <v>48</v>
      </c>
      <c r="H22" t="s">
        <v>48</v>
      </c>
      <c r="I22" t="str">
        <f>_xlfn.CONCAT(Typ_Sezon_Styl[[#This Row],[Typ]:[Styl]])</f>
        <v>bluzauniwersalnecodzienny</v>
      </c>
      <c r="K22">
        <v>18</v>
      </c>
    </row>
    <row r="23" spans="1:139" x14ac:dyDescent="0.3">
      <c r="A23" t="s">
        <v>749</v>
      </c>
      <c r="B23" t="s">
        <v>740</v>
      </c>
      <c r="C23" t="s">
        <v>7</v>
      </c>
      <c r="D23" t="s">
        <v>10</v>
      </c>
      <c r="E23" t="s">
        <v>630</v>
      </c>
      <c r="F23" t="s">
        <v>48</v>
      </c>
      <c r="G23" t="s">
        <v>48</v>
      </c>
      <c r="H23" t="s">
        <v>48</v>
      </c>
      <c r="I23" t="str">
        <f>_xlfn.CONCAT(Typ_Sezon_Styl[[#This Row],[Typ]:[Styl]])</f>
        <v>spodnieuniwersalnecodzienny</v>
      </c>
      <c r="K23" s="4">
        <v>19</v>
      </c>
    </row>
    <row r="24" spans="1:139" x14ac:dyDescent="0.3">
      <c r="A24" t="s">
        <v>750</v>
      </c>
      <c r="B24" t="s">
        <v>752</v>
      </c>
      <c r="C24" t="s">
        <v>457</v>
      </c>
      <c r="D24" t="s">
        <v>10</v>
      </c>
      <c r="E24" t="s">
        <v>630</v>
      </c>
      <c r="F24" t="s">
        <v>628</v>
      </c>
      <c r="G24" t="s">
        <v>48</v>
      </c>
      <c r="H24" t="s">
        <v>48</v>
      </c>
      <c r="I24" t="str">
        <f>_xlfn.CONCAT(Typ_Sezon_Styl[[#This Row],[Typ]:[Styl]])</f>
        <v>krótkie spodenkilatocodzienny</v>
      </c>
      <c r="K24">
        <v>20</v>
      </c>
    </row>
    <row r="25" spans="1:139" x14ac:dyDescent="0.3">
      <c r="A25" t="s">
        <v>753</v>
      </c>
      <c r="B25" t="s">
        <v>752</v>
      </c>
      <c r="C25" t="s">
        <v>457</v>
      </c>
      <c r="D25" t="s">
        <v>13</v>
      </c>
      <c r="E25" t="s">
        <v>630</v>
      </c>
      <c r="F25" t="s">
        <v>628</v>
      </c>
      <c r="G25" t="s">
        <v>48</v>
      </c>
      <c r="H25" t="s">
        <v>48</v>
      </c>
      <c r="I25" t="str">
        <f>_xlfn.CONCAT(Typ_Sezon_Styl[[#This Row],[Typ]:[Styl]])</f>
        <v>krótkie spodenkilatouniwersalny</v>
      </c>
      <c r="J25" t="s">
        <v>777</v>
      </c>
      <c r="K25">
        <v>21</v>
      </c>
      <c r="L25" t="str">
        <f>IF(T5&lt;&gt;"",T5,"")</f>
        <v/>
      </c>
      <c r="M25" t="str">
        <f>IF(U5&lt;&gt;"",U5,"")</f>
        <v>Eleganckie</v>
      </c>
      <c r="N25" t="str">
        <f>IF(V5&lt;&gt;"",V5,"")</f>
        <v/>
      </c>
      <c r="O25" t="str">
        <f>IF(W5&lt;&gt;"",W5,"")</f>
        <v>Biało czarne Nike</v>
      </c>
      <c r="P25" t="str">
        <f>IF(T5&lt;&gt;"",T5,"")</f>
        <v/>
      </c>
      <c r="Q25" t="str">
        <f>IF(U5&lt;&gt;"",U5,"")</f>
        <v>Eleganckie</v>
      </c>
      <c r="R25" t="str">
        <f>IF(V5&lt;&gt;"",V5,"")</f>
        <v/>
      </c>
      <c r="S25" t="str">
        <f>IF(W5&lt;&gt;"",W5,"")</f>
        <v>Biało czarne Nike</v>
      </c>
      <c r="T25" s="55"/>
      <c r="U25" s="55"/>
      <c r="V25" s="55"/>
      <c r="W25" s="55"/>
      <c r="X25" t="str">
        <f>IF(T5&lt;&gt;"",T5,"")</f>
        <v/>
      </c>
      <c r="Y25" t="str">
        <f>IF(U5&lt;&gt;"",U5,"")</f>
        <v>Eleganckie</v>
      </c>
      <c r="Z25" t="str">
        <f>IF(V5&lt;&gt;"",V5,"")</f>
        <v/>
      </c>
      <c r="AA25" t="str">
        <f>IF(W5&lt;&gt;"",W5,"")</f>
        <v>Biało czarne Nike</v>
      </c>
      <c r="AB25" t="str">
        <f>IF(AJ5&lt;&gt;"",AJ5,"")</f>
        <v>Dres czarny</v>
      </c>
      <c r="AC25" t="str">
        <f>IF(AK5&lt;&gt;"",AK5,"")</f>
        <v/>
      </c>
      <c r="AD25" t="str">
        <f>IF(AL5&lt;&gt;"",AL5,"")</f>
        <v/>
      </c>
      <c r="AE25" t="str">
        <f>IF(AM5&lt;&gt;"",AM5,"")</f>
        <v>Jasnoszare</v>
      </c>
      <c r="AF25" t="str">
        <f>IF(AJ5&lt;&gt;"",AJ5,"")</f>
        <v>Dres czarny</v>
      </c>
      <c r="AG25" t="str">
        <f>IF(AK5&lt;&gt;"",AK5,"")</f>
        <v/>
      </c>
      <c r="AH25" t="str">
        <f>IF(AL5&lt;&gt;"",AL5,"")</f>
        <v/>
      </c>
      <c r="AI25" t="str">
        <f>IF(AM5&lt;&gt;"",AM5,"")</f>
        <v>Jasnoszare</v>
      </c>
      <c r="AJ25" s="55"/>
      <c r="AK25" s="55"/>
      <c r="AL25" s="55"/>
      <c r="AM25" s="55"/>
      <c r="AN25" t="str">
        <f>IF(AJ5&lt;&gt;"",AJ5,"")</f>
        <v>Dres czarny</v>
      </c>
      <c r="AO25" t="str">
        <f>IF(AK5&lt;&gt;"",AK5,"")</f>
        <v/>
      </c>
      <c r="AP25" t="str">
        <f>IF(AL5&lt;&gt;"",AL5,"")</f>
        <v/>
      </c>
      <c r="AQ25" t="str">
        <f>IF(AM5&lt;&gt;"",AM5,"")</f>
        <v>Jasnoszare</v>
      </c>
      <c r="AR25" t="str">
        <f>IF(AZ5&lt;&gt;"",AZ5,"")</f>
        <v/>
      </c>
      <c r="AS25" t="str">
        <f>IF(BA5&lt;&gt;"",BA5,"")</f>
        <v/>
      </c>
      <c r="AT25" t="str">
        <f>IF(BB5&lt;&gt;"",BB5,"")</f>
        <v/>
      </c>
      <c r="AU25" t="str">
        <f>IF(BC5&lt;&gt;"",BC5,"")</f>
        <v/>
      </c>
      <c r="AV25" t="str">
        <f>IF(AZ5&lt;&gt;"",AZ5,"")</f>
        <v/>
      </c>
      <c r="AW25" t="str">
        <f>IF(BA5&lt;&gt;"",BA5,"")</f>
        <v/>
      </c>
      <c r="AX25" t="str">
        <f>IF(BB5&lt;&gt;"",BB5,"")</f>
        <v/>
      </c>
      <c r="AY25" t="str">
        <f>IF(BC5&lt;&gt;"",BC5,"")</f>
        <v/>
      </c>
      <c r="AZ25" s="55"/>
      <c r="BA25" s="55"/>
      <c r="BB25" s="55"/>
      <c r="BC25" s="55"/>
      <c r="BD25" t="str">
        <f>IF(AZ5&lt;&gt;"",AZ5,"")</f>
        <v/>
      </c>
      <c r="BE25" t="str">
        <f>IF(BA5&lt;&gt;"",BA5,"")</f>
        <v/>
      </c>
      <c r="BF25" t="str">
        <f>IF(BB5&lt;&gt;"",BB5,"")</f>
        <v/>
      </c>
      <c r="BG25" t="str">
        <f>IF(BC5&lt;&gt;"",BC5,"")</f>
        <v/>
      </c>
      <c r="BH25" t="str">
        <f>IF(BP5&lt;&gt;"",BP5,"")</f>
        <v>Złota rybka</v>
      </c>
      <c r="BI25" t="str">
        <f>IF(BQ5&lt;&gt;"",BQ5,"")</f>
        <v/>
      </c>
      <c r="BJ25" t="str">
        <f>IF(BR5&lt;&gt;"",BR5,"")</f>
        <v/>
      </c>
      <c r="BK25" t="str">
        <f>IF(BS5&lt;&gt;"",BS5,"")</f>
        <v>Czysty biały</v>
      </c>
      <c r="BL25" t="str">
        <f>IF(BP5&lt;&gt;"",BP5,"")</f>
        <v>Złota rybka</v>
      </c>
      <c r="BM25" t="str">
        <f>IF(BQ5&lt;&gt;"",BQ5,"")</f>
        <v/>
      </c>
      <c r="BN25" t="str">
        <f>IF(BR5&lt;&gt;"",BR5,"")</f>
        <v/>
      </c>
      <c r="BO25" t="str">
        <f>IF(BS5&lt;&gt;"",BS5,"")</f>
        <v>Czysty biały</v>
      </c>
      <c r="BP25" s="55"/>
      <c r="BQ25" s="55"/>
      <c r="BR25" s="55"/>
      <c r="BS25" s="55"/>
      <c r="BT25" t="str">
        <f>IF(BP5&lt;&gt;"",BP5,"")</f>
        <v>Złota rybka</v>
      </c>
      <c r="BU25" t="str">
        <f>IF(BQ5&lt;&gt;"",BQ5,"")</f>
        <v/>
      </c>
      <c r="BV25" t="str">
        <f>IF(BR5&lt;&gt;"",BR5,"")</f>
        <v/>
      </c>
      <c r="BW25" t="str">
        <f>IF(BS5&lt;&gt;"",BS5,"")</f>
        <v>Czysty biały</v>
      </c>
      <c r="BX25" t="str">
        <f>IF(CF5&lt;&gt;"",CF5,"")</f>
        <v/>
      </c>
      <c r="BY25" t="str">
        <f>IF(CG5&lt;&gt;"",CG5,"")</f>
        <v/>
      </c>
      <c r="BZ25" t="str">
        <f>IF(CH5&lt;&gt;"",CH5,"")</f>
        <v/>
      </c>
      <c r="CA25" t="str">
        <f>IF(CI5&lt;&gt;"",CI5,"")</f>
        <v/>
      </c>
      <c r="CB25" t="str">
        <f>IF(CF5&lt;&gt;"",CF5,"")</f>
        <v/>
      </c>
      <c r="CC25" t="str">
        <f>IF(CG5&lt;&gt;"",CG5,"")</f>
        <v/>
      </c>
      <c r="CD25" t="str">
        <f>IF(CH5&lt;&gt;"",CH5,"")</f>
        <v/>
      </c>
      <c r="CE25" t="str">
        <f>IF(CI5&lt;&gt;"",CI5,"")</f>
        <v/>
      </c>
      <c r="CF25" s="55"/>
      <c r="CG25" s="55"/>
      <c r="CH25" s="55"/>
      <c r="CI25" s="55"/>
      <c r="CJ25" t="str">
        <f>IF(CF5&lt;&gt;"",CF5,"")</f>
        <v/>
      </c>
      <c r="CK25" t="str">
        <f>IF(CG5&lt;&gt;"",CG5,"")</f>
        <v/>
      </c>
      <c r="CL25" t="str">
        <f>IF(CH5&lt;&gt;"",CH5,"")</f>
        <v/>
      </c>
      <c r="CM25" t="str">
        <f>IF(CI5&lt;&gt;"",CI5,"")</f>
        <v/>
      </c>
      <c r="CN25" t="str">
        <f>IF(CV5&lt;&gt;"",CV5,"")</f>
        <v>Dres bluza</v>
      </c>
      <c r="CO25" t="str">
        <f>IF(CW5&lt;&gt;"",CW5,"")</f>
        <v/>
      </c>
      <c r="CP25" t="str">
        <f>IF(CX5&lt;&gt;"",CX5,"")</f>
        <v/>
      </c>
      <c r="CQ25" t="str">
        <f>IF(CY5&lt;&gt;"",CY5,"")</f>
        <v/>
      </c>
      <c r="CR25" t="str">
        <f>IF(CV5&lt;&gt;"",CV5,"")</f>
        <v>Dres bluza</v>
      </c>
      <c r="CS25" t="str">
        <f>IF(CW5&lt;&gt;"",CW5,"")</f>
        <v/>
      </c>
      <c r="CT25" t="str">
        <f>IF(CX5&lt;&gt;"",CX5,"")</f>
        <v/>
      </c>
      <c r="CU25" t="str">
        <f>IF(CY5&lt;&gt;"",CY5,"")</f>
        <v/>
      </c>
      <c r="CV25" s="55"/>
      <c r="CW25" s="55"/>
      <c r="CX25" s="55"/>
      <c r="CY25" s="55"/>
      <c r="CZ25" t="str">
        <f>IF(CV5&lt;&gt;"",CV5,"")</f>
        <v>Dres bluza</v>
      </c>
      <c r="DA25" t="str">
        <f>IF(CW5&lt;&gt;"",CW5,"")</f>
        <v/>
      </c>
      <c r="DB25" t="str">
        <f>IF(CX5&lt;&gt;"",CX5,"")</f>
        <v/>
      </c>
      <c r="DC25" t="str">
        <f>IF(CY5&lt;&gt;"",CY5,"")</f>
        <v/>
      </c>
      <c r="DD25" t="str">
        <f>IF(DL5&lt;&gt;"",DL5,"")</f>
        <v/>
      </c>
      <c r="DE25" t="str">
        <f>IF(DM5&lt;&gt;"",DM5,"")</f>
        <v/>
      </c>
      <c r="DF25" t="str">
        <f>IF(DN5&lt;&gt;"",DN5,"")</f>
        <v/>
      </c>
      <c r="DG25" t="str">
        <f>IF(DO5&lt;&gt;"",DO5,"")</f>
        <v/>
      </c>
      <c r="DH25" t="str">
        <f>IF(DL5&lt;&gt;"",DL5,"")</f>
        <v/>
      </c>
      <c r="DI25" t="str">
        <f>IF(DM5&lt;&gt;"",DM5,"")</f>
        <v/>
      </c>
      <c r="DJ25" t="str">
        <f>IF(DN5&lt;&gt;"",DN5,"")</f>
        <v/>
      </c>
      <c r="DK25" t="str">
        <f>IF(DO5&lt;&gt;"",DO5,"")</f>
        <v/>
      </c>
      <c r="DL25" s="55"/>
      <c r="DM25" s="55"/>
      <c r="DN25" s="55"/>
      <c r="DO25" s="55"/>
      <c r="DP25" t="str">
        <f>IF(DL5&lt;&gt;"",DL5,"")</f>
        <v/>
      </c>
      <c r="DQ25" t="str">
        <f>IF(DM5&lt;&gt;"",DM5,"")</f>
        <v/>
      </c>
      <c r="DR25" t="str">
        <f>IF(DN5&lt;&gt;"",DN5,"")</f>
        <v/>
      </c>
      <c r="DS25" t="str">
        <f>IF(DO5&lt;&gt;"",DO5,"")</f>
        <v/>
      </c>
      <c r="DT25" t="str">
        <f>IF(EB5&lt;&gt;"",EB5,"")</f>
        <v/>
      </c>
      <c r="DU25" t="str">
        <f>IF(EC5&lt;&gt;"",EC5,"")</f>
        <v/>
      </c>
      <c r="DV25" t="str">
        <f>IF(ED5&lt;&gt;"",ED5,"")</f>
        <v/>
      </c>
      <c r="DW25" t="str">
        <f>IF(EE5&lt;&gt;"",EE5,"")</f>
        <v/>
      </c>
      <c r="DX25" t="str">
        <f>IF(EB5&lt;&gt;"",EB5,"")</f>
        <v/>
      </c>
      <c r="DY25" t="str">
        <f>IF(EC5&lt;&gt;"",EC5,"")</f>
        <v/>
      </c>
      <c r="DZ25" t="str">
        <f>IF(ED5&lt;&gt;"",ED5,"")</f>
        <v/>
      </c>
      <c r="EA25" t="str">
        <f>IF(EE5&lt;&gt;"",EE5,"")</f>
        <v/>
      </c>
      <c r="EB25" s="55"/>
      <c r="EC25" s="55"/>
      <c r="ED25" s="55"/>
      <c r="EE25" s="55"/>
      <c r="EF25" t="str">
        <f>IF(EB5&lt;&gt;"",EB5,"")</f>
        <v/>
      </c>
      <c r="EG25" t="str">
        <f>IF(EC5&lt;&gt;"",EC5,"")</f>
        <v/>
      </c>
      <c r="EH25" t="str">
        <f>IF(ED5&lt;&gt;"",ED5,"")</f>
        <v/>
      </c>
      <c r="EI25" t="str">
        <f>IF(EE5&lt;&gt;"",EE5,"")</f>
        <v/>
      </c>
    </row>
    <row r="26" spans="1:139" x14ac:dyDescent="0.3">
      <c r="A26" t="s">
        <v>755</v>
      </c>
      <c r="B26" t="s">
        <v>752</v>
      </c>
      <c r="C26" t="s">
        <v>457</v>
      </c>
      <c r="D26" t="s">
        <v>13</v>
      </c>
      <c r="E26" t="s">
        <v>630</v>
      </c>
      <c r="F26" t="s">
        <v>48</v>
      </c>
      <c r="G26" t="s">
        <v>48</v>
      </c>
      <c r="H26" t="s">
        <v>48</v>
      </c>
      <c r="I26" t="str">
        <f>_xlfn.CONCAT(Typ_Sezon_Styl[[#This Row],[Typ]:[Styl]])</f>
        <v>krótkie spodenkilatouniwersalny</v>
      </c>
      <c r="K26" s="4">
        <v>22</v>
      </c>
      <c r="L26" t="str">
        <f t="shared" ref="L26:O26" si="4">IF(T6&lt;&gt;"",T6,"")</f>
        <v/>
      </c>
      <c r="M26" t="str">
        <f t="shared" si="4"/>
        <v/>
      </c>
      <c r="N26" t="str">
        <f t="shared" si="4"/>
        <v/>
      </c>
      <c r="O26" t="str">
        <f t="shared" si="4"/>
        <v/>
      </c>
      <c r="P26" t="str">
        <f t="shared" ref="P26:S26" si="5">IF(T6&lt;&gt;"",T6,"")</f>
        <v/>
      </c>
      <c r="Q26" t="str">
        <f t="shared" si="5"/>
        <v/>
      </c>
      <c r="R26" t="str">
        <f t="shared" si="5"/>
        <v/>
      </c>
      <c r="S26" t="str">
        <f t="shared" si="5"/>
        <v/>
      </c>
      <c r="T26" s="55"/>
      <c r="U26" s="55"/>
      <c r="V26" s="55"/>
      <c r="W26" s="55"/>
      <c r="X26" t="str">
        <f t="shared" ref="X26:AA26" si="6">IF(T6&lt;&gt;"",T6,"")</f>
        <v/>
      </c>
      <c r="Y26" t="str">
        <f t="shared" si="6"/>
        <v/>
      </c>
      <c r="Z26" t="str">
        <f t="shared" si="6"/>
        <v/>
      </c>
      <c r="AA26" t="str">
        <f t="shared" si="6"/>
        <v/>
      </c>
      <c r="AB26" t="str">
        <f t="shared" ref="AB26:AE26" si="7">IF(AJ6&lt;&gt;"",AJ6,"")</f>
        <v>Dres spodnie niebies</v>
      </c>
      <c r="AC26" t="str">
        <f t="shared" si="7"/>
        <v/>
      </c>
      <c r="AD26" t="str">
        <f t="shared" si="7"/>
        <v/>
      </c>
      <c r="AE26" t="str">
        <f t="shared" si="7"/>
        <v>Czarne</v>
      </c>
      <c r="AF26" t="str">
        <f t="shared" ref="AF26:AI26" si="8">IF(AJ6&lt;&gt;"",AJ6,"")</f>
        <v>Dres spodnie niebies</v>
      </c>
      <c r="AG26" t="str">
        <f t="shared" si="8"/>
        <v/>
      </c>
      <c r="AH26" t="str">
        <f t="shared" si="8"/>
        <v/>
      </c>
      <c r="AI26" t="str">
        <f t="shared" si="8"/>
        <v>Czarne</v>
      </c>
      <c r="AJ26" s="55"/>
      <c r="AK26" s="55"/>
      <c r="AL26" s="55"/>
      <c r="AM26" s="55"/>
      <c r="AN26" t="str">
        <f t="shared" ref="AN26:AQ26" si="9">IF(AJ6&lt;&gt;"",AJ6,"")</f>
        <v>Dres spodnie niebies</v>
      </c>
      <c r="AO26" t="str">
        <f t="shared" si="9"/>
        <v/>
      </c>
      <c r="AP26" t="str">
        <f t="shared" si="9"/>
        <v/>
      </c>
      <c r="AQ26" t="str">
        <f t="shared" si="9"/>
        <v>Czarne</v>
      </c>
      <c r="AR26" t="str">
        <f t="shared" ref="AR26:AU26" si="10">IF(AZ6&lt;&gt;"",AZ6,"")</f>
        <v/>
      </c>
      <c r="AS26" t="str">
        <f t="shared" si="10"/>
        <v/>
      </c>
      <c r="AT26" t="str">
        <f t="shared" si="10"/>
        <v/>
      </c>
      <c r="AU26" t="str">
        <f t="shared" si="10"/>
        <v/>
      </c>
      <c r="AV26" t="str">
        <f t="shared" ref="AV26:AY26" si="11">IF(AZ6&lt;&gt;"",AZ6,"")</f>
        <v/>
      </c>
      <c r="AW26" t="str">
        <f t="shared" si="11"/>
        <v/>
      </c>
      <c r="AX26" t="str">
        <f t="shared" si="11"/>
        <v/>
      </c>
      <c r="AY26" t="str">
        <f t="shared" si="11"/>
        <v/>
      </c>
      <c r="AZ26" s="55"/>
      <c r="BA26" s="55"/>
      <c r="BB26" s="55"/>
      <c r="BC26" s="55"/>
      <c r="BD26" t="str">
        <f t="shared" ref="BD26:BG26" si="12">IF(AZ6&lt;&gt;"",AZ6,"")</f>
        <v/>
      </c>
      <c r="BE26" t="str">
        <f t="shared" si="12"/>
        <v/>
      </c>
      <c r="BF26" t="str">
        <f t="shared" si="12"/>
        <v/>
      </c>
      <c r="BG26" t="str">
        <f t="shared" si="12"/>
        <v/>
      </c>
      <c r="BH26" t="str">
        <f t="shared" ref="BH26:BK26" si="13">IF(BP6&lt;&gt;"",BP6,"")</f>
        <v>Awokado</v>
      </c>
      <c r="BI26" t="str">
        <f t="shared" si="13"/>
        <v/>
      </c>
      <c r="BJ26" t="str">
        <f t="shared" si="13"/>
        <v/>
      </c>
      <c r="BK26" t="str">
        <f t="shared" si="13"/>
        <v>Czysty czarny</v>
      </c>
      <c r="BL26" t="str">
        <f t="shared" ref="BL26:BO26" si="14">IF(BP6&lt;&gt;"",BP6,"")</f>
        <v>Awokado</v>
      </c>
      <c r="BM26" t="str">
        <f t="shared" si="14"/>
        <v/>
      </c>
      <c r="BN26" t="str">
        <f t="shared" si="14"/>
        <v/>
      </c>
      <c r="BO26" t="str">
        <f t="shared" si="14"/>
        <v>Czysty czarny</v>
      </c>
      <c r="BP26" s="55"/>
      <c r="BQ26" s="55"/>
      <c r="BR26" s="55"/>
      <c r="BS26" s="55"/>
      <c r="BT26" t="str">
        <f t="shared" ref="BT26:BW26" si="15">IF(BP6&lt;&gt;"",BP6,"")</f>
        <v>Awokado</v>
      </c>
      <c r="BU26" t="str">
        <f t="shared" si="15"/>
        <v/>
      </c>
      <c r="BV26" t="str">
        <f t="shared" si="15"/>
        <v/>
      </c>
      <c r="BW26" t="str">
        <f t="shared" si="15"/>
        <v>Czysty czarny</v>
      </c>
      <c r="BX26" t="str">
        <f t="shared" ref="BX26:CA26" si="16">IF(CF6&lt;&gt;"",CF6,"")</f>
        <v/>
      </c>
      <c r="BY26" t="str">
        <f t="shared" si="16"/>
        <v/>
      </c>
      <c r="BZ26" t="str">
        <f t="shared" si="16"/>
        <v/>
      </c>
      <c r="CA26" t="str">
        <f t="shared" si="16"/>
        <v/>
      </c>
      <c r="CB26" t="str">
        <f t="shared" ref="CB26:CE26" si="17">IF(CF6&lt;&gt;"",CF6,"")</f>
        <v/>
      </c>
      <c r="CC26" t="str">
        <f t="shared" si="17"/>
        <v/>
      </c>
      <c r="CD26" t="str">
        <f t="shared" si="17"/>
        <v/>
      </c>
      <c r="CE26" t="str">
        <f t="shared" si="17"/>
        <v/>
      </c>
      <c r="CF26" s="55"/>
      <c r="CG26" s="55"/>
      <c r="CH26" s="55"/>
      <c r="CI26" s="55"/>
      <c r="CJ26" t="str">
        <f t="shared" ref="CJ26:CM26" si="18">IF(CF6&lt;&gt;"",CF6,"")</f>
        <v/>
      </c>
      <c r="CK26" t="str">
        <f t="shared" si="18"/>
        <v/>
      </c>
      <c r="CL26" t="str">
        <f t="shared" si="18"/>
        <v/>
      </c>
      <c r="CM26" t="str">
        <f t="shared" si="18"/>
        <v/>
      </c>
      <c r="CN26" t="str">
        <f t="shared" ref="CN26:CQ26" si="19">IF(CV6&lt;&gt;"",CV6,"")</f>
        <v>Karmazyn bluza</v>
      </c>
      <c r="CO26" t="str">
        <f t="shared" si="19"/>
        <v/>
      </c>
      <c r="CP26" t="str">
        <f t="shared" si="19"/>
        <v/>
      </c>
      <c r="CQ26" t="str">
        <f t="shared" si="19"/>
        <v/>
      </c>
      <c r="CR26" t="str">
        <f t="shared" ref="CR26:CU26" si="20">IF(CV6&lt;&gt;"",CV6,"")</f>
        <v>Karmazyn bluza</v>
      </c>
      <c r="CS26" t="str">
        <f t="shared" si="20"/>
        <v/>
      </c>
      <c r="CT26" t="str">
        <f t="shared" si="20"/>
        <v/>
      </c>
      <c r="CU26" t="str">
        <f t="shared" si="20"/>
        <v/>
      </c>
      <c r="CV26" s="55"/>
      <c r="CW26" s="55"/>
      <c r="CX26" s="55"/>
      <c r="CY26" s="55"/>
      <c r="CZ26" t="str">
        <f t="shared" ref="CZ26:DC26" si="21">IF(CV6&lt;&gt;"",CV6,"")</f>
        <v>Karmazyn bluza</v>
      </c>
      <c r="DA26" t="str">
        <f t="shared" si="21"/>
        <v/>
      </c>
      <c r="DB26" t="str">
        <f t="shared" si="21"/>
        <v/>
      </c>
      <c r="DC26" t="str">
        <f t="shared" si="21"/>
        <v/>
      </c>
      <c r="DD26" t="str">
        <f t="shared" ref="DD26:DG26" si="22">IF(DL6&lt;&gt;"",DL6,"")</f>
        <v/>
      </c>
      <c r="DE26" t="str">
        <f t="shared" si="22"/>
        <v/>
      </c>
      <c r="DF26" t="str">
        <f t="shared" si="22"/>
        <v/>
      </c>
      <c r="DG26" t="str">
        <f t="shared" si="22"/>
        <v/>
      </c>
      <c r="DH26" t="str">
        <f t="shared" ref="DH26:DK26" si="23">IF(DL6&lt;&gt;"",DL6,"")</f>
        <v/>
      </c>
      <c r="DI26" t="str">
        <f t="shared" si="23"/>
        <v/>
      </c>
      <c r="DJ26" t="str">
        <f t="shared" si="23"/>
        <v/>
      </c>
      <c r="DK26" t="str">
        <f t="shared" si="23"/>
        <v/>
      </c>
      <c r="DL26" s="55"/>
      <c r="DM26" s="55"/>
      <c r="DN26" s="55"/>
      <c r="DO26" s="55"/>
      <c r="DP26" t="str">
        <f t="shared" ref="DP26:DS26" si="24">IF(DL6&lt;&gt;"",DL6,"")</f>
        <v/>
      </c>
      <c r="DQ26" t="str">
        <f t="shared" si="24"/>
        <v/>
      </c>
      <c r="DR26" t="str">
        <f t="shared" si="24"/>
        <v/>
      </c>
      <c r="DS26" t="str">
        <f t="shared" si="24"/>
        <v/>
      </c>
      <c r="DT26" t="str">
        <f t="shared" ref="DT26:DW26" si="25">IF(EB6&lt;&gt;"",EB6,"")</f>
        <v/>
      </c>
      <c r="DU26" t="str">
        <f t="shared" si="25"/>
        <v/>
      </c>
      <c r="DV26" t="str">
        <f t="shared" si="25"/>
        <v/>
      </c>
      <c r="DW26" t="str">
        <f t="shared" si="25"/>
        <v/>
      </c>
      <c r="DX26" t="str">
        <f t="shared" ref="DX26:EA26" si="26">IF(EB6&lt;&gt;"",EB6,"")</f>
        <v/>
      </c>
      <c r="DY26" t="str">
        <f t="shared" si="26"/>
        <v/>
      </c>
      <c r="DZ26" t="str">
        <f t="shared" si="26"/>
        <v/>
      </c>
      <c r="EA26" t="str">
        <f t="shared" si="26"/>
        <v/>
      </c>
      <c r="EB26" s="55"/>
      <c r="EC26" s="55"/>
      <c r="ED26" s="55"/>
      <c r="EE26" s="55"/>
      <c r="EF26" t="str">
        <f t="shared" ref="EF26:EI26" si="27">IF(EB6&lt;&gt;"",EB6,"")</f>
        <v/>
      </c>
      <c r="EG26" t="str">
        <f t="shared" si="27"/>
        <v/>
      </c>
      <c r="EH26" t="str">
        <f t="shared" si="27"/>
        <v/>
      </c>
      <c r="EI26" t="str">
        <f t="shared" si="27"/>
        <v/>
      </c>
    </row>
    <row r="27" spans="1:139" x14ac:dyDescent="0.3">
      <c r="A27" t="s">
        <v>756</v>
      </c>
      <c r="B27" t="s">
        <v>752</v>
      </c>
      <c r="C27" t="s">
        <v>457</v>
      </c>
      <c r="D27" t="s">
        <v>13</v>
      </c>
      <c r="E27" t="s">
        <v>630</v>
      </c>
      <c r="F27" t="s">
        <v>48</v>
      </c>
      <c r="G27" t="s">
        <v>48</v>
      </c>
      <c r="H27" t="s">
        <v>48</v>
      </c>
      <c r="I27" t="str">
        <f>_xlfn.CONCAT(Typ_Sezon_Styl[[#This Row],[Typ]:[Styl]])</f>
        <v>krótkie spodenkilatouniwersalny</v>
      </c>
      <c r="K27">
        <v>23</v>
      </c>
      <c r="L27" t="str">
        <f t="shared" ref="L27:O27" si="28">IF(T7&lt;&gt;"",T7,"")</f>
        <v/>
      </c>
      <c r="M27" t="str">
        <f t="shared" si="28"/>
        <v/>
      </c>
      <c r="N27" t="str">
        <f t="shared" si="28"/>
        <v/>
      </c>
      <c r="O27" t="str">
        <f t="shared" si="28"/>
        <v/>
      </c>
      <c r="P27" t="str">
        <f t="shared" ref="P27:S27" si="29">IF(T7&lt;&gt;"",T7,"")</f>
        <v/>
      </c>
      <c r="Q27" t="str">
        <f t="shared" si="29"/>
        <v/>
      </c>
      <c r="R27" t="str">
        <f t="shared" si="29"/>
        <v/>
      </c>
      <c r="S27" t="str">
        <f t="shared" si="29"/>
        <v/>
      </c>
      <c r="T27" s="55"/>
      <c r="U27" s="55"/>
      <c r="V27" s="55"/>
      <c r="W27" s="55"/>
      <c r="X27" t="str">
        <f t="shared" ref="X27:AA27" si="30">IF(T7&lt;&gt;"",T7,"")</f>
        <v/>
      </c>
      <c r="Y27" t="str">
        <f t="shared" si="30"/>
        <v/>
      </c>
      <c r="Z27" t="str">
        <f t="shared" si="30"/>
        <v/>
      </c>
      <c r="AA27" t="str">
        <f t="shared" si="30"/>
        <v/>
      </c>
      <c r="AB27" t="str">
        <f t="shared" ref="AB27:AE27" si="31">IF(AJ7&lt;&gt;"",AJ7,"")</f>
        <v/>
      </c>
      <c r="AC27" t="str">
        <f t="shared" si="31"/>
        <v/>
      </c>
      <c r="AD27" t="str">
        <f t="shared" si="31"/>
        <v/>
      </c>
      <c r="AE27" t="str">
        <f t="shared" si="31"/>
        <v/>
      </c>
      <c r="AF27" t="str">
        <f t="shared" ref="AF27:AI27" si="32">IF(AJ7&lt;&gt;"",AJ7,"")</f>
        <v/>
      </c>
      <c r="AG27" t="str">
        <f t="shared" si="32"/>
        <v/>
      </c>
      <c r="AH27" t="str">
        <f t="shared" si="32"/>
        <v/>
      </c>
      <c r="AI27" t="str">
        <f t="shared" si="32"/>
        <v/>
      </c>
      <c r="AJ27" s="55"/>
      <c r="AK27" s="55"/>
      <c r="AL27" s="55"/>
      <c r="AM27" s="55"/>
      <c r="AN27" t="str">
        <f t="shared" ref="AN27:AQ27" si="33">IF(AJ7&lt;&gt;"",AJ7,"")</f>
        <v/>
      </c>
      <c r="AO27" t="str">
        <f t="shared" si="33"/>
        <v/>
      </c>
      <c r="AP27" t="str">
        <f t="shared" si="33"/>
        <v/>
      </c>
      <c r="AQ27" t="str">
        <f t="shared" si="33"/>
        <v/>
      </c>
      <c r="AR27" t="str">
        <f t="shared" ref="AR27:AU27" si="34">IF(AZ7&lt;&gt;"",AZ7,"")</f>
        <v/>
      </c>
      <c r="AS27" t="str">
        <f t="shared" si="34"/>
        <v/>
      </c>
      <c r="AT27" t="str">
        <f t="shared" si="34"/>
        <v/>
      </c>
      <c r="AU27" t="str">
        <f t="shared" si="34"/>
        <v/>
      </c>
      <c r="AV27" t="str">
        <f t="shared" ref="AV27:AY27" si="35">IF(AZ7&lt;&gt;"",AZ7,"")</f>
        <v/>
      </c>
      <c r="AW27" t="str">
        <f t="shared" si="35"/>
        <v/>
      </c>
      <c r="AX27" t="str">
        <f t="shared" si="35"/>
        <v/>
      </c>
      <c r="AY27" t="str">
        <f t="shared" si="35"/>
        <v/>
      </c>
      <c r="AZ27" s="55"/>
      <c r="BA27" s="55"/>
      <c r="BB27" s="55"/>
      <c r="BC27" s="55"/>
      <c r="BD27" t="str">
        <f t="shared" ref="BD27:BG27" si="36">IF(AZ7&lt;&gt;"",AZ7,"")</f>
        <v/>
      </c>
      <c r="BE27" t="str">
        <f t="shared" si="36"/>
        <v/>
      </c>
      <c r="BF27" t="str">
        <f t="shared" si="36"/>
        <v/>
      </c>
      <c r="BG27" t="str">
        <f t="shared" si="36"/>
        <v/>
      </c>
      <c r="BH27" t="str">
        <f t="shared" ref="BH27:BK27" si="37">IF(BP7&lt;&gt;"",BP7,"")</f>
        <v>Jeleń</v>
      </c>
      <c r="BI27" t="str">
        <f t="shared" si="37"/>
        <v/>
      </c>
      <c r="BJ27" t="str">
        <f t="shared" si="37"/>
        <v/>
      </c>
      <c r="BK27" t="str">
        <f t="shared" si="37"/>
        <v>Czysty zielony</v>
      </c>
      <c r="BL27" t="str">
        <f t="shared" ref="BL27:BO27" si="38">IF(BP7&lt;&gt;"",BP7,"")</f>
        <v>Jeleń</v>
      </c>
      <c r="BM27" t="str">
        <f t="shared" si="38"/>
        <v/>
      </c>
      <c r="BN27" t="str">
        <f t="shared" si="38"/>
        <v/>
      </c>
      <c r="BO27" t="str">
        <f t="shared" si="38"/>
        <v>Czysty zielony</v>
      </c>
      <c r="BP27" s="55"/>
      <c r="BQ27" s="55"/>
      <c r="BR27" s="55"/>
      <c r="BS27" s="55"/>
      <c r="BT27" t="str">
        <f t="shared" ref="BT27:BW27" si="39">IF(BP7&lt;&gt;"",BP7,"")</f>
        <v>Jeleń</v>
      </c>
      <c r="BU27" t="str">
        <f t="shared" si="39"/>
        <v/>
      </c>
      <c r="BV27" t="str">
        <f t="shared" si="39"/>
        <v/>
      </c>
      <c r="BW27" t="str">
        <f t="shared" si="39"/>
        <v>Czysty zielony</v>
      </c>
      <c r="BX27" t="str">
        <f t="shared" ref="BX27:CA27" si="40">IF(CF7&lt;&gt;"",CF7,"")</f>
        <v/>
      </c>
      <c r="BY27" t="str">
        <f t="shared" si="40"/>
        <v/>
      </c>
      <c r="BZ27" t="str">
        <f t="shared" si="40"/>
        <v/>
      </c>
      <c r="CA27" t="str">
        <f t="shared" si="40"/>
        <v/>
      </c>
      <c r="CB27" t="str">
        <f t="shared" ref="CB27:CE27" si="41">IF(CF7&lt;&gt;"",CF7,"")</f>
        <v/>
      </c>
      <c r="CC27" t="str">
        <f t="shared" si="41"/>
        <v/>
      </c>
      <c r="CD27" t="str">
        <f t="shared" si="41"/>
        <v/>
      </c>
      <c r="CE27" t="str">
        <f t="shared" si="41"/>
        <v/>
      </c>
      <c r="CF27" s="55"/>
      <c r="CG27" s="55"/>
      <c r="CH27" s="55"/>
      <c r="CI27" s="55"/>
      <c r="CJ27" t="str">
        <f t="shared" ref="CJ27:CM27" si="42">IF(CF7&lt;&gt;"",CF7,"")</f>
        <v/>
      </c>
      <c r="CK27" t="str">
        <f t="shared" si="42"/>
        <v/>
      </c>
      <c r="CL27" t="str">
        <f t="shared" si="42"/>
        <v/>
      </c>
      <c r="CM27" t="str">
        <f t="shared" si="42"/>
        <v/>
      </c>
      <c r="CN27" t="str">
        <f t="shared" ref="CN27:CQ27" si="43">IF(CV7&lt;&gt;"",CV7,"")</f>
        <v/>
      </c>
      <c r="CO27" t="str">
        <f t="shared" si="43"/>
        <v/>
      </c>
      <c r="CP27" t="str">
        <f t="shared" si="43"/>
        <v/>
      </c>
      <c r="CQ27" t="str">
        <f t="shared" si="43"/>
        <v/>
      </c>
      <c r="CR27" t="str">
        <f t="shared" ref="CR27:CU27" si="44">IF(CV7&lt;&gt;"",CV7,"")</f>
        <v/>
      </c>
      <c r="CS27" t="str">
        <f t="shared" si="44"/>
        <v/>
      </c>
      <c r="CT27" t="str">
        <f t="shared" si="44"/>
        <v/>
      </c>
      <c r="CU27" t="str">
        <f t="shared" si="44"/>
        <v/>
      </c>
      <c r="CV27" s="55"/>
      <c r="CW27" s="55"/>
      <c r="CX27" s="55"/>
      <c r="CY27" s="55"/>
      <c r="CZ27" t="str">
        <f t="shared" ref="CZ27:DC27" si="45">IF(CV7&lt;&gt;"",CV7,"")</f>
        <v/>
      </c>
      <c r="DA27" t="str">
        <f t="shared" si="45"/>
        <v/>
      </c>
      <c r="DB27" t="str">
        <f t="shared" si="45"/>
        <v/>
      </c>
      <c r="DC27" t="str">
        <f t="shared" si="45"/>
        <v/>
      </c>
      <c r="DD27" t="str">
        <f t="shared" ref="DD27:DG27" si="46">IF(DL7&lt;&gt;"",DL7,"")</f>
        <v/>
      </c>
      <c r="DE27" t="str">
        <f t="shared" si="46"/>
        <v/>
      </c>
      <c r="DF27" t="str">
        <f t="shared" si="46"/>
        <v/>
      </c>
      <c r="DG27" t="str">
        <f t="shared" si="46"/>
        <v/>
      </c>
      <c r="DH27" t="str">
        <f t="shared" ref="DH27:DK27" si="47">IF(DL7&lt;&gt;"",DL7,"")</f>
        <v/>
      </c>
      <c r="DI27" t="str">
        <f t="shared" si="47"/>
        <v/>
      </c>
      <c r="DJ27" t="str">
        <f t="shared" si="47"/>
        <v/>
      </c>
      <c r="DK27" t="str">
        <f t="shared" si="47"/>
        <v/>
      </c>
      <c r="DL27" s="55"/>
      <c r="DM27" s="55"/>
      <c r="DN27" s="55"/>
      <c r="DO27" s="55"/>
      <c r="DP27" t="str">
        <f t="shared" ref="DP27:DS27" si="48">IF(DL7&lt;&gt;"",DL7,"")</f>
        <v/>
      </c>
      <c r="DQ27" t="str">
        <f t="shared" si="48"/>
        <v/>
      </c>
      <c r="DR27" t="str">
        <f t="shared" si="48"/>
        <v/>
      </c>
      <c r="DS27" t="str">
        <f t="shared" si="48"/>
        <v/>
      </c>
      <c r="DT27" t="str">
        <f t="shared" ref="DT27:DW27" si="49">IF(EB7&lt;&gt;"",EB7,"")</f>
        <v/>
      </c>
      <c r="DU27" t="str">
        <f t="shared" si="49"/>
        <v/>
      </c>
      <c r="DV27" t="str">
        <f t="shared" si="49"/>
        <v/>
      </c>
      <c r="DW27" t="str">
        <f t="shared" si="49"/>
        <v/>
      </c>
      <c r="DX27" t="str">
        <f t="shared" ref="DX27:EA27" si="50">IF(EB7&lt;&gt;"",EB7,"")</f>
        <v/>
      </c>
      <c r="DY27" t="str">
        <f t="shared" si="50"/>
        <v/>
      </c>
      <c r="DZ27" t="str">
        <f t="shared" si="50"/>
        <v/>
      </c>
      <c r="EA27" t="str">
        <f t="shared" si="50"/>
        <v/>
      </c>
      <c r="EB27" s="55"/>
      <c r="EC27" s="55"/>
      <c r="ED27" s="55"/>
      <c r="EE27" s="55"/>
      <c r="EF27" t="str">
        <f t="shared" ref="EF27:EI27" si="51">IF(EB7&lt;&gt;"",EB7,"")</f>
        <v/>
      </c>
      <c r="EG27" t="str">
        <f t="shared" si="51"/>
        <v/>
      </c>
      <c r="EH27" t="str">
        <f t="shared" si="51"/>
        <v/>
      </c>
      <c r="EI27" t="str">
        <f t="shared" si="51"/>
        <v/>
      </c>
    </row>
    <row r="28" spans="1:139" x14ac:dyDescent="0.3">
      <c r="A28" t="s">
        <v>757</v>
      </c>
      <c r="B28" t="s">
        <v>748</v>
      </c>
      <c r="C28" t="s">
        <v>7</v>
      </c>
      <c r="D28" t="s">
        <v>10</v>
      </c>
      <c r="E28" t="s">
        <v>630</v>
      </c>
      <c r="F28" t="s">
        <v>48</v>
      </c>
      <c r="G28" t="s">
        <v>48</v>
      </c>
      <c r="H28" t="s">
        <v>48</v>
      </c>
      <c r="I28" t="str">
        <f>_xlfn.CONCAT(Typ_Sezon_Styl[[#This Row],[Typ]:[Styl]])</f>
        <v>bluzauniwersalnecodzienny</v>
      </c>
      <c r="K28">
        <v>24</v>
      </c>
      <c r="L28" t="str">
        <f t="shared" ref="L28:O28" si="52">IF(T8&lt;&gt;"",T8,"")</f>
        <v/>
      </c>
      <c r="M28" t="str">
        <f t="shared" si="52"/>
        <v/>
      </c>
      <c r="N28" t="str">
        <f t="shared" si="52"/>
        <v/>
      </c>
      <c r="O28" t="str">
        <f t="shared" si="52"/>
        <v/>
      </c>
      <c r="P28" t="str">
        <f t="shared" ref="P28:S28" si="53">IF(T8&lt;&gt;"",T8,"")</f>
        <v/>
      </c>
      <c r="Q28" t="str">
        <f t="shared" si="53"/>
        <v/>
      </c>
      <c r="R28" t="str">
        <f t="shared" si="53"/>
        <v/>
      </c>
      <c r="S28" t="str">
        <f t="shared" si="53"/>
        <v/>
      </c>
      <c r="T28" s="55"/>
      <c r="U28" s="55"/>
      <c r="V28" s="55"/>
      <c r="W28" s="55"/>
      <c r="X28" t="str">
        <f t="shared" ref="X28:AA28" si="54">IF(T8&lt;&gt;"",T8,"")</f>
        <v/>
      </c>
      <c r="Y28" t="str">
        <f t="shared" si="54"/>
        <v/>
      </c>
      <c r="Z28" t="str">
        <f t="shared" si="54"/>
        <v/>
      </c>
      <c r="AA28" t="str">
        <f t="shared" si="54"/>
        <v/>
      </c>
      <c r="AB28" t="str">
        <f t="shared" ref="AB28:AE28" si="55">IF(AJ8&lt;&gt;"",AJ8,"")</f>
        <v/>
      </c>
      <c r="AC28" t="str">
        <f t="shared" si="55"/>
        <v/>
      </c>
      <c r="AD28" t="str">
        <f t="shared" si="55"/>
        <v/>
      </c>
      <c r="AE28" t="str">
        <f t="shared" si="55"/>
        <v/>
      </c>
      <c r="AF28" t="str">
        <f t="shared" ref="AF28:AI28" si="56">IF(AJ8&lt;&gt;"",AJ8,"")</f>
        <v/>
      </c>
      <c r="AG28" t="str">
        <f t="shared" si="56"/>
        <v/>
      </c>
      <c r="AH28" t="str">
        <f t="shared" si="56"/>
        <v/>
      </c>
      <c r="AI28" t="str">
        <f t="shared" si="56"/>
        <v/>
      </c>
      <c r="AJ28" s="55"/>
      <c r="AK28" s="55"/>
      <c r="AL28" s="55"/>
      <c r="AM28" s="55"/>
      <c r="AN28" t="str">
        <f t="shared" ref="AN28:AQ28" si="57">IF(AJ8&lt;&gt;"",AJ8,"")</f>
        <v/>
      </c>
      <c r="AO28" t="str">
        <f t="shared" si="57"/>
        <v/>
      </c>
      <c r="AP28" t="str">
        <f t="shared" si="57"/>
        <v/>
      </c>
      <c r="AQ28" t="str">
        <f t="shared" si="57"/>
        <v/>
      </c>
      <c r="AR28" t="str">
        <f t="shared" ref="AR28:AU28" si="58">IF(AZ8&lt;&gt;"",AZ8,"")</f>
        <v/>
      </c>
      <c r="AS28" t="str">
        <f t="shared" si="58"/>
        <v/>
      </c>
      <c r="AT28" t="str">
        <f t="shared" si="58"/>
        <v/>
      </c>
      <c r="AU28" t="str">
        <f t="shared" si="58"/>
        <v/>
      </c>
      <c r="AV28" t="str">
        <f t="shared" ref="AV28:AY28" si="59">IF(AZ8&lt;&gt;"",AZ8,"")</f>
        <v/>
      </c>
      <c r="AW28" t="str">
        <f t="shared" si="59"/>
        <v/>
      </c>
      <c r="AX28" t="str">
        <f t="shared" si="59"/>
        <v/>
      </c>
      <c r="AY28" t="str">
        <f t="shared" si="59"/>
        <v/>
      </c>
      <c r="AZ28" s="55"/>
      <c r="BA28" s="55"/>
      <c r="BB28" s="55"/>
      <c r="BC28" s="55"/>
      <c r="BD28" t="str">
        <f t="shared" ref="BD28:BG28" si="60">IF(AZ8&lt;&gt;"",AZ8,"")</f>
        <v/>
      </c>
      <c r="BE28" t="str">
        <f t="shared" si="60"/>
        <v/>
      </c>
      <c r="BF28" t="str">
        <f t="shared" si="60"/>
        <v/>
      </c>
      <c r="BG28" t="str">
        <f t="shared" si="60"/>
        <v/>
      </c>
      <c r="BH28" t="str">
        <f t="shared" ref="BH28:BK28" si="61">IF(BP8&lt;&gt;"",BP8,"")</f>
        <v>Kraby</v>
      </c>
      <c r="BI28" t="str">
        <f t="shared" si="61"/>
        <v/>
      </c>
      <c r="BJ28" t="str">
        <f t="shared" si="61"/>
        <v/>
      </c>
      <c r="BK28" t="str">
        <f t="shared" si="61"/>
        <v>Czysty niebieski</v>
      </c>
      <c r="BL28" t="str">
        <f t="shared" ref="BL28:BO28" si="62">IF(BP8&lt;&gt;"",BP8,"")</f>
        <v>Kraby</v>
      </c>
      <c r="BM28" t="str">
        <f t="shared" si="62"/>
        <v/>
      </c>
      <c r="BN28" t="str">
        <f t="shared" si="62"/>
        <v/>
      </c>
      <c r="BO28" t="str">
        <f t="shared" si="62"/>
        <v>Czysty niebieski</v>
      </c>
      <c r="BP28" s="55"/>
      <c r="BQ28" s="55"/>
      <c r="BR28" s="55"/>
      <c r="BS28" s="55"/>
      <c r="BT28" t="str">
        <f t="shared" ref="BT28:BW28" si="63">IF(BP8&lt;&gt;"",BP8,"")</f>
        <v>Kraby</v>
      </c>
      <c r="BU28" t="str">
        <f t="shared" si="63"/>
        <v/>
      </c>
      <c r="BV28" t="str">
        <f t="shared" si="63"/>
        <v/>
      </c>
      <c r="BW28" t="str">
        <f t="shared" si="63"/>
        <v>Czysty niebieski</v>
      </c>
      <c r="BX28" t="str">
        <f t="shared" ref="BX28:CA28" si="64">IF(CF8&lt;&gt;"",CF8,"")</f>
        <v/>
      </c>
      <c r="BY28" t="str">
        <f t="shared" si="64"/>
        <v/>
      </c>
      <c r="BZ28" t="str">
        <f t="shared" si="64"/>
        <v/>
      </c>
      <c r="CA28" t="str">
        <f t="shared" si="64"/>
        <v/>
      </c>
      <c r="CB28" t="str">
        <f t="shared" ref="CB28:CE28" si="65">IF(CF8&lt;&gt;"",CF8,"")</f>
        <v/>
      </c>
      <c r="CC28" t="str">
        <f t="shared" si="65"/>
        <v/>
      </c>
      <c r="CD28" t="str">
        <f t="shared" si="65"/>
        <v/>
      </c>
      <c r="CE28" t="str">
        <f t="shared" si="65"/>
        <v/>
      </c>
      <c r="CF28" s="55"/>
      <c r="CG28" s="55"/>
      <c r="CH28" s="55"/>
      <c r="CI28" s="55"/>
      <c r="CJ28" t="str">
        <f t="shared" ref="CJ28:CM28" si="66">IF(CF8&lt;&gt;"",CF8,"")</f>
        <v/>
      </c>
      <c r="CK28" t="str">
        <f t="shared" si="66"/>
        <v/>
      </c>
      <c r="CL28" t="str">
        <f t="shared" si="66"/>
        <v/>
      </c>
      <c r="CM28" t="str">
        <f t="shared" si="66"/>
        <v/>
      </c>
      <c r="CN28" t="str">
        <f t="shared" ref="CN28:CQ28" si="67">IF(CV8&lt;&gt;"",CV8,"")</f>
        <v/>
      </c>
      <c r="CO28" t="str">
        <f t="shared" si="67"/>
        <v/>
      </c>
      <c r="CP28" t="str">
        <f t="shared" si="67"/>
        <v/>
      </c>
      <c r="CQ28" t="str">
        <f t="shared" si="67"/>
        <v/>
      </c>
      <c r="CR28" t="str">
        <f t="shared" ref="CR28:CU28" si="68">IF(CV8&lt;&gt;"",CV8,"")</f>
        <v/>
      </c>
      <c r="CS28" t="str">
        <f t="shared" si="68"/>
        <v/>
      </c>
      <c r="CT28" t="str">
        <f t="shared" si="68"/>
        <v/>
      </c>
      <c r="CU28" t="str">
        <f t="shared" si="68"/>
        <v/>
      </c>
      <c r="CV28" s="55"/>
      <c r="CW28" s="55"/>
      <c r="CX28" s="55"/>
      <c r="CY28" s="55"/>
      <c r="CZ28" t="str">
        <f t="shared" ref="CZ28:DC28" si="69">IF(CV8&lt;&gt;"",CV8,"")</f>
        <v/>
      </c>
      <c r="DA28" t="str">
        <f t="shared" si="69"/>
        <v/>
      </c>
      <c r="DB28" t="str">
        <f t="shared" si="69"/>
        <v/>
      </c>
      <c r="DC28" t="str">
        <f t="shared" si="69"/>
        <v/>
      </c>
      <c r="DD28" t="str">
        <f t="shared" ref="DD28:DG28" si="70">IF(DL8&lt;&gt;"",DL8,"")</f>
        <v/>
      </c>
      <c r="DE28" t="str">
        <f t="shared" si="70"/>
        <v/>
      </c>
      <c r="DF28" t="str">
        <f t="shared" si="70"/>
        <v/>
      </c>
      <c r="DG28" t="str">
        <f t="shared" si="70"/>
        <v/>
      </c>
      <c r="DH28" t="str">
        <f t="shared" ref="DH28:DK28" si="71">IF(DL8&lt;&gt;"",DL8,"")</f>
        <v/>
      </c>
      <c r="DI28" t="str">
        <f t="shared" si="71"/>
        <v/>
      </c>
      <c r="DJ28" t="str">
        <f t="shared" si="71"/>
        <v/>
      </c>
      <c r="DK28" t="str">
        <f t="shared" si="71"/>
        <v/>
      </c>
      <c r="DL28" s="55"/>
      <c r="DM28" s="55"/>
      <c r="DN28" s="55"/>
      <c r="DO28" s="55"/>
      <c r="DP28" t="str">
        <f t="shared" ref="DP28:DS28" si="72">IF(DL8&lt;&gt;"",DL8,"")</f>
        <v/>
      </c>
      <c r="DQ28" t="str">
        <f t="shared" si="72"/>
        <v/>
      </c>
      <c r="DR28" t="str">
        <f t="shared" si="72"/>
        <v/>
      </c>
      <c r="DS28" t="str">
        <f t="shared" si="72"/>
        <v/>
      </c>
      <c r="DT28" t="str">
        <f t="shared" ref="DT28:DW28" si="73">IF(EB8&lt;&gt;"",EB8,"")</f>
        <v/>
      </c>
      <c r="DU28" t="str">
        <f t="shared" si="73"/>
        <v/>
      </c>
      <c r="DV28" t="str">
        <f t="shared" si="73"/>
        <v/>
      </c>
      <c r="DW28" t="str">
        <f t="shared" si="73"/>
        <v/>
      </c>
      <c r="DX28" t="str">
        <f t="shared" ref="DX28:EA28" si="74">IF(EB8&lt;&gt;"",EB8,"")</f>
        <v/>
      </c>
      <c r="DY28" t="str">
        <f t="shared" si="74"/>
        <v/>
      </c>
      <c r="DZ28" t="str">
        <f t="shared" si="74"/>
        <v/>
      </c>
      <c r="EA28" t="str">
        <f t="shared" si="74"/>
        <v/>
      </c>
      <c r="EB28" s="55"/>
      <c r="EC28" s="55"/>
      <c r="ED28" s="55"/>
      <c r="EE28" s="55"/>
      <c r="EF28" t="str">
        <f t="shared" ref="EF28:EI28" si="75">IF(EB8&lt;&gt;"",EB8,"")</f>
        <v/>
      </c>
      <c r="EG28" t="str">
        <f t="shared" si="75"/>
        <v/>
      </c>
      <c r="EH28" t="str">
        <f t="shared" si="75"/>
        <v/>
      </c>
      <c r="EI28" t="str">
        <f t="shared" si="75"/>
        <v/>
      </c>
    </row>
    <row r="29" spans="1:139" x14ac:dyDescent="0.3">
      <c r="A29" t="s">
        <v>759</v>
      </c>
      <c r="B29" t="s">
        <v>451</v>
      </c>
      <c r="C29" t="s">
        <v>456</v>
      </c>
      <c r="D29" t="s">
        <v>13</v>
      </c>
      <c r="E29" t="s">
        <v>630</v>
      </c>
      <c r="F29" t="s">
        <v>48</v>
      </c>
      <c r="G29" t="s">
        <v>48</v>
      </c>
      <c r="H29" t="s">
        <v>48</v>
      </c>
      <c r="I29" t="str">
        <f>_xlfn.CONCAT(Typ_Sezon_Styl[[#This Row],[Typ]:[Styl]])</f>
        <v>Sweterzimauniwersalny</v>
      </c>
      <c r="K29" s="4">
        <v>25</v>
      </c>
      <c r="L29" t="str">
        <f t="shared" ref="L29:O29" si="76">IF(T9&lt;&gt;"",T9,"")</f>
        <v/>
      </c>
      <c r="M29" t="str">
        <f t="shared" si="76"/>
        <v/>
      </c>
      <c r="N29" t="str">
        <f t="shared" si="76"/>
        <v/>
      </c>
      <c r="O29" t="str">
        <f t="shared" si="76"/>
        <v/>
      </c>
      <c r="P29" t="str">
        <f t="shared" ref="P29:S29" si="77">IF(T9&lt;&gt;"",T9,"")</f>
        <v/>
      </c>
      <c r="Q29" t="str">
        <f t="shared" si="77"/>
        <v/>
      </c>
      <c r="R29" t="str">
        <f t="shared" si="77"/>
        <v/>
      </c>
      <c r="S29" t="str">
        <f t="shared" si="77"/>
        <v/>
      </c>
      <c r="T29" s="55"/>
      <c r="U29" s="55"/>
      <c r="V29" s="55"/>
      <c r="W29" s="55"/>
      <c r="X29" t="str">
        <f t="shared" ref="X29:AA29" si="78">IF(T9&lt;&gt;"",T9,"")</f>
        <v/>
      </c>
      <c r="Y29" t="str">
        <f t="shared" si="78"/>
        <v/>
      </c>
      <c r="Z29" t="str">
        <f t="shared" si="78"/>
        <v/>
      </c>
      <c r="AA29" t="str">
        <f t="shared" si="78"/>
        <v/>
      </c>
      <c r="AB29" t="str">
        <f t="shared" ref="AB29:AE29" si="79">IF(AJ9&lt;&gt;"",AJ9,"")</f>
        <v/>
      </c>
      <c r="AC29" t="str">
        <f t="shared" si="79"/>
        <v/>
      </c>
      <c r="AD29" t="str">
        <f t="shared" si="79"/>
        <v/>
      </c>
      <c r="AE29" t="str">
        <f t="shared" si="79"/>
        <v/>
      </c>
      <c r="AF29" t="str">
        <f t="shared" ref="AF29:AI29" si="80">IF(AJ9&lt;&gt;"",AJ9,"")</f>
        <v/>
      </c>
      <c r="AG29" t="str">
        <f t="shared" si="80"/>
        <v/>
      </c>
      <c r="AH29" t="str">
        <f t="shared" si="80"/>
        <v/>
      </c>
      <c r="AI29" t="str">
        <f t="shared" si="80"/>
        <v/>
      </c>
      <c r="AJ29" s="55"/>
      <c r="AK29" s="55"/>
      <c r="AL29" s="55"/>
      <c r="AM29" s="55"/>
      <c r="AN29" t="str">
        <f t="shared" ref="AN29:AQ29" si="81">IF(AJ9&lt;&gt;"",AJ9,"")</f>
        <v/>
      </c>
      <c r="AO29" t="str">
        <f t="shared" si="81"/>
        <v/>
      </c>
      <c r="AP29" t="str">
        <f t="shared" si="81"/>
        <v/>
      </c>
      <c r="AQ29" t="str">
        <f t="shared" si="81"/>
        <v/>
      </c>
      <c r="AR29" t="str">
        <f t="shared" ref="AR29:AU29" si="82">IF(AZ9&lt;&gt;"",AZ9,"")</f>
        <v/>
      </c>
      <c r="AS29" t="str">
        <f t="shared" si="82"/>
        <v/>
      </c>
      <c r="AT29" t="str">
        <f t="shared" si="82"/>
        <v/>
      </c>
      <c r="AU29" t="str">
        <f t="shared" si="82"/>
        <v/>
      </c>
      <c r="AV29" t="str">
        <f t="shared" ref="AV29:AY29" si="83">IF(AZ9&lt;&gt;"",AZ9,"")</f>
        <v/>
      </c>
      <c r="AW29" t="str">
        <f t="shared" si="83"/>
        <v/>
      </c>
      <c r="AX29" t="str">
        <f t="shared" si="83"/>
        <v/>
      </c>
      <c r="AY29" t="str">
        <f t="shared" si="83"/>
        <v/>
      </c>
      <c r="AZ29" s="55"/>
      <c r="BA29" s="55"/>
      <c r="BB29" s="55"/>
      <c r="BC29" s="55"/>
      <c r="BD29" t="str">
        <f t="shared" ref="BD29:BG29" si="84">IF(AZ9&lt;&gt;"",AZ9,"")</f>
        <v/>
      </c>
      <c r="BE29" t="str">
        <f t="shared" si="84"/>
        <v/>
      </c>
      <c r="BF29" t="str">
        <f t="shared" si="84"/>
        <v/>
      </c>
      <c r="BG29" t="str">
        <f t="shared" si="84"/>
        <v/>
      </c>
      <c r="BH29" t="str">
        <f t="shared" ref="BH29:BK29" si="85">IF(BP9&lt;&gt;"",BP9,"")</f>
        <v>Prosiaki</v>
      </c>
      <c r="BI29" t="str">
        <f t="shared" si="85"/>
        <v/>
      </c>
      <c r="BJ29" t="str">
        <f t="shared" si="85"/>
        <v/>
      </c>
      <c r="BK29" t="str">
        <f t="shared" si="85"/>
        <v>czysty szkarłat</v>
      </c>
      <c r="BL29" t="str">
        <f t="shared" ref="BL29:BO29" si="86">IF(BP9&lt;&gt;"",BP9,"")</f>
        <v>Prosiaki</v>
      </c>
      <c r="BM29" t="str">
        <f t="shared" si="86"/>
        <v/>
      </c>
      <c r="BN29" t="str">
        <f t="shared" si="86"/>
        <v/>
      </c>
      <c r="BO29" t="str">
        <f t="shared" si="86"/>
        <v>czysty szkarłat</v>
      </c>
      <c r="BP29" s="55"/>
      <c r="BQ29" s="55"/>
      <c r="BR29" s="55"/>
      <c r="BS29" s="55"/>
      <c r="BT29" t="str">
        <f t="shared" ref="BT29:BW29" si="87">IF(BP9&lt;&gt;"",BP9,"")</f>
        <v>Prosiaki</v>
      </c>
      <c r="BU29" t="str">
        <f t="shared" si="87"/>
        <v/>
      </c>
      <c r="BV29" t="str">
        <f t="shared" si="87"/>
        <v/>
      </c>
      <c r="BW29" t="str">
        <f t="shared" si="87"/>
        <v>czysty szkarłat</v>
      </c>
      <c r="BX29" t="str">
        <f t="shared" ref="BX29:CA29" si="88">IF(CF9&lt;&gt;"",CF9,"")</f>
        <v/>
      </c>
      <c r="BY29" t="str">
        <f t="shared" si="88"/>
        <v/>
      </c>
      <c r="BZ29" t="str">
        <f t="shared" si="88"/>
        <v/>
      </c>
      <c r="CA29" t="str">
        <f t="shared" si="88"/>
        <v/>
      </c>
      <c r="CB29" t="str">
        <f t="shared" ref="CB29:CE29" si="89">IF(CF9&lt;&gt;"",CF9,"")</f>
        <v/>
      </c>
      <c r="CC29" t="str">
        <f t="shared" si="89"/>
        <v/>
      </c>
      <c r="CD29" t="str">
        <f t="shared" si="89"/>
        <v/>
      </c>
      <c r="CE29" t="str">
        <f t="shared" si="89"/>
        <v/>
      </c>
      <c r="CF29" s="55"/>
      <c r="CG29" s="55"/>
      <c r="CH29" s="55"/>
      <c r="CI29" s="55"/>
      <c r="CJ29" t="str">
        <f t="shared" ref="CJ29:CM29" si="90">IF(CF9&lt;&gt;"",CF9,"")</f>
        <v/>
      </c>
      <c r="CK29" t="str">
        <f t="shared" si="90"/>
        <v/>
      </c>
      <c r="CL29" t="str">
        <f t="shared" si="90"/>
        <v/>
      </c>
      <c r="CM29" t="str">
        <f t="shared" si="90"/>
        <v/>
      </c>
      <c r="CN29" t="str">
        <f t="shared" ref="CN29:CQ29" si="91">IF(CV9&lt;&gt;"",CV9,"")</f>
        <v/>
      </c>
      <c r="CO29" t="str">
        <f t="shared" si="91"/>
        <v/>
      </c>
      <c r="CP29" t="str">
        <f t="shared" si="91"/>
        <v/>
      </c>
      <c r="CQ29" t="str">
        <f t="shared" si="91"/>
        <v/>
      </c>
      <c r="CR29" t="str">
        <f t="shared" ref="CR29:CU29" si="92">IF(CV9&lt;&gt;"",CV9,"")</f>
        <v/>
      </c>
      <c r="CS29" t="str">
        <f t="shared" si="92"/>
        <v/>
      </c>
      <c r="CT29" t="str">
        <f t="shared" si="92"/>
        <v/>
      </c>
      <c r="CU29" t="str">
        <f t="shared" si="92"/>
        <v/>
      </c>
      <c r="CV29" s="55"/>
      <c r="CW29" s="55"/>
      <c r="CX29" s="55"/>
      <c r="CY29" s="55"/>
      <c r="CZ29" t="str">
        <f t="shared" ref="CZ29:DC29" si="93">IF(CV9&lt;&gt;"",CV9,"")</f>
        <v/>
      </c>
      <c r="DA29" t="str">
        <f t="shared" si="93"/>
        <v/>
      </c>
      <c r="DB29" t="str">
        <f t="shared" si="93"/>
        <v/>
      </c>
      <c r="DC29" t="str">
        <f t="shared" si="93"/>
        <v/>
      </c>
      <c r="DD29" t="str">
        <f t="shared" ref="DD29:DG29" si="94">IF(DL9&lt;&gt;"",DL9,"")</f>
        <v/>
      </c>
      <c r="DE29" t="str">
        <f t="shared" si="94"/>
        <v/>
      </c>
      <c r="DF29" t="str">
        <f t="shared" si="94"/>
        <v/>
      </c>
      <c r="DG29" t="str">
        <f t="shared" si="94"/>
        <v/>
      </c>
      <c r="DH29" t="str">
        <f t="shared" ref="DH29:DK29" si="95">IF(DL9&lt;&gt;"",DL9,"")</f>
        <v/>
      </c>
      <c r="DI29" t="str">
        <f t="shared" si="95"/>
        <v/>
      </c>
      <c r="DJ29" t="str">
        <f t="shared" si="95"/>
        <v/>
      </c>
      <c r="DK29" t="str">
        <f t="shared" si="95"/>
        <v/>
      </c>
      <c r="DL29" s="55"/>
      <c r="DM29" s="55"/>
      <c r="DN29" s="55"/>
      <c r="DO29" s="55"/>
      <c r="DP29" t="str">
        <f t="shared" ref="DP29:DS29" si="96">IF(DL9&lt;&gt;"",DL9,"")</f>
        <v/>
      </c>
      <c r="DQ29" t="str">
        <f t="shared" si="96"/>
        <v/>
      </c>
      <c r="DR29" t="str">
        <f t="shared" si="96"/>
        <v/>
      </c>
      <c r="DS29" t="str">
        <f t="shared" si="96"/>
        <v/>
      </c>
      <c r="DT29" t="str">
        <f t="shared" ref="DT29:DW29" si="97">IF(EB9&lt;&gt;"",EB9,"")</f>
        <v/>
      </c>
      <c r="DU29" t="str">
        <f t="shared" si="97"/>
        <v/>
      </c>
      <c r="DV29" t="str">
        <f t="shared" si="97"/>
        <v/>
      </c>
      <c r="DW29" t="str">
        <f t="shared" si="97"/>
        <v/>
      </c>
      <c r="DX29" t="str">
        <f t="shared" ref="DX29:EA29" si="98">IF(EB9&lt;&gt;"",EB9,"")</f>
        <v/>
      </c>
      <c r="DY29" t="str">
        <f t="shared" si="98"/>
        <v/>
      </c>
      <c r="DZ29" t="str">
        <f t="shared" si="98"/>
        <v/>
      </c>
      <c r="EA29" t="str">
        <f t="shared" si="98"/>
        <v/>
      </c>
      <c r="EB29" s="55"/>
      <c r="EC29" s="55"/>
      <c r="ED29" s="55"/>
      <c r="EE29" s="55"/>
      <c r="EF29" t="str">
        <f t="shared" ref="EF29:EI29" si="99">IF(EB9&lt;&gt;"",EB9,"")</f>
        <v/>
      </c>
      <c r="EG29" t="str">
        <f t="shared" si="99"/>
        <v/>
      </c>
      <c r="EH29" t="str">
        <f t="shared" si="99"/>
        <v/>
      </c>
      <c r="EI29" t="str">
        <f t="shared" si="99"/>
        <v/>
      </c>
    </row>
    <row r="30" spans="1:139" x14ac:dyDescent="0.3">
      <c r="A30" t="s">
        <v>760</v>
      </c>
      <c r="B30" t="s">
        <v>451</v>
      </c>
      <c r="C30" t="s">
        <v>456</v>
      </c>
      <c r="D30" t="s">
        <v>13</v>
      </c>
      <c r="E30" t="s">
        <v>630</v>
      </c>
      <c r="F30" t="s">
        <v>48</v>
      </c>
      <c r="G30" t="s">
        <v>48</v>
      </c>
      <c r="H30" t="s">
        <v>48</v>
      </c>
      <c r="I30" t="str">
        <f>_xlfn.CONCAT(Typ_Sezon_Styl[[#This Row],[Typ]:[Styl]])</f>
        <v>Sweterzimauniwersalny</v>
      </c>
      <c r="K30">
        <v>26</v>
      </c>
      <c r="L30" t="str">
        <f t="shared" ref="L30:O30" si="100">IF(T10&lt;&gt;"",T10,"")</f>
        <v/>
      </c>
      <c r="M30" t="str">
        <f t="shared" si="100"/>
        <v/>
      </c>
      <c r="N30" t="str">
        <f t="shared" si="100"/>
        <v/>
      </c>
      <c r="O30" t="str">
        <f t="shared" si="100"/>
        <v/>
      </c>
      <c r="P30" t="str">
        <f t="shared" ref="P30:S30" si="101">IF(T10&lt;&gt;"",T10,"")</f>
        <v/>
      </c>
      <c r="Q30" t="str">
        <f t="shared" si="101"/>
        <v/>
      </c>
      <c r="R30" t="str">
        <f t="shared" si="101"/>
        <v/>
      </c>
      <c r="S30" t="str">
        <f t="shared" si="101"/>
        <v/>
      </c>
      <c r="T30" s="55"/>
      <c r="U30" s="55"/>
      <c r="V30" s="55"/>
      <c r="W30" s="55"/>
      <c r="X30" t="str">
        <f t="shared" ref="X30:AA30" si="102">IF(T10&lt;&gt;"",T10,"")</f>
        <v/>
      </c>
      <c r="Y30" t="str">
        <f t="shared" si="102"/>
        <v/>
      </c>
      <c r="Z30" t="str">
        <f t="shared" si="102"/>
        <v/>
      </c>
      <c r="AA30" t="str">
        <f t="shared" si="102"/>
        <v/>
      </c>
      <c r="AB30" t="str">
        <f t="shared" ref="AB30:AE30" si="103">IF(AJ10&lt;&gt;"",AJ10,"")</f>
        <v/>
      </c>
      <c r="AC30" t="str">
        <f t="shared" si="103"/>
        <v/>
      </c>
      <c r="AD30" t="str">
        <f t="shared" si="103"/>
        <v/>
      </c>
      <c r="AE30" t="str">
        <f t="shared" si="103"/>
        <v/>
      </c>
      <c r="AF30" t="str">
        <f t="shared" ref="AF30:AI30" si="104">IF(AJ10&lt;&gt;"",AJ10,"")</f>
        <v/>
      </c>
      <c r="AG30" t="str">
        <f t="shared" si="104"/>
        <v/>
      </c>
      <c r="AH30" t="str">
        <f t="shared" si="104"/>
        <v/>
      </c>
      <c r="AI30" t="str">
        <f t="shared" si="104"/>
        <v/>
      </c>
      <c r="AJ30" s="55"/>
      <c r="AK30" s="55"/>
      <c r="AL30" s="55"/>
      <c r="AM30" s="55"/>
      <c r="AN30" t="str">
        <f t="shared" ref="AN30:AQ30" si="105">IF(AJ10&lt;&gt;"",AJ10,"")</f>
        <v/>
      </c>
      <c r="AO30" t="str">
        <f t="shared" si="105"/>
        <v/>
      </c>
      <c r="AP30" t="str">
        <f t="shared" si="105"/>
        <v/>
      </c>
      <c r="AQ30" t="str">
        <f t="shared" si="105"/>
        <v/>
      </c>
      <c r="AR30" t="str">
        <f t="shared" ref="AR30:AU30" si="106">IF(AZ10&lt;&gt;"",AZ10,"")</f>
        <v/>
      </c>
      <c r="AS30" t="str">
        <f t="shared" si="106"/>
        <v/>
      </c>
      <c r="AT30" t="str">
        <f t="shared" si="106"/>
        <v/>
      </c>
      <c r="AU30" t="str">
        <f t="shared" si="106"/>
        <v/>
      </c>
      <c r="AV30" t="str">
        <f t="shared" ref="AV30:AY30" si="107">IF(AZ10&lt;&gt;"",AZ10,"")</f>
        <v/>
      </c>
      <c r="AW30" t="str">
        <f t="shared" si="107"/>
        <v/>
      </c>
      <c r="AX30" t="str">
        <f t="shared" si="107"/>
        <v/>
      </c>
      <c r="AY30" t="str">
        <f t="shared" si="107"/>
        <v/>
      </c>
      <c r="AZ30" s="55"/>
      <c r="BA30" s="55"/>
      <c r="BB30" s="55"/>
      <c r="BC30" s="55"/>
      <c r="BD30" t="str">
        <f t="shared" ref="BD30:BG30" si="108">IF(AZ10&lt;&gt;"",AZ10,"")</f>
        <v/>
      </c>
      <c r="BE30" t="str">
        <f t="shared" si="108"/>
        <v/>
      </c>
      <c r="BF30" t="str">
        <f t="shared" si="108"/>
        <v/>
      </c>
      <c r="BG30" t="str">
        <f t="shared" si="108"/>
        <v/>
      </c>
      <c r="BH30" t="str">
        <f t="shared" ref="BH30:BK30" si="109">IF(BP10&lt;&gt;"",BP10,"")</f>
        <v/>
      </c>
      <c r="BI30" t="str">
        <f t="shared" si="109"/>
        <v/>
      </c>
      <c r="BJ30" t="str">
        <f t="shared" si="109"/>
        <v/>
      </c>
      <c r="BK30" t="str">
        <f t="shared" si="109"/>
        <v/>
      </c>
      <c r="BL30" t="str">
        <f t="shared" ref="BL30:BO30" si="110">IF(BP10&lt;&gt;"",BP10,"")</f>
        <v/>
      </c>
      <c r="BM30" t="str">
        <f t="shared" si="110"/>
        <v/>
      </c>
      <c r="BN30" t="str">
        <f t="shared" si="110"/>
        <v/>
      </c>
      <c r="BO30" t="str">
        <f t="shared" si="110"/>
        <v/>
      </c>
      <c r="BP30" s="55"/>
      <c r="BQ30" s="55"/>
      <c r="BR30" s="55"/>
      <c r="BS30" s="55"/>
      <c r="BT30" t="str">
        <f t="shared" ref="BT30:BW30" si="111">IF(BP10&lt;&gt;"",BP10,"")</f>
        <v/>
      </c>
      <c r="BU30" t="str">
        <f t="shared" si="111"/>
        <v/>
      </c>
      <c r="BV30" t="str">
        <f t="shared" si="111"/>
        <v/>
      </c>
      <c r="BW30" t="str">
        <f t="shared" si="111"/>
        <v/>
      </c>
      <c r="BX30" t="str">
        <f t="shared" ref="BX30:CA30" si="112">IF(CF10&lt;&gt;"",CF10,"")</f>
        <v/>
      </c>
      <c r="BY30" t="str">
        <f t="shared" si="112"/>
        <v/>
      </c>
      <c r="BZ30" t="str">
        <f t="shared" si="112"/>
        <v/>
      </c>
      <c r="CA30" t="str">
        <f t="shared" si="112"/>
        <v/>
      </c>
      <c r="CB30" t="str">
        <f t="shared" ref="CB30:CE30" si="113">IF(CF10&lt;&gt;"",CF10,"")</f>
        <v/>
      </c>
      <c r="CC30" t="str">
        <f t="shared" si="113"/>
        <v/>
      </c>
      <c r="CD30" t="str">
        <f t="shared" si="113"/>
        <v/>
      </c>
      <c r="CE30" t="str">
        <f t="shared" si="113"/>
        <v/>
      </c>
      <c r="CF30" s="55"/>
      <c r="CG30" s="55"/>
      <c r="CH30" s="55"/>
      <c r="CI30" s="55"/>
      <c r="CJ30" t="str">
        <f t="shared" ref="CJ30:CM30" si="114">IF(CF10&lt;&gt;"",CF10,"")</f>
        <v/>
      </c>
      <c r="CK30" t="str">
        <f t="shared" si="114"/>
        <v/>
      </c>
      <c r="CL30" t="str">
        <f t="shared" si="114"/>
        <v/>
      </c>
      <c r="CM30" t="str">
        <f t="shared" si="114"/>
        <v/>
      </c>
      <c r="CN30" t="str">
        <f t="shared" ref="CN30:CQ30" si="115">IF(CV10&lt;&gt;"",CV10,"")</f>
        <v/>
      </c>
      <c r="CO30" t="str">
        <f t="shared" si="115"/>
        <v/>
      </c>
      <c r="CP30" t="str">
        <f t="shared" si="115"/>
        <v/>
      </c>
      <c r="CQ30" t="str">
        <f t="shared" si="115"/>
        <v/>
      </c>
      <c r="CR30" t="str">
        <f t="shared" ref="CR30:CU30" si="116">IF(CV10&lt;&gt;"",CV10,"")</f>
        <v/>
      </c>
      <c r="CS30" t="str">
        <f t="shared" si="116"/>
        <v/>
      </c>
      <c r="CT30" t="str">
        <f t="shared" si="116"/>
        <v/>
      </c>
      <c r="CU30" t="str">
        <f t="shared" si="116"/>
        <v/>
      </c>
      <c r="CV30" s="55"/>
      <c r="CW30" s="55"/>
      <c r="CX30" s="55"/>
      <c r="CY30" s="55"/>
      <c r="CZ30" t="str">
        <f t="shared" ref="CZ30:DC30" si="117">IF(CV10&lt;&gt;"",CV10,"")</f>
        <v/>
      </c>
      <c r="DA30" t="str">
        <f t="shared" si="117"/>
        <v/>
      </c>
      <c r="DB30" t="str">
        <f t="shared" si="117"/>
        <v/>
      </c>
      <c r="DC30" t="str">
        <f t="shared" si="117"/>
        <v/>
      </c>
      <c r="DD30" t="str">
        <f t="shared" ref="DD30:DG30" si="118">IF(DL10&lt;&gt;"",DL10,"")</f>
        <v/>
      </c>
      <c r="DE30" t="str">
        <f t="shared" si="118"/>
        <v/>
      </c>
      <c r="DF30" t="str">
        <f t="shared" si="118"/>
        <v/>
      </c>
      <c r="DG30" t="str">
        <f t="shared" si="118"/>
        <v/>
      </c>
      <c r="DH30" t="str">
        <f t="shared" ref="DH30:DK30" si="119">IF(DL10&lt;&gt;"",DL10,"")</f>
        <v/>
      </c>
      <c r="DI30" t="str">
        <f t="shared" si="119"/>
        <v/>
      </c>
      <c r="DJ30" t="str">
        <f t="shared" si="119"/>
        <v/>
      </c>
      <c r="DK30" t="str">
        <f t="shared" si="119"/>
        <v/>
      </c>
      <c r="DL30" s="55"/>
      <c r="DM30" s="55"/>
      <c r="DN30" s="55"/>
      <c r="DO30" s="55"/>
      <c r="DP30" t="str">
        <f t="shared" ref="DP30:DS30" si="120">IF(DL10&lt;&gt;"",DL10,"")</f>
        <v/>
      </c>
      <c r="DQ30" t="str">
        <f t="shared" si="120"/>
        <v/>
      </c>
      <c r="DR30" t="str">
        <f t="shared" si="120"/>
        <v/>
      </c>
      <c r="DS30" t="str">
        <f t="shared" si="120"/>
        <v/>
      </c>
      <c r="DT30" t="str">
        <f t="shared" ref="DT30:DW30" si="121">IF(EB10&lt;&gt;"",EB10,"")</f>
        <v/>
      </c>
      <c r="DU30" t="str">
        <f t="shared" si="121"/>
        <v/>
      </c>
      <c r="DV30" t="str">
        <f t="shared" si="121"/>
        <v/>
      </c>
      <c r="DW30" t="str">
        <f t="shared" si="121"/>
        <v/>
      </c>
      <c r="DX30" t="str">
        <f t="shared" ref="DX30:EA30" si="122">IF(EB10&lt;&gt;"",EB10,"")</f>
        <v/>
      </c>
      <c r="DY30" t="str">
        <f t="shared" si="122"/>
        <v/>
      </c>
      <c r="DZ30" t="str">
        <f t="shared" si="122"/>
        <v/>
      </c>
      <c r="EA30" t="str">
        <f t="shared" si="122"/>
        <v/>
      </c>
      <c r="EB30" s="55"/>
      <c r="EC30" s="55"/>
      <c r="ED30" s="55"/>
      <c r="EE30" s="55"/>
      <c r="EF30" t="str">
        <f t="shared" ref="EF30:EI30" si="123">IF(EB10&lt;&gt;"",EB10,"")</f>
        <v/>
      </c>
      <c r="EG30" t="str">
        <f t="shared" si="123"/>
        <v/>
      </c>
      <c r="EH30" t="str">
        <f t="shared" si="123"/>
        <v/>
      </c>
      <c r="EI30" t="str">
        <f t="shared" si="123"/>
        <v/>
      </c>
    </row>
    <row r="31" spans="1:139" x14ac:dyDescent="0.3">
      <c r="A31" t="s">
        <v>762</v>
      </c>
      <c r="B31" t="s">
        <v>451</v>
      </c>
      <c r="C31" t="s">
        <v>456</v>
      </c>
      <c r="D31" t="s">
        <v>13</v>
      </c>
      <c r="E31" t="s">
        <v>630</v>
      </c>
      <c r="F31" t="s">
        <v>48</v>
      </c>
      <c r="G31" t="s">
        <v>48</v>
      </c>
      <c r="H31" t="s">
        <v>48</v>
      </c>
      <c r="I31" t="str">
        <f>_xlfn.CONCAT(Typ_Sezon_Styl[[#This Row],[Typ]:[Styl]])</f>
        <v>Sweterzimauniwersalny</v>
      </c>
      <c r="K31">
        <v>27</v>
      </c>
      <c r="L31" t="str">
        <f t="shared" ref="L31:O31" si="124">IF(T11&lt;&gt;"",T11,"")</f>
        <v/>
      </c>
      <c r="M31" t="str">
        <f t="shared" si="124"/>
        <v/>
      </c>
      <c r="N31" t="str">
        <f t="shared" si="124"/>
        <v/>
      </c>
      <c r="O31" t="str">
        <f t="shared" si="124"/>
        <v/>
      </c>
      <c r="P31" t="str">
        <f t="shared" ref="P31:S31" si="125">IF(T11&lt;&gt;"",T11,"")</f>
        <v/>
      </c>
      <c r="Q31" t="str">
        <f t="shared" si="125"/>
        <v/>
      </c>
      <c r="R31" t="str">
        <f t="shared" si="125"/>
        <v/>
      </c>
      <c r="S31" t="str">
        <f t="shared" si="125"/>
        <v/>
      </c>
      <c r="T31" s="55"/>
      <c r="U31" s="55"/>
      <c r="V31" s="55"/>
      <c r="W31" s="55"/>
      <c r="X31" t="str">
        <f t="shared" ref="X31:AA31" si="126">IF(T11&lt;&gt;"",T11,"")</f>
        <v/>
      </c>
      <c r="Y31" t="str">
        <f t="shared" si="126"/>
        <v/>
      </c>
      <c r="Z31" t="str">
        <f t="shared" si="126"/>
        <v/>
      </c>
      <c r="AA31" t="str">
        <f t="shared" si="126"/>
        <v/>
      </c>
      <c r="AB31" t="str">
        <f t="shared" ref="AB31:AE31" si="127">IF(AJ11&lt;&gt;"",AJ11,"")</f>
        <v/>
      </c>
      <c r="AC31" t="str">
        <f t="shared" si="127"/>
        <v/>
      </c>
      <c r="AD31" t="str">
        <f t="shared" si="127"/>
        <v/>
      </c>
      <c r="AE31" t="str">
        <f t="shared" si="127"/>
        <v/>
      </c>
      <c r="AF31" t="str">
        <f t="shared" ref="AF31:AI31" si="128">IF(AJ11&lt;&gt;"",AJ11,"")</f>
        <v/>
      </c>
      <c r="AG31" t="str">
        <f t="shared" si="128"/>
        <v/>
      </c>
      <c r="AH31" t="str">
        <f t="shared" si="128"/>
        <v/>
      </c>
      <c r="AI31" t="str">
        <f t="shared" si="128"/>
        <v/>
      </c>
      <c r="AJ31" s="55"/>
      <c r="AK31" s="55"/>
      <c r="AL31" s="55"/>
      <c r="AM31" s="55"/>
      <c r="AN31" t="str">
        <f t="shared" ref="AN31:AQ31" si="129">IF(AJ11&lt;&gt;"",AJ11,"")</f>
        <v/>
      </c>
      <c r="AO31" t="str">
        <f t="shared" si="129"/>
        <v/>
      </c>
      <c r="AP31" t="str">
        <f t="shared" si="129"/>
        <v/>
      </c>
      <c r="AQ31" t="str">
        <f t="shared" si="129"/>
        <v/>
      </c>
      <c r="AR31" t="str">
        <f t="shared" ref="AR31:AU31" si="130">IF(AZ11&lt;&gt;"",AZ11,"")</f>
        <v/>
      </c>
      <c r="AS31" t="str">
        <f t="shared" si="130"/>
        <v/>
      </c>
      <c r="AT31" t="str">
        <f t="shared" si="130"/>
        <v/>
      </c>
      <c r="AU31" t="str">
        <f t="shared" si="130"/>
        <v/>
      </c>
      <c r="AV31" t="str">
        <f t="shared" ref="AV31:AY31" si="131">IF(AZ11&lt;&gt;"",AZ11,"")</f>
        <v/>
      </c>
      <c r="AW31" t="str">
        <f t="shared" si="131"/>
        <v/>
      </c>
      <c r="AX31" t="str">
        <f t="shared" si="131"/>
        <v/>
      </c>
      <c r="AY31" t="str">
        <f t="shared" si="131"/>
        <v/>
      </c>
      <c r="AZ31" s="55"/>
      <c r="BA31" s="55"/>
      <c r="BB31" s="55"/>
      <c r="BC31" s="55"/>
      <c r="BD31" t="str">
        <f t="shared" ref="BD31:BG31" si="132">IF(AZ11&lt;&gt;"",AZ11,"")</f>
        <v/>
      </c>
      <c r="BE31" t="str">
        <f t="shared" si="132"/>
        <v/>
      </c>
      <c r="BF31" t="str">
        <f t="shared" si="132"/>
        <v/>
      </c>
      <c r="BG31" t="str">
        <f t="shared" si="132"/>
        <v/>
      </c>
      <c r="BH31" t="str">
        <f t="shared" ref="BH31:BK31" si="133">IF(BP11&lt;&gt;"",BP11,"")</f>
        <v/>
      </c>
      <c r="BI31" t="str">
        <f t="shared" si="133"/>
        <v/>
      </c>
      <c r="BJ31" t="str">
        <f t="shared" si="133"/>
        <v/>
      </c>
      <c r="BK31" t="str">
        <f t="shared" si="133"/>
        <v/>
      </c>
      <c r="BL31" t="str">
        <f t="shared" ref="BL31:BO31" si="134">IF(BP11&lt;&gt;"",BP11,"")</f>
        <v/>
      </c>
      <c r="BM31" t="str">
        <f t="shared" si="134"/>
        <v/>
      </c>
      <c r="BN31" t="str">
        <f t="shared" si="134"/>
        <v/>
      </c>
      <c r="BO31" t="str">
        <f t="shared" si="134"/>
        <v/>
      </c>
      <c r="BP31" s="55"/>
      <c r="BQ31" s="55"/>
      <c r="BR31" s="55"/>
      <c r="BS31" s="55"/>
      <c r="BT31" t="str">
        <f t="shared" ref="BT31:BW31" si="135">IF(BP11&lt;&gt;"",BP11,"")</f>
        <v/>
      </c>
      <c r="BU31" t="str">
        <f t="shared" si="135"/>
        <v/>
      </c>
      <c r="BV31" t="str">
        <f t="shared" si="135"/>
        <v/>
      </c>
      <c r="BW31" t="str">
        <f t="shared" si="135"/>
        <v/>
      </c>
      <c r="BX31" t="str">
        <f t="shared" ref="BX31:CA31" si="136">IF(CF11&lt;&gt;"",CF11,"")</f>
        <v/>
      </c>
      <c r="BY31" t="str">
        <f t="shared" si="136"/>
        <v/>
      </c>
      <c r="BZ31" t="str">
        <f t="shared" si="136"/>
        <v/>
      </c>
      <c r="CA31" t="str">
        <f t="shared" si="136"/>
        <v/>
      </c>
      <c r="CB31" t="str">
        <f t="shared" ref="CB31:CE31" si="137">IF(CF11&lt;&gt;"",CF11,"")</f>
        <v/>
      </c>
      <c r="CC31" t="str">
        <f t="shared" si="137"/>
        <v/>
      </c>
      <c r="CD31" t="str">
        <f t="shared" si="137"/>
        <v/>
      </c>
      <c r="CE31" t="str">
        <f t="shared" si="137"/>
        <v/>
      </c>
      <c r="CF31" s="55"/>
      <c r="CG31" s="55"/>
      <c r="CH31" s="55"/>
      <c r="CI31" s="55"/>
      <c r="CJ31" t="str">
        <f t="shared" ref="CJ31:CM31" si="138">IF(CF11&lt;&gt;"",CF11,"")</f>
        <v/>
      </c>
      <c r="CK31" t="str">
        <f t="shared" si="138"/>
        <v/>
      </c>
      <c r="CL31" t="str">
        <f t="shared" si="138"/>
        <v/>
      </c>
      <c r="CM31" t="str">
        <f t="shared" si="138"/>
        <v/>
      </c>
      <c r="CN31" t="str">
        <f t="shared" ref="CN31:CQ31" si="139">IF(CV11&lt;&gt;"",CV11,"")</f>
        <v/>
      </c>
      <c r="CO31" t="str">
        <f t="shared" si="139"/>
        <v/>
      </c>
      <c r="CP31" t="str">
        <f t="shared" si="139"/>
        <v/>
      </c>
      <c r="CQ31" t="str">
        <f t="shared" si="139"/>
        <v/>
      </c>
      <c r="CR31" t="str">
        <f t="shared" ref="CR31:CU31" si="140">IF(CV11&lt;&gt;"",CV11,"")</f>
        <v/>
      </c>
      <c r="CS31" t="str">
        <f t="shared" si="140"/>
        <v/>
      </c>
      <c r="CT31" t="str">
        <f t="shared" si="140"/>
        <v/>
      </c>
      <c r="CU31" t="str">
        <f t="shared" si="140"/>
        <v/>
      </c>
      <c r="CV31" s="55"/>
      <c r="CW31" s="55"/>
      <c r="CX31" s="55"/>
      <c r="CY31" s="55"/>
      <c r="CZ31" t="str">
        <f t="shared" ref="CZ31:DC31" si="141">IF(CV11&lt;&gt;"",CV11,"")</f>
        <v/>
      </c>
      <c r="DA31" t="str">
        <f t="shared" si="141"/>
        <v/>
      </c>
      <c r="DB31" t="str">
        <f t="shared" si="141"/>
        <v/>
      </c>
      <c r="DC31" t="str">
        <f t="shared" si="141"/>
        <v/>
      </c>
      <c r="DD31" t="str">
        <f t="shared" ref="DD31:DG31" si="142">IF(DL11&lt;&gt;"",DL11,"")</f>
        <v/>
      </c>
      <c r="DE31" t="str">
        <f t="shared" si="142"/>
        <v/>
      </c>
      <c r="DF31" t="str">
        <f t="shared" si="142"/>
        <v/>
      </c>
      <c r="DG31" t="str">
        <f t="shared" si="142"/>
        <v/>
      </c>
      <c r="DH31" t="str">
        <f t="shared" ref="DH31:DK31" si="143">IF(DL11&lt;&gt;"",DL11,"")</f>
        <v/>
      </c>
      <c r="DI31" t="str">
        <f t="shared" si="143"/>
        <v/>
      </c>
      <c r="DJ31" t="str">
        <f t="shared" si="143"/>
        <v/>
      </c>
      <c r="DK31" t="str">
        <f t="shared" si="143"/>
        <v/>
      </c>
      <c r="DL31" s="55"/>
      <c r="DM31" s="55"/>
      <c r="DN31" s="55"/>
      <c r="DO31" s="55"/>
      <c r="DP31" t="str">
        <f t="shared" ref="DP31:DS31" si="144">IF(DL11&lt;&gt;"",DL11,"")</f>
        <v/>
      </c>
      <c r="DQ31" t="str">
        <f t="shared" si="144"/>
        <v/>
      </c>
      <c r="DR31" t="str">
        <f t="shared" si="144"/>
        <v/>
      </c>
      <c r="DS31" t="str">
        <f t="shared" si="144"/>
        <v/>
      </c>
      <c r="DT31" t="str">
        <f t="shared" ref="DT31:DW31" si="145">IF(EB11&lt;&gt;"",EB11,"")</f>
        <v/>
      </c>
      <c r="DU31" t="str">
        <f t="shared" si="145"/>
        <v/>
      </c>
      <c r="DV31" t="str">
        <f t="shared" si="145"/>
        <v/>
      </c>
      <c r="DW31" t="str">
        <f t="shared" si="145"/>
        <v/>
      </c>
      <c r="DX31" t="str">
        <f t="shared" ref="DX31:EA31" si="146">IF(EB11&lt;&gt;"",EB11,"")</f>
        <v/>
      </c>
      <c r="DY31" t="str">
        <f t="shared" si="146"/>
        <v/>
      </c>
      <c r="DZ31" t="str">
        <f t="shared" si="146"/>
        <v/>
      </c>
      <c r="EA31" t="str">
        <f t="shared" si="146"/>
        <v/>
      </c>
      <c r="EB31" s="55"/>
      <c r="EC31" s="55"/>
      <c r="ED31" s="55"/>
      <c r="EE31" s="55"/>
      <c r="EF31" t="str">
        <f t="shared" ref="EF31:EI31" si="147">IF(EB11&lt;&gt;"",EB11,"")</f>
        <v/>
      </c>
      <c r="EG31" t="str">
        <f t="shared" si="147"/>
        <v/>
      </c>
      <c r="EH31" t="str">
        <f t="shared" si="147"/>
        <v/>
      </c>
      <c r="EI31" t="str">
        <f t="shared" si="147"/>
        <v/>
      </c>
    </row>
    <row r="32" spans="1:139" x14ac:dyDescent="0.3">
      <c r="A32" t="s">
        <v>763</v>
      </c>
      <c r="B32" t="s">
        <v>451</v>
      </c>
      <c r="C32" t="s">
        <v>456</v>
      </c>
      <c r="D32" t="s">
        <v>13</v>
      </c>
      <c r="E32" t="s">
        <v>630</v>
      </c>
      <c r="F32" t="s">
        <v>48</v>
      </c>
      <c r="G32" t="s">
        <v>48</v>
      </c>
      <c r="H32" t="s">
        <v>48</v>
      </c>
      <c r="I32" t="str">
        <f>_xlfn.CONCAT(Typ_Sezon_Styl[[#This Row],[Typ]:[Styl]])</f>
        <v>Sweterzimauniwersalny</v>
      </c>
      <c r="K32" s="4">
        <v>28</v>
      </c>
      <c r="L32" t="str">
        <f t="shared" ref="L32:O32" si="148">IF(T12&lt;&gt;"",T12,"")</f>
        <v/>
      </c>
      <c r="M32" t="str">
        <f t="shared" si="148"/>
        <v/>
      </c>
      <c r="N32" t="str">
        <f t="shared" si="148"/>
        <v/>
      </c>
      <c r="O32" t="str">
        <f t="shared" si="148"/>
        <v/>
      </c>
      <c r="P32" t="str">
        <f t="shared" ref="P32:S32" si="149">IF(T12&lt;&gt;"",T12,"")</f>
        <v/>
      </c>
      <c r="Q32" t="str">
        <f t="shared" si="149"/>
        <v/>
      </c>
      <c r="R32" t="str">
        <f t="shared" si="149"/>
        <v/>
      </c>
      <c r="S32" t="str">
        <f t="shared" si="149"/>
        <v/>
      </c>
      <c r="T32" s="55"/>
      <c r="U32" s="55"/>
      <c r="V32" s="55"/>
      <c r="W32" s="55"/>
      <c r="X32" t="str">
        <f t="shared" ref="X32:AA32" si="150">IF(T12&lt;&gt;"",T12,"")</f>
        <v/>
      </c>
      <c r="Y32" t="str">
        <f t="shared" si="150"/>
        <v/>
      </c>
      <c r="Z32" t="str">
        <f t="shared" si="150"/>
        <v/>
      </c>
      <c r="AA32" t="str">
        <f t="shared" si="150"/>
        <v/>
      </c>
      <c r="AB32" t="str">
        <f t="shared" ref="AB32:AE32" si="151">IF(AJ12&lt;&gt;"",AJ12,"")</f>
        <v/>
      </c>
      <c r="AC32" t="str">
        <f t="shared" si="151"/>
        <v/>
      </c>
      <c r="AD32" t="str">
        <f t="shared" si="151"/>
        <v/>
      </c>
      <c r="AE32" t="str">
        <f t="shared" si="151"/>
        <v/>
      </c>
      <c r="AF32" t="str">
        <f t="shared" ref="AF32:AI32" si="152">IF(AJ12&lt;&gt;"",AJ12,"")</f>
        <v/>
      </c>
      <c r="AG32" t="str">
        <f t="shared" si="152"/>
        <v/>
      </c>
      <c r="AH32" t="str">
        <f t="shared" si="152"/>
        <v/>
      </c>
      <c r="AI32" t="str">
        <f t="shared" si="152"/>
        <v/>
      </c>
      <c r="AJ32" s="55"/>
      <c r="AK32" s="55"/>
      <c r="AL32" s="55"/>
      <c r="AM32" s="55"/>
      <c r="AN32" t="str">
        <f t="shared" ref="AN32:AQ32" si="153">IF(AJ12&lt;&gt;"",AJ12,"")</f>
        <v/>
      </c>
      <c r="AO32" t="str">
        <f t="shared" si="153"/>
        <v/>
      </c>
      <c r="AP32" t="str">
        <f t="shared" si="153"/>
        <v/>
      </c>
      <c r="AQ32" t="str">
        <f t="shared" si="153"/>
        <v/>
      </c>
      <c r="AR32" t="str">
        <f t="shared" ref="AR32:AU32" si="154">IF(AZ12&lt;&gt;"",AZ12,"")</f>
        <v/>
      </c>
      <c r="AS32" t="str">
        <f t="shared" si="154"/>
        <v/>
      </c>
      <c r="AT32" t="str">
        <f t="shared" si="154"/>
        <v/>
      </c>
      <c r="AU32" t="str">
        <f t="shared" si="154"/>
        <v/>
      </c>
      <c r="AV32" t="str">
        <f t="shared" ref="AV32:AY32" si="155">IF(AZ12&lt;&gt;"",AZ12,"")</f>
        <v/>
      </c>
      <c r="AW32" t="str">
        <f t="shared" si="155"/>
        <v/>
      </c>
      <c r="AX32" t="str">
        <f t="shared" si="155"/>
        <v/>
      </c>
      <c r="AY32" t="str">
        <f t="shared" si="155"/>
        <v/>
      </c>
      <c r="AZ32" s="55"/>
      <c r="BA32" s="55"/>
      <c r="BB32" s="55"/>
      <c r="BC32" s="55"/>
      <c r="BD32" t="str">
        <f t="shared" ref="BD32:BG32" si="156">IF(AZ12&lt;&gt;"",AZ12,"")</f>
        <v/>
      </c>
      <c r="BE32" t="str">
        <f t="shared" si="156"/>
        <v/>
      </c>
      <c r="BF32" t="str">
        <f t="shared" si="156"/>
        <v/>
      </c>
      <c r="BG32" t="str">
        <f t="shared" si="156"/>
        <v/>
      </c>
      <c r="BH32" t="str">
        <f t="shared" ref="BH32:BK32" si="157">IF(BP12&lt;&gt;"",BP12,"")</f>
        <v/>
      </c>
      <c r="BI32" t="str">
        <f t="shared" si="157"/>
        <v/>
      </c>
      <c r="BJ32" t="str">
        <f t="shared" si="157"/>
        <v/>
      </c>
      <c r="BK32" t="str">
        <f t="shared" si="157"/>
        <v/>
      </c>
      <c r="BL32" t="str">
        <f t="shared" ref="BL32:BO32" si="158">IF(BP12&lt;&gt;"",BP12,"")</f>
        <v/>
      </c>
      <c r="BM32" t="str">
        <f t="shared" si="158"/>
        <v/>
      </c>
      <c r="BN32" t="str">
        <f t="shared" si="158"/>
        <v/>
      </c>
      <c r="BO32" t="str">
        <f t="shared" si="158"/>
        <v/>
      </c>
      <c r="BP32" s="55"/>
      <c r="BQ32" s="55"/>
      <c r="BR32" s="55"/>
      <c r="BS32" s="55"/>
      <c r="BT32" t="str">
        <f t="shared" ref="BT32:BW32" si="159">IF(BP12&lt;&gt;"",BP12,"")</f>
        <v/>
      </c>
      <c r="BU32" t="str">
        <f t="shared" si="159"/>
        <v/>
      </c>
      <c r="BV32" t="str">
        <f t="shared" si="159"/>
        <v/>
      </c>
      <c r="BW32" t="str">
        <f t="shared" si="159"/>
        <v/>
      </c>
      <c r="BX32" t="str">
        <f t="shared" ref="BX32:CA32" si="160">IF(CF12&lt;&gt;"",CF12,"")</f>
        <v/>
      </c>
      <c r="BY32" t="str">
        <f t="shared" si="160"/>
        <v/>
      </c>
      <c r="BZ32" t="str">
        <f t="shared" si="160"/>
        <v/>
      </c>
      <c r="CA32" t="str">
        <f t="shared" si="160"/>
        <v/>
      </c>
      <c r="CB32" t="str">
        <f t="shared" ref="CB32:CE32" si="161">IF(CF12&lt;&gt;"",CF12,"")</f>
        <v/>
      </c>
      <c r="CC32" t="str">
        <f t="shared" si="161"/>
        <v/>
      </c>
      <c r="CD32" t="str">
        <f t="shared" si="161"/>
        <v/>
      </c>
      <c r="CE32" t="str">
        <f t="shared" si="161"/>
        <v/>
      </c>
      <c r="CF32" s="55"/>
      <c r="CG32" s="55"/>
      <c r="CH32" s="55"/>
      <c r="CI32" s="55"/>
      <c r="CJ32" t="str">
        <f t="shared" ref="CJ32:CM32" si="162">IF(CF12&lt;&gt;"",CF12,"")</f>
        <v/>
      </c>
      <c r="CK32" t="str">
        <f t="shared" si="162"/>
        <v/>
      </c>
      <c r="CL32" t="str">
        <f t="shared" si="162"/>
        <v/>
      </c>
      <c r="CM32" t="str">
        <f t="shared" si="162"/>
        <v/>
      </c>
      <c r="CN32" t="str">
        <f t="shared" ref="CN32:CQ32" si="163">IF(CV12&lt;&gt;"",CV12,"")</f>
        <v/>
      </c>
      <c r="CO32" t="str">
        <f t="shared" si="163"/>
        <v/>
      </c>
      <c r="CP32" t="str">
        <f t="shared" si="163"/>
        <v/>
      </c>
      <c r="CQ32" t="str">
        <f t="shared" si="163"/>
        <v/>
      </c>
      <c r="CR32" t="str">
        <f t="shared" ref="CR32:CU32" si="164">IF(CV12&lt;&gt;"",CV12,"")</f>
        <v/>
      </c>
      <c r="CS32" t="str">
        <f t="shared" si="164"/>
        <v/>
      </c>
      <c r="CT32" t="str">
        <f t="shared" si="164"/>
        <v/>
      </c>
      <c r="CU32" t="str">
        <f t="shared" si="164"/>
        <v/>
      </c>
      <c r="CV32" s="55"/>
      <c r="CW32" s="55"/>
      <c r="CX32" s="55"/>
      <c r="CY32" s="55"/>
      <c r="CZ32" t="str">
        <f t="shared" ref="CZ32:DC32" si="165">IF(CV12&lt;&gt;"",CV12,"")</f>
        <v/>
      </c>
      <c r="DA32" t="str">
        <f t="shared" si="165"/>
        <v/>
      </c>
      <c r="DB32" t="str">
        <f t="shared" si="165"/>
        <v/>
      </c>
      <c r="DC32" t="str">
        <f t="shared" si="165"/>
        <v/>
      </c>
      <c r="DD32" t="str">
        <f t="shared" ref="DD32:DG32" si="166">IF(DL12&lt;&gt;"",DL12,"")</f>
        <v/>
      </c>
      <c r="DE32" t="str">
        <f t="shared" si="166"/>
        <v/>
      </c>
      <c r="DF32" t="str">
        <f t="shared" si="166"/>
        <v/>
      </c>
      <c r="DG32" t="str">
        <f t="shared" si="166"/>
        <v/>
      </c>
      <c r="DH32" t="str">
        <f t="shared" ref="DH32:DK32" si="167">IF(DL12&lt;&gt;"",DL12,"")</f>
        <v/>
      </c>
      <c r="DI32" t="str">
        <f t="shared" si="167"/>
        <v/>
      </c>
      <c r="DJ32" t="str">
        <f t="shared" si="167"/>
        <v/>
      </c>
      <c r="DK32" t="str">
        <f t="shared" si="167"/>
        <v/>
      </c>
      <c r="DL32" s="55"/>
      <c r="DM32" s="55"/>
      <c r="DN32" s="55"/>
      <c r="DO32" s="55"/>
      <c r="DP32" t="str">
        <f t="shared" ref="DP32:DS32" si="168">IF(DL12&lt;&gt;"",DL12,"")</f>
        <v/>
      </c>
      <c r="DQ32" t="str">
        <f t="shared" si="168"/>
        <v/>
      </c>
      <c r="DR32" t="str">
        <f t="shared" si="168"/>
        <v/>
      </c>
      <c r="DS32" t="str">
        <f t="shared" si="168"/>
        <v/>
      </c>
      <c r="DT32" t="str">
        <f t="shared" ref="DT32:DW32" si="169">IF(EB12&lt;&gt;"",EB12,"")</f>
        <v/>
      </c>
      <c r="DU32" t="str">
        <f t="shared" si="169"/>
        <v/>
      </c>
      <c r="DV32" t="str">
        <f t="shared" si="169"/>
        <v/>
      </c>
      <c r="DW32" t="str">
        <f t="shared" si="169"/>
        <v/>
      </c>
      <c r="DX32" t="str">
        <f t="shared" ref="DX32:EA32" si="170">IF(EB12&lt;&gt;"",EB12,"")</f>
        <v/>
      </c>
      <c r="DY32" t="str">
        <f t="shared" si="170"/>
        <v/>
      </c>
      <c r="DZ32" t="str">
        <f t="shared" si="170"/>
        <v/>
      </c>
      <c r="EA32" t="str">
        <f t="shared" si="170"/>
        <v/>
      </c>
      <c r="EB32" s="55"/>
      <c r="EC32" s="55"/>
      <c r="ED32" s="55"/>
      <c r="EE32" s="55"/>
      <c r="EF32" t="str">
        <f t="shared" ref="EF32:EI32" si="171">IF(EB12&lt;&gt;"",EB12,"")</f>
        <v/>
      </c>
      <c r="EG32" t="str">
        <f t="shared" si="171"/>
        <v/>
      </c>
      <c r="EH32" t="str">
        <f t="shared" si="171"/>
        <v/>
      </c>
      <c r="EI32" t="str">
        <f t="shared" si="171"/>
        <v/>
      </c>
    </row>
    <row r="33" spans="1:139" x14ac:dyDescent="0.3">
      <c r="A33" t="s">
        <v>765</v>
      </c>
      <c r="B33" t="s">
        <v>748</v>
      </c>
      <c r="C33" t="s">
        <v>462</v>
      </c>
      <c r="D33" t="s">
        <v>10</v>
      </c>
      <c r="E33" t="s">
        <v>630</v>
      </c>
      <c r="F33" t="s">
        <v>628</v>
      </c>
      <c r="G33" t="s">
        <v>48</v>
      </c>
      <c r="H33" t="s">
        <v>48</v>
      </c>
      <c r="I33" t="str">
        <f>_xlfn.CONCAT(Typ_Sezon_Styl[[#This Row],[Typ]:[Styl]])</f>
        <v>bluzaprzejściowycodzienny</v>
      </c>
      <c r="K33">
        <v>29</v>
      </c>
      <c r="L33" t="str">
        <f t="shared" ref="L33:O33" si="172">IF(T13&lt;&gt;"",T13,"")</f>
        <v/>
      </c>
      <c r="M33" t="str">
        <f t="shared" si="172"/>
        <v/>
      </c>
      <c r="N33" t="str">
        <f t="shared" si="172"/>
        <v/>
      </c>
      <c r="O33" t="str">
        <f t="shared" si="172"/>
        <v/>
      </c>
      <c r="P33" t="str">
        <f t="shared" ref="P33:S33" si="173">IF(T13&lt;&gt;"",T13,"")</f>
        <v/>
      </c>
      <c r="Q33" t="str">
        <f t="shared" si="173"/>
        <v/>
      </c>
      <c r="R33" t="str">
        <f t="shared" si="173"/>
        <v/>
      </c>
      <c r="S33" t="str">
        <f t="shared" si="173"/>
        <v/>
      </c>
      <c r="T33" s="55"/>
      <c r="U33" s="55"/>
      <c r="V33" s="55"/>
      <c r="W33" s="55"/>
      <c r="X33" t="str">
        <f t="shared" ref="X33:AA33" si="174">IF(T13&lt;&gt;"",T13,"")</f>
        <v/>
      </c>
      <c r="Y33" t="str">
        <f t="shared" si="174"/>
        <v/>
      </c>
      <c r="Z33" t="str">
        <f t="shared" si="174"/>
        <v/>
      </c>
      <c r="AA33" t="str">
        <f t="shared" si="174"/>
        <v/>
      </c>
      <c r="AB33" t="str">
        <f t="shared" ref="AB33:AE33" si="175">IF(AJ13&lt;&gt;"",AJ13,"")</f>
        <v/>
      </c>
      <c r="AC33" t="str">
        <f t="shared" si="175"/>
        <v/>
      </c>
      <c r="AD33" t="str">
        <f t="shared" si="175"/>
        <v/>
      </c>
      <c r="AE33" t="str">
        <f t="shared" si="175"/>
        <v/>
      </c>
      <c r="AF33" t="str">
        <f t="shared" ref="AF33:AI33" si="176">IF(AJ13&lt;&gt;"",AJ13,"")</f>
        <v/>
      </c>
      <c r="AG33" t="str">
        <f t="shared" si="176"/>
        <v/>
      </c>
      <c r="AH33" t="str">
        <f t="shared" si="176"/>
        <v/>
      </c>
      <c r="AI33" t="str">
        <f t="shared" si="176"/>
        <v/>
      </c>
      <c r="AJ33" s="55"/>
      <c r="AK33" s="55"/>
      <c r="AL33" s="55"/>
      <c r="AM33" s="55"/>
      <c r="AN33" t="str">
        <f t="shared" ref="AN33:AQ33" si="177">IF(AJ13&lt;&gt;"",AJ13,"")</f>
        <v/>
      </c>
      <c r="AO33" t="str">
        <f t="shared" si="177"/>
        <v/>
      </c>
      <c r="AP33" t="str">
        <f t="shared" si="177"/>
        <v/>
      </c>
      <c r="AQ33" t="str">
        <f t="shared" si="177"/>
        <v/>
      </c>
      <c r="AR33" t="str">
        <f t="shared" ref="AR33:AU33" si="178">IF(AZ13&lt;&gt;"",AZ13,"")</f>
        <v/>
      </c>
      <c r="AS33" t="str">
        <f t="shared" si="178"/>
        <v/>
      </c>
      <c r="AT33" t="str">
        <f t="shared" si="178"/>
        <v/>
      </c>
      <c r="AU33" t="str">
        <f t="shared" si="178"/>
        <v/>
      </c>
      <c r="AV33" t="str">
        <f t="shared" ref="AV33:AY33" si="179">IF(AZ13&lt;&gt;"",AZ13,"")</f>
        <v/>
      </c>
      <c r="AW33" t="str">
        <f t="shared" si="179"/>
        <v/>
      </c>
      <c r="AX33" t="str">
        <f t="shared" si="179"/>
        <v/>
      </c>
      <c r="AY33" t="str">
        <f t="shared" si="179"/>
        <v/>
      </c>
      <c r="AZ33" s="55"/>
      <c r="BA33" s="55"/>
      <c r="BB33" s="55"/>
      <c r="BC33" s="55"/>
      <c r="BD33" t="str">
        <f t="shared" ref="BD33:BG33" si="180">IF(AZ13&lt;&gt;"",AZ13,"")</f>
        <v/>
      </c>
      <c r="BE33" t="str">
        <f t="shared" si="180"/>
        <v/>
      </c>
      <c r="BF33" t="str">
        <f t="shared" si="180"/>
        <v/>
      </c>
      <c r="BG33" t="str">
        <f t="shared" si="180"/>
        <v/>
      </c>
      <c r="BH33" t="str">
        <f t="shared" ref="BH33:BK33" si="181">IF(BP13&lt;&gt;"",BP13,"")</f>
        <v/>
      </c>
      <c r="BI33" t="str">
        <f t="shared" si="181"/>
        <v/>
      </c>
      <c r="BJ33" t="str">
        <f t="shared" si="181"/>
        <v/>
      </c>
      <c r="BK33" t="str">
        <f t="shared" si="181"/>
        <v/>
      </c>
      <c r="BL33" t="str">
        <f t="shared" ref="BL33:BO33" si="182">IF(BP13&lt;&gt;"",BP13,"")</f>
        <v/>
      </c>
      <c r="BM33" t="str">
        <f t="shared" si="182"/>
        <v/>
      </c>
      <c r="BN33" t="str">
        <f t="shared" si="182"/>
        <v/>
      </c>
      <c r="BO33" t="str">
        <f t="shared" si="182"/>
        <v/>
      </c>
      <c r="BP33" s="55"/>
      <c r="BQ33" s="55"/>
      <c r="BR33" s="55"/>
      <c r="BS33" s="55"/>
      <c r="BT33" t="str">
        <f t="shared" ref="BT33:BW33" si="183">IF(BP13&lt;&gt;"",BP13,"")</f>
        <v/>
      </c>
      <c r="BU33" t="str">
        <f t="shared" si="183"/>
        <v/>
      </c>
      <c r="BV33" t="str">
        <f t="shared" si="183"/>
        <v/>
      </c>
      <c r="BW33" t="str">
        <f t="shared" si="183"/>
        <v/>
      </c>
      <c r="BX33" t="str">
        <f t="shared" ref="BX33:CA33" si="184">IF(CF13&lt;&gt;"",CF13,"")</f>
        <v/>
      </c>
      <c r="BY33" t="str">
        <f t="shared" si="184"/>
        <v/>
      </c>
      <c r="BZ33" t="str">
        <f t="shared" si="184"/>
        <v/>
      </c>
      <c r="CA33" t="str">
        <f t="shared" si="184"/>
        <v/>
      </c>
      <c r="CB33" t="str">
        <f t="shared" ref="CB33:CE33" si="185">IF(CF13&lt;&gt;"",CF13,"")</f>
        <v/>
      </c>
      <c r="CC33" t="str">
        <f t="shared" si="185"/>
        <v/>
      </c>
      <c r="CD33" t="str">
        <f t="shared" si="185"/>
        <v/>
      </c>
      <c r="CE33" t="str">
        <f t="shared" si="185"/>
        <v/>
      </c>
      <c r="CF33" s="55"/>
      <c r="CG33" s="55"/>
      <c r="CH33" s="55"/>
      <c r="CI33" s="55"/>
      <c r="CJ33" t="str">
        <f t="shared" ref="CJ33:CM33" si="186">IF(CF13&lt;&gt;"",CF13,"")</f>
        <v/>
      </c>
      <c r="CK33" t="str">
        <f t="shared" si="186"/>
        <v/>
      </c>
      <c r="CL33" t="str">
        <f t="shared" si="186"/>
        <v/>
      </c>
      <c r="CM33" t="str">
        <f t="shared" si="186"/>
        <v/>
      </c>
      <c r="CN33" t="str">
        <f t="shared" ref="CN33:CQ33" si="187">IF(CV13&lt;&gt;"",CV13,"")</f>
        <v/>
      </c>
      <c r="CO33" t="str">
        <f t="shared" si="187"/>
        <v/>
      </c>
      <c r="CP33" t="str">
        <f t="shared" si="187"/>
        <v/>
      </c>
      <c r="CQ33" t="str">
        <f t="shared" si="187"/>
        <v/>
      </c>
      <c r="CR33" t="str">
        <f t="shared" ref="CR33:CU33" si="188">IF(CV13&lt;&gt;"",CV13,"")</f>
        <v/>
      </c>
      <c r="CS33" t="str">
        <f t="shared" si="188"/>
        <v/>
      </c>
      <c r="CT33" t="str">
        <f t="shared" si="188"/>
        <v/>
      </c>
      <c r="CU33" t="str">
        <f t="shared" si="188"/>
        <v/>
      </c>
      <c r="CV33" s="55"/>
      <c r="CW33" s="55"/>
      <c r="CX33" s="55"/>
      <c r="CY33" s="55"/>
      <c r="CZ33" t="str">
        <f t="shared" ref="CZ33:DC33" si="189">IF(CV13&lt;&gt;"",CV13,"")</f>
        <v/>
      </c>
      <c r="DA33" t="str">
        <f t="shared" si="189"/>
        <v/>
      </c>
      <c r="DB33" t="str">
        <f t="shared" si="189"/>
        <v/>
      </c>
      <c r="DC33" t="str">
        <f t="shared" si="189"/>
        <v/>
      </c>
      <c r="DD33" t="str">
        <f t="shared" ref="DD33:DG33" si="190">IF(DL13&lt;&gt;"",DL13,"")</f>
        <v/>
      </c>
      <c r="DE33" t="str">
        <f t="shared" si="190"/>
        <v/>
      </c>
      <c r="DF33" t="str">
        <f t="shared" si="190"/>
        <v/>
      </c>
      <c r="DG33" t="str">
        <f t="shared" si="190"/>
        <v/>
      </c>
      <c r="DH33" t="str">
        <f t="shared" ref="DH33:DK33" si="191">IF(DL13&lt;&gt;"",DL13,"")</f>
        <v/>
      </c>
      <c r="DI33" t="str">
        <f t="shared" si="191"/>
        <v/>
      </c>
      <c r="DJ33" t="str">
        <f t="shared" si="191"/>
        <v/>
      </c>
      <c r="DK33" t="str">
        <f t="shared" si="191"/>
        <v/>
      </c>
      <c r="DL33" s="55"/>
      <c r="DM33" s="55"/>
      <c r="DN33" s="55"/>
      <c r="DO33" s="55"/>
      <c r="DP33" t="str">
        <f t="shared" ref="DP33:DS33" si="192">IF(DL13&lt;&gt;"",DL13,"")</f>
        <v/>
      </c>
      <c r="DQ33" t="str">
        <f t="shared" si="192"/>
        <v/>
      </c>
      <c r="DR33" t="str">
        <f t="shared" si="192"/>
        <v/>
      </c>
      <c r="DS33" t="str">
        <f t="shared" si="192"/>
        <v/>
      </c>
      <c r="DT33" t="str">
        <f t="shared" ref="DT33:DW33" si="193">IF(EB13&lt;&gt;"",EB13,"")</f>
        <v/>
      </c>
      <c r="DU33" t="str">
        <f t="shared" si="193"/>
        <v/>
      </c>
      <c r="DV33" t="str">
        <f t="shared" si="193"/>
        <v/>
      </c>
      <c r="DW33" t="str">
        <f t="shared" si="193"/>
        <v/>
      </c>
      <c r="DX33" t="str">
        <f t="shared" ref="DX33:EA33" si="194">IF(EB13&lt;&gt;"",EB13,"")</f>
        <v/>
      </c>
      <c r="DY33" t="str">
        <f t="shared" si="194"/>
        <v/>
      </c>
      <c r="DZ33" t="str">
        <f t="shared" si="194"/>
        <v/>
      </c>
      <c r="EA33" t="str">
        <f t="shared" si="194"/>
        <v/>
      </c>
      <c r="EB33" s="55"/>
      <c r="EC33" s="55"/>
      <c r="ED33" s="55"/>
      <c r="EE33" s="55"/>
      <c r="EF33" t="str">
        <f t="shared" ref="EF33:EI33" si="195">IF(EB13&lt;&gt;"",EB13,"")</f>
        <v/>
      </c>
      <c r="EG33" t="str">
        <f t="shared" si="195"/>
        <v/>
      </c>
      <c r="EH33" t="str">
        <f t="shared" si="195"/>
        <v/>
      </c>
      <c r="EI33" t="str">
        <f t="shared" si="195"/>
        <v/>
      </c>
    </row>
    <row r="34" spans="1:139" x14ac:dyDescent="0.3">
      <c r="A34" t="s">
        <v>767</v>
      </c>
      <c r="B34" t="s">
        <v>769</v>
      </c>
      <c r="C34" t="s">
        <v>457</v>
      </c>
      <c r="D34" t="s">
        <v>11</v>
      </c>
      <c r="E34" t="s">
        <v>630</v>
      </c>
      <c r="F34" t="s">
        <v>48</v>
      </c>
      <c r="G34" t="s">
        <v>48</v>
      </c>
      <c r="H34" t="s">
        <v>48</v>
      </c>
      <c r="I34" t="str">
        <f>_xlfn.CONCAT(Typ_Sezon_Styl[[#This Row],[Typ]:[Styl]])</f>
        <v>koszulalatoelegancki</v>
      </c>
      <c r="K34">
        <v>30</v>
      </c>
      <c r="L34" t="str">
        <f t="shared" ref="L34:O34" si="196">IF(T14&lt;&gt;"",T14,"")</f>
        <v/>
      </c>
      <c r="M34" t="str">
        <f t="shared" si="196"/>
        <v/>
      </c>
      <c r="N34" t="str">
        <f t="shared" si="196"/>
        <v/>
      </c>
      <c r="O34" t="str">
        <f t="shared" si="196"/>
        <v/>
      </c>
      <c r="P34" t="str">
        <f t="shared" ref="P34:S34" si="197">IF(T14&lt;&gt;"",T14,"")</f>
        <v/>
      </c>
      <c r="Q34" t="str">
        <f t="shared" si="197"/>
        <v/>
      </c>
      <c r="R34" t="str">
        <f t="shared" si="197"/>
        <v/>
      </c>
      <c r="S34" t="str">
        <f t="shared" si="197"/>
        <v/>
      </c>
      <c r="T34" s="55"/>
      <c r="U34" s="55"/>
      <c r="V34" s="55"/>
      <c r="W34" s="55"/>
      <c r="X34" t="str">
        <f t="shared" ref="X34:AA34" si="198">IF(T14&lt;&gt;"",T14,"")</f>
        <v/>
      </c>
      <c r="Y34" t="str">
        <f t="shared" si="198"/>
        <v/>
      </c>
      <c r="Z34" t="str">
        <f t="shared" si="198"/>
        <v/>
      </c>
      <c r="AA34" t="str">
        <f t="shared" si="198"/>
        <v/>
      </c>
      <c r="AB34" t="str">
        <f t="shared" ref="AB34:AE34" si="199">IF(AJ14&lt;&gt;"",AJ14,"")</f>
        <v/>
      </c>
      <c r="AC34" t="str">
        <f t="shared" si="199"/>
        <v/>
      </c>
      <c r="AD34" t="str">
        <f t="shared" si="199"/>
        <v/>
      </c>
      <c r="AE34" t="str">
        <f t="shared" si="199"/>
        <v/>
      </c>
      <c r="AF34" t="str">
        <f t="shared" ref="AF34:AI34" si="200">IF(AJ14&lt;&gt;"",AJ14,"")</f>
        <v/>
      </c>
      <c r="AG34" t="str">
        <f t="shared" si="200"/>
        <v/>
      </c>
      <c r="AH34" t="str">
        <f t="shared" si="200"/>
        <v/>
      </c>
      <c r="AI34" t="str">
        <f t="shared" si="200"/>
        <v/>
      </c>
      <c r="AJ34" s="55"/>
      <c r="AK34" s="55"/>
      <c r="AL34" s="55"/>
      <c r="AM34" s="55"/>
      <c r="AN34" t="str">
        <f t="shared" ref="AN34:AQ34" si="201">IF(AJ14&lt;&gt;"",AJ14,"")</f>
        <v/>
      </c>
      <c r="AO34" t="str">
        <f t="shared" si="201"/>
        <v/>
      </c>
      <c r="AP34" t="str">
        <f t="shared" si="201"/>
        <v/>
      </c>
      <c r="AQ34" t="str">
        <f t="shared" si="201"/>
        <v/>
      </c>
      <c r="AR34" t="str">
        <f t="shared" ref="AR34:AU34" si="202">IF(AZ14&lt;&gt;"",AZ14,"")</f>
        <v/>
      </c>
      <c r="AS34" t="str">
        <f t="shared" si="202"/>
        <v/>
      </c>
      <c r="AT34" t="str">
        <f t="shared" si="202"/>
        <v/>
      </c>
      <c r="AU34" t="str">
        <f t="shared" si="202"/>
        <v/>
      </c>
      <c r="AV34" t="str">
        <f t="shared" ref="AV34:AY34" si="203">IF(AZ14&lt;&gt;"",AZ14,"")</f>
        <v/>
      </c>
      <c r="AW34" t="str">
        <f t="shared" si="203"/>
        <v/>
      </c>
      <c r="AX34" t="str">
        <f t="shared" si="203"/>
        <v/>
      </c>
      <c r="AY34" t="str">
        <f t="shared" si="203"/>
        <v/>
      </c>
      <c r="AZ34" s="55"/>
      <c r="BA34" s="55"/>
      <c r="BB34" s="55"/>
      <c r="BC34" s="55"/>
      <c r="BD34" t="str">
        <f t="shared" ref="BD34:BG34" si="204">IF(AZ14&lt;&gt;"",AZ14,"")</f>
        <v/>
      </c>
      <c r="BE34" t="str">
        <f t="shared" si="204"/>
        <v/>
      </c>
      <c r="BF34" t="str">
        <f t="shared" si="204"/>
        <v/>
      </c>
      <c r="BG34" t="str">
        <f t="shared" si="204"/>
        <v/>
      </c>
      <c r="BH34" t="str">
        <f t="shared" ref="BH34:BK34" si="205">IF(BP14&lt;&gt;"",BP14,"")</f>
        <v/>
      </c>
      <c r="BI34" t="str">
        <f t="shared" si="205"/>
        <v/>
      </c>
      <c r="BJ34" t="str">
        <f t="shared" si="205"/>
        <v/>
      </c>
      <c r="BK34" t="str">
        <f t="shared" si="205"/>
        <v/>
      </c>
      <c r="BL34" t="str">
        <f t="shared" ref="BL34:BO34" si="206">IF(BP14&lt;&gt;"",BP14,"")</f>
        <v/>
      </c>
      <c r="BM34" t="str">
        <f t="shared" si="206"/>
        <v/>
      </c>
      <c r="BN34" t="str">
        <f t="shared" si="206"/>
        <v/>
      </c>
      <c r="BO34" t="str">
        <f t="shared" si="206"/>
        <v/>
      </c>
      <c r="BP34" s="55"/>
      <c r="BQ34" s="55"/>
      <c r="BR34" s="55"/>
      <c r="BS34" s="55"/>
      <c r="BT34" t="str">
        <f t="shared" ref="BT34:BW34" si="207">IF(BP14&lt;&gt;"",BP14,"")</f>
        <v/>
      </c>
      <c r="BU34" t="str">
        <f t="shared" si="207"/>
        <v/>
      </c>
      <c r="BV34" t="str">
        <f t="shared" si="207"/>
        <v/>
      </c>
      <c r="BW34" t="str">
        <f t="shared" si="207"/>
        <v/>
      </c>
      <c r="BX34" t="str">
        <f t="shared" ref="BX34:CA34" si="208">IF(CF14&lt;&gt;"",CF14,"")</f>
        <v/>
      </c>
      <c r="BY34" t="str">
        <f t="shared" si="208"/>
        <v/>
      </c>
      <c r="BZ34" t="str">
        <f t="shared" si="208"/>
        <v/>
      </c>
      <c r="CA34" t="str">
        <f t="shared" si="208"/>
        <v/>
      </c>
      <c r="CB34" t="str">
        <f t="shared" ref="CB34:CE34" si="209">IF(CF14&lt;&gt;"",CF14,"")</f>
        <v/>
      </c>
      <c r="CC34" t="str">
        <f t="shared" si="209"/>
        <v/>
      </c>
      <c r="CD34" t="str">
        <f t="shared" si="209"/>
        <v/>
      </c>
      <c r="CE34" t="str">
        <f t="shared" si="209"/>
        <v/>
      </c>
      <c r="CF34" s="55"/>
      <c r="CG34" s="55"/>
      <c r="CH34" s="55"/>
      <c r="CI34" s="55"/>
      <c r="CJ34" t="str">
        <f t="shared" ref="CJ34:CM34" si="210">IF(CF14&lt;&gt;"",CF14,"")</f>
        <v/>
      </c>
      <c r="CK34" t="str">
        <f t="shared" si="210"/>
        <v/>
      </c>
      <c r="CL34" t="str">
        <f t="shared" si="210"/>
        <v/>
      </c>
      <c r="CM34" t="str">
        <f t="shared" si="210"/>
        <v/>
      </c>
      <c r="CN34" t="str">
        <f t="shared" ref="CN34:CQ34" si="211">IF(CV14&lt;&gt;"",CV14,"")</f>
        <v/>
      </c>
      <c r="CO34" t="str">
        <f t="shared" si="211"/>
        <v/>
      </c>
      <c r="CP34" t="str">
        <f t="shared" si="211"/>
        <v/>
      </c>
      <c r="CQ34" t="str">
        <f t="shared" si="211"/>
        <v/>
      </c>
      <c r="CR34" t="str">
        <f t="shared" ref="CR34:CU34" si="212">IF(CV14&lt;&gt;"",CV14,"")</f>
        <v/>
      </c>
      <c r="CS34" t="str">
        <f t="shared" si="212"/>
        <v/>
      </c>
      <c r="CT34" t="str">
        <f t="shared" si="212"/>
        <v/>
      </c>
      <c r="CU34" t="str">
        <f t="shared" si="212"/>
        <v/>
      </c>
      <c r="CV34" s="55"/>
      <c r="CW34" s="55"/>
      <c r="CX34" s="55"/>
      <c r="CY34" s="55"/>
      <c r="CZ34" t="str">
        <f t="shared" ref="CZ34:DC34" si="213">IF(CV14&lt;&gt;"",CV14,"")</f>
        <v/>
      </c>
      <c r="DA34" t="str">
        <f t="shared" si="213"/>
        <v/>
      </c>
      <c r="DB34" t="str">
        <f t="shared" si="213"/>
        <v/>
      </c>
      <c r="DC34" t="str">
        <f t="shared" si="213"/>
        <v/>
      </c>
      <c r="DD34" t="str">
        <f t="shared" ref="DD34:DG34" si="214">IF(DL14&lt;&gt;"",DL14,"")</f>
        <v/>
      </c>
      <c r="DE34" t="str">
        <f t="shared" si="214"/>
        <v/>
      </c>
      <c r="DF34" t="str">
        <f t="shared" si="214"/>
        <v/>
      </c>
      <c r="DG34" t="str">
        <f t="shared" si="214"/>
        <v/>
      </c>
      <c r="DH34" t="str">
        <f t="shared" ref="DH34:DK34" si="215">IF(DL14&lt;&gt;"",DL14,"")</f>
        <v/>
      </c>
      <c r="DI34" t="str">
        <f t="shared" si="215"/>
        <v/>
      </c>
      <c r="DJ34" t="str">
        <f t="shared" si="215"/>
        <v/>
      </c>
      <c r="DK34" t="str">
        <f t="shared" si="215"/>
        <v/>
      </c>
      <c r="DL34" s="55"/>
      <c r="DM34" s="55"/>
      <c r="DN34" s="55"/>
      <c r="DO34" s="55"/>
      <c r="DP34" t="str">
        <f t="shared" ref="DP34:DS34" si="216">IF(DL14&lt;&gt;"",DL14,"")</f>
        <v/>
      </c>
      <c r="DQ34" t="str">
        <f t="shared" si="216"/>
        <v/>
      </c>
      <c r="DR34" t="str">
        <f t="shared" si="216"/>
        <v/>
      </c>
      <c r="DS34" t="str">
        <f t="shared" si="216"/>
        <v/>
      </c>
      <c r="DT34" t="str">
        <f t="shared" ref="DT34:DW34" si="217">IF(EB14&lt;&gt;"",EB14,"")</f>
        <v/>
      </c>
      <c r="DU34" t="str">
        <f t="shared" si="217"/>
        <v/>
      </c>
      <c r="DV34" t="str">
        <f t="shared" si="217"/>
        <v/>
      </c>
      <c r="DW34" t="str">
        <f t="shared" si="217"/>
        <v/>
      </c>
      <c r="DX34" t="str">
        <f t="shared" ref="DX34:EA34" si="218">IF(EB14&lt;&gt;"",EB14,"")</f>
        <v/>
      </c>
      <c r="DY34" t="str">
        <f t="shared" si="218"/>
        <v/>
      </c>
      <c r="DZ34" t="str">
        <f t="shared" si="218"/>
        <v/>
      </c>
      <c r="EA34" t="str">
        <f t="shared" si="218"/>
        <v/>
      </c>
      <c r="EB34" s="55"/>
      <c r="EC34" s="55"/>
      <c r="ED34" s="55"/>
      <c r="EE34" s="55"/>
      <c r="EF34" t="str">
        <f t="shared" ref="EF34:EI34" si="219">IF(EB14&lt;&gt;"",EB14,"")</f>
        <v/>
      </c>
      <c r="EG34" t="str">
        <f t="shared" si="219"/>
        <v/>
      </c>
      <c r="EH34" t="str">
        <f t="shared" si="219"/>
        <v/>
      </c>
      <c r="EI34" t="str">
        <f t="shared" si="219"/>
        <v/>
      </c>
    </row>
    <row r="35" spans="1:139" x14ac:dyDescent="0.3">
      <c r="A35" t="s">
        <v>771</v>
      </c>
      <c r="B35" t="s">
        <v>769</v>
      </c>
      <c r="C35" t="s">
        <v>457</v>
      </c>
      <c r="D35" t="s">
        <v>13</v>
      </c>
      <c r="E35" t="s">
        <v>630</v>
      </c>
      <c r="F35" t="s">
        <v>48</v>
      </c>
      <c r="G35" t="s">
        <v>48</v>
      </c>
      <c r="H35" t="s">
        <v>48</v>
      </c>
      <c r="I35" t="str">
        <f>_xlfn.CONCAT(Typ_Sezon_Styl[[#This Row],[Typ]:[Styl]])</f>
        <v>koszulalatouniwersalny</v>
      </c>
      <c r="K35" s="4">
        <v>31</v>
      </c>
      <c r="L35" t="str">
        <f t="shared" ref="L35:O35" si="220">IF(T15&lt;&gt;"",T15,"")</f>
        <v/>
      </c>
      <c r="M35" t="str">
        <f t="shared" si="220"/>
        <v/>
      </c>
      <c r="N35" t="str">
        <f t="shared" si="220"/>
        <v/>
      </c>
      <c r="O35" t="str">
        <f t="shared" si="220"/>
        <v/>
      </c>
      <c r="P35" t="str">
        <f t="shared" ref="P35:S35" si="221">IF(T15&lt;&gt;"",T15,"")</f>
        <v/>
      </c>
      <c r="Q35" t="str">
        <f t="shared" si="221"/>
        <v/>
      </c>
      <c r="R35" t="str">
        <f t="shared" si="221"/>
        <v/>
      </c>
      <c r="S35" t="str">
        <f t="shared" si="221"/>
        <v/>
      </c>
      <c r="T35" s="55"/>
      <c r="U35" s="55"/>
      <c r="V35" s="55"/>
      <c r="W35" s="55"/>
      <c r="X35" t="str">
        <f t="shared" ref="X35:AA35" si="222">IF(T15&lt;&gt;"",T15,"")</f>
        <v/>
      </c>
      <c r="Y35" t="str">
        <f t="shared" si="222"/>
        <v/>
      </c>
      <c r="Z35" t="str">
        <f t="shared" si="222"/>
        <v/>
      </c>
      <c r="AA35" t="str">
        <f t="shared" si="222"/>
        <v/>
      </c>
      <c r="AB35" t="str">
        <f t="shared" ref="AB35:AE35" si="223">IF(AJ15&lt;&gt;"",AJ15,"")</f>
        <v/>
      </c>
      <c r="AC35" t="str">
        <f t="shared" si="223"/>
        <v/>
      </c>
      <c r="AD35" t="str">
        <f t="shared" si="223"/>
        <v/>
      </c>
      <c r="AE35" t="str">
        <f t="shared" si="223"/>
        <v/>
      </c>
      <c r="AF35" t="str">
        <f t="shared" ref="AF35:AI35" si="224">IF(AJ15&lt;&gt;"",AJ15,"")</f>
        <v/>
      </c>
      <c r="AG35" t="str">
        <f t="shared" si="224"/>
        <v/>
      </c>
      <c r="AH35" t="str">
        <f t="shared" si="224"/>
        <v/>
      </c>
      <c r="AI35" t="str">
        <f t="shared" si="224"/>
        <v/>
      </c>
      <c r="AJ35" s="55"/>
      <c r="AK35" s="55"/>
      <c r="AL35" s="55"/>
      <c r="AM35" s="55"/>
      <c r="AN35" t="str">
        <f t="shared" ref="AN35:AQ35" si="225">IF(AJ15&lt;&gt;"",AJ15,"")</f>
        <v/>
      </c>
      <c r="AO35" t="str">
        <f t="shared" si="225"/>
        <v/>
      </c>
      <c r="AP35" t="str">
        <f t="shared" si="225"/>
        <v/>
      </c>
      <c r="AQ35" t="str">
        <f t="shared" si="225"/>
        <v/>
      </c>
      <c r="AR35" t="str">
        <f t="shared" ref="AR35:AU35" si="226">IF(AZ15&lt;&gt;"",AZ15,"")</f>
        <v/>
      </c>
      <c r="AS35" t="str">
        <f t="shared" si="226"/>
        <v/>
      </c>
      <c r="AT35" t="str">
        <f t="shared" si="226"/>
        <v/>
      </c>
      <c r="AU35" t="str">
        <f t="shared" si="226"/>
        <v/>
      </c>
      <c r="AV35" t="str">
        <f t="shared" ref="AV35:AY35" si="227">IF(AZ15&lt;&gt;"",AZ15,"")</f>
        <v/>
      </c>
      <c r="AW35" t="str">
        <f t="shared" si="227"/>
        <v/>
      </c>
      <c r="AX35" t="str">
        <f t="shared" si="227"/>
        <v/>
      </c>
      <c r="AY35" t="str">
        <f t="shared" si="227"/>
        <v/>
      </c>
      <c r="AZ35" s="55"/>
      <c r="BA35" s="55"/>
      <c r="BB35" s="55"/>
      <c r="BC35" s="55"/>
      <c r="BD35" t="str">
        <f t="shared" ref="BD35:BG35" si="228">IF(AZ15&lt;&gt;"",AZ15,"")</f>
        <v/>
      </c>
      <c r="BE35" t="str">
        <f t="shared" si="228"/>
        <v/>
      </c>
      <c r="BF35" t="str">
        <f t="shared" si="228"/>
        <v/>
      </c>
      <c r="BG35" t="str">
        <f t="shared" si="228"/>
        <v/>
      </c>
      <c r="BH35" t="str">
        <f t="shared" ref="BH35:BK35" si="229">IF(BP15&lt;&gt;"",BP15,"")</f>
        <v/>
      </c>
      <c r="BI35" t="str">
        <f t="shared" si="229"/>
        <v/>
      </c>
      <c r="BJ35" t="str">
        <f t="shared" si="229"/>
        <v/>
      </c>
      <c r="BK35" t="str">
        <f t="shared" si="229"/>
        <v/>
      </c>
      <c r="BL35" t="str">
        <f t="shared" ref="BL35:BO35" si="230">IF(BP15&lt;&gt;"",BP15,"")</f>
        <v/>
      </c>
      <c r="BM35" t="str">
        <f t="shared" si="230"/>
        <v/>
      </c>
      <c r="BN35" t="str">
        <f t="shared" si="230"/>
        <v/>
      </c>
      <c r="BO35" t="str">
        <f t="shared" si="230"/>
        <v/>
      </c>
      <c r="BP35" s="55"/>
      <c r="BQ35" s="55"/>
      <c r="BR35" s="55"/>
      <c r="BS35" s="55"/>
      <c r="BT35" t="str">
        <f t="shared" ref="BT35:BW35" si="231">IF(BP15&lt;&gt;"",BP15,"")</f>
        <v/>
      </c>
      <c r="BU35" t="str">
        <f t="shared" si="231"/>
        <v/>
      </c>
      <c r="BV35" t="str">
        <f t="shared" si="231"/>
        <v/>
      </c>
      <c r="BW35" t="str">
        <f t="shared" si="231"/>
        <v/>
      </c>
      <c r="BX35" t="str">
        <f t="shared" ref="BX35:CA35" si="232">IF(CF15&lt;&gt;"",CF15,"")</f>
        <v/>
      </c>
      <c r="BY35" t="str">
        <f t="shared" si="232"/>
        <v/>
      </c>
      <c r="BZ35" t="str">
        <f t="shared" si="232"/>
        <v/>
      </c>
      <c r="CA35" t="str">
        <f t="shared" si="232"/>
        <v/>
      </c>
      <c r="CB35" t="str">
        <f t="shared" ref="CB35:CE35" si="233">IF(CF15&lt;&gt;"",CF15,"")</f>
        <v/>
      </c>
      <c r="CC35" t="str">
        <f t="shared" si="233"/>
        <v/>
      </c>
      <c r="CD35" t="str">
        <f t="shared" si="233"/>
        <v/>
      </c>
      <c r="CE35" t="str">
        <f t="shared" si="233"/>
        <v/>
      </c>
      <c r="CF35" s="55"/>
      <c r="CG35" s="55"/>
      <c r="CH35" s="55"/>
      <c r="CI35" s="55"/>
      <c r="CJ35" t="str">
        <f t="shared" ref="CJ35:CM35" si="234">IF(CF15&lt;&gt;"",CF15,"")</f>
        <v/>
      </c>
      <c r="CK35" t="str">
        <f t="shared" si="234"/>
        <v/>
      </c>
      <c r="CL35" t="str">
        <f t="shared" si="234"/>
        <v/>
      </c>
      <c r="CM35" t="str">
        <f t="shared" si="234"/>
        <v/>
      </c>
      <c r="CN35" t="str">
        <f t="shared" ref="CN35:CQ35" si="235">IF(CV15&lt;&gt;"",CV15,"")</f>
        <v/>
      </c>
      <c r="CO35" t="str">
        <f t="shared" si="235"/>
        <v/>
      </c>
      <c r="CP35" t="str">
        <f t="shared" si="235"/>
        <v/>
      </c>
      <c r="CQ35" t="str">
        <f t="shared" si="235"/>
        <v/>
      </c>
      <c r="CR35" t="str">
        <f t="shared" ref="CR35:CU35" si="236">IF(CV15&lt;&gt;"",CV15,"")</f>
        <v/>
      </c>
      <c r="CS35" t="str">
        <f t="shared" si="236"/>
        <v/>
      </c>
      <c r="CT35" t="str">
        <f t="shared" si="236"/>
        <v/>
      </c>
      <c r="CU35" t="str">
        <f t="shared" si="236"/>
        <v/>
      </c>
      <c r="CV35" s="55"/>
      <c r="CW35" s="55"/>
      <c r="CX35" s="55"/>
      <c r="CY35" s="55"/>
      <c r="CZ35" t="str">
        <f t="shared" ref="CZ35:DC35" si="237">IF(CV15&lt;&gt;"",CV15,"")</f>
        <v/>
      </c>
      <c r="DA35" t="str">
        <f t="shared" si="237"/>
        <v/>
      </c>
      <c r="DB35" t="str">
        <f t="shared" si="237"/>
        <v/>
      </c>
      <c r="DC35" t="str">
        <f t="shared" si="237"/>
        <v/>
      </c>
      <c r="DD35" t="str">
        <f t="shared" ref="DD35:DG35" si="238">IF(DL15&lt;&gt;"",DL15,"")</f>
        <v/>
      </c>
      <c r="DE35" t="str">
        <f t="shared" si="238"/>
        <v/>
      </c>
      <c r="DF35" t="str">
        <f t="shared" si="238"/>
        <v/>
      </c>
      <c r="DG35" t="str">
        <f t="shared" si="238"/>
        <v/>
      </c>
      <c r="DH35" t="str">
        <f t="shared" ref="DH35:DK35" si="239">IF(DL15&lt;&gt;"",DL15,"")</f>
        <v/>
      </c>
      <c r="DI35" t="str">
        <f t="shared" si="239"/>
        <v/>
      </c>
      <c r="DJ35" t="str">
        <f t="shared" si="239"/>
        <v/>
      </c>
      <c r="DK35" t="str">
        <f t="shared" si="239"/>
        <v/>
      </c>
      <c r="DL35" s="55"/>
      <c r="DM35" s="55"/>
      <c r="DN35" s="55"/>
      <c r="DO35" s="55"/>
      <c r="DP35" t="str">
        <f t="shared" ref="DP35:DS35" si="240">IF(DL15&lt;&gt;"",DL15,"")</f>
        <v/>
      </c>
      <c r="DQ35" t="str">
        <f t="shared" si="240"/>
        <v/>
      </c>
      <c r="DR35" t="str">
        <f t="shared" si="240"/>
        <v/>
      </c>
      <c r="DS35" t="str">
        <f t="shared" si="240"/>
        <v/>
      </c>
      <c r="DT35" t="str">
        <f t="shared" ref="DT35:DW35" si="241">IF(EB15&lt;&gt;"",EB15,"")</f>
        <v/>
      </c>
      <c r="DU35" t="str">
        <f t="shared" si="241"/>
        <v/>
      </c>
      <c r="DV35" t="str">
        <f t="shared" si="241"/>
        <v/>
      </c>
      <c r="DW35" t="str">
        <f t="shared" si="241"/>
        <v/>
      </c>
      <c r="DX35" t="str">
        <f t="shared" ref="DX35:EA35" si="242">IF(EB15&lt;&gt;"",EB15,"")</f>
        <v/>
      </c>
      <c r="DY35" t="str">
        <f t="shared" si="242"/>
        <v/>
      </c>
      <c r="DZ35" t="str">
        <f t="shared" si="242"/>
        <v/>
      </c>
      <c r="EA35" t="str">
        <f t="shared" si="242"/>
        <v/>
      </c>
      <c r="EB35" s="55"/>
      <c r="EC35" s="55"/>
      <c r="ED35" s="55"/>
      <c r="EE35" s="55"/>
      <c r="EF35" t="str">
        <f t="shared" ref="EF35:EI35" si="243">IF(EB15&lt;&gt;"",EB15,"")</f>
        <v/>
      </c>
      <c r="EG35" t="str">
        <f t="shared" si="243"/>
        <v/>
      </c>
      <c r="EH35" t="str">
        <f t="shared" si="243"/>
        <v/>
      </c>
      <c r="EI35" t="str">
        <f t="shared" si="243"/>
        <v/>
      </c>
    </row>
    <row r="36" spans="1:139" x14ac:dyDescent="0.3">
      <c r="A36" t="s">
        <v>772</v>
      </c>
      <c r="B36" t="s">
        <v>773</v>
      </c>
      <c r="C36" t="s">
        <v>456</v>
      </c>
      <c r="D36" t="s">
        <v>11</v>
      </c>
      <c r="E36" t="s">
        <v>630</v>
      </c>
      <c r="F36" t="s">
        <v>48</v>
      </c>
      <c r="G36" t="s">
        <v>48</v>
      </c>
      <c r="H36" t="s">
        <v>48</v>
      </c>
      <c r="I36" t="str">
        <f>_xlfn.CONCAT(Typ_Sezon_Styl[[#This Row],[Typ]:[Styl]])</f>
        <v>okrycie wierzchniezimaelegancki</v>
      </c>
      <c r="K36">
        <v>32</v>
      </c>
      <c r="L36" t="str">
        <f t="shared" ref="L36:O36" si="244">IF(T16&lt;&gt;"",T16,"")</f>
        <v/>
      </c>
      <c r="M36" t="str">
        <f t="shared" si="244"/>
        <v/>
      </c>
      <c r="N36" t="str">
        <f t="shared" si="244"/>
        <v/>
      </c>
      <c r="O36" t="str">
        <f t="shared" si="244"/>
        <v/>
      </c>
      <c r="P36" t="str">
        <f t="shared" ref="P36:S36" si="245">IF(T16&lt;&gt;"",T16,"")</f>
        <v/>
      </c>
      <c r="Q36" t="str">
        <f t="shared" si="245"/>
        <v/>
      </c>
      <c r="R36" t="str">
        <f t="shared" si="245"/>
        <v/>
      </c>
      <c r="S36" t="str">
        <f t="shared" si="245"/>
        <v/>
      </c>
      <c r="T36" s="55"/>
      <c r="U36" s="55"/>
      <c r="V36" s="55"/>
      <c r="W36" s="55"/>
      <c r="X36" t="str">
        <f t="shared" ref="X36:AA36" si="246">IF(T16&lt;&gt;"",T16,"")</f>
        <v/>
      </c>
      <c r="Y36" t="str">
        <f t="shared" si="246"/>
        <v/>
      </c>
      <c r="Z36" t="str">
        <f t="shared" si="246"/>
        <v/>
      </c>
      <c r="AA36" t="str">
        <f t="shared" si="246"/>
        <v/>
      </c>
      <c r="AB36" t="str">
        <f t="shared" ref="AB36:AE36" si="247">IF(AJ16&lt;&gt;"",AJ16,"")</f>
        <v/>
      </c>
      <c r="AC36" t="str">
        <f t="shared" si="247"/>
        <v/>
      </c>
      <c r="AD36" t="str">
        <f t="shared" si="247"/>
        <v/>
      </c>
      <c r="AE36" t="str">
        <f t="shared" si="247"/>
        <v/>
      </c>
      <c r="AF36" t="str">
        <f t="shared" ref="AF36:AI36" si="248">IF(AJ16&lt;&gt;"",AJ16,"")</f>
        <v/>
      </c>
      <c r="AG36" t="str">
        <f t="shared" si="248"/>
        <v/>
      </c>
      <c r="AH36" t="str">
        <f t="shared" si="248"/>
        <v/>
      </c>
      <c r="AI36" t="str">
        <f t="shared" si="248"/>
        <v/>
      </c>
      <c r="AJ36" s="55"/>
      <c r="AK36" s="55"/>
      <c r="AL36" s="55"/>
      <c r="AM36" s="55"/>
      <c r="AN36" t="str">
        <f t="shared" ref="AN36:AQ36" si="249">IF(AJ16&lt;&gt;"",AJ16,"")</f>
        <v/>
      </c>
      <c r="AO36" t="str">
        <f t="shared" si="249"/>
        <v/>
      </c>
      <c r="AP36" t="str">
        <f t="shared" si="249"/>
        <v/>
      </c>
      <c r="AQ36" t="str">
        <f t="shared" si="249"/>
        <v/>
      </c>
      <c r="AR36" t="str">
        <f t="shared" ref="AR36:AU36" si="250">IF(AZ16&lt;&gt;"",AZ16,"")</f>
        <v/>
      </c>
      <c r="AS36" t="str">
        <f t="shared" si="250"/>
        <v/>
      </c>
      <c r="AT36" t="str">
        <f t="shared" si="250"/>
        <v/>
      </c>
      <c r="AU36" t="str">
        <f t="shared" si="250"/>
        <v/>
      </c>
      <c r="AV36" t="str">
        <f t="shared" ref="AV36:AY36" si="251">IF(AZ16&lt;&gt;"",AZ16,"")</f>
        <v/>
      </c>
      <c r="AW36" t="str">
        <f t="shared" si="251"/>
        <v/>
      </c>
      <c r="AX36" t="str">
        <f t="shared" si="251"/>
        <v/>
      </c>
      <c r="AY36" t="str">
        <f t="shared" si="251"/>
        <v/>
      </c>
      <c r="AZ36" s="55"/>
      <c r="BA36" s="55"/>
      <c r="BB36" s="55"/>
      <c r="BC36" s="55"/>
      <c r="BD36" t="str">
        <f t="shared" ref="BD36:BG36" si="252">IF(AZ16&lt;&gt;"",AZ16,"")</f>
        <v/>
      </c>
      <c r="BE36" t="str">
        <f t="shared" si="252"/>
        <v/>
      </c>
      <c r="BF36" t="str">
        <f t="shared" si="252"/>
        <v/>
      </c>
      <c r="BG36" t="str">
        <f t="shared" si="252"/>
        <v/>
      </c>
      <c r="BH36" t="str">
        <f t="shared" ref="BH36:BK36" si="253">IF(BP16&lt;&gt;"",BP16,"")</f>
        <v/>
      </c>
      <c r="BI36" t="str">
        <f t="shared" si="253"/>
        <v/>
      </c>
      <c r="BJ36" t="str">
        <f t="shared" si="253"/>
        <v/>
      </c>
      <c r="BK36" t="str">
        <f t="shared" si="253"/>
        <v/>
      </c>
      <c r="BL36" t="str">
        <f t="shared" ref="BL36:BO36" si="254">IF(BP16&lt;&gt;"",BP16,"")</f>
        <v/>
      </c>
      <c r="BM36" t="str">
        <f t="shared" si="254"/>
        <v/>
      </c>
      <c r="BN36" t="str">
        <f t="shared" si="254"/>
        <v/>
      </c>
      <c r="BO36" t="str">
        <f t="shared" si="254"/>
        <v/>
      </c>
      <c r="BP36" s="55"/>
      <c r="BQ36" s="55"/>
      <c r="BR36" s="55"/>
      <c r="BS36" s="55"/>
      <c r="BT36" t="str">
        <f t="shared" ref="BT36:BW36" si="255">IF(BP16&lt;&gt;"",BP16,"")</f>
        <v/>
      </c>
      <c r="BU36" t="str">
        <f t="shared" si="255"/>
        <v/>
      </c>
      <c r="BV36" t="str">
        <f t="shared" si="255"/>
        <v/>
      </c>
      <c r="BW36" t="str">
        <f t="shared" si="255"/>
        <v/>
      </c>
      <c r="BX36" t="str">
        <f t="shared" ref="BX36:CA36" si="256">IF(CF16&lt;&gt;"",CF16,"")</f>
        <v/>
      </c>
      <c r="BY36" t="str">
        <f t="shared" si="256"/>
        <v/>
      </c>
      <c r="BZ36" t="str">
        <f t="shared" si="256"/>
        <v/>
      </c>
      <c r="CA36" t="str">
        <f t="shared" si="256"/>
        <v/>
      </c>
      <c r="CB36" t="str">
        <f t="shared" ref="CB36:CE36" si="257">IF(CF16&lt;&gt;"",CF16,"")</f>
        <v/>
      </c>
      <c r="CC36" t="str">
        <f t="shared" si="257"/>
        <v/>
      </c>
      <c r="CD36" t="str">
        <f t="shared" si="257"/>
        <v/>
      </c>
      <c r="CE36" t="str">
        <f t="shared" si="257"/>
        <v/>
      </c>
      <c r="CF36" s="55"/>
      <c r="CG36" s="55"/>
      <c r="CH36" s="55"/>
      <c r="CI36" s="55"/>
      <c r="CJ36" t="str">
        <f t="shared" ref="CJ36:CM36" si="258">IF(CF16&lt;&gt;"",CF16,"")</f>
        <v/>
      </c>
      <c r="CK36" t="str">
        <f t="shared" si="258"/>
        <v/>
      </c>
      <c r="CL36" t="str">
        <f t="shared" si="258"/>
        <v/>
      </c>
      <c r="CM36" t="str">
        <f t="shared" si="258"/>
        <v/>
      </c>
      <c r="CN36" t="str">
        <f t="shared" ref="CN36:CQ36" si="259">IF(CV16&lt;&gt;"",CV16,"")</f>
        <v/>
      </c>
      <c r="CO36" t="str">
        <f t="shared" si="259"/>
        <v/>
      </c>
      <c r="CP36" t="str">
        <f t="shared" si="259"/>
        <v/>
      </c>
      <c r="CQ36" t="str">
        <f t="shared" si="259"/>
        <v/>
      </c>
      <c r="CR36" t="str">
        <f t="shared" ref="CR36:CU36" si="260">IF(CV16&lt;&gt;"",CV16,"")</f>
        <v/>
      </c>
      <c r="CS36" t="str">
        <f t="shared" si="260"/>
        <v/>
      </c>
      <c r="CT36" t="str">
        <f t="shared" si="260"/>
        <v/>
      </c>
      <c r="CU36" t="str">
        <f t="shared" si="260"/>
        <v/>
      </c>
      <c r="CV36" s="55"/>
      <c r="CW36" s="55"/>
      <c r="CX36" s="55"/>
      <c r="CY36" s="55"/>
      <c r="CZ36" t="str">
        <f t="shared" ref="CZ36:DC36" si="261">IF(CV16&lt;&gt;"",CV16,"")</f>
        <v/>
      </c>
      <c r="DA36" t="str">
        <f t="shared" si="261"/>
        <v/>
      </c>
      <c r="DB36" t="str">
        <f t="shared" si="261"/>
        <v/>
      </c>
      <c r="DC36" t="str">
        <f t="shared" si="261"/>
        <v/>
      </c>
      <c r="DD36" t="str">
        <f t="shared" ref="DD36:DG36" si="262">IF(DL16&lt;&gt;"",DL16,"")</f>
        <v/>
      </c>
      <c r="DE36" t="str">
        <f t="shared" si="262"/>
        <v/>
      </c>
      <c r="DF36" t="str">
        <f t="shared" si="262"/>
        <v/>
      </c>
      <c r="DG36" t="str">
        <f t="shared" si="262"/>
        <v/>
      </c>
      <c r="DH36" t="str">
        <f t="shared" ref="DH36:DK36" si="263">IF(DL16&lt;&gt;"",DL16,"")</f>
        <v/>
      </c>
      <c r="DI36" t="str">
        <f t="shared" si="263"/>
        <v/>
      </c>
      <c r="DJ36" t="str">
        <f t="shared" si="263"/>
        <v/>
      </c>
      <c r="DK36" t="str">
        <f t="shared" si="263"/>
        <v/>
      </c>
      <c r="DL36" s="55"/>
      <c r="DM36" s="55"/>
      <c r="DN36" s="55"/>
      <c r="DO36" s="55"/>
      <c r="DP36" t="str">
        <f t="shared" ref="DP36:DS36" si="264">IF(DL16&lt;&gt;"",DL16,"")</f>
        <v/>
      </c>
      <c r="DQ36" t="str">
        <f t="shared" si="264"/>
        <v/>
      </c>
      <c r="DR36" t="str">
        <f t="shared" si="264"/>
        <v/>
      </c>
      <c r="DS36" t="str">
        <f t="shared" si="264"/>
        <v/>
      </c>
      <c r="DT36" t="str">
        <f t="shared" ref="DT36:DW36" si="265">IF(EB16&lt;&gt;"",EB16,"")</f>
        <v/>
      </c>
      <c r="DU36" t="str">
        <f t="shared" si="265"/>
        <v/>
      </c>
      <c r="DV36" t="str">
        <f t="shared" si="265"/>
        <v/>
      </c>
      <c r="DW36" t="str">
        <f t="shared" si="265"/>
        <v/>
      </c>
      <c r="DX36" t="str">
        <f t="shared" ref="DX36:EA36" si="266">IF(EB16&lt;&gt;"",EB16,"")</f>
        <v/>
      </c>
      <c r="DY36" t="str">
        <f t="shared" si="266"/>
        <v/>
      </c>
      <c r="DZ36" t="str">
        <f t="shared" si="266"/>
        <v/>
      </c>
      <c r="EA36" t="str">
        <f t="shared" si="266"/>
        <v/>
      </c>
      <c r="EB36" s="55"/>
      <c r="EC36" s="55"/>
      <c r="ED36" s="55"/>
      <c r="EE36" s="55"/>
      <c r="EF36" t="str">
        <f t="shared" ref="EF36:EI36" si="267">IF(EB16&lt;&gt;"",EB16,"")</f>
        <v/>
      </c>
      <c r="EG36" t="str">
        <f t="shared" si="267"/>
        <v/>
      </c>
      <c r="EH36" t="str">
        <f t="shared" si="267"/>
        <v/>
      </c>
      <c r="EI36" t="str">
        <f t="shared" si="267"/>
        <v/>
      </c>
    </row>
    <row r="37" spans="1:139" x14ac:dyDescent="0.3">
      <c r="A37" t="s">
        <v>774</v>
      </c>
      <c r="B37" t="s">
        <v>773</v>
      </c>
      <c r="C37" t="s">
        <v>462</v>
      </c>
      <c r="D37" t="s">
        <v>10</v>
      </c>
      <c r="E37" t="s">
        <v>627</v>
      </c>
      <c r="F37" t="s">
        <v>628</v>
      </c>
      <c r="G37" t="s">
        <v>629</v>
      </c>
      <c r="H37" t="s">
        <v>628</v>
      </c>
      <c r="I37" t="str">
        <f>_xlfn.CONCAT(Typ_Sezon_Styl[[#This Row],[Typ]:[Styl]])</f>
        <v>okrycie wierzchnieprzejściowycodzienny</v>
      </c>
      <c r="K37">
        <v>33</v>
      </c>
      <c r="L37" t="str">
        <f t="shared" ref="L37:O37" si="268">IF(T17&lt;&gt;"",T17,"")</f>
        <v/>
      </c>
      <c r="M37" t="str">
        <f t="shared" si="268"/>
        <v/>
      </c>
      <c r="N37" t="str">
        <f t="shared" si="268"/>
        <v/>
      </c>
      <c r="O37" t="str">
        <f t="shared" si="268"/>
        <v/>
      </c>
      <c r="P37" t="str">
        <f t="shared" ref="P37:S37" si="269">IF(T17&lt;&gt;"",T17,"")</f>
        <v/>
      </c>
      <c r="Q37" t="str">
        <f t="shared" si="269"/>
        <v/>
      </c>
      <c r="R37" t="str">
        <f t="shared" si="269"/>
        <v/>
      </c>
      <c r="S37" t="str">
        <f t="shared" si="269"/>
        <v/>
      </c>
      <c r="T37" s="55"/>
      <c r="U37" s="55"/>
      <c r="V37" s="55"/>
      <c r="W37" s="55"/>
      <c r="X37" t="str">
        <f t="shared" ref="X37:AA37" si="270">IF(T17&lt;&gt;"",T17,"")</f>
        <v/>
      </c>
      <c r="Y37" t="str">
        <f t="shared" si="270"/>
        <v/>
      </c>
      <c r="Z37" t="str">
        <f t="shared" si="270"/>
        <v/>
      </c>
      <c r="AA37" t="str">
        <f t="shared" si="270"/>
        <v/>
      </c>
      <c r="AB37" t="str">
        <f t="shared" ref="AB37:AE37" si="271">IF(AJ17&lt;&gt;"",AJ17,"")</f>
        <v/>
      </c>
      <c r="AC37" t="str">
        <f t="shared" si="271"/>
        <v/>
      </c>
      <c r="AD37" t="str">
        <f t="shared" si="271"/>
        <v/>
      </c>
      <c r="AE37" t="str">
        <f t="shared" si="271"/>
        <v/>
      </c>
      <c r="AF37" t="str">
        <f t="shared" ref="AF37:AI37" si="272">IF(AJ17&lt;&gt;"",AJ17,"")</f>
        <v/>
      </c>
      <c r="AG37" t="str">
        <f t="shared" si="272"/>
        <v/>
      </c>
      <c r="AH37" t="str">
        <f t="shared" si="272"/>
        <v/>
      </c>
      <c r="AI37" t="str">
        <f t="shared" si="272"/>
        <v/>
      </c>
      <c r="AJ37" s="55"/>
      <c r="AK37" s="55"/>
      <c r="AL37" s="55"/>
      <c r="AM37" s="55"/>
      <c r="AN37" t="str">
        <f t="shared" ref="AN37:AQ37" si="273">IF(AJ17&lt;&gt;"",AJ17,"")</f>
        <v/>
      </c>
      <c r="AO37" t="str">
        <f t="shared" si="273"/>
        <v/>
      </c>
      <c r="AP37" t="str">
        <f t="shared" si="273"/>
        <v/>
      </c>
      <c r="AQ37" t="str">
        <f t="shared" si="273"/>
        <v/>
      </c>
      <c r="AR37" t="str">
        <f t="shared" ref="AR37:AU37" si="274">IF(AZ17&lt;&gt;"",AZ17,"")</f>
        <v/>
      </c>
      <c r="AS37" t="str">
        <f t="shared" si="274"/>
        <v/>
      </c>
      <c r="AT37" t="str">
        <f t="shared" si="274"/>
        <v/>
      </c>
      <c r="AU37" t="str">
        <f t="shared" si="274"/>
        <v/>
      </c>
      <c r="AV37" t="str">
        <f t="shared" ref="AV37:AY37" si="275">IF(AZ17&lt;&gt;"",AZ17,"")</f>
        <v/>
      </c>
      <c r="AW37" t="str">
        <f t="shared" si="275"/>
        <v/>
      </c>
      <c r="AX37" t="str">
        <f t="shared" si="275"/>
        <v/>
      </c>
      <c r="AY37" t="str">
        <f t="shared" si="275"/>
        <v/>
      </c>
      <c r="AZ37" s="55"/>
      <c r="BA37" s="55"/>
      <c r="BB37" s="55"/>
      <c r="BC37" s="55"/>
      <c r="BD37" t="str">
        <f t="shared" ref="BD37:BG37" si="276">IF(AZ17&lt;&gt;"",AZ17,"")</f>
        <v/>
      </c>
      <c r="BE37" t="str">
        <f t="shared" si="276"/>
        <v/>
      </c>
      <c r="BF37" t="str">
        <f t="shared" si="276"/>
        <v/>
      </c>
      <c r="BG37" t="str">
        <f t="shared" si="276"/>
        <v/>
      </c>
      <c r="BH37" t="str">
        <f t="shared" ref="BH37:BK37" si="277">IF(BP17&lt;&gt;"",BP17,"")</f>
        <v/>
      </c>
      <c r="BI37" t="str">
        <f t="shared" si="277"/>
        <v/>
      </c>
      <c r="BJ37" t="str">
        <f t="shared" si="277"/>
        <v/>
      </c>
      <c r="BK37" t="str">
        <f t="shared" si="277"/>
        <v/>
      </c>
      <c r="BL37" t="str">
        <f t="shared" ref="BL37:BO37" si="278">IF(BP17&lt;&gt;"",BP17,"")</f>
        <v/>
      </c>
      <c r="BM37" t="str">
        <f t="shared" si="278"/>
        <v/>
      </c>
      <c r="BN37" t="str">
        <f t="shared" si="278"/>
        <v/>
      </c>
      <c r="BO37" t="str">
        <f t="shared" si="278"/>
        <v/>
      </c>
      <c r="BP37" s="55"/>
      <c r="BQ37" s="55"/>
      <c r="BR37" s="55"/>
      <c r="BS37" s="55"/>
      <c r="BT37" t="str">
        <f t="shared" ref="BT37:BW37" si="279">IF(BP17&lt;&gt;"",BP17,"")</f>
        <v/>
      </c>
      <c r="BU37" t="str">
        <f t="shared" si="279"/>
        <v/>
      </c>
      <c r="BV37" t="str">
        <f t="shared" si="279"/>
        <v/>
      </c>
      <c r="BW37" t="str">
        <f t="shared" si="279"/>
        <v/>
      </c>
      <c r="BX37" t="str">
        <f t="shared" ref="BX37:CA37" si="280">IF(CF17&lt;&gt;"",CF17,"")</f>
        <v/>
      </c>
      <c r="BY37" t="str">
        <f t="shared" si="280"/>
        <v/>
      </c>
      <c r="BZ37" t="str">
        <f t="shared" si="280"/>
        <v/>
      </c>
      <c r="CA37" t="str">
        <f t="shared" si="280"/>
        <v/>
      </c>
      <c r="CB37" t="str">
        <f t="shared" ref="CB37:CE37" si="281">IF(CF17&lt;&gt;"",CF17,"")</f>
        <v/>
      </c>
      <c r="CC37" t="str">
        <f t="shared" si="281"/>
        <v/>
      </c>
      <c r="CD37" t="str">
        <f t="shared" si="281"/>
        <v/>
      </c>
      <c r="CE37" t="str">
        <f t="shared" si="281"/>
        <v/>
      </c>
      <c r="CF37" s="55"/>
      <c r="CG37" s="55"/>
      <c r="CH37" s="55"/>
      <c r="CI37" s="55"/>
      <c r="CJ37" t="str">
        <f t="shared" ref="CJ37:CM37" si="282">IF(CF17&lt;&gt;"",CF17,"")</f>
        <v/>
      </c>
      <c r="CK37" t="str">
        <f t="shared" si="282"/>
        <v/>
      </c>
      <c r="CL37" t="str">
        <f t="shared" si="282"/>
        <v/>
      </c>
      <c r="CM37" t="str">
        <f t="shared" si="282"/>
        <v/>
      </c>
      <c r="CN37" t="str">
        <f t="shared" ref="CN37:CQ37" si="283">IF(CV17&lt;&gt;"",CV17,"")</f>
        <v/>
      </c>
      <c r="CO37" t="str">
        <f t="shared" si="283"/>
        <v/>
      </c>
      <c r="CP37" t="str">
        <f t="shared" si="283"/>
        <v/>
      </c>
      <c r="CQ37" t="str">
        <f t="shared" si="283"/>
        <v/>
      </c>
      <c r="CR37" t="str">
        <f t="shared" ref="CR37:CU37" si="284">IF(CV17&lt;&gt;"",CV17,"")</f>
        <v/>
      </c>
      <c r="CS37" t="str">
        <f t="shared" si="284"/>
        <v/>
      </c>
      <c r="CT37" t="str">
        <f t="shared" si="284"/>
        <v/>
      </c>
      <c r="CU37" t="str">
        <f t="shared" si="284"/>
        <v/>
      </c>
      <c r="CV37" s="55"/>
      <c r="CW37" s="55"/>
      <c r="CX37" s="55"/>
      <c r="CY37" s="55"/>
      <c r="CZ37" t="str">
        <f t="shared" ref="CZ37:DC37" si="285">IF(CV17&lt;&gt;"",CV17,"")</f>
        <v/>
      </c>
      <c r="DA37" t="str">
        <f t="shared" si="285"/>
        <v/>
      </c>
      <c r="DB37" t="str">
        <f t="shared" si="285"/>
        <v/>
      </c>
      <c r="DC37" t="str">
        <f t="shared" si="285"/>
        <v/>
      </c>
      <c r="DD37" t="str">
        <f t="shared" ref="DD37:DG37" si="286">IF(DL17&lt;&gt;"",DL17,"")</f>
        <v/>
      </c>
      <c r="DE37" t="str">
        <f t="shared" si="286"/>
        <v/>
      </c>
      <c r="DF37" t="str">
        <f t="shared" si="286"/>
        <v/>
      </c>
      <c r="DG37" t="str">
        <f t="shared" si="286"/>
        <v/>
      </c>
      <c r="DH37" t="str">
        <f t="shared" ref="DH37:DK37" si="287">IF(DL17&lt;&gt;"",DL17,"")</f>
        <v/>
      </c>
      <c r="DI37" t="str">
        <f t="shared" si="287"/>
        <v/>
      </c>
      <c r="DJ37" t="str">
        <f t="shared" si="287"/>
        <v/>
      </c>
      <c r="DK37" t="str">
        <f t="shared" si="287"/>
        <v/>
      </c>
      <c r="DL37" s="55"/>
      <c r="DM37" s="55"/>
      <c r="DN37" s="55"/>
      <c r="DO37" s="55"/>
      <c r="DP37" t="str">
        <f t="shared" ref="DP37:DS37" si="288">IF(DL17&lt;&gt;"",DL17,"")</f>
        <v/>
      </c>
      <c r="DQ37" t="str">
        <f t="shared" si="288"/>
        <v/>
      </c>
      <c r="DR37" t="str">
        <f t="shared" si="288"/>
        <v/>
      </c>
      <c r="DS37" t="str">
        <f t="shared" si="288"/>
        <v/>
      </c>
      <c r="DT37" t="str">
        <f t="shared" ref="DT37:DW37" si="289">IF(EB17&lt;&gt;"",EB17,"")</f>
        <v/>
      </c>
      <c r="DU37" t="str">
        <f t="shared" si="289"/>
        <v/>
      </c>
      <c r="DV37" t="str">
        <f t="shared" si="289"/>
        <v/>
      </c>
      <c r="DW37" t="str">
        <f t="shared" si="289"/>
        <v/>
      </c>
      <c r="DX37" t="str">
        <f t="shared" ref="DX37:EA37" si="290">IF(EB17&lt;&gt;"",EB17,"")</f>
        <v/>
      </c>
      <c r="DY37" t="str">
        <f t="shared" si="290"/>
        <v/>
      </c>
      <c r="DZ37" t="str">
        <f t="shared" si="290"/>
        <v/>
      </c>
      <c r="EA37" t="str">
        <f t="shared" si="290"/>
        <v/>
      </c>
      <c r="EB37" s="55"/>
      <c r="EC37" s="55"/>
      <c r="ED37" s="55"/>
      <c r="EE37" s="55"/>
      <c r="EF37" t="str">
        <f t="shared" ref="EF37:EI37" si="291">IF(EB17&lt;&gt;"",EB17,"")</f>
        <v/>
      </c>
      <c r="EG37" t="str">
        <f t="shared" si="291"/>
        <v/>
      </c>
      <c r="EH37" t="str">
        <f t="shared" si="291"/>
        <v/>
      </c>
      <c r="EI37" t="str">
        <f t="shared" si="291"/>
        <v/>
      </c>
    </row>
    <row r="38" spans="1:139" x14ac:dyDescent="0.3">
      <c r="A38" t="s">
        <v>775</v>
      </c>
      <c r="B38" t="s">
        <v>773</v>
      </c>
      <c r="C38" t="s">
        <v>462</v>
      </c>
      <c r="D38" t="s">
        <v>13</v>
      </c>
      <c r="E38" t="s">
        <v>630</v>
      </c>
      <c r="F38" t="s">
        <v>628</v>
      </c>
      <c r="G38" t="s">
        <v>48</v>
      </c>
      <c r="H38" t="s">
        <v>48</v>
      </c>
      <c r="I38" t="str">
        <f>_xlfn.CONCAT(Typ_Sezon_Styl[[#This Row],[Typ]:[Styl]])</f>
        <v>okrycie wierzchnieprzejściowyuniwersalny</v>
      </c>
      <c r="K38" s="4">
        <v>34</v>
      </c>
      <c r="L38" t="str">
        <f t="shared" ref="L38:O38" si="292">IF(T18&lt;&gt;"",T18,"")</f>
        <v/>
      </c>
      <c r="M38" t="str">
        <f t="shared" si="292"/>
        <v/>
      </c>
      <c r="N38" t="str">
        <f t="shared" si="292"/>
        <v/>
      </c>
      <c r="O38" t="str">
        <f t="shared" si="292"/>
        <v/>
      </c>
      <c r="P38" t="str">
        <f t="shared" ref="P38:S38" si="293">IF(T18&lt;&gt;"",T18,"")</f>
        <v/>
      </c>
      <c r="Q38" t="str">
        <f t="shared" si="293"/>
        <v/>
      </c>
      <c r="R38" t="str">
        <f t="shared" si="293"/>
        <v/>
      </c>
      <c r="S38" t="str">
        <f t="shared" si="293"/>
        <v/>
      </c>
      <c r="T38" s="55"/>
      <c r="U38" s="55"/>
      <c r="V38" s="55"/>
      <c r="W38" s="55"/>
      <c r="X38" t="str">
        <f t="shared" ref="X38:AA38" si="294">IF(T18&lt;&gt;"",T18,"")</f>
        <v/>
      </c>
      <c r="Y38" t="str">
        <f t="shared" si="294"/>
        <v/>
      </c>
      <c r="Z38" t="str">
        <f t="shared" si="294"/>
        <v/>
      </c>
      <c r="AA38" t="str">
        <f t="shared" si="294"/>
        <v/>
      </c>
      <c r="AB38" t="str">
        <f t="shared" ref="AB38:AE38" si="295">IF(AJ18&lt;&gt;"",AJ18,"")</f>
        <v/>
      </c>
      <c r="AC38" t="str">
        <f t="shared" si="295"/>
        <v/>
      </c>
      <c r="AD38" t="str">
        <f t="shared" si="295"/>
        <v/>
      </c>
      <c r="AE38" t="str">
        <f t="shared" si="295"/>
        <v/>
      </c>
      <c r="AF38" t="str">
        <f t="shared" ref="AF38:AI38" si="296">IF(AJ18&lt;&gt;"",AJ18,"")</f>
        <v/>
      </c>
      <c r="AG38" t="str">
        <f t="shared" si="296"/>
        <v/>
      </c>
      <c r="AH38" t="str">
        <f t="shared" si="296"/>
        <v/>
      </c>
      <c r="AI38" t="str">
        <f t="shared" si="296"/>
        <v/>
      </c>
      <c r="AJ38" s="55"/>
      <c r="AK38" s="55"/>
      <c r="AL38" s="55"/>
      <c r="AM38" s="55"/>
      <c r="AN38" t="str">
        <f t="shared" ref="AN38:AQ38" si="297">IF(AJ18&lt;&gt;"",AJ18,"")</f>
        <v/>
      </c>
      <c r="AO38" t="str">
        <f t="shared" si="297"/>
        <v/>
      </c>
      <c r="AP38" t="str">
        <f t="shared" si="297"/>
        <v/>
      </c>
      <c r="AQ38" t="str">
        <f t="shared" si="297"/>
        <v/>
      </c>
      <c r="AR38" t="str">
        <f t="shared" ref="AR38:AU38" si="298">IF(AZ18&lt;&gt;"",AZ18,"")</f>
        <v/>
      </c>
      <c r="AS38" t="str">
        <f t="shared" si="298"/>
        <v/>
      </c>
      <c r="AT38" t="str">
        <f t="shared" si="298"/>
        <v/>
      </c>
      <c r="AU38" t="str">
        <f t="shared" si="298"/>
        <v/>
      </c>
      <c r="AV38" t="str">
        <f t="shared" ref="AV38:AY38" si="299">IF(AZ18&lt;&gt;"",AZ18,"")</f>
        <v/>
      </c>
      <c r="AW38" t="str">
        <f t="shared" si="299"/>
        <v/>
      </c>
      <c r="AX38" t="str">
        <f t="shared" si="299"/>
        <v/>
      </c>
      <c r="AY38" t="str">
        <f t="shared" si="299"/>
        <v/>
      </c>
      <c r="AZ38" s="55"/>
      <c r="BA38" s="55"/>
      <c r="BB38" s="55"/>
      <c r="BC38" s="55"/>
      <c r="BD38" t="str">
        <f t="shared" ref="BD38:BG38" si="300">IF(AZ18&lt;&gt;"",AZ18,"")</f>
        <v/>
      </c>
      <c r="BE38" t="str">
        <f t="shared" si="300"/>
        <v/>
      </c>
      <c r="BF38" t="str">
        <f t="shared" si="300"/>
        <v/>
      </c>
      <c r="BG38" t="str">
        <f t="shared" si="300"/>
        <v/>
      </c>
      <c r="BH38" t="str">
        <f t="shared" ref="BH38:BK38" si="301">IF(BP18&lt;&gt;"",BP18,"")</f>
        <v/>
      </c>
      <c r="BI38" t="str">
        <f t="shared" si="301"/>
        <v/>
      </c>
      <c r="BJ38" t="str">
        <f t="shared" si="301"/>
        <v/>
      </c>
      <c r="BK38" t="str">
        <f t="shared" si="301"/>
        <v/>
      </c>
      <c r="BL38" t="str">
        <f t="shared" ref="BL38:BO38" si="302">IF(BP18&lt;&gt;"",BP18,"")</f>
        <v/>
      </c>
      <c r="BM38" t="str">
        <f t="shared" si="302"/>
        <v/>
      </c>
      <c r="BN38" t="str">
        <f t="shared" si="302"/>
        <v/>
      </c>
      <c r="BO38" t="str">
        <f t="shared" si="302"/>
        <v/>
      </c>
      <c r="BP38" s="55"/>
      <c r="BQ38" s="55"/>
      <c r="BR38" s="55"/>
      <c r="BS38" s="55"/>
      <c r="BT38" t="str">
        <f t="shared" ref="BT38:BW38" si="303">IF(BP18&lt;&gt;"",BP18,"")</f>
        <v/>
      </c>
      <c r="BU38" t="str">
        <f t="shared" si="303"/>
        <v/>
      </c>
      <c r="BV38" t="str">
        <f t="shared" si="303"/>
        <v/>
      </c>
      <c r="BW38" t="str">
        <f t="shared" si="303"/>
        <v/>
      </c>
      <c r="BX38" t="str">
        <f t="shared" ref="BX38:CA38" si="304">IF(CF18&lt;&gt;"",CF18,"")</f>
        <v/>
      </c>
      <c r="BY38" t="str">
        <f t="shared" si="304"/>
        <v/>
      </c>
      <c r="BZ38" t="str">
        <f t="shared" si="304"/>
        <v/>
      </c>
      <c r="CA38" t="str">
        <f t="shared" si="304"/>
        <v/>
      </c>
      <c r="CB38" t="str">
        <f t="shared" ref="CB38:CE38" si="305">IF(CF18&lt;&gt;"",CF18,"")</f>
        <v/>
      </c>
      <c r="CC38" t="str">
        <f t="shared" si="305"/>
        <v/>
      </c>
      <c r="CD38" t="str">
        <f t="shared" si="305"/>
        <v/>
      </c>
      <c r="CE38" t="str">
        <f t="shared" si="305"/>
        <v/>
      </c>
      <c r="CF38" s="55"/>
      <c r="CG38" s="55"/>
      <c r="CH38" s="55"/>
      <c r="CI38" s="55"/>
      <c r="CJ38" t="str">
        <f t="shared" ref="CJ38:CM38" si="306">IF(CF18&lt;&gt;"",CF18,"")</f>
        <v/>
      </c>
      <c r="CK38" t="str">
        <f t="shared" si="306"/>
        <v/>
      </c>
      <c r="CL38" t="str">
        <f t="shared" si="306"/>
        <v/>
      </c>
      <c r="CM38" t="str">
        <f t="shared" si="306"/>
        <v/>
      </c>
      <c r="CN38" t="str">
        <f t="shared" ref="CN38:CQ38" si="307">IF(CV18&lt;&gt;"",CV18,"")</f>
        <v/>
      </c>
      <c r="CO38" t="str">
        <f t="shared" si="307"/>
        <v/>
      </c>
      <c r="CP38" t="str">
        <f t="shared" si="307"/>
        <v/>
      </c>
      <c r="CQ38" t="str">
        <f t="shared" si="307"/>
        <v/>
      </c>
      <c r="CR38" t="str">
        <f t="shared" ref="CR38:CU38" si="308">IF(CV18&lt;&gt;"",CV18,"")</f>
        <v/>
      </c>
      <c r="CS38" t="str">
        <f t="shared" si="308"/>
        <v/>
      </c>
      <c r="CT38" t="str">
        <f t="shared" si="308"/>
        <v/>
      </c>
      <c r="CU38" t="str">
        <f t="shared" si="308"/>
        <v/>
      </c>
      <c r="CV38" s="55"/>
      <c r="CW38" s="55"/>
      <c r="CX38" s="55"/>
      <c r="CY38" s="55"/>
      <c r="CZ38" t="str">
        <f t="shared" ref="CZ38:DC38" si="309">IF(CV18&lt;&gt;"",CV18,"")</f>
        <v/>
      </c>
      <c r="DA38" t="str">
        <f t="shared" si="309"/>
        <v/>
      </c>
      <c r="DB38" t="str">
        <f t="shared" si="309"/>
        <v/>
      </c>
      <c r="DC38" t="str">
        <f t="shared" si="309"/>
        <v/>
      </c>
      <c r="DD38" t="str">
        <f t="shared" ref="DD38:DG38" si="310">IF(DL18&lt;&gt;"",DL18,"")</f>
        <v/>
      </c>
      <c r="DE38" t="str">
        <f t="shared" si="310"/>
        <v/>
      </c>
      <c r="DF38" t="str">
        <f t="shared" si="310"/>
        <v/>
      </c>
      <c r="DG38" t="str">
        <f t="shared" si="310"/>
        <v/>
      </c>
      <c r="DH38" t="str">
        <f t="shared" ref="DH38:DK38" si="311">IF(DL18&lt;&gt;"",DL18,"")</f>
        <v/>
      </c>
      <c r="DI38" t="str">
        <f t="shared" si="311"/>
        <v/>
      </c>
      <c r="DJ38" t="str">
        <f t="shared" si="311"/>
        <v/>
      </c>
      <c r="DK38" t="str">
        <f t="shared" si="311"/>
        <v/>
      </c>
      <c r="DL38" s="55"/>
      <c r="DM38" s="55"/>
      <c r="DN38" s="55"/>
      <c r="DO38" s="55"/>
      <c r="DP38" t="str">
        <f t="shared" ref="DP38:DS38" si="312">IF(DL18&lt;&gt;"",DL18,"")</f>
        <v/>
      </c>
      <c r="DQ38" t="str">
        <f t="shared" si="312"/>
        <v/>
      </c>
      <c r="DR38" t="str">
        <f t="shared" si="312"/>
        <v/>
      </c>
      <c r="DS38" t="str">
        <f t="shared" si="312"/>
        <v/>
      </c>
      <c r="DT38" t="str">
        <f t="shared" ref="DT38:DW38" si="313">IF(EB18&lt;&gt;"",EB18,"")</f>
        <v/>
      </c>
      <c r="DU38" t="str">
        <f t="shared" si="313"/>
        <v/>
      </c>
      <c r="DV38" t="str">
        <f t="shared" si="313"/>
        <v/>
      </c>
      <c r="DW38" t="str">
        <f t="shared" si="313"/>
        <v/>
      </c>
      <c r="DX38" t="str">
        <f t="shared" ref="DX38:EA38" si="314">IF(EB18&lt;&gt;"",EB18,"")</f>
        <v/>
      </c>
      <c r="DY38" t="str">
        <f t="shared" si="314"/>
        <v/>
      </c>
      <c r="DZ38" t="str">
        <f t="shared" si="314"/>
        <v/>
      </c>
      <c r="EA38" t="str">
        <f t="shared" si="314"/>
        <v/>
      </c>
      <c r="EB38" s="55"/>
      <c r="EC38" s="55"/>
      <c r="ED38" s="55"/>
      <c r="EE38" s="55"/>
      <c r="EF38" t="str">
        <f t="shared" ref="EF38:EI38" si="315">IF(EB18&lt;&gt;"",EB18,"")</f>
        <v/>
      </c>
      <c r="EG38" t="str">
        <f t="shared" si="315"/>
        <v/>
      </c>
      <c r="EH38" t="str">
        <f t="shared" si="315"/>
        <v/>
      </c>
      <c r="EI38" t="str">
        <f t="shared" si="315"/>
        <v/>
      </c>
    </row>
    <row r="39" spans="1:139" x14ac:dyDescent="0.3">
      <c r="A39" t="s">
        <v>787</v>
      </c>
      <c r="B39" t="s">
        <v>769</v>
      </c>
      <c r="C39" t="s">
        <v>457</v>
      </c>
      <c r="D39" t="s">
        <v>13</v>
      </c>
      <c r="E39" t="s">
        <v>630</v>
      </c>
      <c r="F39" t="s">
        <v>48</v>
      </c>
      <c r="G39" t="s">
        <v>48</v>
      </c>
      <c r="H39" t="s">
        <v>48</v>
      </c>
      <c r="I39" t="str">
        <f>_xlfn.CONCAT(Typ_Sezon_Styl[[#This Row],[Typ]:[Styl]])</f>
        <v>koszulalatouniwersalny</v>
      </c>
      <c r="K39">
        <v>35</v>
      </c>
      <c r="L39" t="str">
        <f t="shared" ref="L39:O39" si="316">IF(T19&lt;&gt;"",T19,"")</f>
        <v/>
      </c>
      <c r="M39" t="str">
        <f t="shared" si="316"/>
        <v/>
      </c>
      <c r="N39" t="str">
        <f t="shared" si="316"/>
        <v/>
      </c>
      <c r="O39" t="str">
        <f t="shared" si="316"/>
        <v/>
      </c>
      <c r="P39" t="str">
        <f t="shared" ref="P39:S39" si="317">IF(T19&lt;&gt;"",T19,"")</f>
        <v/>
      </c>
      <c r="Q39" t="str">
        <f t="shared" si="317"/>
        <v/>
      </c>
      <c r="R39" t="str">
        <f t="shared" si="317"/>
        <v/>
      </c>
      <c r="S39" t="str">
        <f t="shared" si="317"/>
        <v/>
      </c>
      <c r="T39" s="55"/>
      <c r="U39" s="55"/>
      <c r="V39" s="55"/>
      <c r="W39" s="55"/>
      <c r="X39" t="str">
        <f t="shared" ref="X39:AA39" si="318">IF(T19&lt;&gt;"",T19,"")</f>
        <v/>
      </c>
      <c r="Y39" t="str">
        <f t="shared" si="318"/>
        <v/>
      </c>
      <c r="Z39" t="str">
        <f t="shared" si="318"/>
        <v/>
      </c>
      <c r="AA39" t="str">
        <f t="shared" si="318"/>
        <v/>
      </c>
      <c r="AB39" t="str">
        <f t="shared" ref="AB39:AE39" si="319">IF(AJ19&lt;&gt;"",AJ19,"")</f>
        <v/>
      </c>
      <c r="AC39" t="str">
        <f t="shared" si="319"/>
        <v/>
      </c>
      <c r="AD39" t="str">
        <f t="shared" si="319"/>
        <v/>
      </c>
      <c r="AE39" t="str">
        <f t="shared" si="319"/>
        <v/>
      </c>
      <c r="AF39" t="str">
        <f t="shared" ref="AF39:AI39" si="320">IF(AJ19&lt;&gt;"",AJ19,"")</f>
        <v/>
      </c>
      <c r="AG39" t="str">
        <f t="shared" si="320"/>
        <v/>
      </c>
      <c r="AH39" t="str">
        <f t="shared" si="320"/>
        <v/>
      </c>
      <c r="AI39" t="str">
        <f t="shared" si="320"/>
        <v/>
      </c>
      <c r="AJ39" s="55"/>
      <c r="AK39" s="55"/>
      <c r="AL39" s="55"/>
      <c r="AM39" s="55"/>
      <c r="AN39" t="str">
        <f t="shared" ref="AN39:AQ39" si="321">IF(AJ19&lt;&gt;"",AJ19,"")</f>
        <v/>
      </c>
      <c r="AO39" t="str">
        <f t="shared" si="321"/>
        <v/>
      </c>
      <c r="AP39" t="str">
        <f t="shared" si="321"/>
        <v/>
      </c>
      <c r="AQ39" t="str">
        <f t="shared" si="321"/>
        <v/>
      </c>
      <c r="AR39" t="str">
        <f t="shared" ref="AR39:AU39" si="322">IF(AZ19&lt;&gt;"",AZ19,"")</f>
        <v/>
      </c>
      <c r="AS39" t="str">
        <f t="shared" si="322"/>
        <v/>
      </c>
      <c r="AT39" t="str">
        <f t="shared" si="322"/>
        <v/>
      </c>
      <c r="AU39" t="str">
        <f t="shared" si="322"/>
        <v/>
      </c>
      <c r="AV39" t="str">
        <f t="shared" ref="AV39:AY39" si="323">IF(AZ19&lt;&gt;"",AZ19,"")</f>
        <v/>
      </c>
      <c r="AW39" t="str">
        <f t="shared" si="323"/>
        <v/>
      </c>
      <c r="AX39" t="str">
        <f t="shared" si="323"/>
        <v/>
      </c>
      <c r="AY39" t="str">
        <f t="shared" si="323"/>
        <v/>
      </c>
      <c r="AZ39" s="55"/>
      <c r="BA39" s="55"/>
      <c r="BB39" s="55"/>
      <c r="BC39" s="55"/>
      <c r="BD39" t="str">
        <f t="shared" ref="BD39:BG39" si="324">IF(AZ19&lt;&gt;"",AZ19,"")</f>
        <v/>
      </c>
      <c r="BE39" t="str">
        <f t="shared" si="324"/>
        <v/>
      </c>
      <c r="BF39" t="str">
        <f t="shared" si="324"/>
        <v/>
      </c>
      <c r="BG39" t="str">
        <f t="shared" si="324"/>
        <v/>
      </c>
      <c r="BH39" t="str">
        <f t="shared" ref="BH39:BK39" si="325">IF(BP19&lt;&gt;"",BP19,"")</f>
        <v/>
      </c>
      <c r="BI39" t="str">
        <f t="shared" si="325"/>
        <v/>
      </c>
      <c r="BJ39" t="str">
        <f t="shared" si="325"/>
        <v/>
      </c>
      <c r="BK39" t="str">
        <f t="shared" si="325"/>
        <v/>
      </c>
      <c r="BL39" t="str">
        <f t="shared" ref="BL39:BO39" si="326">IF(BP19&lt;&gt;"",BP19,"")</f>
        <v/>
      </c>
      <c r="BM39" t="str">
        <f t="shared" si="326"/>
        <v/>
      </c>
      <c r="BN39" t="str">
        <f t="shared" si="326"/>
        <v/>
      </c>
      <c r="BO39" t="str">
        <f t="shared" si="326"/>
        <v/>
      </c>
      <c r="BP39" s="55"/>
      <c r="BQ39" s="55"/>
      <c r="BR39" s="55"/>
      <c r="BS39" s="55"/>
      <c r="BT39" t="str">
        <f t="shared" ref="BT39:BW39" si="327">IF(BP19&lt;&gt;"",BP19,"")</f>
        <v/>
      </c>
      <c r="BU39" t="str">
        <f t="shared" si="327"/>
        <v/>
      </c>
      <c r="BV39" t="str">
        <f t="shared" si="327"/>
        <v/>
      </c>
      <c r="BW39" t="str">
        <f t="shared" si="327"/>
        <v/>
      </c>
      <c r="BX39" t="str">
        <f t="shared" ref="BX39:CA39" si="328">IF(CF19&lt;&gt;"",CF19,"")</f>
        <v/>
      </c>
      <c r="BY39" t="str">
        <f t="shared" si="328"/>
        <v/>
      </c>
      <c r="BZ39" t="str">
        <f t="shared" si="328"/>
        <v/>
      </c>
      <c r="CA39" t="str">
        <f t="shared" si="328"/>
        <v/>
      </c>
      <c r="CB39" t="str">
        <f t="shared" ref="CB39:CE39" si="329">IF(CF19&lt;&gt;"",CF19,"")</f>
        <v/>
      </c>
      <c r="CC39" t="str">
        <f t="shared" si="329"/>
        <v/>
      </c>
      <c r="CD39" t="str">
        <f t="shared" si="329"/>
        <v/>
      </c>
      <c r="CE39" t="str">
        <f t="shared" si="329"/>
        <v/>
      </c>
      <c r="CF39" s="55"/>
      <c r="CG39" s="55"/>
      <c r="CH39" s="55"/>
      <c r="CI39" s="55"/>
      <c r="CJ39" t="str">
        <f t="shared" ref="CJ39:CM39" si="330">IF(CF19&lt;&gt;"",CF19,"")</f>
        <v/>
      </c>
      <c r="CK39" t="str">
        <f t="shared" si="330"/>
        <v/>
      </c>
      <c r="CL39" t="str">
        <f t="shared" si="330"/>
        <v/>
      </c>
      <c r="CM39" t="str">
        <f t="shared" si="330"/>
        <v/>
      </c>
      <c r="CN39" t="str">
        <f t="shared" ref="CN39:CQ39" si="331">IF(CV19&lt;&gt;"",CV19,"")</f>
        <v/>
      </c>
      <c r="CO39" t="str">
        <f t="shared" si="331"/>
        <v/>
      </c>
      <c r="CP39" t="str">
        <f t="shared" si="331"/>
        <v/>
      </c>
      <c r="CQ39" t="str">
        <f t="shared" si="331"/>
        <v/>
      </c>
      <c r="CR39" t="str">
        <f t="shared" ref="CR39:CU39" si="332">IF(CV19&lt;&gt;"",CV19,"")</f>
        <v/>
      </c>
      <c r="CS39" t="str">
        <f t="shared" si="332"/>
        <v/>
      </c>
      <c r="CT39" t="str">
        <f t="shared" si="332"/>
        <v/>
      </c>
      <c r="CU39" t="str">
        <f t="shared" si="332"/>
        <v/>
      </c>
      <c r="CV39" s="55"/>
      <c r="CW39" s="55"/>
      <c r="CX39" s="55"/>
      <c r="CY39" s="55"/>
      <c r="CZ39" t="str">
        <f t="shared" ref="CZ39:DC39" si="333">IF(CV19&lt;&gt;"",CV19,"")</f>
        <v/>
      </c>
      <c r="DA39" t="str">
        <f t="shared" si="333"/>
        <v/>
      </c>
      <c r="DB39" t="str">
        <f t="shared" si="333"/>
        <v/>
      </c>
      <c r="DC39" t="str">
        <f t="shared" si="333"/>
        <v/>
      </c>
      <c r="DD39" t="str">
        <f t="shared" ref="DD39:DG39" si="334">IF(DL19&lt;&gt;"",DL19,"")</f>
        <v/>
      </c>
      <c r="DE39" t="str">
        <f t="shared" si="334"/>
        <v/>
      </c>
      <c r="DF39" t="str">
        <f t="shared" si="334"/>
        <v/>
      </c>
      <c r="DG39" t="str">
        <f t="shared" si="334"/>
        <v/>
      </c>
      <c r="DH39" t="str">
        <f t="shared" ref="DH39:DK39" si="335">IF(DL19&lt;&gt;"",DL19,"")</f>
        <v/>
      </c>
      <c r="DI39" t="str">
        <f t="shared" si="335"/>
        <v/>
      </c>
      <c r="DJ39" t="str">
        <f t="shared" si="335"/>
        <v/>
      </c>
      <c r="DK39" t="str">
        <f t="shared" si="335"/>
        <v/>
      </c>
      <c r="DL39" s="55"/>
      <c r="DM39" s="55"/>
      <c r="DN39" s="55"/>
      <c r="DO39" s="55"/>
      <c r="DP39" t="str">
        <f t="shared" ref="DP39:DS39" si="336">IF(DL19&lt;&gt;"",DL19,"")</f>
        <v/>
      </c>
      <c r="DQ39" t="str">
        <f t="shared" si="336"/>
        <v/>
      </c>
      <c r="DR39" t="str">
        <f t="shared" si="336"/>
        <v/>
      </c>
      <c r="DS39" t="str">
        <f t="shared" si="336"/>
        <v/>
      </c>
      <c r="DT39" t="str">
        <f t="shared" ref="DT39:DW39" si="337">IF(EB19&lt;&gt;"",EB19,"")</f>
        <v/>
      </c>
      <c r="DU39" t="str">
        <f t="shared" si="337"/>
        <v/>
      </c>
      <c r="DV39" t="str">
        <f t="shared" si="337"/>
        <v/>
      </c>
      <c r="DW39" t="str">
        <f t="shared" si="337"/>
        <v/>
      </c>
      <c r="DX39" t="str">
        <f t="shared" ref="DX39:EA39" si="338">IF(EB19&lt;&gt;"",EB19,"")</f>
        <v/>
      </c>
      <c r="DY39" t="str">
        <f t="shared" si="338"/>
        <v/>
      </c>
      <c r="DZ39" t="str">
        <f t="shared" si="338"/>
        <v/>
      </c>
      <c r="EA39" t="str">
        <f t="shared" si="338"/>
        <v/>
      </c>
      <c r="EB39" s="55"/>
      <c r="EC39" s="55"/>
      <c r="ED39" s="55"/>
      <c r="EE39" s="55"/>
      <c r="EF39" t="str">
        <f t="shared" ref="EF39:EI39" si="339">IF(EB19&lt;&gt;"",EB19,"")</f>
        <v/>
      </c>
      <c r="EG39" t="str">
        <f t="shared" si="339"/>
        <v/>
      </c>
      <c r="EH39" t="str">
        <f t="shared" si="339"/>
        <v/>
      </c>
      <c r="EI39" t="str">
        <f t="shared" si="339"/>
        <v/>
      </c>
    </row>
    <row r="40" spans="1:139" x14ac:dyDescent="0.3">
      <c r="K40">
        <v>36</v>
      </c>
      <c r="L40" t="str">
        <f t="shared" ref="L40:O40" si="340">IF(T20&lt;&gt;"",T20,"")</f>
        <v/>
      </c>
      <c r="M40" t="str">
        <f t="shared" si="340"/>
        <v/>
      </c>
      <c r="N40" t="str">
        <f t="shared" si="340"/>
        <v/>
      </c>
      <c r="O40" t="str">
        <f t="shared" si="340"/>
        <v/>
      </c>
      <c r="P40" t="str">
        <f t="shared" ref="P40:S40" si="341">IF(T20&lt;&gt;"",T20,"")</f>
        <v/>
      </c>
      <c r="Q40" t="str">
        <f t="shared" si="341"/>
        <v/>
      </c>
      <c r="R40" t="str">
        <f t="shared" si="341"/>
        <v/>
      </c>
      <c r="S40" t="str">
        <f t="shared" si="341"/>
        <v/>
      </c>
      <c r="T40" s="55"/>
      <c r="U40" s="55"/>
      <c r="V40" s="55"/>
      <c r="W40" s="55"/>
      <c r="X40" t="str">
        <f t="shared" ref="X40:AA40" si="342">IF(T20&lt;&gt;"",T20,"")</f>
        <v/>
      </c>
      <c r="Y40" t="str">
        <f t="shared" si="342"/>
        <v/>
      </c>
      <c r="Z40" t="str">
        <f t="shared" si="342"/>
        <v/>
      </c>
      <c r="AA40" t="str">
        <f t="shared" si="342"/>
        <v/>
      </c>
      <c r="AB40" t="str">
        <f t="shared" ref="AB40:AE40" si="343">IF(AJ20&lt;&gt;"",AJ20,"")</f>
        <v/>
      </c>
      <c r="AC40" t="str">
        <f t="shared" si="343"/>
        <v/>
      </c>
      <c r="AD40" t="str">
        <f t="shared" si="343"/>
        <v/>
      </c>
      <c r="AE40" t="str">
        <f t="shared" si="343"/>
        <v/>
      </c>
      <c r="AF40" t="str">
        <f t="shared" ref="AF40:AI40" si="344">IF(AJ20&lt;&gt;"",AJ20,"")</f>
        <v/>
      </c>
      <c r="AG40" t="str">
        <f t="shared" si="344"/>
        <v/>
      </c>
      <c r="AH40" t="str">
        <f t="shared" si="344"/>
        <v/>
      </c>
      <c r="AI40" t="str">
        <f t="shared" si="344"/>
        <v/>
      </c>
      <c r="AJ40" s="55"/>
      <c r="AK40" s="55"/>
      <c r="AL40" s="55"/>
      <c r="AM40" s="55"/>
      <c r="AN40" t="str">
        <f t="shared" ref="AN40:AQ40" si="345">IF(AJ20&lt;&gt;"",AJ20,"")</f>
        <v/>
      </c>
      <c r="AO40" t="str">
        <f t="shared" si="345"/>
        <v/>
      </c>
      <c r="AP40" t="str">
        <f t="shared" si="345"/>
        <v/>
      </c>
      <c r="AQ40" t="str">
        <f t="shared" si="345"/>
        <v/>
      </c>
      <c r="AR40" t="str">
        <f t="shared" ref="AR40:AU40" si="346">IF(AZ20&lt;&gt;"",AZ20,"")</f>
        <v/>
      </c>
      <c r="AS40" t="str">
        <f t="shared" si="346"/>
        <v/>
      </c>
      <c r="AT40" t="str">
        <f t="shared" si="346"/>
        <v/>
      </c>
      <c r="AU40" t="str">
        <f t="shared" si="346"/>
        <v/>
      </c>
      <c r="AV40" t="str">
        <f t="shared" ref="AV40:AY40" si="347">IF(AZ20&lt;&gt;"",AZ20,"")</f>
        <v/>
      </c>
      <c r="AW40" t="str">
        <f t="shared" si="347"/>
        <v/>
      </c>
      <c r="AX40" t="str">
        <f t="shared" si="347"/>
        <v/>
      </c>
      <c r="AY40" t="str">
        <f t="shared" si="347"/>
        <v/>
      </c>
      <c r="AZ40" s="55"/>
      <c r="BA40" s="55"/>
      <c r="BB40" s="55"/>
      <c r="BC40" s="55"/>
      <c r="BD40" t="str">
        <f t="shared" ref="BD40:BG40" si="348">IF(AZ20&lt;&gt;"",AZ20,"")</f>
        <v/>
      </c>
      <c r="BE40" t="str">
        <f t="shared" si="348"/>
        <v/>
      </c>
      <c r="BF40" t="str">
        <f t="shared" si="348"/>
        <v/>
      </c>
      <c r="BG40" t="str">
        <f t="shared" si="348"/>
        <v/>
      </c>
      <c r="BH40" t="str">
        <f t="shared" ref="BH40:BK40" si="349">IF(BP20&lt;&gt;"",BP20,"")</f>
        <v/>
      </c>
      <c r="BI40" t="str">
        <f t="shared" si="349"/>
        <v/>
      </c>
      <c r="BJ40" t="str">
        <f t="shared" si="349"/>
        <v/>
      </c>
      <c r="BK40" t="str">
        <f t="shared" si="349"/>
        <v/>
      </c>
      <c r="BL40" t="str">
        <f t="shared" ref="BL40:BO40" si="350">IF(BP20&lt;&gt;"",BP20,"")</f>
        <v/>
      </c>
      <c r="BM40" t="str">
        <f t="shared" si="350"/>
        <v/>
      </c>
      <c r="BN40" t="str">
        <f t="shared" si="350"/>
        <v/>
      </c>
      <c r="BO40" t="str">
        <f t="shared" si="350"/>
        <v/>
      </c>
      <c r="BP40" s="55"/>
      <c r="BQ40" s="55"/>
      <c r="BR40" s="55"/>
      <c r="BS40" s="55"/>
      <c r="BT40" t="str">
        <f t="shared" ref="BT40:BW40" si="351">IF(BP20&lt;&gt;"",BP20,"")</f>
        <v/>
      </c>
      <c r="BU40" t="str">
        <f t="shared" si="351"/>
        <v/>
      </c>
      <c r="BV40" t="str">
        <f t="shared" si="351"/>
        <v/>
      </c>
      <c r="BW40" t="str">
        <f t="shared" si="351"/>
        <v/>
      </c>
      <c r="BX40" t="str">
        <f t="shared" ref="BX40:CA40" si="352">IF(CF20&lt;&gt;"",CF20,"")</f>
        <v/>
      </c>
      <c r="BY40" t="str">
        <f t="shared" si="352"/>
        <v/>
      </c>
      <c r="BZ40" t="str">
        <f t="shared" si="352"/>
        <v/>
      </c>
      <c r="CA40" t="str">
        <f t="shared" si="352"/>
        <v/>
      </c>
      <c r="CB40" t="str">
        <f t="shared" ref="CB40:CE40" si="353">IF(CF20&lt;&gt;"",CF20,"")</f>
        <v/>
      </c>
      <c r="CC40" t="str">
        <f t="shared" si="353"/>
        <v/>
      </c>
      <c r="CD40" t="str">
        <f t="shared" si="353"/>
        <v/>
      </c>
      <c r="CE40" t="str">
        <f t="shared" si="353"/>
        <v/>
      </c>
      <c r="CF40" s="55"/>
      <c r="CG40" s="55"/>
      <c r="CH40" s="55"/>
      <c r="CI40" s="55"/>
      <c r="CJ40" t="str">
        <f t="shared" ref="CJ40:CM40" si="354">IF(CF20&lt;&gt;"",CF20,"")</f>
        <v/>
      </c>
      <c r="CK40" t="str">
        <f t="shared" si="354"/>
        <v/>
      </c>
      <c r="CL40" t="str">
        <f t="shared" si="354"/>
        <v/>
      </c>
      <c r="CM40" t="str">
        <f t="shared" si="354"/>
        <v/>
      </c>
      <c r="CN40" t="str">
        <f t="shared" ref="CN40:CQ40" si="355">IF(CV20&lt;&gt;"",CV20,"")</f>
        <v/>
      </c>
      <c r="CO40" t="str">
        <f t="shared" si="355"/>
        <v/>
      </c>
      <c r="CP40" t="str">
        <f t="shared" si="355"/>
        <v/>
      </c>
      <c r="CQ40" t="str">
        <f t="shared" si="355"/>
        <v/>
      </c>
      <c r="CR40" t="str">
        <f t="shared" ref="CR40:CU40" si="356">IF(CV20&lt;&gt;"",CV20,"")</f>
        <v/>
      </c>
      <c r="CS40" t="str">
        <f t="shared" si="356"/>
        <v/>
      </c>
      <c r="CT40" t="str">
        <f t="shared" si="356"/>
        <v/>
      </c>
      <c r="CU40" t="str">
        <f t="shared" si="356"/>
        <v/>
      </c>
      <c r="CV40" s="55"/>
      <c r="CW40" s="55"/>
      <c r="CX40" s="55"/>
      <c r="CY40" s="55"/>
      <c r="CZ40" t="str">
        <f t="shared" ref="CZ40:DC40" si="357">IF(CV20&lt;&gt;"",CV20,"")</f>
        <v/>
      </c>
      <c r="DA40" t="str">
        <f t="shared" si="357"/>
        <v/>
      </c>
      <c r="DB40" t="str">
        <f t="shared" si="357"/>
        <v/>
      </c>
      <c r="DC40" t="str">
        <f t="shared" si="357"/>
        <v/>
      </c>
      <c r="DD40" t="str">
        <f t="shared" ref="DD40:DG40" si="358">IF(DL20&lt;&gt;"",DL20,"")</f>
        <v/>
      </c>
      <c r="DE40" t="str">
        <f t="shared" si="358"/>
        <v/>
      </c>
      <c r="DF40" t="str">
        <f t="shared" si="358"/>
        <v/>
      </c>
      <c r="DG40" t="str">
        <f t="shared" si="358"/>
        <v/>
      </c>
      <c r="DH40" t="str">
        <f t="shared" ref="DH40:DK40" si="359">IF(DL20&lt;&gt;"",DL20,"")</f>
        <v/>
      </c>
      <c r="DI40" t="str">
        <f t="shared" si="359"/>
        <v/>
      </c>
      <c r="DJ40" t="str">
        <f t="shared" si="359"/>
        <v/>
      </c>
      <c r="DK40" t="str">
        <f t="shared" si="359"/>
        <v/>
      </c>
      <c r="DL40" s="55"/>
      <c r="DM40" s="55"/>
      <c r="DN40" s="55"/>
      <c r="DO40" s="55"/>
      <c r="DP40" t="str">
        <f t="shared" ref="DP40:DS40" si="360">IF(DL20&lt;&gt;"",DL20,"")</f>
        <v/>
      </c>
      <c r="DQ40" t="str">
        <f t="shared" si="360"/>
        <v/>
      </c>
      <c r="DR40" t="str">
        <f t="shared" si="360"/>
        <v/>
      </c>
      <c r="DS40" t="str">
        <f t="shared" si="360"/>
        <v/>
      </c>
      <c r="DT40" t="str">
        <f t="shared" ref="DT40:DW40" si="361">IF(EB20&lt;&gt;"",EB20,"")</f>
        <v/>
      </c>
      <c r="DU40" t="str">
        <f t="shared" si="361"/>
        <v/>
      </c>
      <c r="DV40" t="str">
        <f t="shared" si="361"/>
        <v/>
      </c>
      <c r="DW40" t="str">
        <f t="shared" si="361"/>
        <v/>
      </c>
      <c r="DX40" t="str">
        <f t="shared" ref="DX40:EA40" si="362">IF(EB20&lt;&gt;"",EB20,"")</f>
        <v/>
      </c>
      <c r="DY40" t="str">
        <f t="shared" si="362"/>
        <v/>
      </c>
      <c r="DZ40" t="str">
        <f t="shared" si="362"/>
        <v/>
      </c>
      <c r="EA40" t="str">
        <f t="shared" si="362"/>
        <v/>
      </c>
      <c r="EB40" s="55"/>
      <c r="EC40" s="55"/>
      <c r="ED40" s="55"/>
      <c r="EE40" s="55"/>
      <c r="EF40" t="str">
        <f t="shared" ref="EF40:EI40" si="363">IF(EB20&lt;&gt;"",EB20,"")</f>
        <v/>
      </c>
      <c r="EG40" t="str">
        <f t="shared" si="363"/>
        <v/>
      </c>
      <c r="EH40" t="str">
        <f t="shared" si="363"/>
        <v/>
      </c>
      <c r="EI40" t="str">
        <f t="shared" si="363"/>
        <v/>
      </c>
    </row>
    <row r="41" spans="1:139" x14ac:dyDescent="0.3">
      <c r="K41" s="4">
        <v>37</v>
      </c>
      <c r="L41" t="str">
        <f t="shared" ref="L41:O41" si="364">IF(T21&lt;&gt;"",T21,"")</f>
        <v/>
      </c>
      <c r="M41" t="str">
        <f t="shared" si="364"/>
        <v/>
      </c>
      <c r="N41" t="str">
        <f t="shared" si="364"/>
        <v/>
      </c>
      <c r="O41" t="str">
        <f t="shared" si="364"/>
        <v/>
      </c>
      <c r="P41" t="str">
        <f t="shared" ref="P41:S41" si="365">IF(T21&lt;&gt;"",T21,"")</f>
        <v/>
      </c>
      <c r="Q41" t="str">
        <f t="shared" si="365"/>
        <v/>
      </c>
      <c r="R41" t="str">
        <f t="shared" si="365"/>
        <v/>
      </c>
      <c r="S41" t="str">
        <f t="shared" si="365"/>
        <v/>
      </c>
      <c r="T41" s="55"/>
      <c r="U41" s="55"/>
      <c r="V41" s="55"/>
      <c r="W41" s="55"/>
      <c r="X41" t="str">
        <f t="shared" ref="X41:AA41" si="366">IF(T21&lt;&gt;"",T21,"")</f>
        <v/>
      </c>
      <c r="Y41" t="str">
        <f t="shared" si="366"/>
        <v/>
      </c>
      <c r="Z41" t="str">
        <f t="shared" si="366"/>
        <v/>
      </c>
      <c r="AA41" t="str">
        <f t="shared" si="366"/>
        <v/>
      </c>
      <c r="AB41" t="str">
        <f t="shared" ref="AB41:AE41" si="367">IF(AJ21&lt;&gt;"",AJ21,"")</f>
        <v/>
      </c>
      <c r="AC41" t="str">
        <f t="shared" si="367"/>
        <v/>
      </c>
      <c r="AD41" t="str">
        <f t="shared" si="367"/>
        <v/>
      </c>
      <c r="AE41" t="str">
        <f t="shared" si="367"/>
        <v/>
      </c>
      <c r="AF41" t="str">
        <f t="shared" ref="AF41:AI41" si="368">IF(AJ21&lt;&gt;"",AJ21,"")</f>
        <v/>
      </c>
      <c r="AG41" t="str">
        <f t="shared" si="368"/>
        <v/>
      </c>
      <c r="AH41" t="str">
        <f t="shared" si="368"/>
        <v/>
      </c>
      <c r="AI41" t="str">
        <f t="shared" si="368"/>
        <v/>
      </c>
      <c r="AJ41" s="55"/>
      <c r="AK41" s="55"/>
      <c r="AL41" s="55"/>
      <c r="AM41" s="55"/>
      <c r="AN41" t="str">
        <f t="shared" ref="AN41:AQ41" si="369">IF(AJ21&lt;&gt;"",AJ21,"")</f>
        <v/>
      </c>
      <c r="AO41" t="str">
        <f t="shared" si="369"/>
        <v/>
      </c>
      <c r="AP41" t="str">
        <f t="shared" si="369"/>
        <v/>
      </c>
      <c r="AQ41" t="str">
        <f t="shared" si="369"/>
        <v/>
      </c>
      <c r="AR41" t="str">
        <f t="shared" ref="AR41:AU41" si="370">IF(AZ21&lt;&gt;"",AZ21,"")</f>
        <v/>
      </c>
      <c r="AS41" t="str">
        <f t="shared" si="370"/>
        <v/>
      </c>
      <c r="AT41" t="str">
        <f t="shared" si="370"/>
        <v/>
      </c>
      <c r="AU41" t="str">
        <f t="shared" si="370"/>
        <v/>
      </c>
      <c r="AV41" t="str">
        <f t="shared" ref="AV41:AY41" si="371">IF(AZ21&lt;&gt;"",AZ21,"")</f>
        <v/>
      </c>
      <c r="AW41" t="str">
        <f t="shared" si="371"/>
        <v/>
      </c>
      <c r="AX41" t="str">
        <f t="shared" si="371"/>
        <v/>
      </c>
      <c r="AY41" t="str">
        <f t="shared" si="371"/>
        <v/>
      </c>
      <c r="AZ41" s="55"/>
      <c r="BA41" s="55"/>
      <c r="BB41" s="55"/>
      <c r="BC41" s="55"/>
      <c r="BD41" t="str">
        <f t="shared" ref="BD41:BG41" si="372">IF(AZ21&lt;&gt;"",AZ21,"")</f>
        <v/>
      </c>
      <c r="BE41" t="str">
        <f t="shared" si="372"/>
        <v/>
      </c>
      <c r="BF41" t="str">
        <f t="shared" si="372"/>
        <v/>
      </c>
      <c r="BG41" t="str">
        <f t="shared" si="372"/>
        <v/>
      </c>
      <c r="BH41" t="str">
        <f t="shared" ref="BH41:BK41" si="373">IF(BP21&lt;&gt;"",BP21,"")</f>
        <v/>
      </c>
      <c r="BI41" t="str">
        <f t="shared" si="373"/>
        <v/>
      </c>
      <c r="BJ41" t="str">
        <f t="shared" si="373"/>
        <v/>
      </c>
      <c r="BK41" t="str">
        <f t="shared" si="373"/>
        <v/>
      </c>
      <c r="BL41" t="str">
        <f t="shared" ref="BL41:BO41" si="374">IF(BP21&lt;&gt;"",BP21,"")</f>
        <v/>
      </c>
      <c r="BM41" t="str">
        <f t="shared" si="374"/>
        <v/>
      </c>
      <c r="BN41" t="str">
        <f t="shared" si="374"/>
        <v/>
      </c>
      <c r="BO41" t="str">
        <f t="shared" si="374"/>
        <v/>
      </c>
      <c r="BP41" s="55"/>
      <c r="BQ41" s="55"/>
      <c r="BR41" s="55"/>
      <c r="BS41" s="55"/>
      <c r="BT41" t="str">
        <f t="shared" ref="BT41:BW41" si="375">IF(BP21&lt;&gt;"",BP21,"")</f>
        <v/>
      </c>
      <c r="BU41" t="str">
        <f t="shared" si="375"/>
        <v/>
      </c>
      <c r="BV41" t="str">
        <f t="shared" si="375"/>
        <v/>
      </c>
      <c r="BW41" t="str">
        <f t="shared" si="375"/>
        <v/>
      </c>
      <c r="BX41" t="str">
        <f t="shared" ref="BX41:CA41" si="376">IF(CF21&lt;&gt;"",CF21,"")</f>
        <v/>
      </c>
      <c r="BY41" t="str">
        <f t="shared" si="376"/>
        <v/>
      </c>
      <c r="BZ41" t="str">
        <f t="shared" si="376"/>
        <v/>
      </c>
      <c r="CA41" t="str">
        <f t="shared" si="376"/>
        <v/>
      </c>
      <c r="CB41" t="str">
        <f t="shared" ref="CB41:CE41" si="377">IF(CF21&lt;&gt;"",CF21,"")</f>
        <v/>
      </c>
      <c r="CC41" t="str">
        <f t="shared" si="377"/>
        <v/>
      </c>
      <c r="CD41" t="str">
        <f t="shared" si="377"/>
        <v/>
      </c>
      <c r="CE41" t="str">
        <f t="shared" si="377"/>
        <v/>
      </c>
      <c r="CF41" s="55"/>
      <c r="CG41" s="55"/>
      <c r="CH41" s="55"/>
      <c r="CI41" s="55"/>
      <c r="CJ41" t="str">
        <f t="shared" ref="CJ41:CM41" si="378">IF(CF21&lt;&gt;"",CF21,"")</f>
        <v/>
      </c>
      <c r="CK41" t="str">
        <f t="shared" si="378"/>
        <v/>
      </c>
      <c r="CL41" t="str">
        <f t="shared" si="378"/>
        <v/>
      </c>
      <c r="CM41" t="str">
        <f t="shared" si="378"/>
        <v/>
      </c>
      <c r="CN41" t="str">
        <f t="shared" ref="CN41:CQ41" si="379">IF(CV21&lt;&gt;"",CV21,"")</f>
        <v/>
      </c>
      <c r="CO41" t="str">
        <f t="shared" si="379"/>
        <v/>
      </c>
      <c r="CP41" t="str">
        <f t="shared" si="379"/>
        <v/>
      </c>
      <c r="CQ41" t="str">
        <f t="shared" si="379"/>
        <v/>
      </c>
      <c r="CR41" t="str">
        <f t="shared" ref="CR41:CU41" si="380">IF(CV21&lt;&gt;"",CV21,"")</f>
        <v/>
      </c>
      <c r="CS41" t="str">
        <f t="shared" si="380"/>
        <v/>
      </c>
      <c r="CT41" t="str">
        <f t="shared" si="380"/>
        <v/>
      </c>
      <c r="CU41" t="str">
        <f t="shared" si="380"/>
        <v/>
      </c>
      <c r="CV41" s="55"/>
      <c r="CW41" s="55"/>
      <c r="CX41" s="55"/>
      <c r="CY41" s="55"/>
      <c r="CZ41" t="str">
        <f t="shared" ref="CZ41:DC41" si="381">IF(CV21&lt;&gt;"",CV21,"")</f>
        <v/>
      </c>
      <c r="DA41" t="str">
        <f t="shared" si="381"/>
        <v/>
      </c>
      <c r="DB41" t="str">
        <f t="shared" si="381"/>
        <v/>
      </c>
      <c r="DC41" t="str">
        <f t="shared" si="381"/>
        <v/>
      </c>
      <c r="DD41" t="str">
        <f t="shared" ref="DD41:DG41" si="382">IF(DL21&lt;&gt;"",DL21,"")</f>
        <v/>
      </c>
      <c r="DE41" t="str">
        <f t="shared" si="382"/>
        <v/>
      </c>
      <c r="DF41" t="str">
        <f t="shared" si="382"/>
        <v/>
      </c>
      <c r="DG41" t="str">
        <f t="shared" si="382"/>
        <v/>
      </c>
      <c r="DH41" t="str">
        <f t="shared" ref="DH41:DK41" si="383">IF(DL21&lt;&gt;"",DL21,"")</f>
        <v/>
      </c>
      <c r="DI41" t="str">
        <f t="shared" si="383"/>
        <v/>
      </c>
      <c r="DJ41" t="str">
        <f t="shared" si="383"/>
        <v/>
      </c>
      <c r="DK41" t="str">
        <f t="shared" si="383"/>
        <v/>
      </c>
      <c r="DL41" s="55"/>
      <c r="DM41" s="55"/>
      <c r="DN41" s="55"/>
      <c r="DO41" s="55"/>
      <c r="DP41" t="str">
        <f t="shared" ref="DP41:DS41" si="384">IF(DL21&lt;&gt;"",DL21,"")</f>
        <v/>
      </c>
      <c r="DQ41" t="str">
        <f t="shared" si="384"/>
        <v/>
      </c>
      <c r="DR41" t="str">
        <f t="shared" si="384"/>
        <v/>
      </c>
      <c r="DS41" t="str">
        <f t="shared" si="384"/>
        <v/>
      </c>
      <c r="DT41" t="str">
        <f t="shared" ref="DT41:DW41" si="385">IF(EB21&lt;&gt;"",EB21,"")</f>
        <v/>
      </c>
      <c r="DU41" t="str">
        <f t="shared" si="385"/>
        <v/>
      </c>
      <c r="DV41" t="str">
        <f t="shared" si="385"/>
        <v/>
      </c>
      <c r="DW41" t="str">
        <f t="shared" si="385"/>
        <v/>
      </c>
      <c r="DX41" t="str">
        <f t="shared" ref="DX41:EA41" si="386">IF(EB21&lt;&gt;"",EB21,"")</f>
        <v/>
      </c>
      <c r="DY41" t="str">
        <f t="shared" si="386"/>
        <v/>
      </c>
      <c r="DZ41" t="str">
        <f t="shared" si="386"/>
        <v/>
      </c>
      <c r="EA41" t="str">
        <f t="shared" si="386"/>
        <v/>
      </c>
      <c r="EB41" s="55"/>
      <c r="EC41" s="55"/>
      <c r="ED41" s="55"/>
      <c r="EE41" s="55"/>
      <c r="EF41" t="str">
        <f t="shared" ref="EF41:EI41" si="387">IF(EB21&lt;&gt;"",EB21,"")</f>
        <v/>
      </c>
      <c r="EG41" t="str">
        <f t="shared" si="387"/>
        <v/>
      </c>
      <c r="EH41" t="str">
        <f t="shared" si="387"/>
        <v/>
      </c>
      <c r="EI41" t="str">
        <f t="shared" si="387"/>
        <v/>
      </c>
    </row>
    <row r="42" spans="1:139" x14ac:dyDescent="0.3">
      <c r="K42">
        <v>38</v>
      </c>
      <c r="L42" t="str">
        <f t="shared" ref="L42:O42" si="388">IF(T22&lt;&gt;"",T22,"")</f>
        <v/>
      </c>
      <c r="M42" t="str">
        <f t="shared" si="388"/>
        <v/>
      </c>
      <c r="N42" t="str">
        <f t="shared" si="388"/>
        <v/>
      </c>
      <c r="O42" t="str">
        <f t="shared" si="388"/>
        <v/>
      </c>
      <c r="P42" t="str">
        <f t="shared" ref="P42:S42" si="389">IF(T22&lt;&gt;"",T22,"")</f>
        <v/>
      </c>
      <c r="Q42" t="str">
        <f t="shared" si="389"/>
        <v/>
      </c>
      <c r="R42" t="str">
        <f t="shared" si="389"/>
        <v/>
      </c>
      <c r="S42" t="str">
        <f t="shared" si="389"/>
        <v/>
      </c>
      <c r="T42" s="55"/>
      <c r="U42" s="55"/>
      <c r="V42" s="55"/>
      <c r="W42" s="55"/>
      <c r="X42" t="str">
        <f t="shared" ref="X42:AA42" si="390">IF(T22&lt;&gt;"",T22,"")</f>
        <v/>
      </c>
      <c r="Y42" t="str">
        <f t="shared" si="390"/>
        <v/>
      </c>
      <c r="Z42" t="str">
        <f t="shared" si="390"/>
        <v/>
      </c>
      <c r="AA42" t="str">
        <f t="shared" si="390"/>
        <v/>
      </c>
      <c r="AB42" t="str">
        <f t="shared" ref="AB42:AE42" si="391">IF(AJ22&lt;&gt;"",AJ22,"")</f>
        <v/>
      </c>
      <c r="AC42" t="str">
        <f t="shared" si="391"/>
        <v/>
      </c>
      <c r="AD42" t="str">
        <f t="shared" si="391"/>
        <v/>
      </c>
      <c r="AE42" t="str">
        <f t="shared" si="391"/>
        <v/>
      </c>
      <c r="AF42" t="str">
        <f t="shared" ref="AF42:AI42" si="392">IF(AJ22&lt;&gt;"",AJ22,"")</f>
        <v/>
      </c>
      <c r="AG42" t="str">
        <f t="shared" si="392"/>
        <v/>
      </c>
      <c r="AH42" t="str">
        <f t="shared" si="392"/>
        <v/>
      </c>
      <c r="AI42" t="str">
        <f t="shared" si="392"/>
        <v/>
      </c>
      <c r="AJ42" s="55"/>
      <c r="AK42" s="55"/>
      <c r="AL42" s="55"/>
      <c r="AM42" s="55"/>
      <c r="AN42" t="str">
        <f t="shared" ref="AN42:AQ42" si="393">IF(AJ22&lt;&gt;"",AJ22,"")</f>
        <v/>
      </c>
      <c r="AO42" t="str">
        <f t="shared" si="393"/>
        <v/>
      </c>
      <c r="AP42" t="str">
        <f t="shared" si="393"/>
        <v/>
      </c>
      <c r="AQ42" t="str">
        <f t="shared" si="393"/>
        <v/>
      </c>
      <c r="AR42" t="str">
        <f t="shared" ref="AR42:AU42" si="394">IF(AZ22&lt;&gt;"",AZ22,"")</f>
        <v/>
      </c>
      <c r="AS42" t="str">
        <f t="shared" si="394"/>
        <v/>
      </c>
      <c r="AT42" t="str">
        <f t="shared" si="394"/>
        <v/>
      </c>
      <c r="AU42" t="str">
        <f t="shared" si="394"/>
        <v/>
      </c>
      <c r="AV42" t="str">
        <f t="shared" ref="AV42:AY42" si="395">IF(AZ22&lt;&gt;"",AZ22,"")</f>
        <v/>
      </c>
      <c r="AW42" t="str">
        <f t="shared" si="395"/>
        <v/>
      </c>
      <c r="AX42" t="str">
        <f t="shared" si="395"/>
        <v/>
      </c>
      <c r="AY42" t="str">
        <f t="shared" si="395"/>
        <v/>
      </c>
      <c r="AZ42" s="55"/>
      <c r="BA42" s="55"/>
      <c r="BB42" s="55"/>
      <c r="BC42" s="55"/>
      <c r="BD42" t="str">
        <f t="shared" ref="BD42:BG42" si="396">IF(AZ22&lt;&gt;"",AZ22,"")</f>
        <v/>
      </c>
      <c r="BE42" t="str">
        <f t="shared" si="396"/>
        <v/>
      </c>
      <c r="BF42" t="str">
        <f t="shared" si="396"/>
        <v/>
      </c>
      <c r="BG42" t="str">
        <f t="shared" si="396"/>
        <v/>
      </c>
      <c r="BH42" t="str">
        <f t="shared" ref="BH42:BK42" si="397">IF(BP22&lt;&gt;"",BP22,"")</f>
        <v/>
      </c>
      <c r="BI42" t="str">
        <f t="shared" si="397"/>
        <v/>
      </c>
      <c r="BJ42" t="str">
        <f t="shared" si="397"/>
        <v/>
      </c>
      <c r="BK42" t="str">
        <f t="shared" si="397"/>
        <v/>
      </c>
      <c r="BL42" t="str">
        <f t="shared" ref="BL42:BO42" si="398">IF(BP22&lt;&gt;"",BP22,"")</f>
        <v/>
      </c>
      <c r="BM42" t="str">
        <f t="shared" si="398"/>
        <v/>
      </c>
      <c r="BN42" t="str">
        <f t="shared" si="398"/>
        <v/>
      </c>
      <c r="BO42" t="str">
        <f t="shared" si="398"/>
        <v/>
      </c>
      <c r="BP42" s="55"/>
      <c r="BQ42" s="55"/>
      <c r="BR42" s="55"/>
      <c r="BS42" s="55"/>
      <c r="BT42" t="str">
        <f t="shared" ref="BT42:BW42" si="399">IF(BP22&lt;&gt;"",BP22,"")</f>
        <v/>
      </c>
      <c r="BU42" t="str">
        <f t="shared" si="399"/>
        <v/>
      </c>
      <c r="BV42" t="str">
        <f t="shared" si="399"/>
        <v/>
      </c>
      <c r="BW42" t="str">
        <f t="shared" si="399"/>
        <v/>
      </c>
      <c r="BX42" t="str">
        <f t="shared" ref="BX42:CA42" si="400">IF(CF22&lt;&gt;"",CF22,"")</f>
        <v/>
      </c>
      <c r="BY42" t="str">
        <f t="shared" si="400"/>
        <v/>
      </c>
      <c r="BZ42" t="str">
        <f t="shared" si="400"/>
        <v/>
      </c>
      <c r="CA42" t="str">
        <f t="shared" si="400"/>
        <v/>
      </c>
      <c r="CB42" t="str">
        <f t="shared" ref="CB42:CE42" si="401">IF(CF22&lt;&gt;"",CF22,"")</f>
        <v/>
      </c>
      <c r="CC42" t="str">
        <f t="shared" si="401"/>
        <v/>
      </c>
      <c r="CD42" t="str">
        <f t="shared" si="401"/>
        <v/>
      </c>
      <c r="CE42" t="str">
        <f t="shared" si="401"/>
        <v/>
      </c>
      <c r="CF42" s="55"/>
      <c r="CG42" s="55"/>
      <c r="CH42" s="55"/>
      <c r="CI42" s="55"/>
      <c r="CJ42" t="str">
        <f t="shared" ref="CJ42:CM42" si="402">IF(CF22&lt;&gt;"",CF22,"")</f>
        <v/>
      </c>
      <c r="CK42" t="str">
        <f t="shared" si="402"/>
        <v/>
      </c>
      <c r="CL42" t="str">
        <f t="shared" si="402"/>
        <v/>
      </c>
      <c r="CM42" t="str">
        <f t="shared" si="402"/>
        <v/>
      </c>
      <c r="CN42" t="str">
        <f t="shared" ref="CN42:CQ42" si="403">IF(CV22&lt;&gt;"",CV22,"")</f>
        <v/>
      </c>
      <c r="CO42" t="str">
        <f t="shared" si="403"/>
        <v/>
      </c>
      <c r="CP42" t="str">
        <f t="shared" si="403"/>
        <v/>
      </c>
      <c r="CQ42" t="str">
        <f t="shared" si="403"/>
        <v/>
      </c>
      <c r="CR42" t="str">
        <f t="shared" ref="CR42:CU42" si="404">IF(CV22&lt;&gt;"",CV22,"")</f>
        <v/>
      </c>
      <c r="CS42" t="str">
        <f t="shared" si="404"/>
        <v/>
      </c>
      <c r="CT42" t="str">
        <f t="shared" si="404"/>
        <v/>
      </c>
      <c r="CU42" t="str">
        <f t="shared" si="404"/>
        <v/>
      </c>
      <c r="CV42" s="55"/>
      <c r="CW42" s="55"/>
      <c r="CX42" s="55"/>
      <c r="CY42" s="55"/>
      <c r="CZ42" t="str">
        <f t="shared" ref="CZ42:DC42" si="405">IF(CV22&lt;&gt;"",CV22,"")</f>
        <v/>
      </c>
      <c r="DA42" t="str">
        <f t="shared" si="405"/>
        <v/>
      </c>
      <c r="DB42" t="str">
        <f t="shared" si="405"/>
        <v/>
      </c>
      <c r="DC42" t="str">
        <f t="shared" si="405"/>
        <v/>
      </c>
      <c r="DD42" t="str">
        <f t="shared" ref="DD42:DG42" si="406">IF(DL22&lt;&gt;"",DL22,"")</f>
        <v/>
      </c>
      <c r="DE42" t="str">
        <f t="shared" si="406"/>
        <v/>
      </c>
      <c r="DF42" t="str">
        <f t="shared" si="406"/>
        <v/>
      </c>
      <c r="DG42" t="str">
        <f t="shared" si="406"/>
        <v/>
      </c>
      <c r="DH42" t="str">
        <f t="shared" ref="DH42:DK42" si="407">IF(DL22&lt;&gt;"",DL22,"")</f>
        <v/>
      </c>
      <c r="DI42" t="str">
        <f t="shared" si="407"/>
        <v/>
      </c>
      <c r="DJ42" t="str">
        <f t="shared" si="407"/>
        <v/>
      </c>
      <c r="DK42" t="str">
        <f t="shared" si="407"/>
        <v/>
      </c>
      <c r="DL42" s="55"/>
      <c r="DM42" s="55"/>
      <c r="DN42" s="55"/>
      <c r="DO42" s="55"/>
      <c r="DP42" t="str">
        <f t="shared" ref="DP42:DS42" si="408">IF(DL22&lt;&gt;"",DL22,"")</f>
        <v/>
      </c>
      <c r="DQ42" t="str">
        <f t="shared" si="408"/>
        <v/>
      </c>
      <c r="DR42" t="str">
        <f t="shared" si="408"/>
        <v/>
      </c>
      <c r="DS42" t="str">
        <f t="shared" si="408"/>
        <v/>
      </c>
      <c r="DT42" t="str">
        <f t="shared" ref="DT42:DW42" si="409">IF(EB22&lt;&gt;"",EB22,"")</f>
        <v/>
      </c>
      <c r="DU42" t="str">
        <f t="shared" si="409"/>
        <v/>
      </c>
      <c r="DV42" t="str">
        <f t="shared" si="409"/>
        <v/>
      </c>
      <c r="DW42" t="str">
        <f t="shared" si="409"/>
        <v/>
      </c>
      <c r="DX42" t="str">
        <f t="shared" ref="DX42:EA42" si="410">IF(EB22&lt;&gt;"",EB22,"")</f>
        <v/>
      </c>
      <c r="DY42" t="str">
        <f t="shared" si="410"/>
        <v/>
      </c>
      <c r="DZ42" t="str">
        <f t="shared" si="410"/>
        <v/>
      </c>
      <c r="EA42" t="str">
        <f t="shared" si="410"/>
        <v/>
      </c>
      <c r="EB42" s="55"/>
      <c r="EC42" s="55"/>
      <c r="ED42" s="55"/>
      <c r="EE42" s="55"/>
      <c r="EF42" t="str">
        <f t="shared" ref="EF42:EI42" si="411">IF(EB22&lt;&gt;"",EB22,"")</f>
        <v/>
      </c>
      <c r="EG42" t="str">
        <f t="shared" si="411"/>
        <v/>
      </c>
      <c r="EH42" t="str">
        <f t="shared" si="411"/>
        <v/>
      </c>
      <c r="EI42" t="str">
        <f t="shared" si="411"/>
        <v/>
      </c>
    </row>
    <row r="43" spans="1:139" x14ac:dyDescent="0.3">
      <c r="K43">
        <v>39</v>
      </c>
      <c r="L43" t="str">
        <f t="shared" ref="L43:O43" si="412">IF(T23&lt;&gt;"",T23,"")</f>
        <v/>
      </c>
      <c r="M43" t="str">
        <f t="shared" si="412"/>
        <v/>
      </c>
      <c r="N43" t="str">
        <f t="shared" si="412"/>
        <v/>
      </c>
      <c r="O43" t="str">
        <f t="shared" si="412"/>
        <v/>
      </c>
      <c r="P43" t="str">
        <f t="shared" ref="P43:S43" si="413">IF(T23&lt;&gt;"",T23,"")</f>
        <v/>
      </c>
      <c r="Q43" t="str">
        <f t="shared" si="413"/>
        <v/>
      </c>
      <c r="R43" t="str">
        <f t="shared" si="413"/>
        <v/>
      </c>
      <c r="S43" t="str">
        <f t="shared" si="413"/>
        <v/>
      </c>
      <c r="T43" s="55"/>
      <c r="U43" s="55"/>
      <c r="V43" s="55"/>
      <c r="W43" s="55"/>
      <c r="X43" t="str">
        <f t="shared" ref="X43:AA43" si="414">IF(T23&lt;&gt;"",T23,"")</f>
        <v/>
      </c>
      <c r="Y43" t="str">
        <f t="shared" si="414"/>
        <v/>
      </c>
      <c r="Z43" t="str">
        <f t="shared" si="414"/>
        <v/>
      </c>
      <c r="AA43" t="str">
        <f t="shared" si="414"/>
        <v/>
      </c>
      <c r="AB43" t="str">
        <f t="shared" ref="AB43:AE43" si="415">IF(AJ23&lt;&gt;"",AJ23,"")</f>
        <v/>
      </c>
      <c r="AC43" t="str">
        <f t="shared" si="415"/>
        <v/>
      </c>
      <c r="AD43" t="str">
        <f t="shared" si="415"/>
        <v/>
      </c>
      <c r="AE43" t="str">
        <f t="shared" si="415"/>
        <v/>
      </c>
      <c r="AF43" t="str">
        <f t="shared" ref="AF43:AI43" si="416">IF(AJ23&lt;&gt;"",AJ23,"")</f>
        <v/>
      </c>
      <c r="AG43" t="str">
        <f t="shared" si="416"/>
        <v/>
      </c>
      <c r="AH43" t="str">
        <f t="shared" si="416"/>
        <v/>
      </c>
      <c r="AI43" t="str">
        <f t="shared" si="416"/>
        <v/>
      </c>
      <c r="AJ43" s="55"/>
      <c r="AK43" s="55"/>
      <c r="AL43" s="55"/>
      <c r="AM43" s="55"/>
      <c r="AN43" t="str">
        <f t="shared" ref="AN43:AQ43" si="417">IF(AJ23&lt;&gt;"",AJ23,"")</f>
        <v/>
      </c>
      <c r="AO43" t="str">
        <f t="shared" si="417"/>
        <v/>
      </c>
      <c r="AP43" t="str">
        <f t="shared" si="417"/>
        <v/>
      </c>
      <c r="AQ43" t="str">
        <f t="shared" si="417"/>
        <v/>
      </c>
      <c r="AR43" t="str">
        <f t="shared" ref="AR43:AU43" si="418">IF(AZ23&lt;&gt;"",AZ23,"")</f>
        <v/>
      </c>
      <c r="AS43" t="str">
        <f t="shared" si="418"/>
        <v/>
      </c>
      <c r="AT43" t="str">
        <f t="shared" si="418"/>
        <v/>
      </c>
      <c r="AU43" t="str">
        <f t="shared" si="418"/>
        <v/>
      </c>
      <c r="AV43" t="str">
        <f t="shared" ref="AV43:AY43" si="419">IF(AZ23&lt;&gt;"",AZ23,"")</f>
        <v/>
      </c>
      <c r="AW43" t="str">
        <f t="shared" si="419"/>
        <v/>
      </c>
      <c r="AX43" t="str">
        <f t="shared" si="419"/>
        <v/>
      </c>
      <c r="AY43" t="str">
        <f t="shared" si="419"/>
        <v/>
      </c>
      <c r="AZ43" s="55"/>
      <c r="BA43" s="55"/>
      <c r="BB43" s="55"/>
      <c r="BC43" s="55"/>
      <c r="BD43" t="str">
        <f t="shared" ref="BD43:BG43" si="420">IF(AZ23&lt;&gt;"",AZ23,"")</f>
        <v/>
      </c>
      <c r="BE43" t="str">
        <f t="shared" si="420"/>
        <v/>
      </c>
      <c r="BF43" t="str">
        <f t="shared" si="420"/>
        <v/>
      </c>
      <c r="BG43" t="str">
        <f t="shared" si="420"/>
        <v/>
      </c>
      <c r="BH43" t="str">
        <f t="shared" ref="BH43:BK43" si="421">IF(BP23&lt;&gt;"",BP23,"")</f>
        <v/>
      </c>
      <c r="BI43" t="str">
        <f t="shared" si="421"/>
        <v/>
      </c>
      <c r="BJ43" t="str">
        <f t="shared" si="421"/>
        <v/>
      </c>
      <c r="BK43" t="str">
        <f t="shared" si="421"/>
        <v/>
      </c>
      <c r="BL43" t="str">
        <f t="shared" ref="BL43:BO43" si="422">IF(BP23&lt;&gt;"",BP23,"")</f>
        <v/>
      </c>
      <c r="BM43" t="str">
        <f t="shared" si="422"/>
        <v/>
      </c>
      <c r="BN43" t="str">
        <f t="shared" si="422"/>
        <v/>
      </c>
      <c r="BO43" t="str">
        <f t="shared" si="422"/>
        <v/>
      </c>
      <c r="BP43" s="55"/>
      <c r="BQ43" s="55"/>
      <c r="BR43" s="55"/>
      <c r="BS43" s="55"/>
      <c r="BT43" t="str">
        <f t="shared" ref="BT43:BW43" si="423">IF(BP23&lt;&gt;"",BP23,"")</f>
        <v/>
      </c>
      <c r="BU43" t="str">
        <f t="shared" si="423"/>
        <v/>
      </c>
      <c r="BV43" t="str">
        <f t="shared" si="423"/>
        <v/>
      </c>
      <c r="BW43" t="str">
        <f t="shared" si="423"/>
        <v/>
      </c>
      <c r="BX43" t="str">
        <f t="shared" ref="BX43:CA43" si="424">IF(CF23&lt;&gt;"",CF23,"")</f>
        <v/>
      </c>
      <c r="BY43" t="str">
        <f t="shared" si="424"/>
        <v/>
      </c>
      <c r="BZ43" t="str">
        <f t="shared" si="424"/>
        <v/>
      </c>
      <c r="CA43" t="str">
        <f t="shared" si="424"/>
        <v/>
      </c>
      <c r="CB43" t="str">
        <f t="shared" ref="CB43:CE43" si="425">IF(CF23&lt;&gt;"",CF23,"")</f>
        <v/>
      </c>
      <c r="CC43" t="str">
        <f t="shared" si="425"/>
        <v/>
      </c>
      <c r="CD43" t="str">
        <f t="shared" si="425"/>
        <v/>
      </c>
      <c r="CE43" t="str">
        <f t="shared" si="425"/>
        <v/>
      </c>
      <c r="CF43" s="55"/>
      <c r="CG43" s="55"/>
      <c r="CH43" s="55"/>
      <c r="CI43" s="55"/>
      <c r="CJ43" t="str">
        <f t="shared" ref="CJ43:CM43" si="426">IF(CF23&lt;&gt;"",CF23,"")</f>
        <v/>
      </c>
      <c r="CK43" t="str">
        <f t="shared" si="426"/>
        <v/>
      </c>
      <c r="CL43" t="str">
        <f t="shared" si="426"/>
        <v/>
      </c>
      <c r="CM43" t="str">
        <f t="shared" si="426"/>
        <v/>
      </c>
      <c r="CN43" t="str">
        <f t="shared" ref="CN43:CQ43" si="427">IF(CV23&lt;&gt;"",CV23,"")</f>
        <v/>
      </c>
      <c r="CO43" t="str">
        <f t="shared" si="427"/>
        <v/>
      </c>
      <c r="CP43" t="str">
        <f t="shared" si="427"/>
        <v/>
      </c>
      <c r="CQ43" t="str">
        <f t="shared" si="427"/>
        <v/>
      </c>
      <c r="CR43" t="str">
        <f t="shared" ref="CR43:CU43" si="428">IF(CV23&lt;&gt;"",CV23,"")</f>
        <v/>
      </c>
      <c r="CS43" t="str">
        <f t="shared" si="428"/>
        <v/>
      </c>
      <c r="CT43" t="str">
        <f t="shared" si="428"/>
        <v/>
      </c>
      <c r="CU43" t="str">
        <f t="shared" si="428"/>
        <v/>
      </c>
      <c r="CV43" s="55"/>
      <c r="CW43" s="55"/>
      <c r="CX43" s="55"/>
      <c r="CY43" s="55"/>
      <c r="CZ43" t="str">
        <f t="shared" ref="CZ43:DC43" si="429">IF(CV23&lt;&gt;"",CV23,"")</f>
        <v/>
      </c>
      <c r="DA43" t="str">
        <f t="shared" si="429"/>
        <v/>
      </c>
      <c r="DB43" t="str">
        <f t="shared" si="429"/>
        <v/>
      </c>
      <c r="DC43" t="str">
        <f t="shared" si="429"/>
        <v/>
      </c>
      <c r="DD43" t="str">
        <f t="shared" ref="DD43:DG43" si="430">IF(DL23&lt;&gt;"",DL23,"")</f>
        <v/>
      </c>
      <c r="DE43" t="str">
        <f t="shared" si="430"/>
        <v/>
      </c>
      <c r="DF43" t="str">
        <f t="shared" si="430"/>
        <v/>
      </c>
      <c r="DG43" t="str">
        <f t="shared" si="430"/>
        <v/>
      </c>
      <c r="DH43" t="str">
        <f t="shared" ref="DH43:DK43" si="431">IF(DL23&lt;&gt;"",DL23,"")</f>
        <v/>
      </c>
      <c r="DI43" t="str">
        <f t="shared" si="431"/>
        <v/>
      </c>
      <c r="DJ43" t="str">
        <f t="shared" si="431"/>
        <v/>
      </c>
      <c r="DK43" t="str">
        <f t="shared" si="431"/>
        <v/>
      </c>
      <c r="DL43" s="55"/>
      <c r="DM43" s="55"/>
      <c r="DN43" s="55"/>
      <c r="DO43" s="55"/>
      <c r="DP43" t="str">
        <f t="shared" ref="DP43:DS43" si="432">IF(DL23&lt;&gt;"",DL23,"")</f>
        <v/>
      </c>
      <c r="DQ43" t="str">
        <f t="shared" si="432"/>
        <v/>
      </c>
      <c r="DR43" t="str">
        <f t="shared" si="432"/>
        <v/>
      </c>
      <c r="DS43" t="str">
        <f t="shared" si="432"/>
        <v/>
      </c>
      <c r="DT43" t="str">
        <f t="shared" ref="DT43:DW43" si="433">IF(EB23&lt;&gt;"",EB23,"")</f>
        <v/>
      </c>
      <c r="DU43" t="str">
        <f t="shared" si="433"/>
        <v/>
      </c>
      <c r="DV43" t="str">
        <f t="shared" si="433"/>
        <v/>
      </c>
      <c r="DW43" t="str">
        <f t="shared" si="433"/>
        <v/>
      </c>
      <c r="DX43" t="str">
        <f t="shared" ref="DX43:EA43" si="434">IF(EB23&lt;&gt;"",EB23,"")</f>
        <v/>
      </c>
      <c r="DY43" t="str">
        <f t="shared" si="434"/>
        <v/>
      </c>
      <c r="DZ43" t="str">
        <f t="shared" si="434"/>
        <v/>
      </c>
      <c r="EA43" t="str">
        <f t="shared" si="434"/>
        <v/>
      </c>
      <c r="EB43" s="55"/>
      <c r="EC43" s="55"/>
      <c r="ED43" s="55"/>
      <c r="EE43" s="55"/>
      <c r="EF43" t="str">
        <f t="shared" ref="EF43:EI43" si="435">IF(EB23&lt;&gt;"",EB23,"")</f>
        <v/>
      </c>
      <c r="EG43" t="str">
        <f t="shared" si="435"/>
        <v/>
      </c>
      <c r="EH43" t="str">
        <f t="shared" si="435"/>
        <v/>
      </c>
      <c r="EI43" t="str">
        <f t="shared" si="435"/>
        <v/>
      </c>
    </row>
    <row r="44" spans="1:139" x14ac:dyDescent="0.3">
      <c r="K44" s="4">
        <v>40</v>
      </c>
      <c r="L44" t="str">
        <f t="shared" ref="L44:O44" si="436">IF(T24&lt;&gt;"",T24,"")</f>
        <v/>
      </c>
      <c r="M44" t="str">
        <f t="shared" si="436"/>
        <v/>
      </c>
      <c r="N44" t="str">
        <f t="shared" si="436"/>
        <v/>
      </c>
      <c r="O44" t="str">
        <f t="shared" si="436"/>
        <v/>
      </c>
      <c r="P44" t="str">
        <f t="shared" ref="P44:S44" si="437">IF(T24&lt;&gt;"",T24,"")</f>
        <v/>
      </c>
      <c r="Q44" t="str">
        <f t="shared" si="437"/>
        <v/>
      </c>
      <c r="R44" t="str">
        <f t="shared" si="437"/>
        <v/>
      </c>
      <c r="S44" t="str">
        <f t="shared" si="437"/>
        <v/>
      </c>
      <c r="T44" s="55"/>
      <c r="U44" s="55"/>
      <c r="V44" s="55"/>
      <c r="W44" s="55"/>
      <c r="X44" t="str">
        <f t="shared" ref="X44:AA44" si="438">IF(T24&lt;&gt;"",T24,"")</f>
        <v/>
      </c>
      <c r="Y44" t="str">
        <f t="shared" si="438"/>
        <v/>
      </c>
      <c r="Z44" t="str">
        <f t="shared" si="438"/>
        <v/>
      </c>
      <c r="AA44" t="str">
        <f t="shared" si="438"/>
        <v/>
      </c>
      <c r="AB44" t="str">
        <f t="shared" ref="AB44:AE44" si="439">IF(AJ24&lt;&gt;"",AJ24,"")</f>
        <v/>
      </c>
      <c r="AC44" t="str">
        <f t="shared" si="439"/>
        <v/>
      </c>
      <c r="AD44" t="str">
        <f t="shared" si="439"/>
        <v/>
      </c>
      <c r="AE44" t="str">
        <f t="shared" si="439"/>
        <v/>
      </c>
      <c r="AF44" t="str">
        <f t="shared" ref="AF44:AI44" si="440">IF(AJ24&lt;&gt;"",AJ24,"")</f>
        <v/>
      </c>
      <c r="AG44" t="str">
        <f t="shared" si="440"/>
        <v/>
      </c>
      <c r="AH44" t="str">
        <f t="shared" si="440"/>
        <v/>
      </c>
      <c r="AI44" t="str">
        <f t="shared" si="440"/>
        <v/>
      </c>
      <c r="AJ44" s="55"/>
      <c r="AK44" s="55"/>
      <c r="AL44" s="55"/>
      <c r="AM44" s="55"/>
      <c r="AN44" t="str">
        <f t="shared" ref="AN44:AQ44" si="441">IF(AJ24&lt;&gt;"",AJ24,"")</f>
        <v/>
      </c>
      <c r="AO44" t="str">
        <f t="shared" si="441"/>
        <v/>
      </c>
      <c r="AP44" t="str">
        <f t="shared" si="441"/>
        <v/>
      </c>
      <c r="AQ44" t="str">
        <f t="shared" si="441"/>
        <v/>
      </c>
      <c r="AR44" t="str">
        <f t="shared" ref="AR44:AU44" si="442">IF(AZ24&lt;&gt;"",AZ24,"")</f>
        <v/>
      </c>
      <c r="AS44" t="str">
        <f t="shared" si="442"/>
        <v/>
      </c>
      <c r="AT44" t="str">
        <f t="shared" si="442"/>
        <v/>
      </c>
      <c r="AU44" t="str">
        <f t="shared" si="442"/>
        <v/>
      </c>
      <c r="AV44" t="str">
        <f t="shared" ref="AV44:AY44" si="443">IF(AZ24&lt;&gt;"",AZ24,"")</f>
        <v/>
      </c>
      <c r="AW44" t="str">
        <f t="shared" si="443"/>
        <v/>
      </c>
      <c r="AX44" t="str">
        <f t="shared" si="443"/>
        <v/>
      </c>
      <c r="AY44" t="str">
        <f t="shared" si="443"/>
        <v/>
      </c>
      <c r="AZ44" s="55"/>
      <c r="BA44" s="55"/>
      <c r="BB44" s="55"/>
      <c r="BC44" s="55"/>
      <c r="BD44" t="str">
        <f t="shared" ref="BD44:BG44" si="444">IF(AZ24&lt;&gt;"",AZ24,"")</f>
        <v/>
      </c>
      <c r="BE44" t="str">
        <f t="shared" si="444"/>
        <v/>
      </c>
      <c r="BF44" t="str">
        <f t="shared" si="444"/>
        <v/>
      </c>
      <c r="BG44" t="str">
        <f t="shared" si="444"/>
        <v/>
      </c>
      <c r="BH44" t="str">
        <f t="shared" ref="BH44:BK44" si="445">IF(BP24&lt;&gt;"",BP24,"")</f>
        <v/>
      </c>
      <c r="BI44" t="str">
        <f t="shared" si="445"/>
        <v/>
      </c>
      <c r="BJ44" t="str">
        <f t="shared" si="445"/>
        <v/>
      </c>
      <c r="BK44" t="str">
        <f t="shared" si="445"/>
        <v/>
      </c>
      <c r="BL44" t="str">
        <f t="shared" ref="BL44:BO44" si="446">IF(BP24&lt;&gt;"",BP24,"")</f>
        <v/>
      </c>
      <c r="BM44" t="str">
        <f t="shared" si="446"/>
        <v/>
      </c>
      <c r="BN44" t="str">
        <f t="shared" si="446"/>
        <v/>
      </c>
      <c r="BO44" t="str">
        <f t="shared" si="446"/>
        <v/>
      </c>
      <c r="BP44" s="55"/>
      <c r="BQ44" s="55"/>
      <c r="BR44" s="55"/>
      <c r="BS44" s="55"/>
      <c r="BT44" t="str">
        <f t="shared" ref="BT44:BW44" si="447">IF(BP24&lt;&gt;"",BP24,"")</f>
        <v/>
      </c>
      <c r="BU44" t="str">
        <f t="shared" si="447"/>
        <v/>
      </c>
      <c r="BV44" t="str">
        <f t="shared" si="447"/>
        <v/>
      </c>
      <c r="BW44" t="str">
        <f t="shared" si="447"/>
        <v/>
      </c>
      <c r="BX44" t="str">
        <f t="shared" ref="BX44:CA44" si="448">IF(CF24&lt;&gt;"",CF24,"")</f>
        <v/>
      </c>
      <c r="BY44" t="str">
        <f t="shared" si="448"/>
        <v/>
      </c>
      <c r="BZ44" t="str">
        <f t="shared" si="448"/>
        <v/>
      </c>
      <c r="CA44" t="str">
        <f t="shared" si="448"/>
        <v/>
      </c>
      <c r="CB44" t="str">
        <f t="shared" ref="CB44:CE44" si="449">IF(CF24&lt;&gt;"",CF24,"")</f>
        <v/>
      </c>
      <c r="CC44" t="str">
        <f t="shared" si="449"/>
        <v/>
      </c>
      <c r="CD44" t="str">
        <f t="shared" si="449"/>
        <v/>
      </c>
      <c r="CE44" t="str">
        <f t="shared" si="449"/>
        <v/>
      </c>
      <c r="CF44" s="55"/>
      <c r="CG44" s="55"/>
      <c r="CH44" s="55"/>
      <c r="CI44" s="55"/>
      <c r="CJ44" t="str">
        <f t="shared" ref="CJ44:CM44" si="450">IF(CF24&lt;&gt;"",CF24,"")</f>
        <v/>
      </c>
      <c r="CK44" t="str">
        <f t="shared" si="450"/>
        <v/>
      </c>
      <c r="CL44" t="str">
        <f t="shared" si="450"/>
        <v/>
      </c>
      <c r="CM44" t="str">
        <f t="shared" si="450"/>
        <v/>
      </c>
      <c r="CN44" t="str">
        <f t="shared" ref="CN44:CQ44" si="451">IF(CV24&lt;&gt;"",CV24,"")</f>
        <v/>
      </c>
      <c r="CO44" t="str">
        <f t="shared" si="451"/>
        <v/>
      </c>
      <c r="CP44" t="str">
        <f t="shared" si="451"/>
        <v/>
      </c>
      <c r="CQ44" t="str">
        <f t="shared" si="451"/>
        <v/>
      </c>
      <c r="CR44" t="str">
        <f t="shared" ref="CR44:CU44" si="452">IF(CV24&lt;&gt;"",CV24,"")</f>
        <v/>
      </c>
      <c r="CS44" t="str">
        <f t="shared" si="452"/>
        <v/>
      </c>
      <c r="CT44" t="str">
        <f t="shared" si="452"/>
        <v/>
      </c>
      <c r="CU44" t="str">
        <f t="shared" si="452"/>
        <v/>
      </c>
      <c r="CV44" s="55"/>
      <c r="CW44" s="55"/>
      <c r="CX44" s="55"/>
      <c r="CY44" s="55"/>
      <c r="CZ44" t="str">
        <f t="shared" ref="CZ44:DC44" si="453">IF(CV24&lt;&gt;"",CV24,"")</f>
        <v/>
      </c>
      <c r="DA44" t="str">
        <f t="shared" si="453"/>
        <v/>
      </c>
      <c r="DB44" t="str">
        <f t="shared" si="453"/>
        <v/>
      </c>
      <c r="DC44" t="str">
        <f t="shared" si="453"/>
        <v/>
      </c>
      <c r="DD44" t="str">
        <f t="shared" ref="DD44:DG44" si="454">IF(DL24&lt;&gt;"",DL24,"")</f>
        <v/>
      </c>
      <c r="DE44" t="str">
        <f t="shared" si="454"/>
        <v/>
      </c>
      <c r="DF44" t="str">
        <f t="shared" si="454"/>
        <v/>
      </c>
      <c r="DG44" t="str">
        <f t="shared" si="454"/>
        <v/>
      </c>
      <c r="DH44" t="str">
        <f t="shared" ref="DH44:DK44" si="455">IF(DL24&lt;&gt;"",DL24,"")</f>
        <v/>
      </c>
      <c r="DI44" t="str">
        <f t="shared" si="455"/>
        <v/>
      </c>
      <c r="DJ44" t="str">
        <f t="shared" si="455"/>
        <v/>
      </c>
      <c r="DK44" t="str">
        <f t="shared" si="455"/>
        <v/>
      </c>
      <c r="DL44" s="55"/>
      <c r="DM44" s="55"/>
      <c r="DN44" s="55"/>
      <c r="DO44" s="55"/>
      <c r="DP44" t="str">
        <f t="shared" ref="DP44:DS44" si="456">IF(DL24&lt;&gt;"",DL24,"")</f>
        <v/>
      </c>
      <c r="DQ44" t="str">
        <f t="shared" si="456"/>
        <v/>
      </c>
      <c r="DR44" t="str">
        <f t="shared" si="456"/>
        <v/>
      </c>
      <c r="DS44" t="str">
        <f t="shared" si="456"/>
        <v/>
      </c>
      <c r="DT44" t="str">
        <f t="shared" ref="DT44:DW44" si="457">IF(EB24&lt;&gt;"",EB24,"")</f>
        <v/>
      </c>
      <c r="DU44" t="str">
        <f t="shared" si="457"/>
        <v/>
      </c>
      <c r="DV44" t="str">
        <f t="shared" si="457"/>
        <v/>
      </c>
      <c r="DW44" t="str">
        <f t="shared" si="457"/>
        <v/>
      </c>
      <c r="DX44" t="str">
        <f t="shared" ref="DX44:EA44" si="458">IF(EB24&lt;&gt;"",EB24,"")</f>
        <v/>
      </c>
      <c r="DY44" t="str">
        <f t="shared" si="458"/>
        <v/>
      </c>
      <c r="DZ44" t="str">
        <f t="shared" si="458"/>
        <v/>
      </c>
      <c r="EA44" t="str">
        <f t="shared" si="458"/>
        <v/>
      </c>
      <c r="EB44" s="55"/>
      <c r="EC44" s="55"/>
      <c r="ED44" s="55"/>
      <c r="EE44" s="55"/>
      <c r="EF44" t="str">
        <f t="shared" ref="EF44:EI44" si="459">IF(EB24&lt;&gt;"",EB24,"")</f>
        <v/>
      </c>
      <c r="EG44" t="str">
        <f t="shared" si="459"/>
        <v/>
      </c>
      <c r="EH44" t="str">
        <f t="shared" si="459"/>
        <v/>
      </c>
      <c r="EI44" t="str">
        <f t="shared" si="459"/>
        <v/>
      </c>
    </row>
    <row r="45" spans="1:139" x14ac:dyDescent="0.3">
      <c r="J45" t="s">
        <v>778</v>
      </c>
      <c r="K45">
        <v>41</v>
      </c>
      <c r="L45" t="str">
        <f>IF($O5&lt;&gt;"",$O5,"")</f>
        <v/>
      </c>
      <c r="M45" t="str">
        <f>IF($O5&lt;&gt;"",$O5,"")</f>
        <v/>
      </c>
      <c r="N45" t="str">
        <f>IF($O5&lt;&gt;"",$O5,"")</f>
        <v/>
      </c>
      <c r="O45" s="55"/>
      <c r="P45" t="str">
        <f>IF($S5&lt;&gt;"",S5,"")</f>
        <v>Trampki</v>
      </c>
      <c r="Q45" t="str">
        <f>IF($S5&lt;&gt;"",S5,"")</f>
        <v>Trampki</v>
      </c>
      <c r="R45" t="str">
        <f>IF($S5&lt;&gt;"",S5,"")</f>
        <v>Trampki</v>
      </c>
      <c r="S45" s="55"/>
      <c r="T45" t="str">
        <f>IF($W5&lt;&gt;"",W5,"")</f>
        <v>Biało czarne Nike</v>
      </c>
      <c r="U45" t="str">
        <f>IF($W5&lt;&gt;"",W5,"")</f>
        <v>Biało czarne Nike</v>
      </c>
      <c r="V45" t="str">
        <f>IF($W5&lt;&gt;"",W5,"")</f>
        <v>Biało czarne Nike</v>
      </c>
      <c r="W45" s="55"/>
      <c r="X45" t="str">
        <f>IF(AA5&lt;&gt;"",AA5,"")</f>
        <v/>
      </c>
      <c r="Y45" t="str">
        <f>IF(AA5&lt;&gt;"",AA5,"")</f>
        <v/>
      </c>
      <c r="Z45" t="str">
        <f>IF(AA5&lt;&gt;"",AA5,"")</f>
        <v/>
      </c>
      <c r="AA45" s="55"/>
      <c r="AB45" t="str">
        <f>IF(AE5&lt;&gt;"",AE5,"")</f>
        <v/>
      </c>
      <c r="AC45" t="str">
        <f>IF(AE5&lt;&gt;"",AE5,"")</f>
        <v/>
      </c>
      <c r="AD45" t="str">
        <f>IF(AE5&lt;&gt;"",AE5,"")</f>
        <v/>
      </c>
      <c r="AE45" s="55"/>
      <c r="AF45" t="str">
        <f>IF(AI5&lt;&gt;"",AI5,"")</f>
        <v>Ze sznurkiem</v>
      </c>
      <c r="AG45" t="str">
        <f>IF(AI5&lt;&gt;"",AI5,"")</f>
        <v>Ze sznurkiem</v>
      </c>
      <c r="AH45" t="str">
        <f>IF(AI5&lt;&gt;"",AI5,"")</f>
        <v>Ze sznurkiem</v>
      </c>
      <c r="AI45" s="55"/>
      <c r="AJ45" t="str">
        <f>IF(AM5&lt;&gt;"",AM5,"")</f>
        <v>Jasnoszare</v>
      </c>
      <c r="AK45" t="str">
        <f>IF(AM5&lt;&gt;"",AM5,"")</f>
        <v>Jasnoszare</v>
      </c>
      <c r="AL45" t="str">
        <f>IF(AM5&lt;&gt;"",AM5,"")</f>
        <v>Jasnoszare</v>
      </c>
      <c r="AM45" s="55"/>
      <c r="AN45" t="str">
        <f>IF(AQ5&lt;&gt;"",AQ5,"")</f>
        <v/>
      </c>
      <c r="AO45" t="str">
        <f>IF(AQ5&lt;&gt;"",AQ5,"")</f>
        <v/>
      </c>
      <c r="AP45" t="str">
        <f>IF(AQ5&lt;&gt;"",AQ5,"")</f>
        <v/>
      </c>
      <c r="AQ45" s="55"/>
      <c r="AR45" t="str">
        <f>IF(AU5&lt;&gt;"",AU5,"")</f>
        <v/>
      </c>
      <c r="AS45" t="str">
        <f>IF(AU5&lt;&gt;"",AU5,"")</f>
        <v/>
      </c>
      <c r="AT45" t="str">
        <f>IF(AU5&lt;&gt;"",AU5,"")</f>
        <v/>
      </c>
      <c r="AU45" s="55"/>
      <c r="AV45" t="str">
        <f>IF(AY5&lt;&gt;"",AY5,"")</f>
        <v>Czerwone krótkie</v>
      </c>
      <c r="AW45" t="str">
        <f>IF(AY5&lt;&gt;"",AY5,"")</f>
        <v>Czerwone krótkie</v>
      </c>
      <c r="AX45" t="str">
        <f>IF(AY5&lt;&gt;"",AY5,"")</f>
        <v>Czerwone krótkie</v>
      </c>
      <c r="AY45" s="55"/>
      <c r="AZ45" t="str">
        <f>IF(BC5&lt;&gt;"",BC5,"")</f>
        <v/>
      </c>
      <c r="BA45" t="str">
        <f>IF(BC5&lt;&gt;"",BC5,"")</f>
        <v/>
      </c>
      <c r="BB45" t="str">
        <f>IF(BC5&lt;&gt;"",BC5,"")</f>
        <v/>
      </c>
      <c r="BC45" s="55"/>
      <c r="BD45" t="str">
        <f>IF(BG5&lt;&gt;"",BG5,"")</f>
        <v/>
      </c>
      <c r="BE45" t="str">
        <f>IF(BG5&lt;&gt;"",BG5,"")</f>
        <v/>
      </c>
      <c r="BF45" t="str">
        <f>IF(BG5&lt;&gt;"",BG5,"")</f>
        <v/>
      </c>
      <c r="BG45" s="55"/>
      <c r="BH45" t="str">
        <f>IF(BK5&lt;&gt;"",BK5,"")</f>
        <v/>
      </c>
      <c r="BI45" t="str">
        <f>IF(BK5&lt;&gt;"",BK5,"")</f>
        <v/>
      </c>
      <c r="BJ45" t="str">
        <f>IF(BK5&lt;&gt;"",BK5,"")</f>
        <v/>
      </c>
      <c r="BK45" s="55"/>
      <c r="BL45" t="str">
        <f>IF(BO5&lt;&gt;"",BO5,"")</f>
        <v/>
      </c>
      <c r="BM45" t="str">
        <f>IF(BO5&lt;&gt;"",BO5,"")</f>
        <v/>
      </c>
      <c r="BN45" t="str">
        <f>IF(BO5&lt;&gt;"",BO5,"")</f>
        <v/>
      </c>
      <c r="BO45" s="55"/>
      <c r="BP45" t="str">
        <f>IF(BS5&lt;&gt;"",BS5,"")</f>
        <v>Czysty biały</v>
      </c>
      <c r="BQ45" t="str">
        <f>IF(BS5&lt;&gt;"",BS5,"")</f>
        <v>Czysty biały</v>
      </c>
      <c r="BR45" t="str">
        <f>IF(BS5&lt;&gt;"",BS5,"")</f>
        <v>Czysty biały</v>
      </c>
      <c r="BS45" s="55"/>
      <c r="BT45" t="str">
        <f>IF(BW5&lt;&gt;"",BW5,"")</f>
        <v/>
      </c>
      <c r="BU45" t="str">
        <f>IF(BW5&lt;&gt;"",BW5,"")</f>
        <v/>
      </c>
      <c r="BV45" t="str">
        <f>IF(BW5&lt;&gt;"",BW5,"")</f>
        <v/>
      </c>
      <c r="BW45" s="55"/>
      <c r="BX45" t="str">
        <f>IF(CA5&lt;&gt;"",CA5,"")</f>
        <v/>
      </c>
      <c r="BY45" t="str">
        <f>IF(CA5&lt;&gt;"",CA5,"")</f>
        <v/>
      </c>
      <c r="BZ45" t="str">
        <f>IF(CA5&lt;&gt;"",CA5,"")</f>
        <v/>
      </c>
      <c r="CA45" s="55"/>
      <c r="CB45" t="str">
        <f>IF(CE5&lt;&gt;"",CE5,"")</f>
        <v>Lniana</v>
      </c>
      <c r="CC45" t="str">
        <f>IF(CE5&lt;&gt;"",CE5,"")</f>
        <v>Lniana</v>
      </c>
      <c r="CD45" t="str">
        <f>IF(CE5&lt;&gt;"",CE5,"")</f>
        <v>Lniana</v>
      </c>
      <c r="CE45" s="55"/>
      <c r="CF45" t="str">
        <f>IF(CI5&lt;&gt;"",CI5,"")</f>
        <v/>
      </c>
      <c r="CG45" t="str">
        <f>IF(CI5&lt;&gt;"",CI5,"")</f>
        <v/>
      </c>
      <c r="CH45" t="str">
        <f>IF(CI5&lt;&gt;"",CI5,"")</f>
        <v/>
      </c>
      <c r="CI45" s="55"/>
      <c r="CJ45" t="str">
        <f>IF(CM5&lt;&gt;"",CM5,"")</f>
        <v/>
      </c>
      <c r="CK45" t="str">
        <f>IF(CM5&lt;&gt;"",CM5,"")</f>
        <v/>
      </c>
      <c r="CL45" t="str">
        <f>IF(CM5&lt;&gt;"",CM5,"")</f>
        <v/>
      </c>
      <c r="CM45" s="55"/>
      <c r="CN45" t="str">
        <f>IF(CQ5&lt;&gt;"",CQ5,"")</f>
        <v/>
      </c>
      <c r="CO45" t="str">
        <f>IF(CQ5&lt;&gt;"",CQ5,"")</f>
        <v/>
      </c>
      <c r="CP45" t="str">
        <f>IF(CQ5&lt;&gt;"",CQ5,"")</f>
        <v/>
      </c>
      <c r="CQ45" s="55"/>
      <c r="CR45" t="str">
        <f>IF(CU5&lt;&gt;"",CU5,"")</f>
        <v/>
      </c>
      <c r="CS45" t="str">
        <f>IF(CU5&lt;&gt;"",CU5,"")</f>
        <v/>
      </c>
      <c r="CT45" t="str">
        <f>IF(CU5&lt;&gt;"",CU5,"")</f>
        <v/>
      </c>
      <c r="CU45" s="55"/>
      <c r="CV45" t="str">
        <f>IF(CY5&lt;&gt;"",CY5,"")</f>
        <v/>
      </c>
      <c r="CW45" t="str">
        <f>IF(CY5&lt;&gt;"",CY5,"")</f>
        <v/>
      </c>
      <c r="CX45" t="str">
        <f>IF(CY5&lt;&gt;"",CY5,"")</f>
        <v/>
      </c>
      <c r="CY45" s="55"/>
      <c r="CZ45" t="str">
        <f>IF(DC5&lt;&gt;"",DC5,"")</f>
        <v/>
      </c>
      <c r="DA45" t="str">
        <f>IF(DC5&lt;&gt;"",DC5,"")</f>
        <v/>
      </c>
      <c r="DB45" t="str">
        <f>IF(DC5&lt;&gt;"",DC5,"")</f>
        <v/>
      </c>
      <c r="DC45" s="55"/>
      <c r="DD45" t="str">
        <f>IF(DG5&lt;&gt;"",DG5,"")</f>
        <v>Półgolf</v>
      </c>
      <c r="DE45" t="str">
        <f>IF(DG5&lt;&gt;"",DG5,"")</f>
        <v>Półgolf</v>
      </c>
      <c r="DF45" t="str">
        <f>IF(DG5&lt;&gt;"",DG5,"")</f>
        <v>Półgolf</v>
      </c>
      <c r="DG45" s="55"/>
      <c r="DH45" t="str">
        <f>IF(DK5&lt;&gt;"",DK5,"")</f>
        <v/>
      </c>
      <c r="DI45" t="str">
        <f>IF(DK5&lt;&gt;"",DK5,"")</f>
        <v/>
      </c>
      <c r="DJ45" t="str">
        <f>IF(DK5&lt;&gt;"",DK5,"")</f>
        <v/>
      </c>
      <c r="DK45" s="55"/>
      <c r="DL45" t="str">
        <f>IF(DO5&lt;&gt;"",DO5,"")</f>
        <v/>
      </c>
      <c r="DM45" t="str">
        <f>IF(DO5&lt;&gt;"",DO5,"")</f>
        <v/>
      </c>
      <c r="DN45" t="str">
        <f>IF(DO5&lt;&gt;"",DO5,"")</f>
        <v/>
      </c>
      <c r="DO45" s="55"/>
      <c r="DP45" t="str">
        <f>IF(DS5&lt;&gt;"",DS5,"")</f>
        <v/>
      </c>
      <c r="DQ45" t="str">
        <f>IF(DS5&lt;&gt;"",DS5,"")</f>
        <v/>
      </c>
      <c r="DR45" t="str">
        <f>IF(DS5&lt;&gt;"",DS5,"")</f>
        <v/>
      </c>
      <c r="DS45" s="55"/>
      <c r="DT45" t="str">
        <f>IF(DW5&lt;&gt;"",DW5,"")</f>
        <v/>
      </c>
      <c r="DU45" t="str">
        <f>IF(DW5&lt;&gt;"",DW5,"")</f>
        <v/>
      </c>
      <c r="DV45" t="str">
        <f>IF(DW5&lt;&gt;"",DW5,"")</f>
        <v/>
      </c>
      <c r="DW45" s="55"/>
      <c r="DX45" t="str">
        <f>IF(EA5&lt;&gt;"",EA5,"")</f>
        <v/>
      </c>
      <c r="DY45" t="str">
        <f>IF(EA5&lt;&gt;"",EA5,"")</f>
        <v/>
      </c>
      <c r="DZ45" t="str">
        <f>IF(EA5&lt;&gt;"",EA5,"")</f>
        <v/>
      </c>
      <c r="EA45" s="55"/>
      <c r="EB45" t="str">
        <f>IF(EE5&lt;&gt;"",EE5,"")</f>
        <v/>
      </c>
      <c r="EC45" t="str">
        <f>IF(EE5&lt;&gt;"",EE5,"")</f>
        <v/>
      </c>
      <c r="ED45" t="str">
        <f>IF(EE5&lt;&gt;"",EE5,"")</f>
        <v/>
      </c>
      <c r="EE45" s="55"/>
      <c r="EF45" t="str">
        <f>IF(EI5&lt;&gt;"",EI5,"")</f>
        <v>Aviatorka</v>
      </c>
      <c r="EG45" t="str">
        <f>IF(EI5&lt;&gt;"",EI5,"")</f>
        <v>Aviatorka</v>
      </c>
      <c r="EH45" t="str">
        <f>IF(EI5&lt;&gt;"",EI5,"")</f>
        <v>Aviatorka</v>
      </c>
      <c r="EI45" s="55"/>
    </row>
    <row r="46" spans="1:139" x14ac:dyDescent="0.3">
      <c r="K46">
        <v>42</v>
      </c>
      <c r="L46" t="str">
        <f t="shared" ref="L46:N64" si="460">IF($O6&lt;&gt;"",$O6,"")</f>
        <v/>
      </c>
      <c r="M46" t="str">
        <f t="shared" si="460"/>
        <v/>
      </c>
      <c r="N46" t="str">
        <f t="shared" si="460"/>
        <v/>
      </c>
      <c r="O46" s="55"/>
      <c r="P46" t="str">
        <f t="shared" ref="P46:P64" si="461">IF($S6&lt;&gt;"",S6,"")</f>
        <v/>
      </c>
      <c r="Q46" t="str">
        <f t="shared" ref="Q46:Q64" si="462">IF($S6&lt;&gt;"",S6,"")</f>
        <v/>
      </c>
      <c r="R46" t="str">
        <f t="shared" ref="R46:R64" si="463">IF($S6&lt;&gt;"",S6,"")</f>
        <v/>
      </c>
      <c r="S46" s="55"/>
      <c r="T46" t="str">
        <f t="shared" ref="T46:T64" si="464">IF($W6&lt;&gt;"",W6,"")</f>
        <v/>
      </c>
      <c r="U46" t="str">
        <f t="shared" ref="U46:U64" si="465">IF($W6&lt;&gt;"",W6,"")</f>
        <v/>
      </c>
      <c r="V46" t="str">
        <f t="shared" ref="V46:V64" si="466">IF($W6&lt;&gt;"",W6,"")</f>
        <v/>
      </c>
      <c r="W46" s="55"/>
      <c r="X46" t="str">
        <f t="shared" ref="X46:X64" si="467">IF(AA6&lt;&gt;"",AA6,"")</f>
        <v/>
      </c>
      <c r="Y46" t="str">
        <f t="shared" ref="Y46:Y64" si="468">IF(AA6&lt;&gt;"",AA6,"")</f>
        <v/>
      </c>
      <c r="Z46" t="str">
        <f t="shared" ref="Z46:Z64" si="469">IF(AA6&lt;&gt;"",AA6,"")</f>
        <v/>
      </c>
      <c r="AA46" s="55"/>
      <c r="AB46" t="str">
        <f t="shared" ref="AB46:AB64" si="470">IF(AE6&lt;&gt;"",AE6,"")</f>
        <v/>
      </c>
      <c r="AC46" t="str">
        <f t="shared" ref="AC46:AC64" si="471">IF(AE6&lt;&gt;"",AE6,"")</f>
        <v/>
      </c>
      <c r="AD46" t="str">
        <f t="shared" ref="AD46:AD64" si="472">IF(AE6&lt;&gt;"",AE6,"")</f>
        <v/>
      </c>
      <c r="AE46" s="55"/>
      <c r="AF46" t="str">
        <f t="shared" ref="AF46:AF64" si="473">IF(AI6&lt;&gt;"",AI6,"")</f>
        <v>Jasne materiałowe</v>
      </c>
      <c r="AG46" t="str">
        <f t="shared" ref="AG46:AG64" si="474">IF(AI6&lt;&gt;"",AI6,"")</f>
        <v>Jasne materiałowe</v>
      </c>
      <c r="AH46" t="str">
        <f t="shared" ref="AH46:AH64" si="475">IF(AI6&lt;&gt;"",AI6,"")</f>
        <v>Jasne materiałowe</v>
      </c>
      <c r="AI46" s="55"/>
      <c r="AJ46" t="str">
        <f t="shared" ref="AJ46:AJ64" si="476">IF(AM6&lt;&gt;"",AM6,"")</f>
        <v>Czarne</v>
      </c>
      <c r="AK46" t="str">
        <f t="shared" ref="AK46:AK64" si="477">IF(AM6&lt;&gt;"",AM6,"")</f>
        <v>Czarne</v>
      </c>
      <c r="AL46" t="str">
        <f t="shared" ref="AL46:AL64" si="478">IF(AM6&lt;&gt;"",AM6,"")</f>
        <v>Czarne</v>
      </c>
      <c r="AM46" s="55"/>
      <c r="AN46" t="str">
        <f t="shared" ref="AN46:AN64" si="479">IF(AQ6&lt;&gt;"",AQ6,"")</f>
        <v/>
      </c>
      <c r="AO46" t="str">
        <f t="shared" ref="AO46:AO64" si="480">IF(AQ6&lt;&gt;"",AQ6,"")</f>
        <v/>
      </c>
      <c r="AP46" t="str">
        <f t="shared" ref="AP46:AP64" si="481">IF(AQ6&lt;&gt;"",AQ6,"")</f>
        <v/>
      </c>
      <c r="AQ46" s="55"/>
      <c r="AR46" t="str">
        <f t="shared" ref="AR46:AR64" si="482">IF(AU6&lt;&gt;"",AU6,"")</f>
        <v/>
      </c>
      <c r="AS46" t="str">
        <f t="shared" ref="AS46:AS64" si="483">IF(AU6&lt;&gt;"",AU6,"")</f>
        <v/>
      </c>
      <c r="AT46" t="str">
        <f t="shared" ref="AT46:AT64" si="484">IF(AU6&lt;&gt;"",AU6,"")</f>
        <v/>
      </c>
      <c r="AU46" s="55"/>
      <c r="AV46" t="str">
        <f t="shared" ref="AV46:AV64" si="485">IF(AY6&lt;&gt;"",AY6,"")</f>
        <v>Krótkie zielone</v>
      </c>
      <c r="AW46" t="str">
        <f t="shared" ref="AW46:AW64" si="486">IF(AY6&lt;&gt;"",AY6,"")</f>
        <v>Krótkie zielone</v>
      </c>
      <c r="AX46" t="str">
        <f t="shared" ref="AX46:AX64" si="487">IF(AY6&lt;&gt;"",AY6,"")</f>
        <v>Krótkie zielone</v>
      </c>
      <c r="AY46" s="55"/>
      <c r="AZ46" t="str">
        <f t="shared" ref="AZ46:AZ64" si="488">IF(BC6&lt;&gt;"",BC6,"")</f>
        <v/>
      </c>
      <c r="BA46" t="str">
        <f t="shared" ref="BA46:BA64" si="489">IF(BC6&lt;&gt;"",BC6,"")</f>
        <v/>
      </c>
      <c r="BB46" t="str">
        <f t="shared" ref="BB46:BB64" si="490">IF(BC6&lt;&gt;"",BC6,"")</f>
        <v/>
      </c>
      <c r="BC46" s="55"/>
      <c r="BD46" t="str">
        <f t="shared" ref="BD46:BD64" si="491">IF(BG6&lt;&gt;"",BG6,"")</f>
        <v/>
      </c>
      <c r="BE46" t="str">
        <f t="shared" ref="BE46:BE64" si="492">IF(BG6&lt;&gt;"",BG6,"")</f>
        <v/>
      </c>
      <c r="BF46" t="str">
        <f t="shared" ref="BF46:BF64" si="493">IF(BG6&lt;&gt;"",BG6,"")</f>
        <v/>
      </c>
      <c r="BG46" s="55"/>
      <c r="BH46" t="str">
        <f t="shared" ref="BH46:BH64" si="494">IF(BK6&lt;&gt;"",BK6,"")</f>
        <v/>
      </c>
      <c r="BI46" t="str">
        <f t="shared" ref="BI46:BI64" si="495">IF(BK6&lt;&gt;"",BK6,"")</f>
        <v/>
      </c>
      <c r="BJ46" t="str">
        <f t="shared" ref="BJ46:BJ64" si="496">IF(BK6&lt;&gt;"",BK6,"")</f>
        <v/>
      </c>
      <c r="BK46" s="55"/>
      <c r="BL46" t="str">
        <f t="shared" ref="BL46:BL64" si="497">IF(BO6&lt;&gt;"",BO6,"")</f>
        <v/>
      </c>
      <c r="BM46" t="str">
        <f t="shared" ref="BM46:BM64" si="498">IF(BO6&lt;&gt;"",BO6,"")</f>
        <v/>
      </c>
      <c r="BN46" t="str">
        <f t="shared" ref="BN46:BN64" si="499">IF(BO6&lt;&gt;"",BO6,"")</f>
        <v/>
      </c>
      <c r="BO46" s="55"/>
      <c r="BP46" t="str">
        <f t="shared" ref="BP46:BP64" si="500">IF(BS6&lt;&gt;"",BS6,"")</f>
        <v>Czysty czarny</v>
      </c>
      <c r="BQ46" t="str">
        <f t="shared" ref="BQ46:BQ64" si="501">IF(BS6&lt;&gt;"",BS6,"")</f>
        <v>Czysty czarny</v>
      </c>
      <c r="BR46" t="str">
        <f t="shared" ref="BR46:BR64" si="502">IF(BS6&lt;&gt;"",BS6,"")</f>
        <v>Czysty czarny</v>
      </c>
      <c r="BS46" s="55"/>
      <c r="BT46" t="str">
        <f t="shared" ref="BT46:BT64" si="503">IF(BW6&lt;&gt;"",BW6,"")</f>
        <v/>
      </c>
      <c r="BU46" t="str">
        <f t="shared" ref="BU46:BU64" si="504">IF(BW6&lt;&gt;"",BW6,"")</f>
        <v/>
      </c>
      <c r="BV46" t="str">
        <f t="shared" ref="BV46:BV64" si="505">IF(BW6&lt;&gt;"",BW6,"")</f>
        <v/>
      </c>
      <c r="BW46" s="55"/>
      <c r="BX46" t="str">
        <f t="shared" ref="BX46:BX64" si="506">IF(CA6&lt;&gt;"",CA6,"")</f>
        <v/>
      </c>
      <c r="BY46" t="str">
        <f t="shared" ref="BY46:BY64" si="507">IF(CA6&lt;&gt;"",CA6,"")</f>
        <v/>
      </c>
      <c r="BZ46" t="str">
        <f t="shared" ref="BZ46:BZ64" si="508">IF(CA6&lt;&gt;"",CA6,"")</f>
        <v/>
      </c>
      <c r="CA46" s="55"/>
      <c r="CB46" t="str">
        <f t="shared" ref="CB46:CB63" si="509">IF(CE6&lt;&gt;"",CE6,"")</f>
        <v>Polo granat</v>
      </c>
      <c r="CC46" t="str">
        <f t="shared" ref="CC46:CC63" si="510">IF(CE6&lt;&gt;"",CE6,"")</f>
        <v>Polo granat</v>
      </c>
      <c r="CD46" t="str">
        <f t="shared" ref="CD46:CD64" si="511">IF(CE6&lt;&gt;"",CE6,"")</f>
        <v>Polo granat</v>
      </c>
      <c r="CE46" s="55"/>
      <c r="CF46" t="str">
        <f t="shared" ref="CF46:CF64" si="512">IF(CI6&lt;&gt;"",CI6,"")</f>
        <v/>
      </c>
      <c r="CG46" t="str">
        <f t="shared" ref="CG46:CG64" si="513">IF(CI6&lt;&gt;"",CI6,"")</f>
        <v/>
      </c>
      <c r="CH46" t="str">
        <f t="shared" ref="CH46:CH64" si="514">IF(CI6&lt;&gt;"",CI6,"")</f>
        <v/>
      </c>
      <c r="CI46" s="55"/>
      <c r="CJ46" t="str">
        <f t="shared" ref="CJ46:CJ64" si="515">IF(CM6&lt;&gt;"",CM6,"")</f>
        <v/>
      </c>
      <c r="CK46" t="str">
        <f t="shared" ref="CK46:CK64" si="516">IF(CM6&lt;&gt;"",CM6,"")</f>
        <v/>
      </c>
      <c r="CL46" t="str">
        <f t="shared" ref="CL46:CL64" si="517">IF(CM6&lt;&gt;"",CM6,"")</f>
        <v/>
      </c>
      <c r="CM46" s="55"/>
      <c r="CN46" t="str">
        <f t="shared" ref="CN46:CN64" si="518">IF(CQ6&lt;&gt;"",CQ6,"")</f>
        <v/>
      </c>
      <c r="CO46" t="str">
        <f t="shared" ref="CO46:CO64" si="519">IF(CQ6&lt;&gt;"",CQ6,"")</f>
        <v/>
      </c>
      <c r="CP46" t="str">
        <f t="shared" ref="CP46:CP64" si="520">IF(CQ6&lt;&gt;"",CQ6,"")</f>
        <v/>
      </c>
      <c r="CQ46" s="55"/>
      <c r="CR46" t="str">
        <f t="shared" ref="CR46:CR64" si="521">IF(CU6&lt;&gt;"",CU6,"")</f>
        <v/>
      </c>
      <c r="CS46" t="str">
        <f t="shared" ref="CS46:CS64" si="522">IF(CU6&lt;&gt;"",CU6,"")</f>
        <v/>
      </c>
      <c r="CT46" t="str">
        <f t="shared" ref="CT46:CT64" si="523">IF(CU6&lt;&gt;"",CU6,"")</f>
        <v/>
      </c>
      <c r="CU46" s="55"/>
      <c r="CV46" t="str">
        <f t="shared" ref="CV46:CV64" si="524">IF(CY6&lt;&gt;"",CY6,"")</f>
        <v/>
      </c>
      <c r="CW46" t="str">
        <f t="shared" ref="CW46:CW64" si="525">IF(CY6&lt;&gt;"",CY6,"")</f>
        <v/>
      </c>
      <c r="CX46" t="str">
        <f t="shared" ref="CX46:CX64" si="526">IF(CY6&lt;&gt;"",CY6,"")</f>
        <v/>
      </c>
      <c r="CY46" s="55"/>
      <c r="CZ46" t="str">
        <f t="shared" ref="CZ46:CZ64" si="527">IF(DC6&lt;&gt;"",DC6,"")</f>
        <v/>
      </c>
      <c r="DA46" t="str">
        <f t="shared" ref="DA46:DA64" si="528">IF(DC6&lt;&gt;"",DC6,"")</f>
        <v/>
      </c>
      <c r="DB46" t="str">
        <f t="shared" ref="DB46:DB64" si="529">IF(DC6&lt;&gt;"",DC6,"")</f>
        <v/>
      </c>
      <c r="DC46" s="55"/>
      <c r="DD46" t="str">
        <f t="shared" ref="DD46:DD64" si="530">IF(DG6&lt;&gt;"",DG6,"")</f>
        <v>Niebieski serek</v>
      </c>
      <c r="DE46" t="str">
        <f t="shared" ref="DE46:DE64" si="531">IF(DG6&lt;&gt;"",DG6,"")</f>
        <v>Niebieski serek</v>
      </c>
      <c r="DF46" t="str">
        <f t="shared" ref="DF46:DF64" si="532">IF(DG6&lt;&gt;"",DG6,"")</f>
        <v>Niebieski serek</v>
      </c>
      <c r="DG46" s="55"/>
      <c r="DH46" t="str">
        <f t="shared" ref="DH46:DH64" si="533">IF(DK6&lt;&gt;"",DK6,"")</f>
        <v/>
      </c>
      <c r="DI46" t="str">
        <f t="shared" ref="DI46:DI64" si="534">IF(DK6&lt;&gt;"",DK6,"")</f>
        <v/>
      </c>
      <c r="DJ46" t="str">
        <f t="shared" ref="DJ46:DJ64" si="535">IF(DK6&lt;&gt;"",DK6,"")</f>
        <v/>
      </c>
      <c r="DK46" s="55"/>
      <c r="DL46" t="str">
        <f t="shared" ref="DL46:DL64" si="536">IF(DO6&lt;&gt;"",DO6,"")</f>
        <v/>
      </c>
      <c r="DM46" t="str">
        <f t="shared" ref="DM46:DM64" si="537">IF(DO6&lt;&gt;"",DO6,"")</f>
        <v/>
      </c>
      <c r="DN46" t="str">
        <f t="shared" ref="DN46:DN64" si="538">IF(DO6&lt;&gt;"",DO6,"")</f>
        <v/>
      </c>
      <c r="DO46" s="55"/>
      <c r="DP46" t="str">
        <f t="shared" ref="DP46:DP64" si="539">IF(DS6&lt;&gt;"",DS6,"")</f>
        <v/>
      </c>
      <c r="DQ46" t="str">
        <f t="shared" ref="DQ46:DQ64" si="540">IF(DS6&lt;&gt;"",DS6,"")</f>
        <v/>
      </c>
      <c r="DR46" t="str">
        <f t="shared" ref="DR46:DR64" si="541">IF(DS6&lt;&gt;"",DS6,"")</f>
        <v/>
      </c>
      <c r="DS46" s="55"/>
      <c r="DT46" t="str">
        <f t="shared" ref="DT46:DT64" si="542">IF(DW6&lt;&gt;"",DW6,"")</f>
        <v/>
      </c>
      <c r="DU46" t="str">
        <f t="shared" ref="DU46:DU64" si="543">IF(DW6&lt;&gt;"",DW6,"")</f>
        <v/>
      </c>
      <c r="DV46" t="str">
        <f t="shared" ref="DV46:DV64" si="544">IF(DW6&lt;&gt;"",DW6,"")</f>
        <v/>
      </c>
      <c r="DW46" s="55"/>
      <c r="DX46" t="str">
        <f t="shared" ref="DX46:DX64" si="545">IF(EA6&lt;&gt;"",EA6,"")</f>
        <v/>
      </c>
      <c r="DY46" t="str">
        <f t="shared" ref="DY46:DY64" si="546">IF(EA6&lt;&gt;"",EA6,"")</f>
        <v/>
      </c>
      <c r="DZ46" t="str">
        <f t="shared" ref="DZ46:DZ64" si="547">IF(EA6&lt;&gt;"",EA6,"")</f>
        <v/>
      </c>
      <c r="EA46" s="55"/>
      <c r="EB46" t="str">
        <f t="shared" ref="EB46:EB64" si="548">IF(EE6&lt;&gt;"",EE6,"")</f>
        <v/>
      </c>
      <c r="EC46" t="str">
        <f t="shared" ref="EC46:EC64" si="549">IF(EE6&lt;&gt;"",EE6,"")</f>
        <v/>
      </c>
      <c r="ED46" t="str">
        <f t="shared" ref="ED46:ED64" si="550">IF(EE6&lt;&gt;"",EE6,"")</f>
        <v/>
      </c>
      <c r="EE46" s="55"/>
      <c r="EF46" t="str">
        <f t="shared" ref="EF46:EF64" si="551">IF(EI6&lt;&gt;"",EI6,"")</f>
        <v/>
      </c>
      <c r="EG46" t="str">
        <f t="shared" ref="EG46:EG64" si="552">IF(EI6&lt;&gt;"",EI6,"")</f>
        <v/>
      </c>
      <c r="EH46" t="str">
        <f t="shared" ref="EH46:EH64" si="553">IF(EI6&lt;&gt;"",EI6,"")</f>
        <v/>
      </c>
      <c r="EI46" s="55"/>
    </row>
    <row r="47" spans="1:139" x14ac:dyDescent="0.3">
      <c r="K47" s="4">
        <v>43</v>
      </c>
      <c r="L47" t="str">
        <f t="shared" si="460"/>
        <v/>
      </c>
      <c r="M47" t="str">
        <f t="shared" si="460"/>
        <v/>
      </c>
      <c r="N47" t="str">
        <f t="shared" si="460"/>
        <v/>
      </c>
      <c r="O47" s="55"/>
      <c r="P47" t="str">
        <f t="shared" si="461"/>
        <v/>
      </c>
      <c r="Q47" t="str">
        <f t="shared" si="462"/>
        <v/>
      </c>
      <c r="R47" t="str">
        <f t="shared" si="463"/>
        <v/>
      </c>
      <c r="S47" s="55"/>
      <c r="T47" t="str">
        <f t="shared" si="464"/>
        <v/>
      </c>
      <c r="U47" t="str">
        <f t="shared" si="465"/>
        <v/>
      </c>
      <c r="V47" t="str">
        <f t="shared" si="466"/>
        <v/>
      </c>
      <c r="W47" s="55"/>
      <c r="X47" t="str">
        <f t="shared" si="467"/>
        <v/>
      </c>
      <c r="Y47" t="str">
        <f t="shared" si="468"/>
        <v/>
      </c>
      <c r="Z47" t="str">
        <f t="shared" si="469"/>
        <v/>
      </c>
      <c r="AA47" s="55"/>
      <c r="AB47" t="str">
        <f t="shared" si="470"/>
        <v/>
      </c>
      <c r="AC47" t="str">
        <f t="shared" si="471"/>
        <v/>
      </c>
      <c r="AD47" t="str">
        <f t="shared" si="472"/>
        <v/>
      </c>
      <c r="AE47" s="55"/>
      <c r="AF47" t="str">
        <f t="shared" si="473"/>
        <v>Kratka</v>
      </c>
      <c r="AG47" t="str">
        <f t="shared" si="474"/>
        <v>Kratka</v>
      </c>
      <c r="AH47" t="str">
        <f t="shared" si="475"/>
        <v>Kratka</v>
      </c>
      <c r="AI47" s="55"/>
      <c r="AJ47" t="str">
        <f t="shared" si="476"/>
        <v/>
      </c>
      <c r="AK47" t="str">
        <f t="shared" si="477"/>
        <v/>
      </c>
      <c r="AL47" t="str">
        <f t="shared" si="478"/>
        <v/>
      </c>
      <c r="AM47" s="55"/>
      <c r="AN47" t="str">
        <f t="shared" si="479"/>
        <v/>
      </c>
      <c r="AO47" t="str">
        <f t="shared" si="480"/>
        <v/>
      </c>
      <c r="AP47" t="str">
        <f t="shared" si="481"/>
        <v/>
      </c>
      <c r="AQ47" s="55"/>
      <c r="AR47" t="str">
        <f t="shared" si="482"/>
        <v/>
      </c>
      <c r="AS47" t="str">
        <f t="shared" si="483"/>
        <v/>
      </c>
      <c r="AT47" t="str">
        <f t="shared" si="484"/>
        <v/>
      </c>
      <c r="AU47" s="55"/>
      <c r="AV47" t="str">
        <f t="shared" si="485"/>
        <v>Krótkie niebieskie</v>
      </c>
      <c r="AW47" t="str">
        <f t="shared" si="486"/>
        <v>Krótkie niebieskie</v>
      </c>
      <c r="AX47" t="str">
        <f t="shared" si="487"/>
        <v>Krótkie niebieskie</v>
      </c>
      <c r="AY47" s="55"/>
      <c r="AZ47" t="str">
        <f t="shared" si="488"/>
        <v/>
      </c>
      <c r="BA47" t="str">
        <f t="shared" si="489"/>
        <v/>
      </c>
      <c r="BB47" t="str">
        <f t="shared" si="490"/>
        <v/>
      </c>
      <c r="BC47" s="55"/>
      <c r="BD47" t="str">
        <f t="shared" si="491"/>
        <v/>
      </c>
      <c r="BE47" t="str">
        <f t="shared" si="492"/>
        <v/>
      </c>
      <c r="BF47" t="str">
        <f t="shared" si="493"/>
        <v/>
      </c>
      <c r="BG47" s="55"/>
      <c r="BH47" t="str">
        <f t="shared" si="494"/>
        <v/>
      </c>
      <c r="BI47" t="str">
        <f t="shared" si="495"/>
        <v/>
      </c>
      <c r="BJ47" t="str">
        <f t="shared" si="496"/>
        <v/>
      </c>
      <c r="BK47" s="55"/>
      <c r="BL47" t="str">
        <f t="shared" si="497"/>
        <v/>
      </c>
      <c r="BM47" t="str">
        <f t="shared" si="498"/>
        <v/>
      </c>
      <c r="BN47" t="str">
        <f t="shared" si="499"/>
        <v/>
      </c>
      <c r="BO47" s="55"/>
      <c r="BP47" t="str">
        <f t="shared" si="500"/>
        <v>Czysty zielony</v>
      </c>
      <c r="BQ47" t="str">
        <f t="shared" si="501"/>
        <v>Czysty zielony</v>
      </c>
      <c r="BR47" t="str">
        <f t="shared" si="502"/>
        <v>Czysty zielony</v>
      </c>
      <c r="BS47" s="55"/>
      <c r="BT47" t="str">
        <f t="shared" si="503"/>
        <v/>
      </c>
      <c r="BU47" t="str">
        <f t="shared" si="504"/>
        <v/>
      </c>
      <c r="BV47" t="str">
        <f t="shared" si="505"/>
        <v/>
      </c>
      <c r="BW47" s="55"/>
      <c r="BX47" t="str">
        <f t="shared" si="506"/>
        <v/>
      </c>
      <c r="BY47" t="str">
        <f t="shared" si="507"/>
        <v/>
      </c>
      <c r="BZ47" t="str">
        <f t="shared" si="508"/>
        <v/>
      </c>
      <c r="CA47" s="55"/>
      <c r="CB47" t="str">
        <f t="shared" si="509"/>
        <v/>
      </c>
      <c r="CC47" t="str">
        <f t="shared" si="510"/>
        <v/>
      </c>
      <c r="CD47" t="str">
        <f t="shared" si="511"/>
        <v/>
      </c>
      <c r="CE47" s="55"/>
      <c r="CF47" t="str">
        <f t="shared" si="512"/>
        <v/>
      </c>
      <c r="CG47" t="str">
        <f t="shared" si="513"/>
        <v/>
      </c>
      <c r="CH47" t="str">
        <f t="shared" si="514"/>
        <v/>
      </c>
      <c r="CI47" s="55"/>
      <c r="CJ47" t="str">
        <f t="shared" si="515"/>
        <v/>
      </c>
      <c r="CK47" t="str">
        <f t="shared" si="516"/>
        <v/>
      </c>
      <c r="CL47" t="str">
        <f t="shared" si="517"/>
        <v/>
      </c>
      <c r="CM47" s="55"/>
      <c r="CN47" t="str">
        <f t="shared" si="518"/>
        <v/>
      </c>
      <c r="CO47" t="str">
        <f t="shared" si="519"/>
        <v/>
      </c>
      <c r="CP47" t="str">
        <f t="shared" si="520"/>
        <v/>
      </c>
      <c r="CQ47" s="55"/>
      <c r="CR47" t="str">
        <f t="shared" si="521"/>
        <v/>
      </c>
      <c r="CS47" t="str">
        <f t="shared" si="522"/>
        <v/>
      </c>
      <c r="CT47" t="str">
        <f t="shared" si="523"/>
        <v/>
      </c>
      <c r="CU47" s="55"/>
      <c r="CV47" t="str">
        <f t="shared" si="524"/>
        <v/>
      </c>
      <c r="CW47" t="str">
        <f t="shared" si="525"/>
        <v/>
      </c>
      <c r="CX47" t="str">
        <f t="shared" si="526"/>
        <v/>
      </c>
      <c r="CY47" s="55"/>
      <c r="CZ47" t="str">
        <f t="shared" si="527"/>
        <v/>
      </c>
      <c r="DA47" t="str">
        <f t="shared" si="528"/>
        <v/>
      </c>
      <c r="DB47" t="str">
        <f t="shared" si="529"/>
        <v/>
      </c>
      <c r="DC47" s="55"/>
      <c r="DD47" t="str">
        <f t="shared" si="530"/>
        <v>Golf</v>
      </c>
      <c r="DE47" t="str">
        <f t="shared" si="531"/>
        <v>Golf</v>
      </c>
      <c r="DF47" t="str">
        <f t="shared" si="532"/>
        <v>Golf</v>
      </c>
      <c r="DG47" s="55"/>
      <c r="DH47" t="str">
        <f t="shared" si="533"/>
        <v/>
      </c>
      <c r="DI47" t="str">
        <f t="shared" si="534"/>
        <v/>
      </c>
      <c r="DJ47" t="str">
        <f t="shared" si="535"/>
        <v/>
      </c>
      <c r="DK47" s="55"/>
      <c r="DL47" t="str">
        <f t="shared" si="536"/>
        <v/>
      </c>
      <c r="DM47" t="str">
        <f t="shared" si="537"/>
        <v/>
      </c>
      <c r="DN47" t="str">
        <f t="shared" si="538"/>
        <v/>
      </c>
      <c r="DO47" s="55"/>
      <c r="DP47" t="str">
        <f t="shared" si="539"/>
        <v/>
      </c>
      <c r="DQ47" t="str">
        <f t="shared" si="540"/>
        <v/>
      </c>
      <c r="DR47" t="str">
        <f t="shared" si="541"/>
        <v/>
      </c>
      <c r="DS47" s="55"/>
      <c r="DT47" t="str">
        <f t="shared" si="542"/>
        <v/>
      </c>
      <c r="DU47" t="str">
        <f t="shared" si="543"/>
        <v/>
      </c>
      <c r="DV47" t="str">
        <f t="shared" si="544"/>
        <v/>
      </c>
      <c r="DW47" s="55"/>
      <c r="DX47" t="str">
        <f t="shared" si="545"/>
        <v/>
      </c>
      <c r="DY47" t="str">
        <f t="shared" si="546"/>
        <v/>
      </c>
      <c r="DZ47" t="str">
        <f t="shared" si="547"/>
        <v/>
      </c>
      <c r="EA47" s="55"/>
      <c r="EB47" t="str">
        <f t="shared" si="548"/>
        <v/>
      </c>
      <c r="EC47" t="str">
        <f t="shared" si="549"/>
        <v/>
      </c>
      <c r="ED47" t="str">
        <f t="shared" si="550"/>
        <v/>
      </c>
      <c r="EE47" s="55"/>
      <c r="EF47" t="str">
        <f t="shared" si="551"/>
        <v/>
      </c>
      <c r="EG47" t="str">
        <f t="shared" si="552"/>
        <v/>
      </c>
      <c r="EH47" t="str">
        <f t="shared" si="553"/>
        <v/>
      </c>
      <c r="EI47" s="55"/>
    </row>
    <row r="48" spans="1:139" x14ac:dyDescent="0.3">
      <c r="K48">
        <v>44</v>
      </c>
      <c r="L48" t="str">
        <f t="shared" si="460"/>
        <v/>
      </c>
      <c r="M48" t="str">
        <f t="shared" si="460"/>
        <v/>
      </c>
      <c r="N48" t="str">
        <f t="shared" si="460"/>
        <v/>
      </c>
      <c r="O48" s="55"/>
      <c r="P48" t="str">
        <f t="shared" si="461"/>
        <v/>
      </c>
      <c r="Q48" t="str">
        <f t="shared" si="462"/>
        <v/>
      </c>
      <c r="R48" t="str">
        <f t="shared" si="463"/>
        <v/>
      </c>
      <c r="S48" s="55"/>
      <c r="T48" t="str">
        <f t="shared" si="464"/>
        <v/>
      </c>
      <c r="U48" t="str">
        <f t="shared" si="465"/>
        <v/>
      </c>
      <c r="V48" t="str">
        <f t="shared" si="466"/>
        <v/>
      </c>
      <c r="W48" s="55"/>
      <c r="X48" t="str">
        <f t="shared" si="467"/>
        <v/>
      </c>
      <c r="Y48" t="str">
        <f t="shared" si="468"/>
        <v/>
      </c>
      <c r="Z48" t="str">
        <f t="shared" si="469"/>
        <v/>
      </c>
      <c r="AA48" s="55"/>
      <c r="AB48" t="str">
        <f t="shared" si="470"/>
        <v/>
      </c>
      <c r="AC48" t="str">
        <f t="shared" si="471"/>
        <v/>
      </c>
      <c r="AD48" t="str">
        <f t="shared" si="472"/>
        <v/>
      </c>
      <c r="AE48" s="55"/>
      <c r="AF48" t="str">
        <f t="shared" si="473"/>
        <v/>
      </c>
      <c r="AG48" t="str">
        <f t="shared" si="474"/>
        <v/>
      </c>
      <c r="AH48" t="str">
        <f t="shared" si="475"/>
        <v/>
      </c>
      <c r="AI48" s="55"/>
      <c r="AJ48" t="str">
        <f t="shared" si="476"/>
        <v/>
      </c>
      <c r="AK48" t="str">
        <f t="shared" si="477"/>
        <v/>
      </c>
      <c r="AL48" t="str">
        <f t="shared" si="478"/>
        <v/>
      </c>
      <c r="AM48" s="55"/>
      <c r="AN48" t="str">
        <f t="shared" si="479"/>
        <v/>
      </c>
      <c r="AO48" t="str">
        <f t="shared" si="480"/>
        <v/>
      </c>
      <c r="AP48" t="str">
        <f t="shared" si="481"/>
        <v/>
      </c>
      <c r="AQ48" s="55"/>
      <c r="AR48" t="str">
        <f t="shared" si="482"/>
        <v/>
      </c>
      <c r="AS48" t="str">
        <f t="shared" si="483"/>
        <v/>
      </c>
      <c r="AT48" t="str">
        <f t="shared" si="484"/>
        <v/>
      </c>
      <c r="AU48" s="55"/>
      <c r="AV48" t="str">
        <f t="shared" si="485"/>
        <v/>
      </c>
      <c r="AW48" t="str">
        <f t="shared" si="486"/>
        <v/>
      </c>
      <c r="AX48" t="str">
        <f t="shared" si="487"/>
        <v/>
      </c>
      <c r="AY48" s="55"/>
      <c r="AZ48" t="str">
        <f t="shared" si="488"/>
        <v/>
      </c>
      <c r="BA48" t="str">
        <f t="shared" si="489"/>
        <v/>
      </c>
      <c r="BB48" t="str">
        <f t="shared" si="490"/>
        <v/>
      </c>
      <c r="BC48" s="55"/>
      <c r="BD48" t="str">
        <f t="shared" si="491"/>
        <v/>
      </c>
      <c r="BE48" t="str">
        <f t="shared" si="492"/>
        <v/>
      </c>
      <c r="BF48" t="str">
        <f t="shared" si="493"/>
        <v/>
      </c>
      <c r="BG48" s="55"/>
      <c r="BH48" t="str">
        <f t="shared" si="494"/>
        <v/>
      </c>
      <c r="BI48" t="str">
        <f t="shared" si="495"/>
        <v/>
      </c>
      <c r="BJ48" t="str">
        <f t="shared" si="496"/>
        <v/>
      </c>
      <c r="BK48" s="55"/>
      <c r="BL48" t="str">
        <f t="shared" si="497"/>
        <v/>
      </c>
      <c r="BM48" t="str">
        <f t="shared" si="498"/>
        <v/>
      </c>
      <c r="BN48" t="str">
        <f t="shared" si="499"/>
        <v/>
      </c>
      <c r="BO48" s="55"/>
      <c r="BP48" t="str">
        <f t="shared" si="500"/>
        <v>Czysty niebieski</v>
      </c>
      <c r="BQ48" t="str">
        <f t="shared" si="501"/>
        <v>Czysty niebieski</v>
      </c>
      <c r="BR48" t="str">
        <f t="shared" si="502"/>
        <v>Czysty niebieski</v>
      </c>
      <c r="BS48" s="55"/>
      <c r="BT48" t="str">
        <f t="shared" si="503"/>
        <v/>
      </c>
      <c r="BU48" t="str">
        <f t="shared" si="504"/>
        <v/>
      </c>
      <c r="BV48" t="str">
        <f t="shared" si="505"/>
        <v/>
      </c>
      <c r="BW48" s="55"/>
      <c r="BX48" t="str">
        <f t="shared" si="506"/>
        <v/>
      </c>
      <c r="BY48" t="str">
        <f t="shared" si="507"/>
        <v/>
      </c>
      <c r="BZ48" t="str">
        <f t="shared" si="508"/>
        <v/>
      </c>
      <c r="CA48" s="55"/>
      <c r="CB48" t="str">
        <f t="shared" si="509"/>
        <v/>
      </c>
      <c r="CC48" t="str">
        <f t="shared" si="510"/>
        <v/>
      </c>
      <c r="CD48" t="str">
        <f t="shared" si="511"/>
        <v/>
      </c>
      <c r="CE48" s="55"/>
      <c r="CF48" t="str">
        <f t="shared" si="512"/>
        <v/>
      </c>
      <c r="CG48" t="str">
        <f t="shared" si="513"/>
        <v/>
      </c>
      <c r="CH48" t="str">
        <f t="shared" si="514"/>
        <v/>
      </c>
      <c r="CI48" s="55"/>
      <c r="CJ48" t="str">
        <f t="shared" si="515"/>
        <v/>
      </c>
      <c r="CK48" t="str">
        <f t="shared" si="516"/>
        <v/>
      </c>
      <c r="CL48" t="str">
        <f t="shared" si="517"/>
        <v/>
      </c>
      <c r="CM48" s="55"/>
      <c r="CN48" t="str">
        <f t="shared" si="518"/>
        <v/>
      </c>
      <c r="CO48" t="str">
        <f t="shared" si="519"/>
        <v/>
      </c>
      <c r="CP48" t="str">
        <f t="shared" si="520"/>
        <v/>
      </c>
      <c r="CQ48" s="55"/>
      <c r="CR48" t="str">
        <f t="shared" si="521"/>
        <v/>
      </c>
      <c r="CS48" t="str">
        <f t="shared" si="522"/>
        <v/>
      </c>
      <c r="CT48" t="str">
        <f t="shared" si="523"/>
        <v/>
      </c>
      <c r="CU48" s="55"/>
      <c r="CV48" t="str">
        <f t="shared" si="524"/>
        <v/>
      </c>
      <c r="CW48" t="str">
        <f t="shared" si="525"/>
        <v/>
      </c>
      <c r="CX48" t="str">
        <f t="shared" si="526"/>
        <v/>
      </c>
      <c r="CY48" s="55"/>
      <c r="CZ48" t="str">
        <f t="shared" si="527"/>
        <v/>
      </c>
      <c r="DA48" t="str">
        <f t="shared" si="528"/>
        <v/>
      </c>
      <c r="DB48" t="str">
        <f t="shared" si="529"/>
        <v/>
      </c>
      <c r="DC48" s="55"/>
      <c r="DD48" t="str">
        <f t="shared" si="530"/>
        <v>Kaszmir</v>
      </c>
      <c r="DE48" t="str">
        <f t="shared" si="531"/>
        <v>Kaszmir</v>
      </c>
      <c r="DF48" t="str">
        <f t="shared" si="532"/>
        <v>Kaszmir</v>
      </c>
      <c r="DG48" s="55"/>
      <c r="DH48" t="str">
        <f t="shared" si="533"/>
        <v/>
      </c>
      <c r="DI48" t="str">
        <f t="shared" si="534"/>
        <v/>
      </c>
      <c r="DJ48" t="str">
        <f t="shared" si="535"/>
        <v/>
      </c>
      <c r="DK48" s="55"/>
      <c r="DL48" t="str">
        <f t="shared" si="536"/>
        <v/>
      </c>
      <c r="DM48" t="str">
        <f t="shared" si="537"/>
        <v/>
      </c>
      <c r="DN48" t="str">
        <f t="shared" si="538"/>
        <v/>
      </c>
      <c r="DO48" s="55"/>
      <c r="DP48" t="str">
        <f t="shared" si="539"/>
        <v/>
      </c>
      <c r="DQ48" t="str">
        <f t="shared" si="540"/>
        <v/>
      </c>
      <c r="DR48" t="str">
        <f t="shared" si="541"/>
        <v/>
      </c>
      <c r="DS48" s="55"/>
      <c r="DT48" t="str">
        <f t="shared" si="542"/>
        <v/>
      </c>
      <c r="DU48" t="str">
        <f t="shared" si="543"/>
        <v/>
      </c>
      <c r="DV48" t="str">
        <f t="shared" si="544"/>
        <v/>
      </c>
      <c r="DW48" s="55"/>
      <c r="DX48" t="str">
        <f t="shared" si="545"/>
        <v/>
      </c>
      <c r="DY48" t="str">
        <f t="shared" si="546"/>
        <v/>
      </c>
      <c r="DZ48" t="str">
        <f t="shared" si="547"/>
        <v/>
      </c>
      <c r="EA48" s="55"/>
      <c r="EB48" t="str">
        <f t="shared" si="548"/>
        <v/>
      </c>
      <c r="EC48" t="str">
        <f t="shared" si="549"/>
        <v/>
      </c>
      <c r="ED48" t="str">
        <f t="shared" si="550"/>
        <v/>
      </c>
      <c r="EE48" s="55"/>
      <c r="EF48" t="str">
        <f t="shared" si="551"/>
        <v/>
      </c>
      <c r="EG48" t="str">
        <f t="shared" si="552"/>
        <v/>
      </c>
      <c r="EH48" t="str">
        <f t="shared" si="553"/>
        <v/>
      </c>
      <c r="EI48" s="55"/>
    </row>
    <row r="49" spans="11:139" x14ac:dyDescent="0.3">
      <c r="K49">
        <v>45</v>
      </c>
      <c r="L49" t="str">
        <f t="shared" si="460"/>
        <v/>
      </c>
      <c r="M49" t="str">
        <f t="shared" si="460"/>
        <v/>
      </c>
      <c r="N49" t="str">
        <f t="shared" si="460"/>
        <v/>
      </c>
      <c r="O49" s="55"/>
      <c r="P49" t="str">
        <f t="shared" si="461"/>
        <v/>
      </c>
      <c r="Q49" t="str">
        <f t="shared" si="462"/>
        <v/>
      </c>
      <c r="R49" t="str">
        <f t="shared" si="463"/>
        <v/>
      </c>
      <c r="S49" s="55"/>
      <c r="T49" t="str">
        <f t="shared" si="464"/>
        <v/>
      </c>
      <c r="U49" t="str">
        <f t="shared" si="465"/>
        <v/>
      </c>
      <c r="V49" t="str">
        <f t="shared" si="466"/>
        <v/>
      </c>
      <c r="W49" s="55"/>
      <c r="X49" t="str">
        <f t="shared" si="467"/>
        <v/>
      </c>
      <c r="Y49" t="str">
        <f t="shared" si="468"/>
        <v/>
      </c>
      <c r="Z49" t="str">
        <f t="shared" si="469"/>
        <v/>
      </c>
      <c r="AA49" s="55"/>
      <c r="AB49" t="str">
        <f t="shared" si="470"/>
        <v/>
      </c>
      <c r="AC49" t="str">
        <f t="shared" si="471"/>
        <v/>
      </c>
      <c r="AD49" t="str">
        <f t="shared" si="472"/>
        <v/>
      </c>
      <c r="AE49" s="55"/>
      <c r="AF49" t="str">
        <f t="shared" si="473"/>
        <v/>
      </c>
      <c r="AG49" t="str">
        <f t="shared" si="474"/>
        <v/>
      </c>
      <c r="AH49" t="str">
        <f t="shared" si="475"/>
        <v/>
      </c>
      <c r="AI49" s="55"/>
      <c r="AJ49" t="str">
        <f t="shared" si="476"/>
        <v/>
      </c>
      <c r="AK49" t="str">
        <f t="shared" si="477"/>
        <v/>
      </c>
      <c r="AL49" t="str">
        <f t="shared" si="478"/>
        <v/>
      </c>
      <c r="AM49" s="55"/>
      <c r="AN49" t="str">
        <f t="shared" si="479"/>
        <v/>
      </c>
      <c r="AO49" t="str">
        <f t="shared" si="480"/>
        <v/>
      </c>
      <c r="AP49" t="str">
        <f t="shared" si="481"/>
        <v/>
      </c>
      <c r="AQ49" s="55"/>
      <c r="AR49" t="str">
        <f t="shared" si="482"/>
        <v/>
      </c>
      <c r="AS49" t="str">
        <f t="shared" si="483"/>
        <v/>
      </c>
      <c r="AT49" t="str">
        <f t="shared" si="484"/>
        <v/>
      </c>
      <c r="AU49" s="55"/>
      <c r="AV49" t="str">
        <f t="shared" si="485"/>
        <v/>
      </c>
      <c r="AW49" t="str">
        <f t="shared" si="486"/>
        <v/>
      </c>
      <c r="AX49" t="str">
        <f t="shared" si="487"/>
        <v/>
      </c>
      <c r="AY49" s="55"/>
      <c r="AZ49" t="str">
        <f t="shared" si="488"/>
        <v/>
      </c>
      <c r="BA49" t="str">
        <f t="shared" si="489"/>
        <v/>
      </c>
      <c r="BB49" t="str">
        <f t="shared" si="490"/>
        <v/>
      </c>
      <c r="BC49" s="55"/>
      <c r="BD49" t="str">
        <f t="shared" si="491"/>
        <v/>
      </c>
      <c r="BE49" t="str">
        <f t="shared" si="492"/>
        <v/>
      </c>
      <c r="BF49" t="str">
        <f t="shared" si="493"/>
        <v/>
      </c>
      <c r="BG49" s="55"/>
      <c r="BH49" t="str">
        <f t="shared" si="494"/>
        <v/>
      </c>
      <c r="BI49" t="str">
        <f t="shared" si="495"/>
        <v/>
      </c>
      <c r="BJ49" t="str">
        <f t="shared" si="496"/>
        <v/>
      </c>
      <c r="BK49" s="55"/>
      <c r="BL49" t="str">
        <f t="shared" si="497"/>
        <v/>
      </c>
      <c r="BM49" t="str">
        <f t="shared" si="498"/>
        <v/>
      </c>
      <c r="BN49" t="str">
        <f t="shared" si="499"/>
        <v/>
      </c>
      <c r="BO49" s="55"/>
      <c r="BP49" t="str">
        <f t="shared" si="500"/>
        <v>czysty szkarłat</v>
      </c>
      <c r="BQ49" t="str">
        <f t="shared" si="501"/>
        <v>czysty szkarłat</v>
      </c>
      <c r="BR49" t="str">
        <f t="shared" si="502"/>
        <v>czysty szkarłat</v>
      </c>
      <c r="BS49" s="55"/>
      <c r="BT49" t="str">
        <f t="shared" si="503"/>
        <v/>
      </c>
      <c r="BU49" t="str">
        <f t="shared" si="504"/>
        <v/>
      </c>
      <c r="BV49" t="str">
        <f t="shared" si="505"/>
        <v/>
      </c>
      <c r="BW49" s="55"/>
      <c r="BX49" t="str">
        <f t="shared" si="506"/>
        <v/>
      </c>
      <c r="BY49" t="str">
        <f t="shared" si="507"/>
        <v/>
      </c>
      <c r="BZ49" t="str">
        <f t="shared" si="508"/>
        <v/>
      </c>
      <c r="CA49" s="55"/>
      <c r="CB49" t="str">
        <f t="shared" si="509"/>
        <v/>
      </c>
      <c r="CC49" t="str">
        <f t="shared" si="510"/>
        <v/>
      </c>
      <c r="CD49" t="str">
        <f t="shared" si="511"/>
        <v/>
      </c>
      <c r="CE49" s="55"/>
      <c r="CF49" t="str">
        <f t="shared" si="512"/>
        <v/>
      </c>
      <c r="CG49" t="str">
        <f t="shared" si="513"/>
        <v/>
      </c>
      <c r="CH49" t="str">
        <f t="shared" si="514"/>
        <v/>
      </c>
      <c r="CI49" s="55"/>
      <c r="CJ49" t="str">
        <f t="shared" si="515"/>
        <v/>
      </c>
      <c r="CK49" t="str">
        <f t="shared" si="516"/>
        <v/>
      </c>
      <c r="CL49" t="str">
        <f t="shared" si="517"/>
        <v/>
      </c>
      <c r="CM49" s="55"/>
      <c r="CN49" t="str">
        <f t="shared" si="518"/>
        <v/>
      </c>
      <c r="CO49" t="str">
        <f t="shared" si="519"/>
        <v/>
      </c>
      <c r="CP49" t="str">
        <f t="shared" si="520"/>
        <v/>
      </c>
      <c r="CQ49" s="55"/>
      <c r="CR49" t="str">
        <f t="shared" si="521"/>
        <v/>
      </c>
      <c r="CS49" t="str">
        <f t="shared" si="522"/>
        <v/>
      </c>
      <c r="CT49" t="str">
        <f t="shared" si="523"/>
        <v/>
      </c>
      <c r="CU49" s="55"/>
      <c r="CV49" t="str">
        <f t="shared" si="524"/>
        <v/>
      </c>
      <c r="CW49" t="str">
        <f t="shared" si="525"/>
        <v/>
      </c>
      <c r="CX49" t="str">
        <f t="shared" si="526"/>
        <v/>
      </c>
      <c r="CY49" s="55"/>
      <c r="CZ49" t="str">
        <f t="shared" si="527"/>
        <v/>
      </c>
      <c r="DA49" t="str">
        <f t="shared" si="528"/>
        <v/>
      </c>
      <c r="DB49" t="str">
        <f t="shared" si="529"/>
        <v/>
      </c>
      <c r="DC49" s="55"/>
      <c r="DD49" t="str">
        <f t="shared" si="530"/>
        <v/>
      </c>
      <c r="DE49" t="str">
        <f t="shared" si="531"/>
        <v/>
      </c>
      <c r="DF49" t="str">
        <f t="shared" si="532"/>
        <v/>
      </c>
      <c r="DG49" s="55"/>
      <c r="DH49" t="str">
        <f t="shared" si="533"/>
        <v/>
      </c>
      <c r="DI49" t="str">
        <f t="shared" si="534"/>
        <v/>
      </c>
      <c r="DJ49" t="str">
        <f t="shared" si="535"/>
        <v/>
      </c>
      <c r="DK49" s="55"/>
      <c r="DL49" t="str">
        <f t="shared" si="536"/>
        <v/>
      </c>
      <c r="DM49" t="str">
        <f t="shared" si="537"/>
        <v/>
      </c>
      <c r="DN49" t="str">
        <f t="shared" si="538"/>
        <v/>
      </c>
      <c r="DO49" s="55"/>
      <c r="DP49" t="str">
        <f t="shared" si="539"/>
        <v/>
      </c>
      <c r="DQ49" t="str">
        <f t="shared" si="540"/>
        <v/>
      </c>
      <c r="DR49" t="str">
        <f t="shared" si="541"/>
        <v/>
      </c>
      <c r="DS49" s="55"/>
      <c r="DT49" t="str">
        <f t="shared" si="542"/>
        <v/>
      </c>
      <c r="DU49" t="str">
        <f t="shared" si="543"/>
        <v/>
      </c>
      <c r="DV49" t="str">
        <f t="shared" si="544"/>
        <v/>
      </c>
      <c r="DW49" s="55"/>
      <c r="DX49" t="str">
        <f t="shared" si="545"/>
        <v/>
      </c>
      <c r="DY49" t="str">
        <f t="shared" si="546"/>
        <v/>
      </c>
      <c r="DZ49" t="str">
        <f t="shared" si="547"/>
        <v/>
      </c>
      <c r="EA49" s="55"/>
      <c r="EB49" t="str">
        <f t="shared" si="548"/>
        <v/>
      </c>
      <c r="EC49" t="str">
        <f t="shared" si="549"/>
        <v/>
      </c>
      <c r="ED49" t="str">
        <f t="shared" si="550"/>
        <v/>
      </c>
      <c r="EE49" s="55"/>
      <c r="EF49" t="str">
        <f t="shared" si="551"/>
        <v/>
      </c>
      <c r="EG49" t="str">
        <f t="shared" si="552"/>
        <v/>
      </c>
      <c r="EH49" t="str">
        <f t="shared" si="553"/>
        <v/>
      </c>
      <c r="EI49" s="55"/>
    </row>
    <row r="50" spans="11:139" x14ac:dyDescent="0.3">
      <c r="K50" s="4">
        <v>46</v>
      </c>
      <c r="L50" t="str">
        <f t="shared" si="460"/>
        <v/>
      </c>
      <c r="M50" t="str">
        <f t="shared" si="460"/>
        <v/>
      </c>
      <c r="N50" t="str">
        <f t="shared" si="460"/>
        <v/>
      </c>
      <c r="O50" s="55"/>
      <c r="P50" t="str">
        <f t="shared" si="461"/>
        <v/>
      </c>
      <c r="Q50" t="str">
        <f t="shared" si="462"/>
        <v/>
      </c>
      <c r="R50" t="str">
        <f t="shared" si="463"/>
        <v/>
      </c>
      <c r="S50" s="55"/>
      <c r="T50" t="str">
        <f t="shared" si="464"/>
        <v/>
      </c>
      <c r="U50" t="str">
        <f t="shared" si="465"/>
        <v/>
      </c>
      <c r="V50" t="str">
        <f t="shared" si="466"/>
        <v/>
      </c>
      <c r="W50" s="55"/>
      <c r="X50" t="str">
        <f t="shared" si="467"/>
        <v/>
      </c>
      <c r="Y50" t="str">
        <f t="shared" si="468"/>
        <v/>
      </c>
      <c r="Z50" t="str">
        <f t="shared" si="469"/>
        <v/>
      </c>
      <c r="AA50" s="55"/>
      <c r="AB50" t="str">
        <f t="shared" si="470"/>
        <v/>
      </c>
      <c r="AC50" t="str">
        <f t="shared" si="471"/>
        <v/>
      </c>
      <c r="AD50" t="str">
        <f t="shared" si="472"/>
        <v/>
      </c>
      <c r="AE50" s="55"/>
      <c r="AF50" t="str">
        <f t="shared" si="473"/>
        <v/>
      </c>
      <c r="AG50" t="str">
        <f t="shared" si="474"/>
        <v/>
      </c>
      <c r="AH50" t="str">
        <f t="shared" si="475"/>
        <v/>
      </c>
      <c r="AI50" s="55"/>
      <c r="AJ50" t="str">
        <f t="shared" si="476"/>
        <v/>
      </c>
      <c r="AK50" t="str">
        <f t="shared" si="477"/>
        <v/>
      </c>
      <c r="AL50" t="str">
        <f t="shared" si="478"/>
        <v/>
      </c>
      <c r="AM50" s="55"/>
      <c r="AN50" t="str">
        <f t="shared" si="479"/>
        <v/>
      </c>
      <c r="AO50" t="str">
        <f t="shared" si="480"/>
        <v/>
      </c>
      <c r="AP50" t="str">
        <f t="shared" si="481"/>
        <v/>
      </c>
      <c r="AQ50" s="55"/>
      <c r="AR50" t="str">
        <f t="shared" si="482"/>
        <v/>
      </c>
      <c r="AS50" t="str">
        <f t="shared" si="483"/>
        <v/>
      </c>
      <c r="AT50" t="str">
        <f t="shared" si="484"/>
        <v/>
      </c>
      <c r="AU50" s="55"/>
      <c r="AV50" t="str">
        <f t="shared" si="485"/>
        <v/>
      </c>
      <c r="AW50" t="str">
        <f t="shared" si="486"/>
        <v/>
      </c>
      <c r="AX50" t="str">
        <f t="shared" si="487"/>
        <v/>
      </c>
      <c r="AY50" s="55"/>
      <c r="AZ50" t="str">
        <f t="shared" si="488"/>
        <v/>
      </c>
      <c r="BA50" t="str">
        <f t="shared" si="489"/>
        <v/>
      </c>
      <c r="BB50" t="str">
        <f t="shared" si="490"/>
        <v/>
      </c>
      <c r="BC50" s="55"/>
      <c r="BD50" t="str">
        <f t="shared" si="491"/>
        <v/>
      </c>
      <c r="BE50" t="str">
        <f t="shared" si="492"/>
        <v/>
      </c>
      <c r="BF50" t="str">
        <f t="shared" si="493"/>
        <v/>
      </c>
      <c r="BG50" s="55"/>
      <c r="BH50" t="str">
        <f t="shared" si="494"/>
        <v/>
      </c>
      <c r="BI50" t="str">
        <f t="shared" si="495"/>
        <v/>
      </c>
      <c r="BJ50" t="str">
        <f t="shared" si="496"/>
        <v/>
      </c>
      <c r="BK50" s="55"/>
      <c r="BL50" t="str">
        <f t="shared" si="497"/>
        <v/>
      </c>
      <c r="BM50" t="str">
        <f t="shared" si="498"/>
        <v/>
      </c>
      <c r="BN50" t="str">
        <f t="shared" si="499"/>
        <v/>
      </c>
      <c r="BO50" s="55"/>
      <c r="BP50" t="str">
        <f t="shared" si="500"/>
        <v/>
      </c>
      <c r="BQ50" t="str">
        <f t="shared" si="501"/>
        <v/>
      </c>
      <c r="BR50" t="str">
        <f t="shared" si="502"/>
        <v/>
      </c>
      <c r="BS50" s="55"/>
      <c r="BT50" t="str">
        <f t="shared" si="503"/>
        <v/>
      </c>
      <c r="BU50" t="str">
        <f t="shared" si="504"/>
        <v/>
      </c>
      <c r="BV50" t="str">
        <f t="shared" si="505"/>
        <v/>
      </c>
      <c r="BW50" s="55"/>
      <c r="BX50" t="str">
        <f t="shared" si="506"/>
        <v/>
      </c>
      <c r="BY50" t="str">
        <f t="shared" si="507"/>
        <v/>
      </c>
      <c r="BZ50" t="str">
        <f t="shared" si="508"/>
        <v/>
      </c>
      <c r="CA50" s="55"/>
      <c r="CB50" t="str">
        <f t="shared" si="509"/>
        <v/>
      </c>
      <c r="CC50" t="str">
        <f t="shared" si="510"/>
        <v/>
      </c>
      <c r="CD50" t="str">
        <f t="shared" si="511"/>
        <v/>
      </c>
      <c r="CE50" s="55"/>
      <c r="CF50" t="str">
        <f t="shared" si="512"/>
        <v/>
      </c>
      <c r="CG50" t="str">
        <f t="shared" si="513"/>
        <v/>
      </c>
      <c r="CH50" t="str">
        <f t="shared" si="514"/>
        <v/>
      </c>
      <c r="CI50" s="55"/>
      <c r="CJ50" t="str">
        <f t="shared" si="515"/>
        <v/>
      </c>
      <c r="CK50" t="str">
        <f t="shared" si="516"/>
        <v/>
      </c>
      <c r="CL50" t="str">
        <f t="shared" si="517"/>
        <v/>
      </c>
      <c r="CM50" s="55"/>
      <c r="CN50" t="str">
        <f t="shared" si="518"/>
        <v/>
      </c>
      <c r="CO50" t="str">
        <f t="shared" si="519"/>
        <v/>
      </c>
      <c r="CP50" t="str">
        <f t="shared" si="520"/>
        <v/>
      </c>
      <c r="CQ50" s="55"/>
      <c r="CR50" t="str">
        <f t="shared" si="521"/>
        <v/>
      </c>
      <c r="CS50" t="str">
        <f t="shared" si="522"/>
        <v/>
      </c>
      <c r="CT50" t="str">
        <f t="shared" si="523"/>
        <v/>
      </c>
      <c r="CU50" s="55"/>
      <c r="CV50" t="str">
        <f t="shared" si="524"/>
        <v/>
      </c>
      <c r="CW50" t="str">
        <f t="shared" si="525"/>
        <v/>
      </c>
      <c r="CX50" t="str">
        <f t="shared" si="526"/>
        <v/>
      </c>
      <c r="CY50" s="55"/>
      <c r="CZ50" t="str">
        <f t="shared" si="527"/>
        <v/>
      </c>
      <c r="DA50" t="str">
        <f t="shared" si="528"/>
        <v/>
      </c>
      <c r="DB50" t="str">
        <f t="shared" si="529"/>
        <v/>
      </c>
      <c r="DC50" s="55"/>
      <c r="DD50" t="str">
        <f t="shared" si="530"/>
        <v/>
      </c>
      <c r="DE50" t="str">
        <f t="shared" si="531"/>
        <v/>
      </c>
      <c r="DF50" t="str">
        <f t="shared" si="532"/>
        <v/>
      </c>
      <c r="DG50" s="55"/>
      <c r="DH50" t="str">
        <f t="shared" si="533"/>
        <v/>
      </c>
      <c r="DI50" t="str">
        <f t="shared" si="534"/>
        <v/>
      </c>
      <c r="DJ50" t="str">
        <f t="shared" si="535"/>
        <v/>
      </c>
      <c r="DK50" s="55"/>
      <c r="DL50" t="str">
        <f t="shared" si="536"/>
        <v/>
      </c>
      <c r="DM50" t="str">
        <f t="shared" si="537"/>
        <v/>
      </c>
      <c r="DN50" t="str">
        <f t="shared" si="538"/>
        <v/>
      </c>
      <c r="DO50" s="55"/>
      <c r="DP50" t="str">
        <f t="shared" si="539"/>
        <v/>
      </c>
      <c r="DQ50" t="str">
        <f t="shared" si="540"/>
        <v/>
      </c>
      <c r="DR50" t="str">
        <f t="shared" si="541"/>
        <v/>
      </c>
      <c r="DS50" s="55"/>
      <c r="DT50" t="str">
        <f t="shared" si="542"/>
        <v/>
      </c>
      <c r="DU50" t="str">
        <f t="shared" si="543"/>
        <v/>
      </c>
      <c r="DV50" t="str">
        <f t="shared" si="544"/>
        <v/>
      </c>
      <c r="DW50" s="55"/>
      <c r="DX50" t="str">
        <f t="shared" si="545"/>
        <v/>
      </c>
      <c r="DY50" t="str">
        <f t="shared" si="546"/>
        <v/>
      </c>
      <c r="DZ50" t="str">
        <f t="shared" si="547"/>
        <v/>
      </c>
      <c r="EA50" s="55"/>
      <c r="EB50" t="str">
        <f t="shared" si="548"/>
        <v/>
      </c>
      <c r="EC50" t="str">
        <f t="shared" si="549"/>
        <v/>
      </c>
      <c r="ED50" t="str">
        <f t="shared" si="550"/>
        <v/>
      </c>
      <c r="EE50" s="55"/>
      <c r="EF50" t="str">
        <f t="shared" si="551"/>
        <v/>
      </c>
      <c r="EG50" t="str">
        <f t="shared" si="552"/>
        <v/>
      </c>
      <c r="EH50" t="str">
        <f t="shared" si="553"/>
        <v/>
      </c>
      <c r="EI50" s="55"/>
    </row>
    <row r="51" spans="11:139" x14ac:dyDescent="0.3">
      <c r="K51">
        <v>47</v>
      </c>
      <c r="L51" t="str">
        <f t="shared" si="460"/>
        <v/>
      </c>
      <c r="M51" t="str">
        <f t="shared" si="460"/>
        <v/>
      </c>
      <c r="N51" t="str">
        <f t="shared" si="460"/>
        <v/>
      </c>
      <c r="O51" s="55"/>
      <c r="P51" t="str">
        <f t="shared" si="461"/>
        <v/>
      </c>
      <c r="Q51" t="str">
        <f t="shared" si="462"/>
        <v/>
      </c>
      <c r="R51" t="str">
        <f t="shared" si="463"/>
        <v/>
      </c>
      <c r="S51" s="55"/>
      <c r="T51" t="str">
        <f t="shared" si="464"/>
        <v/>
      </c>
      <c r="U51" t="str">
        <f t="shared" si="465"/>
        <v/>
      </c>
      <c r="V51" t="str">
        <f t="shared" si="466"/>
        <v/>
      </c>
      <c r="W51" s="55"/>
      <c r="X51" t="str">
        <f t="shared" si="467"/>
        <v/>
      </c>
      <c r="Y51" t="str">
        <f t="shared" si="468"/>
        <v/>
      </c>
      <c r="Z51" t="str">
        <f t="shared" si="469"/>
        <v/>
      </c>
      <c r="AA51" s="55"/>
      <c r="AB51" t="str">
        <f t="shared" si="470"/>
        <v/>
      </c>
      <c r="AC51" t="str">
        <f t="shared" si="471"/>
        <v/>
      </c>
      <c r="AD51" t="str">
        <f t="shared" si="472"/>
        <v/>
      </c>
      <c r="AE51" s="55"/>
      <c r="AF51" t="str">
        <f t="shared" si="473"/>
        <v/>
      </c>
      <c r="AG51" t="str">
        <f t="shared" si="474"/>
        <v/>
      </c>
      <c r="AH51" t="str">
        <f t="shared" si="475"/>
        <v/>
      </c>
      <c r="AI51" s="55"/>
      <c r="AJ51" t="str">
        <f t="shared" si="476"/>
        <v/>
      </c>
      <c r="AK51" t="str">
        <f t="shared" si="477"/>
        <v/>
      </c>
      <c r="AL51" t="str">
        <f t="shared" si="478"/>
        <v/>
      </c>
      <c r="AM51" s="55"/>
      <c r="AN51" t="str">
        <f t="shared" si="479"/>
        <v/>
      </c>
      <c r="AO51" t="str">
        <f t="shared" si="480"/>
        <v/>
      </c>
      <c r="AP51" t="str">
        <f t="shared" si="481"/>
        <v/>
      </c>
      <c r="AQ51" s="55"/>
      <c r="AR51" t="str">
        <f t="shared" si="482"/>
        <v/>
      </c>
      <c r="AS51" t="str">
        <f t="shared" si="483"/>
        <v/>
      </c>
      <c r="AT51" t="str">
        <f t="shared" si="484"/>
        <v/>
      </c>
      <c r="AU51" s="55"/>
      <c r="AV51" t="str">
        <f t="shared" si="485"/>
        <v/>
      </c>
      <c r="AW51" t="str">
        <f t="shared" si="486"/>
        <v/>
      </c>
      <c r="AX51" t="str">
        <f t="shared" si="487"/>
        <v/>
      </c>
      <c r="AY51" s="55"/>
      <c r="AZ51" t="str">
        <f t="shared" si="488"/>
        <v/>
      </c>
      <c r="BA51" t="str">
        <f t="shared" si="489"/>
        <v/>
      </c>
      <c r="BB51" t="str">
        <f t="shared" si="490"/>
        <v/>
      </c>
      <c r="BC51" s="55"/>
      <c r="BD51" t="str">
        <f t="shared" si="491"/>
        <v/>
      </c>
      <c r="BE51" t="str">
        <f t="shared" si="492"/>
        <v/>
      </c>
      <c r="BF51" t="str">
        <f t="shared" si="493"/>
        <v/>
      </c>
      <c r="BG51" s="55"/>
      <c r="BH51" t="str">
        <f t="shared" si="494"/>
        <v/>
      </c>
      <c r="BI51" t="str">
        <f t="shared" si="495"/>
        <v/>
      </c>
      <c r="BJ51" t="str">
        <f t="shared" si="496"/>
        <v/>
      </c>
      <c r="BK51" s="55"/>
      <c r="BL51" t="str">
        <f t="shared" si="497"/>
        <v/>
      </c>
      <c r="BM51" t="str">
        <f t="shared" si="498"/>
        <v/>
      </c>
      <c r="BN51" t="str">
        <f t="shared" si="499"/>
        <v/>
      </c>
      <c r="BO51" s="55"/>
      <c r="BP51" t="str">
        <f t="shared" si="500"/>
        <v/>
      </c>
      <c r="BQ51" t="str">
        <f t="shared" si="501"/>
        <v/>
      </c>
      <c r="BR51" t="str">
        <f t="shared" si="502"/>
        <v/>
      </c>
      <c r="BS51" s="55"/>
      <c r="BT51" t="str">
        <f t="shared" si="503"/>
        <v/>
      </c>
      <c r="BU51" t="str">
        <f t="shared" si="504"/>
        <v/>
      </c>
      <c r="BV51" t="str">
        <f t="shared" si="505"/>
        <v/>
      </c>
      <c r="BW51" s="55"/>
      <c r="BX51" t="str">
        <f t="shared" si="506"/>
        <v/>
      </c>
      <c r="BY51" t="str">
        <f t="shared" si="507"/>
        <v/>
      </c>
      <c r="BZ51" t="str">
        <f t="shared" si="508"/>
        <v/>
      </c>
      <c r="CA51" s="55"/>
      <c r="CB51" t="str">
        <f t="shared" si="509"/>
        <v/>
      </c>
      <c r="CC51" t="str">
        <f t="shared" si="510"/>
        <v/>
      </c>
      <c r="CD51" t="str">
        <f t="shared" si="511"/>
        <v/>
      </c>
      <c r="CE51" s="55"/>
      <c r="CF51" t="str">
        <f t="shared" si="512"/>
        <v/>
      </c>
      <c r="CG51" t="str">
        <f t="shared" si="513"/>
        <v/>
      </c>
      <c r="CH51" t="str">
        <f t="shared" si="514"/>
        <v/>
      </c>
      <c r="CI51" s="55"/>
      <c r="CJ51" t="str">
        <f t="shared" si="515"/>
        <v/>
      </c>
      <c r="CK51" t="str">
        <f t="shared" si="516"/>
        <v/>
      </c>
      <c r="CL51" t="str">
        <f t="shared" si="517"/>
        <v/>
      </c>
      <c r="CM51" s="55"/>
      <c r="CN51" t="str">
        <f t="shared" si="518"/>
        <v/>
      </c>
      <c r="CO51" t="str">
        <f t="shared" si="519"/>
        <v/>
      </c>
      <c r="CP51" t="str">
        <f t="shared" si="520"/>
        <v/>
      </c>
      <c r="CQ51" s="55"/>
      <c r="CR51" t="str">
        <f t="shared" si="521"/>
        <v/>
      </c>
      <c r="CS51" t="str">
        <f t="shared" si="522"/>
        <v/>
      </c>
      <c r="CT51" t="str">
        <f t="shared" si="523"/>
        <v/>
      </c>
      <c r="CU51" s="55"/>
      <c r="CV51" t="str">
        <f t="shared" si="524"/>
        <v/>
      </c>
      <c r="CW51" t="str">
        <f t="shared" si="525"/>
        <v/>
      </c>
      <c r="CX51" t="str">
        <f t="shared" si="526"/>
        <v/>
      </c>
      <c r="CY51" s="55"/>
      <c r="CZ51" t="str">
        <f t="shared" si="527"/>
        <v/>
      </c>
      <c r="DA51" t="str">
        <f t="shared" si="528"/>
        <v/>
      </c>
      <c r="DB51" t="str">
        <f t="shared" si="529"/>
        <v/>
      </c>
      <c r="DC51" s="55"/>
      <c r="DD51" t="str">
        <f t="shared" si="530"/>
        <v/>
      </c>
      <c r="DE51" t="str">
        <f t="shared" si="531"/>
        <v/>
      </c>
      <c r="DF51" t="str">
        <f t="shared" si="532"/>
        <v/>
      </c>
      <c r="DG51" s="55"/>
      <c r="DH51" t="str">
        <f t="shared" si="533"/>
        <v/>
      </c>
      <c r="DI51" t="str">
        <f t="shared" si="534"/>
        <v/>
      </c>
      <c r="DJ51" t="str">
        <f t="shared" si="535"/>
        <v/>
      </c>
      <c r="DK51" s="55"/>
      <c r="DL51" t="str">
        <f t="shared" si="536"/>
        <v/>
      </c>
      <c r="DM51" t="str">
        <f t="shared" si="537"/>
        <v/>
      </c>
      <c r="DN51" t="str">
        <f t="shared" si="538"/>
        <v/>
      </c>
      <c r="DO51" s="55"/>
      <c r="DP51" t="str">
        <f t="shared" si="539"/>
        <v/>
      </c>
      <c r="DQ51" t="str">
        <f t="shared" si="540"/>
        <v/>
      </c>
      <c r="DR51" t="str">
        <f t="shared" si="541"/>
        <v/>
      </c>
      <c r="DS51" s="55"/>
      <c r="DT51" t="str">
        <f t="shared" si="542"/>
        <v/>
      </c>
      <c r="DU51" t="str">
        <f t="shared" si="543"/>
        <v/>
      </c>
      <c r="DV51" t="str">
        <f t="shared" si="544"/>
        <v/>
      </c>
      <c r="DW51" s="55"/>
      <c r="DX51" t="str">
        <f t="shared" si="545"/>
        <v/>
      </c>
      <c r="DY51" t="str">
        <f t="shared" si="546"/>
        <v/>
      </c>
      <c r="DZ51" t="str">
        <f t="shared" si="547"/>
        <v/>
      </c>
      <c r="EA51" s="55"/>
      <c r="EB51" t="str">
        <f t="shared" si="548"/>
        <v/>
      </c>
      <c r="EC51" t="str">
        <f t="shared" si="549"/>
        <v/>
      </c>
      <c r="ED51" t="str">
        <f t="shared" si="550"/>
        <v/>
      </c>
      <c r="EE51" s="55"/>
      <c r="EF51" t="str">
        <f t="shared" si="551"/>
        <v/>
      </c>
      <c r="EG51" t="str">
        <f t="shared" si="552"/>
        <v/>
      </c>
      <c r="EH51" t="str">
        <f t="shared" si="553"/>
        <v/>
      </c>
      <c r="EI51" s="55"/>
    </row>
    <row r="52" spans="11:139" x14ac:dyDescent="0.3">
      <c r="K52">
        <v>48</v>
      </c>
      <c r="L52" t="str">
        <f t="shared" si="460"/>
        <v/>
      </c>
      <c r="M52" t="str">
        <f t="shared" si="460"/>
        <v/>
      </c>
      <c r="N52" t="str">
        <f t="shared" si="460"/>
        <v/>
      </c>
      <c r="O52" s="55"/>
      <c r="P52" t="str">
        <f t="shared" si="461"/>
        <v/>
      </c>
      <c r="Q52" t="str">
        <f t="shared" si="462"/>
        <v/>
      </c>
      <c r="R52" t="str">
        <f t="shared" si="463"/>
        <v/>
      </c>
      <c r="S52" s="55"/>
      <c r="T52" t="str">
        <f t="shared" si="464"/>
        <v/>
      </c>
      <c r="U52" t="str">
        <f t="shared" si="465"/>
        <v/>
      </c>
      <c r="V52" t="str">
        <f t="shared" si="466"/>
        <v/>
      </c>
      <c r="W52" s="55"/>
      <c r="X52" t="str">
        <f t="shared" si="467"/>
        <v/>
      </c>
      <c r="Y52" t="str">
        <f t="shared" si="468"/>
        <v/>
      </c>
      <c r="Z52" t="str">
        <f t="shared" si="469"/>
        <v/>
      </c>
      <c r="AA52" s="55"/>
      <c r="AB52" t="str">
        <f t="shared" si="470"/>
        <v/>
      </c>
      <c r="AC52" t="str">
        <f t="shared" si="471"/>
        <v/>
      </c>
      <c r="AD52" t="str">
        <f t="shared" si="472"/>
        <v/>
      </c>
      <c r="AE52" s="55"/>
      <c r="AF52" t="str">
        <f t="shared" si="473"/>
        <v/>
      </c>
      <c r="AG52" t="str">
        <f t="shared" si="474"/>
        <v/>
      </c>
      <c r="AH52" t="str">
        <f t="shared" si="475"/>
        <v/>
      </c>
      <c r="AI52" s="55"/>
      <c r="AJ52" t="str">
        <f t="shared" si="476"/>
        <v/>
      </c>
      <c r="AK52" t="str">
        <f t="shared" si="477"/>
        <v/>
      </c>
      <c r="AL52" t="str">
        <f t="shared" si="478"/>
        <v/>
      </c>
      <c r="AM52" s="55"/>
      <c r="AN52" t="str">
        <f t="shared" si="479"/>
        <v/>
      </c>
      <c r="AO52" t="str">
        <f t="shared" si="480"/>
        <v/>
      </c>
      <c r="AP52" t="str">
        <f t="shared" si="481"/>
        <v/>
      </c>
      <c r="AQ52" s="55"/>
      <c r="AR52" t="str">
        <f t="shared" si="482"/>
        <v/>
      </c>
      <c r="AS52" t="str">
        <f t="shared" si="483"/>
        <v/>
      </c>
      <c r="AT52" t="str">
        <f t="shared" si="484"/>
        <v/>
      </c>
      <c r="AU52" s="55"/>
      <c r="AV52" t="str">
        <f t="shared" si="485"/>
        <v/>
      </c>
      <c r="AW52" t="str">
        <f t="shared" si="486"/>
        <v/>
      </c>
      <c r="AX52" t="str">
        <f t="shared" si="487"/>
        <v/>
      </c>
      <c r="AY52" s="55"/>
      <c r="AZ52" t="str">
        <f t="shared" si="488"/>
        <v/>
      </c>
      <c r="BA52" t="str">
        <f t="shared" si="489"/>
        <v/>
      </c>
      <c r="BB52" t="str">
        <f t="shared" si="490"/>
        <v/>
      </c>
      <c r="BC52" s="55"/>
      <c r="BD52" t="str">
        <f t="shared" si="491"/>
        <v/>
      </c>
      <c r="BE52" t="str">
        <f t="shared" si="492"/>
        <v/>
      </c>
      <c r="BF52" t="str">
        <f t="shared" si="493"/>
        <v/>
      </c>
      <c r="BG52" s="55"/>
      <c r="BH52" t="str">
        <f t="shared" si="494"/>
        <v/>
      </c>
      <c r="BI52" t="str">
        <f t="shared" si="495"/>
        <v/>
      </c>
      <c r="BJ52" t="str">
        <f t="shared" si="496"/>
        <v/>
      </c>
      <c r="BK52" s="55"/>
      <c r="BL52" t="str">
        <f t="shared" si="497"/>
        <v/>
      </c>
      <c r="BM52" t="str">
        <f t="shared" si="498"/>
        <v/>
      </c>
      <c r="BN52" t="str">
        <f t="shared" si="499"/>
        <v/>
      </c>
      <c r="BO52" s="55"/>
      <c r="BP52" t="str">
        <f t="shared" si="500"/>
        <v/>
      </c>
      <c r="BQ52" t="str">
        <f t="shared" si="501"/>
        <v/>
      </c>
      <c r="BR52" t="str">
        <f t="shared" si="502"/>
        <v/>
      </c>
      <c r="BS52" s="55"/>
      <c r="BT52" t="str">
        <f t="shared" si="503"/>
        <v/>
      </c>
      <c r="BU52" t="str">
        <f t="shared" si="504"/>
        <v/>
      </c>
      <c r="BV52" t="str">
        <f t="shared" si="505"/>
        <v/>
      </c>
      <c r="BW52" s="55"/>
      <c r="BX52" t="str">
        <f t="shared" si="506"/>
        <v/>
      </c>
      <c r="BY52" t="str">
        <f t="shared" si="507"/>
        <v/>
      </c>
      <c r="BZ52" t="str">
        <f t="shared" si="508"/>
        <v/>
      </c>
      <c r="CA52" s="55"/>
      <c r="CB52" t="str">
        <f t="shared" si="509"/>
        <v/>
      </c>
      <c r="CC52" t="str">
        <f t="shared" si="510"/>
        <v/>
      </c>
      <c r="CD52" t="str">
        <f t="shared" si="511"/>
        <v/>
      </c>
      <c r="CE52" s="55"/>
      <c r="CF52" t="str">
        <f t="shared" si="512"/>
        <v/>
      </c>
      <c r="CG52" t="str">
        <f t="shared" si="513"/>
        <v/>
      </c>
      <c r="CH52" t="str">
        <f t="shared" si="514"/>
        <v/>
      </c>
      <c r="CI52" s="55"/>
      <c r="CJ52" t="str">
        <f t="shared" si="515"/>
        <v/>
      </c>
      <c r="CK52" t="str">
        <f t="shared" si="516"/>
        <v/>
      </c>
      <c r="CL52" t="str">
        <f t="shared" si="517"/>
        <v/>
      </c>
      <c r="CM52" s="55"/>
      <c r="CN52" t="str">
        <f t="shared" si="518"/>
        <v/>
      </c>
      <c r="CO52" t="str">
        <f t="shared" si="519"/>
        <v/>
      </c>
      <c r="CP52" t="str">
        <f t="shared" si="520"/>
        <v/>
      </c>
      <c r="CQ52" s="55"/>
      <c r="CR52" t="str">
        <f t="shared" si="521"/>
        <v/>
      </c>
      <c r="CS52" t="str">
        <f t="shared" si="522"/>
        <v/>
      </c>
      <c r="CT52" t="str">
        <f t="shared" si="523"/>
        <v/>
      </c>
      <c r="CU52" s="55"/>
      <c r="CV52" t="str">
        <f t="shared" si="524"/>
        <v/>
      </c>
      <c r="CW52" t="str">
        <f t="shared" si="525"/>
        <v/>
      </c>
      <c r="CX52" t="str">
        <f t="shared" si="526"/>
        <v/>
      </c>
      <c r="CY52" s="55"/>
      <c r="CZ52" t="str">
        <f t="shared" si="527"/>
        <v/>
      </c>
      <c r="DA52" t="str">
        <f t="shared" si="528"/>
        <v/>
      </c>
      <c r="DB52" t="str">
        <f t="shared" si="529"/>
        <v/>
      </c>
      <c r="DC52" s="55"/>
      <c r="DD52" t="str">
        <f t="shared" si="530"/>
        <v/>
      </c>
      <c r="DE52" t="str">
        <f t="shared" si="531"/>
        <v/>
      </c>
      <c r="DF52" t="str">
        <f t="shared" si="532"/>
        <v/>
      </c>
      <c r="DG52" s="55"/>
      <c r="DH52" t="str">
        <f t="shared" si="533"/>
        <v/>
      </c>
      <c r="DI52" t="str">
        <f t="shared" si="534"/>
        <v/>
      </c>
      <c r="DJ52" t="str">
        <f t="shared" si="535"/>
        <v/>
      </c>
      <c r="DK52" s="55"/>
      <c r="DL52" t="str">
        <f t="shared" si="536"/>
        <v/>
      </c>
      <c r="DM52" t="str">
        <f t="shared" si="537"/>
        <v/>
      </c>
      <c r="DN52" t="str">
        <f t="shared" si="538"/>
        <v/>
      </c>
      <c r="DO52" s="55"/>
      <c r="DP52" t="str">
        <f t="shared" si="539"/>
        <v/>
      </c>
      <c r="DQ52" t="str">
        <f t="shared" si="540"/>
        <v/>
      </c>
      <c r="DR52" t="str">
        <f t="shared" si="541"/>
        <v/>
      </c>
      <c r="DS52" s="55"/>
      <c r="DT52" t="str">
        <f t="shared" si="542"/>
        <v/>
      </c>
      <c r="DU52" t="str">
        <f t="shared" si="543"/>
        <v/>
      </c>
      <c r="DV52" t="str">
        <f t="shared" si="544"/>
        <v/>
      </c>
      <c r="DW52" s="55"/>
      <c r="DX52" t="str">
        <f t="shared" si="545"/>
        <v/>
      </c>
      <c r="DY52" t="str">
        <f t="shared" si="546"/>
        <v/>
      </c>
      <c r="DZ52" t="str">
        <f t="shared" si="547"/>
        <v/>
      </c>
      <c r="EA52" s="55"/>
      <c r="EB52" t="str">
        <f t="shared" si="548"/>
        <v/>
      </c>
      <c r="EC52" t="str">
        <f t="shared" si="549"/>
        <v/>
      </c>
      <c r="ED52" t="str">
        <f t="shared" si="550"/>
        <v/>
      </c>
      <c r="EE52" s="55"/>
      <c r="EF52" t="str">
        <f t="shared" si="551"/>
        <v/>
      </c>
      <c r="EG52" t="str">
        <f t="shared" si="552"/>
        <v/>
      </c>
      <c r="EH52" t="str">
        <f t="shared" si="553"/>
        <v/>
      </c>
      <c r="EI52" s="55"/>
    </row>
    <row r="53" spans="11:139" x14ac:dyDescent="0.3">
      <c r="K53" s="4">
        <v>49</v>
      </c>
      <c r="L53" t="str">
        <f t="shared" si="460"/>
        <v/>
      </c>
      <c r="M53" t="str">
        <f t="shared" si="460"/>
        <v/>
      </c>
      <c r="N53" t="str">
        <f t="shared" si="460"/>
        <v/>
      </c>
      <c r="O53" s="55"/>
      <c r="P53" t="str">
        <f t="shared" si="461"/>
        <v/>
      </c>
      <c r="Q53" t="str">
        <f t="shared" si="462"/>
        <v/>
      </c>
      <c r="R53" t="str">
        <f t="shared" si="463"/>
        <v/>
      </c>
      <c r="S53" s="55"/>
      <c r="T53" t="str">
        <f t="shared" si="464"/>
        <v/>
      </c>
      <c r="U53" t="str">
        <f t="shared" si="465"/>
        <v/>
      </c>
      <c r="V53" t="str">
        <f t="shared" si="466"/>
        <v/>
      </c>
      <c r="W53" s="55"/>
      <c r="X53" t="str">
        <f t="shared" si="467"/>
        <v/>
      </c>
      <c r="Y53" t="str">
        <f t="shared" si="468"/>
        <v/>
      </c>
      <c r="Z53" t="str">
        <f t="shared" si="469"/>
        <v/>
      </c>
      <c r="AA53" s="55"/>
      <c r="AB53" t="str">
        <f t="shared" si="470"/>
        <v/>
      </c>
      <c r="AC53" t="str">
        <f t="shared" si="471"/>
        <v/>
      </c>
      <c r="AD53" t="str">
        <f t="shared" si="472"/>
        <v/>
      </c>
      <c r="AE53" s="55"/>
      <c r="AF53" t="str">
        <f t="shared" si="473"/>
        <v/>
      </c>
      <c r="AG53" t="str">
        <f t="shared" si="474"/>
        <v/>
      </c>
      <c r="AH53" t="str">
        <f t="shared" si="475"/>
        <v/>
      </c>
      <c r="AI53" s="55"/>
      <c r="AJ53" t="str">
        <f t="shared" si="476"/>
        <v/>
      </c>
      <c r="AK53" t="str">
        <f t="shared" si="477"/>
        <v/>
      </c>
      <c r="AL53" t="str">
        <f t="shared" si="478"/>
        <v/>
      </c>
      <c r="AM53" s="55"/>
      <c r="AN53" t="str">
        <f t="shared" si="479"/>
        <v/>
      </c>
      <c r="AO53" t="str">
        <f t="shared" si="480"/>
        <v/>
      </c>
      <c r="AP53" t="str">
        <f t="shared" si="481"/>
        <v/>
      </c>
      <c r="AQ53" s="55"/>
      <c r="AR53" t="str">
        <f t="shared" si="482"/>
        <v/>
      </c>
      <c r="AS53" t="str">
        <f t="shared" si="483"/>
        <v/>
      </c>
      <c r="AT53" t="str">
        <f t="shared" si="484"/>
        <v/>
      </c>
      <c r="AU53" s="55"/>
      <c r="AV53" t="str">
        <f t="shared" si="485"/>
        <v/>
      </c>
      <c r="AW53" t="str">
        <f t="shared" si="486"/>
        <v/>
      </c>
      <c r="AX53" t="str">
        <f t="shared" si="487"/>
        <v/>
      </c>
      <c r="AY53" s="55"/>
      <c r="AZ53" t="str">
        <f t="shared" si="488"/>
        <v/>
      </c>
      <c r="BA53" t="str">
        <f t="shared" si="489"/>
        <v/>
      </c>
      <c r="BB53" t="str">
        <f t="shared" si="490"/>
        <v/>
      </c>
      <c r="BC53" s="55"/>
      <c r="BD53" t="str">
        <f t="shared" si="491"/>
        <v/>
      </c>
      <c r="BE53" t="str">
        <f t="shared" si="492"/>
        <v/>
      </c>
      <c r="BF53" t="str">
        <f t="shared" si="493"/>
        <v/>
      </c>
      <c r="BG53" s="55"/>
      <c r="BH53" t="str">
        <f t="shared" si="494"/>
        <v/>
      </c>
      <c r="BI53" t="str">
        <f t="shared" si="495"/>
        <v/>
      </c>
      <c r="BJ53" t="str">
        <f t="shared" si="496"/>
        <v/>
      </c>
      <c r="BK53" s="55"/>
      <c r="BL53" t="str">
        <f t="shared" si="497"/>
        <v/>
      </c>
      <c r="BM53" t="str">
        <f t="shared" si="498"/>
        <v/>
      </c>
      <c r="BN53" t="str">
        <f t="shared" si="499"/>
        <v/>
      </c>
      <c r="BO53" s="55"/>
      <c r="BP53" t="str">
        <f t="shared" si="500"/>
        <v/>
      </c>
      <c r="BQ53" t="str">
        <f t="shared" si="501"/>
        <v/>
      </c>
      <c r="BR53" t="str">
        <f t="shared" si="502"/>
        <v/>
      </c>
      <c r="BS53" s="55"/>
      <c r="BT53" t="str">
        <f t="shared" si="503"/>
        <v/>
      </c>
      <c r="BU53" t="str">
        <f t="shared" si="504"/>
        <v/>
      </c>
      <c r="BV53" t="str">
        <f t="shared" si="505"/>
        <v/>
      </c>
      <c r="BW53" s="55"/>
      <c r="BX53" t="str">
        <f t="shared" si="506"/>
        <v/>
      </c>
      <c r="BY53" t="str">
        <f t="shared" si="507"/>
        <v/>
      </c>
      <c r="BZ53" t="str">
        <f t="shared" si="508"/>
        <v/>
      </c>
      <c r="CA53" s="55"/>
      <c r="CB53" t="str">
        <f t="shared" si="509"/>
        <v/>
      </c>
      <c r="CC53" t="str">
        <f t="shared" si="510"/>
        <v/>
      </c>
      <c r="CD53" t="str">
        <f t="shared" si="511"/>
        <v/>
      </c>
      <c r="CE53" s="55"/>
      <c r="CF53" t="str">
        <f t="shared" si="512"/>
        <v/>
      </c>
      <c r="CG53" t="str">
        <f t="shared" si="513"/>
        <v/>
      </c>
      <c r="CH53" t="str">
        <f t="shared" si="514"/>
        <v/>
      </c>
      <c r="CI53" s="55"/>
      <c r="CJ53" t="str">
        <f t="shared" si="515"/>
        <v/>
      </c>
      <c r="CK53" t="str">
        <f t="shared" si="516"/>
        <v/>
      </c>
      <c r="CL53" t="str">
        <f t="shared" si="517"/>
        <v/>
      </c>
      <c r="CM53" s="55"/>
      <c r="CN53" t="str">
        <f t="shared" si="518"/>
        <v/>
      </c>
      <c r="CO53" t="str">
        <f t="shared" si="519"/>
        <v/>
      </c>
      <c r="CP53" t="str">
        <f t="shared" si="520"/>
        <v/>
      </c>
      <c r="CQ53" s="55"/>
      <c r="CR53" t="str">
        <f t="shared" si="521"/>
        <v/>
      </c>
      <c r="CS53" t="str">
        <f t="shared" si="522"/>
        <v/>
      </c>
      <c r="CT53" t="str">
        <f t="shared" si="523"/>
        <v/>
      </c>
      <c r="CU53" s="55"/>
      <c r="CV53" t="str">
        <f t="shared" si="524"/>
        <v/>
      </c>
      <c r="CW53" t="str">
        <f t="shared" si="525"/>
        <v/>
      </c>
      <c r="CX53" t="str">
        <f t="shared" si="526"/>
        <v/>
      </c>
      <c r="CY53" s="55"/>
      <c r="CZ53" t="str">
        <f t="shared" si="527"/>
        <v/>
      </c>
      <c r="DA53" t="str">
        <f t="shared" si="528"/>
        <v/>
      </c>
      <c r="DB53" t="str">
        <f t="shared" si="529"/>
        <v/>
      </c>
      <c r="DC53" s="55"/>
      <c r="DD53" t="str">
        <f t="shared" si="530"/>
        <v/>
      </c>
      <c r="DE53" t="str">
        <f t="shared" si="531"/>
        <v/>
      </c>
      <c r="DF53" t="str">
        <f t="shared" si="532"/>
        <v/>
      </c>
      <c r="DG53" s="55"/>
      <c r="DH53" t="str">
        <f t="shared" si="533"/>
        <v/>
      </c>
      <c r="DI53" t="str">
        <f t="shared" si="534"/>
        <v/>
      </c>
      <c r="DJ53" t="str">
        <f t="shared" si="535"/>
        <v/>
      </c>
      <c r="DK53" s="55"/>
      <c r="DL53" t="str">
        <f t="shared" si="536"/>
        <v/>
      </c>
      <c r="DM53" t="str">
        <f t="shared" si="537"/>
        <v/>
      </c>
      <c r="DN53" t="str">
        <f t="shared" si="538"/>
        <v/>
      </c>
      <c r="DO53" s="55"/>
      <c r="DP53" t="str">
        <f t="shared" si="539"/>
        <v/>
      </c>
      <c r="DQ53" t="str">
        <f t="shared" si="540"/>
        <v/>
      </c>
      <c r="DR53" t="str">
        <f t="shared" si="541"/>
        <v/>
      </c>
      <c r="DS53" s="55"/>
      <c r="DT53" t="str">
        <f t="shared" si="542"/>
        <v/>
      </c>
      <c r="DU53" t="str">
        <f t="shared" si="543"/>
        <v/>
      </c>
      <c r="DV53" t="str">
        <f t="shared" si="544"/>
        <v/>
      </c>
      <c r="DW53" s="55"/>
      <c r="DX53" t="str">
        <f t="shared" si="545"/>
        <v/>
      </c>
      <c r="DY53" t="str">
        <f t="shared" si="546"/>
        <v/>
      </c>
      <c r="DZ53" t="str">
        <f t="shared" si="547"/>
        <v/>
      </c>
      <c r="EA53" s="55"/>
      <c r="EB53" t="str">
        <f t="shared" si="548"/>
        <v/>
      </c>
      <c r="EC53" t="str">
        <f t="shared" si="549"/>
        <v/>
      </c>
      <c r="ED53" t="str">
        <f t="shared" si="550"/>
        <v/>
      </c>
      <c r="EE53" s="55"/>
      <c r="EF53" t="str">
        <f t="shared" si="551"/>
        <v/>
      </c>
      <c r="EG53" t="str">
        <f t="shared" si="552"/>
        <v/>
      </c>
      <c r="EH53" t="str">
        <f t="shared" si="553"/>
        <v/>
      </c>
      <c r="EI53" s="55"/>
    </row>
    <row r="54" spans="11:139" x14ac:dyDescent="0.3">
      <c r="K54">
        <v>50</v>
      </c>
      <c r="L54" t="str">
        <f t="shared" si="460"/>
        <v/>
      </c>
      <c r="M54" t="str">
        <f t="shared" si="460"/>
        <v/>
      </c>
      <c r="N54" t="str">
        <f t="shared" si="460"/>
        <v/>
      </c>
      <c r="O54" s="55"/>
      <c r="P54" t="str">
        <f t="shared" si="461"/>
        <v/>
      </c>
      <c r="Q54" t="str">
        <f t="shared" si="462"/>
        <v/>
      </c>
      <c r="R54" t="str">
        <f t="shared" si="463"/>
        <v/>
      </c>
      <c r="S54" s="55"/>
      <c r="T54" t="str">
        <f t="shared" si="464"/>
        <v/>
      </c>
      <c r="U54" t="str">
        <f t="shared" si="465"/>
        <v/>
      </c>
      <c r="V54" t="str">
        <f t="shared" si="466"/>
        <v/>
      </c>
      <c r="W54" s="55"/>
      <c r="X54" t="str">
        <f t="shared" si="467"/>
        <v/>
      </c>
      <c r="Y54" t="str">
        <f t="shared" si="468"/>
        <v/>
      </c>
      <c r="Z54" t="str">
        <f t="shared" si="469"/>
        <v/>
      </c>
      <c r="AA54" s="55"/>
      <c r="AB54" t="str">
        <f t="shared" si="470"/>
        <v/>
      </c>
      <c r="AC54" t="str">
        <f t="shared" si="471"/>
        <v/>
      </c>
      <c r="AD54" t="str">
        <f t="shared" si="472"/>
        <v/>
      </c>
      <c r="AE54" s="55"/>
      <c r="AF54" t="str">
        <f t="shared" si="473"/>
        <v/>
      </c>
      <c r="AG54" t="str">
        <f t="shared" si="474"/>
        <v/>
      </c>
      <c r="AH54" t="str">
        <f t="shared" si="475"/>
        <v/>
      </c>
      <c r="AI54" s="55"/>
      <c r="AJ54" t="str">
        <f t="shared" si="476"/>
        <v/>
      </c>
      <c r="AK54" t="str">
        <f t="shared" si="477"/>
        <v/>
      </c>
      <c r="AL54" t="str">
        <f t="shared" si="478"/>
        <v/>
      </c>
      <c r="AM54" s="55"/>
      <c r="AN54" t="str">
        <f t="shared" si="479"/>
        <v/>
      </c>
      <c r="AO54" t="str">
        <f t="shared" si="480"/>
        <v/>
      </c>
      <c r="AP54" t="str">
        <f t="shared" si="481"/>
        <v/>
      </c>
      <c r="AQ54" s="55"/>
      <c r="AR54" t="str">
        <f t="shared" si="482"/>
        <v/>
      </c>
      <c r="AS54" t="str">
        <f t="shared" si="483"/>
        <v/>
      </c>
      <c r="AT54" t="str">
        <f t="shared" si="484"/>
        <v/>
      </c>
      <c r="AU54" s="55"/>
      <c r="AV54" t="str">
        <f t="shared" si="485"/>
        <v/>
      </c>
      <c r="AW54" t="str">
        <f t="shared" si="486"/>
        <v/>
      </c>
      <c r="AX54" t="str">
        <f t="shared" si="487"/>
        <v/>
      </c>
      <c r="AY54" s="55"/>
      <c r="AZ54" t="str">
        <f t="shared" si="488"/>
        <v/>
      </c>
      <c r="BA54" t="str">
        <f t="shared" si="489"/>
        <v/>
      </c>
      <c r="BB54" t="str">
        <f t="shared" si="490"/>
        <v/>
      </c>
      <c r="BC54" s="55"/>
      <c r="BD54" t="str">
        <f t="shared" si="491"/>
        <v/>
      </c>
      <c r="BE54" t="str">
        <f t="shared" si="492"/>
        <v/>
      </c>
      <c r="BF54" t="str">
        <f t="shared" si="493"/>
        <v/>
      </c>
      <c r="BG54" s="55"/>
      <c r="BH54" t="str">
        <f t="shared" si="494"/>
        <v/>
      </c>
      <c r="BI54" t="str">
        <f t="shared" si="495"/>
        <v/>
      </c>
      <c r="BJ54" t="str">
        <f t="shared" si="496"/>
        <v/>
      </c>
      <c r="BK54" s="55"/>
      <c r="BL54" t="str">
        <f t="shared" si="497"/>
        <v/>
      </c>
      <c r="BM54" t="str">
        <f t="shared" si="498"/>
        <v/>
      </c>
      <c r="BN54" t="str">
        <f t="shared" si="499"/>
        <v/>
      </c>
      <c r="BO54" s="55"/>
      <c r="BP54" t="str">
        <f t="shared" si="500"/>
        <v/>
      </c>
      <c r="BQ54" t="str">
        <f t="shared" si="501"/>
        <v/>
      </c>
      <c r="BR54" t="str">
        <f t="shared" si="502"/>
        <v/>
      </c>
      <c r="BS54" s="55"/>
      <c r="BT54" t="str">
        <f t="shared" si="503"/>
        <v/>
      </c>
      <c r="BU54" t="str">
        <f t="shared" si="504"/>
        <v/>
      </c>
      <c r="BV54" t="str">
        <f t="shared" si="505"/>
        <v/>
      </c>
      <c r="BW54" s="55"/>
      <c r="BX54" t="str">
        <f t="shared" si="506"/>
        <v/>
      </c>
      <c r="BY54" t="str">
        <f t="shared" si="507"/>
        <v/>
      </c>
      <c r="BZ54" t="str">
        <f t="shared" si="508"/>
        <v/>
      </c>
      <c r="CA54" s="55"/>
      <c r="CB54" t="str">
        <f t="shared" si="509"/>
        <v/>
      </c>
      <c r="CC54" t="str">
        <f t="shared" si="510"/>
        <v/>
      </c>
      <c r="CD54" t="str">
        <f t="shared" si="511"/>
        <v/>
      </c>
      <c r="CE54" s="55"/>
      <c r="CF54" t="str">
        <f t="shared" si="512"/>
        <v/>
      </c>
      <c r="CG54" t="str">
        <f t="shared" si="513"/>
        <v/>
      </c>
      <c r="CH54" t="str">
        <f t="shared" si="514"/>
        <v/>
      </c>
      <c r="CI54" s="55"/>
      <c r="CJ54" t="str">
        <f t="shared" si="515"/>
        <v/>
      </c>
      <c r="CK54" t="str">
        <f t="shared" si="516"/>
        <v/>
      </c>
      <c r="CL54" t="str">
        <f t="shared" si="517"/>
        <v/>
      </c>
      <c r="CM54" s="55"/>
      <c r="CN54" t="str">
        <f t="shared" si="518"/>
        <v/>
      </c>
      <c r="CO54" t="str">
        <f t="shared" si="519"/>
        <v/>
      </c>
      <c r="CP54" t="str">
        <f t="shared" si="520"/>
        <v/>
      </c>
      <c r="CQ54" s="55"/>
      <c r="CR54" t="str">
        <f t="shared" si="521"/>
        <v/>
      </c>
      <c r="CS54" t="str">
        <f t="shared" si="522"/>
        <v/>
      </c>
      <c r="CT54" t="str">
        <f t="shared" si="523"/>
        <v/>
      </c>
      <c r="CU54" s="55"/>
      <c r="CV54" t="str">
        <f t="shared" si="524"/>
        <v/>
      </c>
      <c r="CW54" t="str">
        <f t="shared" si="525"/>
        <v/>
      </c>
      <c r="CX54" t="str">
        <f t="shared" si="526"/>
        <v/>
      </c>
      <c r="CY54" s="55"/>
      <c r="CZ54" t="str">
        <f t="shared" si="527"/>
        <v/>
      </c>
      <c r="DA54" t="str">
        <f t="shared" si="528"/>
        <v/>
      </c>
      <c r="DB54" t="str">
        <f t="shared" si="529"/>
        <v/>
      </c>
      <c r="DC54" s="55"/>
      <c r="DD54" t="str">
        <f t="shared" si="530"/>
        <v/>
      </c>
      <c r="DE54" t="str">
        <f t="shared" si="531"/>
        <v/>
      </c>
      <c r="DF54" t="str">
        <f t="shared" si="532"/>
        <v/>
      </c>
      <c r="DG54" s="55"/>
      <c r="DH54" t="str">
        <f t="shared" si="533"/>
        <v/>
      </c>
      <c r="DI54" t="str">
        <f t="shared" si="534"/>
        <v/>
      </c>
      <c r="DJ54" t="str">
        <f t="shared" si="535"/>
        <v/>
      </c>
      <c r="DK54" s="55"/>
      <c r="DL54" t="str">
        <f t="shared" si="536"/>
        <v/>
      </c>
      <c r="DM54" t="str">
        <f t="shared" si="537"/>
        <v/>
      </c>
      <c r="DN54" t="str">
        <f t="shared" si="538"/>
        <v/>
      </c>
      <c r="DO54" s="55"/>
      <c r="DP54" t="str">
        <f t="shared" si="539"/>
        <v/>
      </c>
      <c r="DQ54" t="str">
        <f t="shared" si="540"/>
        <v/>
      </c>
      <c r="DR54" t="str">
        <f t="shared" si="541"/>
        <v/>
      </c>
      <c r="DS54" s="55"/>
      <c r="DT54" t="str">
        <f t="shared" si="542"/>
        <v/>
      </c>
      <c r="DU54" t="str">
        <f t="shared" si="543"/>
        <v/>
      </c>
      <c r="DV54" t="str">
        <f t="shared" si="544"/>
        <v/>
      </c>
      <c r="DW54" s="55"/>
      <c r="DX54" t="str">
        <f t="shared" si="545"/>
        <v/>
      </c>
      <c r="DY54" t="str">
        <f t="shared" si="546"/>
        <v/>
      </c>
      <c r="DZ54" t="str">
        <f t="shared" si="547"/>
        <v/>
      </c>
      <c r="EA54" s="55"/>
      <c r="EB54" t="str">
        <f t="shared" si="548"/>
        <v/>
      </c>
      <c r="EC54" t="str">
        <f t="shared" si="549"/>
        <v/>
      </c>
      <c r="ED54" t="str">
        <f t="shared" si="550"/>
        <v/>
      </c>
      <c r="EE54" s="55"/>
      <c r="EF54" t="str">
        <f t="shared" si="551"/>
        <v/>
      </c>
      <c r="EG54" t="str">
        <f t="shared" si="552"/>
        <v/>
      </c>
      <c r="EH54" t="str">
        <f t="shared" si="553"/>
        <v/>
      </c>
      <c r="EI54" s="55"/>
    </row>
    <row r="55" spans="11:139" x14ac:dyDescent="0.3">
      <c r="K55">
        <v>51</v>
      </c>
      <c r="L55" t="str">
        <f t="shared" si="460"/>
        <v/>
      </c>
      <c r="M55" t="str">
        <f t="shared" si="460"/>
        <v/>
      </c>
      <c r="N55" t="str">
        <f t="shared" si="460"/>
        <v/>
      </c>
      <c r="O55" s="55"/>
      <c r="P55" t="str">
        <f t="shared" si="461"/>
        <v/>
      </c>
      <c r="Q55" t="str">
        <f t="shared" si="462"/>
        <v/>
      </c>
      <c r="R55" t="str">
        <f t="shared" si="463"/>
        <v/>
      </c>
      <c r="S55" s="55"/>
      <c r="T55" t="str">
        <f t="shared" si="464"/>
        <v/>
      </c>
      <c r="U55" t="str">
        <f t="shared" si="465"/>
        <v/>
      </c>
      <c r="V55" t="str">
        <f t="shared" si="466"/>
        <v/>
      </c>
      <c r="W55" s="55"/>
      <c r="X55" t="str">
        <f t="shared" si="467"/>
        <v/>
      </c>
      <c r="Y55" t="str">
        <f t="shared" si="468"/>
        <v/>
      </c>
      <c r="Z55" t="str">
        <f t="shared" si="469"/>
        <v/>
      </c>
      <c r="AA55" s="55"/>
      <c r="AB55" t="str">
        <f t="shared" si="470"/>
        <v/>
      </c>
      <c r="AC55" t="str">
        <f t="shared" si="471"/>
        <v/>
      </c>
      <c r="AD55" t="str">
        <f t="shared" si="472"/>
        <v/>
      </c>
      <c r="AE55" s="55"/>
      <c r="AF55" t="str">
        <f t="shared" si="473"/>
        <v/>
      </c>
      <c r="AG55" t="str">
        <f t="shared" si="474"/>
        <v/>
      </c>
      <c r="AH55" t="str">
        <f t="shared" si="475"/>
        <v/>
      </c>
      <c r="AI55" s="55"/>
      <c r="AJ55" t="str">
        <f t="shared" si="476"/>
        <v/>
      </c>
      <c r="AK55" t="str">
        <f t="shared" si="477"/>
        <v/>
      </c>
      <c r="AL55" t="str">
        <f t="shared" si="478"/>
        <v/>
      </c>
      <c r="AM55" s="55"/>
      <c r="AN55" t="str">
        <f t="shared" si="479"/>
        <v/>
      </c>
      <c r="AO55" t="str">
        <f t="shared" si="480"/>
        <v/>
      </c>
      <c r="AP55" t="str">
        <f t="shared" si="481"/>
        <v/>
      </c>
      <c r="AQ55" s="55"/>
      <c r="AR55" t="str">
        <f t="shared" si="482"/>
        <v/>
      </c>
      <c r="AS55" t="str">
        <f t="shared" si="483"/>
        <v/>
      </c>
      <c r="AT55" t="str">
        <f t="shared" si="484"/>
        <v/>
      </c>
      <c r="AU55" s="55"/>
      <c r="AV55" t="str">
        <f t="shared" si="485"/>
        <v/>
      </c>
      <c r="AW55" t="str">
        <f t="shared" si="486"/>
        <v/>
      </c>
      <c r="AX55" t="str">
        <f t="shared" si="487"/>
        <v/>
      </c>
      <c r="AY55" s="55"/>
      <c r="AZ55" t="str">
        <f t="shared" si="488"/>
        <v/>
      </c>
      <c r="BA55" t="str">
        <f t="shared" si="489"/>
        <v/>
      </c>
      <c r="BB55" t="str">
        <f t="shared" si="490"/>
        <v/>
      </c>
      <c r="BC55" s="55"/>
      <c r="BD55" t="str">
        <f t="shared" si="491"/>
        <v/>
      </c>
      <c r="BE55" t="str">
        <f t="shared" si="492"/>
        <v/>
      </c>
      <c r="BF55" t="str">
        <f t="shared" si="493"/>
        <v/>
      </c>
      <c r="BG55" s="55"/>
      <c r="BH55" t="str">
        <f t="shared" si="494"/>
        <v/>
      </c>
      <c r="BI55" t="str">
        <f t="shared" si="495"/>
        <v/>
      </c>
      <c r="BJ55" t="str">
        <f t="shared" si="496"/>
        <v/>
      </c>
      <c r="BK55" s="55"/>
      <c r="BL55" t="str">
        <f t="shared" si="497"/>
        <v/>
      </c>
      <c r="BM55" t="str">
        <f t="shared" si="498"/>
        <v/>
      </c>
      <c r="BN55" t="str">
        <f t="shared" si="499"/>
        <v/>
      </c>
      <c r="BO55" s="55"/>
      <c r="BP55" t="str">
        <f t="shared" si="500"/>
        <v/>
      </c>
      <c r="BQ55" t="str">
        <f t="shared" si="501"/>
        <v/>
      </c>
      <c r="BR55" t="str">
        <f t="shared" si="502"/>
        <v/>
      </c>
      <c r="BS55" s="55"/>
      <c r="BT55" t="str">
        <f t="shared" si="503"/>
        <v/>
      </c>
      <c r="BU55" t="str">
        <f t="shared" si="504"/>
        <v/>
      </c>
      <c r="BV55" t="str">
        <f t="shared" si="505"/>
        <v/>
      </c>
      <c r="BW55" s="55"/>
      <c r="BX55" t="str">
        <f t="shared" si="506"/>
        <v/>
      </c>
      <c r="BY55" t="str">
        <f t="shared" si="507"/>
        <v/>
      </c>
      <c r="BZ55" t="str">
        <f t="shared" si="508"/>
        <v/>
      </c>
      <c r="CA55" s="55"/>
      <c r="CB55" t="str">
        <f t="shared" si="509"/>
        <v/>
      </c>
      <c r="CC55" t="str">
        <f t="shared" si="510"/>
        <v/>
      </c>
      <c r="CD55" t="str">
        <f t="shared" si="511"/>
        <v/>
      </c>
      <c r="CE55" s="55"/>
      <c r="CF55" t="str">
        <f t="shared" si="512"/>
        <v/>
      </c>
      <c r="CG55" t="str">
        <f t="shared" si="513"/>
        <v/>
      </c>
      <c r="CH55" t="str">
        <f t="shared" si="514"/>
        <v/>
      </c>
      <c r="CI55" s="55"/>
      <c r="CJ55" t="str">
        <f t="shared" si="515"/>
        <v/>
      </c>
      <c r="CK55" t="str">
        <f t="shared" si="516"/>
        <v/>
      </c>
      <c r="CL55" t="str">
        <f t="shared" si="517"/>
        <v/>
      </c>
      <c r="CM55" s="55"/>
      <c r="CN55" t="str">
        <f t="shared" si="518"/>
        <v/>
      </c>
      <c r="CO55" t="str">
        <f t="shared" si="519"/>
        <v/>
      </c>
      <c r="CP55" t="str">
        <f t="shared" si="520"/>
        <v/>
      </c>
      <c r="CQ55" s="55"/>
      <c r="CR55" t="str">
        <f t="shared" si="521"/>
        <v/>
      </c>
      <c r="CS55" t="str">
        <f t="shared" si="522"/>
        <v/>
      </c>
      <c r="CT55" t="str">
        <f t="shared" si="523"/>
        <v/>
      </c>
      <c r="CU55" s="55"/>
      <c r="CV55" t="str">
        <f t="shared" si="524"/>
        <v/>
      </c>
      <c r="CW55" t="str">
        <f t="shared" si="525"/>
        <v/>
      </c>
      <c r="CX55" t="str">
        <f t="shared" si="526"/>
        <v/>
      </c>
      <c r="CY55" s="55"/>
      <c r="CZ55" t="str">
        <f t="shared" si="527"/>
        <v/>
      </c>
      <c r="DA55" t="str">
        <f t="shared" si="528"/>
        <v/>
      </c>
      <c r="DB55" t="str">
        <f t="shared" si="529"/>
        <v/>
      </c>
      <c r="DC55" s="55"/>
      <c r="DD55" t="str">
        <f t="shared" si="530"/>
        <v/>
      </c>
      <c r="DE55" t="str">
        <f t="shared" si="531"/>
        <v/>
      </c>
      <c r="DF55" t="str">
        <f t="shared" si="532"/>
        <v/>
      </c>
      <c r="DG55" s="55"/>
      <c r="DH55" t="str">
        <f t="shared" si="533"/>
        <v/>
      </c>
      <c r="DI55" t="str">
        <f t="shared" si="534"/>
        <v/>
      </c>
      <c r="DJ55" t="str">
        <f t="shared" si="535"/>
        <v/>
      </c>
      <c r="DK55" s="55"/>
      <c r="DL55" t="str">
        <f t="shared" si="536"/>
        <v/>
      </c>
      <c r="DM55" t="str">
        <f t="shared" si="537"/>
        <v/>
      </c>
      <c r="DN55" t="str">
        <f t="shared" si="538"/>
        <v/>
      </c>
      <c r="DO55" s="55"/>
      <c r="DP55" t="str">
        <f t="shared" si="539"/>
        <v/>
      </c>
      <c r="DQ55" t="str">
        <f t="shared" si="540"/>
        <v/>
      </c>
      <c r="DR55" t="str">
        <f t="shared" si="541"/>
        <v/>
      </c>
      <c r="DS55" s="55"/>
      <c r="DT55" t="str">
        <f t="shared" si="542"/>
        <v/>
      </c>
      <c r="DU55" t="str">
        <f t="shared" si="543"/>
        <v/>
      </c>
      <c r="DV55" t="str">
        <f t="shared" si="544"/>
        <v/>
      </c>
      <c r="DW55" s="55"/>
      <c r="DX55" t="str">
        <f t="shared" si="545"/>
        <v/>
      </c>
      <c r="DY55" t="str">
        <f t="shared" si="546"/>
        <v/>
      </c>
      <c r="DZ55" t="str">
        <f t="shared" si="547"/>
        <v/>
      </c>
      <c r="EA55" s="55"/>
      <c r="EB55" t="str">
        <f t="shared" si="548"/>
        <v/>
      </c>
      <c r="EC55" t="str">
        <f t="shared" si="549"/>
        <v/>
      </c>
      <c r="ED55" t="str">
        <f t="shared" si="550"/>
        <v/>
      </c>
      <c r="EE55" s="55"/>
      <c r="EF55" t="str">
        <f t="shared" si="551"/>
        <v/>
      </c>
      <c r="EG55" t="str">
        <f t="shared" si="552"/>
        <v/>
      </c>
      <c r="EH55" t="str">
        <f t="shared" si="553"/>
        <v/>
      </c>
      <c r="EI55" s="55"/>
    </row>
    <row r="56" spans="11:139" x14ac:dyDescent="0.3">
      <c r="K56" s="4">
        <v>52</v>
      </c>
      <c r="L56" t="str">
        <f t="shared" si="460"/>
        <v/>
      </c>
      <c r="M56" t="str">
        <f t="shared" si="460"/>
        <v/>
      </c>
      <c r="N56" t="str">
        <f t="shared" si="460"/>
        <v/>
      </c>
      <c r="O56" s="55"/>
      <c r="P56" t="str">
        <f t="shared" si="461"/>
        <v/>
      </c>
      <c r="Q56" t="str">
        <f t="shared" si="462"/>
        <v/>
      </c>
      <c r="R56" t="str">
        <f t="shared" si="463"/>
        <v/>
      </c>
      <c r="S56" s="55"/>
      <c r="T56" t="str">
        <f t="shared" si="464"/>
        <v/>
      </c>
      <c r="U56" t="str">
        <f t="shared" si="465"/>
        <v/>
      </c>
      <c r="V56" t="str">
        <f t="shared" si="466"/>
        <v/>
      </c>
      <c r="W56" s="55"/>
      <c r="X56" t="str">
        <f t="shared" si="467"/>
        <v/>
      </c>
      <c r="Y56" t="str">
        <f t="shared" si="468"/>
        <v/>
      </c>
      <c r="Z56" t="str">
        <f t="shared" si="469"/>
        <v/>
      </c>
      <c r="AA56" s="55"/>
      <c r="AB56" t="str">
        <f t="shared" si="470"/>
        <v/>
      </c>
      <c r="AC56" t="str">
        <f t="shared" si="471"/>
        <v/>
      </c>
      <c r="AD56" t="str">
        <f t="shared" si="472"/>
        <v/>
      </c>
      <c r="AE56" s="55"/>
      <c r="AF56" t="str">
        <f t="shared" si="473"/>
        <v/>
      </c>
      <c r="AG56" t="str">
        <f t="shared" si="474"/>
        <v/>
      </c>
      <c r="AH56" t="str">
        <f t="shared" si="475"/>
        <v/>
      </c>
      <c r="AI56" s="55"/>
      <c r="AJ56" t="str">
        <f t="shared" si="476"/>
        <v/>
      </c>
      <c r="AK56" t="str">
        <f t="shared" si="477"/>
        <v/>
      </c>
      <c r="AL56" t="str">
        <f t="shared" si="478"/>
        <v/>
      </c>
      <c r="AM56" s="55"/>
      <c r="AN56" t="str">
        <f t="shared" si="479"/>
        <v/>
      </c>
      <c r="AO56" t="str">
        <f t="shared" si="480"/>
        <v/>
      </c>
      <c r="AP56" t="str">
        <f t="shared" si="481"/>
        <v/>
      </c>
      <c r="AQ56" s="55"/>
      <c r="AR56" t="str">
        <f t="shared" si="482"/>
        <v/>
      </c>
      <c r="AS56" t="str">
        <f t="shared" si="483"/>
        <v/>
      </c>
      <c r="AT56" t="str">
        <f t="shared" si="484"/>
        <v/>
      </c>
      <c r="AU56" s="55"/>
      <c r="AV56" t="str">
        <f t="shared" si="485"/>
        <v/>
      </c>
      <c r="AW56" t="str">
        <f t="shared" si="486"/>
        <v/>
      </c>
      <c r="AX56" t="str">
        <f t="shared" si="487"/>
        <v/>
      </c>
      <c r="AY56" s="55"/>
      <c r="AZ56" t="str">
        <f t="shared" si="488"/>
        <v/>
      </c>
      <c r="BA56" t="str">
        <f t="shared" si="489"/>
        <v/>
      </c>
      <c r="BB56" t="str">
        <f t="shared" si="490"/>
        <v/>
      </c>
      <c r="BC56" s="55"/>
      <c r="BD56" t="str">
        <f t="shared" si="491"/>
        <v/>
      </c>
      <c r="BE56" t="str">
        <f t="shared" si="492"/>
        <v/>
      </c>
      <c r="BF56" t="str">
        <f t="shared" si="493"/>
        <v/>
      </c>
      <c r="BG56" s="55"/>
      <c r="BH56" t="str">
        <f t="shared" si="494"/>
        <v/>
      </c>
      <c r="BI56" t="str">
        <f t="shared" si="495"/>
        <v/>
      </c>
      <c r="BJ56" t="str">
        <f t="shared" si="496"/>
        <v/>
      </c>
      <c r="BK56" s="55"/>
      <c r="BL56" t="str">
        <f t="shared" si="497"/>
        <v/>
      </c>
      <c r="BM56" t="str">
        <f t="shared" si="498"/>
        <v/>
      </c>
      <c r="BN56" t="str">
        <f t="shared" si="499"/>
        <v/>
      </c>
      <c r="BO56" s="55"/>
      <c r="BP56" t="str">
        <f t="shared" si="500"/>
        <v/>
      </c>
      <c r="BQ56" t="str">
        <f t="shared" si="501"/>
        <v/>
      </c>
      <c r="BR56" t="str">
        <f t="shared" si="502"/>
        <v/>
      </c>
      <c r="BS56" s="55"/>
      <c r="BT56" t="str">
        <f t="shared" si="503"/>
        <v/>
      </c>
      <c r="BU56" t="str">
        <f t="shared" si="504"/>
        <v/>
      </c>
      <c r="BV56" t="str">
        <f t="shared" si="505"/>
        <v/>
      </c>
      <c r="BW56" s="55"/>
      <c r="BX56" t="str">
        <f t="shared" si="506"/>
        <v/>
      </c>
      <c r="BY56" t="str">
        <f t="shared" si="507"/>
        <v/>
      </c>
      <c r="BZ56" t="str">
        <f t="shared" si="508"/>
        <v/>
      </c>
      <c r="CA56" s="55"/>
      <c r="CB56" t="str">
        <f t="shared" si="509"/>
        <v/>
      </c>
      <c r="CC56" t="str">
        <f t="shared" si="510"/>
        <v/>
      </c>
      <c r="CD56" t="str">
        <f t="shared" si="511"/>
        <v/>
      </c>
      <c r="CE56" s="55"/>
      <c r="CF56" t="str">
        <f t="shared" si="512"/>
        <v/>
      </c>
      <c r="CG56" t="str">
        <f t="shared" si="513"/>
        <v/>
      </c>
      <c r="CH56" t="str">
        <f t="shared" si="514"/>
        <v/>
      </c>
      <c r="CI56" s="55"/>
      <c r="CJ56" t="str">
        <f t="shared" si="515"/>
        <v/>
      </c>
      <c r="CK56" t="str">
        <f t="shared" si="516"/>
        <v/>
      </c>
      <c r="CL56" t="str">
        <f t="shared" si="517"/>
        <v/>
      </c>
      <c r="CM56" s="55"/>
      <c r="CN56" t="str">
        <f t="shared" si="518"/>
        <v/>
      </c>
      <c r="CO56" t="str">
        <f t="shared" si="519"/>
        <v/>
      </c>
      <c r="CP56" t="str">
        <f t="shared" si="520"/>
        <v/>
      </c>
      <c r="CQ56" s="55"/>
      <c r="CR56" t="str">
        <f t="shared" si="521"/>
        <v/>
      </c>
      <c r="CS56" t="str">
        <f t="shared" si="522"/>
        <v/>
      </c>
      <c r="CT56" t="str">
        <f t="shared" si="523"/>
        <v/>
      </c>
      <c r="CU56" s="55"/>
      <c r="CV56" t="str">
        <f t="shared" si="524"/>
        <v/>
      </c>
      <c r="CW56" t="str">
        <f t="shared" si="525"/>
        <v/>
      </c>
      <c r="CX56" t="str">
        <f t="shared" si="526"/>
        <v/>
      </c>
      <c r="CY56" s="55"/>
      <c r="CZ56" t="str">
        <f t="shared" si="527"/>
        <v/>
      </c>
      <c r="DA56" t="str">
        <f t="shared" si="528"/>
        <v/>
      </c>
      <c r="DB56" t="str">
        <f t="shared" si="529"/>
        <v/>
      </c>
      <c r="DC56" s="55"/>
      <c r="DD56" t="str">
        <f t="shared" si="530"/>
        <v/>
      </c>
      <c r="DE56" t="str">
        <f t="shared" si="531"/>
        <v/>
      </c>
      <c r="DF56" t="str">
        <f t="shared" si="532"/>
        <v/>
      </c>
      <c r="DG56" s="55"/>
      <c r="DH56" t="str">
        <f t="shared" si="533"/>
        <v/>
      </c>
      <c r="DI56" t="str">
        <f t="shared" si="534"/>
        <v/>
      </c>
      <c r="DJ56" t="str">
        <f t="shared" si="535"/>
        <v/>
      </c>
      <c r="DK56" s="55"/>
      <c r="DL56" t="str">
        <f t="shared" si="536"/>
        <v/>
      </c>
      <c r="DM56" t="str">
        <f t="shared" si="537"/>
        <v/>
      </c>
      <c r="DN56" t="str">
        <f t="shared" si="538"/>
        <v/>
      </c>
      <c r="DO56" s="55"/>
      <c r="DP56" t="str">
        <f t="shared" si="539"/>
        <v/>
      </c>
      <c r="DQ56" t="str">
        <f t="shared" si="540"/>
        <v/>
      </c>
      <c r="DR56" t="str">
        <f t="shared" si="541"/>
        <v/>
      </c>
      <c r="DS56" s="55"/>
      <c r="DT56" t="str">
        <f t="shared" si="542"/>
        <v/>
      </c>
      <c r="DU56" t="str">
        <f t="shared" si="543"/>
        <v/>
      </c>
      <c r="DV56" t="str">
        <f t="shared" si="544"/>
        <v/>
      </c>
      <c r="DW56" s="55"/>
      <c r="DX56" t="str">
        <f t="shared" si="545"/>
        <v/>
      </c>
      <c r="DY56" t="str">
        <f t="shared" si="546"/>
        <v/>
      </c>
      <c r="DZ56" t="str">
        <f t="shared" si="547"/>
        <v/>
      </c>
      <c r="EA56" s="55"/>
      <c r="EB56" t="str">
        <f t="shared" si="548"/>
        <v/>
      </c>
      <c r="EC56" t="str">
        <f t="shared" si="549"/>
        <v/>
      </c>
      <c r="ED56" t="str">
        <f t="shared" si="550"/>
        <v/>
      </c>
      <c r="EE56" s="55"/>
      <c r="EF56" t="str">
        <f t="shared" si="551"/>
        <v/>
      </c>
      <c r="EG56" t="str">
        <f t="shared" si="552"/>
        <v/>
      </c>
      <c r="EH56" t="str">
        <f t="shared" si="553"/>
        <v/>
      </c>
      <c r="EI56" s="55"/>
    </row>
    <row r="57" spans="11:139" x14ac:dyDescent="0.3">
      <c r="K57">
        <v>53</v>
      </c>
      <c r="L57" t="str">
        <f t="shared" si="460"/>
        <v/>
      </c>
      <c r="M57" t="str">
        <f t="shared" si="460"/>
        <v/>
      </c>
      <c r="N57" t="str">
        <f t="shared" si="460"/>
        <v/>
      </c>
      <c r="O57" s="55"/>
      <c r="P57" t="str">
        <f t="shared" si="461"/>
        <v/>
      </c>
      <c r="Q57" t="str">
        <f t="shared" si="462"/>
        <v/>
      </c>
      <c r="R57" t="str">
        <f t="shared" si="463"/>
        <v/>
      </c>
      <c r="S57" s="55"/>
      <c r="T57" t="str">
        <f t="shared" si="464"/>
        <v/>
      </c>
      <c r="U57" t="str">
        <f t="shared" si="465"/>
        <v/>
      </c>
      <c r="V57" t="str">
        <f t="shared" si="466"/>
        <v/>
      </c>
      <c r="W57" s="55"/>
      <c r="X57" t="str">
        <f t="shared" si="467"/>
        <v/>
      </c>
      <c r="Y57" t="str">
        <f t="shared" si="468"/>
        <v/>
      </c>
      <c r="Z57" t="str">
        <f t="shared" si="469"/>
        <v/>
      </c>
      <c r="AA57" s="55"/>
      <c r="AB57" t="str">
        <f t="shared" si="470"/>
        <v/>
      </c>
      <c r="AC57" t="str">
        <f t="shared" si="471"/>
        <v/>
      </c>
      <c r="AD57" t="str">
        <f t="shared" si="472"/>
        <v/>
      </c>
      <c r="AE57" s="55"/>
      <c r="AF57" t="str">
        <f t="shared" si="473"/>
        <v/>
      </c>
      <c r="AG57" t="str">
        <f t="shared" si="474"/>
        <v/>
      </c>
      <c r="AH57" t="str">
        <f t="shared" si="475"/>
        <v/>
      </c>
      <c r="AI57" s="55"/>
      <c r="AJ57" t="str">
        <f t="shared" si="476"/>
        <v/>
      </c>
      <c r="AK57" t="str">
        <f t="shared" si="477"/>
        <v/>
      </c>
      <c r="AL57" t="str">
        <f t="shared" si="478"/>
        <v/>
      </c>
      <c r="AM57" s="55"/>
      <c r="AN57" t="str">
        <f t="shared" si="479"/>
        <v/>
      </c>
      <c r="AO57" t="str">
        <f t="shared" si="480"/>
        <v/>
      </c>
      <c r="AP57" t="str">
        <f t="shared" si="481"/>
        <v/>
      </c>
      <c r="AQ57" s="55"/>
      <c r="AR57" t="str">
        <f t="shared" si="482"/>
        <v/>
      </c>
      <c r="AS57" t="str">
        <f t="shared" si="483"/>
        <v/>
      </c>
      <c r="AT57" t="str">
        <f t="shared" si="484"/>
        <v/>
      </c>
      <c r="AU57" s="55"/>
      <c r="AV57" t="str">
        <f t="shared" si="485"/>
        <v/>
      </c>
      <c r="AW57" t="str">
        <f t="shared" si="486"/>
        <v/>
      </c>
      <c r="AX57" t="str">
        <f t="shared" si="487"/>
        <v/>
      </c>
      <c r="AY57" s="55"/>
      <c r="AZ57" t="str">
        <f t="shared" si="488"/>
        <v/>
      </c>
      <c r="BA57" t="str">
        <f t="shared" si="489"/>
        <v/>
      </c>
      <c r="BB57" t="str">
        <f t="shared" si="490"/>
        <v/>
      </c>
      <c r="BC57" s="55"/>
      <c r="BD57" t="str">
        <f t="shared" si="491"/>
        <v/>
      </c>
      <c r="BE57" t="str">
        <f t="shared" si="492"/>
        <v/>
      </c>
      <c r="BF57" t="str">
        <f t="shared" si="493"/>
        <v/>
      </c>
      <c r="BG57" s="55"/>
      <c r="BH57" t="str">
        <f t="shared" si="494"/>
        <v/>
      </c>
      <c r="BI57" t="str">
        <f t="shared" si="495"/>
        <v/>
      </c>
      <c r="BJ57" t="str">
        <f t="shared" si="496"/>
        <v/>
      </c>
      <c r="BK57" s="55"/>
      <c r="BL57" t="str">
        <f t="shared" si="497"/>
        <v/>
      </c>
      <c r="BM57" t="str">
        <f t="shared" si="498"/>
        <v/>
      </c>
      <c r="BN57" t="str">
        <f t="shared" si="499"/>
        <v/>
      </c>
      <c r="BO57" s="55"/>
      <c r="BP57" t="str">
        <f t="shared" si="500"/>
        <v/>
      </c>
      <c r="BQ57" t="str">
        <f t="shared" si="501"/>
        <v/>
      </c>
      <c r="BR57" t="str">
        <f t="shared" si="502"/>
        <v/>
      </c>
      <c r="BS57" s="55"/>
      <c r="BT57" t="str">
        <f t="shared" si="503"/>
        <v/>
      </c>
      <c r="BU57" t="str">
        <f t="shared" si="504"/>
        <v/>
      </c>
      <c r="BV57" t="str">
        <f t="shared" si="505"/>
        <v/>
      </c>
      <c r="BW57" s="55"/>
      <c r="BX57" t="str">
        <f t="shared" si="506"/>
        <v/>
      </c>
      <c r="BY57" t="str">
        <f t="shared" si="507"/>
        <v/>
      </c>
      <c r="BZ57" t="str">
        <f t="shared" si="508"/>
        <v/>
      </c>
      <c r="CA57" s="55"/>
      <c r="CB57" t="str">
        <f t="shared" si="509"/>
        <v/>
      </c>
      <c r="CC57" t="str">
        <f t="shared" si="510"/>
        <v/>
      </c>
      <c r="CD57" t="str">
        <f t="shared" si="511"/>
        <v/>
      </c>
      <c r="CE57" s="55"/>
      <c r="CF57" t="str">
        <f t="shared" si="512"/>
        <v/>
      </c>
      <c r="CG57" t="str">
        <f t="shared" si="513"/>
        <v/>
      </c>
      <c r="CH57" t="str">
        <f t="shared" si="514"/>
        <v/>
      </c>
      <c r="CI57" s="55"/>
      <c r="CJ57" t="str">
        <f t="shared" si="515"/>
        <v/>
      </c>
      <c r="CK57" t="str">
        <f t="shared" si="516"/>
        <v/>
      </c>
      <c r="CL57" t="str">
        <f t="shared" si="517"/>
        <v/>
      </c>
      <c r="CM57" s="55"/>
      <c r="CN57" t="str">
        <f t="shared" si="518"/>
        <v/>
      </c>
      <c r="CO57" t="str">
        <f t="shared" si="519"/>
        <v/>
      </c>
      <c r="CP57" t="str">
        <f t="shared" si="520"/>
        <v/>
      </c>
      <c r="CQ57" s="55"/>
      <c r="CR57" t="str">
        <f t="shared" si="521"/>
        <v/>
      </c>
      <c r="CS57" t="str">
        <f t="shared" si="522"/>
        <v/>
      </c>
      <c r="CT57" t="str">
        <f t="shared" si="523"/>
        <v/>
      </c>
      <c r="CU57" s="55"/>
      <c r="CV57" t="str">
        <f t="shared" si="524"/>
        <v/>
      </c>
      <c r="CW57" t="str">
        <f t="shared" si="525"/>
        <v/>
      </c>
      <c r="CX57" t="str">
        <f t="shared" si="526"/>
        <v/>
      </c>
      <c r="CY57" s="55"/>
      <c r="CZ57" t="str">
        <f t="shared" si="527"/>
        <v/>
      </c>
      <c r="DA57" t="str">
        <f t="shared" si="528"/>
        <v/>
      </c>
      <c r="DB57" t="str">
        <f t="shared" si="529"/>
        <v/>
      </c>
      <c r="DC57" s="55"/>
      <c r="DD57" t="str">
        <f t="shared" si="530"/>
        <v/>
      </c>
      <c r="DE57" t="str">
        <f t="shared" si="531"/>
        <v/>
      </c>
      <c r="DF57" t="str">
        <f t="shared" si="532"/>
        <v/>
      </c>
      <c r="DG57" s="55"/>
      <c r="DH57" t="str">
        <f t="shared" si="533"/>
        <v/>
      </c>
      <c r="DI57" t="str">
        <f t="shared" si="534"/>
        <v/>
      </c>
      <c r="DJ57" t="str">
        <f t="shared" si="535"/>
        <v/>
      </c>
      <c r="DK57" s="55"/>
      <c r="DL57" t="str">
        <f t="shared" si="536"/>
        <v/>
      </c>
      <c r="DM57" t="str">
        <f t="shared" si="537"/>
        <v/>
      </c>
      <c r="DN57" t="str">
        <f t="shared" si="538"/>
        <v/>
      </c>
      <c r="DO57" s="55"/>
      <c r="DP57" t="str">
        <f t="shared" si="539"/>
        <v/>
      </c>
      <c r="DQ57" t="str">
        <f t="shared" si="540"/>
        <v/>
      </c>
      <c r="DR57" t="str">
        <f t="shared" si="541"/>
        <v/>
      </c>
      <c r="DS57" s="55"/>
      <c r="DT57" t="str">
        <f t="shared" si="542"/>
        <v/>
      </c>
      <c r="DU57" t="str">
        <f t="shared" si="543"/>
        <v/>
      </c>
      <c r="DV57" t="str">
        <f t="shared" si="544"/>
        <v/>
      </c>
      <c r="DW57" s="55"/>
      <c r="DX57" t="str">
        <f t="shared" si="545"/>
        <v/>
      </c>
      <c r="DY57" t="str">
        <f t="shared" si="546"/>
        <v/>
      </c>
      <c r="DZ57" t="str">
        <f t="shared" si="547"/>
        <v/>
      </c>
      <c r="EA57" s="55"/>
      <c r="EB57" t="str">
        <f t="shared" si="548"/>
        <v/>
      </c>
      <c r="EC57" t="str">
        <f t="shared" si="549"/>
        <v/>
      </c>
      <c r="ED57" t="str">
        <f t="shared" si="550"/>
        <v/>
      </c>
      <c r="EE57" s="55"/>
      <c r="EF57" t="str">
        <f t="shared" si="551"/>
        <v/>
      </c>
      <c r="EG57" t="str">
        <f t="shared" si="552"/>
        <v/>
      </c>
      <c r="EH57" t="str">
        <f t="shared" si="553"/>
        <v/>
      </c>
      <c r="EI57" s="55"/>
    </row>
    <row r="58" spans="11:139" x14ac:dyDescent="0.3">
      <c r="K58">
        <v>54</v>
      </c>
      <c r="L58" t="str">
        <f t="shared" si="460"/>
        <v/>
      </c>
      <c r="M58" t="str">
        <f t="shared" si="460"/>
        <v/>
      </c>
      <c r="N58" t="str">
        <f t="shared" si="460"/>
        <v/>
      </c>
      <c r="O58" s="55"/>
      <c r="P58" t="str">
        <f t="shared" si="461"/>
        <v/>
      </c>
      <c r="Q58" t="str">
        <f t="shared" si="462"/>
        <v/>
      </c>
      <c r="R58" t="str">
        <f t="shared" si="463"/>
        <v/>
      </c>
      <c r="S58" s="55"/>
      <c r="T58" t="str">
        <f t="shared" si="464"/>
        <v/>
      </c>
      <c r="U58" t="str">
        <f t="shared" si="465"/>
        <v/>
      </c>
      <c r="V58" t="str">
        <f t="shared" si="466"/>
        <v/>
      </c>
      <c r="W58" s="55"/>
      <c r="X58" t="str">
        <f t="shared" si="467"/>
        <v/>
      </c>
      <c r="Y58" t="str">
        <f t="shared" si="468"/>
        <v/>
      </c>
      <c r="Z58" t="str">
        <f t="shared" si="469"/>
        <v/>
      </c>
      <c r="AA58" s="55"/>
      <c r="AB58" t="str">
        <f t="shared" si="470"/>
        <v/>
      </c>
      <c r="AC58" t="str">
        <f t="shared" si="471"/>
        <v/>
      </c>
      <c r="AD58" t="str">
        <f t="shared" si="472"/>
        <v/>
      </c>
      <c r="AE58" s="55"/>
      <c r="AF58" t="str">
        <f t="shared" si="473"/>
        <v/>
      </c>
      <c r="AG58" t="str">
        <f t="shared" si="474"/>
        <v/>
      </c>
      <c r="AH58" t="str">
        <f t="shared" si="475"/>
        <v/>
      </c>
      <c r="AI58" s="55"/>
      <c r="AJ58" t="str">
        <f t="shared" si="476"/>
        <v/>
      </c>
      <c r="AK58" t="str">
        <f t="shared" si="477"/>
        <v/>
      </c>
      <c r="AL58" t="str">
        <f t="shared" si="478"/>
        <v/>
      </c>
      <c r="AM58" s="55"/>
      <c r="AN58" t="str">
        <f t="shared" si="479"/>
        <v/>
      </c>
      <c r="AO58" t="str">
        <f t="shared" si="480"/>
        <v/>
      </c>
      <c r="AP58" t="str">
        <f t="shared" si="481"/>
        <v/>
      </c>
      <c r="AQ58" s="55"/>
      <c r="AR58" t="str">
        <f t="shared" si="482"/>
        <v/>
      </c>
      <c r="AS58" t="str">
        <f t="shared" si="483"/>
        <v/>
      </c>
      <c r="AT58" t="str">
        <f t="shared" si="484"/>
        <v/>
      </c>
      <c r="AU58" s="55"/>
      <c r="AV58" t="str">
        <f t="shared" si="485"/>
        <v/>
      </c>
      <c r="AW58" t="str">
        <f t="shared" si="486"/>
        <v/>
      </c>
      <c r="AX58" t="str">
        <f t="shared" si="487"/>
        <v/>
      </c>
      <c r="AY58" s="55"/>
      <c r="AZ58" t="str">
        <f t="shared" si="488"/>
        <v/>
      </c>
      <c r="BA58" t="str">
        <f t="shared" si="489"/>
        <v/>
      </c>
      <c r="BB58" t="str">
        <f t="shared" si="490"/>
        <v/>
      </c>
      <c r="BC58" s="55"/>
      <c r="BD58" t="str">
        <f t="shared" si="491"/>
        <v/>
      </c>
      <c r="BE58" t="str">
        <f t="shared" si="492"/>
        <v/>
      </c>
      <c r="BF58" t="str">
        <f t="shared" si="493"/>
        <v/>
      </c>
      <c r="BG58" s="55"/>
      <c r="BH58" t="str">
        <f t="shared" si="494"/>
        <v/>
      </c>
      <c r="BI58" t="str">
        <f t="shared" si="495"/>
        <v/>
      </c>
      <c r="BJ58" t="str">
        <f t="shared" si="496"/>
        <v/>
      </c>
      <c r="BK58" s="55"/>
      <c r="BL58" t="str">
        <f t="shared" si="497"/>
        <v/>
      </c>
      <c r="BM58" t="str">
        <f t="shared" si="498"/>
        <v/>
      </c>
      <c r="BN58" t="str">
        <f t="shared" si="499"/>
        <v/>
      </c>
      <c r="BO58" s="55"/>
      <c r="BP58" t="str">
        <f t="shared" si="500"/>
        <v/>
      </c>
      <c r="BQ58" t="str">
        <f t="shared" si="501"/>
        <v/>
      </c>
      <c r="BR58" t="str">
        <f t="shared" si="502"/>
        <v/>
      </c>
      <c r="BS58" s="55"/>
      <c r="BT58" t="str">
        <f t="shared" si="503"/>
        <v/>
      </c>
      <c r="BU58" t="str">
        <f t="shared" si="504"/>
        <v/>
      </c>
      <c r="BV58" t="str">
        <f t="shared" si="505"/>
        <v/>
      </c>
      <c r="BW58" s="55"/>
      <c r="BX58" t="str">
        <f t="shared" si="506"/>
        <v/>
      </c>
      <c r="BY58" t="str">
        <f t="shared" si="507"/>
        <v/>
      </c>
      <c r="BZ58" t="str">
        <f t="shared" si="508"/>
        <v/>
      </c>
      <c r="CA58" s="55"/>
      <c r="CB58" t="str">
        <f t="shared" si="509"/>
        <v/>
      </c>
      <c r="CC58" t="str">
        <f t="shared" si="510"/>
        <v/>
      </c>
      <c r="CD58" t="str">
        <f t="shared" si="511"/>
        <v/>
      </c>
      <c r="CE58" s="55"/>
      <c r="CF58" t="str">
        <f t="shared" si="512"/>
        <v/>
      </c>
      <c r="CG58" t="str">
        <f t="shared" si="513"/>
        <v/>
      </c>
      <c r="CH58" t="str">
        <f t="shared" si="514"/>
        <v/>
      </c>
      <c r="CI58" s="55"/>
      <c r="CJ58" t="str">
        <f t="shared" si="515"/>
        <v/>
      </c>
      <c r="CK58" t="str">
        <f t="shared" si="516"/>
        <v/>
      </c>
      <c r="CL58" t="str">
        <f t="shared" si="517"/>
        <v/>
      </c>
      <c r="CM58" s="55"/>
      <c r="CN58" t="str">
        <f t="shared" si="518"/>
        <v/>
      </c>
      <c r="CO58" t="str">
        <f t="shared" si="519"/>
        <v/>
      </c>
      <c r="CP58" t="str">
        <f t="shared" si="520"/>
        <v/>
      </c>
      <c r="CQ58" s="55"/>
      <c r="CR58" t="str">
        <f t="shared" si="521"/>
        <v/>
      </c>
      <c r="CS58" t="str">
        <f t="shared" si="522"/>
        <v/>
      </c>
      <c r="CT58" t="str">
        <f t="shared" si="523"/>
        <v/>
      </c>
      <c r="CU58" s="55"/>
      <c r="CV58" t="str">
        <f t="shared" si="524"/>
        <v/>
      </c>
      <c r="CW58" t="str">
        <f t="shared" si="525"/>
        <v/>
      </c>
      <c r="CX58" t="str">
        <f t="shared" si="526"/>
        <v/>
      </c>
      <c r="CY58" s="55"/>
      <c r="CZ58" t="str">
        <f t="shared" si="527"/>
        <v/>
      </c>
      <c r="DA58" t="str">
        <f t="shared" si="528"/>
        <v/>
      </c>
      <c r="DB58" t="str">
        <f t="shared" si="529"/>
        <v/>
      </c>
      <c r="DC58" s="55"/>
      <c r="DD58" t="str">
        <f t="shared" si="530"/>
        <v/>
      </c>
      <c r="DE58" t="str">
        <f t="shared" si="531"/>
        <v/>
      </c>
      <c r="DF58" t="str">
        <f t="shared" si="532"/>
        <v/>
      </c>
      <c r="DG58" s="55"/>
      <c r="DH58" t="str">
        <f t="shared" si="533"/>
        <v/>
      </c>
      <c r="DI58" t="str">
        <f t="shared" si="534"/>
        <v/>
      </c>
      <c r="DJ58" t="str">
        <f t="shared" si="535"/>
        <v/>
      </c>
      <c r="DK58" s="55"/>
      <c r="DL58" t="str">
        <f t="shared" si="536"/>
        <v/>
      </c>
      <c r="DM58" t="str">
        <f t="shared" si="537"/>
        <v/>
      </c>
      <c r="DN58" t="str">
        <f t="shared" si="538"/>
        <v/>
      </c>
      <c r="DO58" s="55"/>
      <c r="DP58" t="str">
        <f t="shared" si="539"/>
        <v/>
      </c>
      <c r="DQ58" t="str">
        <f t="shared" si="540"/>
        <v/>
      </c>
      <c r="DR58" t="str">
        <f t="shared" si="541"/>
        <v/>
      </c>
      <c r="DS58" s="55"/>
      <c r="DT58" t="str">
        <f t="shared" si="542"/>
        <v/>
      </c>
      <c r="DU58" t="str">
        <f t="shared" si="543"/>
        <v/>
      </c>
      <c r="DV58" t="str">
        <f t="shared" si="544"/>
        <v/>
      </c>
      <c r="DW58" s="55"/>
      <c r="DX58" t="str">
        <f t="shared" si="545"/>
        <v/>
      </c>
      <c r="DY58" t="str">
        <f t="shared" si="546"/>
        <v/>
      </c>
      <c r="DZ58" t="str">
        <f t="shared" si="547"/>
        <v/>
      </c>
      <c r="EA58" s="55"/>
      <c r="EB58" t="str">
        <f t="shared" si="548"/>
        <v/>
      </c>
      <c r="EC58" t="str">
        <f t="shared" si="549"/>
        <v/>
      </c>
      <c r="ED58" t="str">
        <f t="shared" si="550"/>
        <v/>
      </c>
      <c r="EE58" s="55"/>
      <c r="EF58" t="str">
        <f t="shared" si="551"/>
        <v/>
      </c>
      <c r="EG58" t="str">
        <f t="shared" si="552"/>
        <v/>
      </c>
      <c r="EH58" t="str">
        <f t="shared" si="553"/>
        <v/>
      </c>
      <c r="EI58" s="55"/>
    </row>
    <row r="59" spans="11:139" x14ac:dyDescent="0.3">
      <c r="K59" s="4">
        <v>55</v>
      </c>
      <c r="L59" t="str">
        <f t="shared" si="460"/>
        <v/>
      </c>
      <c r="M59" t="str">
        <f t="shared" si="460"/>
        <v/>
      </c>
      <c r="N59" t="str">
        <f t="shared" si="460"/>
        <v/>
      </c>
      <c r="O59" s="55"/>
      <c r="P59" t="str">
        <f t="shared" si="461"/>
        <v/>
      </c>
      <c r="Q59" t="str">
        <f t="shared" si="462"/>
        <v/>
      </c>
      <c r="R59" t="str">
        <f t="shared" si="463"/>
        <v/>
      </c>
      <c r="S59" s="55"/>
      <c r="T59" t="str">
        <f t="shared" si="464"/>
        <v/>
      </c>
      <c r="U59" t="str">
        <f t="shared" si="465"/>
        <v/>
      </c>
      <c r="V59" t="str">
        <f t="shared" si="466"/>
        <v/>
      </c>
      <c r="W59" s="55"/>
      <c r="X59" t="str">
        <f t="shared" si="467"/>
        <v/>
      </c>
      <c r="Y59" t="str">
        <f t="shared" si="468"/>
        <v/>
      </c>
      <c r="Z59" t="str">
        <f t="shared" si="469"/>
        <v/>
      </c>
      <c r="AA59" s="55"/>
      <c r="AB59" t="str">
        <f t="shared" si="470"/>
        <v/>
      </c>
      <c r="AC59" t="str">
        <f t="shared" si="471"/>
        <v/>
      </c>
      <c r="AD59" t="str">
        <f t="shared" si="472"/>
        <v/>
      </c>
      <c r="AE59" s="55"/>
      <c r="AF59" t="str">
        <f t="shared" si="473"/>
        <v/>
      </c>
      <c r="AG59" t="str">
        <f t="shared" si="474"/>
        <v/>
      </c>
      <c r="AH59" t="str">
        <f t="shared" si="475"/>
        <v/>
      </c>
      <c r="AI59" s="55"/>
      <c r="AJ59" t="str">
        <f t="shared" si="476"/>
        <v/>
      </c>
      <c r="AK59" t="str">
        <f t="shared" si="477"/>
        <v/>
      </c>
      <c r="AL59" t="str">
        <f t="shared" si="478"/>
        <v/>
      </c>
      <c r="AM59" s="55"/>
      <c r="AN59" t="str">
        <f t="shared" si="479"/>
        <v/>
      </c>
      <c r="AO59" t="str">
        <f t="shared" si="480"/>
        <v/>
      </c>
      <c r="AP59" t="str">
        <f t="shared" si="481"/>
        <v/>
      </c>
      <c r="AQ59" s="55"/>
      <c r="AR59" t="str">
        <f t="shared" si="482"/>
        <v/>
      </c>
      <c r="AS59" t="str">
        <f t="shared" si="483"/>
        <v/>
      </c>
      <c r="AT59" t="str">
        <f t="shared" si="484"/>
        <v/>
      </c>
      <c r="AU59" s="55"/>
      <c r="AV59" t="str">
        <f t="shared" si="485"/>
        <v/>
      </c>
      <c r="AW59" t="str">
        <f t="shared" si="486"/>
        <v/>
      </c>
      <c r="AX59" t="str">
        <f t="shared" si="487"/>
        <v/>
      </c>
      <c r="AY59" s="55"/>
      <c r="AZ59" t="str">
        <f t="shared" si="488"/>
        <v/>
      </c>
      <c r="BA59" t="str">
        <f t="shared" si="489"/>
        <v/>
      </c>
      <c r="BB59" t="str">
        <f t="shared" si="490"/>
        <v/>
      </c>
      <c r="BC59" s="55"/>
      <c r="BD59" t="str">
        <f t="shared" si="491"/>
        <v/>
      </c>
      <c r="BE59" t="str">
        <f t="shared" si="492"/>
        <v/>
      </c>
      <c r="BF59" t="str">
        <f t="shared" si="493"/>
        <v/>
      </c>
      <c r="BG59" s="55"/>
      <c r="BH59" t="str">
        <f t="shared" si="494"/>
        <v/>
      </c>
      <c r="BI59" t="str">
        <f t="shared" si="495"/>
        <v/>
      </c>
      <c r="BJ59" t="str">
        <f t="shared" si="496"/>
        <v/>
      </c>
      <c r="BK59" s="55"/>
      <c r="BL59" t="str">
        <f t="shared" si="497"/>
        <v/>
      </c>
      <c r="BM59" t="str">
        <f t="shared" si="498"/>
        <v/>
      </c>
      <c r="BN59" t="str">
        <f t="shared" si="499"/>
        <v/>
      </c>
      <c r="BO59" s="55"/>
      <c r="BP59" t="str">
        <f t="shared" si="500"/>
        <v/>
      </c>
      <c r="BQ59" t="str">
        <f t="shared" si="501"/>
        <v/>
      </c>
      <c r="BR59" t="str">
        <f t="shared" si="502"/>
        <v/>
      </c>
      <c r="BS59" s="55"/>
      <c r="BT59" t="str">
        <f t="shared" si="503"/>
        <v/>
      </c>
      <c r="BU59" t="str">
        <f t="shared" si="504"/>
        <v/>
      </c>
      <c r="BV59" t="str">
        <f t="shared" si="505"/>
        <v/>
      </c>
      <c r="BW59" s="55"/>
      <c r="BX59" t="str">
        <f t="shared" si="506"/>
        <v/>
      </c>
      <c r="BY59" t="str">
        <f t="shared" si="507"/>
        <v/>
      </c>
      <c r="BZ59" t="str">
        <f t="shared" si="508"/>
        <v/>
      </c>
      <c r="CA59" s="55"/>
      <c r="CB59" t="str">
        <f t="shared" si="509"/>
        <v/>
      </c>
      <c r="CC59" t="str">
        <f t="shared" si="510"/>
        <v/>
      </c>
      <c r="CD59" t="str">
        <f t="shared" si="511"/>
        <v/>
      </c>
      <c r="CE59" s="55"/>
      <c r="CF59" t="str">
        <f t="shared" si="512"/>
        <v/>
      </c>
      <c r="CG59" t="str">
        <f t="shared" si="513"/>
        <v/>
      </c>
      <c r="CH59" t="str">
        <f t="shared" si="514"/>
        <v/>
      </c>
      <c r="CI59" s="55"/>
      <c r="CJ59" t="str">
        <f t="shared" si="515"/>
        <v/>
      </c>
      <c r="CK59" t="str">
        <f t="shared" si="516"/>
        <v/>
      </c>
      <c r="CL59" t="str">
        <f t="shared" si="517"/>
        <v/>
      </c>
      <c r="CM59" s="55"/>
      <c r="CN59" t="str">
        <f t="shared" si="518"/>
        <v/>
      </c>
      <c r="CO59" t="str">
        <f t="shared" si="519"/>
        <v/>
      </c>
      <c r="CP59" t="str">
        <f t="shared" si="520"/>
        <v/>
      </c>
      <c r="CQ59" s="55"/>
      <c r="CR59" t="str">
        <f t="shared" si="521"/>
        <v/>
      </c>
      <c r="CS59" t="str">
        <f t="shared" si="522"/>
        <v/>
      </c>
      <c r="CT59" t="str">
        <f t="shared" si="523"/>
        <v/>
      </c>
      <c r="CU59" s="55"/>
      <c r="CV59" t="str">
        <f t="shared" si="524"/>
        <v/>
      </c>
      <c r="CW59" t="str">
        <f t="shared" si="525"/>
        <v/>
      </c>
      <c r="CX59" t="str">
        <f t="shared" si="526"/>
        <v/>
      </c>
      <c r="CY59" s="55"/>
      <c r="CZ59" t="str">
        <f t="shared" si="527"/>
        <v/>
      </c>
      <c r="DA59" t="str">
        <f t="shared" si="528"/>
        <v/>
      </c>
      <c r="DB59" t="str">
        <f t="shared" si="529"/>
        <v/>
      </c>
      <c r="DC59" s="55"/>
      <c r="DD59" t="str">
        <f t="shared" si="530"/>
        <v/>
      </c>
      <c r="DE59" t="str">
        <f t="shared" si="531"/>
        <v/>
      </c>
      <c r="DF59" t="str">
        <f t="shared" si="532"/>
        <v/>
      </c>
      <c r="DG59" s="55"/>
      <c r="DH59" t="str">
        <f t="shared" si="533"/>
        <v/>
      </c>
      <c r="DI59" t="str">
        <f t="shared" si="534"/>
        <v/>
      </c>
      <c r="DJ59" t="str">
        <f t="shared" si="535"/>
        <v/>
      </c>
      <c r="DK59" s="55"/>
      <c r="DL59" t="str">
        <f t="shared" si="536"/>
        <v/>
      </c>
      <c r="DM59" t="str">
        <f t="shared" si="537"/>
        <v/>
      </c>
      <c r="DN59" t="str">
        <f t="shared" si="538"/>
        <v/>
      </c>
      <c r="DO59" s="55"/>
      <c r="DP59" t="str">
        <f t="shared" si="539"/>
        <v/>
      </c>
      <c r="DQ59" t="str">
        <f t="shared" si="540"/>
        <v/>
      </c>
      <c r="DR59" t="str">
        <f t="shared" si="541"/>
        <v/>
      </c>
      <c r="DS59" s="55"/>
      <c r="DT59" t="str">
        <f t="shared" si="542"/>
        <v/>
      </c>
      <c r="DU59" t="str">
        <f t="shared" si="543"/>
        <v/>
      </c>
      <c r="DV59" t="str">
        <f t="shared" si="544"/>
        <v/>
      </c>
      <c r="DW59" s="55"/>
      <c r="DX59" t="str">
        <f t="shared" si="545"/>
        <v/>
      </c>
      <c r="DY59" t="str">
        <f t="shared" si="546"/>
        <v/>
      </c>
      <c r="DZ59" t="str">
        <f t="shared" si="547"/>
        <v/>
      </c>
      <c r="EA59" s="55"/>
      <c r="EB59" t="str">
        <f t="shared" si="548"/>
        <v/>
      </c>
      <c r="EC59" t="str">
        <f t="shared" si="549"/>
        <v/>
      </c>
      <c r="ED59" t="str">
        <f t="shared" si="550"/>
        <v/>
      </c>
      <c r="EE59" s="55"/>
      <c r="EF59" t="str">
        <f t="shared" si="551"/>
        <v/>
      </c>
      <c r="EG59" t="str">
        <f t="shared" si="552"/>
        <v/>
      </c>
      <c r="EH59" t="str">
        <f t="shared" si="553"/>
        <v/>
      </c>
      <c r="EI59" s="55"/>
    </row>
    <row r="60" spans="11:139" x14ac:dyDescent="0.3">
      <c r="K60">
        <v>56</v>
      </c>
      <c r="L60" t="str">
        <f t="shared" si="460"/>
        <v/>
      </c>
      <c r="M60" t="str">
        <f t="shared" si="460"/>
        <v/>
      </c>
      <c r="N60" t="str">
        <f t="shared" si="460"/>
        <v/>
      </c>
      <c r="O60" s="55"/>
      <c r="P60" t="str">
        <f t="shared" si="461"/>
        <v/>
      </c>
      <c r="Q60" t="str">
        <f t="shared" si="462"/>
        <v/>
      </c>
      <c r="R60" t="str">
        <f t="shared" si="463"/>
        <v/>
      </c>
      <c r="S60" s="55"/>
      <c r="T60" t="str">
        <f t="shared" si="464"/>
        <v/>
      </c>
      <c r="U60" t="str">
        <f t="shared" si="465"/>
        <v/>
      </c>
      <c r="V60" t="str">
        <f t="shared" si="466"/>
        <v/>
      </c>
      <c r="W60" s="55"/>
      <c r="X60" t="str">
        <f t="shared" si="467"/>
        <v/>
      </c>
      <c r="Y60" t="str">
        <f t="shared" si="468"/>
        <v/>
      </c>
      <c r="Z60" t="str">
        <f t="shared" si="469"/>
        <v/>
      </c>
      <c r="AA60" s="55"/>
      <c r="AB60" t="str">
        <f t="shared" si="470"/>
        <v/>
      </c>
      <c r="AC60" t="str">
        <f t="shared" si="471"/>
        <v/>
      </c>
      <c r="AD60" t="str">
        <f t="shared" si="472"/>
        <v/>
      </c>
      <c r="AE60" s="55"/>
      <c r="AF60" t="str">
        <f t="shared" si="473"/>
        <v/>
      </c>
      <c r="AG60" t="str">
        <f t="shared" si="474"/>
        <v/>
      </c>
      <c r="AH60" t="str">
        <f t="shared" si="475"/>
        <v/>
      </c>
      <c r="AI60" s="55"/>
      <c r="AJ60" t="str">
        <f t="shared" si="476"/>
        <v/>
      </c>
      <c r="AK60" t="str">
        <f t="shared" si="477"/>
        <v/>
      </c>
      <c r="AL60" t="str">
        <f t="shared" si="478"/>
        <v/>
      </c>
      <c r="AM60" s="55"/>
      <c r="AN60" t="str">
        <f t="shared" si="479"/>
        <v/>
      </c>
      <c r="AO60" t="str">
        <f t="shared" si="480"/>
        <v/>
      </c>
      <c r="AP60" t="str">
        <f t="shared" si="481"/>
        <v/>
      </c>
      <c r="AQ60" s="55"/>
      <c r="AR60" t="str">
        <f t="shared" si="482"/>
        <v/>
      </c>
      <c r="AS60" t="str">
        <f t="shared" si="483"/>
        <v/>
      </c>
      <c r="AT60" t="str">
        <f t="shared" si="484"/>
        <v/>
      </c>
      <c r="AU60" s="55"/>
      <c r="AV60" t="str">
        <f t="shared" si="485"/>
        <v/>
      </c>
      <c r="AW60" t="str">
        <f t="shared" si="486"/>
        <v/>
      </c>
      <c r="AX60" t="str">
        <f t="shared" si="487"/>
        <v/>
      </c>
      <c r="AY60" s="55"/>
      <c r="AZ60" t="str">
        <f t="shared" si="488"/>
        <v/>
      </c>
      <c r="BA60" t="str">
        <f t="shared" si="489"/>
        <v/>
      </c>
      <c r="BB60" t="str">
        <f t="shared" si="490"/>
        <v/>
      </c>
      <c r="BC60" s="55"/>
      <c r="BD60" t="str">
        <f t="shared" si="491"/>
        <v/>
      </c>
      <c r="BE60" t="str">
        <f t="shared" si="492"/>
        <v/>
      </c>
      <c r="BF60" t="str">
        <f t="shared" si="493"/>
        <v/>
      </c>
      <c r="BG60" s="55"/>
      <c r="BH60" t="str">
        <f t="shared" si="494"/>
        <v/>
      </c>
      <c r="BI60" t="str">
        <f t="shared" si="495"/>
        <v/>
      </c>
      <c r="BJ60" t="str">
        <f t="shared" si="496"/>
        <v/>
      </c>
      <c r="BK60" s="55"/>
      <c r="BL60" t="str">
        <f t="shared" si="497"/>
        <v/>
      </c>
      <c r="BM60" t="str">
        <f t="shared" si="498"/>
        <v/>
      </c>
      <c r="BN60" t="str">
        <f t="shared" si="499"/>
        <v/>
      </c>
      <c r="BO60" s="55"/>
      <c r="BP60" t="str">
        <f t="shared" si="500"/>
        <v/>
      </c>
      <c r="BQ60" t="str">
        <f t="shared" si="501"/>
        <v/>
      </c>
      <c r="BR60" t="str">
        <f t="shared" si="502"/>
        <v/>
      </c>
      <c r="BS60" s="55"/>
      <c r="BT60" t="str">
        <f t="shared" si="503"/>
        <v/>
      </c>
      <c r="BU60" t="str">
        <f t="shared" si="504"/>
        <v/>
      </c>
      <c r="BV60" t="str">
        <f t="shared" si="505"/>
        <v/>
      </c>
      <c r="BW60" s="55"/>
      <c r="BX60" t="str">
        <f t="shared" si="506"/>
        <v/>
      </c>
      <c r="BY60" t="str">
        <f t="shared" si="507"/>
        <v/>
      </c>
      <c r="BZ60" t="str">
        <f t="shared" si="508"/>
        <v/>
      </c>
      <c r="CA60" s="55"/>
      <c r="CB60" t="str">
        <f t="shared" si="509"/>
        <v/>
      </c>
      <c r="CC60" t="str">
        <f t="shared" si="510"/>
        <v/>
      </c>
      <c r="CD60" t="str">
        <f t="shared" si="511"/>
        <v/>
      </c>
      <c r="CE60" s="55"/>
      <c r="CF60" t="str">
        <f t="shared" si="512"/>
        <v/>
      </c>
      <c r="CG60" t="str">
        <f t="shared" si="513"/>
        <v/>
      </c>
      <c r="CH60" t="str">
        <f t="shared" si="514"/>
        <v/>
      </c>
      <c r="CI60" s="55"/>
      <c r="CJ60" t="str">
        <f t="shared" si="515"/>
        <v/>
      </c>
      <c r="CK60" t="str">
        <f t="shared" si="516"/>
        <v/>
      </c>
      <c r="CL60" t="str">
        <f t="shared" si="517"/>
        <v/>
      </c>
      <c r="CM60" s="55"/>
      <c r="CN60" t="str">
        <f t="shared" si="518"/>
        <v/>
      </c>
      <c r="CO60" t="str">
        <f t="shared" si="519"/>
        <v/>
      </c>
      <c r="CP60" t="str">
        <f t="shared" si="520"/>
        <v/>
      </c>
      <c r="CQ60" s="55"/>
      <c r="CR60" t="str">
        <f t="shared" si="521"/>
        <v/>
      </c>
      <c r="CS60" t="str">
        <f t="shared" si="522"/>
        <v/>
      </c>
      <c r="CT60" t="str">
        <f t="shared" si="523"/>
        <v/>
      </c>
      <c r="CU60" s="55"/>
      <c r="CV60" t="str">
        <f t="shared" si="524"/>
        <v/>
      </c>
      <c r="CW60" t="str">
        <f t="shared" si="525"/>
        <v/>
      </c>
      <c r="CX60" t="str">
        <f t="shared" si="526"/>
        <v/>
      </c>
      <c r="CY60" s="55"/>
      <c r="CZ60" t="str">
        <f t="shared" si="527"/>
        <v/>
      </c>
      <c r="DA60" t="str">
        <f t="shared" si="528"/>
        <v/>
      </c>
      <c r="DB60" t="str">
        <f t="shared" si="529"/>
        <v/>
      </c>
      <c r="DC60" s="55"/>
      <c r="DD60" t="str">
        <f t="shared" si="530"/>
        <v/>
      </c>
      <c r="DE60" t="str">
        <f t="shared" si="531"/>
        <v/>
      </c>
      <c r="DF60" t="str">
        <f t="shared" si="532"/>
        <v/>
      </c>
      <c r="DG60" s="55"/>
      <c r="DH60" t="str">
        <f t="shared" si="533"/>
        <v/>
      </c>
      <c r="DI60" t="str">
        <f t="shared" si="534"/>
        <v/>
      </c>
      <c r="DJ60" t="str">
        <f t="shared" si="535"/>
        <v/>
      </c>
      <c r="DK60" s="55"/>
      <c r="DL60" t="str">
        <f t="shared" si="536"/>
        <v/>
      </c>
      <c r="DM60" t="str">
        <f t="shared" si="537"/>
        <v/>
      </c>
      <c r="DN60" t="str">
        <f t="shared" si="538"/>
        <v/>
      </c>
      <c r="DO60" s="55"/>
      <c r="DP60" t="str">
        <f t="shared" si="539"/>
        <v/>
      </c>
      <c r="DQ60" t="str">
        <f t="shared" si="540"/>
        <v/>
      </c>
      <c r="DR60" t="str">
        <f t="shared" si="541"/>
        <v/>
      </c>
      <c r="DS60" s="55"/>
      <c r="DT60" t="str">
        <f t="shared" si="542"/>
        <v/>
      </c>
      <c r="DU60" t="str">
        <f t="shared" si="543"/>
        <v/>
      </c>
      <c r="DV60" t="str">
        <f t="shared" si="544"/>
        <v/>
      </c>
      <c r="DW60" s="55"/>
      <c r="DX60" t="str">
        <f t="shared" si="545"/>
        <v/>
      </c>
      <c r="DY60" t="str">
        <f t="shared" si="546"/>
        <v/>
      </c>
      <c r="DZ60" t="str">
        <f t="shared" si="547"/>
        <v/>
      </c>
      <c r="EA60" s="55"/>
      <c r="EB60" t="str">
        <f t="shared" si="548"/>
        <v/>
      </c>
      <c r="EC60" t="str">
        <f t="shared" si="549"/>
        <v/>
      </c>
      <c r="ED60" t="str">
        <f t="shared" si="550"/>
        <v/>
      </c>
      <c r="EE60" s="55"/>
      <c r="EF60" t="str">
        <f t="shared" si="551"/>
        <v/>
      </c>
      <c r="EG60" t="str">
        <f t="shared" si="552"/>
        <v/>
      </c>
      <c r="EH60" t="str">
        <f t="shared" si="553"/>
        <v/>
      </c>
      <c r="EI60" s="55"/>
    </row>
    <row r="61" spans="11:139" x14ac:dyDescent="0.3">
      <c r="K61">
        <v>57</v>
      </c>
      <c r="L61" t="str">
        <f t="shared" si="460"/>
        <v/>
      </c>
      <c r="M61" t="str">
        <f t="shared" si="460"/>
        <v/>
      </c>
      <c r="N61" t="str">
        <f t="shared" si="460"/>
        <v/>
      </c>
      <c r="O61" s="55"/>
      <c r="P61" t="str">
        <f t="shared" si="461"/>
        <v/>
      </c>
      <c r="Q61" t="str">
        <f t="shared" si="462"/>
        <v/>
      </c>
      <c r="R61" t="str">
        <f t="shared" si="463"/>
        <v/>
      </c>
      <c r="S61" s="55"/>
      <c r="T61" t="str">
        <f t="shared" si="464"/>
        <v/>
      </c>
      <c r="U61" t="str">
        <f t="shared" si="465"/>
        <v/>
      </c>
      <c r="V61" t="str">
        <f t="shared" si="466"/>
        <v/>
      </c>
      <c r="W61" s="55"/>
      <c r="X61" t="str">
        <f t="shared" si="467"/>
        <v/>
      </c>
      <c r="Y61" t="str">
        <f t="shared" si="468"/>
        <v/>
      </c>
      <c r="Z61" t="str">
        <f t="shared" si="469"/>
        <v/>
      </c>
      <c r="AA61" s="55"/>
      <c r="AB61" t="str">
        <f t="shared" si="470"/>
        <v/>
      </c>
      <c r="AC61" t="str">
        <f t="shared" si="471"/>
        <v/>
      </c>
      <c r="AD61" t="str">
        <f t="shared" si="472"/>
        <v/>
      </c>
      <c r="AE61" s="55"/>
      <c r="AF61" t="str">
        <f t="shared" si="473"/>
        <v/>
      </c>
      <c r="AG61" t="str">
        <f t="shared" si="474"/>
        <v/>
      </c>
      <c r="AH61" t="str">
        <f t="shared" si="475"/>
        <v/>
      </c>
      <c r="AI61" s="55"/>
      <c r="AJ61" t="str">
        <f t="shared" si="476"/>
        <v/>
      </c>
      <c r="AK61" t="str">
        <f t="shared" si="477"/>
        <v/>
      </c>
      <c r="AL61" t="str">
        <f t="shared" si="478"/>
        <v/>
      </c>
      <c r="AM61" s="55"/>
      <c r="AN61" t="str">
        <f t="shared" si="479"/>
        <v/>
      </c>
      <c r="AO61" t="str">
        <f t="shared" si="480"/>
        <v/>
      </c>
      <c r="AP61" t="str">
        <f t="shared" si="481"/>
        <v/>
      </c>
      <c r="AQ61" s="55"/>
      <c r="AR61" t="str">
        <f t="shared" si="482"/>
        <v/>
      </c>
      <c r="AS61" t="str">
        <f t="shared" si="483"/>
        <v/>
      </c>
      <c r="AT61" t="str">
        <f t="shared" si="484"/>
        <v/>
      </c>
      <c r="AU61" s="55"/>
      <c r="AV61" t="str">
        <f t="shared" si="485"/>
        <v/>
      </c>
      <c r="AW61" t="str">
        <f t="shared" si="486"/>
        <v/>
      </c>
      <c r="AX61" t="str">
        <f t="shared" si="487"/>
        <v/>
      </c>
      <c r="AY61" s="55"/>
      <c r="AZ61" t="str">
        <f t="shared" si="488"/>
        <v/>
      </c>
      <c r="BA61" t="str">
        <f t="shared" si="489"/>
        <v/>
      </c>
      <c r="BB61" t="str">
        <f t="shared" si="490"/>
        <v/>
      </c>
      <c r="BC61" s="55"/>
      <c r="BD61" t="str">
        <f t="shared" si="491"/>
        <v/>
      </c>
      <c r="BE61" t="str">
        <f t="shared" si="492"/>
        <v/>
      </c>
      <c r="BF61" t="str">
        <f t="shared" si="493"/>
        <v/>
      </c>
      <c r="BG61" s="55"/>
      <c r="BH61" t="str">
        <f t="shared" si="494"/>
        <v/>
      </c>
      <c r="BI61" t="str">
        <f t="shared" si="495"/>
        <v/>
      </c>
      <c r="BJ61" t="str">
        <f t="shared" si="496"/>
        <v/>
      </c>
      <c r="BK61" s="55"/>
      <c r="BL61" t="str">
        <f t="shared" si="497"/>
        <v/>
      </c>
      <c r="BM61" t="str">
        <f t="shared" si="498"/>
        <v/>
      </c>
      <c r="BN61" t="str">
        <f t="shared" si="499"/>
        <v/>
      </c>
      <c r="BO61" s="55"/>
      <c r="BP61" t="str">
        <f t="shared" si="500"/>
        <v/>
      </c>
      <c r="BQ61" t="str">
        <f t="shared" si="501"/>
        <v/>
      </c>
      <c r="BR61" t="str">
        <f t="shared" si="502"/>
        <v/>
      </c>
      <c r="BS61" s="55"/>
      <c r="BT61" t="str">
        <f t="shared" si="503"/>
        <v/>
      </c>
      <c r="BU61" t="str">
        <f t="shared" si="504"/>
        <v/>
      </c>
      <c r="BV61" t="str">
        <f t="shared" si="505"/>
        <v/>
      </c>
      <c r="BW61" s="55"/>
      <c r="BX61" t="str">
        <f t="shared" si="506"/>
        <v/>
      </c>
      <c r="BY61" t="str">
        <f t="shared" si="507"/>
        <v/>
      </c>
      <c r="BZ61" t="str">
        <f t="shared" si="508"/>
        <v/>
      </c>
      <c r="CA61" s="55"/>
      <c r="CB61" t="str">
        <f t="shared" si="509"/>
        <v/>
      </c>
      <c r="CC61" t="str">
        <f t="shared" si="510"/>
        <v/>
      </c>
      <c r="CD61" t="str">
        <f t="shared" si="511"/>
        <v/>
      </c>
      <c r="CE61" s="55"/>
      <c r="CF61" t="str">
        <f t="shared" si="512"/>
        <v/>
      </c>
      <c r="CG61" t="str">
        <f t="shared" si="513"/>
        <v/>
      </c>
      <c r="CH61" t="str">
        <f t="shared" si="514"/>
        <v/>
      </c>
      <c r="CI61" s="55"/>
      <c r="CJ61" t="str">
        <f t="shared" si="515"/>
        <v/>
      </c>
      <c r="CK61" t="str">
        <f t="shared" si="516"/>
        <v/>
      </c>
      <c r="CL61" t="str">
        <f t="shared" si="517"/>
        <v/>
      </c>
      <c r="CM61" s="55"/>
      <c r="CN61" t="str">
        <f t="shared" si="518"/>
        <v/>
      </c>
      <c r="CO61" t="str">
        <f t="shared" si="519"/>
        <v/>
      </c>
      <c r="CP61" t="str">
        <f t="shared" si="520"/>
        <v/>
      </c>
      <c r="CQ61" s="55"/>
      <c r="CR61" t="str">
        <f t="shared" si="521"/>
        <v/>
      </c>
      <c r="CS61" t="str">
        <f t="shared" si="522"/>
        <v/>
      </c>
      <c r="CT61" t="str">
        <f t="shared" si="523"/>
        <v/>
      </c>
      <c r="CU61" s="55"/>
      <c r="CV61" t="str">
        <f t="shared" si="524"/>
        <v/>
      </c>
      <c r="CW61" t="str">
        <f t="shared" si="525"/>
        <v/>
      </c>
      <c r="CX61" t="str">
        <f t="shared" si="526"/>
        <v/>
      </c>
      <c r="CY61" s="55"/>
      <c r="CZ61" t="str">
        <f t="shared" si="527"/>
        <v/>
      </c>
      <c r="DA61" t="str">
        <f t="shared" si="528"/>
        <v/>
      </c>
      <c r="DB61" t="str">
        <f t="shared" si="529"/>
        <v/>
      </c>
      <c r="DC61" s="55"/>
      <c r="DD61" t="str">
        <f t="shared" si="530"/>
        <v/>
      </c>
      <c r="DE61" t="str">
        <f t="shared" si="531"/>
        <v/>
      </c>
      <c r="DF61" t="str">
        <f t="shared" si="532"/>
        <v/>
      </c>
      <c r="DG61" s="55"/>
      <c r="DH61" t="str">
        <f t="shared" si="533"/>
        <v/>
      </c>
      <c r="DI61" t="str">
        <f t="shared" si="534"/>
        <v/>
      </c>
      <c r="DJ61" t="str">
        <f t="shared" si="535"/>
        <v/>
      </c>
      <c r="DK61" s="55"/>
      <c r="DL61" t="str">
        <f t="shared" si="536"/>
        <v/>
      </c>
      <c r="DM61" t="str">
        <f t="shared" si="537"/>
        <v/>
      </c>
      <c r="DN61" t="str">
        <f t="shared" si="538"/>
        <v/>
      </c>
      <c r="DO61" s="55"/>
      <c r="DP61" t="str">
        <f t="shared" si="539"/>
        <v/>
      </c>
      <c r="DQ61" t="str">
        <f t="shared" si="540"/>
        <v/>
      </c>
      <c r="DR61" t="str">
        <f t="shared" si="541"/>
        <v/>
      </c>
      <c r="DS61" s="55"/>
      <c r="DT61" t="str">
        <f t="shared" si="542"/>
        <v/>
      </c>
      <c r="DU61" t="str">
        <f t="shared" si="543"/>
        <v/>
      </c>
      <c r="DV61" t="str">
        <f t="shared" si="544"/>
        <v/>
      </c>
      <c r="DW61" s="55"/>
      <c r="DX61" t="str">
        <f t="shared" si="545"/>
        <v/>
      </c>
      <c r="DY61" t="str">
        <f t="shared" si="546"/>
        <v/>
      </c>
      <c r="DZ61" t="str">
        <f t="shared" si="547"/>
        <v/>
      </c>
      <c r="EA61" s="55"/>
      <c r="EB61" t="str">
        <f t="shared" si="548"/>
        <v/>
      </c>
      <c r="EC61" t="str">
        <f t="shared" si="549"/>
        <v/>
      </c>
      <c r="ED61" t="str">
        <f t="shared" si="550"/>
        <v/>
      </c>
      <c r="EE61" s="55"/>
      <c r="EF61" t="str">
        <f t="shared" si="551"/>
        <v/>
      </c>
      <c r="EG61" t="str">
        <f t="shared" si="552"/>
        <v/>
      </c>
      <c r="EH61" t="str">
        <f t="shared" si="553"/>
        <v/>
      </c>
      <c r="EI61" s="55"/>
    </row>
    <row r="62" spans="11:139" x14ac:dyDescent="0.3">
      <c r="K62" s="4">
        <v>58</v>
      </c>
      <c r="L62" t="str">
        <f t="shared" si="460"/>
        <v/>
      </c>
      <c r="M62" t="str">
        <f t="shared" si="460"/>
        <v/>
      </c>
      <c r="N62" t="str">
        <f t="shared" si="460"/>
        <v/>
      </c>
      <c r="O62" s="55"/>
      <c r="P62" t="str">
        <f t="shared" si="461"/>
        <v/>
      </c>
      <c r="Q62" t="str">
        <f t="shared" si="462"/>
        <v/>
      </c>
      <c r="R62" t="str">
        <f t="shared" si="463"/>
        <v/>
      </c>
      <c r="S62" s="55"/>
      <c r="T62" t="str">
        <f t="shared" si="464"/>
        <v/>
      </c>
      <c r="U62" t="str">
        <f t="shared" si="465"/>
        <v/>
      </c>
      <c r="V62" t="str">
        <f t="shared" si="466"/>
        <v/>
      </c>
      <c r="W62" s="55"/>
      <c r="X62" t="str">
        <f t="shared" si="467"/>
        <v/>
      </c>
      <c r="Y62" t="str">
        <f t="shared" si="468"/>
        <v/>
      </c>
      <c r="Z62" t="str">
        <f t="shared" si="469"/>
        <v/>
      </c>
      <c r="AA62" s="55"/>
      <c r="AB62" t="str">
        <f t="shared" si="470"/>
        <v/>
      </c>
      <c r="AC62" t="str">
        <f t="shared" si="471"/>
        <v/>
      </c>
      <c r="AD62" t="str">
        <f t="shared" si="472"/>
        <v/>
      </c>
      <c r="AE62" s="55"/>
      <c r="AF62" t="str">
        <f t="shared" si="473"/>
        <v/>
      </c>
      <c r="AG62" t="str">
        <f t="shared" si="474"/>
        <v/>
      </c>
      <c r="AH62" t="str">
        <f t="shared" si="475"/>
        <v/>
      </c>
      <c r="AI62" s="55"/>
      <c r="AJ62" t="str">
        <f t="shared" si="476"/>
        <v/>
      </c>
      <c r="AK62" t="str">
        <f t="shared" si="477"/>
        <v/>
      </c>
      <c r="AL62" t="str">
        <f t="shared" si="478"/>
        <v/>
      </c>
      <c r="AM62" s="55"/>
      <c r="AN62" t="str">
        <f t="shared" si="479"/>
        <v/>
      </c>
      <c r="AO62" t="str">
        <f t="shared" si="480"/>
        <v/>
      </c>
      <c r="AP62" t="str">
        <f t="shared" si="481"/>
        <v/>
      </c>
      <c r="AQ62" s="55"/>
      <c r="AR62" t="str">
        <f t="shared" si="482"/>
        <v/>
      </c>
      <c r="AS62" t="str">
        <f t="shared" si="483"/>
        <v/>
      </c>
      <c r="AT62" t="str">
        <f t="shared" si="484"/>
        <v/>
      </c>
      <c r="AU62" s="55"/>
      <c r="AV62" t="str">
        <f t="shared" si="485"/>
        <v/>
      </c>
      <c r="AW62" t="str">
        <f t="shared" si="486"/>
        <v/>
      </c>
      <c r="AX62" t="str">
        <f t="shared" si="487"/>
        <v/>
      </c>
      <c r="AY62" s="55"/>
      <c r="AZ62" t="str">
        <f t="shared" si="488"/>
        <v/>
      </c>
      <c r="BA62" t="str">
        <f t="shared" si="489"/>
        <v/>
      </c>
      <c r="BB62" t="str">
        <f t="shared" si="490"/>
        <v/>
      </c>
      <c r="BC62" s="55"/>
      <c r="BD62" t="str">
        <f t="shared" si="491"/>
        <v/>
      </c>
      <c r="BE62" t="str">
        <f t="shared" si="492"/>
        <v/>
      </c>
      <c r="BF62" t="str">
        <f t="shared" si="493"/>
        <v/>
      </c>
      <c r="BG62" s="55"/>
      <c r="BH62" t="str">
        <f t="shared" si="494"/>
        <v/>
      </c>
      <c r="BI62" t="str">
        <f t="shared" si="495"/>
        <v/>
      </c>
      <c r="BJ62" t="str">
        <f t="shared" si="496"/>
        <v/>
      </c>
      <c r="BK62" s="55"/>
      <c r="BL62" t="str">
        <f t="shared" si="497"/>
        <v/>
      </c>
      <c r="BM62" t="str">
        <f t="shared" si="498"/>
        <v/>
      </c>
      <c r="BN62" t="str">
        <f t="shared" si="499"/>
        <v/>
      </c>
      <c r="BO62" s="55"/>
      <c r="BP62" t="str">
        <f t="shared" si="500"/>
        <v/>
      </c>
      <c r="BQ62" t="str">
        <f t="shared" si="501"/>
        <v/>
      </c>
      <c r="BR62" t="str">
        <f t="shared" si="502"/>
        <v/>
      </c>
      <c r="BS62" s="55"/>
      <c r="BT62" t="str">
        <f t="shared" si="503"/>
        <v/>
      </c>
      <c r="BU62" t="str">
        <f t="shared" si="504"/>
        <v/>
      </c>
      <c r="BV62" t="str">
        <f t="shared" si="505"/>
        <v/>
      </c>
      <c r="BW62" s="55"/>
      <c r="BX62" t="str">
        <f t="shared" si="506"/>
        <v/>
      </c>
      <c r="BY62" t="str">
        <f t="shared" si="507"/>
        <v/>
      </c>
      <c r="BZ62" t="str">
        <f t="shared" si="508"/>
        <v/>
      </c>
      <c r="CA62" s="55"/>
      <c r="CB62" t="str">
        <f t="shared" si="509"/>
        <v/>
      </c>
      <c r="CC62" t="str">
        <f t="shared" si="510"/>
        <v/>
      </c>
      <c r="CD62" t="str">
        <f t="shared" si="511"/>
        <v/>
      </c>
      <c r="CE62" s="55"/>
      <c r="CF62" t="str">
        <f t="shared" si="512"/>
        <v/>
      </c>
      <c r="CG62" t="str">
        <f t="shared" si="513"/>
        <v/>
      </c>
      <c r="CH62" t="str">
        <f t="shared" si="514"/>
        <v/>
      </c>
      <c r="CI62" s="55"/>
      <c r="CJ62" t="str">
        <f t="shared" si="515"/>
        <v/>
      </c>
      <c r="CK62" t="str">
        <f t="shared" si="516"/>
        <v/>
      </c>
      <c r="CL62" t="str">
        <f t="shared" si="517"/>
        <v/>
      </c>
      <c r="CM62" s="55"/>
      <c r="CN62" t="str">
        <f t="shared" si="518"/>
        <v/>
      </c>
      <c r="CO62" t="str">
        <f t="shared" si="519"/>
        <v/>
      </c>
      <c r="CP62" t="str">
        <f t="shared" si="520"/>
        <v/>
      </c>
      <c r="CQ62" s="55"/>
      <c r="CR62" t="str">
        <f t="shared" si="521"/>
        <v/>
      </c>
      <c r="CS62" t="str">
        <f t="shared" si="522"/>
        <v/>
      </c>
      <c r="CT62" t="str">
        <f t="shared" si="523"/>
        <v/>
      </c>
      <c r="CU62" s="55"/>
      <c r="CV62" t="str">
        <f t="shared" si="524"/>
        <v/>
      </c>
      <c r="CW62" t="str">
        <f t="shared" si="525"/>
        <v/>
      </c>
      <c r="CX62" t="str">
        <f t="shared" si="526"/>
        <v/>
      </c>
      <c r="CY62" s="55"/>
      <c r="CZ62" t="str">
        <f t="shared" si="527"/>
        <v/>
      </c>
      <c r="DA62" t="str">
        <f t="shared" si="528"/>
        <v/>
      </c>
      <c r="DB62" t="str">
        <f t="shared" si="529"/>
        <v/>
      </c>
      <c r="DC62" s="55"/>
      <c r="DD62" t="str">
        <f t="shared" si="530"/>
        <v/>
      </c>
      <c r="DE62" t="str">
        <f t="shared" si="531"/>
        <v/>
      </c>
      <c r="DF62" t="str">
        <f t="shared" si="532"/>
        <v/>
      </c>
      <c r="DG62" s="55"/>
      <c r="DH62" t="str">
        <f t="shared" si="533"/>
        <v/>
      </c>
      <c r="DI62" t="str">
        <f t="shared" si="534"/>
        <v/>
      </c>
      <c r="DJ62" t="str">
        <f t="shared" si="535"/>
        <v/>
      </c>
      <c r="DK62" s="55"/>
      <c r="DL62" t="str">
        <f t="shared" si="536"/>
        <v/>
      </c>
      <c r="DM62" t="str">
        <f t="shared" si="537"/>
        <v/>
      </c>
      <c r="DN62" t="str">
        <f t="shared" si="538"/>
        <v/>
      </c>
      <c r="DO62" s="55"/>
      <c r="DP62" t="str">
        <f t="shared" si="539"/>
        <v/>
      </c>
      <c r="DQ62" t="str">
        <f t="shared" si="540"/>
        <v/>
      </c>
      <c r="DR62" t="str">
        <f t="shared" si="541"/>
        <v/>
      </c>
      <c r="DS62" s="55"/>
      <c r="DT62" t="str">
        <f t="shared" si="542"/>
        <v/>
      </c>
      <c r="DU62" t="str">
        <f t="shared" si="543"/>
        <v/>
      </c>
      <c r="DV62" t="str">
        <f t="shared" si="544"/>
        <v/>
      </c>
      <c r="DW62" s="55"/>
      <c r="DX62" t="str">
        <f t="shared" si="545"/>
        <v/>
      </c>
      <c r="DY62" t="str">
        <f t="shared" si="546"/>
        <v/>
      </c>
      <c r="DZ62" t="str">
        <f t="shared" si="547"/>
        <v/>
      </c>
      <c r="EA62" s="55"/>
      <c r="EB62" t="str">
        <f t="shared" si="548"/>
        <v/>
      </c>
      <c r="EC62" t="str">
        <f t="shared" si="549"/>
        <v/>
      </c>
      <c r="ED62" t="str">
        <f t="shared" si="550"/>
        <v/>
      </c>
      <c r="EE62" s="55"/>
      <c r="EF62" t="str">
        <f t="shared" si="551"/>
        <v/>
      </c>
      <c r="EG62" t="str">
        <f t="shared" si="552"/>
        <v/>
      </c>
      <c r="EH62" t="str">
        <f t="shared" si="553"/>
        <v/>
      </c>
      <c r="EI62" s="55"/>
    </row>
    <row r="63" spans="11:139" x14ac:dyDescent="0.3">
      <c r="K63">
        <v>59</v>
      </c>
      <c r="L63" t="str">
        <f t="shared" si="460"/>
        <v/>
      </c>
      <c r="M63" t="str">
        <f t="shared" si="460"/>
        <v/>
      </c>
      <c r="N63" t="str">
        <f t="shared" si="460"/>
        <v/>
      </c>
      <c r="O63" s="55"/>
      <c r="P63" t="str">
        <f t="shared" si="461"/>
        <v/>
      </c>
      <c r="Q63" t="str">
        <f t="shared" si="462"/>
        <v/>
      </c>
      <c r="R63" t="str">
        <f t="shared" si="463"/>
        <v/>
      </c>
      <c r="S63" s="55"/>
      <c r="T63" t="str">
        <f t="shared" si="464"/>
        <v/>
      </c>
      <c r="U63" t="str">
        <f t="shared" si="465"/>
        <v/>
      </c>
      <c r="V63" t="str">
        <f t="shared" si="466"/>
        <v/>
      </c>
      <c r="W63" s="55"/>
      <c r="X63" t="str">
        <f t="shared" si="467"/>
        <v/>
      </c>
      <c r="Y63" t="str">
        <f t="shared" si="468"/>
        <v/>
      </c>
      <c r="Z63" t="str">
        <f t="shared" si="469"/>
        <v/>
      </c>
      <c r="AA63" s="55"/>
      <c r="AB63" t="str">
        <f t="shared" si="470"/>
        <v/>
      </c>
      <c r="AC63" t="str">
        <f t="shared" si="471"/>
        <v/>
      </c>
      <c r="AD63" t="str">
        <f t="shared" si="472"/>
        <v/>
      </c>
      <c r="AE63" s="55"/>
      <c r="AF63" t="str">
        <f t="shared" si="473"/>
        <v/>
      </c>
      <c r="AG63" t="str">
        <f t="shared" si="474"/>
        <v/>
      </c>
      <c r="AH63" t="str">
        <f t="shared" si="475"/>
        <v/>
      </c>
      <c r="AI63" s="55"/>
      <c r="AJ63" t="str">
        <f t="shared" si="476"/>
        <v/>
      </c>
      <c r="AK63" t="str">
        <f t="shared" si="477"/>
        <v/>
      </c>
      <c r="AL63" t="str">
        <f t="shared" si="478"/>
        <v/>
      </c>
      <c r="AM63" s="55"/>
      <c r="AN63" t="str">
        <f t="shared" si="479"/>
        <v/>
      </c>
      <c r="AO63" t="str">
        <f t="shared" si="480"/>
        <v/>
      </c>
      <c r="AP63" t="str">
        <f t="shared" si="481"/>
        <v/>
      </c>
      <c r="AQ63" s="55"/>
      <c r="AR63" t="str">
        <f t="shared" si="482"/>
        <v/>
      </c>
      <c r="AS63" t="str">
        <f t="shared" si="483"/>
        <v/>
      </c>
      <c r="AT63" t="str">
        <f t="shared" si="484"/>
        <v/>
      </c>
      <c r="AU63" s="55"/>
      <c r="AV63" t="str">
        <f t="shared" si="485"/>
        <v/>
      </c>
      <c r="AW63" t="str">
        <f t="shared" si="486"/>
        <v/>
      </c>
      <c r="AX63" t="str">
        <f t="shared" si="487"/>
        <v/>
      </c>
      <c r="AY63" s="55"/>
      <c r="AZ63" t="str">
        <f t="shared" si="488"/>
        <v/>
      </c>
      <c r="BA63" t="str">
        <f t="shared" si="489"/>
        <v/>
      </c>
      <c r="BB63" t="str">
        <f t="shared" si="490"/>
        <v/>
      </c>
      <c r="BC63" s="55"/>
      <c r="BD63" t="str">
        <f t="shared" si="491"/>
        <v/>
      </c>
      <c r="BE63" t="str">
        <f t="shared" si="492"/>
        <v/>
      </c>
      <c r="BF63" t="str">
        <f t="shared" si="493"/>
        <v/>
      </c>
      <c r="BG63" s="55"/>
      <c r="BH63" t="str">
        <f t="shared" si="494"/>
        <v/>
      </c>
      <c r="BI63" t="str">
        <f t="shared" si="495"/>
        <v/>
      </c>
      <c r="BJ63" t="str">
        <f t="shared" si="496"/>
        <v/>
      </c>
      <c r="BK63" s="55"/>
      <c r="BL63" t="str">
        <f t="shared" si="497"/>
        <v/>
      </c>
      <c r="BM63" t="str">
        <f t="shared" si="498"/>
        <v/>
      </c>
      <c r="BN63" t="str">
        <f t="shared" si="499"/>
        <v/>
      </c>
      <c r="BO63" s="55"/>
      <c r="BP63" t="str">
        <f t="shared" si="500"/>
        <v/>
      </c>
      <c r="BQ63" t="str">
        <f t="shared" si="501"/>
        <v/>
      </c>
      <c r="BR63" t="str">
        <f t="shared" si="502"/>
        <v/>
      </c>
      <c r="BS63" s="55"/>
      <c r="BT63" t="str">
        <f t="shared" si="503"/>
        <v/>
      </c>
      <c r="BU63" t="str">
        <f t="shared" si="504"/>
        <v/>
      </c>
      <c r="BV63" t="str">
        <f t="shared" si="505"/>
        <v/>
      </c>
      <c r="BW63" s="55"/>
      <c r="BX63" t="str">
        <f t="shared" si="506"/>
        <v/>
      </c>
      <c r="BY63" t="str">
        <f t="shared" si="507"/>
        <v/>
      </c>
      <c r="BZ63" t="str">
        <f t="shared" si="508"/>
        <v/>
      </c>
      <c r="CA63" s="55"/>
      <c r="CB63" t="str">
        <f t="shared" si="509"/>
        <v/>
      </c>
      <c r="CC63" t="str">
        <f t="shared" si="510"/>
        <v/>
      </c>
      <c r="CD63" t="str">
        <f t="shared" si="511"/>
        <v/>
      </c>
      <c r="CE63" s="55"/>
      <c r="CF63" t="str">
        <f t="shared" si="512"/>
        <v/>
      </c>
      <c r="CG63" t="str">
        <f t="shared" si="513"/>
        <v/>
      </c>
      <c r="CH63" t="str">
        <f t="shared" si="514"/>
        <v/>
      </c>
      <c r="CI63" s="55"/>
      <c r="CJ63" t="str">
        <f t="shared" si="515"/>
        <v/>
      </c>
      <c r="CK63" t="str">
        <f t="shared" si="516"/>
        <v/>
      </c>
      <c r="CL63" t="str">
        <f t="shared" si="517"/>
        <v/>
      </c>
      <c r="CM63" s="55"/>
      <c r="CN63" t="str">
        <f t="shared" si="518"/>
        <v/>
      </c>
      <c r="CO63" t="str">
        <f t="shared" si="519"/>
        <v/>
      </c>
      <c r="CP63" t="str">
        <f t="shared" si="520"/>
        <v/>
      </c>
      <c r="CQ63" s="55"/>
      <c r="CR63" t="str">
        <f t="shared" si="521"/>
        <v/>
      </c>
      <c r="CS63" t="str">
        <f t="shared" si="522"/>
        <v/>
      </c>
      <c r="CT63" t="str">
        <f t="shared" si="523"/>
        <v/>
      </c>
      <c r="CU63" s="55"/>
      <c r="CV63" t="str">
        <f t="shared" si="524"/>
        <v/>
      </c>
      <c r="CW63" t="str">
        <f t="shared" si="525"/>
        <v/>
      </c>
      <c r="CX63" t="str">
        <f t="shared" si="526"/>
        <v/>
      </c>
      <c r="CY63" s="55"/>
      <c r="CZ63" t="str">
        <f t="shared" si="527"/>
        <v/>
      </c>
      <c r="DA63" t="str">
        <f t="shared" si="528"/>
        <v/>
      </c>
      <c r="DB63" t="str">
        <f t="shared" si="529"/>
        <v/>
      </c>
      <c r="DC63" s="55"/>
      <c r="DD63" t="str">
        <f t="shared" si="530"/>
        <v/>
      </c>
      <c r="DE63" t="str">
        <f t="shared" si="531"/>
        <v/>
      </c>
      <c r="DF63" t="str">
        <f t="shared" si="532"/>
        <v/>
      </c>
      <c r="DG63" s="55"/>
      <c r="DH63" t="str">
        <f t="shared" si="533"/>
        <v/>
      </c>
      <c r="DI63" t="str">
        <f t="shared" si="534"/>
        <v/>
      </c>
      <c r="DJ63" t="str">
        <f t="shared" si="535"/>
        <v/>
      </c>
      <c r="DK63" s="55"/>
      <c r="DL63" t="str">
        <f t="shared" si="536"/>
        <v/>
      </c>
      <c r="DM63" t="str">
        <f t="shared" si="537"/>
        <v/>
      </c>
      <c r="DN63" t="str">
        <f t="shared" si="538"/>
        <v/>
      </c>
      <c r="DO63" s="55"/>
      <c r="DP63" t="str">
        <f t="shared" si="539"/>
        <v/>
      </c>
      <c r="DQ63" t="str">
        <f t="shared" si="540"/>
        <v/>
      </c>
      <c r="DR63" t="str">
        <f t="shared" si="541"/>
        <v/>
      </c>
      <c r="DS63" s="55"/>
      <c r="DT63" t="str">
        <f t="shared" si="542"/>
        <v/>
      </c>
      <c r="DU63" t="str">
        <f t="shared" si="543"/>
        <v/>
      </c>
      <c r="DV63" t="str">
        <f t="shared" si="544"/>
        <v/>
      </c>
      <c r="DW63" s="55"/>
      <c r="DX63" t="str">
        <f t="shared" si="545"/>
        <v/>
      </c>
      <c r="DY63" t="str">
        <f t="shared" si="546"/>
        <v/>
      </c>
      <c r="DZ63" t="str">
        <f t="shared" si="547"/>
        <v/>
      </c>
      <c r="EA63" s="55"/>
      <c r="EB63" t="str">
        <f t="shared" si="548"/>
        <v/>
      </c>
      <c r="EC63" t="str">
        <f t="shared" si="549"/>
        <v/>
      </c>
      <c r="ED63" t="str">
        <f t="shared" si="550"/>
        <v/>
      </c>
      <c r="EE63" s="55"/>
      <c r="EF63" t="str">
        <f t="shared" si="551"/>
        <v/>
      </c>
      <c r="EG63" t="str">
        <f t="shared" si="552"/>
        <v/>
      </c>
      <c r="EH63" t="str">
        <f t="shared" si="553"/>
        <v/>
      </c>
      <c r="EI63" s="55"/>
    </row>
    <row r="64" spans="11:139" x14ac:dyDescent="0.3">
      <c r="K64">
        <v>60</v>
      </c>
      <c r="L64" t="str">
        <f t="shared" si="460"/>
        <v/>
      </c>
      <c r="M64" t="str">
        <f t="shared" si="460"/>
        <v/>
      </c>
      <c r="N64" t="str">
        <f t="shared" si="460"/>
        <v/>
      </c>
      <c r="O64" s="55"/>
      <c r="P64" t="str">
        <f t="shared" si="461"/>
        <v/>
      </c>
      <c r="Q64" t="str">
        <f t="shared" si="462"/>
        <v/>
      </c>
      <c r="R64" t="str">
        <f t="shared" si="463"/>
        <v/>
      </c>
      <c r="S64" s="55"/>
      <c r="T64" t="str">
        <f t="shared" si="464"/>
        <v/>
      </c>
      <c r="U64" t="str">
        <f t="shared" si="465"/>
        <v/>
      </c>
      <c r="V64" t="str">
        <f t="shared" si="466"/>
        <v/>
      </c>
      <c r="W64" s="55"/>
      <c r="X64" t="str">
        <f t="shared" si="467"/>
        <v/>
      </c>
      <c r="Y64" t="str">
        <f t="shared" si="468"/>
        <v/>
      </c>
      <c r="Z64" t="str">
        <f t="shared" si="469"/>
        <v/>
      </c>
      <c r="AA64" s="55"/>
      <c r="AB64" t="str">
        <f t="shared" si="470"/>
        <v/>
      </c>
      <c r="AC64" t="str">
        <f t="shared" si="471"/>
        <v/>
      </c>
      <c r="AD64" t="str">
        <f t="shared" si="472"/>
        <v/>
      </c>
      <c r="AE64" s="55"/>
      <c r="AF64" t="str">
        <f t="shared" si="473"/>
        <v/>
      </c>
      <c r="AG64" t="str">
        <f t="shared" si="474"/>
        <v/>
      </c>
      <c r="AH64" t="str">
        <f t="shared" si="475"/>
        <v/>
      </c>
      <c r="AI64" s="55"/>
      <c r="AJ64" t="str">
        <f t="shared" si="476"/>
        <v/>
      </c>
      <c r="AK64" t="str">
        <f t="shared" si="477"/>
        <v/>
      </c>
      <c r="AL64" t="str">
        <f t="shared" si="478"/>
        <v/>
      </c>
      <c r="AM64" s="55"/>
      <c r="AN64" t="str">
        <f t="shared" si="479"/>
        <v/>
      </c>
      <c r="AO64" t="str">
        <f t="shared" si="480"/>
        <v/>
      </c>
      <c r="AP64" t="str">
        <f t="shared" si="481"/>
        <v/>
      </c>
      <c r="AQ64" s="55"/>
      <c r="AR64" t="str">
        <f t="shared" si="482"/>
        <v/>
      </c>
      <c r="AS64" t="str">
        <f t="shared" si="483"/>
        <v/>
      </c>
      <c r="AT64" t="str">
        <f t="shared" si="484"/>
        <v/>
      </c>
      <c r="AU64" s="55"/>
      <c r="AV64" t="str">
        <f t="shared" si="485"/>
        <v/>
      </c>
      <c r="AW64" t="str">
        <f t="shared" si="486"/>
        <v/>
      </c>
      <c r="AX64" t="str">
        <f t="shared" si="487"/>
        <v/>
      </c>
      <c r="AY64" s="55"/>
      <c r="AZ64" t="str">
        <f t="shared" si="488"/>
        <v/>
      </c>
      <c r="BA64" t="str">
        <f t="shared" si="489"/>
        <v/>
      </c>
      <c r="BB64" t="str">
        <f t="shared" si="490"/>
        <v/>
      </c>
      <c r="BC64" s="55"/>
      <c r="BD64" t="str">
        <f t="shared" si="491"/>
        <v/>
      </c>
      <c r="BE64" t="str">
        <f t="shared" si="492"/>
        <v/>
      </c>
      <c r="BF64" t="str">
        <f t="shared" si="493"/>
        <v/>
      </c>
      <c r="BG64" s="55"/>
      <c r="BH64" t="str">
        <f t="shared" si="494"/>
        <v/>
      </c>
      <c r="BI64" t="str">
        <f t="shared" si="495"/>
        <v/>
      </c>
      <c r="BJ64" t="str">
        <f t="shared" si="496"/>
        <v/>
      </c>
      <c r="BK64" s="55"/>
      <c r="BL64" t="str">
        <f t="shared" si="497"/>
        <v/>
      </c>
      <c r="BM64" t="str">
        <f t="shared" si="498"/>
        <v/>
      </c>
      <c r="BN64" t="str">
        <f t="shared" si="499"/>
        <v/>
      </c>
      <c r="BO64" s="55"/>
      <c r="BP64" t="str">
        <f t="shared" si="500"/>
        <v/>
      </c>
      <c r="BQ64" t="str">
        <f t="shared" si="501"/>
        <v/>
      </c>
      <c r="BR64" t="str">
        <f t="shared" si="502"/>
        <v/>
      </c>
      <c r="BS64" s="55"/>
      <c r="BT64" t="str">
        <f t="shared" si="503"/>
        <v/>
      </c>
      <c r="BU64" t="str">
        <f t="shared" si="504"/>
        <v/>
      </c>
      <c r="BV64" t="str">
        <f t="shared" si="505"/>
        <v/>
      </c>
      <c r="BW64" s="55"/>
      <c r="BX64" t="str">
        <f t="shared" si="506"/>
        <v/>
      </c>
      <c r="BY64" t="str">
        <f t="shared" si="507"/>
        <v/>
      </c>
      <c r="BZ64" t="str">
        <f t="shared" si="508"/>
        <v/>
      </c>
      <c r="CA64" s="55"/>
      <c r="CB64" t="str">
        <f t="shared" ref="CB64" si="554">IF(CE24&lt;&gt;"",CE24,"")</f>
        <v/>
      </c>
      <c r="CC64" t="str">
        <f t="shared" ref="CC64" si="555">IF(CE24&lt;&gt;"",CE24,"")</f>
        <v/>
      </c>
      <c r="CD64" t="str">
        <f t="shared" si="511"/>
        <v/>
      </c>
      <c r="CE64" s="55"/>
      <c r="CF64" t="str">
        <f t="shared" si="512"/>
        <v/>
      </c>
      <c r="CG64" t="str">
        <f t="shared" si="513"/>
        <v/>
      </c>
      <c r="CH64" t="str">
        <f t="shared" si="514"/>
        <v/>
      </c>
      <c r="CI64" s="55"/>
      <c r="CJ64" t="str">
        <f t="shared" si="515"/>
        <v/>
      </c>
      <c r="CK64" t="str">
        <f t="shared" si="516"/>
        <v/>
      </c>
      <c r="CL64" t="str">
        <f t="shared" si="517"/>
        <v/>
      </c>
      <c r="CM64" s="55"/>
      <c r="CN64" t="str">
        <f t="shared" si="518"/>
        <v/>
      </c>
      <c r="CO64" t="str">
        <f t="shared" si="519"/>
        <v/>
      </c>
      <c r="CP64" t="str">
        <f t="shared" si="520"/>
        <v/>
      </c>
      <c r="CQ64" s="55"/>
      <c r="CR64" t="str">
        <f t="shared" si="521"/>
        <v/>
      </c>
      <c r="CS64" t="str">
        <f t="shared" si="522"/>
        <v/>
      </c>
      <c r="CT64" t="str">
        <f t="shared" si="523"/>
        <v/>
      </c>
      <c r="CU64" s="55"/>
      <c r="CV64" t="str">
        <f t="shared" si="524"/>
        <v/>
      </c>
      <c r="CW64" t="str">
        <f t="shared" si="525"/>
        <v/>
      </c>
      <c r="CX64" t="str">
        <f t="shared" si="526"/>
        <v/>
      </c>
      <c r="CY64" s="55"/>
      <c r="CZ64" t="str">
        <f t="shared" si="527"/>
        <v/>
      </c>
      <c r="DA64" t="str">
        <f t="shared" si="528"/>
        <v/>
      </c>
      <c r="DB64" t="str">
        <f t="shared" si="529"/>
        <v/>
      </c>
      <c r="DC64" s="55"/>
      <c r="DD64" t="str">
        <f t="shared" si="530"/>
        <v/>
      </c>
      <c r="DE64" t="str">
        <f t="shared" si="531"/>
        <v/>
      </c>
      <c r="DF64" t="str">
        <f t="shared" si="532"/>
        <v/>
      </c>
      <c r="DG64" s="55"/>
      <c r="DH64" t="str">
        <f t="shared" si="533"/>
        <v/>
      </c>
      <c r="DI64" t="str">
        <f t="shared" si="534"/>
        <v/>
      </c>
      <c r="DJ64" t="str">
        <f t="shared" si="535"/>
        <v/>
      </c>
      <c r="DK64" s="55"/>
      <c r="DL64" t="str">
        <f t="shared" si="536"/>
        <v/>
      </c>
      <c r="DM64" t="str">
        <f t="shared" si="537"/>
        <v/>
      </c>
      <c r="DN64" t="str">
        <f t="shared" si="538"/>
        <v/>
      </c>
      <c r="DO64" s="55"/>
      <c r="DP64" t="str">
        <f t="shared" si="539"/>
        <v/>
      </c>
      <c r="DQ64" t="str">
        <f t="shared" si="540"/>
        <v/>
      </c>
      <c r="DR64" t="str">
        <f t="shared" si="541"/>
        <v/>
      </c>
      <c r="DS64" s="55"/>
      <c r="DT64" t="str">
        <f t="shared" si="542"/>
        <v/>
      </c>
      <c r="DU64" t="str">
        <f t="shared" si="543"/>
        <v/>
      </c>
      <c r="DV64" t="str">
        <f t="shared" si="544"/>
        <v/>
      </c>
      <c r="DW64" s="55"/>
      <c r="DX64" t="str">
        <f t="shared" si="545"/>
        <v/>
      </c>
      <c r="DY64" t="str">
        <f t="shared" si="546"/>
        <v/>
      </c>
      <c r="DZ64" t="str">
        <f t="shared" si="547"/>
        <v/>
      </c>
      <c r="EA64" s="55"/>
      <c r="EB64" t="str">
        <f t="shared" si="548"/>
        <v/>
      </c>
      <c r="EC64" t="str">
        <f t="shared" si="549"/>
        <v/>
      </c>
      <c r="ED64" t="str">
        <f t="shared" si="550"/>
        <v/>
      </c>
      <c r="EE64" s="55"/>
      <c r="EF64" t="str">
        <f t="shared" si="551"/>
        <v/>
      </c>
      <c r="EG64" t="str">
        <f t="shared" si="552"/>
        <v/>
      </c>
      <c r="EH64" t="str">
        <f t="shared" si="553"/>
        <v/>
      </c>
      <c r="EI64" s="55"/>
    </row>
    <row r="65" spans="10:139" x14ac:dyDescent="0.3">
      <c r="J65" t="s">
        <v>779</v>
      </c>
      <c r="K65" s="4">
        <v>61</v>
      </c>
      <c r="L65" t="str">
        <f t="shared" ref="L65:AA65" si="556">IF($W5&lt;&gt;"",$W5,"")</f>
        <v>Biało czarne Nike</v>
      </c>
      <c r="M65" t="str">
        <f t="shared" si="556"/>
        <v>Biało czarne Nike</v>
      </c>
      <c r="N65" t="str">
        <f t="shared" si="556"/>
        <v>Biało czarne Nike</v>
      </c>
      <c r="O65" t="str">
        <f t="shared" si="556"/>
        <v>Biało czarne Nike</v>
      </c>
      <c r="P65" t="str">
        <f t="shared" si="556"/>
        <v>Biało czarne Nike</v>
      </c>
      <c r="Q65" t="str">
        <f t="shared" si="556"/>
        <v>Biało czarne Nike</v>
      </c>
      <c r="R65" t="str">
        <f t="shared" si="556"/>
        <v>Biało czarne Nike</v>
      </c>
      <c r="S65" t="str">
        <f t="shared" si="556"/>
        <v>Biało czarne Nike</v>
      </c>
      <c r="T65" t="str">
        <f t="shared" si="556"/>
        <v>Biało czarne Nike</v>
      </c>
      <c r="U65" t="str">
        <f t="shared" si="556"/>
        <v>Biało czarne Nike</v>
      </c>
      <c r="V65" t="str">
        <f t="shared" si="556"/>
        <v>Biało czarne Nike</v>
      </c>
      <c r="W65" t="str">
        <f t="shared" si="556"/>
        <v>Biało czarne Nike</v>
      </c>
      <c r="X65" t="str">
        <f t="shared" si="556"/>
        <v>Biało czarne Nike</v>
      </c>
      <c r="Y65" t="str">
        <f t="shared" si="556"/>
        <v>Biało czarne Nike</v>
      </c>
      <c r="Z65" t="str">
        <f t="shared" si="556"/>
        <v>Biało czarne Nike</v>
      </c>
      <c r="AA65" t="str">
        <f t="shared" si="556"/>
        <v>Biało czarne Nike</v>
      </c>
      <c r="AB65" t="str">
        <f>IF(AM5&lt;&gt;"",AM5,"")</f>
        <v>Jasnoszare</v>
      </c>
      <c r="AC65" t="str">
        <f>IF(AM5&lt;&gt;"",AM5,"")</f>
        <v>Jasnoszare</v>
      </c>
      <c r="AD65" t="str">
        <f>IF(AM5&lt;&gt;"",AM5,"")</f>
        <v>Jasnoszare</v>
      </c>
      <c r="AE65" t="str">
        <f>IF(AM5&lt;&gt;"",AM5,"")</f>
        <v>Jasnoszare</v>
      </c>
      <c r="AF65" t="str">
        <f>IF(AM5&lt;&gt;"",AM5,"")</f>
        <v>Jasnoszare</v>
      </c>
      <c r="AG65" t="str">
        <f>IF(AM5&lt;&gt;"",AM5,"")</f>
        <v>Jasnoszare</v>
      </c>
      <c r="AH65" t="str">
        <f>IF(AM5&lt;&gt;"",AM5,"")</f>
        <v>Jasnoszare</v>
      </c>
      <c r="AI65" t="str">
        <f>IF(AM5&lt;&gt;"",AM5,"")</f>
        <v>Jasnoszare</v>
      </c>
      <c r="AJ65" t="str">
        <f>IF(AM5&lt;&gt;"",AM5,"")</f>
        <v>Jasnoszare</v>
      </c>
      <c r="AK65" t="str">
        <f>IF(AM5&lt;&gt;"",AM5,"")</f>
        <v>Jasnoszare</v>
      </c>
      <c r="AL65" t="str">
        <f>IF(AM5&lt;&gt;"",AM5,"")</f>
        <v>Jasnoszare</v>
      </c>
      <c r="AM65" t="str">
        <f>IF(AM5&lt;&gt;"",AM5,"")</f>
        <v>Jasnoszare</v>
      </c>
      <c r="AN65" t="str">
        <f>IF(AM5&lt;&gt;"",AM5,"")</f>
        <v>Jasnoszare</v>
      </c>
      <c r="AO65" t="str">
        <f>IF(AM5&lt;&gt;"",AM5,"")</f>
        <v>Jasnoszare</v>
      </c>
      <c r="AP65" t="str">
        <f>IF(AM5&lt;&gt;"",AM5,"")</f>
        <v>Jasnoszare</v>
      </c>
      <c r="AQ65" t="str">
        <f>IF(AM5&lt;&gt;"",AM5,"")</f>
        <v>Jasnoszare</v>
      </c>
      <c r="AR65" t="str">
        <f>IF(BC5&lt;&gt;"",BC5,"")</f>
        <v/>
      </c>
      <c r="AS65" t="str">
        <f>IF(BC5&lt;&gt;"",BC5,"")</f>
        <v/>
      </c>
      <c r="AT65" t="str">
        <f>IF(BC5&lt;&gt;"",BC5,"")</f>
        <v/>
      </c>
      <c r="AU65" t="str">
        <f>IF(BC5&lt;&gt;"",BC5,"")</f>
        <v/>
      </c>
      <c r="AV65" t="str">
        <f>IF(BC5&lt;&gt;"",BC5,"")</f>
        <v/>
      </c>
      <c r="AW65" t="str">
        <f>IF(BC5&lt;&gt;"",BC5,"")</f>
        <v/>
      </c>
      <c r="AX65" t="str">
        <f>IF(BC5&lt;&gt;"",BC5,"")</f>
        <v/>
      </c>
      <c r="AY65" t="str">
        <f>IF(BC5&lt;&gt;"",BC5,"")</f>
        <v/>
      </c>
      <c r="AZ65" t="str">
        <f>IF(BC5&lt;&gt;"",BC5,"")</f>
        <v/>
      </c>
      <c r="BA65" t="str">
        <f>IF(BC5&lt;&gt;"",BC5,"")</f>
        <v/>
      </c>
      <c r="BB65" t="str">
        <f>IF(BC5&lt;&gt;"",BC5,"")</f>
        <v/>
      </c>
      <c r="BC65" t="str">
        <f>IF(BC5&lt;&gt;"",BC5,"")</f>
        <v/>
      </c>
      <c r="BD65" t="str">
        <f>IF(BC5&lt;&gt;"",BC5,"")</f>
        <v/>
      </c>
      <c r="BE65" t="str">
        <f>IF(BC5&lt;&gt;"",BC5,"")</f>
        <v/>
      </c>
      <c r="BF65" t="str">
        <f>IF(BC5&lt;&gt;"",BC5,"")</f>
        <v/>
      </c>
      <c r="BG65" t="str">
        <f>IF(BC5&lt;&gt;"",BC5,"")</f>
        <v/>
      </c>
      <c r="BH65" t="str">
        <f>IF(BS5&lt;&gt;"",BS5,"")</f>
        <v>Czysty biały</v>
      </c>
      <c r="BI65" t="str">
        <f>IF(BS5&lt;&gt;"",BS5,"")</f>
        <v>Czysty biały</v>
      </c>
      <c r="BJ65" t="str">
        <f>IF(BS5&lt;&gt;"",BS5,"")</f>
        <v>Czysty biały</v>
      </c>
      <c r="BK65" t="str">
        <f>IF(BS5&lt;&gt;"",BS5,"")</f>
        <v>Czysty biały</v>
      </c>
      <c r="BL65" t="str">
        <f>IF(BS5&lt;&gt;"",BS5,"")</f>
        <v>Czysty biały</v>
      </c>
      <c r="BM65" t="str">
        <f>IF(BS5&lt;&gt;"",BS5,"")</f>
        <v>Czysty biały</v>
      </c>
      <c r="BN65" t="str">
        <f>IF(BS5&lt;&gt;"",BS5,"")</f>
        <v>Czysty biały</v>
      </c>
      <c r="BO65" t="str">
        <f>IF(BS5&lt;&gt;"",BS5,"")</f>
        <v>Czysty biały</v>
      </c>
      <c r="BP65" t="str">
        <f>IF(BS5&lt;&gt;"",BS5,"")</f>
        <v>Czysty biały</v>
      </c>
      <c r="BQ65" t="str">
        <f>IF(BS5&lt;&gt;"",BS5,"")</f>
        <v>Czysty biały</v>
      </c>
      <c r="BR65" t="str">
        <f>IF(BS5&lt;&gt;"",BS5,"")</f>
        <v>Czysty biały</v>
      </c>
      <c r="BS65" t="str">
        <f>IF(BS5&lt;&gt;"",BS5,"")</f>
        <v>Czysty biały</v>
      </c>
      <c r="BT65" t="str">
        <f>IF(BS5&lt;&gt;"",BS5,"")</f>
        <v>Czysty biały</v>
      </c>
      <c r="BU65" t="str">
        <f>IF(BS5&lt;&gt;"",BS5,"")</f>
        <v>Czysty biały</v>
      </c>
      <c r="BV65" t="str">
        <f>IF(BS5&lt;&gt;"",BS5,"")</f>
        <v>Czysty biały</v>
      </c>
      <c r="BW65" t="str">
        <f>IF(BS5&lt;&gt;"",BS5,"")</f>
        <v>Czysty biały</v>
      </c>
      <c r="BX65" t="str">
        <f>IF(CI5&lt;&gt;"",CI5,"")</f>
        <v/>
      </c>
      <c r="BY65" t="str">
        <f>IF(CI5&lt;&gt;"",CI5,"")</f>
        <v/>
      </c>
      <c r="BZ65" t="str">
        <f>IF(CI5&lt;&gt;"",CI5,"")</f>
        <v/>
      </c>
      <c r="CA65" t="str">
        <f>IF(CI5&lt;&gt;"",CI5,"")</f>
        <v/>
      </c>
      <c r="CB65" t="str">
        <f>IF(CI5&lt;&gt;"",CI5,"")</f>
        <v/>
      </c>
      <c r="CC65" t="str">
        <f>IF(CI5&lt;&gt;"",CI5,"")</f>
        <v/>
      </c>
      <c r="CD65" t="str">
        <f>IF(CI5&lt;&gt;"",CI5,"")</f>
        <v/>
      </c>
      <c r="CE65" t="str">
        <f>IF(CI5&lt;&gt;"",CI5,"")</f>
        <v/>
      </c>
      <c r="CF65" t="str">
        <f>IF(CI5&lt;&gt;"",CI5,"")</f>
        <v/>
      </c>
      <c r="CG65" t="str">
        <f>IF(CI5&lt;&gt;"",CI5,"")</f>
        <v/>
      </c>
      <c r="CH65" t="str">
        <f>IF(CI5&lt;&gt;"",CI5,"")</f>
        <v/>
      </c>
      <c r="CI65" t="str">
        <f>IF(CI5&lt;&gt;"",CI5,"")</f>
        <v/>
      </c>
      <c r="CJ65" t="str">
        <f>IF(CI5&lt;&gt;"",CI5,"")</f>
        <v/>
      </c>
      <c r="CK65" t="str">
        <f>IF(CI5&lt;&gt;"",CI5,"")</f>
        <v/>
      </c>
      <c r="CL65" t="str">
        <f>IF(CI5&lt;&gt;"",CI5,"")</f>
        <v/>
      </c>
      <c r="CM65" t="str">
        <f>IF(CI5&lt;&gt;"",CI5,"")</f>
        <v/>
      </c>
      <c r="CN65" t="str">
        <f>IF(CY5&lt;&gt;"",CY5,"")</f>
        <v/>
      </c>
      <c r="CO65" t="str">
        <f>IF(CY5&lt;&gt;"",CY5,"")</f>
        <v/>
      </c>
      <c r="CP65" t="str">
        <f>IF(CY5&lt;&gt;"",CY5,"")</f>
        <v/>
      </c>
      <c r="CQ65" t="str">
        <f>IF(CY5&lt;&gt;"",CY5,"")</f>
        <v/>
      </c>
      <c r="CR65" t="str">
        <f>IF(CY5&lt;&gt;"",CY5,"")</f>
        <v/>
      </c>
      <c r="CS65" t="str">
        <f>IF(CY5&lt;&gt;"",CY5,"")</f>
        <v/>
      </c>
      <c r="CT65" t="str">
        <f>IF(CY5&lt;&gt;"",CY5,"")</f>
        <v/>
      </c>
      <c r="CU65" t="str">
        <f>IF(CY5&lt;&gt;"",CY5,"")</f>
        <v/>
      </c>
      <c r="CV65" t="str">
        <f>IF(CY5&lt;&gt;"",CY5,"")</f>
        <v/>
      </c>
      <c r="CW65" t="str">
        <f>IF(CY5&lt;&gt;"",CY5,"")</f>
        <v/>
      </c>
      <c r="CX65" t="str">
        <f>IF(CY5&lt;&gt;"",CY5,"")</f>
        <v/>
      </c>
      <c r="CY65" t="str">
        <f>IF(CY5&lt;&gt;"",CY5,"")</f>
        <v/>
      </c>
      <c r="CZ65" t="str">
        <f>IF(CY5&lt;&gt;"",CY5,"")</f>
        <v/>
      </c>
      <c r="DA65" t="str">
        <f>IF(CY5&lt;&gt;"",CY5,"")</f>
        <v/>
      </c>
      <c r="DB65" t="str">
        <f>IF(CY5&lt;&gt;"",CY5,"")</f>
        <v/>
      </c>
      <c r="DC65" t="str">
        <f>IF(CY5&lt;&gt;"",CY5,"")</f>
        <v/>
      </c>
      <c r="DD65" t="str">
        <f>IF(DO5&lt;&gt;"",DO5,"")</f>
        <v/>
      </c>
      <c r="DE65" t="str">
        <f>IF(DO5&lt;&gt;"",DO5,"")</f>
        <v/>
      </c>
      <c r="DF65" t="str">
        <f>IF(DO5&lt;&gt;"",DO5,"")</f>
        <v/>
      </c>
      <c r="DG65" t="str">
        <f>IF(DO5&lt;&gt;"",DO5,"")</f>
        <v/>
      </c>
      <c r="DH65" t="str">
        <f>IF(DO5&lt;&gt;"",DO5,"")</f>
        <v/>
      </c>
      <c r="DI65" t="str">
        <f>IF(DO5&lt;&gt;"",DO5,"")</f>
        <v/>
      </c>
      <c r="DJ65" t="str">
        <f>IF(DO5&lt;&gt;"",DO5,"")</f>
        <v/>
      </c>
      <c r="DK65" t="str">
        <f>IF(DO5&lt;&gt;"",DO5,"")</f>
        <v/>
      </c>
      <c r="DL65" t="str">
        <f>IF(DO5&lt;&gt;"",DO5,"")</f>
        <v/>
      </c>
      <c r="DM65" t="str">
        <f>IF(DO5&lt;&gt;"",DO5,"")</f>
        <v/>
      </c>
      <c r="DN65" t="str">
        <f>IF(DO5&lt;&gt;"",DO5,"")</f>
        <v/>
      </c>
      <c r="DO65" t="str">
        <f>IF(DO5&lt;&gt;"",DO5,"")</f>
        <v/>
      </c>
      <c r="DP65" t="str">
        <f>IF(DO5&lt;&gt;"",DO5,"")</f>
        <v/>
      </c>
      <c r="DQ65" t="str">
        <f>IF(DO5&lt;&gt;"",DO5,"")</f>
        <v/>
      </c>
      <c r="DR65" t="str">
        <f>IF(DO5&lt;&gt;"",DO5,"")</f>
        <v/>
      </c>
      <c r="DS65" t="str">
        <f>IF(DO5&lt;&gt;"",DO5,"")</f>
        <v/>
      </c>
      <c r="DT65" t="str">
        <f>IF(EE5&lt;&gt;"",EE5,"")</f>
        <v/>
      </c>
      <c r="DU65" t="str">
        <f>IF(EE5&lt;&gt;"",EE5,"")</f>
        <v/>
      </c>
      <c r="DV65" t="str">
        <f>IF(EE5&lt;&gt;"",EE5,"")</f>
        <v/>
      </c>
      <c r="DW65" t="str">
        <f>IF(EE5&lt;&gt;"",EE5,"")</f>
        <v/>
      </c>
      <c r="DX65" t="str">
        <f>IF(EE5&lt;&gt;"",EE5,"")</f>
        <v/>
      </c>
      <c r="DY65" t="str">
        <f>IF(EE5&lt;&gt;"",EE5,"")</f>
        <v/>
      </c>
      <c r="DZ65" t="str">
        <f>IF(EE5&lt;&gt;"",EE5,"")</f>
        <v/>
      </c>
      <c r="EA65" t="str">
        <f>IF(EE5&lt;&gt;"",EE5,"")</f>
        <v/>
      </c>
      <c r="EB65" t="str">
        <f>IF(EE5&lt;&gt;"",EE5,"")</f>
        <v/>
      </c>
      <c r="EC65" t="str">
        <f>IF(EE5&lt;&gt;"",EE5,"")</f>
        <v/>
      </c>
      <c r="ED65" t="str">
        <f>IF(EE5&lt;&gt;"",EE5,"")</f>
        <v/>
      </c>
      <c r="EE65" t="str">
        <f>IF(EE5&lt;&gt;"",EE5,"")</f>
        <v/>
      </c>
      <c r="EF65" t="str">
        <f>IF(EE5&lt;&gt;"",EE5,"")</f>
        <v/>
      </c>
      <c r="EG65" t="str">
        <f>IF(EE5&lt;&gt;"",EE5,"")</f>
        <v/>
      </c>
      <c r="EH65" t="str">
        <f>IF(EE5&lt;&gt;"",EE5,"")</f>
        <v/>
      </c>
      <c r="EI65" t="str">
        <f>IF(EE5&lt;&gt;"",EE5,"")</f>
        <v/>
      </c>
    </row>
    <row r="66" spans="10:139" x14ac:dyDescent="0.3">
      <c r="K66">
        <v>62</v>
      </c>
      <c r="L66" t="str">
        <f t="shared" ref="L66:M84" si="557">IF($W6&lt;&gt;"",$W6,"")</f>
        <v/>
      </c>
      <c r="M66" t="str">
        <f t="shared" si="557"/>
        <v/>
      </c>
      <c r="N66" t="str">
        <f t="shared" ref="N66:AA66" si="558">IF($W6&lt;&gt;"",$W6,"")</f>
        <v/>
      </c>
      <c r="O66" t="str">
        <f t="shared" si="558"/>
        <v/>
      </c>
      <c r="P66" t="str">
        <f t="shared" si="558"/>
        <v/>
      </c>
      <c r="Q66" t="str">
        <f t="shared" si="558"/>
        <v/>
      </c>
      <c r="R66" t="str">
        <f t="shared" si="558"/>
        <v/>
      </c>
      <c r="S66" t="str">
        <f t="shared" si="558"/>
        <v/>
      </c>
      <c r="T66" t="str">
        <f t="shared" si="558"/>
        <v/>
      </c>
      <c r="U66" t="str">
        <f t="shared" si="558"/>
        <v/>
      </c>
      <c r="V66" t="str">
        <f t="shared" si="558"/>
        <v/>
      </c>
      <c r="W66" t="str">
        <f t="shared" si="558"/>
        <v/>
      </c>
      <c r="X66" t="str">
        <f t="shared" si="558"/>
        <v/>
      </c>
      <c r="Y66" t="str">
        <f t="shared" si="558"/>
        <v/>
      </c>
      <c r="Z66" t="str">
        <f t="shared" si="558"/>
        <v/>
      </c>
      <c r="AA66" t="str">
        <f t="shared" si="558"/>
        <v/>
      </c>
      <c r="AB66" t="str">
        <f t="shared" ref="AB66:AB84" si="559">IF(AM6&lt;&gt;"",AM6,"")</f>
        <v>Czarne</v>
      </c>
      <c r="AC66" t="str">
        <f t="shared" ref="AC66:AC84" si="560">IF(AM6&lt;&gt;"",AM6,"")</f>
        <v>Czarne</v>
      </c>
      <c r="AD66" t="str">
        <f t="shared" ref="AD66:AD84" si="561">IF(AM6&lt;&gt;"",AM6,"")</f>
        <v>Czarne</v>
      </c>
      <c r="AE66" t="str">
        <f t="shared" ref="AE66:AE84" si="562">IF(AM6&lt;&gt;"",AM6,"")</f>
        <v>Czarne</v>
      </c>
      <c r="AF66" t="str">
        <f t="shared" ref="AF66:AF84" si="563">IF(AM6&lt;&gt;"",AM6,"")</f>
        <v>Czarne</v>
      </c>
      <c r="AG66" t="str">
        <f t="shared" ref="AG66:AG84" si="564">IF(AM6&lt;&gt;"",AM6,"")</f>
        <v>Czarne</v>
      </c>
      <c r="AH66" t="str">
        <f t="shared" ref="AH66:AH84" si="565">IF(AM6&lt;&gt;"",AM6,"")</f>
        <v>Czarne</v>
      </c>
      <c r="AI66" t="str">
        <f t="shared" ref="AI66:AI84" si="566">IF(AM6&lt;&gt;"",AM6,"")</f>
        <v>Czarne</v>
      </c>
      <c r="AJ66" t="str">
        <f t="shared" ref="AJ66:AJ84" si="567">IF(AM6&lt;&gt;"",AM6,"")</f>
        <v>Czarne</v>
      </c>
      <c r="AK66" t="str">
        <f t="shared" ref="AK66:AK84" si="568">IF(AM6&lt;&gt;"",AM6,"")</f>
        <v>Czarne</v>
      </c>
      <c r="AL66" t="str">
        <f t="shared" ref="AL66:AL84" si="569">IF(AM6&lt;&gt;"",AM6,"")</f>
        <v>Czarne</v>
      </c>
      <c r="AM66" t="str">
        <f t="shared" ref="AM66:AM84" si="570">IF(AM6&lt;&gt;"",AM6,"")</f>
        <v>Czarne</v>
      </c>
      <c r="AN66" t="str">
        <f t="shared" ref="AN66:AN84" si="571">IF(AM6&lt;&gt;"",AM6,"")</f>
        <v>Czarne</v>
      </c>
      <c r="AO66" t="str">
        <f t="shared" ref="AO66:AO84" si="572">IF(AM6&lt;&gt;"",AM6,"")</f>
        <v>Czarne</v>
      </c>
      <c r="AP66" t="str">
        <f t="shared" ref="AP66:AP84" si="573">IF(AM6&lt;&gt;"",AM6,"")</f>
        <v>Czarne</v>
      </c>
      <c r="AQ66" t="str">
        <f t="shared" ref="AQ66:AQ84" si="574">IF(AM6&lt;&gt;"",AM6,"")</f>
        <v>Czarne</v>
      </c>
      <c r="AR66" t="str">
        <f t="shared" ref="AR66:AR84" si="575">IF(BC6&lt;&gt;"",BC6,"")</f>
        <v/>
      </c>
      <c r="AS66" t="str">
        <f t="shared" ref="AS66:AS84" si="576">IF(BC6&lt;&gt;"",BC6,"")</f>
        <v/>
      </c>
      <c r="AT66" t="str">
        <f t="shared" ref="AT66:AT84" si="577">IF(BC6&lt;&gt;"",BC6,"")</f>
        <v/>
      </c>
      <c r="AU66" t="str">
        <f t="shared" ref="AU66:AU84" si="578">IF(BC6&lt;&gt;"",BC6,"")</f>
        <v/>
      </c>
      <c r="AV66" t="str">
        <f t="shared" ref="AV66:AV84" si="579">IF(BC6&lt;&gt;"",BC6,"")</f>
        <v/>
      </c>
      <c r="AW66" t="str">
        <f t="shared" ref="AW66:AW84" si="580">IF(BC6&lt;&gt;"",BC6,"")</f>
        <v/>
      </c>
      <c r="AX66" t="str">
        <f t="shared" ref="AX66:AX84" si="581">IF(BC6&lt;&gt;"",BC6,"")</f>
        <v/>
      </c>
      <c r="AY66" t="str">
        <f t="shared" ref="AY66:AY84" si="582">IF(BC6&lt;&gt;"",BC6,"")</f>
        <v/>
      </c>
      <c r="AZ66" t="str">
        <f t="shared" ref="AZ66:AZ84" si="583">IF(BC6&lt;&gt;"",BC6,"")</f>
        <v/>
      </c>
      <c r="BA66" t="str">
        <f t="shared" ref="BA66:BA84" si="584">IF(BC6&lt;&gt;"",BC6,"")</f>
        <v/>
      </c>
      <c r="BB66" t="str">
        <f t="shared" ref="BB66:BB84" si="585">IF(BC6&lt;&gt;"",BC6,"")</f>
        <v/>
      </c>
      <c r="BC66" t="str">
        <f t="shared" ref="BC66:BC84" si="586">IF(BC6&lt;&gt;"",BC6,"")</f>
        <v/>
      </c>
      <c r="BD66" t="str">
        <f t="shared" ref="BD66:BD84" si="587">IF(BC6&lt;&gt;"",BC6,"")</f>
        <v/>
      </c>
      <c r="BE66" t="str">
        <f t="shared" ref="BE66:BE84" si="588">IF(BC6&lt;&gt;"",BC6,"")</f>
        <v/>
      </c>
      <c r="BF66" t="str">
        <f t="shared" ref="BF66:BF84" si="589">IF(BC6&lt;&gt;"",BC6,"")</f>
        <v/>
      </c>
      <c r="BG66" t="str">
        <f t="shared" ref="BG66:BG84" si="590">IF(BC6&lt;&gt;"",BC6,"")</f>
        <v/>
      </c>
      <c r="BH66" t="str">
        <f t="shared" ref="BH66:BH84" si="591">IF(BS6&lt;&gt;"",BS6,"")</f>
        <v>Czysty czarny</v>
      </c>
      <c r="BI66" t="str">
        <f t="shared" ref="BI66:BI84" si="592">IF(BS6&lt;&gt;"",BS6,"")</f>
        <v>Czysty czarny</v>
      </c>
      <c r="BJ66" t="str">
        <f t="shared" ref="BJ66:BJ84" si="593">IF(BS6&lt;&gt;"",BS6,"")</f>
        <v>Czysty czarny</v>
      </c>
      <c r="BK66" t="str">
        <f t="shared" ref="BK66:BK84" si="594">IF(BS6&lt;&gt;"",BS6,"")</f>
        <v>Czysty czarny</v>
      </c>
      <c r="BL66" t="str">
        <f t="shared" ref="BL66:BL84" si="595">IF(BS6&lt;&gt;"",BS6,"")</f>
        <v>Czysty czarny</v>
      </c>
      <c r="BM66" t="str">
        <f t="shared" ref="BM66:BM84" si="596">IF(BS6&lt;&gt;"",BS6,"")</f>
        <v>Czysty czarny</v>
      </c>
      <c r="BN66" t="str">
        <f t="shared" ref="BN66:BN84" si="597">IF(BS6&lt;&gt;"",BS6,"")</f>
        <v>Czysty czarny</v>
      </c>
      <c r="BO66" t="str">
        <f t="shared" ref="BO66:BO84" si="598">IF(BS6&lt;&gt;"",BS6,"")</f>
        <v>Czysty czarny</v>
      </c>
      <c r="BP66" t="str">
        <f t="shared" ref="BP66:BP84" si="599">IF(BS6&lt;&gt;"",BS6,"")</f>
        <v>Czysty czarny</v>
      </c>
      <c r="BQ66" t="str">
        <f t="shared" ref="BQ66:BQ84" si="600">IF(BS6&lt;&gt;"",BS6,"")</f>
        <v>Czysty czarny</v>
      </c>
      <c r="BR66" t="str">
        <f t="shared" ref="BR66:BR84" si="601">IF(BS6&lt;&gt;"",BS6,"")</f>
        <v>Czysty czarny</v>
      </c>
      <c r="BS66" t="str">
        <f t="shared" ref="BS66:BS84" si="602">IF(BS6&lt;&gt;"",BS6,"")</f>
        <v>Czysty czarny</v>
      </c>
      <c r="BT66" t="str">
        <f t="shared" ref="BT66:BT84" si="603">IF(BS6&lt;&gt;"",BS6,"")</f>
        <v>Czysty czarny</v>
      </c>
      <c r="BU66" t="str">
        <f t="shared" ref="BU66:BU84" si="604">IF(BS6&lt;&gt;"",BS6,"")</f>
        <v>Czysty czarny</v>
      </c>
      <c r="BV66" t="str">
        <f t="shared" ref="BV66:BV84" si="605">IF(BS6&lt;&gt;"",BS6,"")</f>
        <v>Czysty czarny</v>
      </c>
      <c r="BW66" t="str">
        <f t="shared" ref="BW66:BW84" si="606">IF(BS6&lt;&gt;"",BS6,"")</f>
        <v>Czysty czarny</v>
      </c>
      <c r="BX66" t="str">
        <f t="shared" ref="BX66:BX84" si="607">IF(CI6&lt;&gt;"",CI6,"")</f>
        <v/>
      </c>
      <c r="BY66" t="str">
        <f t="shared" ref="BY66:BY84" si="608">IF(CI6&lt;&gt;"",CI6,"")</f>
        <v/>
      </c>
      <c r="BZ66" t="str">
        <f t="shared" ref="BZ66:BZ84" si="609">IF(CI6&lt;&gt;"",CI6,"")</f>
        <v/>
      </c>
      <c r="CA66" t="str">
        <f t="shared" ref="CA66:CA84" si="610">IF(CI6&lt;&gt;"",CI6,"")</f>
        <v/>
      </c>
      <c r="CB66" t="str">
        <f t="shared" ref="CB66:CB84" si="611">IF(CI6&lt;&gt;"",CI6,"")</f>
        <v/>
      </c>
      <c r="CC66" t="str">
        <f t="shared" ref="CC66:CC84" si="612">IF(CI6&lt;&gt;"",CI6,"")</f>
        <v/>
      </c>
      <c r="CD66" t="str">
        <f t="shared" ref="CD66:CD84" si="613">IF(CI6&lt;&gt;"",CI6,"")</f>
        <v/>
      </c>
      <c r="CE66" t="str">
        <f t="shared" ref="CE66:CE84" si="614">IF(CI6&lt;&gt;"",CI6,"")</f>
        <v/>
      </c>
      <c r="CF66" t="str">
        <f t="shared" ref="CF66:CF84" si="615">IF(CI6&lt;&gt;"",CI6,"")</f>
        <v/>
      </c>
      <c r="CG66" t="str">
        <f t="shared" ref="CG66:CG84" si="616">IF(CI6&lt;&gt;"",CI6,"")</f>
        <v/>
      </c>
      <c r="CH66" t="str">
        <f t="shared" ref="CH66:CH84" si="617">IF(CI6&lt;&gt;"",CI6,"")</f>
        <v/>
      </c>
      <c r="CI66" t="str">
        <f t="shared" ref="CI66:CI84" si="618">IF(CI6&lt;&gt;"",CI6,"")</f>
        <v/>
      </c>
      <c r="CJ66" t="str">
        <f t="shared" ref="CJ66:CJ84" si="619">IF(CI6&lt;&gt;"",CI6,"")</f>
        <v/>
      </c>
      <c r="CK66" t="str">
        <f t="shared" ref="CK66:CK84" si="620">IF(CI6&lt;&gt;"",CI6,"")</f>
        <v/>
      </c>
      <c r="CL66" t="str">
        <f t="shared" ref="CL66:CL84" si="621">IF(CI6&lt;&gt;"",CI6,"")</f>
        <v/>
      </c>
      <c r="CM66" t="str">
        <f t="shared" ref="CM66:CM84" si="622">IF(CI6&lt;&gt;"",CI6,"")</f>
        <v/>
      </c>
      <c r="CN66" t="str">
        <f t="shared" ref="CN66:CN84" si="623">IF(CY6&lt;&gt;"",CY6,"")</f>
        <v/>
      </c>
      <c r="CO66" t="str">
        <f t="shared" ref="CO66:CO84" si="624">IF(CY6&lt;&gt;"",CY6,"")</f>
        <v/>
      </c>
      <c r="CP66" t="str">
        <f t="shared" ref="CP66:CP84" si="625">IF(CY6&lt;&gt;"",CY6,"")</f>
        <v/>
      </c>
      <c r="CQ66" t="str">
        <f t="shared" ref="CQ66:CQ84" si="626">IF(CY6&lt;&gt;"",CY6,"")</f>
        <v/>
      </c>
      <c r="CR66" t="str">
        <f t="shared" ref="CR66:CR84" si="627">IF(CY6&lt;&gt;"",CY6,"")</f>
        <v/>
      </c>
      <c r="CS66" t="str">
        <f t="shared" ref="CS66:CS84" si="628">IF(CY6&lt;&gt;"",CY6,"")</f>
        <v/>
      </c>
      <c r="CT66" t="str">
        <f t="shared" ref="CT66:CT84" si="629">IF(CY6&lt;&gt;"",CY6,"")</f>
        <v/>
      </c>
      <c r="CU66" t="str">
        <f t="shared" ref="CU66:CU84" si="630">IF(CY6&lt;&gt;"",CY6,"")</f>
        <v/>
      </c>
      <c r="CV66" t="str">
        <f t="shared" ref="CV66:CV84" si="631">IF(CY6&lt;&gt;"",CY6,"")</f>
        <v/>
      </c>
      <c r="CW66" t="str">
        <f t="shared" ref="CW66:CW84" si="632">IF(CY6&lt;&gt;"",CY6,"")</f>
        <v/>
      </c>
      <c r="CX66" t="str">
        <f t="shared" ref="CX66:CX84" si="633">IF(CY6&lt;&gt;"",CY6,"")</f>
        <v/>
      </c>
      <c r="CY66" t="str">
        <f t="shared" ref="CY66:CY84" si="634">IF(CY6&lt;&gt;"",CY6,"")</f>
        <v/>
      </c>
      <c r="CZ66" t="str">
        <f t="shared" ref="CZ66:CZ84" si="635">IF(CY6&lt;&gt;"",CY6,"")</f>
        <v/>
      </c>
      <c r="DA66" t="str">
        <f t="shared" ref="DA66:DA84" si="636">IF(CY6&lt;&gt;"",CY6,"")</f>
        <v/>
      </c>
      <c r="DB66" t="str">
        <f t="shared" ref="DB66:DB84" si="637">IF(CY6&lt;&gt;"",CY6,"")</f>
        <v/>
      </c>
      <c r="DC66" t="str">
        <f t="shared" ref="DC66:DC84" si="638">IF(CY6&lt;&gt;"",CY6,"")</f>
        <v/>
      </c>
      <c r="DD66" t="str">
        <f t="shared" ref="DD66:DD84" si="639">IF(DO6&lt;&gt;"",DO6,"")</f>
        <v/>
      </c>
      <c r="DE66" t="str">
        <f t="shared" ref="DE66:DE84" si="640">IF(DO6&lt;&gt;"",DO6,"")</f>
        <v/>
      </c>
      <c r="DF66" t="str">
        <f t="shared" ref="DF66:DF84" si="641">IF(DO6&lt;&gt;"",DO6,"")</f>
        <v/>
      </c>
      <c r="DG66" t="str">
        <f t="shared" ref="DG66:DG84" si="642">IF(DO6&lt;&gt;"",DO6,"")</f>
        <v/>
      </c>
      <c r="DH66" t="str">
        <f t="shared" ref="DH66:DH84" si="643">IF(DO6&lt;&gt;"",DO6,"")</f>
        <v/>
      </c>
      <c r="DI66" t="str">
        <f t="shared" ref="DI66:DI84" si="644">IF(DO6&lt;&gt;"",DO6,"")</f>
        <v/>
      </c>
      <c r="DJ66" t="str">
        <f t="shared" ref="DJ66:DJ84" si="645">IF(DO6&lt;&gt;"",DO6,"")</f>
        <v/>
      </c>
      <c r="DK66" t="str">
        <f t="shared" ref="DK66:DK84" si="646">IF(DO6&lt;&gt;"",DO6,"")</f>
        <v/>
      </c>
      <c r="DL66" t="str">
        <f t="shared" ref="DL66:DL84" si="647">IF(DO6&lt;&gt;"",DO6,"")</f>
        <v/>
      </c>
      <c r="DM66" t="str">
        <f t="shared" ref="DM66:DM84" si="648">IF(DO6&lt;&gt;"",DO6,"")</f>
        <v/>
      </c>
      <c r="DN66" t="str">
        <f t="shared" ref="DN66:DN84" si="649">IF(DO6&lt;&gt;"",DO6,"")</f>
        <v/>
      </c>
      <c r="DO66" t="str">
        <f t="shared" ref="DO66:DO84" si="650">IF(DO6&lt;&gt;"",DO6,"")</f>
        <v/>
      </c>
      <c r="DP66" t="str">
        <f t="shared" ref="DP66:DP84" si="651">IF(DO6&lt;&gt;"",DO6,"")</f>
        <v/>
      </c>
      <c r="DQ66" t="str">
        <f t="shared" ref="DQ66:DQ84" si="652">IF(DO6&lt;&gt;"",DO6,"")</f>
        <v/>
      </c>
      <c r="DR66" t="str">
        <f t="shared" ref="DR66:DR84" si="653">IF(DO6&lt;&gt;"",DO6,"")</f>
        <v/>
      </c>
      <c r="DS66" t="str">
        <f t="shared" ref="DS66:DS84" si="654">IF(DO6&lt;&gt;"",DO6,"")</f>
        <v/>
      </c>
      <c r="DT66" t="str">
        <f t="shared" ref="DT66:DT84" si="655">IF(EE6&lt;&gt;"",EE6,"")</f>
        <v/>
      </c>
      <c r="DU66" t="str">
        <f t="shared" ref="DU66:DU84" si="656">IF(EE6&lt;&gt;"",EE6,"")</f>
        <v/>
      </c>
      <c r="DV66" t="str">
        <f t="shared" ref="DV66:DV84" si="657">IF(EE6&lt;&gt;"",EE6,"")</f>
        <v/>
      </c>
      <c r="DW66" t="str">
        <f t="shared" ref="DW66:DW84" si="658">IF(EE6&lt;&gt;"",EE6,"")</f>
        <v/>
      </c>
      <c r="DX66" t="str">
        <f t="shared" ref="DX66:DX84" si="659">IF(EE6&lt;&gt;"",EE6,"")</f>
        <v/>
      </c>
      <c r="DY66" t="str">
        <f t="shared" ref="DY66:DY84" si="660">IF(EE6&lt;&gt;"",EE6,"")</f>
        <v/>
      </c>
      <c r="DZ66" t="str">
        <f t="shared" ref="DZ66:DZ84" si="661">IF(EE6&lt;&gt;"",EE6,"")</f>
        <v/>
      </c>
      <c r="EA66" t="str">
        <f t="shared" ref="EA66:EA84" si="662">IF(EE6&lt;&gt;"",EE6,"")</f>
        <v/>
      </c>
      <c r="EB66" t="str">
        <f t="shared" ref="EB66:EB84" si="663">IF(EE6&lt;&gt;"",EE6,"")</f>
        <v/>
      </c>
      <c r="EC66" t="str">
        <f t="shared" ref="EC66:EC84" si="664">IF(EE6&lt;&gt;"",EE6,"")</f>
        <v/>
      </c>
      <c r="ED66" t="str">
        <f t="shared" ref="ED66:ED84" si="665">IF(EE6&lt;&gt;"",EE6,"")</f>
        <v/>
      </c>
      <c r="EE66" t="str">
        <f t="shared" ref="EE66:EE84" si="666">IF(EE6&lt;&gt;"",EE6,"")</f>
        <v/>
      </c>
      <c r="EF66" t="str">
        <f t="shared" ref="EF66:EF84" si="667">IF(EE6&lt;&gt;"",EE6,"")</f>
        <v/>
      </c>
      <c r="EG66" t="str">
        <f t="shared" ref="EG66:EG84" si="668">IF(EE6&lt;&gt;"",EE6,"")</f>
        <v/>
      </c>
      <c r="EH66" t="str">
        <f t="shared" ref="EH66:EH84" si="669">IF(EE6&lt;&gt;"",EE6,"")</f>
        <v/>
      </c>
      <c r="EI66" t="str">
        <f t="shared" ref="EI66:EI84" si="670">IF(EE6&lt;&gt;"",EE6,"")</f>
        <v/>
      </c>
    </row>
    <row r="67" spans="10:139" x14ac:dyDescent="0.3">
      <c r="K67">
        <v>63</v>
      </c>
      <c r="L67" t="str">
        <f t="shared" si="557"/>
        <v/>
      </c>
      <c r="M67" t="str">
        <f t="shared" si="557"/>
        <v/>
      </c>
      <c r="N67" t="str">
        <f t="shared" ref="N67:AA67" si="671">IF($W7&lt;&gt;"",$W7,"")</f>
        <v/>
      </c>
      <c r="O67" t="str">
        <f t="shared" si="671"/>
        <v/>
      </c>
      <c r="P67" t="str">
        <f t="shared" si="671"/>
        <v/>
      </c>
      <c r="Q67" t="str">
        <f t="shared" si="671"/>
        <v/>
      </c>
      <c r="R67" t="str">
        <f t="shared" si="671"/>
        <v/>
      </c>
      <c r="S67" t="str">
        <f t="shared" si="671"/>
        <v/>
      </c>
      <c r="T67" t="str">
        <f t="shared" si="671"/>
        <v/>
      </c>
      <c r="U67" t="str">
        <f t="shared" si="671"/>
        <v/>
      </c>
      <c r="V67" t="str">
        <f t="shared" si="671"/>
        <v/>
      </c>
      <c r="W67" t="str">
        <f t="shared" si="671"/>
        <v/>
      </c>
      <c r="X67" t="str">
        <f t="shared" si="671"/>
        <v/>
      </c>
      <c r="Y67" t="str">
        <f t="shared" si="671"/>
        <v/>
      </c>
      <c r="Z67" t="str">
        <f t="shared" si="671"/>
        <v/>
      </c>
      <c r="AA67" t="str">
        <f t="shared" si="671"/>
        <v/>
      </c>
      <c r="AB67" t="str">
        <f t="shared" si="559"/>
        <v/>
      </c>
      <c r="AC67" t="str">
        <f t="shared" si="560"/>
        <v/>
      </c>
      <c r="AD67" t="str">
        <f t="shared" si="561"/>
        <v/>
      </c>
      <c r="AE67" t="str">
        <f t="shared" si="562"/>
        <v/>
      </c>
      <c r="AF67" t="str">
        <f t="shared" si="563"/>
        <v/>
      </c>
      <c r="AG67" t="str">
        <f t="shared" si="564"/>
        <v/>
      </c>
      <c r="AH67" t="str">
        <f t="shared" si="565"/>
        <v/>
      </c>
      <c r="AI67" t="str">
        <f t="shared" si="566"/>
        <v/>
      </c>
      <c r="AJ67" t="str">
        <f t="shared" si="567"/>
        <v/>
      </c>
      <c r="AK67" t="str">
        <f t="shared" si="568"/>
        <v/>
      </c>
      <c r="AL67" t="str">
        <f t="shared" si="569"/>
        <v/>
      </c>
      <c r="AM67" t="str">
        <f t="shared" si="570"/>
        <v/>
      </c>
      <c r="AN67" t="str">
        <f t="shared" si="571"/>
        <v/>
      </c>
      <c r="AO67" t="str">
        <f t="shared" si="572"/>
        <v/>
      </c>
      <c r="AP67" t="str">
        <f t="shared" si="573"/>
        <v/>
      </c>
      <c r="AQ67" t="str">
        <f t="shared" si="574"/>
        <v/>
      </c>
      <c r="AR67" t="str">
        <f t="shared" si="575"/>
        <v/>
      </c>
      <c r="AS67" t="str">
        <f t="shared" si="576"/>
        <v/>
      </c>
      <c r="AT67" t="str">
        <f t="shared" si="577"/>
        <v/>
      </c>
      <c r="AU67" t="str">
        <f t="shared" si="578"/>
        <v/>
      </c>
      <c r="AV67" t="str">
        <f t="shared" si="579"/>
        <v/>
      </c>
      <c r="AW67" t="str">
        <f t="shared" si="580"/>
        <v/>
      </c>
      <c r="AX67" t="str">
        <f t="shared" si="581"/>
        <v/>
      </c>
      <c r="AY67" t="str">
        <f t="shared" si="582"/>
        <v/>
      </c>
      <c r="AZ67" t="str">
        <f t="shared" si="583"/>
        <v/>
      </c>
      <c r="BA67" t="str">
        <f t="shared" si="584"/>
        <v/>
      </c>
      <c r="BB67" t="str">
        <f t="shared" si="585"/>
        <v/>
      </c>
      <c r="BC67" t="str">
        <f t="shared" si="586"/>
        <v/>
      </c>
      <c r="BD67" t="str">
        <f t="shared" si="587"/>
        <v/>
      </c>
      <c r="BE67" t="str">
        <f t="shared" si="588"/>
        <v/>
      </c>
      <c r="BF67" t="str">
        <f t="shared" si="589"/>
        <v/>
      </c>
      <c r="BG67" t="str">
        <f t="shared" si="590"/>
        <v/>
      </c>
      <c r="BH67" t="str">
        <f t="shared" si="591"/>
        <v>Czysty zielony</v>
      </c>
      <c r="BI67" t="str">
        <f t="shared" si="592"/>
        <v>Czysty zielony</v>
      </c>
      <c r="BJ67" t="str">
        <f t="shared" si="593"/>
        <v>Czysty zielony</v>
      </c>
      <c r="BK67" t="str">
        <f t="shared" si="594"/>
        <v>Czysty zielony</v>
      </c>
      <c r="BL67" t="str">
        <f t="shared" si="595"/>
        <v>Czysty zielony</v>
      </c>
      <c r="BM67" t="str">
        <f t="shared" si="596"/>
        <v>Czysty zielony</v>
      </c>
      <c r="BN67" t="str">
        <f t="shared" si="597"/>
        <v>Czysty zielony</v>
      </c>
      <c r="BO67" t="str">
        <f t="shared" si="598"/>
        <v>Czysty zielony</v>
      </c>
      <c r="BP67" t="str">
        <f t="shared" si="599"/>
        <v>Czysty zielony</v>
      </c>
      <c r="BQ67" t="str">
        <f t="shared" si="600"/>
        <v>Czysty zielony</v>
      </c>
      <c r="BR67" t="str">
        <f t="shared" si="601"/>
        <v>Czysty zielony</v>
      </c>
      <c r="BS67" t="str">
        <f t="shared" si="602"/>
        <v>Czysty zielony</v>
      </c>
      <c r="BT67" t="str">
        <f t="shared" si="603"/>
        <v>Czysty zielony</v>
      </c>
      <c r="BU67" t="str">
        <f t="shared" si="604"/>
        <v>Czysty zielony</v>
      </c>
      <c r="BV67" t="str">
        <f t="shared" si="605"/>
        <v>Czysty zielony</v>
      </c>
      <c r="BW67" t="str">
        <f t="shared" si="606"/>
        <v>Czysty zielony</v>
      </c>
      <c r="BX67" t="str">
        <f t="shared" si="607"/>
        <v/>
      </c>
      <c r="BY67" t="str">
        <f t="shared" si="608"/>
        <v/>
      </c>
      <c r="BZ67" t="str">
        <f t="shared" si="609"/>
        <v/>
      </c>
      <c r="CA67" t="str">
        <f t="shared" si="610"/>
        <v/>
      </c>
      <c r="CB67" t="str">
        <f t="shared" si="611"/>
        <v/>
      </c>
      <c r="CC67" t="str">
        <f t="shared" si="612"/>
        <v/>
      </c>
      <c r="CD67" t="str">
        <f t="shared" si="613"/>
        <v/>
      </c>
      <c r="CE67" t="str">
        <f t="shared" si="614"/>
        <v/>
      </c>
      <c r="CF67" t="str">
        <f t="shared" si="615"/>
        <v/>
      </c>
      <c r="CG67" t="str">
        <f t="shared" si="616"/>
        <v/>
      </c>
      <c r="CH67" t="str">
        <f t="shared" si="617"/>
        <v/>
      </c>
      <c r="CI67" t="str">
        <f t="shared" si="618"/>
        <v/>
      </c>
      <c r="CJ67" t="str">
        <f t="shared" si="619"/>
        <v/>
      </c>
      <c r="CK67" t="str">
        <f t="shared" si="620"/>
        <v/>
      </c>
      <c r="CL67" t="str">
        <f t="shared" si="621"/>
        <v/>
      </c>
      <c r="CM67" t="str">
        <f t="shared" si="622"/>
        <v/>
      </c>
      <c r="CN67" t="str">
        <f t="shared" si="623"/>
        <v/>
      </c>
      <c r="CO67" t="str">
        <f t="shared" si="624"/>
        <v/>
      </c>
      <c r="CP67" t="str">
        <f t="shared" si="625"/>
        <v/>
      </c>
      <c r="CQ67" t="str">
        <f t="shared" si="626"/>
        <v/>
      </c>
      <c r="CR67" t="str">
        <f t="shared" si="627"/>
        <v/>
      </c>
      <c r="CS67" t="str">
        <f t="shared" si="628"/>
        <v/>
      </c>
      <c r="CT67" t="str">
        <f t="shared" si="629"/>
        <v/>
      </c>
      <c r="CU67" t="str">
        <f t="shared" si="630"/>
        <v/>
      </c>
      <c r="CV67" t="str">
        <f t="shared" si="631"/>
        <v/>
      </c>
      <c r="CW67" t="str">
        <f t="shared" si="632"/>
        <v/>
      </c>
      <c r="CX67" t="str">
        <f t="shared" si="633"/>
        <v/>
      </c>
      <c r="CY67" t="str">
        <f t="shared" si="634"/>
        <v/>
      </c>
      <c r="CZ67" t="str">
        <f t="shared" si="635"/>
        <v/>
      </c>
      <c r="DA67" t="str">
        <f t="shared" si="636"/>
        <v/>
      </c>
      <c r="DB67" t="str">
        <f t="shared" si="637"/>
        <v/>
      </c>
      <c r="DC67" t="str">
        <f t="shared" si="638"/>
        <v/>
      </c>
      <c r="DD67" t="str">
        <f t="shared" si="639"/>
        <v/>
      </c>
      <c r="DE67" t="str">
        <f t="shared" si="640"/>
        <v/>
      </c>
      <c r="DF67" t="str">
        <f t="shared" si="641"/>
        <v/>
      </c>
      <c r="DG67" t="str">
        <f t="shared" si="642"/>
        <v/>
      </c>
      <c r="DH67" t="str">
        <f t="shared" si="643"/>
        <v/>
      </c>
      <c r="DI67" t="str">
        <f t="shared" si="644"/>
        <v/>
      </c>
      <c r="DJ67" t="str">
        <f t="shared" si="645"/>
        <v/>
      </c>
      <c r="DK67" t="str">
        <f t="shared" si="646"/>
        <v/>
      </c>
      <c r="DL67" t="str">
        <f t="shared" si="647"/>
        <v/>
      </c>
      <c r="DM67" t="str">
        <f t="shared" si="648"/>
        <v/>
      </c>
      <c r="DN67" t="str">
        <f t="shared" si="649"/>
        <v/>
      </c>
      <c r="DO67" t="str">
        <f t="shared" si="650"/>
        <v/>
      </c>
      <c r="DP67" t="str">
        <f t="shared" si="651"/>
        <v/>
      </c>
      <c r="DQ67" t="str">
        <f t="shared" si="652"/>
        <v/>
      </c>
      <c r="DR67" t="str">
        <f t="shared" si="653"/>
        <v/>
      </c>
      <c r="DS67" t="str">
        <f t="shared" si="654"/>
        <v/>
      </c>
      <c r="DT67" t="str">
        <f t="shared" si="655"/>
        <v/>
      </c>
      <c r="DU67" t="str">
        <f t="shared" si="656"/>
        <v/>
      </c>
      <c r="DV67" t="str">
        <f t="shared" si="657"/>
        <v/>
      </c>
      <c r="DW67" t="str">
        <f t="shared" si="658"/>
        <v/>
      </c>
      <c r="DX67" t="str">
        <f t="shared" si="659"/>
        <v/>
      </c>
      <c r="DY67" t="str">
        <f t="shared" si="660"/>
        <v/>
      </c>
      <c r="DZ67" t="str">
        <f t="shared" si="661"/>
        <v/>
      </c>
      <c r="EA67" t="str">
        <f t="shared" si="662"/>
        <v/>
      </c>
      <c r="EB67" t="str">
        <f t="shared" si="663"/>
        <v/>
      </c>
      <c r="EC67" t="str">
        <f t="shared" si="664"/>
        <v/>
      </c>
      <c r="ED67" t="str">
        <f t="shared" si="665"/>
        <v/>
      </c>
      <c r="EE67" t="str">
        <f t="shared" si="666"/>
        <v/>
      </c>
      <c r="EF67" t="str">
        <f t="shared" si="667"/>
        <v/>
      </c>
      <c r="EG67" t="str">
        <f t="shared" si="668"/>
        <v/>
      </c>
      <c r="EH67" t="str">
        <f t="shared" si="669"/>
        <v/>
      </c>
      <c r="EI67" t="str">
        <f t="shared" si="670"/>
        <v/>
      </c>
    </row>
    <row r="68" spans="10:139" x14ac:dyDescent="0.3">
      <c r="K68" s="4">
        <v>64</v>
      </c>
      <c r="L68" t="str">
        <f t="shared" si="557"/>
        <v/>
      </c>
      <c r="M68" t="str">
        <f t="shared" si="557"/>
        <v/>
      </c>
      <c r="N68" t="str">
        <f t="shared" ref="N68:AA68" si="672">IF($W8&lt;&gt;"",$W8,"")</f>
        <v/>
      </c>
      <c r="O68" t="str">
        <f t="shared" si="672"/>
        <v/>
      </c>
      <c r="P68" t="str">
        <f t="shared" si="672"/>
        <v/>
      </c>
      <c r="Q68" t="str">
        <f t="shared" si="672"/>
        <v/>
      </c>
      <c r="R68" t="str">
        <f t="shared" si="672"/>
        <v/>
      </c>
      <c r="S68" t="str">
        <f t="shared" si="672"/>
        <v/>
      </c>
      <c r="T68" t="str">
        <f t="shared" si="672"/>
        <v/>
      </c>
      <c r="U68" t="str">
        <f t="shared" si="672"/>
        <v/>
      </c>
      <c r="V68" t="str">
        <f t="shared" si="672"/>
        <v/>
      </c>
      <c r="W68" t="str">
        <f t="shared" si="672"/>
        <v/>
      </c>
      <c r="X68" t="str">
        <f t="shared" si="672"/>
        <v/>
      </c>
      <c r="Y68" t="str">
        <f t="shared" si="672"/>
        <v/>
      </c>
      <c r="Z68" t="str">
        <f t="shared" si="672"/>
        <v/>
      </c>
      <c r="AA68" t="str">
        <f t="shared" si="672"/>
        <v/>
      </c>
      <c r="AB68" t="str">
        <f t="shared" si="559"/>
        <v/>
      </c>
      <c r="AC68" t="str">
        <f t="shared" si="560"/>
        <v/>
      </c>
      <c r="AD68" t="str">
        <f t="shared" si="561"/>
        <v/>
      </c>
      <c r="AE68" t="str">
        <f t="shared" si="562"/>
        <v/>
      </c>
      <c r="AF68" t="str">
        <f t="shared" si="563"/>
        <v/>
      </c>
      <c r="AG68" t="str">
        <f t="shared" si="564"/>
        <v/>
      </c>
      <c r="AH68" t="str">
        <f t="shared" si="565"/>
        <v/>
      </c>
      <c r="AI68" t="str">
        <f t="shared" si="566"/>
        <v/>
      </c>
      <c r="AJ68" t="str">
        <f t="shared" si="567"/>
        <v/>
      </c>
      <c r="AK68" t="str">
        <f t="shared" si="568"/>
        <v/>
      </c>
      <c r="AL68" t="str">
        <f t="shared" si="569"/>
        <v/>
      </c>
      <c r="AM68" t="str">
        <f t="shared" si="570"/>
        <v/>
      </c>
      <c r="AN68" t="str">
        <f t="shared" si="571"/>
        <v/>
      </c>
      <c r="AO68" t="str">
        <f t="shared" si="572"/>
        <v/>
      </c>
      <c r="AP68" t="str">
        <f t="shared" si="573"/>
        <v/>
      </c>
      <c r="AQ68" t="str">
        <f t="shared" si="574"/>
        <v/>
      </c>
      <c r="AR68" t="str">
        <f t="shared" si="575"/>
        <v/>
      </c>
      <c r="AS68" t="str">
        <f t="shared" si="576"/>
        <v/>
      </c>
      <c r="AT68" t="str">
        <f t="shared" si="577"/>
        <v/>
      </c>
      <c r="AU68" t="str">
        <f t="shared" si="578"/>
        <v/>
      </c>
      <c r="AV68" t="str">
        <f t="shared" si="579"/>
        <v/>
      </c>
      <c r="AW68" t="str">
        <f t="shared" si="580"/>
        <v/>
      </c>
      <c r="AX68" t="str">
        <f t="shared" si="581"/>
        <v/>
      </c>
      <c r="AY68" t="str">
        <f t="shared" si="582"/>
        <v/>
      </c>
      <c r="AZ68" t="str">
        <f t="shared" si="583"/>
        <v/>
      </c>
      <c r="BA68" t="str">
        <f t="shared" si="584"/>
        <v/>
      </c>
      <c r="BB68" t="str">
        <f t="shared" si="585"/>
        <v/>
      </c>
      <c r="BC68" t="str">
        <f t="shared" si="586"/>
        <v/>
      </c>
      <c r="BD68" t="str">
        <f t="shared" si="587"/>
        <v/>
      </c>
      <c r="BE68" t="str">
        <f t="shared" si="588"/>
        <v/>
      </c>
      <c r="BF68" t="str">
        <f t="shared" si="589"/>
        <v/>
      </c>
      <c r="BG68" t="str">
        <f t="shared" si="590"/>
        <v/>
      </c>
      <c r="BH68" t="str">
        <f t="shared" si="591"/>
        <v>Czysty niebieski</v>
      </c>
      <c r="BI68" t="str">
        <f t="shared" si="592"/>
        <v>Czysty niebieski</v>
      </c>
      <c r="BJ68" t="str">
        <f t="shared" si="593"/>
        <v>Czysty niebieski</v>
      </c>
      <c r="BK68" t="str">
        <f t="shared" si="594"/>
        <v>Czysty niebieski</v>
      </c>
      <c r="BL68" t="str">
        <f t="shared" si="595"/>
        <v>Czysty niebieski</v>
      </c>
      <c r="BM68" t="str">
        <f t="shared" si="596"/>
        <v>Czysty niebieski</v>
      </c>
      <c r="BN68" t="str">
        <f t="shared" si="597"/>
        <v>Czysty niebieski</v>
      </c>
      <c r="BO68" t="str">
        <f t="shared" si="598"/>
        <v>Czysty niebieski</v>
      </c>
      <c r="BP68" t="str">
        <f t="shared" si="599"/>
        <v>Czysty niebieski</v>
      </c>
      <c r="BQ68" t="str">
        <f t="shared" si="600"/>
        <v>Czysty niebieski</v>
      </c>
      <c r="BR68" t="str">
        <f t="shared" si="601"/>
        <v>Czysty niebieski</v>
      </c>
      <c r="BS68" t="str">
        <f t="shared" si="602"/>
        <v>Czysty niebieski</v>
      </c>
      <c r="BT68" t="str">
        <f t="shared" si="603"/>
        <v>Czysty niebieski</v>
      </c>
      <c r="BU68" t="str">
        <f t="shared" si="604"/>
        <v>Czysty niebieski</v>
      </c>
      <c r="BV68" t="str">
        <f t="shared" si="605"/>
        <v>Czysty niebieski</v>
      </c>
      <c r="BW68" t="str">
        <f t="shared" si="606"/>
        <v>Czysty niebieski</v>
      </c>
      <c r="BX68" t="str">
        <f t="shared" si="607"/>
        <v/>
      </c>
      <c r="BY68" t="str">
        <f t="shared" si="608"/>
        <v/>
      </c>
      <c r="BZ68" t="str">
        <f t="shared" si="609"/>
        <v/>
      </c>
      <c r="CA68" t="str">
        <f t="shared" si="610"/>
        <v/>
      </c>
      <c r="CB68" t="str">
        <f t="shared" si="611"/>
        <v/>
      </c>
      <c r="CC68" t="str">
        <f t="shared" si="612"/>
        <v/>
      </c>
      <c r="CD68" t="str">
        <f t="shared" si="613"/>
        <v/>
      </c>
      <c r="CE68" t="str">
        <f t="shared" si="614"/>
        <v/>
      </c>
      <c r="CF68" t="str">
        <f t="shared" si="615"/>
        <v/>
      </c>
      <c r="CG68" t="str">
        <f t="shared" si="616"/>
        <v/>
      </c>
      <c r="CH68" t="str">
        <f t="shared" si="617"/>
        <v/>
      </c>
      <c r="CI68" t="str">
        <f t="shared" si="618"/>
        <v/>
      </c>
      <c r="CJ68" t="str">
        <f t="shared" si="619"/>
        <v/>
      </c>
      <c r="CK68" t="str">
        <f t="shared" si="620"/>
        <v/>
      </c>
      <c r="CL68" t="str">
        <f t="shared" si="621"/>
        <v/>
      </c>
      <c r="CM68" t="str">
        <f t="shared" si="622"/>
        <v/>
      </c>
      <c r="CN68" t="str">
        <f t="shared" si="623"/>
        <v/>
      </c>
      <c r="CO68" t="str">
        <f t="shared" si="624"/>
        <v/>
      </c>
      <c r="CP68" t="str">
        <f t="shared" si="625"/>
        <v/>
      </c>
      <c r="CQ68" t="str">
        <f t="shared" si="626"/>
        <v/>
      </c>
      <c r="CR68" t="str">
        <f t="shared" si="627"/>
        <v/>
      </c>
      <c r="CS68" t="str">
        <f t="shared" si="628"/>
        <v/>
      </c>
      <c r="CT68" t="str">
        <f t="shared" si="629"/>
        <v/>
      </c>
      <c r="CU68" t="str">
        <f t="shared" si="630"/>
        <v/>
      </c>
      <c r="CV68" t="str">
        <f t="shared" si="631"/>
        <v/>
      </c>
      <c r="CW68" t="str">
        <f t="shared" si="632"/>
        <v/>
      </c>
      <c r="CX68" t="str">
        <f t="shared" si="633"/>
        <v/>
      </c>
      <c r="CY68" t="str">
        <f t="shared" si="634"/>
        <v/>
      </c>
      <c r="CZ68" t="str">
        <f t="shared" si="635"/>
        <v/>
      </c>
      <c r="DA68" t="str">
        <f t="shared" si="636"/>
        <v/>
      </c>
      <c r="DB68" t="str">
        <f t="shared" si="637"/>
        <v/>
      </c>
      <c r="DC68" t="str">
        <f t="shared" si="638"/>
        <v/>
      </c>
      <c r="DD68" t="str">
        <f t="shared" si="639"/>
        <v/>
      </c>
      <c r="DE68" t="str">
        <f t="shared" si="640"/>
        <v/>
      </c>
      <c r="DF68" t="str">
        <f t="shared" si="641"/>
        <v/>
      </c>
      <c r="DG68" t="str">
        <f t="shared" si="642"/>
        <v/>
      </c>
      <c r="DH68" t="str">
        <f t="shared" si="643"/>
        <v/>
      </c>
      <c r="DI68" t="str">
        <f t="shared" si="644"/>
        <v/>
      </c>
      <c r="DJ68" t="str">
        <f t="shared" si="645"/>
        <v/>
      </c>
      <c r="DK68" t="str">
        <f t="shared" si="646"/>
        <v/>
      </c>
      <c r="DL68" t="str">
        <f t="shared" si="647"/>
        <v/>
      </c>
      <c r="DM68" t="str">
        <f t="shared" si="648"/>
        <v/>
      </c>
      <c r="DN68" t="str">
        <f t="shared" si="649"/>
        <v/>
      </c>
      <c r="DO68" t="str">
        <f t="shared" si="650"/>
        <v/>
      </c>
      <c r="DP68" t="str">
        <f t="shared" si="651"/>
        <v/>
      </c>
      <c r="DQ68" t="str">
        <f t="shared" si="652"/>
        <v/>
      </c>
      <c r="DR68" t="str">
        <f t="shared" si="653"/>
        <v/>
      </c>
      <c r="DS68" t="str">
        <f t="shared" si="654"/>
        <v/>
      </c>
      <c r="DT68" t="str">
        <f t="shared" si="655"/>
        <v/>
      </c>
      <c r="DU68" t="str">
        <f t="shared" si="656"/>
        <v/>
      </c>
      <c r="DV68" t="str">
        <f t="shared" si="657"/>
        <v/>
      </c>
      <c r="DW68" t="str">
        <f t="shared" si="658"/>
        <v/>
      </c>
      <c r="DX68" t="str">
        <f t="shared" si="659"/>
        <v/>
      </c>
      <c r="DY68" t="str">
        <f t="shared" si="660"/>
        <v/>
      </c>
      <c r="DZ68" t="str">
        <f t="shared" si="661"/>
        <v/>
      </c>
      <c r="EA68" t="str">
        <f t="shared" si="662"/>
        <v/>
      </c>
      <c r="EB68" t="str">
        <f t="shared" si="663"/>
        <v/>
      </c>
      <c r="EC68" t="str">
        <f t="shared" si="664"/>
        <v/>
      </c>
      <c r="ED68" t="str">
        <f t="shared" si="665"/>
        <v/>
      </c>
      <c r="EE68" t="str">
        <f t="shared" si="666"/>
        <v/>
      </c>
      <c r="EF68" t="str">
        <f t="shared" si="667"/>
        <v/>
      </c>
      <c r="EG68" t="str">
        <f t="shared" si="668"/>
        <v/>
      </c>
      <c r="EH68" t="str">
        <f t="shared" si="669"/>
        <v/>
      </c>
      <c r="EI68" t="str">
        <f t="shared" si="670"/>
        <v/>
      </c>
    </row>
    <row r="69" spans="10:139" x14ac:dyDescent="0.3">
      <c r="K69">
        <v>65</v>
      </c>
      <c r="L69" t="str">
        <f t="shared" si="557"/>
        <v/>
      </c>
      <c r="M69" t="str">
        <f t="shared" si="557"/>
        <v/>
      </c>
      <c r="N69" t="str">
        <f t="shared" ref="N69:AA69" si="673">IF($W9&lt;&gt;"",$W9,"")</f>
        <v/>
      </c>
      <c r="O69" t="str">
        <f t="shared" si="673"/>
        <v/>
      </c>
      <c r="P69" t="str">
        <f t="shared" si="673"/>
        <v/>
      </c>
      <c r="Q69" t="str">
        <f t="shared" si="673"/>
        <v/>
      </c>
      <c r="R69" t="str">
        <f t="shared" si="673"/>
        <v/>
      </c>
      <c r="S69" t="str">
        <f t="shared" si="673"/>
        <v/>
      </c>
      <c r="T69" t="str">
        <f t="shared" si="673"/>
        <v/>
      </c>
      <c r="U69" t="str">
        <f t="shared" si="673"/>
        <v/>
      </c>
      <c r="V69" t="str">
        <f t="shared" si="673"/>
        <v/>
      </c>
      <c r="W69" t="str">
        <f t="shared" si="673"/>
        <v/>
      </c>
      <c r="X69" t="str">
        <f t="shared" si="673"/>
        <v/>
      </c>
      <c r="Y69" t="str">
        <f t="shared" si="673"/>
        <v/>
      </c>
      <c r="Z69" t="str">
        <f t="shared" si="673"/>
        <v/>
      </c>
      <c r="AA69" t="str">
        <f t="shared" si="673"/>
        <v/>
      </c>
      <c r="AB69" t="str">
        <f t="shared" si="559"/>
        <v/>
      </c>
      <c r="AC69" t="str">
        <f t="shared" si="560"/>
        <v/>
      </c>
      <c r="AD69" t="str">
        <f t="shared" si="561"/>
        <v/>
      </c>
      <c r="AE69" t="str">
        <f t="shared" si="562"/>
        <v/>
      </c>
      <c r="AF69" t="str">
        <f t="shared" si="563"/>
        <v/>
      </c>
      <c r="AG69" t="str">
        <f t="shared" si="564"/>
        <v/>
      </c>
      <c r="AH69" t="str">
        <f t="shared" si="565"/>
        <v/>
      </c>
      <c r="AI69" t="str">
        <f t="shared" si="566"/>
        <v/>
      </c>
      <c r="AJ69" t="str">
        <f t="shared" si="567"/>
        <v/>
      </c>
      <c r="AK69" t="str">
        <f t="shared" si="568"/>
        <v/>
      </c>
      <c r="AL69" t="str">
        <f t="shared" si="569"/>
        <v/>
      </c>
      <c r="AM69" t="str">
        <f t="shared" si="570"/>
        <v/>
      </c>
      <c r="AN69" t="str">
        <f t="shared" si="571"/>
        <v/>
      </c>
      <c r="AO69" t="str">
        <f t="shared" si="572"/>
        <v/>
      </c>
      <c r="AP69" t="str">
        <f t="shared" si="573"/>
        <v/>
      </c>
      <c r="AQ69" t="str">
        <f t="shared" si="574"/>
        <v/>
      </c>
      <c r="AR69" t="str">
        <f t="shared" si="575"/>
        <v/>
      </c>
      <c r="AS69" t="str">
        <f t="shared" si="576"/>
        <v/>
      </c>
      <c r="AT69" t="str">
        <f t="shared" si="577"/>
        <v/>
      </c>
      <c r="AU69" t="str">
        <f t="shared" si="578"/>
        <v/>
      </c>
      <c r="AV69" t="str">
        <f t="shared" si="579"/>
        <v/>
      </c>
      <c r="AW69" t="str">
        <f t="shared" si="580"/>
        <v/>
      </c>
      <c r="AX69" t="str">
        <f t="shared" si="581"/>
        <v/>
      </c>
      <c r="AY69" t="str">
        <f t="shared" si="582"/>
        <v/>
      </c>
      <c r="AZ69" t="str">
        <f t="shared" si="583"/>
        <v/>
      </c>
      <c r="BA69" t="str">
        <f t="shared" si="584"/>
        <v/>
      </c>
      <c r="BB69" t="str">
        <f t="shared" si="585"/>
        <v/>
      </c>
      <c r="BC69" t="str">
        <f t="shared" si="586"/>
        <v/>
      </c>
      <c r="BD69" t="str">
        <f t="shared" si="587"/>
        <v/>
      </c>
      <c r="BE69" t="str">
        <f t="shared" si="588"/>
        <v/>
      </c>
      <c r="BF69" t="str">
        <f t="shared" si="589"/>
        <v/>
      </c>
      <c r="BG69" t="str">
        <f t="shared" si="590"/>
        <v/>
      </c>
      <c r="BH69" t="str">
        <f t="shared" si="591"/>
        <v>czysty szkarłat</v>
      </c>
      <c r="BI69" t="str">
        <f t="shared" si="592"/>
        <v>czysty szkarłat</v>
      </c>
      <c r="BJ69" t="str">
        <f t="shared" si="593"/>
        <v>czysty szkarłat</v>
      </c>
      <c r="BK69" t="str">
        <f t="shared" si="594"/>
        <v>czysty szkarłat</v>
      </c>
      <c r="BL69" t="str">
        <f t="shared" si="595"/>
        <v>czysty szkarłat</v>
      </c>
      <c r="BM69" t="str">
        <f t="shared" si="596"/>
        <v>czysty szkarłat</v>
      </c>
      <c r="BN69" t="str">
        <f t="shared" si="597"/>
        <v>czysty szkarłat</v>
      </c>
      <c r="BO69" t="str">
        <f t="shared" si="598"/>
        <v>czysty szkarłat</v>
      </c>
      <c r="BP69" t="str">
        <f t="shared" si="599"/>
        <v>czysty szkarłat</v>
      </c>
      <c r="BQ69" t="str">
        <f t="shared" si="600"/>
        <v>czysty szkarłat</v>
      </c>
      <c r="BR69" t="str">
        <f t="shared" si="601"/>
        <v>czysty szkarłat</v>
      </c>
      <c r="BS69" t="str">
        <f t="shared" si="602"/>
        <v>czysty szkarłat</v>
      </c>
      <c r="BT69" t="str">
        <f t="shared" si="603"/>
        <v>czysty szkarłat</v>
      </c>
      <c r="BU69" t="str">
        <f t="shared" si="604"/>
        <v>czysty szkarłat</v>
      </c>
      <c r="BV69" t="str">
        <f t="shared" si="605"/>
        <v>czysty szkarłat</v>
      </c>
      <c r="BW69" t="str">
        <f t="shared" si="606"/>
        <v>czysty szkarłat</v>
      </c>
      <c r="BX69" t="str">
        <f t="shared" si="607"/>
        <v/>
      </c>
      <c r="BY69" t="str">
        <f t="shared" si="608"/>
        <v/>
      </c>
      <c r="BZ69" t="str">
        <f t="shared" si="609"/>
        <v/>
      </c>
      <c r="CA69" t="str">
        <f t="shared" si="610"/>
        <v/>
      </c>
      <c r="CB69" t="str">
        <f t="shared" si="611"/>
        <v/>
      </c>
      <c r="CC69" t="str">
        <f t="shared" si="612"/>
        <v/>
      </c>
      <c r="CD69" t="str">
        <f t="shared" si="613"/>
        <v/>
      </c>
      <c r="CE69" t="str">
        <f t="shared" si="614"/>
        <v/>
      </c>
      <c r="CF69" t="str">
        <f t="shared" si="615"/>
        <v/>
      </c>
      <c r="CG69" t="str">
        <f t="shared" si="616"/>
        <v/>
      </c>
      <c r="CH69" t="str">
        <f t="shared" si="617"/>
        <v/>
      </c>
      <c r="CI69" t="str">
        <f t="shared" si="618"/>
        <v/>
      </c>
      <c r="CJ69" t="str">
        <f t="shared" si="619"/>
        <v/>
      </c>
      <c r="CK69" t="str">
        <f t="shared" si="620"/>
        <v/>
      </c>
      <c r="CL69" t="str">
        <f t="shared" si="621"/>
        <v/>
      </c>
      <c r="CM69" t="str">
        <f t="shared" si="622"/>
        <v/>
      </c>
      <c r="CN69" t="str">
        <f t="shared" si="623"/>
        <v/>
      </c>
      <c r="CO69" t="str">
        <f t="shared" si="624"/>
        <v/>
      </c>
      <c r="CP69" t="str">
        <f t="shared" si="625"/>
        <v/>
      </c>
      <c r="CQ69" t="str">
        <f t="shared" si="626"/>
        <v/>
      </c>
      <c r="CR69" t="str">
        <f t="shared" si="627"/>
        <v/>
      </c>
      <c r="CS69" t="str">
        <f t="shared" si="628"/>
        <v/>
      </c>
      <c r="CT69" t="str">
        <f t="shared" si="629"/>
        <v/>
      </c>
      <c r="CU69" t="str">
        <f t="shared" si="630"/>
        <v/>
      </c>
      <c r="CV69" t="str">
        <f t="shared" si="631"/>
        <v/>
      </c>
      <c r="CW69" t="str">
        <f t="shared" si="632"/>
        <v/>
      </c>
      <c r="CX69" t="str">
        <f t="shared" si="633"/>
        <v/>
      </c>
      <c r="CY69" t="str">
        <f t="shared" si="634"/>
        <v/>
      </c>
      <c r="CZ69" t="str">
        <f t="shared" si="635"/>
        <v/>
      </c>
      <c r="DA69" t="str">
        <f t="shared" si="636"/>
        <v/>
      </c>
      <c r="DB69" t="str">
        <f t="shared" si="637"/>
        <v/>
      </c>
      <c r="DC69" t="str">
        <f t="shared" si="638"/>
        <v/>
      </c>
      <c r="DD69" t="str">
        <f t="shared" si="639"/>
        <v/>
      </c>
      <c r="DE69" t="str">
        <f t="shared" si="640"/>
        <v/>
      </c>
      <c r="DF69" t="str">
        <f t="shared" si="641"/>
        <v/>
      </c>
      <c r="DG69" t="str">
        <f t="shared" si="642"/>
        <v/>
      </c>
      <c r="DH69" t="str">
        <f t="shared" si="643"/>
        <v/>
      </c>
      <c r="DI69" t="str">
        <f t="shared" si="644"/>
        <v/>
      </c>
      <c r="DJ69" t="str">
        <f t="shared" si="645"/>
        <v/>
      </c>
      <c r="DK69" t="str">
        <f t="shared" si="646"/>
        <v/>
      </c>
      <c r="DL69" t="str">
        <f t="shared" si="647"/>
        <v/>
      </c>
      <c r="DM69" t="str">
        <f t="shared" si="648"/>
        <v/>
      </c>
      <c r="DN69" t="str">
        <f t="shared" si="649"/>
        <v/>
      </c>
      <c r="DO69" t="str">
        <f t="shared" si="650"/>
        <v/>
      </c>
      <c r="DP69" t="str">
        <f t="shared" si="651"/>
        <v/>
      </c>
      <c r="DQ69" t="str">
        <f t="shared" si="652"/>
        <v/>
      </c>
      <c r="DR69" t="str">
        <f t="shared" si="653"/>
        <v/>
      </c>
      <c r="DS69" t="str">
        <f t="shared" si="654"/>
        <v/>
      </c>
      <c r="DT69" t="str">
        <f t="shared" si="655"/>
        <v/>
      </c>
      <c r="DU69" t="str">
        <f t="shared" si="656"/>
        <v/>
      </c>
      <c r="DV69" t="str">
        <f t="shared" si="657"/>
        <v/>
      </c>
      <c r="DW69" t="str">
        <f t="shared" si="658"/>
        <v/>
      </c>
      <c r="DX69" t="str">
        <f t="shared" si="659"/>
        <v/>
      </c>
      <c r="DY69" t="str">
        <f t="shared" si="660"/>
        <v/>
      </c>
      <c r="DZ69" t="str">
        <f t="shared" si="661"/>
        <v/>
      </c>
      <c r="EA69" t="str">
        <f t="shared" si="662"/>
        <v/>
      </c>
      <c r="EB69" t="str">
        <f t="shared" si="663"/>
        <v/>
      </c>
      <c r="EC69" t="str">
        <f t="shared" si="664"/>
        <v/>
      </c>
      <c r="ED69" t="str">
        <f t="shared" si="665"/>
        <v/>
      </c>
      <c r="EE69" t="str">
        <f t="shared" si="666"/>
        <v/>
      </c>
      <c r="EF69" t="str">
        <f t="shared" si="667"/>
        <v/>
      </c>
      <c r="EG69" t="str">
        <f t="shared" si="668"/>
        <v/>
      </c>
      <c r="EH69" t="str">
        <f t="shared" si="669"/>
        <v/>
      </c>
      <c r="EI69" t="str">
        <f t="shared" si="670"/>
        <v/>
      </c>
    </row>
    <row r="70" spans="10:139" x14ac:dyDescent="0.3">
      <c r="K70">
        <v>66</v>
      </c>
      <c r="L70" t="str">
        <f t="shared" si="557"/>
        <v/>
      </c>
      <c r="M70" t="str">
        <f t="shared" si="557"/>
        <v/>
      </c>
      <c r="N70" t="str">
        <f t="shared" ref="N70:AA70" si="674">IF($W10&lt;&gt;"",$W10,"")</f>
        <v/>
      </c>
      <c r="O70" t="str">
        <f t="shared" si="674"/>
        <v/>
      </c>
      <c r="P70" t="str">
        <f t="shared" si="674"/>
        <v/>
      </c>
      <c r="Q70" t="str">
        <f t="shared" si="674"/>
        <v/>
      </c>
      <c r="R70" t="str">
        <f t="shared" si="674"/>
        <v/>
      </c>
      <c r="S70" t="str">
        <f t="shared" si="674"/>
        <v/>
      </c>
      <c r="T70" t="str">
        <f t="shared" si="674"/>
        <v/>
      </c>
      <c r="U70" t="str">
        <f t="shared" si="674"/>
        <v/>
      </c>
      <c r="V70" t="str">
        <f t="shared" si="674"/>
        <v/>
      </c>
      <c r="W70" t="str">
        <f t="shared" si="674"/>
        <v/>
      </c>
      <c r="X70" t="str">
        <f t="shared" si="674"/>
        <v/>
      </c>
      <c r="Y70" t="str">
        <f t="shared" si="674"/>
        <v/>
      </c>
      <c r="Z70" t="str">
        <f t="shared" si="674"/>
        <v/>
      </c>
      <c r="AA70" t="str">
        <f t="shared" si="674"/>
        <v/>
      </c>
      <c r="AB70" t="str">
        <f t="shared" si="559"/>
        <v/>
      </c>
      <c r="AC70" t="str">
        <f t="shared" si="560"/>
        <v/>
      </c>
      <c r="AD70" t="str">
        <f t="shared" si="561"/>
        <v/>
      </c>
      <c r="AE70" t="str">
        <f t="shared" si="562"/>
        <v/>
      </c>
      <c r="AF70" t="str">
        <f t="shared" si="563"/>
        <v/>
      </c>
      <c r="AG70" t="str">
        <f t="shared" si="564"/>
        <v/>
      </c>
      <c r="AH70" t="str">
        <f t="shared" si="565"/>
        <v/>
      </c>
      <c r="AI70" t="str">
        <f t="shared" si="566"/>
        <v/>
      </c>
      <c r="AJ70" t="str">
        <f t="shared" si="567"/>
        <v/>
      </c>
      <c r="AK70" t="str">
        <f t="shared" si="568"/>
        <v/>
      </c>
      <c r="AL70" t="str">
        <f t="shared" si="569"/>
        <v/>
      </c>
      <c r="AM70" t="str">
        <f t="shared" si="570"/>
        <v/>
      </c>
      <c r="AN70" t="str">
        <f t="shared" si="571"/>
        <v/>
      </c>
      <c r="AO70" t="str">
        <f t="shared" si="572"/>
        <v/>
      </c>
      <c r="AP70" t="str">
        <f t="shared" si="573"/>
        <v/>
      </c>
      <c r="AQ70" t="str">
        <f t="shared" si="574"/>
        <v/>
      </c>
      <c r="AR70" t="str">
        <f t="shared" si="575"/>
        <v/>
      </c>
      <c r="AS70" t="str">
        <f t="shared" si="576"/>
        <v/>
      </c>
      <c r="AT70" t="str">
        <f t="shared" si="577"/>
        <v/>
      </c>
      <c r="AU70" t="str">
        <f t="shared" si="578"/>
        <v/>
      </c>
      <c r="AV70" t="str">
        <f t="shared" si="579"/>
        <v/>
      </c>
      <c r="AW70" t="str">
        <f t="shared" si="580"/>
        <v/>
      </c>
      <c r="AX70" t="str">
        <f t="shared" si="581"/>
        <v/>
      </c>
      <c r="AY70" t="str">
        <f t="shared" si="582"/>
        <v/>
      </c>
      <c r="AZ70" t="str">
        <f t="shared" si="583"/>
        <v/>
      </c>
      <c r="BA70" t="str">
        <f t="shared" si="584"/>
        <v/>
      </c>
      <c r="BB70" t="str">
        <f t="shared" si="585"/>
        <v/>
      </c>
      <c r="BC70" t="str">
        <f t="shared" si="586"/>
        <v/>
      </c>
      <c r="BD70" t="str">
        <f t="shared" si="587"/>
        <v/>
      </c>
      <c r="BE70" t="str">
        <f t="shared" si="588"/>
        <v/>
      </c>
      <c r="BF70" t="str">
        <f t="shared" si="589"/>
        <v/>
      </c>
      <c r="BG70" t="str">
        <f t="shared" si="590"/>
        <v/>
      </c>
      <c r="BH70" t="str">
        <f t="shared" si="591"/>
        <v/>
      </c>
      <c r="BI70" t="str">
        <f t="shared" si="592"/>
        <v/>
      </c>
      <c r="BJ70" t="str">
        <f t="shared" si="593"/>
        <v/>
      </c>
      <c r="BK70" t="str">
        <f t="shared" si="594"/>
        <v/>
      </c>
      <c r="BL70" t="str">
        <f t="shared" si="595"/>
        <v/>
      </c>
      <c r="BM70" t="str">
        <f t="shared" si="596"/>
        <v/>
      </c>
      <c r="BN70" t="str">
        <f t="shared" si="597"/>
        <v/>
      </c>
      <c r="BO70" t="str">
        <f t="shared" si="598"/>
        <v/>
      </c>
      <c r="BP70" t="str">
        <f t="shared" si="599"/>
        <v/>
      </c>
      <c r="BQ70" t="str">
        <f t="shared" si="600"/>
        <v/>
      </c>
      <c r="BR70" t="str">
        <f t="shared" si="601"/>
        <v/>
      </c>
      <c r="BS70" t="str">
        <f t="shared" si="602"/>
        <v/>
      </c>
      <c r="BT70" t="str">
        <f t="shared" si="603"/>
        <v/>
      </c>
      <c r="BU70" t="str">
        <f t="shared" si="604"/>
        <v/>
      </c>
      <c r="BV70" t="str">
        <f t="shared" si="605"/>
        <v/>
      </c>
      <c r="BW70" t="str">
        <f t="shared" si="606"/>
        <v/>
      </c>
      <c r="BX70" t="str">
        <f t="shared" si="607"/>
        <v/>
      </c>
      <c r="BY70" t="str">
        <f t="shared" si="608"/>
        <v/>
      </c>
      <c r="BZ70" t="str">
        <f t="shared" si="609"/>
        <v/>
      </c>
      <c r="CA70" t="str">
        <f t="shared" si="610"/>
        <v/>
      </c>
      <c r="CB70" t="str">
        <f t="shared" si="611"/>
        <v/>
      </c>
      <c r="CC70" t="str">
        <f t="shared" si="612"/>
        <v/>
      </c>
      <c r="CD70" t="str">
        <f t="shared" si="613"/>
        <v/>
      </c>
      <c r="CE70" t="str">
        <f t="shared" si="614"/>
        <v/>
      </c>
      <c r="CF70" t="str">
        <f t="shared" si="615"/>
        <v/>
      </c>
      <c r="CG70" t="str">
        <f t="shared" si="616"/>
        <v/>
      </c>
      <c r="CH70" t="str">
        <f t="shared" si="617"/>
        <v/>
      </c>
      <c r="CI70" t="str">
        <f t="shared" si="618"/>
        <v/>
      </c>
      <c r="CJ70" t="str">
        <f t="shared" si="619"/>
        <v/>
      </c>
      <c r="CK70" t="str">
        <f t="shared" si="620"/>
        <v/>
      </c>
      <c r="CL70" t="str">
        <f t="shared" si="621"/>
        <v/>
      </c>
      <c r="CM70" t="str">
        <f t="shared" si="622"/>
        <v/>
      </c>
      <c r="CN70" t="str">
        <f t="shared" si="623"/>
        <v/>
      </c>
      <c r="CO70" t="str">
        <f t="shared" si="624"/>
        <v/>
      </c>
      <c r="CP70" t="str">
        <f t="shared" si="625"/>
        <v/>
      </c>
      <c r="CQ70" t="str">
        <f t="shared" si="626"/>
        <v/>
      </c>
      <c r="CR70" t="str">
        <f t="shared" si="627"/>
        <v/>
      </c>
      <c r="CS70" t="str">
        <f t="shared" si="628"/>
        <v/>
      </c>
      <c r="CT70" t="str">
        <f t="shared" si="629"/>
        <v/>
      </c>
      <c r="CU70" t="str">
        <f t="shared" si="630"/>
        <v/>
      </c>
      <c r="CV70" t="str">
        <f t="shared" si="631"/>
        <v/>
      </c>
      <c r="CW70" t="str">
        <f t="shared" si="632"/>
        <v/>
      </c>
      <c r="CX70" t="str">
        <f t="shared" si="633"/>
        <v/>
      </c>
      <c r="CY70" t="str">
        <f t="shared" si="634"/>
        <v/>
      </c>
      <c r="CZ70" t="str">
        <f t="shared" si="635"/>
        <v/>
      </c>
      <c r="DA70" t="str">
        <f t="shared" si="636"/>
        <v/>
      </c>
      <c r="DB70" t="str">
        <f t="shared" si="637"/>
        <v/>
      </c>
      <c r="DC70" t="str">
        <f t="shared" si="638"/>
        <v/>
      </c>
      <c r="DD70" t="str">
        <f t="shared" si="639"/>
        <v/>
      </c>
      <c r="DE70" t="str">
        <f t="shared" si="640"/>
        <v/>
      </c>
      <c r="DF70" t="str">
        <f t="shared" si="641"/>
        <v/>
      </c>
      <c r="DG70" t="str">
        <f t="shared" si="642"/>
        <v/>
      </c>
      <c r="DH70" t="str">
        <f t="shared" si="643"/>
        <v/>
      </c>
      <c r="DI70" t="str">
        <f t="shared" si="644"/>
        <v/>
      </c>
      <c r="DJ70" t="str">
        <f t="shared" si="645"/>
        <v/>
      </c>
      <c r="DK70" t="str">
        <f t="shared" si="646"/>
        <v/>
      </c>
      <c r="DL70" t="str">
        <f t="shared" si="647"/>
        <v/>
      </c>
      <c r="DM70" t="str">
        <f t="shared" si="648"/>
        <v/>
      </c>
      <c r="DN70" t="str">
        <f t="shared" si="649"/>
        <v/>
      </c>
      <c r="DO70" t="str">
        <f t="shared" si="650"/>
        <v/>
      </c>
      <c r="DP70" t="str">
        <f t="shared" si="651"/>
        <v/>
      </c>
      <c r="DQ70" t="str">
        <f t="shared" si="652"/>
        <v/>
      </c>
      <c r="DR70" t="str">
        <f t="shared" si="653"/>
        <v/>
      </c>
      <c r="DS70" t="str">
        <f t="shared" si="654"/>
        <v/>
      </c>
      <c r="DT70" t="str">
        <f t="shared" si="655"/>
        <v/>
      </c>
      <c r="DU70" t="str">
        <f t="shared" si="656"/>
        <v/>
      </c>
      <c r="DV70" t="str">
        <f t="shared" si="657"/>
        <v/>
      </c>
      <c r="DW70" t="str">
        <f t="shared" si="658"/>
        <v/>
      </c>
      <c r="DX70" t="str">
        <f t="shared" si="659"/>
        <v/>
      </c>
      <c r="DY70" t="str">
        <f t="shared" si="660"/>
        <v/>
      </c>
      <c r="DZ70" t="str">
        <f t="shared" si="661"/>
        <v/>
      </c>
      <c r="EA70" t="str">
        <f t="shared" si="662"/>
        <v/>
      </c>
      <c r="EB70" t="str">
        <f t="shared" si="663"/>
        <v/>
      </c>
      <c r="EC70" t="str">
        <f t="shared" si="664"/>
        <v/>
      </c>
      <c r="ED70" t="str">
        <f t="shared" si="665"/>
        <v/>
      </c>
      <c r="EE70" t="str">
        <f t="shared" si="666"/>
        <v/>
      </c>
      <c r="EF70" t="str">
        <f t="shared" si="667"/>
        <v/>
      </c>
      <c r="EG70" t="str">
        <f t="shared" si="668"/>
        <v/>
      </c>
      <c r="EH70" t="str">
        <f t="shared" si="669"/>
        <v/>
      </c>
      <c r="EI70" t="str">
        <f t="shared" si="670"/>
        <v/>
      </c>
    </row>
    <row r="71" spans="10:139" x14ac:dyDescent="0.3">
      <c r="K71" s="4">
        <v>67</v>
      </c>
      <c r="L71" t="str">
        <f t="shared" si="557"/>
        <v/>
      </c>
      <c r="M71" t="str">
        <f t="shared" si="557"/>
        <v/>
      </c>
      <c r="N71" t="str">
        <f t="shared" ref="N71:AA71" si="675">IF($W11&lt;&gt;"",$W11,"")</f>
        <v/>
      </c>
      <c r="O71" t="str">
        <f t="shared" si="675"/>
        <v/>
      </c>
      <c r="P71" t="str">
        <f t="shared" si="675"/>
        <v/>
      </c>
      <c r="Q71" t="str">
        <f t="shared" si="675"/>
        <v/>
      </c>
      <c r="R71" t="str">
        <f t="shared" si="675"/>
        <v/>
      </c>
      <c r="S71" t="str">
        <f t="shared" si="675"/>
        <v/>
      </c>
      <c r="T71" t="str">
        <f t="shared" si="675"/>
        <v/>
      </c>
      <c r="U71" t="str">
        <f t="shared" si="675"/>
        <v/>
      </c>
      <c r="V71" t="str">
        <f t="shared" si="675"/>
        <v/>
      </c>
      <c r="W71" t="str">
        <f t="shared" si="675"/>
        <v/>
      </c>
      <c r="X71" t="str">
        <f t="shared" si="675"/>
        <v/>
      </c>
      <c r="Y71" t="str">
        <f t="shared" si="675"/>
        <v/>
      </c>
      <c r="Z71" t="str">
        <f t="shared" si="675"/>
        <v/>
      </c>
      <c r="AA71" t="str">
        <f t="shared" si="675"/>
        <v/>
      </c>
      <c r="AB71" t="str">
        <f t="shared" si="559"/>
        <v/>
      </c>
      <c r="AC71" t="str">
        <f t="shared" si="560"/>
        <v/>
      </c>
      <c r="AD71" t="str">
        <f t="shared" si="561"/>
        <v/>
      </c>
      <c r="AE71" t="str">
        <f t="shared" si="562"/>
        <v/>
      </c>
      <c r="AF71" t="str">
        <f t="shared" si="563"/>
        <v/>
      </c>
      <c r="AG71" t="str">
        <f t="shared" si="564"/>
        <v/>
      </c>
      <c r="AH71" t="str">
        <f t="shared" si="565"/>
        <v/>
      </c>
      <c r="AI71" t="str">
        <f t="shared" si="566"/>
        <v/>
      </c>
      <c r="AJ71" t="str">
        <f t="shared" si="567"/>
        <v/>
      </c>
      <c r="AK71" t="str">
        <f t="shared" si="568"/>
        <v/>
      </c>
      <c r="AL71" t="str">
        <f t="shared" si="569"/>
        <v/>
      </c>
      <c r="AM71" t="str">
        <f t="shared" si="570"/>
        <v/>
      </c>
      <c r="AN71" t="str">
        <f t="shared" si="571"/>
        <v/>
      </c>
      <c r="AO71" t="str">
        <f t="shared" si="572"/>
        <v/>
      </c>
      <c r="AP71" t="str">
        <f t="shared" si="573"/>
        <v/>
      </c>
      <c r="AQ71" t="str">
        <f t="shared" si="574"/>
        <v/>
      </c>
      <c r="AR71" t="str">
        <f t="shared" si="575"/>
        <v/>
      </c>
      <c r="AS71" t="str">
        <f t="shared" si="576"/>
        <v/>
      </c>
      <c r="AT71" t="str">
        <f t="shared" si="577"/>
        <v/>
      </c>
      <c r="AU71" t="str">
        <f t="shared" si="578"/>
        <v/>
      </c>
      <c r="AV71" t="str">
        <f t="shared" si="579"/>
        <v/>
      </c>
      <c r="AW71" t="str">
        <f t="shared" si="580"/>
        <v/>
      </c>
      <c r="AX71" t="str">
        <f t="shared" si="581"/>
        <v/>
      </c>
      <c r="AY71" t="str">
        <f t="shared" si="582"/>
        <v/>
      </c>
      <c r="AZ71" t="str">
        <f t="shared" si="583"/>
        <v/>
      </c>
      <c r="BA71" t="str">
        <f t="shared" si="584"/>
        <v/>
      </c>
      <c r="BB71" t="str">
        <f t="shared" si="585"/>
        <v/>
      </c>
      <c r="BC71" t="str">
        <f t="shared" si="586"/>
        <v/>
      </c>
      <c r="BD71" t="str">
        <f t="shared" si="587"/>
        <v/>
      </c>
      <c r="BE71" t="str">
        <f t="shared" si="588"/>
        <v/>
      </c>
      <c r="BF71" t="str">
        <f t="shared" si="589"/>
        <v/>
      </c>
      <c r="BG71" t="str">
        <f t="shared" si="590"/>
        <v/>
      </c>
      <c r="BH71" t="str">
        <f t="shared" si="591"/>
        <v/>
      </c>
      <c r="BI71" t="str">
        <f t="shared" si="592"/>
        <v/>
      </c>
      <c r="BJ71" t="str">
        <f t="shared" si="593"/>
        <v/>
      </c>
      <c r="BK71" t="str">
        <f t="shared" si="594"/>
        <v/>
      </c>
      <c r="BL71" t="str">
        <f t="shared" si="595"/>
        <v/>
      </c>
      <c r="BM71" t="str">
        <f t="shared" si="596"/>
        <v/>
      </c>
      <c r="BN71" t="str">
        <f t="shared" si="597"/>
        <v/>
      </c>
      <c r="BO71" t="str">
        <f t="shared" si="598"/>
        <v/>
      </c>
      <c r="BP71" t="str">
        <f t="shared" si="599"/>
        <v/>
      </c>
      <c r="BQ71" t="str">
        <f t="shared" si="600"/>
        <v/>
      </c>
      <c r="BR71" t="str">
        <f t="shared" si="601"/>
        <v/>
      </c>
      <c r="BS71" t="str">
        <f t="shared" si="602"/>
        <v/>
      </c>
      <c r="BT71" t="str">
        <f t="shared" si="603"/>
        <v/>
      </c>
      <c r="BU71" t="str">
        <f t="shared" si="604"/>
        <v/>
      </c>
      <c r="BV71" t="str">
        <f t="shared" si="605"/>
        <v/>
      </c>
      <c r="BW71" t="str">
        <f t="shared" si="606"/>
        <v/>
      </c>
      <c r="BX71" t="str">
        <f t="shared" si="607"/>
        <v/>
      </c>
      <c r="BY71" t="str">
        <f t="shared" si="608"/>
        <v/>
      </c>
      <c r="BZ71" t="str">
        <f t="shared" si="609"/>
        <v/>
      </c>
      <c r="CA71" t="str">
        <f t="shared" si="610"/>
        <v/>
      </c>
      <c r="CB71" t="str">
        <f t="shared" si="611"/>
        <v/>
      </c>
      <c r="CC71" t="str">
        <f t="shared" si="612"/>
        <v/>
      </c>
      <c r="CD71" t="str">
        <f t="shared" si="613"/>
        <v/>
      </c>
      <c r="CE71" t="str">
        <f t="shared" si="614"/>
        <v/>
      </c>
      <c r="CF71" t="str">
        <f t="shared" si="615"/>
        <v/>
      </c>
      <c r="CG71" t="str">
        <f t="shared" si="616"/>
        <v/>
      </c>
      <c r="CH71" t="str">
        <f t="shared" si="617"/>
        <v/>
      </c>
      <c r="CI71" t="str">
        <f t="shared" si="618"/>
        <v/>
      </c>
      <c r="CJ71" t="str">
        <f t="shared" si="619"/>
        <v/>
      </c>
      <c r="CK71" t="str">
        <f t="shared" si="620"/>
        <v/>
      </c>
      <c r="CL71" t="str">
        <f t="shared" si="621"/>
        <v/>
      </c>
      <c r="CM71" t="str">
        <f t="shared" si="622"/>
        <v/>
      </c>
      <c r="CN71" t="str">
        <f t="shared" si="623"/>
        <v/>
      </c>
      <c r="CO71" t="str">
        <f t="shared" si="624"/>
        <v/>
      </c>
      <c r="CP71" t="str">
        <f t="shared" si="625"/>
        <v/>
      </c>
      <c r="CQ71" t="str">
        <f t="shared" si="626"/>
        <v/>
      </c>
      <c r="CR71" t="str">
        <f t="shared" si="627"/>
        <v/>
      </c>
      <c r="CS71" t="str">
        <f t="shared" si="628"/>
        <v/>
      </c>
      <c r="CT71" t="str">
        <f t="shared" si="629"/>
        <v/>
      </c>
      <c r="CU71" t="str">
        <f t="shared" si="630"/>
        <v/>
      </c>
      <c r="CV71" t="str">
        <f t="shared" si="631"/>
        <v/>
      </c>
      <c r="CW71" t="str">
        <f t="shared" si="632"/>
        <v/>
      </c>
      <c r="CX71" t="str">
        <f t="shared" si="633"/>
        <v/>
      </c>
      <c r="CY71" t="str">
        <f t="shared" si="634"/>
        <v/>
      </c>
      <c r="CZ71" t="str">
        <f t="shared" si="635"/>
        <v/>
      </c>
      <c r="DA71" t="str">
        <f t="shared" si="636"/>
        <v/>
      </c>
      <c r="DB71" t="str">
        <f t="shared" si="637"/>
        <v/>
      </c>
      <c r="DC71" t="str">
        <f t="shared" si="638"/>
        <v/>
      </c>
      <c r="DD71" t="str">
        <f t="shared" si="639"/>
        <v/>
      </c>
      <c r="DE71" t="str">
        <f t="shared" si="640"/>
        <v/>
      </c>
      <c r="DF71" t="str">
        <f t="shared" si="641"/>
        <v/>
      </c>
      <c r="DG71" t="str">
        <f t="shared" si="642"/>
        <v/>
      </c>
      <c r="DH71" t="str">
        <f t="shared" si="643"/>
        <v/>
      </c>
      <c r="DI71" t="str">
        <f t="shared" si="644"/>
        <v/>
      </c>
      <c r="DJ71" t="str">
        <f t="shared" si="645"/>
        <v/>
      </c>
      <c r="DK71" t="str">
        <f t="shared" si="646"/>
        <v/>
      </c>
      <c r="DL71" t="str">
        <f t="shared" si="647"/>
        <v/>
      </c>
      <c r="DM71" t="str">
        <f t="shared" si="648"/>
        <v/>
      </c>
      <c r="DN71" t="str">
        <f t="shared" si="649"/>
        <v/>
      </c>
      <c r="DO71" t="str">
        <f t="shared" si="650"/>
        <v/>
      </c>
      <c r="DP71" t="str">
        <f t="shared" si="651"/>
        <v/>
      </c>
      <c r="DQ71" t="str">
        <f t="shared" si="652"/>
        <v/>
      </c>
      <c r="DR71" t="str">
        <f t="shared" si="653"/>
        <v/>
      </c>
      <c r="DS71" t="str">
        <f t="shared" si="654"/>
        <v/>
      </c>
      <c r="DT71" t="str">
        <f t="shared" si="655"/>
        <v/>
      </c>
      <c r="DU71" t="str">
        <f t="shared" si="656"/>
        <v/>
      </c>
      <c r="DV71" t="str">
        <f t="shared" si="657"/>
        <v/>
      </c>
      <c r="DW71" t="str">
        <f t="shared" si="658"/>
        <v/>
      </c>
      <c r="DX71" t="str">
        <f t="shared" si="659"/>
        <v/>
      </c>
      <c r="DY71" t="str">
        <f t="shared" si="660"/>
        <v/>
      </c>
      <c r="DZ71" t="str">
        <f t="shared" si="661"/>
        <v/>
      </c>
      <c r="EA71" t="str">
        <f t="shared" si="662"/>
        <v/>
      </c>
      <c r="EB71" t="str">
        <f t="shared" si="663"/>
        <v/>
      </c>
      <c r="EC71" t="str">
        <f t="shared" si="664"/>
        <v/>
      </c>
      <c r="ED71" t="str">
        <f t="shared" si="665"/>
        <v/>
      </c>
      <c r="EE71" t="str">
        <f t="shared" si="666"/>
        <v/>
      </c>
      <c r="EF71" t="str">
        <f t="shared" si="667"/>
        <v/>
      </c>
      <c r="EG71" t="str">
        <f t="shared" si="668"/>
        <v/>
      </c>
      <c r="EH71" t="str">
        <f t="shared" si="669"/>
        <v/>
      </c>
      <c r="EI71" t="str">
        <f t="shared" si="670"/>
        <v/>
      </c>
    </row>
    <row r="72" spans="10:139" x14ac:dyDescent="0.3">
      <c r="K72">
        <v>68</v>
      </c>
      <c r="L72" t="str">
        <f t="shared" si="557"/>
        <v/>
      </c>
      <c r="M72" t="str">
        <f t="shared" si="557"/>
        <v/>
      </c>
      <c r="N72" t="str">
        <f t="shared" ref="N72:AA72" si="676">IF($W12&lt;&gt;"",$W12,"")</f>
        <v/>
      </c>
      <c r="O72" t="str">
        <f t="shared" si="676"/>
        <v/>
      </c>
      <c r="P72" t="str">
        <f t="shared" si="676"/>
        <v/>
      </c>
      <c r="Q72" t="str">
        <f t="shared" si="676"/>
        <v/>
      </c>
      <c r="R72" t="str">
        <f t="shared" si="676"/>
        <v/>
      </c>
      <c r="S72" t="str">
        <f t="shared" si="676"/>
        <v/>
      </c>
      <c r="T72" t="str">
        <f t="shared" si="676"/>
        <v/>
      </c>
      <c r="U72" t="str">
        <f t="shared" si="676"/>
        <v/>
      </c>
      <c r="V72" t="str">
        <f t="shared" si="676"/>
        <v/>
      </c>
      <c r="W72" t="str">
        <f t="shared" si="676"/>
        <v/>
      </c>
      <c r="X72" t="str">
        <f t="shared" si="676"/>
        <v/>
      </c>
      <c r="Y72" t="str">
        <f t="shared" si="676"/>
        <v/>
      </c>
      <c r="Z72" t="str">
        <f t="shared" si="676"/>
        <v/>
      </c>
      <c r="AA72" t="str">
        <f t="shared" si="676"/>
        <v/>
      </c>
      <c r="AB72" t="str">
        <f t="shared" si="559"/>
        <v/>
      </c>
      <c r="AC72" t="str">
        <f t="shared" si="560"/>
        <v/>
      </c>
      <c r="AD72" t="str">
        <f t="shared" si="561"/>
        <v/>
      </c>
      <c r="AE72" t="str">
        <f t="shared" si="562"/>
        <v/>
      </c>
      <c r="AF72" t="str">
        <f t="shared" si="563"/>
        <v/>
      </c>
      <c r="AG72" t="str">
        <f t="shared" si="564"/>
        <v/>
      </c>
      <c r="AH72" t="str">
        <f t="shared" si="565"/>
        <v/>
      </c>
      <c r="AI72" t="str">
        <f t="shared" si="566"/>
        <v/>
      </c>
      <c r="AJ72" t="str">
        <f t="shared" si="567"/>
        <v/>
      </c>
      <c r="AK72" t="str">
        <f t="shared" si="568"/>
        <v/>
      </c>
      <c r="AL72" t="str">
        <f t="shared" si="569"/>
        <v/>
      </c>
      <c r="AM72" t="str">
        <f t="shared" si="570"/>
        <v/>
      </c>
      <c r="AN72" t="str">
        <f t="shared" si="571"/>
        <v/>
      </c>
      <c r="AO72" t="str">
        <f t="shared" si="572"/>
        <v/>
      </c>
      <c r="AP72" t="str">
        <f t="shared" si="573"/>
        <v/>
      </c>
      <c r="AQ72" t="str">
        <f t="shared" si="574"/>
        <v/>
      </c>
      <c r="AR72" t="str">
        <f t="shared" si="575"/>
        <v/>
      </c>
      <c r="AS72" t="str">
        <f t="shared" si="576"/>
        <v/>
      </c>
      <c r="AT72" t="str">
        <f t="shared" si="577"/>
        <v/>
      </c>
      <c r="AU72" t="str">
        <f t="shared" si="578"/>
        <v/>
      </c>
      <c r="AV72" t="str">
        <f t="shared" si="579"/>
        <v/>
      </c>
      <c r="AW72" t="str">
        <f t="shared" si="580"/>
        <v/>
      </c>
      <c r="AX72" t="str">
        <f t="shared" si="581"/>
        <v/>
      </c>
      <c r="AY72" t="str">
        <f t="shared" si="582"/>
        <v/>
      </c>
      <c r="AZ72" t="str">
        <f t="shared" si="583"/>
        <v/>
      </c>
      <c r="BA72" t="str">
        <f t="shared" si="584"/>
        <v/>
      </c>
      <c r="BB72" t="str">
        <f t="shared" si="585"/>
        <v/>
      </c>
      <c r="BC72" t="str">
        <f t="shared" si="586"/>
        <v/>
      </c>
      <c r="BD72" t="str">
        <f t="shared" si="587"/>
        <v/>
      </c>
      <c r="BE72" t="str">
        <f t="shared" si="588"/>
        <v/>
      </c>
      <c r="BF72" t="str">
        <f t="shared" si="589"/>
        <v/>
      </c>
      <c r="BG72" t="str">
        <f t="shared" si="590"/>
        <v/>
      </c>
      <c r="BH72" t="str">
        <f t="shared" si="591"/>
        <v/>
      </c>
      <c r="BI72" t="str">
        <f t="shared" si="592"/>
        <v/>
      </c>
      <c r="BJ72" t="str">
        <f t="shared" si="593"/>
        <v/>
      </c>
      <c r="BK72" t="str">
        <f t="shared" si="594"/>
        <v/>
      </c>
      <c r="BL72" t="str">
        <f t="shared" si="595"/>
        <v/>
      </c>
      <c r="BM72" t="str">
        <f t="shared" si="596"/>
        <v/>
      </c>
      <c r="BN72" t="str">
        <f t="shared" si="597"/>
        <v/>
      </c>
      <c r="BO72" t="str">
        <f t="shared" si="598"/>
        <v/>
      </c>
      <c r="BP72" t="str">
        <f t="shared" si="599"/>
        <v/>
      </c>
      <c r="BQ72" t="str">
        <f t="shared" si="600"/>
        <v/>
      </c>
      <c r="BR72" t="str">
        <f t="shared" si="601"/>
        <v/>
      </c>
      <c r="BS72" t="str">
        <f t="shared" si="602"/>
        <v/>
      </c>
      <c r="BT72" t="str">
        <f t="shared" si="603"/>
        <v/>
      </c>
      <c r="BU72" t="str">
        <f t="shared" si="604"/>
        <v/>
      </c>
      <c r="BV72" t="str">
        <f t="shared" si="605"/>
        <v/>
      </c>
      <c r="BW72" t="str">
        <f t="shared" si="606"/>
        <v/>
      </c>
      <c r="BX72" t="str">
        <f t="shared" si="607"/>
        <v/>
      </c>
      <c r="BY72" t="str">
        <f t="shared" si="608"/>
        <v/>
      </c>
      <c r="BZ72" t="str">
        <f t="shared" si="609"/>
        <v/>
      </c>
      <c r="CA72" t="str">
        <f t="shared" si="610"/>
        <v/>
      </c>
      <c r="CB72" t="str">
        <f t="shared" si="611"/>
        <v/>
      </c>
      <c r="CC72" t="str">
        <f t="shared" si="612"/>
        <v/>
      </c>
      <c r="CD72" t="str">
        <f t="shared" si="613"/>
        <v/>
      </c>
      <c r="CE72" t="str">
        <f t="shared" si="614"/>
        <v/>
      </c>
      <c r="CF72" t="str">
        <f t="shared" si="615"/>
        <v/>
      </c>
      <c r="CG72" t="str">
        <f t="shared" si="616"/>
        <v/>
      </c>
      <c r="CH72" t="str">
        <f t="shared" si="617"/>
        <v/>
      </c>
      <c r="CI72" t="str">
        <f t="shared" si="618"/>
        <v/>
      </c>
      <c r="CJ72" t="str">
        <f t="shared" si="619"/>
        <v/>
      </c>
      <c r="CK72" t="str">
        <f t="shared" si="620"/>
        <v/>
      </c>
      <c r="CL72" t="str">
        <f t="shared" si="621"/>
        <v/>
      </c>
      <c r="CM72" t="str">
        <f t="shared" si="622"/>
        <v/>
      </c>
      <c r="CN72" t="str">
        <f t="shared" si="623"/>
        <v/>
      </c>
      <c r="CO72" t="str">
        <f t="shared" si="624"/>
        <v/>
      </c>
      <c r="CP72" t="str">
        <f t="shared" si="625"/>
        <v/>
      </c>
      <c r="CQ72" t="str">
        <f t="shared" si="626"/>
        <v/>
      </c>
      <c r="CR72" t="str">
        <f t="shared" si="627"/>
        <v/>
      </c>
      <c r="CS72" t="str">
        <f t="shared" si="628"/>
        <v/>
      </c>
      <c r="CT72" t="str">
        <f t="shared" si="629"/>
        <v/>
      </c>
      <c r="CU72" t="str">
        <f t="shared" si="630"/>
        <v/>
      </c>
      <c r="CV72" t="str">
        <f t="shared" si="631"/>
        <v/>
      </c>
      <c r="CW72" t="str">
        <f t="shared" si="632"/>
        <v/>
      </c>
      <c r="CX72" t="str">
        <f t="shared" si="633"/>
        <v/>
      </c>
      <c r="CY72" t="str">
        <f t="shared" si="634"/>
        <v/>
      </c>
      <c r="CZ72" t="str">
        <f t="shared" si="635"/>
        <v/>
      </c>
      <c r="DA72" t="str">
        <f t="shared" si="636"/>
        <v/>
      </c>
      <c r="DB72" t="str">
        <f t="shared" si="637"/>
        <v/>
      </c>
      <c r="DC72" t="str">
        <f t="shared" si="638"/>
        <v/>
      </c>
      <c r="DD72" t="str">
        <f t="shared" si="639"/>
        <v/>
      </c>
      <c r="DE72" t="str">
        <f t="shared" si="640"/>
        <v/>
      </c>
      <c r="DF72" t="str">
        <f t="shared" si="641"/>
        <v/>
      </c>
      <c r="DG72" t="str">
        <f t="shared" si="642"/>
        <v/>
      </c>
      <c r="DH72" t="str">
        <f t="shared" si="643"/>
        <v/>
      </c>
      <c r="DI72" t="str">
        <f t="shared" si="644"/>
        <v/>
      </c>
      <c r="DJ72" t="str">
        <f t="shared" si="645"/>
        <v/>
      </c>
      <c r="DK72" t="str">
        <f t="shared" si="646"/>
        <v/>
      </c>
      <c r="DL72" t="str">
        <f t="shared" si="647"/>
        <v/>
      </c>
      <c r="DM72" t="str">
        <f t="shared" si="648"/>
        <v/>
      </c>
      <c r="DN72" t="str">
        <f t="shared" si="649"/>
        <v/>
      </c>
      <c r="DO72" t="str">
        <f t="shared" si="650"/>
        <v/>
      </c>
      <c r="DP72" t="str">
        <f t="shared" si="651"/>
        <v/>
      </c>
      <c r="DQ72" t="str">
        <f t="shared" si="652"/>
        <v/>
      </c>
      <c r="DR72" t="str">
        <f t="shared" si="653"/>
        <v/>
      </c>
      <c r="DS72" t="str">
        <f t="shared" si="654"/>
        <v/>
      </c>
      <c r="DT72" t="str">
        <f t="shared" si="655"/>
        <v/>
      </c>
      <c r="DU72" t="str">
        <f t="shared" si="656"/>
        <v/>
      </c>
      <c r="DV72" t="str">
        <f t="shared" si="657"/>
        <v/>
      </c>
      <c r="DW72" t="str">
        <f t="shared" si="658"/>
        <v/>
      </c>
      <c r="DX72" t="str">
        <f t="shared" si="659"/>
        <v/>
      </c>
      <c r="DY72" t="str">
        <f t="shared" si="660"/>
        <v/>
      </c>
      <c r="DZ72" t="str">
        <f t="shared" si="661"/>
        <v/>
      </c>
      <c r="EA72" t="str">
        <f t="shared" si="662"/>
        <v/>
      </c>
      <c r="EB72" t="str">
        <f t="shared" si="663"/>
        <v/>
      </c>
      <c r="EC72" t="str">
        <f t="shared" si="664"/>
        <v/>
      </c>
      <c r="ED72" t="str">
        <f t="shared" si="665"/>
        <v/>
      </c>
      <c r="EE72" t="str">
        <f t="shared" si="666"/>
        <v/>
      </c>
      <c r="EF72" t="str">
        <f t="shared" si="667"/>
        <v/>
      </c>
      <c r="EG72" t="str">
        <f t="shared" si="668"/>
        <v/>
      </c>
      <c r="EH72" t="str">
        <f t="shared" si="669"/>
        <v/>
      </c>
      <c r="EI72" t="str">
        <f t="shared" si="670"/>
        <v/>
      </c>
    </row>
    <row r="73" spans="10:139" x14ac:dyDescent="0.3">
      <c r="K73">
        <v>69</v>
      </c>
      <c r="L73" t="str">
        <f t="shared" si="557"/>
        <v/>
      </c>
      <c r="M73" t="str">
        <f t="shared" si="557"/>
        <v/>
      </c>
      <c r="N73" t="str">
        <f t="shared" ref="N73:AA73" si="677">IF($W13&lt;&gt;"",$W13,"")</f>
        <v/>
      </c>
      <c r="O73" t="str">
        <f t="shared" si="677"/>
        <v/>
      </c>
      <c r="P73" t="str">
        <f t="shared" si="677"/>
        <v/>
      </c>
      <c r="Q73" t="str">
        <f t="shared" si="677"/>
        <v/>
      </c>
      <c r="R73" t="str">
        <f t="shared" si="677"/>
        <v/>
      </c>
      <c r="S73" t="str">
        <f t="shared" si="677"/>
        <v/>
      </c>
      <c r="T73" t="str">
        <f t="shared" si="677"/>
        <v/>
      </c>
      <c r="U73" t="str">
        <f t="shared" si="677"/>
        <v/>
      </c>
      <c r="V73" t="str">
        <f t="shared" si="677"/>
        <v/>
      </c>
      <c r="W73" t="str">
        <f t="shared" si="677"/>
        <v/>
      </c>
      <c r="X73" t="str">
        <f t="shared" si="677"/>
        <v/>
      </c>
      <c r="Y73" t="str">
        <f t="shared" si="677"/>
        <v/>
      </c>
      <c r="Z73" t="str">
        <f t="shared" si="677"/>
        <v/>
      </c>
      <c r="AA73" t="str">
        <f t="shared" si="677"/>
        <v/>
      </c>
      <c r="AB73" t="str">
        <f t="shared" si="559"/>
        <v/>
      </c>
      <c r="AC73" t="str">
        <f t="shared" si="560"/>
        <v/>
      </c>
      <c r="AD73" t="str">
        <f t="shared" si="561"/>
        <v/>
      </c>
      <c r="AE73" t="str">
        <f t="shared" si="562"/>
        <v/>
      </c>
      <c r="AF73" t="str">
        <f t="shared" si="563"/>
        <v/>
      </c>
      <c r="AG73" t="str">
        <f t="shared" si="564"/>
        <v/>
      </c>
      <c r="AH73" t="str">
        <f t="shared" si="565"/>
        <v/>
      </c>
      <c r="AI73" t="str">
        <f t="shared" si="566"/>
        <v/>
      </c>
      <c r="AJ73" t="str">
        <f t="shared" si="567"/>
        <v/>
      </c>
      <c r="AK73" t="str">
        <f t="shared" si="568"/>
        <v/>
      </c>
      <c r="AL73" t="str">
        <f t="shared" si="569"/>
        <v/>
      </c>
      <c r="AM73" t="str">
        <f t="shared" si="570"/>
        <v/>
      </c>
      <c r="AN73" t="str">
        <f t="shared" si="571"/>
        <v/>
      </c>
      <c r="AO73" t="str">
        <f t="shared" si="572"/>
        <v/>
      </c>
      <c r="AP73" t="str">
        <f t="shared" si="573"/>
        <v/>
      </c>
      <c r="AQ73" t="str">
        <f t="shared" si="574"/>
        <v/>
      </c>
      <c r="AR73" t="str">
        <f t="shared" si="575"/>
        <v/>
      </c>
      <c r="AS73" t="str">
        <f t="shared" si="576"/>
        <v/>
      </c>
      <c r="AT73" t="str">
        <f t="shared" si="577"/>
        <v/>
      </c>
      <c r="AU73" t="str">
        <f t="shared" si="578"/>
        <v/>
      </c>
      <c r="AV73" t="str">
        <f t="shared" si="579"/>
        <v/>
      </c>
      <c r="AW73" t="str">
        <f t="shared" si="580"/>
        <v/>
      </c>
      <c r="AX73" t="str">
        <f t="shared" si="581"/>
        <v/>
      </c>
      <c r="AY73" t="str">
        <f t="shared" si="582"/>
        <v/>
      </c>
      <c r="AZ73" t="str">
        <f t="shared" si="583"/>
        <v/>
      </c>
      <c r="BA73" t="str">
        <f t="shared" si="584"/>
        <v/>
      </c>
      <c r="BB73" t="str">
        <f t="shared" si="585"/>
        <v/>
      </c>
      <c r="BC73" t="str">
        <f t="shared" si="586"/>
        <v/>
      </c>
      <c r="BD73" t="str">
        <f t="shared" si="587"/>
        <v/>
      </c>
      <c r="BE73" t="str">
        <f t="shared" si="588"/>
        <v/>
      </c>
      <c r="BF73" t="str">
        <f t="shared" si="589"/>
        <v/>
      </c>
      <c r="BG73" t="str">
        <f t="shared" si="590"/>
        <v/>
      </c>
      <c r="BH73" t="str">
        <f t="shared" si="591"/>
        <v/>
      </c>
      <c r="BI73" t="str">
        <f t="shared" si="592"/>
        <v/>
      </c>
      <c r="BJ73" t="str">
        <f t="shared" si="593"/>
        <v/>
      </c>
      <c r="BK73" t="str">
        <f t="shared" si="594"/>
        <v/>
      </c>
      <c r="BL73" t="str">
        <f t="shared" si="595"/>
        <v/>
      </c>
      <c r="BM73" t="str">
        <f t="shared" si="596"/>
        <v/>
      </c>
      <c r="BN73" t="str">
        <f t="shared" si="597"/>
        <v/>
      </c>
      <c r="BO73" t="str">
        <f t="shared" si="598"/>
        <v/>
      </c>
      <c r="BP73" t="str">
        <f t="shared" si="599"/>
        <v/>
      </c>
      <c r="BQ73" t="str">
        <f t="shared" si="600"/>
        <v/>
      </c>
      <c r="BR73" t="str">
        <f t="shared" si="601"/>
        <v/>
      </c>
      <c r="BS73" t="str">
        <f t="shared" si="602"/>
        <v/>
      </c>
      <c r="BT73" t="str">
        <f t="shared" si="603"/>
        <v/>
      </c>
      <c r="BU73" t="str">
        <f t="shared" si="604"/>
        <v/>
      </c>
      <c r="BV73" t="str">
        <f t="shared" si="605"/>
        <v/>
      </c>
      <c r="BW73" t="str">
        <f t="shared" si="606"/>
        <v/>
      </c>
      <c r="BX73" t="str">
        <f t="shared" si="607"/>
        <v/>
      </c>
      <c r="BY73" t="str">
        <f t="shared" si="608"/>
        <v/>
      </c>
      <c r="BZ73" t="str">
        <f t="shared" si="609"/>
        <v/>
      </c>
      <c r="CA73" t="str">
        <f t="shared" si="610"/>
        <v/>
      </c>
      <c r="CB73" t="str">
        <f t="shared" si="611"/>
        <v/>
      </c>
      <c r="CC73" t="str">
        <f t="shared" si="612"/>
        <v/>
      </c>
      <c r="CD73" t="str">
        <f t="shared" si="613"/>
        <v/>
      </c>
      <c r="CE73" t="str">
        <f t="shared" si="614"/>
        <v/>
      </c>
      <c r="CF73" t="str">
        <f t="shared" si="615"/>
        <v/>
      </c>
      <c r="CG73" t="str">
        <f t="shared" si="616"/>
        <v/>
      </c>
      <c r="CH73" t="str">
        <f t="shared" si="617"/>
        <v/>
      </c>
      <c r="CI73" t="str">
        <f t="shared" si="618"/>
        <v/>
      </c>
      <c r="CJ73" t="str">
        <f t="shared" si="619"/>
        <v/>
      </c>
      <c r="CK73" t="str">
        <f t="shared" si="620"/>
        <v/>
      </c>
      <c r="CL73" t="str">
        <f t="shared" si="621"/>
        <v/>
      </c>
      <c r="CM73" t="str">
        <f t="shared" si="622"/>
        <v/>
      </c>
      <c r="CN73" t="str">
        <f t="shared" si="623"/>
        <v/>
      </c>
      <c r="CO73" t="str">
        <f t="shared" si="624"/>
        <v/>
      </c>
      <c r="CP73" t="str">
        <f t="shared" si="625"/>
        <v/>
      </c>
      <c r="CQ73" t="str">
        <f t="shared" si="626"/>
        <v/>
      </c>
      <c r="CR73" t="str">
        <f t="shared" si="627"/>
        <v/>
      </c>
      <c r="CS73" t="str">
        <f t="shared" si="628"/>
        <v/>
      </c>
      <c r="CT73" t="str">
        <f t="shared" si="629"/>
        <v/>
      </c>
      <c r="CU73" t="str">
        <f t="shared" si="630"/>
        <v/>
      </c>
      <c r="CV73" t="str">
        <f t="shared" si="631"/>
        <v/>
      </c>
      <c r="CW73" t="str">
        <f t="shared" si="632"/>
        <v/>
      </c>
      <c r="CX73" t="str">
        <f t="shared" si="633"/>
        <v/>
      </c>
      <c r="CY73" t="str">
        <f t="shared" si="634"/>
        <v/>
      </c>
      <c r="CZ73" t="str">
        <f t="shared" si="635"/>
        <v/>
      </c>
      <c r="DA73" t="str">
        <f t="shared" si="636"/>
        <v/>
      </c>
      <c r="DB73" t="str">
        <f t="shared" si="637"/>
        <v/>
      </c>
      <c r="DC73" t="str">
        <f t="shared" si="638"/>
        <v/>
      </c>
      <c r="DD73" t="str">
        <f t="shared" si="639"/>
        <v/>
      </c>
      <c r="DE73" t="str">
        <f t="shared" si="640"/>
        <v/>
      </c>
      <c r="DF73" t="str">
        <f t="shared" si="641"/>
        <v/>
      </c>
      <c r="DG73" t="str">
        <f t="shared" si="642"/>
        <v/>
      </c>
      <c r="DH73" t="str">
        <f t="shared" si="643"/>
        <v/>
      </c>
      <c r="DI73" t="str">
        <f t="shared" si="644"/>
        <v/>
      </c>
      <c r="DJ73" t="str">
        <f t="shared" si="645"/>
        <v/>
      </c>
      <c r="DK73" t="str">
        <f t="shared" si="646"/>
        <v/>
      </c>
      <c r="DL73" t="str">
        <f t="shared" si="647"/>
        <v/>
      </c>
      <c r="DM73" t="str">
        <f t="shared" si="648"/>
        <v/>
      </c>
      <c r="DN73" t="str">
        <f t="shared" si="649"/>
        <v/>
      </c>
      <c r="DO73" t="str">
        <f t="shared" si="650"/>
        <v/>
      </c>
      <c r="DP73" t="str">
        <f t="shared" si="651"/>
        <v/>
      </c>
      <c r="DQ73" t="str">
        <f t="shared" si="652"/>
        <v/>
      </c>
      <c r="DR73" t="str">
        <f t="shared" si="653"/>
        <v/>
      </c>
      <c r="DS73" t="str">
        <f t="shared" si="654"/>
        <v/>
      </c>
      <c r="DT73" t="str">
        <f t="shared" si="655"/>
        <v/>
      </c>
      <c r="DU73" t="str">
        <f t="shared" si="656"/>
        <v/>
      </c>
      <c r="DV73" t="str">
        <f t="shared" si="657"/>
        <v/>
      </c>
      <c r="DW73" t="str">
        <f t="shared" si="658"/>
        <v/>
      </c>
      <c r="DX73" t="str">
        <f t="shared" si="659"/>
        <v/>
      </c>
      <c r="DY73" t="str">
        <f t="shared" si="660"/>
        <v/>
      </c>
      <c r="DZ73" t="str">
        <f t="shared" si="661"/>
        <v/>
      </c>
      <c r="EA73" t="str">
        <f t="shared" si="662"/>
        <v/>
      </c>
      <c r="EB73" t="str">
        <f t="shared" si="663"/>
        <v/>
      </c>
      <c r="EC73" t="str">
        <f t="shared" si="664"/>
        <v/>
      </c>
      <c r="ED73" t="str">
        <f t="shared" si="665"/>
        <v/>
      </c>
      <c r="EE73" t="str">
        <f t="shared" si="666"/>
        <v/>
      </c>
      <c r="EF73" t="str">
        <f t="shared" si="667"/>
        <v/>
      </c>
      <c r="EG73" t="str">
        <f t="shared" si="668"/>
        <v/>
      </c>
      <c r="EH73" t="str">
        <f t="shared" si="669"/>
        <v/>
      </c>
      <c r="EI73" t="str">
        <f t="shared" si="670"/>
        <v/>
      </c>
    </row>
    <row r="74" spans="10:139" x14ac:dyDescent="0.3">
      <c r="K74" s="4">
        <v>70</v>
      </c>
      <c r="L74" t="str">
        <f t="shared" si="557"/>
        <v/>
      </c>
      <c r="M74" t="str">
        <f t="shared" si="557"/>
        <v/>
      </c>
      <c r="N74" t="str">
        <f t="shared" ref="N74:AA74" si="678">IF($W14&lt;&gt;"",$W14,"")</f>
        <v/>
      </c>
      <c r="O74" t="str">
        <f t="shared" si="678"/>
        <v/>
      </c>
      <c r="P74" t="str">
        <f t="shared" si="678"/>
        <v/>
      </c>
      <c r="Q74" t="str">
        <f t="shared" si="678"/>
        <v/>
      </c>
      <c r="R74" t="str">
        <f t="shared" si="678"/>
        <v/>
      </c>
      <c r="S74" t="str">
        <f t="shared" si="678"/>
        <v/>
      </c>
      <c r="T74" t="str">
        <f t="shared" si="678"/>
        <v/>
      </c>
      <c r="U74" t="str">
        <f t="shared" si="678"/>
        <v/>
      </c>
      <c r="V74" t="str">
        <f t="shared" si="678"/>
        <v/>
      </c>
      <c r="W74" t="str">
        <f t="shared" si="678"/>
        <v/>
      </c>
      <c r="X74" t="str">
        <f t="shared" si="678"/>
        <v/>
      </c>
      <c r="Y74" t="str">
        <f t="shared" si="678"/>
        <v/>
      </c>
      <c r="Z74" t="str">
        <f t="shared" si="678"/>
        <v/>
      </c>
      <c r="AA74" t="str">
        <f t="shared" si="678"/>
        <v/>
      </c>
      <c r="AB74" t="str">
        <f t="shared" si="559"/>
        <v/>
      </c>
      <c r="AC74" t="str">
        <f t="shared" si="560"/>
        <v/>
      </c>
      <c r="AD74" t="str">
        <f t="shared" si="561"/>
        <v/>
      </c>
      <c r="AE74" t="str">
        <f t="shared" si="562"/>
        <v/>
      </c>
      <c r="AF74" t="str">
        <f t="shared" si="563"/>
        <v/>
      </c>
      <c r="AG74" t="str">
        <f t="shared" si="564"/>
        <v/>
      </c>
      <c r="AH74" t="str">
        <f t="shared" si="565"/>
        <v/>
      </c>
      <c r="AI74" t="str">
        <f t="shared" si="566"/>
        <v/>
      </c>
      <c r="AJ74" t="str">
        <f t="shared" si="567"/>
        <v/>
      </c>
      <c r="AK74" t="str">
        <f t="shared" si="568"/>
        <v/>
      </c>
      <c r="AL74" t="str">
        <f t="shared" si="569"/>
        <v/>
      </c>
      <c r="AM74" t="str">
        <f t="shared" si="570"/>
        <v/>
      </c>
      <c r="AN74" t="str">
        <f t="shared" si="571"/>
        <v/>
      </c>
      <c r="AO74" t="str">
        <f t="shared" si="572"/>
        <v/>
      </c>
      <c r="AP74" t="str">
        <f t="shared" si="573"/>
        <v/>
      </c>
      <c r="AQ74" t="str">
        <f t="shared" si="574"/>
        <v/>
      </c>
      <c r="AR74" t="str">
        <f t="shared" si="575"/>
        <v/>
      </c>
      <c r="AS74" t="str">
        <f t="shared" si="576"/>
        <v/>
      </c>
      <c r="AT74" t="str">
        <f t="shared" si="577"/>
        <v/>
      </c>
      <c r="AU74" t="str">
        <f t="shared" si="578"/>
        <v/>
      </c>
      <c r="AV74" t="str">
        <f t="shared" si="579"/>
        <v/>
      </c>
      <c r="AW74" t="str">
        <f t="shared" si="580"/>
        <v/>
      </c>
      <c r="AX74" t="str">
        <f t="shared" si="581"/>
        <v/>
      </c>
      <c r="AY74" t="str">
        <f t="shared" si="582"/>
        <v/>
      </c>
      <c r="AZ74" t="str">
        <f t="shared" si="583"/>
        <v/>
      </c>
      <c r="BA74" t="str">
        <f t="shared" si="584"/>
        <v/>
      </c>
      <c r="BB74" t="str">
        <f t="shared" si="585"/>
        <v/>
      </c>
      <c r="BC74" t="str">
        <f t="shared" si="586"/>
        <v/>
      </c>
      <c r="BD74" t="str">
        <f t="shared" si="587"/>
        <v/>
      </c>
      <c r="BE74" t="str">
        <f t="shared" si="588"/>
        <v/>
      </c>
      <c r="BF74" t="str">
        <f t="shared" si="589"/>
        <v/>
      </c>
      <c r="BG74" t="str">
        <f t="shared" si="590"/>
        <v/>
      </c>
      <c r="BH74" t="str">
        <f t="shared" si="591"/>
        <v/>
      </c>
      <c r="BI74" t="str">
        <f t="shared" si="592"/>
        <v/>
      </c>
      <c r="BJ74" t="str">
        <f t="shared" si="593"/>
        <v/>
      </c>
      <c r="BK74" t="str">
        <f t="shared" si="594"/>
        <v/>
      </c>
      <c r="BL74" t="str">
        <f t="shared" si="595"/>
        <v/>
      </c>
      <c r="BM74" t="str">
        <f t="shared" si="596"/>
        <v/>
      </c>
      <c r="BN74" t="str">
        <f t="shared" si="597"/>
        <v/>
      </c>
      <c r="BO74" t="str">
        <f t="shared" si="598"/>
        <v/>
      </c>
      <c r="BP74" t="str">
        <f t="shared" si="599"/>
        <v/>
      </c>
      <c r="BQ74" t="str">
        <f t="shared" si="600"/>
        <v/>
      </c>
      <c r="BR74" t="str">
        <f t="shared" si="601"/>
        <v/>
      </c>
      <c r="BS74" t="str">
        <f t="shared" si="602"/>
        <v/>
      </c>
      <c r="BT74" t="str">
        <f t="shared" si="603"/>
        <v/>
      </c>
      <c r="BU74" t="str">
        <f t="shared" si="604"/>
        <v/>
      </c>
      <c r="BV74" t="str">
        <f t="shared" si="605"/>
        <v/>
      </c>
      <c r="BW74" t="str">
        <f t="shared" si="606"/>
        <v/>
      </c>
      <c r="BX74" t="str">
        <f t="shared" si="607"/>
        <v/>
      </c>
      <c r="BY74" t="str">
        <f t="shared" si="608"/>
        <v/>
      </c>
      <c r="BZ74" t="str">
        <f t="shared" si="609"/>
        <v/>
      </c>
      <c r="CA74" t="str">
        <f t="shared" si="610"/>
        <v/>
      </c>
      <c r="CB74" t="str">
        <f t="shared" si="611"/>
        <v/>
      </c>
      <c r="CC74" t="str">
        <f t="shared" si="612"/>
        <v/>
      </c>
      <c r="CD74" t="str">
        <f t="shared" si="613"/>
        <v/>
      </c>
      <c r="CE74" t="str">
        <f t="shared" si="614"/>
        <v/>
      </c>
      <c r="CF74" t="str">
        <f t="shared" si="615"/>
        <v/>
      </c>
      <c r="CG74" t="str">
        <f t="shared" si="616"/>
        <v/>
      </c>
      <c r="CH74" t="str">
        <f t="shared" si="617"/>
        <v/>
      </c>
      <c r="CI74" t="str">
        <f t="shared" si="618"/>
        <v/>
      </c>
      <c r="CJ74" t="str">
        <f t="shared" si="619"/>
        <v/>
      </c>
      <c r="CK74" t="str">
        <f t="shared" si="620"/>
        <v/>
      </c>
      <c r="CL74" t="str">
        <f t="shared" si="621"/>
        <v/>
      </c>
      <c r="CM74" t="str">
        <f t="shared" si="622"/>
        <v/>
      </c>
      <c r="CN74" t="str">
        <f t="shared" si="623"/>
        <v/>
      </c>
      <c r="CO74" t="str">
        <f t="shared" si="624"/>
        <v/>
      </c>
      <c r="CP74" t="str">
        <f t="shared" si="625"/>
        <v/>
      </c>
      <c r="CQ74" t="str">
        <f t="shared" si="626"/>
        <v/>
      </c>
      <c r="CR74" t="str">
        <f t="shared" si="627"/>
        <v/>
      </c>
      <c r="CS74" t="str">
        <f t="shared" si="628"/>
        <v/>
      </c>
      <c r="CT74" t="str">
        <f t="shared" si="629"/>
        <v/>
      </c>
      <c r="CU74" t="str">
        <f t="shared" si="630"/>
        <v/>
      </c>
      <c r="CV74" t="str">
        <f t="shared" si="631"/>
        <v/>
      </c>
      <c r="CW74" t="str">
        <f t="shared" si="632"/>
        <v/>
      </c>
      <c r="CX74" t="str">
        <f t="shared" si="633"/>
        <v/>
      </c>
      <c r="CY74" t="str">
        <f t="shared" si="634"/>
        <v/>
      </c>
      <c r="CZ74" t="str">
        <f t="shared" si="635"/>
        <v/>
      </c>
      <c r="DA74" t="str">
        <f t="shared" si="636"/>
        <v/>
      </c>
      <c r="DB74" t="str">
        <f t="shared" si="637"/>
        <v/>
      </c>
      <c r="DC74" t="str">
        <f t="shared" si="638"/>
        <v/>
      </c>
      <c r="DD74" t="str">
        <f t="shared" si="639"/>
        <v/>
      </c>
      <c r="DE74" t="str">
        <f t="shared" si="640"/>
        <v/>
      </c>
      <c r="DF74" t="str">
        <f t="shared" si="641"/>
        <v/>
      </c>
      <c r="DG74" t="str">
        <f t="shared" si="642"/>
        <v/>
      </c>
      <c r="DH74" t="str">
        <f t="shared" si="643"/>
        <v/>
      </c>
      <c r="DI74" t="str">
        <f t="shared" si="644"/>
        <v/>
      </c>
      <c r="DJ74" t="str">
        <f t="shared" si="645"/>
        <v/>
      </c>
      <c r="DK74" t="str">
        <f t="shared" si="646"/>
        <v/>
      </c>
      <c r="DL74" t="str">
        <f t="shared" si="647"/>
        <v/>
      </c>
      <c r="DM74" t="str">
        <f t="shared" si="648"/>
        <v/>
      </c>
      <c r="DN74" t="str">
        <f t="shared" si="649"/>
        <v/>
      </c>
      <c r="DO74" t="str">
        <f t="shared" si="650"/>
        <v/>
      </c>
      <c r="DP74" t="str">
        <f t="shared" si="651"/>
        <v/>
      </c>
      <c r="DQ74" t="str">
        <f t="shared" si="652"/>
        <v/>
      </c>
      <c r="DR74" t="str">
        <f t="shared" si="653"/>
        <v/>
      </c>
      <c r="DS74" t="str">
        <f t="shared" si="654"/>
        <v/>
      </c>
      <c r="DT74" t="str">
        <f t="shared" si="655"/>
        <v/>
      </c>
      <c r="DU74" t="str">
        <f t="shared" si="656"/>
        <v/>
      </c>
      <c r="DV74" t="str">
        <f t="shared" si="657"/>
        <v/>
      </c>
      <c r="DW74" t="str">
        <f t="shared" si="658"/>
        <v/>
      </c>
      <c r="DX74" t="str">
        <f t="shared" si="659"/>
        <v/>
      </c>
      <c r="DY74" t="str">
        <f t="shared" si="660"/>
        <v/>
      </c>
      <c r="DZ74" t="str">
        <f t="shared" si="661"/>
        <v/>
      </c>
      <c r="EA74" t="str">
        <f t="shared" si="662"/>
        <v/>
      </c>
      <c r="EB74" t="str">
        <f t="shared" si="663"/>
        <v/>
      </c>
      <c r="EC74" t="str">
        <f t="shared" si="664"/>
        <v/>
      </c>
      <c r="ED74" t="str">
        <f t="shared" si="665"/>
        <v/>
      </c>
      <c r="EE74" t="str">
        <f t="shared" si="666"/>
        <v/>
      </c>
      <c r="EF74" t="str">
        <f t="shared" si="667"/>
        <v/>
      </c>
      <c r="EG74" t="str">
        <f t="shared" si="668"/>
        <v/>
      </c>
      <c r="EH74" t="str">
        <f t="shared" si="669"/>
        <v/>
      </c>
      <c r="EI74" t="str">
        <f t="shared" si="670"/>
        <v/>
      </c>
    </row>
    <row r="75" spans="10:139" x14ac:dyDescent="0.3">
      <c r="K75">
        <v>71</v>
      </c>
      <c r="L75" t="str">
        <f t="shared" si="557"/>
        <v/>
      </c>
      <c r="M75" t="str">
        <f t="shared" si="557"/>
        <v/>
      </c>
      <c r="N75" t="str">
        <f t="shared" ref="N75:AA75" si="679">IF($W15&lt;&gt;"",$W15,"")</f>
        <v/>
      </c>
      <c r="O75" t="str">
        <f t="shared" si="679"/>
        <v/>
      </c>
      <c r="P75" t="str">
        <f t="shared" si="679"/>
        <v/>
      </c>
      <c r="Q75" t="str">
        <f t="shared" si="679"/>
        <v/>
      </c>
      <c r="R75" t="str">
        <f t="shared" si="679"/>
        <v/>
      </c>
      <c r="S75" t="str">
        <f t="shared" si="679"/>
        <v/>
      </c>
      <c r="T75" t="str">
        <f t="shared" si="679"/>
        <v/>
      </c>
      <c r="U75" t="str">
        <f t="shared" si="679"/>
        <v/>
      </c>
      <c r="V75" t="str">
        <f t="shared" si="679"/>
        <v/>
      </c>
      <c r="W75" t="str">
        <f t="shared" si="679"/>
        <v/>
      </c>
      <c r="X75" t="str">
        <f t="shared" si="679"/>
        <v/>
      </c>
      <c r="Y75" t="str">
        <f t="shared" si="679"/>
        <v/>
      </c>
      <c r="Z75" t="str">
        <f t="shared" si="679"/>
        <v/>
      </c>
      <c r="AA75" t="str">
        <f t="shared" si="679"/>
        <v/>
      </c>
      <c r="AB75" t="str">
        <f t="shared" si="559"/>
        <v/>
      </c>
      <c r="AC75" t="str">
        <f t="shared" si="560"/>
        <v/>
      </c>
      <c r="AD75" t="str">
        <f t="shared" si="561"/>
        <v/>
      </c>
      <c r="AE75" t="str">
        <f t="shared" si="562"/>
        <v/>
      </c>
      <c r="AF75" t="str">
        <f t="shared" si="563"/>
        <v/>
      </c>
      <c r="AG75" t="str">
        <f t="shared" si="564"/>
        <v/>
      </c>
      <c r="AH75" t="str">
        <f t="shared" si="565"/>
        <v/>
      </c>
      <c r="AI75" t="str">
        <f t="shared" si="566"/>
        <v/>
      </c>
      <c r="AJ75" t="str">
        <f t="shared" si="567"/>
        <v/>
      </c>
      <c r="AK75" t="str">
        <f t="shared" si="568"/>
        <v/>
      </c>
      <c r="AL75" t="str">
        <f t="shared" si="569"/>
        <v/>
      </c>
      <c r="AM75" t="str">
        <f t="shared" si="570"/>
        <v/>
      </c>
      <c r="AN75" t="str">
        <f t="shared" si="571"/>
        <v/>
      </c>
      <c r="AO75" t="str">
        <f t="shared" si="572"/>
        <v/>
      </c>
      <c r="AP75" t="str">
        <f t="shared" si="573"/>
        <v/>
      </c>
      <c r="AQ75" t="str">
        <f t="shared" si="574"/>
        <v/>
      </c>
      <c r="AR75" t="str">
        <f t="shared" si="575"/>
        <v/>
      </c>
      <c r="AS75" t="str">
        <f t="shared" si="576"/>
        <v/>
      </c>
      <c r="AT75" t="str">
        <f t="shared" si="577"/>
        <v/>
      </c>
      <c r="AU75" t="str">
        <f t="shared" si="578"/>
        <v/>
      </c>
      <c r="AV75" t="str">
        <f t="shared" si="579"/>
        <v/>
      </c>
      <c r="AW75" t="str">
        <f t="shared" si="580"/>
        <v/>
      </c>
      <c r="AX75" t="str">
        <f t="shared" si="581"/>
        <v/>
      </c>
      <c r="AY75" t="str">
        <f t="shared" si="582"/>
        <v/>
      </c>
      <c r="AZ75" t="str">
        <f t="shared" si="583"/>
        <v/>
      </c>
      <c r="BA75" t="str">
        <f t="shared" si="584"/>
        <v/>
      </c>
      <c r="BB75" t="str">
        <f t="shared" si="585"/>
        <v/>
      </c>
      <c r="BC75" t="str">
        <f t="shared" si="586"/>
        <v/>
      </c>
      <c r="BD75" t="str">
        <f t="shared" si="587"/>
        <v/>
      </c>
      <c r="BE75" t="str">
        <f t="shared" si="588"/>
        <v/>
      </c>
      <c r="BF75" t="str">
        <f t="shared" si="589"/>
        <v/>
      </c>
      <c r="BG75" t="str">
        <f t="shared" si="590"/>
        <v/>
      </c>
      <c r="BH75" t="str">
        <f t="shared" si="591"/>
        <v/>
      </c>
      <c r="BI75" t="str">
        <f t="shared" si="592"/>
        <v/>
      </c>
      <c r="BJ75" t="str">
        <f t="shared" si="593"/>
        <v/>
      </c>
      <c r="BK75" t="str">
        <f t="shared" si="594"/>
        <v/>
      </c>
      <c r="BL75" t="str">
        <f t="shared" si="595"/>
        <v/>
      </c>
      <c r="BM75" t="str">
        <f t="shared" si="596"/>
        <v/>
      </c>
      <c r="BN75" t="str">
        <f t="shared" si="597"/>
        <v/>
      </c>
      <c r="BO75" t="str">
        <f t="shared" si="598"/>
        <v/>
      </c>
      <c r="BP75" t="str">
        <f t="shared" si="599"/>
        <v/>
      </c>
      <c r="BQ75" t="str">
        <f t="shared" si="600"/>
        <v/>
      </c>
      <c r="BR75" t="str">
        <f t="shared" si="601"/>
        <v/>
      </c>
      <c r="BS75" t="str">
        <f t="shared" si="602"/>
        <v/>
      </c>
      <c r="BT75" t="str">
        <f t="shared" si="603"/>
        <v/>
      </c>
      <c r="BU75" t="str">
        <f t="shared" si="604"/>
        <v/>
      </c>
      <c r="BV75" t="str">
        <f t="shared" si="605"/>
        <v/>
      </c>
      <c r="BW75" t="str">
        <f t="shared" si="606"/>
        <v/>
      </c>
      <c r="BX75" t="str">
        <f t="shared" si="607"/>
        <v/>
      </c>
      <c r="BY75" t="str">
        <f t="shared" si="608"/>
        <v/>
      </c>
      <c r="BZ75" t="str">
        <f t="shared" si="609"/>
        <v/>
      </c>
      <c r="CA75" t="str">
        <f t="shared" si="610"/>
        <v/>
      </c>
      <c r="CB75" t="str">
        <f t="shared" si="611"/>
        <v/>
      </c>
      <c r="CC75" t="str">
        <f t="shared" si="612"/>
        <v/>
      </c>
      <c r="CD75" t="str">
        <f t="shared" si="613"/>
        <v/>
      </c>
      <c r="CE75" t="str">
        <f t="shared" si="614"/>
        <v/>
      </c>
      <c r="CF75" t="str">
        <f t="shared" si="615"/>
        <v/>
      </c>
      <c r="CG75" t="str">
        <f t="shared" si="616"/>
        <v/>
      </c>
      <c r="CH75" t="str">
        <f t="shared" si="617"/>
        <v/>
      </c>
      <c r="CI75" t="str">
        <f t="shared" si="618"/>
        <v/>
      </c>
      <c r="CJ75" t="str">
        <f t="shared" si="619"/>
        <v/>
      </c>
      <c r="CK75" t="str">
        <f t="shared" si="620"/>
        <v/>
      </c>
      <c r="CL75" t="str">
        <f t="shared" si="621"/>
        <v/>
      </c>
      <c r="CM75" t="str">
        <f t="shared" si="622"/>
        <v/>
      </c>
      <c r="CN75" t="str">
        <f t="shared" si="623"/>
        <v/>
      </c>
      <c r="CO75" t="str">
        <f t="shared" si="624"/>
        <v/>
      </c>
      <c r="CP75" t="str">
        <f t="shared" si="625"/>
        <v/>
      </c>
      <c r="CQ75" t="str">
        <f t="shared" si="626"/>
        <v/>
      </c>
      <c r="CR75" t="str">
        <f t="shared" si="627"/>
        <v/>
      </c>
      <c r="CS75" t="str">
        <f t="shared" si="628"/>
        <v/>
      </c>
      <c r="CT75" t="str">
        <f t="shared" si="629"/>
        <v/>
      </c>
      <c r="CU75" t="str">
        <f t="shared" si="630"/>
        <v/>
      </c>
      <c r="CV75" t="str">
        <f t="shared" si="631"/>
        <v/>
      </c>
      <c r="CW75" t="str">
        <f t="shared" si="632"/>
        <v/>
      </c>
      <c r="CX75" t="str">
        <f t="shared" si="633"/>
        <v/>
      </c>
      <c r="CY75" t="str">
        <f t="shared" si="634"/>
        <v/>
      </c>
      <c r="CZ75" t="str">
        <f t="shared" si="635"/>
        <v/>
      </c>
      <c r="DA75" t="str">
        <f t="shared" si="636"/>
        <v/>
      </c>
      <c r="DB75" t="str">
        <f t="shared" si="637"/>
        <v/>
      </c>
      <c r="DC75" t="str">
        <f t="shared" si="638"/>
        <v/>
      </c>
      <c r="DD75" t="str">
        <f t="shared" si="639"/>
        <v/>
      </c>
      <c r="DE75" t="str">
        <f t="shared" si="640"/>
        <v/>
      </c>
      <c r="DF75" t="str">
        <f t="shared" si="641"/>
        <v/>
      </c>
      <c r="DG75" t="str">
        <f t="shared" si="642"/>
        <v/>
      </c>
      <c r="DH75" t="str">
        <f t="shared" si="643"/>
        <v/>
      </c>
      <c r="DI75" t="str">
        <f t="shared" si="644"/>
        <v/>
      </c>
      <c r="DJ75" t="str">
        <f t="shared" si="645"/>
        <v/>
      </c>
      <c r="DK75" t="str">
        <f t="shared" si="646"/>
        <v/>
      </c>
      <c r="DL75" t="str">
        <f t="shared" si="647"/>
        <v/>
      </c>
      <c r="DM75" t="str">
        <f t="shared" si="648"/>
        <v/>
      </c>
      <c r="DN75" t="str">
        <f t="shared" si="649"/>
        <v/>
      </c>
      <c r="DO75" t="str">
        <f t="shared" si="650"/>
        <v/>
      </c>
      <c r="DP75" t="str">
        <f t="shared" si="651"/>
        <v/>
      </c>
      <c r="DQ75" t="str">
        <f t="shared" si="652"/>
        <v/>
      </c>
      <c r="DR75" t="str">
        <f t="shared" si="653"/>
        <v/>
      </c>
      <c r="DS75" t="str">
        <f t="shared" si="654"/>
        <v/>
      </c>
      <c r="DT75" t="str">
        <f t="shared" si="655"/>
        <v/>
      </c>
      <c r="DU75" t="str">
        <f t="shared" si="656"/>
        <v/>
      </c>
      <c r="DV75" t="str">
        <f t="shared" si="657"/>
        <v/>
      </c>
      <c r="DW75" t="str">
        <f t="shared" si="658"/>
        <v/>
      </c>
      <c r="DX75" t="str">
        <f t="shared" si="659"/>
        <v/>
      </c>
      <c r="DY75" t="str">
        <f t="shared" si="660"/>
        <v/>
      </c>
      <c r="DZ75" t="str">
        <f t="shared" si="661"/>
        <v/>
      </c>
      <c r="EA75" t="str">
        <f t="shared" si="662"/>
        <v/>
      </c>
      <c r="EB75" t="str">
        <f t="shared" si="663"/>
        <v/>
      </c>
      <c r="EC75" t="str">
        <f t="shared" si="664"/>
        <v/>
      </c>
      <c r="ED75" t="str">
        <f t="shared" si="665"/>
        <v/>
      </c>
      <c r="EE75" t="str">
        <f t="shared" si="666"/>
        <v/>
      </c>
      <c r="EF75" t="str">
        <f t="shared" si="667"/>
        <v/>
      </c>
      <c r="EG75" t="str">
        <f t="shared" si="668"/>
        <v/>
      </c>
      <c r="EH75" t="str">
        <f t="shared" si="669"/>
        <v/>
      </c>
      <c r="EI75" t="str">
        <f t="shared" si="670"/>
        <v/>
      </c>
    </row>
    <row r="76" spans="10:139" x14ac:dyDescent="0.3">
      <c r="K76">
        <v>72</v>
      </c>
      <c r="L76" t="str">
        <f t="shared" si="557"/>
        <v/>
      </c>
      <c r="M76" t="str">
        <f t="shared" si="557"/>
        <v/>
      </c>
      <c r="N76" t="str">
        <f t="shared" ref="N76:AA76" si="680">IF($W16&lt;&gt;"",$W16,"")</f>
        <v/>
      </c>
      <c r="O76" t="str">
        <f t="shared" si="680"/>
        <v/>
      </c>
      <c r="P76" t="str">
        <f t="shared" si="680"/>
        <v/>
      </c>
      <c r="Q76" t="str">
        <f t="shared" si="680"/>
        <v/>
      </c>
      <c r="R76" t="str">
        <f t="shared" si="680"/>
        <v/>
      </c>
      <c r="S76" t="str">
        <f t="shared" si="680"/>
        <v/>
      </c>
      <c r="T76" t="str">
        <f t="shared" si="680"/>
        <v/>
      </c>
      <c r="U76" t="str">
        <f t="shared" si="680"/>
        <v/>
      </c>
      <c r="V76" t="str">
        <f t="shared" si="680"/>
        <v/>
      </c>
      <c r="W76" t="str">
        <f t="shared" si="680"/>
        <v/>
      </c>
      <c r="X76" t="str">
        <f t="shared" si="680"/>
        <v/>
      </c>
      <c r="Y76" t="str">
        <f t="shared" si="680"/>
        <v/>
      </c>
      <c r="Z76" t="str">
        <f t="shared" si="680"/>
        <v/>
      </c>
      <c r="AA76" t="str">
        <f t="shared" si="680"/>
        <v/>
      </c>
      <c r="AB76" t="str">
        <f t="shared" si="559"/>
        <v/>
      </c>
      <c r="AC76" t="str">
        <f t="shared" si="560"/>
        <v/>
      </c>
      <c r="AD76" t="str">
        <f t="shared" si="561"/>
        <v/>
      </c>
      <c r="AE76" t="str">
        <f t="shared" si="562"/>
        <v/>
      </c>
      <c r="AF76" t="str">
        <f t="shared" si="563"/>
        <v/>
      </c>
      <c r="AG76" t="str">
        <f t="shared" si="564"/>
        <v/>
      </c>
      <c r="AH76" t="str">
        <f t="shared" si="565"/>
        <v/>
      </c>
      <c r="AI76" t="str">
        <f t="shared" si="566"/>
        <v/>
      </c>
      <c r="AJ76" t="str">
        <f t="shared" si="567"/>
        <v/>
      </c>
      <c r="AK76" t="str">
        <f t="shared" si="568"/>
        <v/>
      </c>
      <c r="AL76" t="str">
        <f t="shared" si="569"/>
        <v/>
      </c>
      <c r="AM76" t="str">
        <f t="shared" si="570"/>
        <v/>
      </c>
      <c r="AN76" t="str">
        <f t="shared" si="571"/>
        <v/>
      </c>
      <c r="AO76" t="str">
        <f t="shared" si="572"/>
        <v/>
      </c>
      <c r="AP76" t="str">
        <f t="shared" si="573"/>
        <v/>
      </c>
      <c r="AQ76" t="str">
        <f t="shared" si="574"/>
        <v/>
      </c>
      <c r="AR76" t="str">
        <f t="shared" si="575"/>
        <v/>
      </c>
      <c r="AS76" t="str">
        <f t="shared" si="576"/>
        <v/>
      </c>
      <c r="AT76" t="str">
        <f t="shared" si="577"/>
        <v/>
      </c>
      <c r="AU76" t="str">
        <f t="shared" si="578"/>
        <v/>
      </c>
      <c r="AV76" t="str">
        <f t="shared" si="579"/>
        <v/>
      </c>
      <c r="AW76" t="str">
        <f t="shared" si="580"/>
        <v/>
      </c>
      <c r="AX76" t="str">
        <f t="shared" si="581"/>
        <v/>
      </c>
      <c r="AY76" t="str">
        <f t="shared" si="582"/>
        <v/>
      </c>
      <c r="AZ76" t="str">
        <f t="shared" si="583"/>
        <v/>
      </c>
      <c r="BA76" t="str">
        <f t="shared" si="584"/>
        <v/>
      </c>
      <c r="BB76" t="str">
        <f t="shared" si="585"/>
        <v/>
      </c>
      <c r="BC76" t="str">
        <f t="shared" si="586"/>
        <v/>
      </c>
      <c r="BD76" t="str">
        <f t="shared" si="587"/>
        <v/>
      </c>
      <c r="BE76" t="str">
        <f t="shared" si="588"/>
        <v/>
      </c>
      <c r="BF76" t="str">
        <f t="shared" si="589"/>
        <v/>
      </c>
      <c r="BG76" t="str">
        <f t="shared" si="590"/>
        <v/>
      </c>
      <c r="BH76" t="str">
        <f t="shared" si="591"/>
        <v/>
      </c>
      <c r="BI76" t="str">
        <f t="shared" si="592"/>
        <v/>
      </c>
      <c r="BJ76" t="str">
        <f t="shared" si="593"/>
        <v/>
      </c>
      <c r="BK76" t="str">
        <f t="shared" si="594"/>
        <v/>
      </c>
      <c r="BL76" t="str">
        <f t="shared" si="595"/>
        <v/>
      </c>
      <c r="BM76" t="str">
        <f t="shared" si="596"/>
        <v/>
      </c>
      <c r="BN76" t="str">
        <f t="shared" si="597"/>
        <v/>
      </c>
      <c r="BO76" t="str">
        <f t="shared" si="598"/>
        <v/>
      </c>
      <c r="BP76" t="str">
        <f t="shared" si="599"/>
        <v/>
      </c>
      <c r="BQ76" t="str">
        <f t="shared" si="600"/>
        <v/>
      </c>
      <c r="BR76" t="str">
        <f t="shared" si="601"/>
        <v/>
      </c>
      <c r="BS76" t="str">
        <f t="shared" si="602"/>
        <v/>
      </c>
      <c r="BT76" t="str">
        <f t="shared" si="603"/>
        <v/>
      </c>
      <c r="BU76" t="str">
        <f t="shared" si="604"/>
        <v/>
      </c>
      <c r="BV76" t="str">
        <f t="shared" si="605"/>
        <v/>
      </c>
      <c r="BW76" t="str">
        <f t="shared" si="606"/>
        <v/>
      </c>
      <c r="BX76" t="str">
        <f t="shared" si="607"/>
        <v/>
      </c>
      <c r="BY76" t="str">
        <f t="shared" si="608"/>
        <v/>
      </c>
      <c r="BZ76" t="str">
        <f t="shared" si="609"/>
        <v/>
      </c>
      <c r="CA76" t="str">
        <f t="shared" si="610"/>
        <v/>
      </c>
      <c r="CB76" t="str">
        <f t="shared" si="611"/>
        <v/>
      </c>
      <c r="CC76" t="str">
        <f t="shared" si="612"/>
        <v/>
      </c>
      <c r="CD76" t="str">
        <f t="shared" si="613"/>
        <v/>
      </c>
      <c r="CE76" t="str">
        <f t="shared" si="614"/>
        <v/>
      </c>
      <c r="CF76" t="str">
        <f t="shared" si="615"/>
        <v/>
      </c>
      <c r="CG76" t="str">
        <f t="shared" si="616"/>
        <v/>
      </c>
      <c r="CH76" t="str">
        <f t="shared" si="617"/>
        <v/>
      </c>
      <c r="CI76" t="str">
        <f t="shared" si="618"/>
        <v/>
      </c>
      <c r="CJ76" t="str">
        <f t="shared" si="619"/>
        <v/>
      </c>
      <c r="CK76" t="str">
        <f t="shared" si="620"/>
        <v/>
      </c>
      <c r="CL76" t="str">
        <f t="shared" si="621"/>
        <v/>
      </c>
      <c r="CM76" t="str">
        <f t="shared" si="622"/>
        <v/>
      </c>
      <c r="CN76" t="str">
        <f t="shared" si="623"/>
        <v/>
      </c>
      <c r="CO76" t="str">
        <f t="shared" si="624"/>
        <v/>
      </c>
      <c r="CP76" t="str">
        <f t="shared" si="625"/>
        <v/>
      </c>
      <c r="CQ76" t="str">
        <f t="shared" si="626"/>
        <v/>
      </c>
      <c r="CR76" t="str">
        <f t="shared" si="627"/>
        <v/>
      </c>
      <c r="CS76" t="str">
        <f t="shared" si="628"/>
        <v/>
      </c>
      <c r="CT76" t="str">
        <f t="shared" si="629"/>
        <v/>
      </c>
      <c r="CU76" t="str">
        <f t="shared" si="630"/>
        <v/>
      </c>
      <c r="CV76" t="str">
        <f t="shared" si="631"/>
        <v/>
      </c>
      <c r="CW76" t="str">
        <f t="shared" si="632"/>
        <v/>
      </c>
      <c r="CX76" t="str">
        <f t="shared" si="633"/>
        <v/>
      </c>
      <c r="CY76" t="str">
        <f t="shared" si="634"/>
        <v/>
      </c>
      <c r="CZ76" t="str">
        <f t="shared" si="635"/>
        <v/>
      </c>
      <c r="DA76" t="str">
        <f t="shared" si="636"/>
        <v/>
      </c>
      <c r="DB76" t="str">
        <f t="shared" si="637"/>
        <v/>
      </c>
      <c r="DC76" t="str">
        <f t="shared" si="638"/>
        <v/>
      </c>
      <c r="DD76" t="str">
        <f t="shared" si="639"/>
        <v/>
      </c>
      <c r="DE76" t="str">
        <f t="shared" si="640"/>
        <v/>
      </c>
      <c r="DF76" t="str">
        <f t="shared" si="641"/>
        <v/>
      </c>
      <c r="DG76" t="str">
        <f t="shared" si="642"/>
        <v/>
      </c>
      <c r="DH76" t="str">
        <f t="shared" si="643"/>
        <v/>
      </c>
      <c r="DI76" t="str">
        <f t="shared" si="644"/>
        <v/>
      </c>
      <c r="DJ76" t="str">
        <f t="shared" si="645"/>
        <v/>
      </c>
      <c r="DK76" t="str">
        <f t="shared" si="646"/>
        <v/>
      </c>
      <c r="DL76" t="str">
        <f t="shared" si="647"/>
        <v/>
      </c>
      <c r="DM76" t="str">
        <f t="shared" si="648"/>
        <v/>
      </c>
      <c r="DN76" t="str">
        <f t="shared" si="649"/>
        <v/>
      </c>
      <c r="DO76" t="str">
        <f t="shared" si="650"/>
        <v/>
      </c>
      <c r="DP76" t="str">
        <f t="shared" si="651"/>
        <v/>
      </c>
      <c r="DQ76" t="str">
        <f t="shared" si="652"/>
        <v/>
      </c>
      <c r="DR76" t="str">
        <f t="shared" si="653"/>
        <v/>
      </c>
      <c r="DS76" t="str">
        <f t="shared" si="654"/>
        <v/>
      </c>
      <c r="DT76" t="str">
        <f t="shared" si="655"/>
        <v/>
      </c>
      <c r="DU76" t="str">
        <f t="shared" si="656"/>
        <v/>
      </c>
      <c r="DV76" t="str">
        <f t="shared" si="657"/>
        <v/>
      </c>
      <c r="DW76" t="str">
        <f t="shared" si="658"/>
        <v/>
      </c>
      <c r="DX76" t="str">
        <f t="shared" si="659"/>
        <v/>
      </c>
      <c r="DY76" t="str">
        <f t="shared" si="660"/>
        <v/>
      </c>
      <c r="DZ76" t="str">
        <f t="shared" si="661"/>
        <v/>
      </c>
      <c r="EA76" t="str">
        <f t="shared" si="662"/>
        <v/>
      </c>
      <c r="EB76" t="str">
        <f t="shared" si="663"/>
        <v/>
      </c>
      <c r="EC76" t="str">
        <f t="shared" si="664"/>
        <v/>
      </c>
      <c r="ED76" t="str">
        <f t="shared" si="665"/>
        <v/>
      </c>
      <c r="EE76" t="str">
        <f t="shared" si="666"/>
        <v/>
      </c>
      <c r="EF76" t="str">
        <f t="shared" si="667"/>
        <v/>
      </c>
      <c r="EG76" t="str">
        <f t="shared" si="668"/>
        <v/>
      </c>
      <c r="EH76" t="str">
        <f t="shared" si="669"/>
        <v/>
      </c>
      <c r="EI76" t="str">
        <f t="shared" si="670"/>
        <v/>
      </c>
    </row>
    <row r="77" spans="10:139" x14ac:dyDescent="0.3">
      <c r="K77" s="4">
        <v>73</v>
      </c>
      <c r="L77" t="str">
        <f t="shared" si="557"/>
        <v/>
      </c>
      <c r="M77" t="str">
        <f t="shared" si="557"/>
        <v/>
      </c>
      <c r="N77" t="str">
        <f t="shared" ref="N77:AA77" si="681">IF($W17&lt;&gt;"",$W17,"")</f>
        <v/>
      </c>
      <c r="O77" t="str">
        <f t="shared" si="681"/>
        <v/>
      </c>
      <c r="P77" t="str">
        <f t="shared" si="681"/>
        <v/>
      </c>
      <c r="Q77" t="str">
        <f t="shared" si="681"/>
        <v/>
      </c>
      <c r="R77" t="str">
        <f t="shared" si="681"/>
        <v/>
      </c>
      <c r="S77" t="str">
        <f t="shared" si="681"/>
        <v/>
      </c>
      <c r="T77" t="str">
        <f t="shared" si="681"/>
        <v/>
      </c>
      <c r="U77" t="str">
        <f t="shared" si="681"/>
        <v/>
      </c>
      <c r="V77" t="str">
        <f t="shared" si="681"/>
        <v/>
      </c>
      <c r="W77" t="str">
        <f t="shared" si="681"/>
        <v/>
      </c>
      <c r="X77" t="str">
        <f t="shared" si="681"/>
        <v/>
      </c>
      <c r="Y77" t="str">
        <f t="shared" si="681"/>
        <v/>
      </c>
      <c r="Z77" t="str">
        <f t="shared" si="681"/>
        <v/>
      </c>
      <c r="AA77" t="str">
        <f t="shared" si="681"/>
        <v/>
      </c>
      <c r="AB77" t="str">
        <f t="shared" si="559"/>
        <v/>
      </c>
      <c r="AC77" t="str">
        <f t="shared" si="560"/>
        <v/>
      </c>
      <c r="AD77" t="str">
        <f t="shared" si="561"/>
        <v/>
      </c>
      <c r="AE77" t="str">
        <f t="shared" si="562"/>
        <v/>
      </c>
      <c r="AF77" t="str">
        <f t="shared" si="563"/>
        <v/>
      </c>
      <c r="AG77" t="str">
        <f t="shared" si="564"/>
        <v/>
      </c>
      <c r="AH77" t="str">
        <f t="shared" si="565"/>
        <v/>
      </c>
      <c r="AI77" t="str">
        <f t="shared" si="566"/>
        <v/>
      </c>
      <c r="AJ77" t="str">
        <f t="shared" si="567"/>
        <v/>
      </c>
      <c r="AK77" t="str">
        <f t="shared" si="568"/>
        <v/>
      </c>
      <c r="AL77" t="str">
        <f t="shared" si="569"/>
        <v/>
      </c>
      <c r="AM77" t="str">
        <f t="shared" si="570"/>
        <v/>
      </c>
      <c r="AN77" t="str">
        <f t="shared" si="571"/>
        <v/>
      </c>
      <c r="AO77" t="str">
        <f t="shared" si="572"/>
        <v/>
      </c>
      <c r="AP77" t="str">
        <f t="shared" si="573"/>
        <v/>
      </c>
      <c r="AQ77" t="str">
        <f t="shared" si="574"/>
        <v/>
      </c>
      <c r="AR77" t="str">
        <f t="shared" si="575"/>
        <v/>
      </c>
      <c r="AS77" t="str">
        <f t="shared" si="576"/>
        <v/>
      </c>
      <c r="AT77" t="str">
        <f t="shared" si="577"/>
        <v/>
      </c>
      <c r="AU77" t="str">
        <f t="shared" si="578"/>
        <v/>
      </c>
      <c r="AV77" t="str">
        <f t="shared" si="579"/>
        <v/>
      </c>
      <c r="AW77" t="str">
        <f t="shared" si="580"/>
        <v/>
      </c>
      <c r="AX77" t="str">
        <f t="shared" si="581"/>
        <v/>
      </c>
      <c r="AY77" t="str">
        <f t="shared" si="582"/>
        <v/>
      </c>
      <c r="AZ77" t="str">
        <f t="shared" si="583"/>
        <v/>
      </c>
      <c r="BA77" t="str">
        <f t="shared" si="584"/>
        <v/>
      </c>
      <c r="BB77" t="str">
        <f t="shared" si="585"/>
        <v/>
      </c>
      <c r="BC77" t="str">
        <f t="shared" si="586"/>
        <v/>
      </c>
      <c r="BD77" t="str">
        <f t="shared" si="587"/>
        <v/>
      </c>
      <c r="BE77" t="str">
        <f t="shared" si="588"/>
        <v/>
      </c>
      <c r="BF77" t="str">
        <f t="shared" si="589"/>
        <v/>
      </c>
      <c r="BG77" t="str">
        <f t="shared" si="590"/>
        <v/>
      </c>
      <c r="BH77" t="str">
        <f t="shared" si="591"/>
        <v/>
      </c>
      <c r="BI77" t="str">
        <f t="shared" si="592"/>
        <v/>
      </c>
      <c r="BJ77" t="str">
        <f t="shared" si="593"/>
        <v/>
      </c>
      <c r="BK77" t="str">
        <f t="shared" si="594"/>
        <v/>
      </c>
      <c r="BL77" t="str">
        <f t="shared" si="595"/>
        <v/>
      </c>
      <c r="BM77" t="str">
        <f t="shared" si="596"/>
        <v/>
      </c>
      <c r="BN77" t="str">
        <f t="shared" si="597"/>
        <v/>
      </c>
      <c r="BO77" t="str">
        <f t="shared" si="598"/>
        <v/>
      </c>
      <c r="BP77" t="str">
        <f t="shared" si="599"/>
        <v/>
      </c>
      <c r="BQ77" t="str">
        <f t="shared" si="600"/>
        <v/>
      </c>
      <c r="BR77" t="str">
        <f t="shared" si="601"/>
        <v/>
      </c>
      <c r="BS77" t="str">
        <f t="shared" si="602"/>
        <v/>
      </c>
      <c r="BT77" t="str">
        <f t="shared" si="603"/>
        <v/>
      </c>
      <c r="BU77" t="str">
        <f t="shared" si="604"/>
        <v/>
      </c>
      <c r="BV77" t="str">
        <f t="shared" si="605"/>
        <v/>
      </c>
      <c r="BW77" t="str">
        <f t="shared" si="606"/>
        <v/>
      </c>
      <c r="BX77" t="str">
        <f t="shared" si="607"/>
        <v/>
      </c>
      <c r="BY77" t="str">
        <f t="shared" si="608"/>
        <v/>
      </c>
      <c r="BZ77" t="str">
        <f t="shared" si="609"/>
        <v/>
      </c>
      <c r="CA77" t="str">
        <f t="shared" si="610"/>
        <v/>
      </c>
      <c r="CB77" t="str">
        <f t="shared" si="611"/>
        <v/>
      </c>
      <c r="CC77" t="str">
        <f t="shared" si="612"/>
        <v/>
      </c>
      <c r="CD77" t="str">
        <f t="shared" si="613"/>
        <v/>
      </c>
      <c r="CE77" t="str">
        <f t="shared" si="614"/>
        <v/>
      </c>
      <c r="CF77" t="str">
        <f t="shared" si="615"/>
        <v/>
      </c>
      <c r="CG77" t="str">
        <f t="shared" si="616"/>
        <v/>
      </c>
      <c r="CH77" t="str">
        <f t="shared" si="617"/>
        <v/>
      </c>
      <c r="CI77" t="str">
        <f t="shared" si="618"/>
        <v/>
      </c>
      <c r="CJ77" t="str">
        <f t="shared" si="619"/>
        <v/>
      </c>
      <c r="CK77" t="str">
        <f t="shared" si="620"/>
        <v/>
      </c>
      <c r="CL77" t="str">
        <f t="shared" si="621"/>
        <v/>
      </c>
      <c r="CM77" t="str">
        <f t="shared" si="622"/>
        <v/>
      </c>
      <c r="CN77" t="str">
        <f t="shared" si="623"/>
        <v/>
      </c>
      <c r="CO77" t="str">
        <f t="shared" si="624"/>
        <v/>
      </c>
      <c r="CP77" t="str">
        <f t="shared" si="625"/>
        <v/>
      </c>
      <c r="CQ77" t="str">
        <f t="shared" si="626"/>
        <v/>
      </c>
      <c r="CR77" t="str">
        <f t="shared" si="627"/>
        <v/>
      </c>
      <c r="CS77" t="str">
        <f t="shared" si="628"/>
        <v/>
      </c>
      <c r="CT77" t="str">
        <f t="shared" si="629"/>
        <v/>
      </c>
      <c r="CU77" t="str">
        <f t="shared" si="630"/>
        <v/>
      </c>
      <c r="CV77" t="str">
        <f t="shared" si="631"/>
        <v/>
      </c>
      <c r="CW77" t="str">
        <f t="shared" si="632"/>
        <v/>
      </c>
      <c r="CX77" t="str">
        <f t="shared" si="633"/>
        <v/>
      </c>
      <c r="CY77" t="str">
        <f t="shared" si="634"/>
        <v/>
      </c>
      <c r="CZ77" t="str">
        <f t="shared" si="635"/>
        <v/>
      </c>
      <c r="DA77" t="str">
        <f t="shared" si="636"/>
        <v/>
      </c>
      <c r="DB77" t="str">
        <f t="shared" si="637"/>
        <v/>
      </c>
      <c r="DC77" t="str">
        <f t="shared" si="638"/>
        <v/>
      </c>
      <c r="DD77" t="str">
        <f t="shared" si="639"/>
        <v/>
      </c>
      <c r="DE77" t="str">
        <f t="shared" si="640"/>
        <v/>
      </c>
      <c r="DF77" t="str">
        <f t="shared" si="641"/>
        <v/>
      </c>
      <c r="DG77" t="str">
        <f t="shared" si="642"/>
        <v/>
      </c>
      <c r="DH77" t="str">
        <f t="shared" si="643"/>
        <v/>
      </c>
      <c r="DI77" t="str">
        <f t="shared" si="644"/>
        <v/>
      </c>
      <c r="DJ77" t="str">
        <f t="shared" si="645"/>
        <v/>
      </c>
      <c r="DK77" t="str">
        <f t="shared" si="646"/>
        <v/>
      </c>
      <c r="DL77" t="str">
        <f t="shared" si="647"/>
        <v/>
      </c>
      <c r="DM77" t="str">
        <f t="shared" si="648"/>
        <v/>
      </c>
      <c r="DN77" t="str">
        <f t="shared" si="649"/>
        <v/>
      </c>
      <c r="DO77" t="str">
        <f t="shared" si="650"/>
        <v/>
      </c>
      <c r="DP77" t="str">
        <f t="shared" si="651"/>
        <v/>
      </c>
      <c r="DQ77" t="str">
        <f t="shared" si="652"/>
        <v/>
      </c>
      <c r="DR77" t="str">
        <f t="shared" si="653"/>
        <v/>
      </c>
      <c r="DS77" t="str">
        <f t="shared" si="654"/>
        <v/>
      </c>
      <c r="DT77" t="str">
        <f t="shared" si="655"/>
        <v/>
      </c>
      <c r="DU77" t="str">
        <f t="shared" si="656"/>
        <v/>
      </c>
      <c r="DV77" t="str">
        <f t="shared" si="657"/>
        <v/>
      </c>
      <c r="DW77" t="str">
        <f t="shared" si="658"/>
        <v/>
      </c>
      <c r="DX77" t="str">
        <f t="shared" si="659"/>
        <v/>
      </c>
      <c r="DY77" t="str">
        <f t="shared" si="660"/>
        <v/>
      </c>
      <c r="DZ77" t="str">
        <f t="shared" si="661"/>
        <v/>
      </c>
      <c r="EA77" t="str">
        <f t="shared" si="662"/>
        <v/>
      </c>
      <c r="EB77" t="str">
        <f t="shared" si="663"/>
        <v/>
      </c>
      <c r="EC77" t="str">
        <f t="shared" si="664"/>
        <v/>
      </c>
      <c r="ED77" t="str">
        <f t="shared" si="665"/>
        <v/>
      </c>
      <c r="EE77" t="str">
        <f t="shared" si="666"/>
        <v/>
      </c>
      <c r="EF77" t="str">
        <f t="shared" si="667"/>
        <v/>
      </c>
      <c r="EG77" t="str">
        <f t="shared" si="668"/>
        <v/>
      </c>
      <c r="EH77" t="str">
        <f t="shared" si="669"/>
        <v/>
      </c>
      <c r="EI77" t="str">
        <f t="shared" si="670"/>
        <v/>
      </c>
    </row>
    <row r="78" spans="10:139" x14ac:dyDescent="0.3">
      <c r="K78">
        <v>74</v>
      </c>
      <c r="L78" t="str">
        <f t="shared" si="557"/>
        <v/>
      </c>
      <c r="M78" t="str">
        <f t="shared" si="557"/>
        <v/>
      </c>
      <c r="N78" t="str">
        <f t="shared" ref="N78:AA78" si="682">IF($W18&lt;&gt;"",$W18,"")</f>
        <v/>
      </c>
      <c r="O78" t="str">
        <f t="shared" si="682"/>
        <v/>
      </c>
      <c r="P78" t="str">
        <f t="shared" si="682"/>
        <v/>
      </c>
      <c r="Q78" t="str">
        <f t="shared" si="682"/>
        <v/>
      </c>
      <c r="R78" t="str">
        <f t="shared" si="682"/>
        <v/>
      </c>
      <c r="S78" t="str">
        <f t="shared" si="682"/>
        <v/>
      </c>
      <c r="T78" t="str">
        <f t="shared" si="682"/>
        <v/>
      </c>
      <c r="U78" t="str">
        <f t="shared" si="682"/>
        <v/>
      </c>
      <c r="V78" t="str">
        <f t="shared" si="682"/>
        <v/>
      </c>
      <c r="W78" t="str">
        <f t="shared" si="682"/>
        <v/>
      </c>
      <c r="X78" t="str">
        <f t="shared" si="682"/>
        <v/>
      </c>
      <c r="Y78" t="str">
        <f t="shared" si="682"/>
        <v/>
      </c>
      <c r="Z78" t="str">
        <f t="shared" si="682"/>
        <v/>
      </c>
      <c r="AA78" t="str">
        <f t="shared" si="682"/>
        <v/>
      </c>
      <c r="AB78" t="str">
        <f t="shared" si="559"/>
        <v/>
      </c>
      <c r="AC78" t="str">
        <f t="shared" si="560"/>
        <v/>
      </c>
      <c r="AD78" t="str">
        <f t="shared" si="561"/>
        <v/>
      </c>
      <c r="AE78" t="str">
        <f t="shared" si="562"/>
        <v/>
      </c>
      <c r="AF78" t="str">
        <f t="shared" si="563"/>
        <v/>
      </c>
      <c r="AG78" t="str">
        <f t="shared" si="564"/>
        <v/>
      </c>
      <c r="AH78" t="str">
        <f t="shared" si="565"/>
        <v/>
      </c>
      <c r="AI78" t="str">
        <f t="shared" si="566"/>
        <v/>
      </c>
      <c r="AJ78" t="str">
        <f t="shared" si="567"/>
        <v/>
      </c>
      <c r="AK78" t="str">
        <f t="shared" si="568"/>
        <v/>
      </c>
      <c r="AL78" t="str">
        <f t="shared" si="569"/>
        <v/>
      </c>
      <c r="AM78" t="str">
        <f t="shared" si="570"/>
        <v/>
      </c>
      <c r="AN78" t="str">
        <f t="shared" si="571"/>
        <v/>
      </c>
      <c r="AO78" t="str">
        <f t="shared" si="572"/>
        <v/>
      </c>
      <c r="AP78" t="str">
        <f t="shared" si="573"/>
        <v/>
      </c>
      <c r="AQ78" t="str">
        <f t="shared" si="574"/>
        <v/>
      </c>
      <c r="AR78" t="str">
        <f t="shared" si="575"/>
        <v/>
      </c>
      <c r="AS78" t="str">
        <f t="shared" si="576"/>
        <v/>
      </c>
      <c r="AT78" t="str">
        <f t="shared" si="577"/>
        <v/>
      </c>
      <c r="AU78" t="str">
        <f t="shared" si="578"/>
        <v/>
      </c>
      <c r="AV78" t="str">
        <f t="shared" si="579"/>
        <v/>
      </c>
      <c r="AW78" t="str">
        <f t="shared" si="580"/>
        <v/>
      </c>
      <c r="AX78" t="str">
        <f t="shared" si="581"/>
        <v/>
      </c>
      <c r="AY78" t="str">
        <f t="shared" si="582"/>
        <v/>
      </c>
      <c r="AZ78" t="str">
        <f t="shared" si="583"/>
        <v/>
      </c>
      <c r="BA78" t="str">
        <f t="shared" si="584"/>
        <v/>
      </c>
      <c r="BB78" t="str">
        <f t="shared" si="585"/>
        <v/>
      </c>
      <c r="BC78" t="str">
        <f t="shared" si="586"/>
        <v/>
      </c>
      <c r="BD78" t="str">
        <f t="shared" si="587"/>
        <v/>
      </c>
      <c r="BE78" t="str">
        <f t="shared" si="588"/>
        <v/>
      </c>
      <c r="BF78" t="str">
        <f t="shared" si="589"/>
        <v/>
      </c>
      <c r="BG78" t="str">
        <f t="shared" si="590"/>
        <v/>
      </c>
      <c r="BH78" t="str">
        <f t="shared" si="591"/>
        <v/>
      </c>
      <c r="BI78" t="str">
        <f t="shared" si="592"/>
        <v/>
      </c>
      <c r="BJ78" t="str">
        <f t="shared" si="593"/>
        <v/>
      </c>
      <c r="BK78" t="str">
        <f t="shared" si="594"/>
        <v/>
      </c>
      <c r="BL78" t="str">
        <f t="shared" si="595"/>
        <v/>
      </c>
      <c r="BM78" t="str">
        <f t="shared" si="596"/>
        <v/>
      </c>
      <c r="BN78" t="str">
        <f t="shared" si="597"/>
        <v/>
      </c>
      <c r="BO78" t="str">
        <f t="shared" si="598"/>
        <v/>
      </c>
      <c r="BP78" t="str">
        <f t="shared" si="599"/>
        <v/>
      </c>
      <c r="BQ78" t="str">
        <f t="shared" si="600"/>
        <v/>
      </c>
      <c r="BR78" t="str">
        <f t="shared" si="601"/>
        <v/>
      </c>
      <c r="BS78" t="str">
        <f t="shared" si="602"/>
        <v/>
      </c>
      <c r="BT78" t="str">
        <f t="shared" si="603"/>
        <v/>
      </c>
      <c r="BU78" t="str">
        <f t="shared" si="604"/>
        <v/>
      </c>
      <c r="BV78" t="str">
        <f t="shared" si="605"/>
        <v/>
      </c>
      <c r="BW78" t="str">
        <f t="shared" si="606"/>
        <v/>
      </c>
      <c r="BX78" t="str">
        <f t="shared" si="607"/>
        <v/>
      </c>
      <c r="BY78" t="str">
        <f t="shared" si="608"/>
        <v/>
      </c>
      <c r="BZ78" t="str">
        <f t="shared" si="609"/>
        <v/>
      </c>
      <c r="CA78" t="str">
        <f t="shared" si="610"/>
        <v/>
      </c>
      <c r="CB78" t="str">
        <f t="shared" si="611"/>
        <v/>
      </c>
      <c r="CC78" t="str">
        <f t="shared" si="612"/>
        <v/>
      </c>
      <c r="CD78" t="str">
        <f t="shared" si="613"/>
        <v/>
      </c>
      <c r="CE78" t="str">
        <f t="shared" si="614"/>
        <v/>
      </c>
      <c r="CF78" t="str">
        <f t="shared" si="615"/>
        <v/>
      </c>
      <c r="CG78" t="str">
        <f t="shared" si="616"/>
        <v/>
      </c>
      <c r="CH78" t="str">
        <f t="shared" si="617"/>
        <v/>
      </c>
      <c r="CI78" t="str">
        <f t="shared" si="618"/>
        <v/>
      </c>
      <c r="CJ78" t="str">
        <f t="shared" si="619"/>
        <v/>
      </c>
      <c r="CK78" t="str">
        <f t="shared" si="620"/>
        <v/>
      </c>
      <c r="CL78" t="str">
        <f t="shared" si="621"/>
        <v/>
      </c>
      <c r="CM78" t="str">
        <f t="shared" si="622"/>
        <v/>
      </c>
      <c r="CN78" t="str">
        <f t="shared" si="623"/>
        <v/>
      </c>
      <c r="CO78" t="str">
        <f t="shared" si="624"/>
        <v/>
      </c>
      <c r="CP78" t="str">
        <f t="shared" si="625"/>
        <v/>
      </c>
      <c r="CQ78" t="str">
        <f t="shared" si="626"/>
        <v/>
      </c>
      <c r="CR78" t="str">
        <f t="shared" si="627"/>
        <v/>
      </c>
      <c r="CS78" t="str">
        <f t="shared" si="628"/>
        <v/>
      </c>
      <c r="CT78" t="str">
        <f t="shared" si="629"/>
        <v/>
      </c>
      <c r="CU78" t="str">
        <f t="shared" si="630"/>
        <v/>
      </c>
      <c r="CV78" t="str">
        <f t="shared" si="631"/>
        <v/>
      </c>
      <c r="CW78" t="str">
        <f t="shared" si="632"/>
        <v/>
      </c>
      <c r="CX78" t="str">
        <f t="shared" si="633"/>
        <v/>
      </c>
      <c r="CY78" t="str">
        <f t="shared" si="634"/>
        <v/>
      </c>
      <c r="CZ78" t="str">
        <f t="shared" si="635"/>
        <v/>
      </c>
      <c r="DA78" t="str">
        <f t="shared" si="636"/>
        <v/>
      </c>
      <c r="DB78" t="str">
        <f t="shared" si="637"/>
        <v/>
      </c>
      <c r="DC78" t="str">
        <f t="shared" si="638"/>
        <v/>
      </c>
      <c r="DD78" t="str">
        <f t="shared" si="639"/>
        <v/>
      </c>
      <c r="DE78" t="str">
        <f t="shared" si="640"/>
        <v/>
      </c>
      <c r="DF78" t="str">
        <f t="shared" si="641"/>
        <v/>
      </c>
      <c r="DG78" t="str">
        <f t="shared" si="642"/>
        <v/>
      </c>
      <c r="DH78" t="str">
        <f t="shared" si="643"/>
        <v/>
      </c>
      <c r="DI78" t="str">
        <f t="shared" si="644"/>
        <v/>
      </c>
      <c r="DJ78" t="str">
        <f t="shared" si="645"/>
        <v/>
      </c>
      <c r="DK78" t="str">
        <f t="shared" si="646"/>
        <v/>
      </c>
      <c r="DL78" t="str">
        <f t="shared" si="647"/>
        <v/>
      </c>
      <c r="DM78" t="str">
        <f t="shared" si="648"/>
        <v/>
      </c>
      <c r="DN78" t="str">
        <f t="shared" si="649"/>
        <v/>
      </c>
      <c r="DO78" t="str">
        <f t="shared" si="650"/>
        <v/>
      </c>
      <c r="DP78" t="str">
        <f t="shared" si="651"/>
        <v/>
      </c>
      <c r="DQ78" t="str">
        <f t="shared" si="652"/>
        <v/>
      </c>
      <c r="DR78" t="str">
        <f t="shared" si="653"/>
        <v/>
      </c>
      <c r="DS78" t="str">
        <f t="shared" si="654"/>
        <v/>
      </c>
      <c r="DT78" t="str">
        <f t="shared" si="655"/>
        <v/>
      </c>
      <c r="DU78" t="str">
        <f t="shared" si="656"/>
        <v/>
      </c>
      <c r="DV78" t="str">
        <f t="shared" si="657"/>
        <v/>
      </c>
      <c r="DW78" t="str">
        <f t="shared" si="658"/>
        <v/>
      </c>
      <c r="DX78" t="str">
        <f t="shared" si="659"/>
        <v/>
      </c>
      <c r="DY78" t="str">
        <f t="shared" si="660"/>
        <v/>
      </c>
      <c r="DZ78" t="str">
        <f t="shared" si="661"/>
        <v/>
      </c>
      <c r="EA78" t="str">
        <f t="shared" si="662"/>
        <v/>
      </c>
      <c r="EB78" t="str">
        <f t="shared" si="663"/>
        <v/>
      </c>
      <c r="EC78" t="str">
        <f t="shared" si="664"/>
        <v/>
      </c>
      <c r="ED78" t="str">
        <f t="shared" si="665"/>
        <v/>
      </c>
      <c r="EE78" t="str">
        <f t="shared" si="666"/>
        <v/>
      </c>
      <c r="EF78" t="str">
        <f t="shared" si="667"/>
        <v/>
      </c>
      <c r="EG78" t="str">
        <f t="shared" si="668"/>
        <v/>
      </c>
      <c r="EH78" t="str">
        <f t="shared" si="669"/>
        <v/>
      </c>
      <c r="EI78" t="str">
        <f t="shared" si="670"/>
        <v/>
      </c>
    </row>
    <row r="79" spans="10:139" x14ac:dyDescent="0.3">
      <c r="K79">
        <v>75</v>
      </c>
      <c r="L79" t="str">
        <f t="shared" si="557"/>
        <v/>
      </c>
      <c r="M79" t="str">
        <f t="shared" si="557"/>
        <v/>
      </c>
      <c r="N79" t="str">
        <f t="shared" ref="N79:AA79" si="683">IF($W19&lt;&gt;"",$W19,"")</f>
        <v/>
      </c>
      <c r="O79" t="str">
        <f t="shared" si="683"/>
        <v/>
      </c>
      <c r="P79" t="str">
        <f t="shared" si="683"/>
        <v/>
      </c>
      <c r="Q79" t="str">
        <f t="shared" si="683"/>
        <v/>
      </c>
      <c r="R79" t="str">
        <f t="shared" si="683"/>
        <v/>
      </c>
      <c r="S79" t="str">
        <f t="shared" si="683"/>
        <v/>
      </c>
      <c r="T79" t="str">
        <f t="shared" si="683"/>
        <v/>
      </c>
      <c r="U79" t="str">
        <f t="shared" si="683"/>
        <v/>
      </c>
      <c r="V79" t="str">
        <f t="shared" si="683"/>
        <v/>
      </c>
      <c r="W79" t="str">
        <f t="shared" si="683"/>
        <v/>
      </c>
      <c r="X79" t="str">
        <f t="shared" si="683"/>
        <v/>
      </c>
      <c r="Y79" t="str">
        <f t="shared" si="683"/>
        <v/>
      </c>
      <c r="Z79" t="str">
        <f t="shared" si="683"/>
        <v/>
      </c>
      <c r="AA79" t="str">
        <f t="shared" si="683"/>
        <v/>
      </c>
      <c r="AB79" t="str">
        <f t="shared" si="559"/>
        <v/>
      </c>
      <c r="AC79" t="str">
        <f t="shared" si="560"/>
        <v/>
      </c>
      <c r="AD79" t="str">
        <f t="shared" si="561"/>
        <v/>
      </c>
      <c r="AE79" t="str">
        <f t="shared" si="562"/>
        <v/>
      </c>
      <c r="AF79" t="str">
        <f t="shared" si="563"/>
        <v/>
      </c>
      <c r="AG79" t="str">
        <f t="shared" si="564"/>
        <v/>
      </c>
      <c r="AH79" t="str">
        <f t="shared" si="565"/>
        <v/>
      </c>
      <c r="AI79" t="str">
        <f t="shared" si="566"/>
        <v/>
      </c>
      <c r="AJ79" t="str">
        <f t="shared" si="567"/>
        <v/>
      </c>
      <c r="AK79" t="str">
        <f t="shared" si="568"/>
        <v/>
      </c>
      <c r="AL79" t="str">
        <f t="shared" si="569"/>
        <v/>
      </c>
      <c r="AM79" t="str">
        <f t="shared" si="570"/>
        <v/>
      </c>
      <c r="AN79" t="str">
        <f t="shared" si="571"/>
        <v/>
      </c>
      <c r="AO79" t="str">
        <f t="shared" si="572"/>
        <v/>
      </c>
      <c r="AP79" t="str">
        <f t="shared" si="573"/>
        <v/>
      </c>
      <c r="AQ79" t="str">
        <f t="shared" si="574"/>
        <v/>
      </c>
      <c r="AR79" t="str">
        <f t="shared" si="575"/>
        <v/>
      </c>
      <c r="AS79" t="str">
        <f t="shared" si="576"/>
        <v/>
      </c>
      <c r="AT79" t="str">
        <f t="shared" si="577"/>
        <v/>
      </c>
      <c r="AU79" t="str">
        <f t="shared" si="578"/>
        <v/>
      </c>
      <c r="AV79" t="str">
        <f t="shared" si="579"/>
        <v/>
      </c>
      <c r="AW79" t="str">
        <f t="shared" si="580"/>
        <v/>
      </c>
      <c r="AX79" t="str">
        <f t="shared" si="581"/>
        <v/>
      </c>
      <c r="AY79" t="str">
        <f t="shared" si="582"/>
        <v/>
      </c>
      <c r="AZ79" t="str">
        <f t="shared" si="583"/>
        <v/>
      </c>
      <c r="BA79" t="str">
        <f t="shared" si="584"/>
        <v/>
      </c>
      <c r="BB79" t="str">
        <f t="shared" si="585"/>
        <v/>
      </c>
      <c r="BC79" t="str">
        <f t="shared" si="586"/>
        <v/>
      </c>
      <c r="BD79" t="str">
        <f t="shared" si="587"/>
        <v/>
      </c>
      <c r="BE79" t="str">
        <f t="shared" si="588"/>
        <v/>
      </c>
      <c r="BF79" t="str">
        <f t="shared" si="589"/>
        <v/>
      </c>
      <c r="BG79" t="str">
        <f t="shared" si="590"/>
        <v/>
      </c>
      <c r="BH79" t="str">
        <f t="shared" si="591"/>
        <v/>
      </c>
      <c r="BI79" t="str">
        <f t="shared" si="592"/>
        <v/>
      </c>
      <c r="BJ79" t="str">
        <f t="shared" si="593"/>
        <v/>
      </c>
      <c r="BK79" t="str">
        <f t="shared" si="594"/>
        <v/>
      </c>
      <c r="BL79" t="str">
        <f t="shared" si="595"/>
        <v/>
      </c>
      <c r="BM79" t="str">
        <f t="shared" si="596"/>
        <v/>
      </c>
      <c r="BN79" t="str">
        <f t="shared" si="597"/>
        <v/>
      </c>
      <c r="BO79" t="str">
        <f t="shared" si="598"/>
        <v/>
      </c>
      <c r="BP79" t="str">
        <f t="shared" si="599"/>
        <v/>
      </c>
      <c r="BQ79" t="str">
        <f t="shared" si="600"/>
        <v/>
      </c>
      <c r="BR79" t="str">
        <f t="shared" si="601"/>
        <v/>
      </c>
      <c r="BS79" t="str">
        <f t="shared" si="602"/>
        <v/>
      </c>
      <c r="BT79" t="str">
        <f t="shared" si="603"/>
        <v/>
      </c>
      <c r="BU79" t="str">
        <f t="shared" si="604"/>
        <v/>
      </c>
      <c r="BV79" t="str">
        <f t="shared" si="605"/>
        <v/>
      </c>
      <c r="BW79" t="str">
        <f t="shared" si="606"/>
        <v/>
      </c>
      <c r="BX79" t="str">
        <f t="shared" si="607"/>
        <v/>
      </c>
      <c r="BY79" t="str">
        <f t="shared" si="608"/>
        <v/>
      </c>
      <c r="BZ79" t="str">
        <f t="shared" si="609"/>
        <v/>
      </c>
      <c r="CA79" t="str">
        <f t="shared" si="610"/>
        <v/>
      </c>
      <c r="CB79" t="str">
        <f t="shared" si="611"/>
        <v/>
      </c>
      <c r="CC79" t="str">
        <f t="shared" si="612"/>
        <v/>
      </c>
      <c r="CD79" t="str">
        <f t="shared" si="613"/>
        <v/>
      </c>
      <c r="CE79" t="str">
        <f t="shared" si="614"/>
        <v/>
      </c>
      <c r="CF79" t="str">
        <f t="shared" si="615"/>
        <v/>
      </c>
      <c r="CG79" t="str">
        <f t="shared" si="616"/>
        <v/>
      </c>
      <c r="CH79" t="str">
        <f t="shared" si="617"/>
        <v/>
      </c>
      <c r="CI79" t="str">
        <f t="shared" si="618"/>
        <v/>
      </c>
      <c r="CJ79" t="str">
        <f t="shared" si="619"/>
        <v/>
      </c>
      <c r="CK79" t="str">
        <f t="shared" si="620"/>
        <v/>
      </c>
      <c r="CL79" t="str">
        <f t="shared" si="621"/>
        <v/>
      </c>
      <c r="CM79" t="str">
        <f t="shared" si="622"/>
        <v/>
      </c>
      <c r="CN79" t="str">
        <f t="shared" si="623"/>
        <v/>
      </c>
      <c r="CO79" t="str">
        <f t="shared" si="624"/>
        <v/>
      </c>
      <c r="CP79" t="str">
        <f t="shared" si="625"/>
        <v/>
      </c>
      <c r="CQ79" t="str">
        <f t="shared" si="626"/>
        <v/>
      </c>
      <c r="CR79" t="str">
        <f t="shared" si="627"/>
        <v/>
      </c>
      <c r="CS79" t="str">
        <f t="shared" si="628"/>
        <v/>
      </c>
      <c r="CT79" t="str">
        <f t="shared" si="629"/>
        <v/>
      </c>
      <c r="CU79" t="str">
        <f t="shared" si="630"/>
        <v/>
      </c>
      <c r="CV79" t="str">
        <f t="shared" si="631"/>
        <v/>
      </c>
      <c r="CW79" t="str">
        <f t="shared" si="632"/>
        <v/>
      </c>
      <c r="CX79" t="str">
        <f t="shared" si="633"/>
        <v/>
      </c>
      <c r="CY79" t="str">
        <f t="shared" si="634"/>
        <v/>
      </c>
      <c r="CZ79" t="str">
        <f t="shared" si="635"/>
        <v/>
      </c>
      <c r="DA79" t="str">
        <f t="shared" si="636"/>
        <v/>
      </c>
      <c r="DB79" t="str">
        <f t="shared" si="637"/>
        <v/>
      </c>
      <c r="DC79" t="str">
        <f t="shared" si="638"/>
        <v/>
      </c>
      <c r="DD79" t="str">
        <f t="shared" si="639"/>
        <v/>
      </c>
      <c r="DE79" t="str">
        <f t="shared" si="640"/>
        <v/>
      </c>
      <c r="DF79" t="str">
        <f t="shared" si="641"/>
        <v/>
      </c>
      <c r="DG79" t="str">
        <f t="shared" si="642"/>
        <v/>
      </c>
      <c r="DH79" t="str">
        <f t="shared" si="643"/>
        <v/>
      </c>
      <c r="DI79" t="str">
        <f t="shared" si="644"/>
        <v/>
      </c>
      <c r="DJ79" t="str">
        <f t="shared" si="645"/>
        <v/>
      </c>
      <c r="DK79" t="str">
        <f t="shared" si="646"/>
        <v/>
      </c>
      <c r="DL79" t="str">
        <f t="shared" si="647"/>
        <v/>
      </c>
      <c r="DM79" t="str">
        <f t="shared" si="648"/>
        <v/>
      </c>
      <c r="DN79" t="str">
        <f t="shared" si="649"/>
        <v/>
      </c>
      <c r="DO79" t="str">
        <f t="shared" si="650"/>
        <v/>
      </c>
      <c r="DP79" t="str">
        <f t="shared" si="651"/>
        <v/>
      </c>
      <c r="DQ79" t="str">
        <f t="shared" si="652"/>
        <v/>
      </c>
      <c r="DR79" t="str">
        <f t="shared" si="653"/>
        <v/>
      </c>
      <c r="DS79" t="str">
        <f t="shared" si="654"/>
        <v/>
      </c>
      <c r="DT79" t="str">
        <f t="shared" si="655"/>
        <v/>
      </c>
      <c r="DU79" t="str">
        <f t="shared" si="656"/>
        <v/>
      </c>
      <c r="DV79" t="str">
        <f t="shared" si="657"/>
        <v/>
      </c>
      <c r="DW79" t="str">
        <f t="shared" si="658"/>
        <v/>
      </c>
      <c r="DX79" t="str">
        <f t="shared" si="659"/>
        <v/>
      </c>
      <c r="DY79" t="str">
        <f t="shared" si="660"/>
        <v/>
      </c>
      <c r="DZ79" t="str">
        <f t="shared" si="661"/>
        <v/>
      </c>
      <c r="EA79" t="str">
        <f t="shared" si="662"/>
        <v/>
      </c>
      <c r="EB79" t="str">
        <f t="shared" si="663"/>
        <v/>
      </c>
      <c r="EC79" t="str">
        <f t="shared" si="664"/>
        <v/>
      </c>
      <c r="ED79" t="str">
        <f t="shared" si="665"/>
        <v/>
      </c>
      <c r="EE79" t="str">
        <f t="shared" si="666"/>
        <v/>
      </c>
      <c r="EF79" t="str">
        <f t="shared" si="667"/>
        <v/>
      </c>
      <c r="EG79" t="str">
        <f t="shared" si="668"/>
        <v/>
      </c>
      <c r="EH79" t="str">
        <f t="shared" si="669"/>
        <v/>
      </c>
      <c r="EI79" t="str">
        <f t="shared" si="670"/>
        <v/>
      </c>
    </row>
    <row r="80" spans="10:139" x14ac:dyDescent="0.3">
      <c r="K80" s="4">
        <v>76</v>
      </c>
      <c r="L80" t="str">
        <f t="shared" si="557"/>
        <v/>
      </c>
      <c r="M80" t="str">
        <f t="shared" si="557"/>
        <v/>
      </c>
      <c r="N80" t="str">
        <f t="shared" ref="N80:AA80" si="684">IF($W20&lt;&gt;"",$W20,"")</f>
        <v/>
      </c>
      <c r="O80" t="str">
        <f t="shared" si="684"/>
        <v/>
      </c>
      <c r="P80" t="str">
        <f t="shared" si="684"/>
        <v/>
      </c>
      <c r="Q80" t="str">
        <f t="shared" si="684"/>
        <v/>
      </c>
      <c r="R80" t="str">
        <f t="shared" si="684"/>
        <v/>
      </c>
      <c r="S80" t="str">
        <f t="shared" si="684"/>
        <v/>
      </c>
      <c r="T80" t="str">
        <f t="shared" si="684"/>
        <v/>
      </c>
      <c r="U80" t="str">
        <f t="shared" si="684"/>
        <v/>
      </c>
      <c r="V80" t="str">
        <f t="shared" si="684"/>
        <v/>
      </c>
      <c r="W80" t="str">
        <f t="shared" si="684"/>
        <v/>
      </c>
      <c r="X80" t="str">
        <f t="shared" si="684"/>
        <v/>
      </c>
      <c r="Y80" t="str">
        <f t="shared" si="684"/>
        <v/>
      </c>
      <c r="Z80" t="str">
        <f t="shared" si="684"/>
        <v/>
      </c>
      <c r="AA80" t="str">
        <f t="shared" si="684"/>
        <v/>
      </c>
      <c r="AB80" t="str">
        <f t="shared" si="559"/>
        <v/>
      </c>
      <c r="AC80" t="str">
        <f t="shared" si="560"/>
        <v/>
      </c>
      <c r="AD80" t="str">
        <f t="shared" si="561"/>
        <v/>
      </c>
      <c r="AE80" t="str">
        <f t="shared" si="562"/>
        <v/>
      </c>
      <c r="AF80" t="str">
        <f t="shared" si="563"/>
        <v/>
      </c>
      <c r="AG80" t="str">
        <f t="shared" si="564"/>
        <v/>
      </c>
      <c r="AH80" t="str">
        <f t="shared" si="565"/>
        <v/>
      </c>
      <c r="AI80" t="str">
        <f t="shared" si="566"/>
        <v/>
      </c>
      <c r="AJ80" t="str">
        <f t="shared" si="567"/>
        <v/>
      </c>
      <c r="AK80" t="str">
        <f t="shared" si="568"/>
        <v/>
      </c>
      <c r="AL80" t="str">
        <f t="shared" si="569"/>
        <v/>
      </c>
      <c r="AM80" t="str">
        <f t="shared" si="570"/>
        <v/>
      </c>
      <c r="AN80" t="str">
        <f t="shared" si="571"/>
        <v/>
      </c>
      <c r="AO80" t="str">
        <f t="shared" si="572"/>
        <v/>
      </c>
      <c r="AP80" t="str">
        <f t="shared" si="573"/>
        <v/>
      </c>
      <c r="AQ80" t="str">
        <f t="shared" si="574"/>
        <v/>
      </c>
      <c r="AR80" t="str">
        <f t="shared" si="575"/>
        <v/>
      </c>
      <c r="AS80" t="str">
        <f t="shared" si="576"/>
        <v/>
      </c>
      <c r="AT80" t="str">
        <f t="shared" si="577"/>
        <v/>
      </c>
      <c r="AU80" t="str">
        <f t="shared" si="578"/>
        <v/>
      </c>
      <c r="AV80" t="str">
        <f t="shared" si="579"/>
        <v/>
      </c>
      <c r="AW80" t="str">
        <f t="shared" si="580"/>
        <v/>
      </c>
      <c r="AX80" t="str">
        <f t="shared" si="581"/>
        <v/>
      </c>
      <c r="AY80" t="str">
        <f t="shared" si="582"/>
        <v/>
      </c>
      <c r="AZ80" t="str">
        <f t="shared" si="583"/>
        <v/>
      </c>
      <c r="BA80" t="str">
        <f t="shared" si="584"/>
        <v/>
      </c>
      <c r="BB80" t="str">
        <f t="shared" si="585"/>
        <v/>
      </c>
      <c r="BC80" t="str">
        <f t="shared" si="586"/>
        <v/>
      </c>
      <c r="BD80" t="str">
        <f t="shared" si="587"/>
        <v/>
      </c>
      <c r="BE80" t="str">
        <f t="shared" si="588"/>
        <v/>
      </c>
      <c r="BF80" t="str">
        <f t="shared" si="589"/>
        <v/>
      </c>
      <c r="BG80" t="str">
        <f t="shared" si="590"/>
        <v/>
      </c>
      <c r="BH80" t="str">
        <f t="shared" si="591"/>
        <v/>
      </c>
      <c r="BI80" t="str">
        <f t="shared" si="592"/>
        <v/>
      </c>
      <c r="BJ80" t="str">
        <f t="shared" si="593"/>
        <v/>
      </c>
      <c r="BK80" t="str">
        <f t="shared" si="594"/>
        <v/>
      </c>
      <c r="BL80" t="str">
        <f t="shared" si="595"/>
        <v/>
      </c>
      <c r="BM80" t="str">
        <f t="shared" si="596"/>
        <v/>
      </c>
      <c r="BN80" t="str">
        <f t="shared" si="597"/>
        <v/>
      </c>
      <c r="BO80" t="str">
        <f t="shared" si="598"/>
        <v/>
      </c>
      <c r="BP80" t="str">
        <f t="shared" si="599"/>
        <v/>
      </c>
      <c r="BQ80" t="str">
        <f t="shared" si="600"/>
        <v/>
      </c>
      <c r="BR80" t="str">
        <f t="shared" si="601"/>
        <v/>
      </c>
      <c r="BS80" t="str">
        <f t="shared" si="602"/>
        <v/>
      </c>
      <c r="BT80" t="str">
        <f t="shared" si="603"/>
        <v/>
      </c>
      <c r="BU80" t="str">
        <f t="shared" si="604"/>
        <v/>
      </c>
      <c r="BV80" t="str">
        <f t="shared" si="605"/>
        <v/>
      </c>
      <c r="BW80" t="str">
        <f t="shared" si="606"/>
        <v/>
      </c>
      <c r="BX80" t="str">
        <f t="shared" si="607"/>
        <v/>
      </c>
      <c r="BY80" t="str">
        <f t="shared" si="608"/>
        <v/>
      </c>
      <c r="BZ80" t="str">
        <f t="shared" si="609"/>
        <v/>
      </c>
      <c r="CA80" t="str">
        <f t="shared" si="610"/>
        <v/>
      </c>
      <c r="CB80" t="str">
        <f t="shared" si="611"/>
        <v/>
      </c>
      <c r="CC80" t="str">
        <f t="shared" si="612"/>
        <v/>
      </c>
      <c r="CD80" t="str">
        <f t="shared" si="613"/>
        <v/>
      </c>
      <c r="CE80" t="str">
        <f t="shared" si="614"/>
        <v/>
      </c>
      <c r="CF80" t="str">
        <f t="shared" si="615"/>
        <v/>
      </c>
      <c r="CG80" t="str">
        <f t="shared" si="616"/>
        <v/>
      </c>
      <c r="CH80" t="str">
        <f t="shared" si="617"/>
        <v/>
      </c>
      <c r="CI80" t="str">
        <f t="shared" si="618"/>
        <v/>
      </c>
      <c r="CJ80" t="str">
        <f t="shared" si="619"/>
        <v/>
      </c>
      <c r="CK80" t="str">
        <f t="shared" si="620"/>
        <v/>
      </c>
      <c r="CL80" t="str">
        <f t="shared" si="621"/>
        <v/>
      </c>
      <c r="CM80" t="str">
        <f t="shared" si="622"/>
        <v/>
      </c>
      <c r="CN80" t="str">
        <f t="shared" si="623"/>
        <v/>
      </c>
      <c r="CO80" t="str">
        <f t="shared" si="624"/>
        <v/>
      </c>
      <c r="CP80" t="str">
        <f t="shared" si="625"/>
        <v/>
      </c>
      <c r="CQ80" t="str">
        <f t="shared" si="626"/>
        <v/>
      </c>
      <c r="CR80" t="str">
        <f t="shared" si="627"/>
        <v/>
      </c>
      <c r="CS80" t="str">
        <f t="shared" si="628"/>
        <v/>
      </c>
      <c r="CT80" t="str">
        <f t="shared" si="629"/>
        <v/>
      </c>
      <c r="CU80" t="str">
        <f t="shared" si="630"/>
        <v/>
      </c>
      <c r="CV80" t="str">
        <f t="shared" si="631"/>
        <v/>
      </c>
      <c r="CW80" t="str">
        <f t="shared" si="632"/>
        <v/>
      </c>
      <c r="CX80" t="str">
        <f t="shared" si="633"/>
        <v/>
      </c>
      <c r="CY80" t="str">
        <f t="shared" si="634"/>
        <v/>
      </c>
      <c r="CZ80" t="str">
        <f t="shared" si="635"/>
        <v/>
      </c>
      <c r="DA80" t="str">
        <f t="shared" si="636"/>
        <v/>
      </c>
      <c r="DB80" t="str">
        <f t="shared" si="637"/>
        <v/>
      </c>
      <c r="DC80" t="str">
        <f t="shared" si="638"/>
        <v/>
      </c>
      <c r="DD80" t="str">
        <f t="shared" si="639"/>
        <v/>
      </c>
      <c r="DE80" t="str">
        <f t="shared" si="640"/>
        <v/>
      </c>
      <c r="DF80" t="str">
        <f t="shared" si="641"/>
        <v/>
      </c>
      <c r="DG80" t="str">
        <f t="shared" si="642"/>
        <v/>
      </c>
      <c r="DH80" t="str">
        <f t="shared" si="643"/>
        <v/>
      </c>
      <c r="DI80" t="str">
        <f t="shared" si="644"/>
        <v/>
      </c>
      <c r="DJ80" t="str">
        <f t="shared" si="645"/>
        <v/>
      </c>
      <c r="DK80" t="str">
        <f t="shared" si="646"/>
        <v/>
      </c>
      <c r="DL80" t="str">
        <f t="shared" si="647"/>
        <v/>
      </c>
      <c r="DM80" t="str">
        <f t="shared" si="648"/>
        <v/>
      </c>
      <c r="DN80" t="str">
        <f t="shared" si="649"/>
        <v/>
      </c>
      <c r="DO80" t="str">
        <f t="shared" si="650"/>
        <v/>
      </c>
      <c r="DP80" t="str">
        <f t="shared" si="651"/>
        <v/>
      </c>
      <c r="DQ80" t="str">
        <f t="shared" si="652"/>
        <v/>
      </c>
      <c r="DR80" t="str">
        <f t="shared" si="653"/>
        <v/>
      </c>
      <c r="DS80" t="str">
        <f t="shared" si="654"/>
        <v/>
      </c>
      <c r="DT80" t="str">
        <f t="shared" si="655"/>
        <v/>
      </c>
      <c r="DU80" t="str">
        <f t="shared" si="656"/>
        <v/>
      </c>
      <c r="DV80" t="str">
        <f t="shared" si="657"/>
        <v/>
      </c>
      <c r="DW80" t="str">
        <f t="shared" si="658"/>
        <v/>
      </c>
      <c r="DX80" t="str">
        <f t="shared" si="659"/>
        <v/>
      </c>
      <c r="DY80" t="str">
        <f t="shared" si="660"/>
        <v/>
      </c>
      <c r="DZ80" t="str">
        <f t="shared" si="661"/>
        <v/>
      </c>
      <c r="EA80" t="str">
        <f t="shared" si="662"/>
        <v/>
      </c>
      <c r="EB80" t="str">
        <f t="shared" si="663"/>
        <v/>
      </c>
      <c r="EC80" t="str">
        <f t="shared" si="664"/>
        <v/>
      </c>
      <c r="ED80" t="str">
        <f t="shared" si="665"/>
        <v/>
      </c>
      <c r="EE80" t="str">
        <f t="shared" si="666"/>
        <v/>
      </c>
      <c r="EF80" t="str">
        <f t="shared" si="667"/>
        <v/>
      </c>
      <c r="EG80" t="str">
        <f t="shared" si="668"/>
        <v/>
      </c>
      <c r="EH80" t="str">
        <f t="shared" si="669"/>
        <v/>
      </c>
      <c r="EI80" t="str">
        <f t="shared" si="670"/>
        <v/>
      </c>
    </row>
    <row r="81" spans="10:139" x14ac:dyDescent="0.3">
      <c r="K81">
        <v>77</v>
      </c>
      <c r="L81" t="str">
        <f t="shared" si="557"/>
        <v/>
      </c>
      <c r="M81" t="str">
        <f t="shared" si="557"/>
        <v/>
      </c>
      <c r="N81" t="str">
        <f t="shared" ref="N81:AA81" si="685">IF($W21&lt;&gt;"",$W21,"")</f>
        <v/>
      </c>
      <c r="O81" t="str">
        <f t="shared" si="685"/>
        <v/>
      </c>
      <c r="P81" t="str">
        <f t="shared" si="685"/>
        <v/>
      </c>
      <c r="Q81" t="str">
        <f t="shared" si="685"/>
        <v/>
      </c>
      <c r="R81" t="str">
        <f t="shared" si="685"/>
        <v/>
      </c>
      <c r="S81" t="str">
        <f t="shared" si="685"/>
        <v/>
      </c>
      <c r="T81" t="str">
        <f t="shared" si="685"/>
        <v/>
      </c>
      <c r="U81" t="str">
        <f t="shared" si="685"/>
        <v/>
      </c>
      <c r="V81" t="str">
        <f t="shared" si="685"/>
        <v/>
      </c>
      <c r="W81" t="str">
        <f t="shared" si="685"/>
        <v/>
      </c>
      <c r="X81" t="str">
        <f t="shared" si="685"/>
        <v/>
      </c>
      <c r="Y81" t="str">
        <f t="shared" si="685"/>
        <v/>
      </c>
      <c r="Z81" t="str">
        <f t="shared" si="685"/>
        <v/>
      </c>
      <c r="AA81" t="str">
        <f t="shared" si="685"/>
        <v/>
      </c>
      <c r="AB81" t="str">
        <f t="shared" si="559"/>
        <v/>
      </c>
      <c r="AC81" t="str">
        <f t="shared" si="560"/>
        <v/>
      </c>
      <c r="AD81" t="str">
        <f t="shared" si="561"/>
        <v/>
      </c>
      <c r="AE81" t="str">
        <f t="shared" si="562"/>
        <v/>
      </c>
      <c r="AF81" t="str">
        <f t="shared" si="563"/>
        <v/>
      </c>
      <c r="AG81" t="str">
        <f t="shared" si="564"/>
        <v/>
      </c>
      <c r="AH81" t="str">
        <f t="shared" si="565"/>
        <v/>
      </c>
      <c r="AI81" t="str">
        <f t="shared" si="566"/>
        <v/>
      </c>
      <c r="AJ81" t="str">
        <f t="shared" si="567"/>
        <v/>
      </c>
      <c r="AK81" t="str">
        <f t="shared" si="568"/>
        <v/>
      </c>
      <c r="AL81" t="str">
        <f t="shared" si="569"/>
        <v/>
      </c>
      <c r="AM81" t="str">
        <f t="shared" si="570"/>
        <v/>
      </c>
      <c r="AN81" t="str">
        <f t="shared" si="571"/>
        <v/>
      </c>
      <c r="AO81" t="str">
        <f t="shared" si="572"/>
        <v/>
      </c>
      <c r="AP81" t="str">
        <f t="shared" si="573"/>
        <v/>
      </c>
      <c r="AQ81" t="str">
        <f t="shared" si="574"/>
        <v/>
      </c>
      <c r="AR81" t="str">
        <f t="shared" si="575"/>
        <v/>
      </c>
      <c r="AS81" t="str">
        <f t="shared" si="576"/>
        <v/>
      </c>
      <c r="AT81" t="str">
        <f t="shared" si="577"/>
        <v/>
      </c>
      <c r="AU81" t="str">
        <f t="shared" si="578"/>
        <v/>
      </c>
      <c r="AV81" t="str">
        <f t="shared" si="579"/>
        <v/>
      </c>
      <c r="AW81" t="str">
        <f t="shared" si="580"/>
        <v/>
      </c>
      <c r="AX81" t="str">
        <f t="shared" si="581"/>
        <v/>
      </c>
      <c r="AY81" t="str">
        <f t="shared" si="582"/>
        <v/>
      </c>
      <c r="AZ81" t="str">
        <f t="shared" si="583"/>
        <v/>
      </c>
      <c r="BA81" t="str">
        <f t="shared" si="584"/>
        <v/>
      </c>
      <c r="BB81" t="str">
        <f t="shared" si="585"/>
        <v/>
      </c>
      <c r="BC81" t="str">
        <f t="shared" si="586"/>
        <v/>
      </c>
      <c r="BD81" t="str">
        <f t="shared" si="587"/>
        <v/>
      </c>
      <c r="BE81" t="str">
        <f t="shared" si="588"/>
        <v/>
      </c>
      <c r="BF81" t="str">
        <f t="shared" si="589"/>
        <v/>
      </c>
      <c r="BG81" t="str">
        <f t="shared" si="590"/>
        <v/>
      </c>
      <c r="BH81" t="str">
        <f t="shared" si="591"/>
        <v/>
      </c>
      <c r="BI81" t="str">
        <f t="shared" si="592"/>
        <v/>
      </c>
      <c r="BJ81" t="str">
        <f t="shared" si="593"/>
        <v/>
      </c>
      <c r="BK81" t="str">
        <f t="shared" si="594"/>
        <v/>
      </c>
      <c r="BL81" t="str">
        <f t="shared" si="595"/>
        <v/>
      </c>
      <c r="BM81" t="str">
        <f t="shared" si="596"/>
        <v/>
      </c>
      <c r="BN81" t="str">
        <f t="shared" si="597"/>
        <v/>
      </c>
      <c r="BO81" t="str">
        <f t="shared" si="598"/>
        <v/>
      </c>
      <c r="BP81" t="str">
        <f t="shared" si="599"/>
        <v/>
      </c>
      <c r="BQ81" t="str">
        <f t="shared" si="600"/>
        <v/>
      </c>
      <c r="BR81" t="str">
        <f t="shared" si="601"/>
        <v/>
      </c>
      <c r="BS81" t="str">
        <f t="shared" si="602"/>
        <v/>
      </c>
      <c r="BT81" t="str">
        <f t="shared" si="603"/>
        <v/>
      </c>
      <c r="BU81" t="str">
        <f t="shared" si="604"/>
        <v/>
      </c>
      <c r="BV81" t="str">
        <f t="shared" si="605"/>
        <v/>
      </c>
      <c r="BW81" t="str">
        <f t="shared" si="606"/>
        <v/>
      </c>
      <c r="BX81" t="str">
        <f t="shared" si="607"/>
        <v/>
      </c>
      <c r="BY81" t="str">
        <f t="shared" si="608"/>
        <v/>
      </c>
      <c r="BZ81" t="str">
        <f t="shared" si="609"/>
        <v/>
      </c>
      <c r="CA81" t="str">
        <f t="shared" si="610"/>
        <v/>
      </c>
      <c r="CB81" t="str">
        <f t="shared" si="611"/>
        <v/>
      </c>
      <c r="CC81" t="str">
        <f t="shared" si="612"/>
        <v/>
      </c>
      <c r="CD81" t="str">
        <f t="shared" si="613"/>
        <v/>
      </c>
      <c r="CE81" t="str">
        <f t="shared" si="614"/>
        <v/>
      </c>
      <c r="CF81" t="str">
        <f t="shared" si="615"/>
        <v/>
      </c>
      <c r="CG81" t="str">
        <f t="shared" si="616"/>
        <v/>
      </c>
      <c r="CH81" t="str">
        <f t="shared" si="617"/>
        <v/>
      </c>
      <c r="CI81" t="str">
        <f t="shared" si="618"/>
        <v/>
      </c>
      <c r="CJ81" t="str">
        <f t="shared" si="619"/>
        <v/>
      </c>
      <c r="CK81" t="str">
        <f t="shared" si="620"/>
        <v/>
      </c>
      <c r="CL81" t="str">
        <f t="shared" si="621"/>
        <v/>
      </c>
      <c r="CM81" t="str">
        <f t="shared" si="622"/>
        <v/>
      </c>
      <c r="CN81" t="str">
        <f t="shared" si="623"/>
        <v/>
      </c>
      <c r="CO81" t="str">
        <f t="shared" si="624"/>
        <v/>
      </c>
      <c r="CP81" t="str">
        <f t="shared" si="625"/>
        <v/>
      </c>
      <c r="CQ81" t="str">
        <f t="shared" si="626"/>
        <v/>
      </c>
      <c r="CR81" t="str">
        <f t="shared" si="627"/>
        <v/>
      </c>
      <c r="CS81" t="str">
        <f t="shared" si="628"/>
        <v/>
      </c>
      <c r="CT81" t="str">
        <f t="shared" si="629"/>
        <v/>
      </c>
      <c r="CU81" t="str">
        <f t="shared" si="630"/>
        <v/>
      </c>
      <c r="CV81" t="str">
        <f t="shared" si="631"/>
        <v/>
      </c>
      <c r="CW81" t="str">
        <f t="shared" si="632"/>
        <v/>
      </c>
      <c r="CX81" t="str">
        <f t="shared" si="633"/>
        <v/>
      </c>
      <c r="CY81" t="str">
        <f t="shared" si="634"/>
        <v/>
      </c>
      <c r="CZ81" t="str">
        <f t="shared" si="635"/>
        <v/>
      </c>
      <c r="DA81" t="str">
        <f t="shared" si="636"/>
        <v/>
      </c>
      <c r="DB81" t="str">
        <f t="shared" si="637"/>
        <v/>
      </c>
      <c r="DC81" t="str">
        <f t="shared" si="638"/>
        <v/>
      </c>
      <c r="DD81" t="str">
        <f t="shared" si="639"/>
        <v/>
      </c>
      <c r="DE81" t="str">
        <f t="shared" si="640"/>
        <v/>
      </c>
      <c r="DF81" t="str">
        <f t="shared" si="641"/>
        <v/>
      </c>
      <c r="DG81" t="str">
        <f t="shared" si="642"/>
        <v/>
      </c>
      <c r="DH81" t="str">
        <f t="shared" si="643"/>
        <v/>
      </c>
      <c r="DI81" t="str">
        <f t="shared" si="644"/>
        <v/>
      </c>
      <c r="DJ81" t="str">
        <f t="shared" si="645"/>
        <v/>
      </c>
      <c r="DK81" t="str">
        <f t="shared" si="646"/>
        <v/>
      </c>
      <c r="DL81" t="str">
        <f t="shared" si="647"/>
        <v/>
      </c>
      <c r="DM81" t="str">
        <f t="shared" si="648"/>
        <v/>
      </c>
      <c r="DN81" t="str">
        <f t="shared" si="649"/>
        <v/>
      </c>
      <c r="DO81" t="str">
        <f t="shared" si="650"/>
        <v/>
      </c>
      <c r="DP81" t="str">
        <f t="shared" si="651"/>
        <v/>
      </c>
      <c r="DQ81" t="str">
        <f t="shared" si="652"/>
        <v/>
      </c>
      <c r="DR81" t="str">
        <f t="shared" si="653"/>
        <v/>
      </c>
      <c r="DS81" t="str">
        <f t="shared" si="654"/>
        <v/>
      </c>
      <c r="DT81" t="str">
        <f t="shared" si="655"/>
        <v/>
      </c>
      <c r="DU81" t="str">
        <f t="shared" si="656"/>
        <v/>
      </c>
      <c r="DV81" t="str">
        <f t="shared" si="657"/>
        <v/>
      </c>
      <c r="DW81" t="str">
        <f t="shared" si="658"/>
        <v/>
      </c>
      <c r="DX81" t="str">
        <f t="shared" si="659"/>
        <v/>
      </c>
      <c r="DY81" t="str">
        <f t="shared" si="660"/>
        <v/>
      </c>
      <c r="DZ81" t="str">
        <f t="shared" si="661"/>
        <v/>
      </c>
      <c r="EA81" t="str">
        <f t="shared" si="662"/>
        <v/>
      </c>
      <c r="EB81" t="str">
        <f t="shared" si="663"/>
        <v/>
      </c>
      <c r="EC81" t="str">
        <f t="shared" si="664"/>
        <v/>
      </c>
      <c r="ED81" t="str">
        <f t="shared" si="665"/>
        <v/>
      </c>
      <c r="EE81" t="str">
        <f t="shared" si="666"/>
        <v/>
      </c>
      <c r="EF81" t="str">
        <f t="shared" si="667"/>
        <v/>
      </c>
      <c r="EG81" t="str">
        <f t="shared" si="668"/>
        <v/>
      </c>
      <c r="EH81" t="str">
        <f t="shared" si="669"/>
        <v/>
      </c>
      <c r="EI81" t="str">
        <f t="shared" si="670"/>
        <v/>
      </c>
    </row>
    <row r="82" spans="10:139" x14ac:dyDescent="0.3">
      <c r="K82">
        <v>78</v>
      </c>
      <c r="L82" t="str">
        <f t="shared" si="557"/>
        <v/>
      </c>
      <c r="M82" t="str">
        <f t="shared" si="557"/>
        <v/>
      </c>
      <c r="N82" t="str">
        <f t="shared" ref="N82:AA82" si="686">IF($W22&lt;&gt;"",$W22,"")</f>
        <v/>
      </c>
      <c r="O82" t="str">
        <f t="shared" si="686"/>
        <v/>
      </c>
      <c r="P82" t="str">
        <f t="shared" si="686"/>
        <v/>
      </c>
      <c r="Q82" t="str">
        <f t="shared" si="686"/>
        <v/>
      </c>
      <c r="R82" t="str">
        <f t="shared" si="686"/>
        <v/>
      </c>
      <c r="S82" t="str">
        <f t="shared" si="686"/>
        <v/>
      </c>
      <c r="T82" t="str">
        <f t="shared" si="686"/>
        <v/>
      </c>
      <c r="U82" t="str">
        <f t="shared" si="686"/>
        <v/>
      </c>
      <c r="V82" t="str">
        <f t="shared" si="686"/>
        <v/>
      </c>
      <c r="W82" t="str">
        <f t="shared" si="686"/>
        <v/>
      </c>
      <c r="X82" t="str">
        <f t="shared" si="686"/>
        <v/>
      </c>
      <c r="Y82" t="str">
        <f t="shared" si="686"/>
        <v/>
      </c>
      <c r="Z82" t="str">
        <f t="shared" si="686"/>
        <v/>
      </c>
      <c r="AA82" t="str">
        <f t="shared" si="686"/>
        <v/>
      </c>
      <c r="AB82" t="str">
        <f t="shared" si="559"/>
        <v/>
      </c>
      <c r="AC82" t="str">
        <f t="shared" si="560"/>
        <v/>
      </c>
      <c r="AD82" t="str">
        <f t="shared" si="561"/>
        <v/>
      </c>
      <c r="AE82" t="str">
        <f t="shared" si="562"/>
        <v/>
      </c>
      <c r="AF82" t="str">
        <f t="shared" si="563"/>
        <v/>
      </c>
      <c r="AG82" t="str">
        <f t="shared" si="564"/>
        <v/>
      </c>
      <c r="AH82" t="str">
        <f t="shared" si="565"/>
        <v/>
      </c>
      <c r="AI82" t="str">
        <f t="shared" si="566"/>
        <v/>
      </c>
      <c r="AJ82" t="str">
        <f t="shared" si="567"/>
        <v/>
      </c>
      <c r="AK82" t="str">
        <f t="shared" si="568"/>
        <v/>
      </c>
      <c r="AL82" t="str">
        <f t="shared" si="569"/>
        <v/>
      </c>
      <c r="AM82" t="str">
        <f t="shared" si="570"/>
        <v/>
      </c>
      <c r="AN82" t="str">
        <f t="shared" si="571"/>
        <v/>
      </c>
      <c r="AO82" t="str">
        <f t="shared" si="572"/>
        <v/>
      </c>
      <c r="AP82" t="str">
        <f t="shared" si="573"/>
        <v/>
      </c>
      <c r="AQ82" t="str">
        <f t="shared" si="574"/>
        <v/>
      </c>
      <c r="AR82" t="str">
        <f t="shared" si="575"/>
        <v/>
      </c>
      <c r="AS82" t="str">
        <f t="shared" si="576"/>
        <v/>
      </c>
      <c r="AT82" t="str">
        <f t="shared" si="577"/>
        <v/>
      </c>
      <c r="AU82" t="str">
        <f t="shared" si="578"/>
        <v/>
      </c>
      <c r="AV82" t="str">
        <f t="shared" si="579"/>
        <v/>
      </c>
      <c r="AW82" t="str">
        <f t="shared" si="580"/>
        <v/>
      </c>
      <c r="AX82" t="str">
        <f t="shared" si="581"/>
        <v/>
      </c>
      <c r="AY82" t="str">
        <f t="shared" si="582"/>
        <v/>
      </c>
      <c r="AZ82" t="str">
        <f t="shared" si="583"/>
        <v/>
      </c>
      <c r="BA82" t="str">
        <f t="shared" si="584"/>
        <v/>
      </c>
      <c r="BB82" t="str">
        <f t="shared" si="585"/>
        <v/>
      </c>
      <c r="BC82" t="str">
        <f t="shared" si="586"/>
        <v/>
      </c>
      <c r="BD82" t="str">
        <f t="shared" si="587"/>
        <v/>
      </c>
      <c r="BE82" t="str">
        <f t="shared" si="588"/>
        <v/>
      </c>
      <c r="BF82" t="str">
        <f t="shared" si="589"/>
        <v/>
      </c>
      <c r="BG82" t="str">
        <f t="shared" si="590"/>
        <v/>
      </c>
      <c r="BH82" t="str">
        <f t="shared" si="591"/>
        <v/>
      </c>
      <c r="BI82" t="str">
        <f t="shared" si="592"/>
        <v/>
      </c>
      <c r="BJ82" t="str">
        <f t="shared" si="593"/>
        <v/>
      </c>
      <c r="BK82" t="str">
        <f t="shared" si="594"/>
        <v/>
      </c>
      <c r="BL82" t="str">
        <f t="shared" si="595"/>
        <v/>
      </c>
      <c r="BM82" t="str">
        <f t="shared" si="596"/>
        <v/>
      </c>
      <c r="BN82" t="str">
        <f t="shared" si="597"/>
        <v/>
      </c>
      <c r="BO82" t="str">
        <f t="shared" si="598"/>
        <v/>
      </c>
      <c r="BP82" t="str">
        <f t="shared" si="599"/>
        <v/>
      </c>
      <c r="BQ82" t="str">
        <f t="shared" si="600"/>
        <v/>
      </c>
      <c r="BR82" t="str">
        <f t="shared" si="601"/>
        <v/>
      </c>
      <c r="BS82" t="str">
        <f t="shared" si="602"/>
        <v/>
      </c>
      <c r="BT82" t="str">
        <f t="shared" si="603"/>
        <v/>
      </c>
      <c r="BU82" t="str">
        <f t="shared" si="604"/>
        <v/>
      </c>
      <c r="BV82" t="str">
        <f t="shared" si="605"/>
        <v/>
      </c>
      <c r="BW82" t="str">
        <f t="shared" si="606"/>
        <v/>
      </c>
      <c r="BX82" t="str">
        <f t="shared" si="607"/>
        <v/>
      </c>
      <c r="BY82" t="str">
        <f t="shared" si="608"/>
        <v/>
      </c>
      <c r="BZ82" t="str">
        <f t="shared" si="609"/>
        <v/>
      </c>
      <c r="CA82" t="str">
        <f t="shared" si="610"/>
        <v/>
      </c>
      <c r="CB82" t="str">
        <f t="shared" si="611"/>
        <v/>
      </c>
      <c r="CC82" t="str">
        <f t="shared" si="612"/>
        <v/>
      </c>
      <c r="CD82" t="str">
        <f t="shared" si="613"/>
        <v/>
      </c>
      <c r="CE82" t="str">
        <f t="shared" si="614"/>
        <v/>
      </c>
      <c r="CF82" t="str">
        <f t="shared" si="615"/>
        <v/>
      </c>
      <c r="CG82" t="str">
        <f t="shared" si="616"/>
        <v/>
      </c>
      <c r="CH82" t="str">
        <f t="shared" si="617"/>
        <v/>
      </c>
      <c r="CI82" t="str">
        <f t="shared" si="618"/>
        <v/>
      </c>
      <c r="CJ82" t="str">
        <f t="shared" si="619"/>
        <v/>
      </c>
      <c r="CK82" t="str">
        <f t="shared" si="620"/>
        <v/>
      </c>
      <c r="CL82" t="str">
        <f t="shared" si="621"/>
        <v/>
      </c>
      <c r="CM82" t="str">
        <f t="shared" si="622"/>
        <v/>
      </c>
      <c r="CN82" t="str">
        <f t="shared" si="623"/>
        <v/>
      </c>
      <c r="CO82" t="str">
        <f t="shared" si="624"/>
        <v/>
      </c>
      <c r="CP82" t="str">
        <f t="shared" si="625"/>
        <v/>
      </c>
      <c r="CQ82" t="str">
        <f t="shared" si="626"/>
        <v/>
      </c>
      <c r="CR82" t="str">
        <f t="shared" si="627"/>
        <v/>
      </c>
      <c r="CS82" t="str">
        <f t="shared" si="628"/>
        <v/>
      </c>
      <c r="CT82" t="str">
        <f t="shared" si="629"/>
        <v/>
      </c>
      <c r="CU82" t="str">
        <f t="shared" si="630"/>
        <v/>
      </c>
      <c r="CV82" t="str">
        <f t="shared" si="631"/>
        <v/>
      </c>
      <c r="CW82" t="str">
        <f t="shared" si="632"/>
        <v/>
      </c>
      <c r="CX82" t="str">
        <f t="shared" si="633"/>
        <v/>
      </c>
      <c r="CY82" t="str">
        <f t="shared" si="634"/>
        <v/>
      </c>
      <c r="CZ82" t="str">
        <f t="shared" si="635"/>
        <v/>
      </c>
      <c r="DA82" t="str">
        <f t="shared" si="636"/>
        <v/>
      </c>
      <c r="DB82" t="str">
        <f t="shared" si="637"/>
        <v/>
      </c>
      <c r="DC82" t="str">
        <f t="shared" si="638"/>
        <v/>
      </c>
      <c r="DD82" t="str">
        <f t="shared" si="639"/>
        <v/>
      </c>
      <c r="DE82" t="str">
        <f t="shared" si="640"/>
        <v/>
      </c>
      <c r="DF82" t="str">
        <f t="shared" si="641"/>
        <v/>
      </c>
      <c r="DG82" t="str">
        <f t="shared" si="642"/>
        <v/>
      </c>
      <c r="DH82" t="str">
        <f t="shared" si="643"/>
        <v/>
      </c>
      <c r="DI82" t="str">
        <f t="shared" si="644"/>
        <v/>
      </c>
      <c r="DJ82" t="str">
        <f t="shared" si="645"/>
        <v/>
      </c>
      <c r="DK82" t="str">
        <f t="shared" si="646"/>
        <v/>
      </c>
      <c r="DL82" t="str">
        <f t="shared" si="647"/>
        <v/>
      </c>
      <c r="DM82" t="str">
        <f t="shared" si="648"/>
        <v/>
      </c>
      <c r="DN82" t="str">
        <f t="shared" si="649"/>
        <v/>
      </c>
      <c r="DO82" t="str">
        <f t="shared" si="650"/>
        <v/>
      </c>
      <c r="DP82" t="str">
        <f t="shared" si="651"/>
        <v/>
      </c>
      <c r="DQ82" t="str">
        <f t="shared" si="652"/>
        <v/>
      </c>
      <c r="DR82" t="str">
        <f t="shared" si="653"/>
        <v/>
      </c>
      <c r="DS82" t="str">
        <f t="shared" si="654"/>
        <v/>
      </c>
      <c r="DT82" t="str">
        <f t="shared" si="655"/>
        <v/>
      </c>
      <c r="DU82" t="str">
        <f t="shared" si="656"/>
        <v/>
      </c>
      <c r="DV82" t="str">
        <f t="shared" si="657"/>
        <v/>
      </c>
      <c r="DW82" t="str">
        <f t="shared" si="658"/>
        <v/>
      </c>
      <c r="DX82" t="str">
        <f t="shared" si="659"/>
        <v/>
      </c>
      <c r="DY82" t="str">
        <f t="shared" si="660"/>
        <v/>
      </c>
      <c r="DZ82" t="str">
        <f t="shared" si="661"/>
        <v/>
      </c>
      <c r="EA82" t="str">
        <f t="shared" si="662"/>
        <v/>
      </c>
      <c r="EB82" t="str">
        <f t="shared" si="663"/>
        <v/>
      </c>
      <c r="EC82" t="str">
        <f t="shared" si="664"/>
        <v/>
      </c>
      <c r="ED82" t="str">
        <f t="shared" si="665"/>
        <v/>
      </c>
      <c r="EE82" t="str">
        <f t="shared" si="666"/>
        <v/>
      </c>
      <c r="EF82" t="str">
        <f t="shared" si="667"/>
        <v/>
      </c>
      <c r="EG82" t="str">
        <f t="shared" si="668"/>
        <v/>
      </c>
      <c r="EH82" t="str">
        <f t="shared" si="669"/>
        <v/>
      </c>
      <c r="EI82" t="str">
        <f t="shared" si="670"/>
        <v/>
      </c>
    </row>
    <row r="83" spans="10:139" x14ac:dyDescent="0.3">
      <c r="K83" s="4">
        <v>79</v>
      </c>
      <c r="L83" t="str">
        <f t="shared" si="557"/>
        <v/>
      </c>
      <c r="M83" t="str">
        <f t="shared" si="557"/>
        <v/>
      </c>
      <c r="N83" t="str">
        <f t="shared" ref="N83:AA83" si="687">IF($W23&lt;&gt;"",$W23,"")</f>
        <v/>
      </c>
      <c r="O83" t="str">
        <f t="shared" si="687"/>
        <v/>
      </c>
      <c r="P83" t="str">
        <f t="shared" si="687"/>
        <v/>
      </c>
      <c r="Q83" t="str">
        <f t="shared" si="687"/>
        <v/>
      </c>
      <c r="R83" t="str">
        <f t="shared" si="687"/>
        <v/>
      </c>
      <c r="S83" t="str">
        <f t="shared" si="687"/>
        <v/>
      </c>
      <c r="T83" t="str">
        <f t="shared" si="687"/>
        <v/>
      </c>
      <c r="U83" t="str">
        <f t="shared" si="687"/>
        <v/>
      </c>
      <c r="V83" t="str">
        <f t="shared" si="687"/>
        <v/>
      </c>
      <c r="W83" t="str">
        <f t="shared" si="687"/>
        <v/>
      </c>
      <c r="X83" t="str">
        <f t="shared" si="687"/>
        <v/>
      </c>
      <c r="Y83" t="str">
        <f t="shared" si="687"/>
        <v/>
      </c>
      <c r="Z83" t="str">
        <f t="shared" si="687"/>
        <v/>
      </c>
      <c r="AA83" t="str">
        <f t="shared" si="687"/>
        <v/>
      </c>
      <c r="AB83" t="str">
        <f t="shared" si="559"/>
        <v/>
      </c>
      <c r="AC83" t="str">
        <f t="shared" si="560"/>
        <v/>
      </c>
      <c r="AD83" t="str">
        <f t="shared" si="561"/>
        <v/>
      </c>
      <c r="AE83" t="str">
        <f t="shared" si="562"/>
        <v/>
      </c>
      <c r="AF83" t="str">
        <f t="shared" si="563"/>
        <v/>
      </c>
      <c r="AG83" t="str">
        <f t="shared" si="564"/>
        <v/>
      </c>
      <c r="AH83" t="str">
        <f t="shared" si="565"/>
        <v/>
      </c>
      <c r="AI83" t="str">
        <f t="shared" si="566"/>
        <v/>
      </c>
      <c r="AJ83" t="str">
        <f t="shared" si="567"/>
        <v/>
      </c>
      <c r="AK83" t="str">
        <f t="shared" si="568"/>
        <v/>
      </c>
      <c r="AL83" t="str">
        <f t="shared" si="569"/>
        <v/>
      </c>
      <c r="AM83" t="str">
        <f t="shared" si="570"/>
        <v/>
      </c>
      <c r="AN83" t="str">
        <f t="shared" si="571"/>
        <v/>
      </c>
      <c r="AO83" t="str">
        <f t="shared" si="572"/>
        <v/>
      </c>
      <c r="AP83" t="str">
        <f t="shared" si="573"/>
        <v/>
      </c>
      <c r="AQ83" t="str">
        <f t="shared" si="574"/>
        <v/>
      </c>
      <c r="AR83" t="str">
        <f t="shared" si="575"/>
        <v/>
      </c>
      <c r="AS83" t="str">
        <f t="shared" si="576"/>
        <v/>
      </c>
      <c r="AT83" t="str">
        <f t="shared" si="577"/>
        <v/>
      </c>
      <c r="AU83" t="str">
        <f t="shared" si="578"/>
        <v/>
      </c>
      <c r="AV83" t="str">
        <f t="shared" si="579"/>
        <v/>
      </c>
      <c r="AW83" t="str">
        <f t="shared" si="580"/>
        <v/>
      </c>
      <c r="AX83" t="str">
        <f t="shared" si="581"/>
        <v/>
      </c>
      <c r="AY83" t="str">
        <f t="shared" si="582"/>
        <v/>
      </c>
      <c r="AZ83" t="str">
        <f t="shared" si="583"/>
        <v/>
      </c>
      <c r="BA83" t="str">
        <f t="shared" si="584"/>
        <v/>
      </c>
      <c r="BB83" t="str">
        <f t="shared" si="585"/>
        <v/>
      </c>
      <c r="BC83" t="str">
        <f t="shared" si="586"/>
        <v/>
      </c>
      <c r="BD83" t="str">
        <f t="shared" si="587"/>
        <v/>
      </c>
      <c r="BE83" t="str">
        <f t="shared" si="588"/>
        <v/>
      </c>
      <c r="BF83" t="str">
        <f t="shared" si="589"/>
        <v/>
      </c>
      <c r="BG83" t="str">
        <f t="shared" si="590"/>
        <v/>
      </c>
      <c r="BH83" t="str">
        <f t="shared" si="591"/>
        <v/>
      </c>
      <c r="BI83" t="str">
        <f t="shared" si="592"/>
        <v/>
      </c>
      <c r="BJ83" t="str">
        <f t="shared" si="593"/>
        <v/>
      </c>
      <c r="BK83" t="str">
        <f t="shared" si="594"/>
        <v/>
      </c>
      <c r="BL83" t="str">
        <f t="shared" si="595"/>
        <v/>
      </c>
      <c r="BM83" t="str">
        <f t="shared" si="596"/>
        <v/>
      </c>
      <c r="BN83" t="str">
        <f t="shared" si="597"/>
        <v/>
      </c>
      <c r="BO83" t="str">
        <f t="shared" si="598"/>
        <v/>
      </c>
      <c r="BP83" t="str">
        <f t="shared" si="599"/>
        <v/>
      </c>
      <c r="BQ83" t="str">
        <f t="shared" si="600"/>
        <v/>
      </c>
      <c r="BR83" t="str">
        <f t="shared" si="601"/>
        <v/>
      </c>
      <c r="BS83" t="str">
        <f t="shared" si="602"/>
        <v/>
      </c>
      <c r="BT83" t="str">
        <f t="shared" si="603"/>
        <v/>
      </c>
      <c r="BU83" t="str">
        <f t="shared" si="604"/>
        <v/>
      </c>
      <c r="BV83" t="str">
        <f t="shared" si="605"/>
        <v/>
      </c>
      <c r="BW83" t="str">
        <f t="shared" si="606"/>
        <v/>
      </c>
      <c r="BX83" t="str">
        <f t="shared" si="607"/>
        <v/>
      </c>
      <c r="BY83" t="str">
        <f t="shared" si="608"/>
        <v/>
      </c>
      <c r="BZ83" t="str">
        <f t="shared" si="609"/>
        <v/>
      </c>
      <c r="CA83" t="str">
        <f t="shared" si="610"/>
        <v/>
      </c>
      <c r="CB83" t="str">
        <f t="shared" si="611"/>
        <v/>
      </c>
      <c r="CC83" t="str">
        <f t="shared" si="612"/>
        <v/>
      </c>
      <c r="CD83" t="str">
        <f t="shared" si="613"/>
        <v/>
      </c>
      <c r="CE83" t="str">
        <f t="shared" si="614"/>
        <v/>
      </c>
      <c r="CF83" t="str">
        <f t="shared" si="615"/>
        <v/>
      </c>
      <c r="CG83" t="str">
        <f t="shared" si="616"/>
        <v/>
      </c>
      <c r="CH83" t="str">
        <f t="shared" si="617"/>
        <v/>
      </c>
      <c r="CI83" t="str">
        <f t="shared" si="618"/>
        <v/>
      </c>
      <c r="CJ83" t="str">
        <f t="shared" si="619"/>
        <v/>
      </c>
      <c r="CK83" t="str">
        <f t="shared" si="620"/>
        <v/>
      </c>
      <c r="CL83" t="str">
        <f t="shared" si="621"/>
        <v/>
      </c>
      <c r="CM83" t="str">
        <f t="shared" si="622"/>
        <v/>
      </c>
      <c r="CN83" t="str">
        <f t="shared" si="623"/>
        <v/>
      </c>
      <c r="CO83" t="str">
        <f t="shared" si="624"/>
        <v/>
      </c>
      <c r="CP83" t="str">
        <f t="shared" si="625"/>
        <v/>
      </c>
      <c r="CQ83" t="str">
        <f t="shared" si="626"/>
        <v/>
      </c>
      <c r="CR83" t="str">
        <f t="shared" si="627"/>
        <v/>
      </c>
      <c r="CS83" t="str">
        <f t="shared" si="628"/>
        <v/>
      </c>
      <c r="CT83" t="str">
        <f t="shared" si="629"/>
        <v/>
      </c>
      <c r="CU83" t="str">
        <f t="shared" si="630"/>
        <v/>
      </c>
      <c r="CV83" t="str">
        <f t="shared" si="631"/>
        <v/>
      </c>
      <c r="CW83" t="str">
        <f t="shared" si="632"/>
        <v/>
      </c>
      <c r="CX83" t="str">
        <f t="shared" si="633"/>
        <v/>
      </c>
      <c r="CY83" t="str">
        <f t="shared" si="634"/>
        <v/>
      </c>
      <c r="CZ83" t="str">
        <f t="shared" si="635"/>
        <v/>
      </c>
      <c r="DA83" t="str">
        <f t="shared" si="636"/>
        <v/>
      </c>
      <c r="DB83" t="str">
        <f t="shared" si="637"/>
        <v/>
      </c>
      <c r="DC83" t="str">
        <f t="shared" si="638"/>
        <v/>
      </c>
      <c r="DD83" t="str">
        <f t="shared" si="639"/>
        <v/>
      </c>
      <c r="DE83" t="str">
        <f t="shared" si="640"/>
        <v/>
      </c>
      <c r="DF83" t="str">
        <f t="shared" si="641"/>
        <v/>
      </c>
      <c r="DG83" t="str">
        <f t="shared" si="642"/>
        <v/>
      </c>
      <c r="DH83" t="str">
        <f t="shared" si="643"/>
        <v/>
      </c>
      <c r="DI83" t="str">
        <f t="shared" si="644"/>
        <v/>
      </c>
      <c r="DJ83" t="str">
        <f t="shared" si="645"/>
        <v/>
      </c>
      <c r="DK83" t="str">
        <f t="shared" si="646"/>
        <v/>
      </c>
      <c r="DL83" t="str">
        <f t="shared" si="647"/>
        <v/>
      </c>
      <c r="DM83" t="str">
        <f t="shared" si="648"/>
        <v/>
      </c>
      <c r="DN83" t="str">
        <f t="shared" si="649"/>
        <v/>
      </c>
      <c r="DO83" t="str">
        <f t="shared" si="650"/>
        <v/>
      </c>
      <c r="DP83" t="str">
        <f t="shared" si="651"/>
        <v/>
      </c>
      <c r="DQ83" t="str">
        <f t="shared" si="652"/>
        <v/>
      </c>
      <c r="DR83" t="str">
        <f t="shared" si="653"/>
        <v/>
      </c>
      <c r="DS83" t="str">
        <f t="shared" si="654"/>
        <v/>
      </c>
      <c r="DT83" t="str">
        <f t="shared" si="655"/>
        <v/>
      </c>
      <c r="DU83" t="str">
        <f t="shared" si="656"/>
        <v/>
      </c>
      <c r="DV83" t="str">
        <f t="shared" si="657"/>
        <v/>
      </c>
      <c r="DW83" t="str">
        <f t="shared" si="658"/>
        <v/>
      </c>
      <c r="DX83" t="str">
        <f t="shared" si="659"/>
        <v/>
      </c>
      <c r="DY83" t="str">
        <f t="shared" si="660"/>
        <v/>
      </c>
      <c r="DZ83" t="str">
        <f t="shared" si="661"/>
        <v/>
      </c>
      <c r="EA83" t="str">
        <f t="shared" si="662"/>
        <v/>
      </c>
      <c r="EB83" t="str">
        <f t="shared" si="663"/>
        <v/>
      </c>
      <c r="EC83" t="str">
        <f t="shared" si="664"/>
        <v/>
      </c>
      <c r="ED83" t="str">
        <f t="shared" si="665"/>
        <v/>
      </c>
      <c r="EE83" t="str">
        <f t="shared" si="666"/>
        <v/>
      </c>
      <c r="EF83" t="str">
        <f t="shared" si="667"/>
        <v/>
      </c>
      <c r="EG83" t="str">
        <f t="shared" si="668"/>
        <v/>
      </c>
      <c r="EH83" t="str">
        <f t="shared" si="669"/>
        <v/>
      </c>
      <c r="EI83" t="str">
        <f t="shared" si="670"/>
        <v/>
      </c>
    </row>
    <row r="84" spans="10:139" x14ac:dyDescent="0.3">
      <c r="K84">
        <v>80</v>
      </c>
      <c r="L84" t="str">
        <f t="shared" si="557"/>
        <v/>
      </c>
      <c r="M84" t="str">
        <f t="shared" si="557"/>
        <v/>
      </c>
      <c r="N84" t="str">
        <f t="shared" ref="N84:AA84" si="688">IF($W24&lt;&gt;"",$W24,"")</f>
        <v/>
      </c>
      <c r="O84" t="str">
        <f t="shared" si="688"/>
        <v/>
      </c>
      <c r="P84" t="str">
        <f t="shared" si="688"/>
        <v/>
      </c>
      <c r="Q84" t="str">
        <f t="shared" si="688"/>
        <v/>
      </c>
      <c r="R84" t="str">
        <f t="shared" si="688"/>
        <v/>
      </c>
      <c r="S84" t="str">
        <f t="shared" si="688"/>
        <v/>
      </c>
      <c r="T84" t="str">
        <f t="shared" si="688"/>
        <v/>
      </c>
      <c r="U84" t="str">
        <f t="shared" si="688"/>
        <v/>
      </c>
      <c r="V84" t="str">
        <f t="shared" si="688"/>
        <v/>
      </c>
      <c r="W84" t="str">
        <f t="shared" si="688"/>
        <v/>
      </c>
      <c r="X84" t="str">
        <f t="shared" si="688"/>
        <v/>
      </c>
      <c r="Y84" t="str">
        <f t="shared" si="688"/>
        <v/>
      </c>
      <c r="Z84" t="str">
        <f t="shared" si="688"/>
        <v/>
      </c>
      <c r="AA84" t="str">
        <f t="shared" si="688"/>
        <v/>
      </c>
      <c r="AB84" t="str">
        <f t="shared" si="559"/>
        <v/>
      </c>
      <c r="AC84" t="str">
        <f t="shared" si="560"/>
        <v/>
      </c>
      <c r="AD84" t="str">
        <f t="shared" si="561"/>
        <v/>
      </c>
      <c r="AE84" t="str">
        <f t="shared" si="562"/>
        <v/>
      </c>
      <c r="AF84" t="str">
        <f t="shared" si="563"/>
        <v/>
      </c>
      <c r="AG84" t="str">
        <f t="shared" si="564"/>
        <v/>
      </c>
      <c r="AH84" t="str">
        <f t="shared" si="565"/>
        <v/>
      </c>
      <c r="AI84" t="str">
        <f t="shared" si="566"/>
        <v/>
      </c>
      <c r="AJ84" t="str">
        <f t="shared" si="567"/>
        <v/>
      </c>
      <c r="AK84" t="str">
        <f t="shared" si="568"/>
        <v/>
      </c>
      <c r="AL84" t="str">
        <f t="shared" si="569"/>
        <v/>
      </c>
      <c r="AM84" t="str">
        <f t="shared" si="570"/>
        <v/>
      </c>
      <c r="AN84" t="str">
        <f t="shared" si="571"/>
        <v/>
      </c>
      <c r="AO84" t="str">
        <f t="shared" si="572"/>
        <v/>
      </c>
      <c r="AP84" t="str">
        <f t="shared" si="573"/>
        <v/>
      </c>
      <c r="AQ84" t="str">
        <f t="shared" si="574"/>
        <v/>
      </c>
      <c r="AR84" t="str">
        <f t="shared" si="575"/>
        <v/>
      </c>
      <c r="AS84" t="str">
        <f t="shared" si="576"/>
        <v/>
      </c>
      <c r="AT84" t="str">
        <f t="shared" si="577"/>
        <v/>
      </c>
      <c r="AU84" t="str">
        <f t="shared" si="578"/>
        <v/>
      </c>
      <c r="AV84" t="str">
        <f t="shared" si="579"/>
        <v/>
      </c>
      <c r="AW84" t="str">
        <f t="shared" si="580"/>
        <v/>
      </c>
      <c r="AX84" t="str">
        <f t="shared" si="581"/>
        <v/>
      </c>
      <c r="AY84" t="str">
        <f t="shared" si="582"/>
        <v/>
      </c>
      <c r="AZ84" t="str">
        <f t="shared" si="583"/>
        <v/>
      </c>
      <c r="BA84" t="str">
        <f t="shared" si="584"/>
        <v/>
      </c>
      <c r="BB84" t="str">
        <f t="shared" si="585"/>
        <v/>
      </c>
      <c r="BC84" t="str">
        <f t="shared" si="586"/>
        <v/>
      </c>
      <c r="BD84" t="str">
        <f t="shared" si="587"/>
        <v/>
      </c>
      <c r="BE84" t="str">
        <f t="shared" si="588"/>
        <v/>
      </c>
      <c r="BF84" t="str">
        <f t="shared" si="589"/>
        <v/>
      </c>
      <c r="BG84" t="str">
        <f t="shared" si="590"/>
        <v/>
      </c>
      <c r="BH84" t="str">
        <f t="shared" si="591"/>
        <v/>
      </c>
      <c r="BI84" t="str">
        <f t="shared" si="592"/>
        <v/>
      </c>
      <c r="BJ84" t="str">
        <f t="shared" si="593"/>
        <v/>
      </c>
      <c r="BK84" t="str">
        <f t="shared" si="594"/>
        <v/>
      </c>
      <c r="BL84" t="str">
        <f t="shared" si="595"/>
        <v/>
      </c>
      <c r="BM84" t="str">
        <f t="shared" si="596"/>
        <v/>
      </c>
      <c r="BN84" t="str">
        <f t="shared" si="597"/>
        <v/>
      </c>
      <c r="BO84" t="str">
        <f t="shared" si="598"/>
        <v/>
      </c>
      <c r="BP84" t="str">
        <f t="shared" si="599"/>
        <v/>
      </c>
      <c r="BQ84" t="str">
        <f t="shared" si="600"/>
        <v/>
      </c>
      <c r="BR84" t="str">
        <f t="shared" si="601"/>
        <v/>
      </c>
      <c r="BS84" t="str">
        <f t="shared" si="602"/>
        <v/>
      </c>
      <c r="BT84" t="str">
        <f t="shared" si="603"/>
        <v/>
      </c>
      <c r="BU84" t="str">
        <f t="shared" si="604"/>
        <v/>
      </c>
      <c r="BV84" t="str">
        <f t="shared" si="605"/>
        <v/>
      </c>
      <c r="BW84" t="str">
        <f t="shared" si="606"/>
        <v/>
      </c>
      <c r="BX84" t="str">
        <f t="shared" si="607"/>
        <v/>
      </c>
      <c r="BY84" t="str">
        <f t="shared" si="608"/>
        <v/>
      </c>
      <c r="BZ84" t="str">
        <f t="shared" si="609"/>
        <v/>
      </c>
      <c r="CA84" t="str">
        <f t="shared" si="610"/>
        <v/>
      </c>
      <c r="CB84" t="str">
        <f t="shared" si="611"/>
        <v/>
      </c>
      <c r="CC84" t="str">
        <f t="shared" si="612"/>
        <v/>
      </c>
      <c r="CD84" t="str">
        <f t="shared" si="613"/>
        <v/>
      </c>
      <c r="CE84" t="str">
        <f t="shared" si="614"/>
        <v/>
      </c>
      <c r="CF84" t="str">
        <f t="shared" si="615"/>
        <v/>
      </c>
      <c r="CG84" t="str">
        <f t="shared" si="616"/>
        <v/>
      </c>
      <c r="CH84" t="str">
        <f t="shared" si="617"/>
        <v/>
      </c>
      <c r="CI84" t="str">
        <f t="shared" si="618"/>
        <v/>
      </c>
      <c r="CJ84" t="str">
        <f t="shared" si="619"/>
        <v/>
      </c>
      <c r="CK84" t="str">
        <f t="shared" si="620"/>
        <v/>
      </c>
      <c r="CL84" t="str">
        <f t="shared" si="621"/>
        <v/>
      </c>
      <c r="CM84" t="str">
        <f t="shared" si="622"/>
        <v/>
      </c>
      <c r="CN84" t="str">
        <f t="shared" si="623"/>
        <v/>
      </c>
      <c r="CO84" t="str">
        <f t="shared" si="624"/>
        <v/>
      </c>
      <c r="CP84" t="str">
        <f t="shared" si="625"/>
        <v/>
      </c>
      <c r="CQ84" t="str">
        <f t="shared" si="626"/>
        <v/>
      </c>
      <c r="CR84" t="str">
        <f t="shared" si="627"/>
        <v/>
      </c>
      <c r="CS84" t="str">
        <f t="shared" si="628"/>
        <v/>
      </c>
      <c r="CT84" t="str">
        <f t="shared" si="629"/>
        <v/>
      </c>
      <c r="CU84" t="str">
        <f t="shared" si="630"/>
        <v/>
      </c>
      <c r="CV84" t="str">
        <f t="shared" si="631"/>
        <v/>
      </c>
      <c r="CW84" t="str">
        <f t="shared" si="632"/>
        <v/>
      </c>
      <c r="CX84" t="str">
        <f t="shared" si="633"/>
        <v/>
      </c>
      <c r="CY84" t="str">
        <f t="shared" si="634"/>
        <v/>
      </c>
      <c r="CZ84" t="str">
        <f t="shared" si="635"/>
        <v/>
      </c>
      <c r="DA84" t="str">
        <f t="shared" si="636"/>
        <v/>
      </c>
      <c r="DB84" t="str">
        <f t="shared" si="637"/>
        <v/>
      </c>
      <c r="DC84" t="str">
        <f t="shared" si="638"/>
        <v/>
      </c>
      <c r="DD84" t="str">
        <f t="shared" si="639"/>
        <v/>
      </c>
      <c r="DE84" t="str">
        <f t="shared" si="640"/>
        <v/>
      </c>
      <c r="DF84" t="str">
        <f t="shared" si="641"/>
        <v/>
      </c>
      <c r="DG84" t="str">
        <f t="shared" si="642"/>
        <v/>
      </c>
      <c r="DH84" t="str">
        <f t="shared" si="643"/>
        <v/>
      </c>
      <c r="DI84" t="str">
        <f t="shared" si="644"/>
        <v/>
      </c>
      <c r="DJ84" t="str">
        <f t="shared" si="645"/>
        <v/>
      </c>
      <c r="DK84" t="str">
        <f t="shared" si="646"/>
        <v/>
      </c>
      <c r="DL84" t="str">
        <f t="shared" si="647"/>
        <v/>
      </c>
      <c r="DM84" t="str">
        <f t="shared" si="648"/>
        <v/>
      </c>
      <c r="DN84" t="str">
        <f t="shared" si="649"/>
        <v/>
      </c>
      <c r="DO84" t="str">
        <f t="shared" si="650"/>
        <v/>
      </c>
      <c r="DP84" t="str">
        <f t="shared" si="651"/>
        <v/>
      </c>
      <c r="DQ84" t="str">
        <f t="shared" si="652"/>
        <v/>
      </c>
      <c r="DR84" t="str">
        <f t="shared" si="653"/>
        <v/>
      </c>
      <c r="DS84" t="str">
        <f t="shared" si="654"/>
        <v/>
      </c>
      <c r="DT84" t="str">
        <f t="shared" si="655"/>
        <v/>
      </c>
      <c r="DU84" t="str">
        <f t="shared" si="656"/>
        <v/>
      </c>
      <c r="DV84" t="str">
        <f t="shared" si="657"/>
        <v/>
      </c>
      <c r="DW84" t="str">
        <f t="shared" si="658"/>
        <v/>
      </c>
      <c r="DX84" t="str">
        <f t="shared" si="659"/>
        <v/>
      </c>
      <c r="DY84" t="str">
        <f t="shared" si="660"/>
        <v/>
      </c>
      <c r="DZ84" t="str">
        <f t="shared" si="661"/>
        <v/>
      </c>
      <c r="EA84" t="str">
        <f t="shared" si="662"/>
        <v/>
      </c>
      <c r="EB84" t="str">
        <f t="shared" si="663"/>
        <v/>
      </c>
      <c r="EC84" t="str">
        <f t="shared" si="664"/>
        <v/>
      </c>
      <c r="ED84" t="str">
        <f t="shared" si="665"/>
        <v/>
      </c>
      <c r="EE84" t="str">
        <f t="shared" si="666"/>
        <v/>
      </c>
      <c r="EF84" t="str">
        <f t="shared" si="667"/>
        <v/>
      </c>
      <c r="EG84" t="str">
        <f t="shared" si="668"/>
        <v/>
      </c>
      <c r="EH84" t="str">
        <f t="shared" si="669"/>
        <v/>
      </c>
      <c r="EI84" t="str">
        <f t="shared" si="670"/>
        <v/>
      </c>
    </row>
    <row r="85" spans="10:139" x14ac:dyDescent="0.3">
      <c r="K85" s="8"/>
    </row>
    <row r="86" spans="10:139" x14ac:dyDescent="0.3">
      <c r="K86" t="s">
        <v>682</v>
      </c>
      <c r="L86" t="str">
        <f>L4</f>
        <v>Butyzimacodzienny</v>
      </c>
      <c r="M86" t="str">
        <f t="shared" ref="M86:BX86" si="689">M4</f>
        <v>Butyzimaelegancki</v>
      </c>
      <c r="N86" t="str">
        <f t="shared" si="689"/>
        <v>Butyzimapółelegancki</v>
      </c>
      <c r="O86" t="str">
        <f t="shared" si="689"/>
        <v>Butyzimauniwersalny</v>
      </c>
      <c r="P86" t="str">
        <f t="shared" si="689"/>
        <v>Butylatocodzienny</v>
      </c>
      <c r="Q86" t="str">
        <f t="shared" si="689"/>
        <v>Butylatoelegancki</v>
      </c>
      <c r="R86" t="str">
        <f t="shared" si="689"/>
        <v>Butylatopółelegancki</v>
      </c>
      <c r="S86" t="str">
        <f t="shared" si="689"/>
        <v>Butylatouniwersalny</v>
      </c>
      <c r="T86" t="str">
        <f t="shared" si="689"/>
        <v>Butyuniwersalnecodzienny</v>
      </c>
      <c r="U86" t="str">
        <f t="shared" si="689"/>
        <v>Butyuniwersalneelegancki</v>
      </c>
      <c r="V86" t="str">
        <f t="shared" si="689"/>
        <v>Butyuniwersalnepółelegancki</v>
      </c>
      <c r="W86" t="str">
        <f t="shared" si="689"/>
        <v>Butyuniwersalneuniwersalny</v>
      </c>
      <c r="X86" t="str">
        <f t="shared" si="689"/>
        <v>Butyprzejściowycodzienny</v>
      </c>
      <c r="Y86" t="str">
        <f t="shared" si="689"/>
        <v>Butyprzejściowyelegancki</v>
      </c>
      <c r="Z86" t="str">
        <f t="shared" si="689"/>
        <v>Butyprzejściowypółelegancki</v>
      </c>
      <c r="AA86" t="str">
        <f t="shared" si="689"/>
        <v>Butyprzejściowyuniwersalny</v>
      </c>
      <c r="AB86" t="str">
        <f t="shared" si="689"/>
        <v>Spodniezimacodzienny</v>
      </c>
      <c r="AC86" t="str">
        <f t="shared" si="689"/>
        <v>Spodniezimaelegancki</v>
      </c>
      <c r="AD86" t="str">
        <f t="shared" si="689"/>
        <v>Spodniezimapółelegancki</v>
      </c>
      <c r="AE86" t="str">
        <f t="shared" si="689"/>
        <v>Spodniezimauniwersalny</v>
      </c>
      <c r="AF86" t="str">
        <f t="shared" si="689"/>
        <v>Spodnielatocodzienny</v>
      </c>
      <c r="AG86" t="str">
        <f t="shared" si="689"/>
        <v>Spodnielatoelegancki</v>
      </c>
      <c r="AH86" t="str">
        <f t="shared" si="689"/>
        <v>Spodnielatopółelegancki</v>
      </c>
      <c r="AI86" t="str">
        <f t="shared" si="689"/>
        <v>Spodnielatouniwersalny</v>
      </c>
      <c r="AJ86" t="str">
        <f t="shared" si="689"/>
        <v>Spodnieuniwersalnecodzienny</v>
      </c>
      <c r="AK86" t="str">
        <f t="shared" si="689"/>
        <v>Spodnieuniwersalneelegancki</v>
      </c>
      <c r="AL86" t="str">
        <f t="shared" si="689"/>
        <v>Spodnieuniwersalnepółelegancki</v>
      </c>
      <c r="AM86" t="str">
        <f t="shared" si="689"/>
        <v>Spodnieuniwersalneuniwersalny</v>
      </c>
      <c r="AN86" t="str">
        <f t="shared" si="689"/>
        <v>Spodnieprzejściowycodzienny</v>
      </c>
      <c r="AO86" t="str">
        <f t="shared" si="689"/>
        <v>Spodnieprzejściowyelegancki</v>
      </c>
      <c r="AP86" t="str">
        <f t="shared" si="689"/>
        <v>Spodnieprzejściowypółelegancki</v>
      </c>
      <c r="AQ86" t="str">
        <f t="shared" si="689"/>
        <v>Spodnieprzejściowyuniwersalny</v>
      </c>
      <c r="AR86" t="str">
        <f t="shared" si="689"/>
        <v>Krótkie spodenkizimacodzienny</v>
      </c>
      <c r="AS86" t="str">
        <f t="shared" si="689"/>
        <v>Krótkie spodenkizimaelegancki</v>
      </c>
      <c r="AT86" t="str">
        <f t="shared" si="689"/>
        <v>Krótkie spodenkizimapółelegancki</v>
      </c>
      <c r="AU86" t="str">
        <f t="shared" si="689"/>
        <v>Krótkie spodenkizimauniwersalny</v>
      </c>
      <c r="AV86" t="str">
        <f t="shared" si="689"/>
        <v>Krótkie spodenkilatocodzienny</v>
      </c>
      <c r="AW86" t="str">
        <f t="shared" si="689"/>
        <v>Krótkie spodenkilatoelegancki</v>
      </c>
      <c r="AX86" t="str">
        <f t="shared" si="689"/>
        <v>Krótkie spodenkilatopółelegancki</v>
      </c>
      <c r="AY86" t="str">
        <f t="shared" si="689"/>
        <v>Krótkie spodenkilatouniwersalny</v>
      </c>
      <c r="AZ86" t="str">
        <f t="shared" si="689"/>
        <v>Krótkie spodenkiuniwersalnecodzienny</v>
      </c>
      <c r="BA86" t="str">
        <f t="shared" si="689"/>
        <v>Krótkie spodenkiuniwersalneelegancki</v>
      </c>
      <c r="BB86" t="str">
        <f t="shared" si="689"/>
        <v>Krótkie spodenkiuniwersalnepółelegancki</v>
      </c>
      <c r="BC86" t="str">
        <f t="shared" si="689"/>
        <v>Krótkie spodenkiuniwersalneuniwersalny</v>
      </c>
      <c r="BD86" t="str">
        <f t="shared" si="689"/>
        <v>Krótkie spodenkiprzejściowycodzienny</v>
      </c>
      <c r="BE86" t="str">
        <f t="shared" si="689"/>
        <v>Krótkie spodenkiprzejściowyelegancki</v>
      </c>
      <c r="BF86" t="str">
        <f t="shared" si="689"/>
        <v>Krótkie spodenkiprzejściowypółelegancki</v>
      </c>
      <c r="BG86" t="str">
        <f t="shared" si="689"/>
        <v>Krótkie spodenkiprzejściowyuniwersalny</v>
      </c>
      <c r="BH86" t="str">
        <f t="shared" si="689"/>
        <v>Podkoszulekzimacodzienny</v>
      </c>
      <c r="BI86" t="str">
        <f t="shared" si="689"/>
        <v>Podkoszulekzimaelegancki</v>
      </c>
      <c r="BJ86" t="str">
        <f t="shared" si="689"/>
        <v>Podkoszulekzimapółelegancki</v>
      </c>
      <c r="BK86" t="str">
        <f t="shared" si="689"/>
        <v>Podkoszulekzimauniwersalny</v>
      </c>
      <c r="BL86" t="str">
        <f t="shared" si="689"/>
        <v>Podkoszuleklatocodzienny</v>
      </c>
      <c r="BM86" t="str">
        <f t="shared" si="689"/>
        <v>Podkoszuleklatoelegancki</v>
      </c>
      <c r="BN86" t="str">
        <f t="shared" si="689"/>
        <v>Podkoszuleklatopółelegancki</v>
      </c>
      <c r="BO86" t="str">
        <f t="shared" si="689"/>
        <v>Podkoszuleklatouniwersalny</v>
      </c>
      <c r="BP86" t="str">
        <f t="shared" si="689"/>
        <v>Podkoszulekuniwersalnecodzienny</v>
      </c>
      <c r="BQ86" t="str">
        <f t="shared" si="689"/>
        <v>Podkoszulekuniwersalneelegancki</v>
      </c>
      <c r="BR86" t="str">
        <f t="shared" si="689"/>
        <v>Podkoszulekuniwersalnepółelegancki</v>
      </c>
      <c r="BS86" t="str">
        <f t="shared" si="689"/>
        <v>Podkoszulekuniwersalneuniwersalny</v>
      </c>
      <c r="BT86" t="str">
        <f t="shared" si="689"/>
        <v>Podkoszulekprzejściowycodzienny</v>
      </c>
      <c r="BU86" t="str">
        <f t="shared" si="689"/>
        <v>Podkoszulekprzejściowyelegancki</v>
      </c>
      <c r="BV86" t="str">
        <f t="shared" si="689"/>
        <v>Podkoszulekprzejściowypółelegancki</v>
      </c>
      <c r="BW86" t="str">
        <f t="shared" si="689"/>
        <v>Podkoszulekprzejściowyuniwersalny</v>
      </c>
      <c r="BX86" t="str">
        <f t="shared" si="689"/>
        <v>Koszulazimacodzienny</v>
      </c>
      <c r="BY86" t="str">
        <f t="shared" ref="BY86:DC86" si="690">BY4</f>
        <v>Koszulazimaelegancki</v>
      </c>
      <c r="BZ86" t="str">
        <f t="shared" si="690"/>
        <v>Koszulazimapółelegancki</v>
      </c>
      <c r="CA86" t="str">
        <f t="shared" si="690"/>
        <v>Koszulazimauniwersalny</v>
      </c>
      <c r="CB86" t="str">
        <f t="shared" si="690"/>
        <v>Koszulalatocodzienny</v>
      </c>
      <c r="CC86" t="str">
        <f t="shared" si="690"/>
        <v>Koszulalatoelegancki</v>
      </c>
      <c r="CD86" t="str">
        <f t="shared" si="690"/>
        <v>Koszulalatopółelegancki</v>
      </c>
      <c r="CE86" t="str">
        <f t="shared" si="690"/>
        <v>Koszulalatouniwersalny</v>
      </c>
      <c r="CF86" t="str">
        <f t="shared" si="690"/>
        <v>Koszulauniwersalnecodzienny</v>
      </c>
      <c r="CG86" t="str">
        <f t="shared" si="690"/>
        <v>Koszulauniwersalneelegancki</v>
      </c>
      <c r="CH86" t="str">
        <f t="shared" si="690"/>
        <v>Koszulauniwersalnepółelegancki</v>
      </c>
      <c r="CI86" t="str">
        <f t="shared" si="690"/>
        <v>Koszulauniwersalneuniwersalny</v>
      </c>
      <c r="CJ86" t="str">
        <f t="shared" si="690"/>
        <v>Koszulaprzejściowycodzienny</v>
      </c>
      <c r="CK86" t="str">
        <f t="shared" si="690"/>
        <v>Koszulaprzejściowyelegancki</v>
      </c>
      <c r="CL86" t="str">
        <f t="shared" si="690"/>
        <v>Koszulaprzejściowypółelegancki</v>
      </c>
      <c r="CM86" t="str">
        <f t="shared" si="690"/>
        <v>Koszulaprzejściowyuniwersalny</v>
      </c>
      <c r="CN86" t="str">
        <f t="shared" si="690"/>
        <v>Bluzazimacodzienny</v>
      </c>
      <c r="CO86" t="str">
        <f t="shared" si="690"/>
        <v>Bluzazimaelegancki</v>
      </c>
      <c r="CP86" t="str">
        <f t="shared" si="690"/>
        <v>Bluzazimapółelegancki</v>
      </c>
      <c r="CQ86" t="str">
        <f t="shared" si="690"/>
        <v>Bluzazimauniwersalny</v>
      </c>
      <c r="CR86" t="str">
        <f t="shared" si="690"/>
        <v>Bluzalatocodzienny</v>
      </c>
      <c r="CS86" t="str">
        <f t="shared" si="690"/>
        <v>Bluzalatoelegancki</v>
      </c>
      <c r="CT86" t="str">
        <f t="shared" si="690"/>
        <v>Bluzalatopółelegancki</v>
      </c>
      <c r="CU86" t="str">
        <f t="shared" si="690"/>
        <v>Bluzalatouniwersalny</v>
      </c>
      <c r="CV86" t="str">
        <f t="shared" si="690"/>
        <v>Bluzauniwersalnecodzienny</v>
      </c>
      <c r="CW86" t="str">
        <f t="shared" si="690"/>
        <v>Bluzauniwersalneelegancki</v>
      </c>
      <c r="CX86" t="str">
        <f t="shared" si="690"/>
        <v>Bluzauniwersalnepółelegancki</v>
      </c>
      <c r="CY86" t="str">
        <f t="shared" si="690"/>
        <v>Bluzauniwersalneuniwersalny</v>
      </c>
      <c r="CZ86" t="str">
        <f t="shared" si="690"/>
        <v>Bluzaprzejściowycodzienny</v>
      </c>
      <c r="DA86" t="str">
        <f t="shared" si="690"/>
        <v>Bluzaprzejściowyelegancki</v>
      </c>
      <c r="DB86" t="str">
        <f t="shared" si="690"/>
        <v>Bluzaprzejściowypółelegancki</v>
      </c>
      <c r="DC86" t="str">
        <f t="shared" si="690"/>
        <v>Bluzaprzejściowyuniwersalny</v>
      </c>
      <c r="DD86" t="str">
        <f t="shared" ref="DD86:DT86" si="691">DD4</f>
        <v>Sweterzimacodzienny</v>
      </c>
      <c r="DE86" t="str">
        <f t="shared" si="691"/>
        <v>Sweterzimaelegancki</v>
      </c>
      <c r="DF86" t="str">
        <f t="shared" si="691"/>
        <v>Sweterzimapółelegancki</v>
      </c>
      <c r="DG86" t="str">
        <f t="shared" si="691"/>
        <v>Sweterzimauniwersalny</v>
      </c>
      <c r="DH86" t="str">
        <f t="shared" si="691"/>
        <v>Sweterlatocodzienny</v>
      </c>
      <c r="DI86" t="str">
        <f t="shared" si="691"/>
        <v>Sweterlatoelegancki</v>
      </c>
      <c r="DJ86" t="str">
        <f t="shared" si="691"/>
        <v>Sweterlatopółelegancki</v>
      </c>
      <c r="DK86" t="str">
        <f t="shared" si="691"/>
        <v>Sweterlatouniwersalny</v>
      </c>
      <c r="DL86" t="str">
        <f t="shared" si="691"/>
        <v>Sweteruniwersalnecodzienny</v>
      </c>
      <c r="DM86" t="str">
        <f t="shared" si="691"/>
        <v>Sweteruniwersalneelegancki</v>
      </c>
      <c r="DN86" t="str">
        <f t="shared" si="691"/>
        <v>Sweteruniwersalnepółelegancki</v>
      </c>
      <c r="DO86" t="str">
        <f t="shared" si="691"/>
        <v>Sweteruniwersalneuniwersalny</v>
      </c>
      <c r="DP86" t="str">
        <f t="shared" si="691"/>
        <v>Sweterprzejściowycodzienny</v>
      </c>
      <c r="DQ86" t="str">
        <f t="shared" si="691"/>
        <v>Sweterprzejściowyelegancki</v>
      </c>
      <c r="DR86" t="str">
        <f t="shared" si="691"/>
        <v>Sweterprzejściowypółelegancki</v>
      </c>
      <c r="DS86" t="str">
        <f t="shared" si="691"/>
        <v>Sweterprzejściowyuniwersalny</v>
      </c>
      <c r="DT86" t="str">
        <f t="shared" si="691"/>
        <v>Okrycie wierzchniezimacodzienny</v>
      </c>
      <c r="DU86" t="str">
        <f t="shared" ref="DU86:EI86" si="692">DU4</f>
        <v>Okrycie wierzchniezimaelegancki</v>
      </c>
      <c r="DV86" t="str">
        <f t="shared" si="692"/>
        <v>Okrycie wierzchniezimapółelegancki</v>
      </c>
      <c r="DW86" t="str">
        <f t="shared" si="692"/>
        <v>Okrycie wierzchniezimauniwersalny</v>
      </c>
      <c r="DX86" t="str">
        <f t="shared" si="692"/>
        <v>Okrycie wierzchnielatocodzienny</v>
      </c>
      <c r="DY86" t="str">
        <f t="shared" si="692"/>
        <v>Okrycie wierzchnielatoelegancki</v>
      </c>
      <c r="DZ86" t="str">
        <f t="shared" si="692"/>
        <v>Okrycie wierzchnielatopółelegancki</v>
      </c>
      <c r="EA86" t="str">
        <f t="shared" si="692"/>
        <v>Okrycie wierzchnielatouniwersalny</v>
      </c>
      <c r="EB86" t="str">
        <f t="shared" si="692"/>
        <v>Okrycie wierzchnieuniwersalnecodzienny</v>
      </c>
      <c r="EC86" t="str">
        <f t="shared" si="692"/>
        <v>Okrycie wierzchnieuniwersalneelegancki</v>
      </c>
      <c r="ED86" t="str">
        <f t="shared" si="692"/>
        <v>Okrycie wierzchnieuniwersalnepółelegancki</v>
      </c>
      <c r="EE86" t="str">
        <f t="shared" si="692"/>
        <v>Okrycie wierzchnieuniwersalneuniwersalny</v>
      </c>
      <c r="EF86" t="str">
        <f t="shared" si="692"/>
        <v>Okrycie wierzchnieprzejściowycodzienny</v>
      </c>
      <c r="EG86" t="str">
        <f t="shared" si="692"/>
        <v>Okrycie wierzchnieprzejściowyelegancki</v>
      </c>
      <c r="EH86" t="str">
        <f t="shared" si="692"/>
        <v>Okrycie wierzchnieprzejściowypółelegancki</v>
      </c>
      <c r="EI86" t="str">
        <f t="shared" si="692"/>
        <v>Okrycie wierzchnieprzejściowyuniwersalny</v>
      </c>
    </row>
    <row r="87" spans="10:139" x14ac:dyDescent="0.3">
      <c r="J87" s="2"/>
      <c r="L87" s="8" t="str" cm="1">
        <f t="array" ref="L87:L88">IFERROR(_xlfn.UNIQUE(_xlfn._xlws.FILTER(L5:L84,L5:L84&lt;&gt;"")),"")</f>
        <v>Zimowe Adidasy</v>
      </c>
      <c r="M87" s="8" t="str" cm="1">
        <f t="array" ref="M87:M88">IFERROR(_xlfn.UNIQUE(_xlfn._xlws.FILTER(M5:M84,M5:M84&lt;&gt;"")),"")</f>
        <v>Eleganckie</v>
      </c>
      <c r="N87" s="8" t="str" cm="1">
        <f t="array" ref="N87">IFERROR(_xlfn.UNIQUE(_xlfn._xlws.FILTER(N5:N84,N5:N84&lt;&gt;"")),"")</f>
        <v>Biało czarne Nike</v>
      </c>
      <c r="O87" s="8" t="str" cm="1">
        <f t="array" ref="O87">IFERROR(_xlfn.UNIQUE(_xlfn._xlws.FILTER(O5:O84,O5:O84&lt;&gt;"")),"")</f>
        <v>Biało czarne Nike</v>
      </c>
      <c r="P87" s="8" t="str" cm="1">
        <f t="array" ref="P87:P88">IFERROR(_xlfn.UNIQUE(_xlfn._xlws.FILTER(P5:P84,P5:P84&lt;&gt;"")),"")</f>
        <v>Trampki</v>
      </c>
      <c r="Q87" s="8" t="str" cm="1">
        <f t="array" ref="Q87:Q89">IFERROR(_xlfn.UNIQUE(_xlfn._xlws.FILTER(Q5:Q84,Q5:Q84&lt;&gt;"")),"")</f>
        <v>Eleganckie</v>
      </c>
      <c r="R87" s="8" t="str" cm="1">
        <f t="array" ref="R87:R88">IFERROR(_xlfn.UNIQUE(_xlfn._xlws.FILTER(R5:R84,R5:R84&lt;&gt;"")),"")</f>
        <v>Trampki</v>
      </c>
      <c r="S87" s="8" t="str" cm="1">
        <f t="array" ref="S87:S88">IFERROR(_xlfn.UNIQUE(_xlfn._xlws.FILTER(S5:S84,S5:S84&lt;&gt;"")),"")</f>
        <v>Trampki</v>
      </c>
      <c r="T87" s="8" t="str" cm="1">
        <f t="array" ref="T87">IFERROR(_xlfn.UNIQUE(_xlfn._xlws.FILTER(T5:T84,T5:T84&lt;&gt;"")),"")</f>
        <v>Biało czarne Nike</v>
      </c>
      <c r="U87" s="8" t="str" cm="1">
        <f t="array" ref="U87:U88">IFERROR(_xlfn.UNIQUE(_xlfn._xlws.FILTER(U5:U84,U5:U84&lt;&gt;"")),"")</f>
        <v>Eleganckie</v>
      </c>
      <c r="V87" s="8" t="str" cm="1">
        <f t="array" ref="V87">IFERROR(_xlfn.UNIQUE(_xlfn._xlws.FILTER(V5:V84,V5:V84&lt;&gt;"")),"")</f>
        <v>Biało czarne Nike</v>
      </c>
      <c r="W87" s="8" t="str" cm="1">
        <f t="array" ref="W87">IFERROR(_xlfn.UNIQUE(_xlfn._xlws.FILTER(W5:W84,W5:W84&lt;&gt;"")),"")</f>
        <v>Biało czarne Nike</v>
      </c>
      <c r="X87" s="8" t="str" cm="1">
        <f t="array" ref="X87">IFERROR(_xlfn.UNIQUE(_xlfn._xlws.FILTER(X5:X84,X5:X84&lt;&gt;"")),"")</f>
        <v>Biało czarne Nike</v>
      </c>
      <c r="Y87" s="8" t="str" cm="1">
        <f t="array" ref="Y87:Y88">IFERROR(_xlfn.UNIQUE(_xlfn._xlws.FILTER(Y5:Y84,Y5:Y84&lt;&gt;"")),"")</f>
        <v>Eleganckie</v>
      </c>
      <c r="Z87" s="8" t="str" cm="1">
        <f t="array" ref="Z87">IFERROR(_xlfn.UNIQUE(_xlfn._xlws.FILTER(Z5:Z84,Z5:Z84&lt;&gt;"")),"")</f>
        <v>Biało czarne Nike</v>
      </c>
      <c r="AA87" s="8" t="str" cm="1">
        <f t="array" ref="AA87">IFERROR(_xlfn.UNIQUE(_xlfn._xlws.FILTER(AA5:AA84,AA5:AA84&lt;&gt;"")),"")</f>
        <v>Biało czarne Nike</v>
      </c>
      <c r="AB87" s="8" t="str" cm="1">
        <f t="array" ref="AB87:AB90">IFERROR(_xlfn.UNIQUE(_xlfn._xlws.FILTER(AB5:AB84,AB5:AB84&lt;&gt;"")),"")</f>
        <v>Dres czarny</v>
      </c>
      <c r="AC87" s="8" t="str" cm="1">
        <f t="array" ref="AC87:AC88">IFERROR(_xlfn.UNIQUE(_xlfn._xlws.FILTER(AC5:AC84,AC5:AC84&lt;&gt;"")),"")</f>
        <v>Jasnoszare</v>
      </c>
      <c r="AD87" s="8" t="str" cm="1">
        <f t="array" ref="AD87:AD88">IFERROR(_xlfn.UNIQUE(_xlfn._xlws.FILTER(AD5:AD84,AD5:AD84&lt;&gt;"")),"")</f>
        <v>Jasnoszare</v>
      </c>
      <c r="AE87" s="8" t="str" cm="1">
        <f t="array" ref="AE87:AE88">IFERROR(_xlfn.UNIQUE(_xlfn._xlws.FILTER(AE5:AE84,AE5:AE84&lt;&gt;"")),"")</f>
        <v>Jasnoszare</v>
      </c>
      <c r="AF87" s="8" t="str" cm="1">
        <f t="array" ref="AF87:AF93">IFERROR(_xlfn.UNIQUE(_xlfn._xlws.FILTER(AF5:AF84,AF5:AF84&lt;&gt;"")),"")</f>
        <v>Dres czarny</v>
      </c>
      <c r="AG87" s="8" t="str" cm="1">
        <f t="array" ref="AG87:AG91">IFERROR(_xlfn.UNIQUE(_xlfn._xlws.FILTER(AG5:AG84,AG5:AG84&lt;&gt;"")),"")</f>
        <v>Ze sznurkiem</v>
      </c>
      <c r="AH87" s="8" t="str" cm="1">
        <f t="array" ref="AH87:AH91">IFERROR(_xlfn.UNIQUE(_xlfn._xlws.FILTER(AH5:AH84,AH5:AH84&lt;&gt;"")),"")</f>
        <v>Ze sznurkiem</v>
      </c>
      <c r="AI87" s="8" t="str" cm="1">
        <f t="array" ref="AI87:AI91">IFERROR(_xlfn.UNIQUE(_xlfn._xlws.FILTER(AI5:AI84,AI5:AI84&lt;&gt;"")),"")</f>
        <v>Ze sznurkiem</v>
      </c>
      <c r="AJ87" s="8" t="str" cm="1">
        <f t="array" ref="AJ87:AJ90">IFERROR(_xlfn.UNIQUE(_xlfn._xlws.FILTER(AJ5:AJ84,AJ5:AJ84&lt;&gt;"")),"")</f>
        <v>Dres czarny</v>
      </c>
      <c r="AK87" s="8" t="str" cm="1">
        <f t="array" ref="AK87:AK88">IFERROR(_xlfn.UNIQUE(_xlfn._xlws.FILTER(AK5:AK84,AK5:AK84&lt;&gt;"")),"")</f>
        <v>Jasnoszare</v>
      </c>
      <c r="AL87" s="8" t="str" cm="1">
        <f t="array" ref="AL87:AL88">IFERROR(_xlfn.UNIQUE(_xlfn._xlws.FILTER(AL5:AL84,AL5:AL84&lt;&gt;"")),"")</f>
        <v>Jasnoszare</v>
      </c>
      <c r="AM87" s="8" t="str" cm="1">
        <f t="array" ref="AM87:AM88">IFERROR(_xlfn.UNIQUE(_xlfn._xlws.FILTER(AM5:AM84,AM5:AM84&lt;&gt;"")),"")</f>
        <v>Jasnoszare</v>
      </c>
      <c r="AN87" s="8" t="str" cm="1">
        <f t="array" ref="AN87:AN90">IFERROR(_xlfn.UNIQUE(_xlfn._xlws.FILTER(AN5:AN84,AN5:AN84&lt;&gt;"")),"")</f>
        <v>Dres czarny</v>
      </c>
      <c r="AO87" s="8" t="str" cm="1">
        <f t="array" ref="AO87:AO88">IFERROR(_xlfn.UNIQUE(_xlfn._xlws.FILTER(AO5:AO84,AO5:AO84&lt;&gt;"")),"")</f>
        <v>Jasnoszare</v>
      </c>
      <c r="AP87" s="8" t="str" cm="1">
        <f t="array" ref="AP87:AP88">IFERROR(_xlfn.UNIQUE(_xlfn._xlws.FILTER(AP5:AP84,AP5:AP84&lt;&gt;"")),"")</f>
        <v>Jasnoszare</v>
      </c>
      <c r="AQ87" s="8" t="str" cm="1">
        <f t="array" ref="AQ87:AQ88">IFERROR(_xlfn.UNIQUE(_xlfn._xlws.FILTER(AQ5:AQ84,AQ5:AQ84&lt;&gt;"")),"")</f>
        <v>Jasnoszare</v>
      </c>
      <c r="AR87" s="8" t="str" cm="1">
        <f t="array" ref="AR87">IFERROR(_xlfn.UNIQUE(_xlfn._xlws.FILTER(AR5:AR84,AR5:AR84&lt;&gt;"")),"")</f>
        <v/>
      </c>
      <c r="AS87" s="8" t="str" cm="1">
        <f t="array" ref="AS87">IFERROR(_xlfn.UNIQUE(_xlfn._xlws.FILTER(AS5:AS84,AS5:AS84&lt;&gt;"")),"")</f>
        <v/>
      </c>
      <c r="AT87" s="8" t="str" cm="1">
        <f t="array" ref="AT87">IFERROR(_xlfn.UNIQUE(_xlfn._xlws.FILTER(AT5:AT84,AT5:AT84&lt;&gt;"")),"")</f>
        <v/>
      </c>
      <c r="AU87" s="8" t="str" cm="1">
        <f t="array" ref="AU87">IFERROR(_xlfn.UNIQUE(_xlfn._xlws.FILTER(AU5:AU84,AU5:AU84&lt;&gt;"")),"")</f>
        <v/>
      </c>
      <c r="AV87" s="8" t="str" cm="1">
        <f t="array" ref="AV87:AV90">IFERROR(_xlfn.UNIQUE(_xlfn._xlws.FILTER(AV5:AV84,AV5:AV84&lt;&gt;"")),"")</f>
        <v>Palemki</v>
      </c>
      <c r="AW87" s="8" t="str" cm="1">
        <f t="array" ref="AW87:AW89">IFERROR(_xlfn.UNIQUE(_xlfn._xlws.FILTER(AW5:AW84,AW5:AW84&lt;&gt;"")),"")</f>
        <v>Czerwone krótkie</v>
      </c>
      <c r="AX87" s="8" t="str" cm="1">
        <f t="array" ref="AX87:AX89">IFERROR(_xlfn.UNIQUE(_xlfn._xlws.FILTER(AX5:AX84,AX5:AX84&lt;&gt;"")),"")</f>
        <v>Czerwone krótkie</v>
      </c>
      <c r="AY87" s="8" t="str" cm="1">
        <f t="array" ref="AY87:AY89">IFERROR(_xlfn.UNIQUE(_xlfn._xlws.FILTER(AY5:AY84,AY5:AY84&lt;&gt;"")),"")</f>
        <v>Czerwone krótkie</v>
      </c>
      <c r="AZ87" s="8" t="str" cm="1">
        <f t="array" ref="AZ87">IFERROR(_xlfn.UNIQUE(_xlfn._xlws.FILTER(AZ5:AZ84,AZ5:AZ84&lt;&gt;"")),"")</f>
        <v/>
      </c>
      <c r="BA87" s="8" t="str" cm="1">
        <f t="array" ref="BA87">IFERROR(_xlfn.UNIQUE(_xlfn._xlws.FILTER(BA5:BA84,BA5:BA84&lt;&gt;"")),"")</f>
        <v/>
      </c>
      <c r="BB87" s="8" t="str" cm="1">
        <f t="array" ref="BB87">IFERROR(_xlfn.UNIQUE(_xlfn._xlws.FILTER(BB5:BB84,BB5:BB84&lt;&gt;"")),"")</f>
        <v/>
      </c>
      <c r="BC87" s="8" t="str" cm="1">
        <f t="array" ref="BC87">IFERROR(_xlfn.UNIQUE(_xlfn._xlws.FILTER(BC5:BC84,BC5:BC84&lt;&gt;"")),"")</f>
        <v/>
      </c>
      <c r="BD87" s="8" t="str" cm="1">
        <f t="array" ref="BD87">IFERROR(_xlfn.UNIQUE(_xlfn._xlws.FILTER(BD5:BD84,BD5:BD84&lt;&gt;"")),"")</f>
        <v/>
      </c>
      <c r="BE87" s="8" t="str" cm="1">
        <f t="array" ref="BE87">IFERROR(_xlfn.UNIQUE(_xlfn._xlws.FILTER(BE5:BE84,BE5:BE84&lt;&gt;"")),"")</f>
        <v/>
      </c>
      <c r="BF87" s="8" t="str" cm="1">
        <f t="array" ref="BF87">IFERROR(_xlfn.UNIQUE(_xlfn._xlws.FILTER(BF5:BF84,BF5:BF84&lt;&gt;"")),"")</f>
        <v/>
      </c>
      <c r="BG87" s="8" t="str" cm="1">
        <f t="array" ref="BG87">IFERROR(_xlfn.UNIQUE(_xlfn._xlws.FILTER(BG5:BG84,BG5:BG84&lt;&gt;"")),"")</f>
        <v/>
      </c>
      <c r="BH87" s="8" t="str" cm="1">
        <f t="array" ref="BH87:BH96">IFERROR(_xlfn.UNIQUE(_xlfn._xlws.FILTER(BH5:BH84,BH5:BH84&lt;&gt;"")),"")</f>
        <v>Złota rybka</v>
      </c>
      <c r="BI87" s="8" t="str" cm="1">
        <f t="array" ref="BI87:BI91">IFERROR(_xlfn.UNIQUE(_xlfn._xlws.FILTER(BI5:BI84,BI5:BI84&lt;&gt;"")),"")</f>
        <v>Czysty biały</v>
      </c>
      <c r="BJ87" s="8" t="str" cm="1">
        <f t="array" ref="BJ87:BJ91">IFERROR(_xlfn.UNIQUE(_xlfn._xlws.FILTER(BJ5:BJ84,BJ5:BJ84&lt;&gt;"")),"")</f>
        <v>Czysty biały</v>
      </c>
      <c r="BK87" s="8" t="str" cm="1">
        <f t="array" ref="BK87:BK91">IFERROR(_xlfn.UNIQUE(_xlfn._xlws.FILTER(BK5:BK84,BK5:BK84&lt;&gt;"")),"")</f>
        <v>Czysty biały</v>
      </c>
      <c r="BL87" s="8" t="str" cm="1">
        <f t="array" ref="BL87:BL96">IFERROR(_xlfn.UNIQUE(_xlfn._xlws.FILTER(BL5:BL84,BL5:BL84&lt;&gt;"")),"")</f>
        <v>Złota rybka</v>
      </c>
      <c r="BM87" s="8" t="str" cm="1">
        <f t="array" ref="BM87:BM91">IFERROR(_xlfn.UNIQUE(_xlfn._xlws.FILTER(BM5:BM84,BM5:BM84&lt;&gt;"")),"")</f>
        <v>Czysty biały</v>
      </c>
      <c r="BN87" s="8" t="str" cm="1">
        <f t="array" ref="BN87:BN91">IFERROR(_xlfn.UNIQUE(_xlfn._xlws.FILTER(BN5:BN84,BN5:BN84&lt;&gt;"")),"")</f>
        <v>Czysty biały</v>
      </c>
      <c r="BO87" s="8" t="str" cm="1">
        <f t="array" ref="BO87:BO91">IFERROR(_xlfn.UNIQUE(_xlfn._xlws.FILTER(BO5:BO84,BO5:BO84&lt;&gt;"")),"")</f>
        <v>Czysty biały</v>
      </c>
      <c r="BP87" s="8" t="str" cm="1">
        <f t="array" ref="BP87:BP96">IFERROR(_xlfn.UNIQUE(_xlfn._xlws.FILTER(BP5:BP84,BP5:BP84&lt;&gt;"")),"")</f>
        <v>Złota rybka</v>
      </c>
      <c r="BQ87" s="8" t="str" cm="1">
        <f t="array" ref="BQ87:BQ91">IFERROR(_xlfn.UNIQUE(_xlfn._xlws.FILTER(BQ5:BQ84,BQ5:BQ84&lt;&gt;"")),"")</f>
        <v>Czysty biały</v>
      </c>
      <c r="BR87" s="8" t="str" cm="1">
        <f t="array" ref="BR87:BR91">IFERROR(_xlfn.UNIQUE(_xlfn._xlws.FILTER(BR5:BR84,BR5:BR84&lt;&gt;"")),"")</f>
        <v>Czysty biały</v>
      </c>
      <c r="BS87" s="8" t="str" cm="1">
        <f t="array" ref="BS87:BS91">IFERROR(_xlfn.UNIQUE(_xlfn._xlws.FILTER(BS5:BS84,BS5:BS84&lt;&gt;"")),"")</f>
        <v>Czysty biały</v>
      </c>
      <c r="BT87" s="8" t="str" cm="1">
        <f t="array" ref="BT87:BT96">IFERROR(_xlfn.UNIQUE(_xlfn._xlws.FILTER(BT5:BT84,BT5:BT84&lt;&gt;"")),"")</f>
        <v>Złota rybka</v>
      </c>
      <c r="BU87" s="8" t="str" cm="1">
        <f t="array" ref="BU87:BU91">IFERROR(_xlfn.UNIQUE(_xlfn._xlws.FILTER(BU5:BU84,BU5:BU84&lt;&gt;"")),"")</f>
        <v>Czysty biały</v>
      </c>
      <c r="BV87" s="8" t="str" cm="1">
        <f t="array" ref="BV87:BV91">IFERROR(_xlfn.UNIQUE(_xlfn._xlws.FILTER(BV5:BV84,BV5:BV84&lt;&gt;"")),"")</f>
        <v>Czysty biały</v>
      </c>
      <c r="BW87" s="8" t="str" cm="1">
        <f t="array" ref="BW87:BW91">IFERROR(_xlfn.UNIQUE(_xlfn._xlws.FILTER(BW5:BW84,BW5:BW84&lt;&gt;"")),"")</f>
        <v>Czysty biały</v>
      </c>
      <c r="BX87" s="8" t="str" cm="1">
        <f t="array" ref="BX87">IFERROR(_xlfn.UNIQUE(_xlfn._xlws.FILTER(BX5:BX84,BX5:BX84&lt;&gt;"")),"")</f>
        <v/>
      </c>
      <c r="BY87" s="8" t="str" cm="1">
        <f t="array" ref="BY87">IFERROR(_xlfn.UNIQUE(_xlfn._xlws.FILTER(BY5:BY84,BY5:BY84&lt;&gt;"")),"")</f>
        <v/>
      </c>
      <c r="BZ87" s="8" t="str" cm="1">
        <f t="array" ref="BZ87">IFERROR(_xlfn.UNIQUE(_xlfn._xlws.FILTER(BZ5:BZ84,BZ5:BZ84&lt;&gt;"")),"")</f>
        <v/>
      </c>
      <c r="CA87" s="8" t="str" cm="1">
        <f t="array" ref="CA87">IFERROR(_xlfn.UNIQUE(_xlfn._xlws.FILTER(CA5:CA84,CA5:CA84&lt;&gt;"")),"")</f>
        <v/>
      </c>
      <c r="CB87" s="8" t="str" cm="1">
        <f t="array" ref="CB87:CB88">IFERROR(_xlfn.UNIQUE(_xlfn._xlws.FILTER(CB5:CB84,CB5:CB84&lt;&gt;"")),"")</f>
        <v>Lniana</v>
      </c>
      <c r="CC87" s="8" t="str" cm="1">
        <f t="array" ref="CC87:CC89">IFERROR(_xlfn.UNIQUE(_xlfn._xlws.FILTER(CC5:CC84,CC5:CC84&lt;&gt;"")),"")</f>
        <v>Ralph</v>
      </c>
      <c r="CD87" s="8" t="str" cm="1">
        <f t="array" ref="CD87:CD88">IFERROR(_xlfn.UNIQUE(_xlfn._xlws.FILTER(CD5:CD84,CD5:CD84&lt;&gt;"")),"")</f>
        <v>Lniana</v>
      </c>
      <c r="CE87" s="8" t="str" cm="1">
        <f t="array" ref="CE87:CE88">IFERROR(_xlfn.UNIQUE(_xlfn._xlws.FILTER(CE5:CE84,CE5:CE84&lt;&gt;"")),"")</f>
        <v>Lniana</v>
      </c>
      <c r="CF87" s="8" t="str" cm="1">
        <f t="array" ref="CF87">IFERROR(_xlfn.UNIQUE(_xlfn._xlws.FILTER(CF5:CF84,CF5:CF84&lt;&gt;"")),"")</f>
        <v/>
      </c>
      <c r="CG87" s="8" t="str" cm="1">
        <f t="array" ref="CG87">IFERROR(_xlfn.UNIQUE(_xlfn._xlws.FILTER(CG5:CG84,CG5:CG84&lt;&gt;"")),"")</f>
        <v/>
      </c>
      <c r="CH87" s="8" t="str" cm="1">
        <f t="array" ref="CH87">IFERROR(_xlfn.UNIQUE(_xlfn._xlws.FILTER(CH5:CH84,CH5:CH84&lt;&gt;"")),"")</f>
        <v/>
      </c>
      <c r="CI87" s="8" t="str" cm="1">
        <f t="array" ref="CI87">IFERROR(_xlfn.UNIQUE(_xlfn._xlws.FILTER(CI5:CI84,CI5:CI84&lt;&gt;"")),"")</f>
        <v/>
      </c>
      <c r="CJ87" s="8" t="str" cm="1">
        <f t="array" ref="CJ87">IFERROR(_xlfn.UNIQUE(_xlfn._xlws.FILTER(CJ5:CJ84,CJ5:CJ84&lt;&gt;"")),"")</f>
        <v/>
      </c>
      <c r="CK87" s="8" t="str" cm="1">
        <f t="array" ref="CK87">IFERROR(_xlfn.UNIQUE(_xlfn._xlws.FILTER(CK5:CK84,CK5:CK84&lt;&gt;"")),"")</f>
        <v/>
      </c>
      <c r="CL87" s="8" t="str" cm="1">
        <f t="array" ref="CL87">IFERROR(_xlfn.UNIQUE(_xlfn._xlws.FILTER(CL5:CL84,CL5:CL84&lt;&gt;"")),"")</f>
        <v/>
      </c>
      <c r="CM87" s="8" t="str" cm="1">
        <f t="array" ref="CM87">IFERROR(_xlfn.UNIQUE(_xlfn._xlws.FILTER(CM5:CM84,CM5:CM84&lt;&gt;"")),"")</f>
        <v/>
      </c>
      <c r="CN87" s="8" t="str" cm="1">
        <f t="array" ref="CN87:CN88">IFERROR(_xlfn.UNIQUE(_xlfn._xlws.FILTER(CN5:CN84,CN5:CN84&lt;&gt;"")),"")</f>
        <v>Dres bluza</v>
      </c>
      <c r="CO87" s="8" t="str" cm="1">
        <f t="array" ref="CO87">IFERROR(_xlfn.UNIQUE(_xlfn._xlws.FILTER(CO5:CO84,CO5:CO84&lt;&gt;"")),"")</f>
        <v/>
      </c>
      <c r="CP87" s="8" t="str" cm="1">
        <f t="array" ref="CP87">IFERROR(_xlfn.UNIQUE(_xlfn._xlws.FILTER(CP5:CP84,CP5:CP84&lt;&gt;"")),"")</f>
        <v/>
      </c>
      <c r="CQ87" s="8" t="str" cm="1">
        <f t="array" ref="CQ87">IFERROR(_xlfn.UNIQUE(_xlfn._xlws.FILTER(CQ5:CQ84,CQ5:CQ84&lt;&gt;"")),"")</f>
        <v/>
      </c>
      <c r="CR87" s="8" t="str" cm="1">
        <f t="array" ref="CR87:CR88">IFERROR(_xlfn.UNIQUE(_xlfn._xlws.FILTER(CR5:CR84,CR5:CR84&lt;&gt;"")),"")</f>
        <v>Dres bluza</v>
      </c>
      <c r="CS87" s="8" t="str" cm="1">
        <f t="array" ref="CS87">IFERROR(_xlfn.UNIQUE(_xlfn._xlws.FILTER(CS5:CS84,CS5:CS84&lt;&gt;"")),"")</f>
        <v/>
      </c>
      <c r="CT87" s="8" t="str" cm="1">
        <f t="array" ref="CT87">IFERROR(_xlfn.UNIQUE(_xlfn._xlws.FILTER(CT5:CT84,CT5:CT84&lt;&gt;"")),"")</f>
        <v/>
      </c>
      <c r="CU87" s="8" t="str" cm="1">
        <f t="array" ref="CU87">IFERROR(_xlfn.UNIQUE(_xlfn._xlws.FILTER(CU5:CU84,CU5:CU84&lt;&gt;"")),"")</f>
        <v/>
      </c>
      <c r="CV87" s="8" t="str" cm="1">
        <f t="array" ref="CV87:CV88">IFERROR(_xlfn.UNIQUE(_xlfn._xlws.FILTER(CV5:CV84,CV5:CV84&lt;&gt;"")),"")</f>
        <v>Dres bluza</v>
      </c>
      <c r="CW87" s="8" t="str" cm="1">
        <f t="array" ref="CW87">IFERROR(_xlfn.UNIQUE(_xlfn._xlws.FILTER(CW5:CW84,CW5:CW84&lt;&gt;"")),"")</f>
        <v/>
      </c>
      <c r="CX87" s="8" t="str" cm="1">
        <f t="array" ref="CX87">IFERROR(_xlfn.UNIQUE(_xlfn._xlws.FILTER(CX5:CX84,CX5:CX84&lt;&gt;"")),"")</f>
        <v/>
      </c>
      <c r="CY87" s="8" t="str" cm="1">
        <f t="array" ref="CY87">IFERROR(_xlfn.UNIQUE(_xlfn._xlws.FILTER(CY5:CY84,CY5:CY84&lt;&gt;"")),"")</f>
        <v/>
      </c>
      <c r="CZ87" s="8" t="str" cm="1">
        <f t="array" ref="CZ87:CZ89">IFERROR(_xlfn.UNIQUE(_xlfn._xlws.FILTER(CZ5:CZ84,CZ5:CZ84&lt;&gt;"")),"")</f>
        <v>Szara bluza</v>
      </c>
      <c r="DA87" s="8" t="str" cm="1">
        <f t="array" ref="DA87">IFERROR(_xlfn.UNIQUE(_xlfn._xlws.FILTER(DA5:DA84,DA5:DA84&lt;&gt;"")),"")</f>
        <v/>
      </c>
      <c r="DB87" s="8" t="str" cm="1">
        <f t="array" ref="DB87">IFERROR(_xlfn.UNIQUE(_xlfn._xlws.FILTER(DB5:DB84,DB5:DB84&lt;&gt;"")),"")</f>
        <v/>
      </c>
      <c r="DC87" s="8" t="str" cm="1">
        <f t="array" ref="DC87">IFERROR(_xlfn.UNIQUE(_xlfn._xlws.FILTER(DC5:DC84,DC5:DC84&lt;&gt;"")),"")</f>
        <v/>
      </c>
      <c r="DD87" s="8" t="str" cm="1">
        <f t="array" ref="DD87:DD90">IFERROR(_xlfn.UNIQUE(_xlfn._xlws.FILTER(DD5:DD84,DD5:DD84&lt;&gt;"")),"")</f>
        <v>Półgolf</v>
      </c>
      <c r="DE87" s="8" t="str" cm="1">
        <f t="array" ref="DE87:DE90">IFERROR(_xlfn.UNIQUE(_xlfn._xlws.FILTER(DE5:DE84,DE5:DE84&lt;&gt;"")),"")</f>
        <v>Półgolf</v>
      </c>
      <c r="DF87" s="8" t="str" cm="1">
        <f t="array" ref="DF87:DF90">IFERROR(_xlfn.UNIQUE(_xlfn._xlws.FILTER(DF5:DF84,DF5:DF84&lt;&gt;"")),"")</f>
        <v>Półgolf</v>
      </c>
      <c r="DG87" s="8" t="str" cm="1">
        <f t="array" ref="DG87:DG90">IFERROR(_xlfn.UNIQUE(_xlfn._xlws.FILTER(DG5:DG84,DG5:DG84&lt;&gt;"")),"")</f>
        <v>Półgolf</v>
      </c>
      <c r="DH87" s="8" t="str" cm="1">
        <f t="array" ref="DH87">IFERROR(_xlfn.UNIQUE(_xlfn._xlws.FILTER(DH5:DH84,DH5:DH84&lt;&gt;"")),"")</f>
        <v/>
      </c>
      <c r="DI87" s="8" t="str" cm="1">
        <f t="array" ref="DI87">IFERROR(_xlfn.UNIQUE(_xlfn._xlws.FILTER(DI5:DI84,DI5:DI84&lt;&gt;"")),"")</f>
        <v/>
      </c>
      <c r="DJ87" s="8" t="str" cm="1">
        <f t="array" ref="DJ87">IFERROR(_xlfn.UNIQUE(_xlfn._xlws.FILTER(DJ5:DJ84,DJ5:DJ84&lt;&gt;"")),"")</f>
        <v/>
      </c>
      <c r="DK87" s="8" t="str" cm="1">
        <f t="array" ref="DK87">IFERROR(_xlfn.UNIQUE(_xlfn._xlws.FILTER(DK5:DK84,DK5:DK84&lt;&gt;"")),"")</f>
        <v/>
      </c>
      <c r="DL87" s="8" t="str" cm="1">
        <f t="array" ref="DL87">IFERROR(_xlfn.UNIQUE(_xlfn._xlws.FILTER(DL5:DL84,DL5:DL84&lt;&gt;"")),"")</f>
        <v/>
      </c>
      <c r="DM87" s="8" t="str" cm="1">
        <f t="array" ref="DM87">IFERROR(_xlfn.UNIQUE(_xlfn._xlws.FILTER(DM5:DM84,DM5:DM84&lt;&gt;"")),"")</f>
        <v/>
      </c>
      <c r="DN87" s="8" t="str" cm="1">
        <f t="array" ref="DN87">IFERROR(_xlfn.UNIQUE(_xlfn._xlws.FILTER(DN5:DN84,DN5:DN84&lt;&gt;"")),"")</f>
        <v/>
      </c>
      <c r="DO87" s="8" t="str" cm="1">
        <f t="array" ref="DO87">IFERROR(_xlfn.UNIQUE(_xlfn._xlws.FILTER(DO5:DO84,DO5:DO84&lt;&gt;"")),"")</f>
        <v/>
      </c>
      <c r="DP87" s="8" t="str" cm="1">
        <f t="array" ref="DP87">IFERROR(_xlfn.UNIQUE(_xlfn._xlws.FILTER(DP5:DP84,DP5:DP84&lt;&gt;"")),"")</f>
        <v/>
      </c>
      <c r="DQ87" s="8" t="str" cm="1">
        <f t="array" ref="DQ87">IFERROR(_xlfn.UNIQUE(_xlfn._xlws.FILTER(DQ5:DQ84,DQ5:DQ84&lt;&gt;"")),"")</f>
        <v/>
      </c>
      <c r="DR87" s="8" t="str" cm="1">
        <f t="array" ref="DR87">IFERROR(_xlfn.UNIQUE(_xlfn._xlws.FILTER(DR5:DR84,DR5:DR84&lt;&gt;"")),"")</f>
        <v/>
      </c>
      <c r="DS87" s="8" t="str" cm="1">
        <f t="array" ref="DS87">IFERROR(_xlfn.UNIQUE(_xlfn._xlws.FILTER(DS5:DS84,DS5:DS84&lt;&gt;"")),"")</f>
        <v/>
      </c>
      <c r="DT87" s="8" t="str" cm="1">
        <f t="array" ref="DT87">IFERROR(_xlfn.UNIQUE(_xlfn._xlws.FILTER(DT5:DT84,DT5:DT84&lt;&gt;"")),"")</f>
        <v/>
      </c>
      <c r="DU87" s="8" t="str" cm="1">
        <f t="array" ref="DU87">IFERROR(_xlfn.UNIQUE(_xlfn._xlws.FILTER(DU5:DU84,DU5:DU84&lt;&gt;"")),"")</f>
        <v>Płaszcz</v>
      </c>
      <c r="DV87" s="8" t="str" cm="1">
        <f t="array" ref="DV87">IFERROR(_xlfn.UNIQUE(_xlfn._xlws.FILTER(DV5:DV84,DV5:DV84&lt;&gt;"")),"")</f>
        <v/>
      </c>
      <c r="DW87" s="8" t="str" cm="1">
        <f t="array" ref="DW87">IFERROR(_xlfn.UNIQUE(_xlfn._xlws.FILTER(DW5:DW84,DW5:DW84&lt;&gt;"")),"")</f>
        <v/>
      </c>
      <c r="DX87" s="8" t="str" cm="1">
        <f t="array" ref="DX87">IFERROR(_xlfn.UNIQUE(_xlfn._xlws.FILTER(DX5:DX84,DX5:DX84&lt;&gt;"")),"")</f>
        <v/>
      </c>
      <c r="DY87" s="8" t="str" cm="1">
        <f t="array" ref="DY87">IFERROR(_xlfn.UNIQUE(_xlfn._xlws.FILTER(DY5:DY84,DY5:DY84&lt;&gt;"")),"")</f>
        <v/>
      </c>
      <c r="DZ87" s="8" t="str" cm="1">
        <f t="array" ref="DZ87">IFERROR(_xlfn.UNIQUE(_xlfn._xlws.FILTER(DZ5:DZ84,DZ5:DZ84&lt;&gt;"")),"")</f>
        <v/>
      </c>
      <c r="EA87" s="8" t="str" cm="1">
        <f t="array" ref="EA87">IFERROR(_xlfn.UNIQUE(_xlfn._xlws.FILTER(EA5:EA84,EA5:EA84&lt;&gt;"")),"")</f>
        <v/>
      </c>
      <c r="EB87" s="8" t="str" cm="1">
        <f t="array" ref="EB87">IFERROR(_xlfn.UNIQUE(_xlfn._xlws.FILTER(EB5:EB84,EB5:EB84&lt;&gt;"")),"")</f>
        <v/>
      </c>
      <c r="EC87" s="8" t="str" cm="1">
        <f t="array" ref="EC87">IFERROR(_xlfn.UNIQUE(_xlfn._xlws.FILTER(EC5:EC84,EC5:EC84&lt;&gt;"")),"")</f>
        <v/>
      </c>
      <c r="ED87" s="8" t="str" cm="1">
        <f t="array" ref="ED87">IFERROR(_xlfn.UNIQUE(_xlfn._xlws.FILTER(ED5:ED84,ED5:ED84&lt;&gt;"")),"")</f>
        <v/>
      </c>
      <c r="EE87" s="8" t="str" cm="1">
        <f t="array" ref="EE87">IFERROR(_xlfn.UNIQUE(_xlfn._xlws.FILTER(EE5:EE84,EE5:EE84&lt;&gt;"")),"")</f>
        <v/>
      </c>
      <c r="EF87" s="8" t="str" cm="1">
        <f t="array" ref="EF87:EF88">IFERROR(_xlfn.UNIQUE(_xlfn._xlws.FILTER(EF5:EF84,EF5:EF84&lt;&gt;"")),"")</f>
        <v>Wiatrówka</v>
      </c>
      <c r="EG87" s="8" t="str" cm="1">
        <f t="array" ref="EG87">IFERROR(_xlfn.UNIQUE(_xlfn._xlws.FILTER(EG5:EG84,EG5:EG84&lt;&gt;"")),"")</f>
        <v>Aviatorka</v>
      </c>
      <c r="EH87" s="8" t="str" cm="1">
        <f t="array" ref="EH87">IFERROR(_xlfn.UNIQUE(_xlfn._xlws.FILTER(EH5:EH84,EH5:EH84&lt;&gt;"")),"")</f>
        <v>Aviatorka</v>
      </c>
      <c r="EI87" s="8" t="str" cm="1">
        <f t="array" ref="EI87">IFERROR(_xlfn.UNIQUE(_xlfn._xlws.FILTER(EI5:EI84,EI5:EI84&lt;&gt;"")),"")</f>
        <v>Aviatorka</v>
      </c>
    </row>
    <row r="88" spans="10:139" x14ac:dyDescent="0.3">
      <c r="L88" t="str">
        <v>Biało czarne Nike</v>
      </c>
      <c r="M88" t="str">
        <v>Biało czarne Nike</v>
      </c>
      <c r="P88" t="str">
        <v>Biało czarne Nike</v>
      </c>
      <c r="Q88" t="str">
        <v>Trampki</v>
      </c>
      <c r="R88" t="str">
        <v>Biało czarne Nike</v>
      </c>
      <c r="S88" t="str">
        <v>Biało czarne Nike</v>
      </c>
      <c r="U88" t="str">
        <v>Biało czarne Nike</v>
      </c>
      <c r="Y88" t="str">
        <v>Biało czarne Nike</v>
      </c>
      <c r="AB88" t="str">
        <v>Dres spodnie niebies</v>
      </c>
      <c r="AC88" t="str">
        <v>Czarne</v>
      </c>
      <c r="AD88" t="str">
        <v>Czarne</v>
      </c>
      <c r="AE88" t="str">
        <v>Czarne</v>
      </c>
      <c r="AF88" t="str">
        <v>Dres spodnie niebies</v>
      </c>
      <c r="AG88" t="str">
        <v>Jasne materiałowe</v>
      </c>
      <c r="AH88" t="str">
        <v>Jasne materiałowe</v>
      </c>
      <c r="AI88" t="str">
        <v>Jasne materiałowe</v>
      </c>
      <c r="AJ88" t="str">
        <v>Dres spodnie niebies</v>
      </c>
      <c r="AK88" t="str">
        <v>Czarne</v>
      </c>
      <c r="AL88" t="str">
        <v>Czarne</v>
      </c>
      <c r="AM88" t="str">
        <v>Czarne</v>
      </c>
      <c r="AN88" t="str">
        <v>Dres spodnie niebies</v>
      </c>
      <c r="AO88" t="str">
        <v>Czarne</v>
      </c>
      <c r="AP88" t="str">
        <v>Czarne</v>
      </c>
      <c r="AQ88" t="str">
        <v>Czarne</v>
      </c>
      <c r="AV88" t="str">
        <v>Czerwone krótkie</v>
      </c>
      <c r="AW88" t="str">
        <v>Krótkie zielone</v>
      </c>
      <c r="AX88" t="str">
        <v>Krótkie zielone</v>
      </c>
      <c r="AY88" t="str">
        <v>Krótkie zielone</v>
      </c>
      <c r="BH88" t="str">
        <v>Awokado</v>
      </c>
      <c r="BI88" t="str">
        <v>Czysty czarny</v>
      </c>
      <c r="BJ88" t="str">
        <v>Czysty czarny</v>
      </c>
      <c r="BK88" t="str">
        <v>Czysty czarny</v>
      </c>
      <c r="BL88" t="str">
        <v>Awokado</v>
      </c>
      <c r="BM88" t="str">
        <v>Czysty czarny</v>
      </c>
      <c r="BN88" t="str">
        <v>Czysty czarny</v>
      </c>
      <c r="BO88" t="str">
        <v>Czysty czarny</v>
      </c>
      <c r="BP88" t="str">
        <v>Awokado</v>
      </c>
      <c r="BQ88" t="str">
        <v>Czysty czarny</v>
      </c>
      <c r="BR88" t="str">
        <v>Czysty czarny</v>
      </c>
      <c r="BS88" t="str">
        <v>Czysty czarny</v>
      </c>
      <c r="BT88" t="str">
        <v>Awokado</v>
      </c>
      <c r="BU88" t="str">
        <v>Czysty czarny</v>
      </c>
      <c r="BV88" t="str">
        <v>Czysty czarny</v>
      </c>
      <c r="BW88" t="str">
        <v>Czysty czarny</v>
      </c>
      <c r="CB88" t="str">
        <v>Polo granat</v>
      </c>
      <c r="CC88" t="str">
        <v>Lniana</v>
      </c>
      <c r="CD88" t="str">
        <v>Polo granat</v>
      </c>
      <c r="CE88" t="str">
        <v>Polo granat</v>
      </c>
      <c r="CN88" t="str">
        <v>Karmazyn bluza</v>
      </c>
      <c r="CR88" t="str">
        <v>Karmazyn bluza</v>
      </c>
      <c r="CV88" t="str">
        <v>Karmazyn bluza</v>
      </c>
      <c r="CZ88" t="str">
        <v>Dres bluza</v>
      </c>
      <c r="DD88" t="str">
        <v>Niebieski serek</v>
      </c>
      <c r="DE88" t="str">
        <v>Niebieski serek</v>
      </c>
      <c r="DF88" t="str">
        <v>Niebieski serek</v>
      </c>
      <c r="DG88" t="str">
        <v>Niebieski serek</v>
      </c>
      <c r="EF88" t="str">
        <v>Aviatorka</v>
      </c>
    </row>
    <row r="89" spans="10:139" x14ac:dyDescent="0.3">
      <c r="Q89" t="str">
        <v>Biało czarne Nike</v>
      </c>
      <c r="AB89" t="str">
        <v>Jasnoszare</v>
      </c>
      <c r="AF89" t="str">
        <v>Ze sznurkiem</v>
      </c>
      <c r="AG89" t="str">
        <v>Kratka</v>
      </c>
      <c r="AH89" t="str">
        <v>Kratka</v>
      </c>
      <c r="AI89" t="str">
        <v>Kratka</v>
      </c>
      <c r="AJ89" t="str">
        <v>Jasnoszare</v>
      </c>
      <c r="AN89" t="str">
        <v>Jasnoszare</v>
      </c>
      <c r="AV89" t="str">
        <v>Krótkie zielone</v>
      </c>
      <c r="AW89" t="str">
        <v>Krótkie niebieskie</v>
      </c>
      <c r="AX89" t="str">
        <v>Krótkie niebieskie</v>
      </c>
      <c r="AY89" t="str">
        <v>Krótkie niebieskie</v>
      </c>
      <c r="BH89" t="str">
        <v>Jeleń</v>
      </c>
      <c r="BI89" t="str">
        <v>Czysty zielony</v>
      </c>
      <c r="BJ89" t="str">
        <v>Czysty zielony</v>
      </c>
      <c r="BK89" t="str">
        <v>Czysty zielony</v>
      </c>
      <c r="BL89" t="str">
        <v>Jeleń</v>
      </c>
      <c r="BM89" t="str">
        <v>Czysty zielony</v>
      </c>
      <c r="BN89" t="str">
        <v>Czysty zielony</v>
      </c>
      <c r="BO89" t="str">
        <v>Czysty zielony</v>
      </c>
      <c r="BP89" t="str">
        <v>Jeleń</v>
      </c>
      <c r="BQ89" t="str">
        <v>Czysty zielony</v>
      </c>
      <c r="BR89" t="str">
        <v>Czysty zielony</v>
      </c>
      <c r="BS89" t="str">
        <v>Czysty zielony</v>
      </c>
      <c r="BT89" t="str">
        <v>Jeleń</v>
      </c>
      <c r="BU89" t="str">
        <v>Czysty zielony</v>
      </c>
      <c r="BV89" t="str">
        <v>Czysty zielony</v>
      </c>
      <c r="BW89" t="str">
        <v>Czysty zielony</v>
      </c>
      <c r="CC89" t="str">
        <v>Polo granat</v>
      </c>
      <c r="CZ89" t="str">
        <v>Karmazyn bluza</v>
      </c>
      <c r="DD89" t="str">
        <v>Golf</v>
      </c>
      <c r="DE89" t="str">
        <v>Golf</v>
      </c>
      <c r="DF89" t="str">
        <v>Golf</v>
      </c>
      <c r="DG89" t="str">
        <v>Golf</v>
      </c>
    </row>
    <row r="90" spans="10:139" x14ac:dyDescent="0.3">
      <c r="AB90" t="str">
        <v>Czarne</v>
      </c>
      <c r="AF90" t="str">
        <v>Jasne materiałowe</v>
      </c>
      <c r="AG90" t="str">
        <v>Jasnoszare</v>
      </c>
      <c r="AH90" t="str">
        <v>Jasnoszare</v>
      </c>
      <c r="AI90" t="str">
        <v>Jasnoszare</v>
      </c>
      <c r="AJ90" t="str">
        <v>Czarne</v>
      </c>
      <c r="AN90" t="str">
        <v>Czarne</v>
      </c>
      <c r="AV90" t="str">
        <v>Krótkie niebieskie</v>
      </c>
      <c r="BH90" t="str">
        <v>Kraby</v>
      </c>
      <c r="BI90" t="str">
        <v>Czysty niebieski</v>
      </c>
      <c r="BJ90" t="str">
        <v>Czysty niebieski</v>
      </c>
      <c r="BK90" t="str">
        <v>Czysty niebieski</v>
      </c>
      <c r="BL90" t="str">
        <v>Kraby</v>
      </c>
      <c r="BM90" t="str">
        <v>Czysty niebieski</v>
      </c>
      <c r="BN90" t="str">
        <v>Czysty niebieski</v>
      </c>
      <c r="BO90" t="str">
        <v>Czysty niebieski</v>
      </c>
      <c r="BP90" t="str">
        <v>Kraby</v>
      </c>
      <c r="BQ90" t="str">
        <v>Czysty niebieski</v>
      </c>
      <c r="BR90" t="str">
        <v>Czysty niebieski</v>
      </c>
      <c r="BS90" t="str">
        <v>Czysty niebieski</v>
      </c>
      <c r="BT90" t="str">
        <v>Kraby</v>
      </c>
      <c r="BU90" t="str">
        <v>Czysty niebieski</v>
      </c>
      <c r="BV90" t="str">
        <v>Czysty niebieski</v>
      </c>
      <c r="BW90" t="str">
        <v>Czysty niebieski</v>
      </c>
      <c r="DD90" t="str">
        <v>Kaszmir</v>
      </c>
      <c r="DE90" t="str">
        <v>Kaszmir</v>
      </c>
      <c r="DF90" t="str">
        <v>Kaszmir</v>
      </c>
      <c r="DG90" t="str">
        <v>Kaszmir</v>
      </c>
    </row>
    <row r="91" spans="10:139" x14ac:dyDescent="0.3">
      <c r="AF91" t="str">
        <v>Kratka</v>
      </c>
      <c r="AG91" t="str">
        <v>Czarne</v>
      </c>
      <c r="AH91" t="str">
        <v>Czarne</v>
      </c>
      <c r="AI91" t="str">
        <v>Czarne</v>
      </c>
      <c r="BH91" t="str">
        <v>Prosiaki</v>
      </c>
      <c r="BI91" t="str">
        <v>czysty szkarłat</v>
      </c>
      <c r="BJ91" t="str">
        <v>czysty szkarłat</v>
      </c>
      <c r="BK91" t="str">
        <v>czysty szkarłat</v>
      </c>
      <c r="BL91" t="str">
        <v>Prosiaki</v>
      </c>
      <c r="BM91" t="str">
        <v>czysty szkarłat</v>
      </c>
      <c r="BN91" t="str">
        <v>czysty szkarłat</v>
      </c>
      <c r="BO91" t="str">
        <v>czysty szkarłat</v>
      </c>
      <c r="BP91" t="str">
        <v>Prosiaki</v>
      </c>
      <c r="BQ91" t="str">
        <v>czysty szkarłat</v>
      </c>
      <c r="BR91" t="str">
        <v>czysty szkarłat</v>
      </c>
      <c r="BS91" t="str">
        <v>czysty szkarłat</v>
      </c>
      <c r="BT91" t="str">
        <v>Prosiaki</v>
      </c>
      <c r="BU91" t="str">
        <v>czysty szkarłat</v>
      </c>
      <c r="BV91" t="str">
        <v>czysty szkarłat</v>
      </c>
      <c r="BW91" t="str">
        <v>czysty szkarłat</v>
      </c>
    </row>
    <row r="92" spans="10:139" x14ac:dyDescent="0.3">
      <c r="AF92" t="str">
        <v>Jasnoszare</v>
      </c>
      <c r="BH92" t="str">
        <v>Czysty biały</v>
      </c>
      <c r="BL92" t="str">
        <v>Czysty biały</v>
      </c>
      <c r="BP92" t="str">
        <v>Czysty biały</v>
      </c>
      <c r="BT92" t="str">
        <v>Czysty biały</v>
      </c>
    </row>
    <row r="93" spans="10:139" x14ac:dyDescent="0.3">
      <c r="AF93" t="str">
        <v>Czarne</v>
      </c>
      <c r="BH93" t="str">
        <v>Czysty czarny</v>
      </c>
      <c r="BL93" t="str">
        <v>Czysty czarny</v>
      </c>
      <c r="BP93" t="str">
        <v>Czysty czarny</v>
      </c>
      <c r="BT93" t="str">
        <v>Czysty czarny</v>
      </c>
    </row>
    <row r="94" spans="10:139" x14ac:dyDescent="0.3">
      <c r="BH94" t="str">
        <v>Czysty zielony</v>
      </c>
      <c r="BL94" t="str">
        <v>Czysty zielony</v>
      </c>
      <c r="BP94" t="str">
        <v>Czysty zielony</v>
      </c>
      <c r="BT94" t="str">
        <v>Czysty zielony</v>
      </c>
    </row>
    <row r="95" spans="10:139" x14ac:dyDescent="0.3">
      <c r="BH95" t="str">
        <v>Czysty niebieski</v>
      </c>
      <c r="BL95" t="str">
        <v>Czysty niebieski</v>
      </c>
      <c r="BP95" t="str">
        <v>Czysty niebieski</v>
      </c>
      <c r="BT95" t="str">
        <v>Czysty niebieski</v>
      </c>
    </row>
    <row r="96" spans="10:139" x14ac:dyDescent="0.3">
      <c r="BH96" t="str">
        <v>czysty szkarłat</v>
      </c>
      <c r="BL96" t="str">
        <v>czysty szkarłat</v>
      </c>
      <c r="BP96" t="str">
        <v>czysty szkarłat</v>
      </c>
      <c r="BT96" t="str">
        <v>czysty szkarłat</v>
      </c>
    </row>
    <row r="103" spans="11:12" x14ac:dyDescent="0.3">
      <c r="L103" t="str">
        <f>_xlfn.TEXTJOIN(";",TRUE,L5:L84)</f>
        <v>Zimowe Adidasy;Biało czarne Nike</v>
      </c>
    </row>
    <row r="104" spans="11:12" x14ac:dyDescent="0.3">
      <c r="K104">
        <v>0</v>
      </c>
      <c r="L104" t="str">
        <f>TRIM(MID(SUBSTITUTE(L$103,";",REPT(" ",LEN(L$103))),$K104*LEN(L$103)+1,LEN(L$103)))</f>
        <v>Zimowe Adidasy</v>
      </c>
    </row>
    <row r="105" spans="11:12" x14ac:dyDescent="0.3">
      <c r="K105">
        <v>1</v>
      </c>
      <c r="L105" t="str">
        <f t="shared" ref="L105:L168" si="693">TRIM(MID(SUBSTITUTE(L$103,";",REPT(" ",LEN(L$103))),$K105*LEN(L$103)+1,LEN(L$103)))</f>
        <v>Biało czarne Nike</v>
      </c>
    </row>
    <row r="106" spans="11:12" x14ac:dyDescent="0.3">
      <c r="K106">
        <v>2</v>
      </c>
      <c r="L106" t="str">
        <f t="shared" si="693"/>
        <v/>
      </c>
    </row>
    <row r="107" spans="11:12" x14ac:dyDescent="0.3">
      <c r="K107">
        <v>3</v>
      </c>
      <c r="L107" t="str">
        <f t="shared" si="693"/>
        <v/>
      </c>
    </row>
    <row r="108" spans="11:12" x14ac:dyDescent="0.3">
      <c r="K108">
        <v>4</v>
      </c>
      <c r="L108" t="str">
        <f t="shared" si="693"/>
        <v/>
      </c>
    </row>
    <row r="109" spans="11:12" x14ac:dyDescent="0.3">
      <c r="K109">
        <v>5</v>
      </c>
      <c r="L109" t="str">
        <f t="shared" si="693"/>
        <v/>
      </c>
    </row>
    <row r="110" spans="11:12" x14ac:dyDescent="0.3">
      <c r="K110">
        <v>6</v>
      </c>
      <c r="L110" t="str">
        <f t="shared" si="693"/>
        <v/>
      </c>
    </row>
    <row r="111" spans="11:12" x14ac:dyDescent="0.3">
      <c r="K111">
        <v>7</v>
      </c>
      <c r="L111" t="str">
        <f t="shared" si="693"/>
        <v/>
      </c>
    </row>
    <row r="112" spans="11:12" x14ac:dyDescent="0.3">
      <c r="K112">
        <v>8</v>
      </c>
      <c r="L112" t="str">
        <f t="shared" si="693"/>
        <v/>
      </c>
    </row>
    <row r="113" spans="11:12" x14ac:dyDescent="0.3">
      <c r="K113">
        <v>9</v>
      </c>
      <c r="L113" t="str">
        <f t="shared" si="693"/>
        <v/>
      </c>
    </row>
    <row r="114" spans="11:12" x14ac:dyDescent="0.3">
      <c r="K114">
        <v>10</v>
      </c>
      <c r="L114" t="str">
        <f t="shared" si="693"/>
        <v/>
      </c>
    </row>
    <row r="115" spans="11:12" x14ac:dyDescent="0.3">
      <c r="K115">
        <v>11</v>
      </c>
      <c r="L115" t="str">
        <f t="shared" si="693"/>
        <v/>
      </c>
    </row>
    <row r="116" spans="11:12" x14ac:dyDescent="0.3">
      <c r="K116">
        <v>12</v>
      </c>
      <c r="L116" t="str">
        <f t="shared" si="693"/>
        <v/>
      </c>
    </row>
    <row r="117" spans="11:12" x14ac:dyDescent="0.3">
      <c r="K117">
        <v>13</v>
      </c>
      <c r="L117" t="str">
        <f t="shared" si="693"/>
        <v/>
      </c>
    </row>
    <row r="118" spans="11:12" x14ac:dyDescent="0.3">
      <c r="K118">
        <v>14</v>
      </c>
      <c r="L118" t="str">
        <f t="shared" si="693"/>
        <v/>
      </c>
    </row>
    <row r="119" spans="11:12" x14ac:dyDescent="0.3">
      <c r="K119">
        <v>15</v>
      </c>
      <c r="L119" t="str">
        <f t="shared" si="693"/>
        <v/>
      </c>
    </row>
    <row r="120" spans="11:12" x14ac:dyDescent="0.3">
      <c r="K120">
        <v>16</v>
      </c>
      <c r="L120" t="str">
        <f t="shared" si="693"/>
        <v/>
      </c>
    </row>
    <row r="121" spans="11:12" x14ac:dyDescent="0.3">
      <c r="K121">
        <v>17</v>
      </c>
      <c r="L121" t="str">
        <f t="shared" si="693"/>
        <v/>
      </c>
    </row>
    <row r="122" spans="11:12" x14ac:dyDescent="0.3">
      <c r="K122">
        <v>18</v>
      </c>
      <c r="L122" t="str">
        <f t="shared" si="693"/>
        <v/>
      </c>
    </row>
    <row r="123" spans="11:12" x14ac:dyDescent="0.3">
      <c r="K123">
        <v>19</v>
      </c>
      <c r="L123" t="str">
        <f t="shared" si="693"/>
        <v/>
      </c>
    </row>
    <row r="124" spans="11:12" x14ac:dyDescent="0.3">
      <c r="K124">
        <v>20</v>
      </c>
      <c r="L124" t="str">
        <f t="shared" si="693"/>
        <v/>
      </c>
    </row>
    <row r="125" spans="11:12" x14ac:dyDescent="0.3">
      <c r="K125">
        <v>21</v>
      </c>
      <c r="L125" t="str">
        <f t="shared" si="693"/>
        <v/>
      </c>
    </row>
    <row r="126" spans="11:12" x14ac:dyDescent="0.3">
      <c r="K126">
        <v>22</v>
      </c>
      <c r="L126" t="str">
        <f t="shared" si="693"/>
        <v/>
      </c>
    </row>
    <row r="127" spans="11:12" x14ac:dyDescent="0.3">
      <c r="K127">
        <v>23</v>
      </c>
      <c r="L127" t="str">
        <f t="shared" si="693"/>
        <v/>
      </c>
    </row>
    <row r="128" spans="11:12" x14ac:dyDescent="0.3">
      <c r="K128">
        <v>24</v>
      </c>
      <c r="L128" t="str">
        <f t="shared" si="693"/>
        <v/>
      </c>
    </row>
    <row r="129" spans="11:12" x14ac:dyDescent="0.3">
      <c r="K129">
        <v>25</v>
      </c>
      <c r="L129" t="str">
        <f t="shared" si="693"/>
        <v/>
      </c>
    </row>
    <row r="130" spans="11:12" x14ac:dyDescent="0.3">
      <c r="K130">
        <v>26</v>
      </c>
      <c r="L130" t="str">
        <f t="shared" si="693"/>
        <v/>
      </c>
    </row>
    <row r="131" spans="11:12" x14ac:dyDescent="0.3">
      <c r="K131">
        <v>27</v>
      </c>
      <c r="L131" t="str">
        <f t="shared" si="693"/>
        <v/>
      </c>
    </row>
    <row r="132" spans="11:12" x14ac:dyDescent="0.3">
      <c r="K132">
        <v>28</v>
      </c>
      <c r="L132" t="str">
        <f t="shared" si="693"/>
        <v/>
      </c>
    </row>
    <row r="133" spans="11:12" x14ac:dyDescent="0.3">
      <c r="K133">
        <v>29</v>
      </c>
      <c r="L133" t="str">
        <f t="shared" si="693"/>
        <v/>
      </c>
    </row>
    <row r="134" spans="11:12" x14ac:dyDescent="0.3">
      <c r="K134">
        <v>30</v>
      </c>
      <c r="L134" t="str">
        <f t="shared" si="693"/>
        <v/>
      </c>
    </row>
    <row r="135" spans="11:12" x14ac:dyDescent="0.3">
      <c r="K135">
        <v>31</v>
      </c>
      <c r="L135" t="str">
        <f t="shared" si="693"/>
        <v/>
      </c>
    </row>
    <row r="136" spans="11:12" x14ac:dyDescent="0.3">
      <c r="K136">
        <v>32</v>
      </c>
      <c r="L136" t="str">
        <f t="shared" si="693"/>
        <v/>
      </c>
    </row>
    <row r="137" spans="11:12" x14ac:dyDescent="0.3">
      <c r="K137">
        <v>33</v>
      </c>
      <c r="L137" t="str">
        <f t="shared" si="693"/>
        <v/>
      </c>
    </row>
    <row r="138" spans="11:12" x14ac:dyDescent="0.3">
      <c r="K138">
        <v>34</v>
      </c>
      <c r="L138" t="str">
        <f t="shared" si="693"/>
        <v/>
      </c>
    </row>
    <row r="139" spans="11:12" x14ac:dyDescent="0.3">
      <c r="K139">
        <v>35</v>
      </c>
      <c r="L139" t="str">
        <f t="shared" si="693"/>
        <v/>
      </c>
    </row>
    <row r="140" spans="11:12" x14ac:dyDescent="0.3">
      <c r="K140">
        <v>36</v>
      </c>
      <c r="L140" t="str">
        <f t="shared" si="693"/>
        <v/>
      </c>
    </row>
    <row r="141" spans="11:12" x14ac:dyDescent="0.3">
      <c r="K141">
        <v>37</v>
      </c>
      <c r="L141" t="str">
        <f t="shared" si="693"/>
        <v/>
      </c>
    </row>
    <row r="142" spans="11:12" x14ac:dyDescent="0.3">
      <c r="K142">
        <v>38</v>
      </c>
      <c r="L142" t="str">
        <f t="shared" si="693"/>
        <v/>
      </c>
    </row>
    <row r="143" spans="11:12" x14ac:dyDescent="0.3">
      <c r="K143">
        <v>39</v>
      </c>
      <c r="L143" t="str">
        <f t="shared" si="693"/>
        <v/>
      </c>
    </row>
    <row r="144" spans="11:12" x14ac:dyDescent="0.3">
      <c r="K144">
        <v>40</v>
      </c>
      <c r="L144" t="str">
        <f t="shared" si="693"/>
        <v/>
      </c>
    </row>
    <row r="145" spans="11:12" x14ac:dyDescent="0.3">
      <c r="K145">
        <v>41</v>
      </c>
      <c r="L145" t="str">
        <f t="shared" si="693"/>
        <v/>
      </c>
    </row>
    <row r="146" spans="11:12" x14ac:dyDescent="0.3">
      <c r="K146">
        <v>42</v>
      </c>
      <c r="L146" t="str">
        <f t="shared" si="693"/>
        <v/>
      </c>
    </row>
    <row r="147" spans="11:12" x14ac:dyDescent="0.3">
      <c r="K147">
        <v>43</v>
      </c>
      <c r="L147" t="str">
        <f t="shared" si="693"/>
        <v/>
      </c>
    </row>
    <row r="148" spans="11:12" x14ac:dyDescent="0.3">
      <c r="K148">
        <v>44</v>
      </c>
      <c r="L148" t="str">
        <f t="shared" si="693"/>
        <v/>
      </c>
    </row>
    <row r="149" spans="11:12" x14ac:dyDescent="0.3">
      <c r="K149">
        <v>45</v>
      </c>
      <c r="L149" t="str">
        <f t="shared" si="693"/>
        <v/>
      </c>
    </row>
    <row r="150" spans="11:12" x14ac:dyDescent="0.3">
      <c r="K150">
        <v>46</v>
      </c>
      <c r="L150" t="str">
        <f t="shared" si="693"/>
        <v/>
      </c>
    </row>
    <row r="151" spans="11:12" x14ac:dyDescent="0.3">
      <c r="K151">
        <v>47</v>
      </c>
      <c r="L151" t="str">
        <f t="shared" si="693"/>
        <v/>
      </c>
    </row>
    <row r="152" spans="11:12" x14ac:dyDescent="0.3">
      <c r="K152">
        <v>48</v>
      </c>
      <c r="L152" t="str">
        <f t="shared" si="693"/>
        <v/>
      </c>
    </row>
    <row r="153" spans="11:12" x14ac:dyDescent="0.3">
      <c r="K153">
        <v>49</v>
      </c>
      <c r="L153" t="str">
        <f t="shared" si="693"/>
        <v/>
      </c>
    </row>
    <row r="154" spans="11:12" x14ac:dyDescent="0.3">
      <c r="K154">
        <v>50</v>
      </c>
      <c r="L154" t="str">
        <f t="shared" si="693"/>
        <v/>
      </c>
    </row>
    <row r="155" spans="11:12" x14ac:dyDescent="0.3">
      <c r="K155">
        <v>51</v>
      </c>
      <c r="L155" t="str">
        <f t="shared" si="693"/>
        <v/>
      </c>
    </row>
    <row r="156" spans="11:12" x14ac:dyDescent="0.3">
      <c r="K156">
        <v>52</v>
      </c>
      <c r="L156" t="str">
        <f t="shared" si="693"/>
        <v/>
      </c>
    </row>
    <row r="157" spans="11:12" x14ac:dyDescent="0.3">
      <c r="K157">
        <v>53</v>
      </c>
      <c r="L157" t="str">
        <f t="shared" si="693"/>
        <v/>
      </c>
    </row>
    <row r="158" spans="11:12" x14ac:dyDescent="0.3">
      <c r="K158">
        <v>54</v>
      </c>
      <c r="L158" t="str">
        <f t="shared" si="693"/>
        <v/>
      </c>
    </row>
    <row r="159" spans="11:12" x14ac:dyDescent="0.3">
      <c r="K159">
        <v>55</v>
      </c>
      <c r="L159" t="str">
        <f t="shared" si="693"/>
        <v/>
      </c>
    </row>
    <row r="160" spans="11:12" x14ac:dyDescent="0.3">
      <c r="K160">
        <v>56</v>
      </c>
      <c r="L160" t="str">
        <f t="shared" si="693"/>
        <v/>
      </c>
    </row>
    <row r="161" spans="11:12" x14ac:dyDescent="0.3">
      <c r="K161">
        <v>57</v>
      </c>
      <c r="L161" t="str">
        <f t="shared" si="693"/>
        <v/>
      </c>
    </row>
    <row r="162" spans="11:12" x14ac:dyDescent="0.3">
      <c r="K162">
        <v>58</v>
      </c>
      <c r="L162" t="str">
        <f t="shared" si="693"/>
        <v/>
      </c>
    </row>
    <row r="163" spans="11:12" x14ac:dyDescent="0.3">
      <c r="K163">
        <v>59</v>
      </c>
      <c r="L163" t="str">
        <f t="shared" si="693"/>
        <v/>
      </c>
    </row>
    <row r="164" spans="11:12" x14ac:dyDescent="0.3">
      <c r="K164">
        <v>60</v>
      </c>
      <c r="L164" t="str">
        <f t="shared" si="693"/>
        <v/>
      </c>
    </row>
    <row r="165" spans="11:12" x14ac:dyDescent="0.3">
      <c r="K165">
        <v>61</v>
      </c>
      <c r="L165" t="str">
        <f t="shared" si="693"/>
        <v/>
      </c>
    </row>
    <row r="166" spans="11:12" x14ac:dyDescent="0.3">
      <c r="K166">
        <v>62</v>
      </c>
      <c r="L166" t="str">
        <f t="shared" si="693"/>
        <v/>
      </c>
    </row>
    <row r="167" spans="11:12" x14ac:dyDescent="0.3">
      <c r="K167">
        <v>63</v>
      </c>
      <c r="L167" t="str">
        <f t="shared" si="693"/>
        <v/>
      </c>
    </row>
    <row r="168" spans="11:12" x14ac:dyDescent="0.3">
      <c r="K168">
        <v>64</v>
      </c>
      <c r="L168" t="str">
        <f t="shared" si="693"/>
        <v/>
      </c>
    </row>
    <row r="169" spans="11:12" x14ac:dyDescent="0.3">
      <c r="K169">
        <v>65</v>
      </c>
      <c r="L169" t="str">
        <f t="shared" ref="L169:L184" si="694">TRIM(MID(SUBSTITUTE(L$103,";",REPT(" ",LEN(L$103))),$K169*LEN(L$103)+1,LEN(L$103)))</f>
        <v/>
      </c>
    </row>
    <row r="170" spans="11:12" x14ac:dyDescent="0.3">
      <c r="K170">
        <v>66</v>
      </c>
      <c r="L170" t="str">
        <f t="shared" si="694"/>
        <v/>
      </c>
    </row>
    <row r="171" spans="11:12" x14ac:dyDescent="0.3">
      <c r="K171">
        <v>67</v>
      </c>
      <c r="L171" t="str">
        <f t="shared" si="694"/>
        <v/>
      </c>
    </row>
    <row r="172" spans="11:12" x14ac:dyDescent="0.3">
      <c r="K172">
        <v>68</v>
      </c>
      <c r="L172" t="str">
        <f t="shared" si="694"/>
        <v/>
      </c>
    </row>
    <row r="173" spans="11:12" x14ac:dyDescent="0.3">
      <c r="K173">
        <v>69</v>
      </c>
      <c r="L173" t="str">
        <f t="shared" si="694"/>
        <v/>
      </c>
    </row>
    <row r="174" spans="11:12" x14ac:dyDescent="0.3">
      <c r="K174">
        <v>70</v>
      </c>
      <c r="L174" t="str">
        <f t="shared" si="694"/>
        <v/>
      </c>
    </row>
    <row r="175" spans="11:12" x14ac:dyDescent="0.3">
      <c r="K175">
        <v>71</v>
      </c>
      <c r="L175" t="str">
        <f t="shared" si="694"/>
        <v/>
      </c>
    </row>
    <row r="176" spans="11:12" x14ac:dyDescent="0.3">
      <c r="K176">
        <v>72</v>
      </c>
      <c r="L176" t="str">
        <f t="shared" si="694"/>
        <v/>
      </c>
    </row>
    <row r="177" spans="11:12" x14ac:dyDescent="0.3">
      <c r="K177">
        <v>73</v>
      </c>
      <c r="L177" t="str">
        <f t="shared" si="694"/>
        <v/>
      </c>
    </row>
    <row r="178" spans="11:12" x14ac:dyDescent="0.3">
      <c r="K178">
        <v>74</v>
      </c>
      <c r="L178" t="str">
        <f t="shared" si="694"/>
        <v/>
      </c>
    </row>
    <row r="179" spans="11:12" x14ac:dyDescent="0.3">
      <c r="K179">
        <v>75</v>
      </c>
      <c r="L179" t="str">
        <f t="shared" si="694"/>
        <v/>
      </c>
    </row>
    <row r="180" spans="11:12" x14ac:dyDescent="0.3">
      <c r="K180">
        <v>76</v>
      </c>
      <c r="L180" t="str">
        <f t="shared" si="694"/>
        <v/>
      </c>
    </row>
    <row r="181" spans="11:12" x14ac:dyDescent="0.3">
      <c r="K181">
        <v>77</v>
      </c>
      <c r="L181" t="str">
        <f t="shared" si="694"/>
        <v/>
      </c>
    </row>
    <row r="182" spans="11:12" x14ac:dyDescent="0.3">
      <c r="K182">
        <v>78</v>
      </c>
      <c r="L182" t="str">
        <f t="shared" si="694"/>
        <v/>
      </c>
    </row>
    <row r="183" spans="11:12" x14ac:dyDescent="0.3">
      <c r="K183">
        <v>79</v>
      </c>
      <c r="L183" t="str">
        <f t="shared" si="694"/>
        <v/>
      </c>
    </row>
    <row r="184" spans="11:12" x14ac:dyDescent="0.3">
      <c r="K184">
        <v>80</v>
      </c>
      <c r="L184" t="str">
        <f t="shared" si="694"/>
        <v/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7A10-DD21-4102-84DF-3CF719B91593}">
  <dimension ref="A1:DY90"/>
  <sheetViews>
    <sheetView workbookViewId="0">
      <selection activeCell="D11" sqref="D11"/>
    </sheetView>
  </sheetViews>
  <sheetFormatPr defaultRowHeight="14.4" x14ac:dyDescent="0.3"/>
  <cols>
    <col min="1" max="1" width="11.109375" bestFit="1" customWidth="1"/>
    <col min="2" max="2" width="16.6640625" bestFit="1" customWidth="1"/>
    <col min="3" max="3" width="16.109375" bestFit="1" customWidth="1"/>
    <col min="4" max="4" width="18.77734375" bestFit="1" customWidth="1"/>
    <col min="5" max="5" width="18.33203125" bestFit="1" customWidth="1"/>
    <col min="6" max="6" width="16.109375" bestFit="1" customWidth="1"/>
    <col min="7" max="7" width="15.5546875" bestFit="1" customWidth="1"/>
    <col min="8" max="8" width="18.21875" bestFit="1" customWidth="1"/>
    <col min="9" max="9" width="17.77734375" bestFit="1" customWidth="1"/>
    <col min="10" max="10" width="22.88671875" bestFit="1" customWidth="1"/>
    <col min="11" max="11" width="22.33203125" bestFit="1" customWidth="1"/>
    <col min="12" max="12" width="24.88671875" bestFit="1" customWidth="1"/>
    <col min="13" max="13" width="24.44140625" bestFit="1" customWidth="1"/>
    <col min="14" max="14" width="22.5546875" bestFit="1" customWidth="1"/>
    <col min="15" max="15" width="22" bestFit="1" customWidth="1"/>
    <col min="16" max="16" width="24.5546875" bestFit="1" customWidth="1"/>
    <col min="17" max="17" width="24.109375" bestFit="1" customWidth="1"/>
    <col min="18" max="18" width="19.5546875" bestFit="1" customWidth="1"/>
    <col min="19" max="19" width="19" bestFit="1" customWidth="1"/>
    <col min="20" max="20" width="21.6640625" bestFit="1" customWidth="1"/>
    <col min="21" max="21" width="21.109375" bestFit="1" customWidth="1"/>
    <col min="22" max="22" width="19" bestFit="1" customWidth="1"/>
    <col min="23" max="23" width="18.44140625" bestFit="1" customWidth="1"/>
    <col min="24" max="24" width="21" bestFit="1" customWidth="1"/>
    <col min="25" max="25" width="20.5546875" bestFit="1" customWidth="1"/>
    <col min="26" max="26" width="25.77734375" bestFit="1" customWidth="1"/>
    <col min="27" max="27" width="25.109375" bestFit="1" customWidth="1"/>
    <col min="28" max="28" width="27.77734375" bestFit="1" customWidth="1"/>
    <col min="29" max="29" width="27.33203125" bestFit="1" customWidth="1"/>
    <col min="30" max="30" width="25.44140625" bestFit="1" customWidth="1"/>
    <col min="31" max="31" width="24.77734375" bestFit="1" customWidth="1"/>
    <col min="32" max="32" width="27.44140625" bestFit="1" customWidth="1"/>
    <col min="33" max="33" width="27" bestFit="1" customWidth="1"/>
    <col min="34" max="34" width="26.77734375" bestFit="1" customWidth="1"/>
    <col min="35" max="35" width="26.21875" bestFit="1" customWidth="1"/>
    <col min="36" max="36" width="28.77734375" bestFit="1" customWidth="1"/>
    <col min="37" max="37" width="28.33203125" bestFit="1" customWidth="1"/>
    <col min="38" max="38" width="26.21875" bestFit="1" customWidth="1"/>
    <col min="39" max="39" width="25.6640625" bestFit="1" customWidth="1"/>
    <col min="40" max="40" width="28.21875" bestFit="1" customWidth="1"/>
    <col min="41" max="41" width="27.77734375" bestFit="1" customWidth="1"/>
    <col min="42" max="42" width="32.88671875" bestFit="1" customWidth="1"/>
    <col min="43" max="43" width="32.33203125" bestFit="1" customWidth="1"/>
    <col min="44" max="44" width="35" bestFit="1" customWidth="1"/>
    <col min="45" max="45" width="34.5546875" bestFit="1" customWidth="1"/>
    <col min="46" max="46" width="32.5546875" bestFit="1" customWidth="1"/>
    <col min="47" max="47" width="32" bestFit="1" customWidth="1"/>
    <col min="48" max="48" width="34.6640625" bestFit="1" customWidth="1"/>
    <col min="49" max="49" width="34.21875" bestFit="1" customWidth="1"/>
    <col min="50" max="50" width="23.21875" bestFit="1" customWidth="1"/>
    <col min="51" max="51" width="22.6640625" bestFit="1" customWidth="1"/>
    <col min="52" max="52" width="25.21875" bestFit="1" customWidth="1"/>
    <col min="53" max="53" width="24.77734375" bestFit="1" customWidth="1"/>
    <col min="54" max="54" width="22.6640625" bestFit="1" customWidth="1"/>
    <col min="55" max="55" width="22.109375" bestFit="1" customWidth="1"/>
    <col min="56" max="56" width="24.6640625" bestFit="1" customWidth="1"/>
    <col min="57" max="57" width="24.21875" bestFit="1" customWidth="1"/>
    <col min="58" max="58" width="29.33203125" bestFit="1" customWidth="1"/>
    <col min="59" max="59" width="28.77734375" bestFit="1" customWidth="1"/>
    <col min="60" max="60" width="31.44140625" bestFit="1" customWidth="1"/>
    <col min="61" max="61" width="31" bestFit="1" customWidth="1"/>
    <col min="62" max="62" width="29" bestFit="1" customWidth="1"/>
    <col min="63" max="63" width="28.44140625" bestFit="1" customWidth="1"/>
    <col min="64" max="64" width="31.109375" bestFit="1" customWidth="1"/>
    <col min="65" max="65" width="30.6640625" bestFit="1" customWidth="1"/>
    <col min="66" max="66" width="19.21875" bestFit="1" customWidth="1"/>
    <col min="67" max="67" width="18.6640625" bestFit="1" customWidth="1"/>
    <col min="68" max="68" width="21.33203125" bestFit="1" customWidth="1"/>
    <col min="69" max="69" width="20.77734375" bestFit="1" customWidth="1"/>
    <col min="70" max="70" width="18.6640625" bestFit="1" customWidth="1"/>
    <col min="71" max="71" width="18.109375" bestFit="1" customWidth="1"/>
    <col min="72" max="72" width="20.6640625" bestFit="1" customWidth="1"/>
    <col min="73" max="73" width="20.21875" bestFit="1" customWidth="1"/>
    <col min="74" max="74" width="25.44140625" bestFit="1" customWidth="1"/>
    <col min="75" max="75" width="24.77734375" bestFit="1" customWidth="1"/>
    <col min="76" max="76" width="27.44140625" bestFit="1" customWidth="1"/>
    <col min="77" max="77" width="27" bestFit="1" customWidth="1"/>
    <col min="78" max="78" width="25" bestFit="1" customWidth="1"/>
    <col min="79" max="79" width="24.44140625" bestFit="1" customWidth="1"/>
    <col min="80" max="80" width="27.109375" bestFit="1" customWidth="1"/>
    <col min="81" max="81" width="26.6640625" bestFit="1" customWidth="1"/>
    <col min="82" max="82" width="17.44140625" bestFit="1" customWidth="1"/>
    <col min="83" max="83" width="16.77734375" bestFit="1" customWidth="1"/>
    <col min="84" max="84" width="19.44140625" bestFit="1" customWidth="1"/>
    <col min="85" max="85" width="19" bestFit="1" customWidth="1"/>
    <col min="86" max="86" width="16.77734375" bestFit="1" customWidth="1"/>
    <col min="87" max="87" width="16.21875" bestFit="1" customWidth="1"/>
    <col min="88" max="88" width="18.88671875" bestFit="1" customWidth="1"/>
    <col min="89" max="89" width="18.44140625" bestFit="1" customWidth="1"/>
    <col min="90" max="90" width="23.5546875" bestFit="1" customWidth="1"/>
    <col min="91" max="91" width="23" bestFit="1" customWidth="1"/>
    <col min="92" max="92" width="25.6640625" bestFit="1" customWidth="1"/>
    <col min="93" max="93" width="25.109375" bestFit="1" customWidth="1"/>
    <col min="94" max="94" width="23.21875" bestFit="1" customWidth="1"/>
    <col min="95" max="95" width="22.6640625" bestFit="1" customWidth="1"/>
    <col min="96" max="96" width="25.21875" bestFit="1" customWidth="1"/>
    <col min="97" max="97" width="24.77734375" bestFit="1" customWidth="1"/>
    <col min="98" max="98" width="18.77734375" bestFit="1" customWidth="1"/>
    <col min="99" max="99" width="18.21875" bestFit="1" customWidth="1"/>
    <col min="100" max="100" width="20.77734375" bestFit="1" customWidth="1"/>
    <col min="101" max="101" width="20.33203125" bestFit="1" customWidth="1"/>
    <col min="102" max="102" width="18.21875" bestFit="1" customWidth="1"/>
    <col min="103" max="103" width="17.6640625" bestFit="1" customWidth="1"/>
    <col min="104" max="104" width="20.21875" bestFit="1" customWidth="1"/>
    <col min="105" max="105" width="19.77734375" bestFit="1" customWidth="1"/>
    <col min="106" max="106" width="24.88671875" bestFit="1" customWidth="1"/>
    <col min="107" max="107" width="24.33203125" bestFit="1" customWidth="1"/>
    <col min="108" max="108" width="27" bestFit="1" customWidth="1"/>
    <col min="109" max="109" width="26.5546875" bestFit="1" customWidth="1"/>
    <col min="110" max="110" width="24.5546875" bestFit="1" customWidth="1"/>
    <col min="111" max="111" width="24" bestFit="1" customWidth="1"/>
    <col min="112" max="112" width="26.6640625" bestFit="1" customWidth="1"/>
    <col min="113" max="113" width="26.21875" bestFit="1" customWidth="1"/>
    <col min="114" max="114" width="28.5546875" bestFit="1" customWidth="1"/>
    <col min="115" max="115" width="28" bestFit="1" customWidth="1"/>
    <col min="116" max="116" width="30.6640625" bestFit="1" customWidth="1"/>
    <col min="117" max="117" width="30.21875" bestFit="1" customWidth="1"/>
    <col min="118" max="118" width="28" bestFit="1" customWidth="1"/>
    <col min="119" max="119" width="27.44140625" bestFit="1" customWidth="1"/>
    <col min="120" max="120" width="30.109375" bestFit="1" customWidth="1"/>
    <col min="121" max="121" width="29.6640625" bestFit="1" customWidth="1"/>
    <col min="122" max="122" width="34.77734375" bestFit="1" customWidth="1"/>
    <col min="123" max="123" width="34.21875" bestFit="1" customWidth="1"/>
    <col min="124" max="124" width="36.77734375" bestFit="1" customWidth="1"/>
    <col min="125" max="125" width="36.33203125" bestFit="1" customWidth="1"/>
    <col min="126" max="126" width="34.44140625" bestFit="1" customWidth="1"/>
    <col min="127" max="127" width="33.88671875" bestFit="1" customWidth="1"/>
    <col min="128" max="128" width="36.44140625" bestFit="1" customWidth="1"/>
    <col min="129" max="129" width="36" bestFit="1" customWidth="1"/>
  </cols>
  <sheetData>
    <row r="1" spans="1:129" x14ac:dyDescent="0.3">
      <c r="B1" t="s">
        <v>469</v>
      </c>
      <c r="C1" t="s">
        <v>470</v>
      </c>
      <c r="D1" t="s">
        <v>471</v>
      </c>
      <c r="E1" t="s">
        <v>467</v>
      </c>
      <c r="F1" t="s">
        <v>472</v>
      </c>
      <c r="G1" t="s">
        <v>473</v>
      </c>
      <c r="H1" t="s">
        <v>468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530</v>
      </c>
      <c r="BN1" t="s">
        <v>531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  <c r="CB1" t="s">
        <v>545</v>
      </c>
      <c r="CC1" t="s">
        <v>546</v>
      </c>
      <c r="CD1" t="s">
        <v>547</v>
      </c>
      <c r="CE1" t="s">
        <v>548</v>
      </c>
      <c r="CF1" t="s">
        <v>549</v>
      </c>
      <c r="CG1" t="s">
        <v>550</v>
      </c>
      <c r="CH1" t="s">
        <v>551</v>
      </c>
      <c r="CI1" t="s">
        <v>552</v>
      </c>
      <c r="CJ1" t="s">
        <v>553</v>
      </c>
      <c r="CK1" t="s">
        <v>554</v>
      </c>
      <c r="CL1" t="s">
        <v>555</v>
      </c>
      <c r="CM1" t="s">
        <v>556</v>
      </c>
      <c r="CN1" t="s">
        <v>557</v>
      </c>
      <c r="CO1" t="s">
        <v>558</v>
      </c>
      <c r="CP1" t="s">
        <v>559</v>
      </c>
      <c r="CQ1" t="s">
        <v>560</v>
      </c>
      <c r="CR1" t="s">
        <v>561</v>
      </c>
      <c r="CS1" t="s">
        <v>562</v>
      </c>
      <c r="CT1" t="s">
        <v>563</v>
      </c>
      <c r="CU1" t="s">
        <v>564</v>
      </c>
      <c r="CV1" t="s">
        <v>565</v>
      </c>
      <c r="CW1" t="s">
        <v>566</v>
      </c>
      <c r="CX1" t="s">
        <v>567</v>
      </c>
      <c r="CY1" t="s">
        <v>568</v>
      </c>
      <c r="CZ1" t="s">
        <v>569</v>
      </c>
      <c r="DA1" t="s">
        <v>570</v>
      </c>
      <c r="DB1" t="s">
        <v>571</v>
      </c>
      <c r="DC1" t="s">
        <v>572</v>
      </c>
      <c r="DD1" t="s">
        <v>573</v>
      </c>
      <c r="DE1" t="s">
        <v>574</v>
      </c>
      <c r="DF1" t="s">
        <v>575</v>
      </c>
      <c r="DG1" t="s">
        <v>576</v>
      </c>
      <c r="DH1" t="s">
        <v>577</v>
      </c>
      <c r="DI1" t="s">
        <v>578</v>
      </c>
      <c r="DJ1" t="s">
        <v>579</v>
      </c>
      <c r="DK1" t="s">
        <v>580</v>
      </c>
      <c r="DL1" t="s">
        <v>581</v>
      </c>
      <c r="DM1" t="s">
        <v>582</v>
      </c>
      <c r="DN1" t="s">
        <v>583</v>
      </c>
      <c r="DO1" t="s">
        <v>584</v>
      </c>
      <c r="DP1" t="s">
        <v>585</v>
      </c>
      <c r="DQ1" t="s">
        <v>586</v>
      </c>
      <c r="DR1" t="s">
        <v>587</v>
      </c>
      <c r="DS1" t="s">
        <v>588</v>
      </c>
      <c r="DT1" t="s">
        <v>589</v>
      </c>
      <c r="DU1" t="s">
        <v>590</v>
      </c>
      <c r="DV1" t="s">
        <v>591</v>
      </c>
      <c r="DW1" t="s">
        <v>592</v>
      </c>
      <c r="DX1" t="s">
        <v>593</v>
      </c>
      <c r="DY1" t="s">
        <v>594</v>
      </c>
    </row>
    <row r="2" spans="1:129" x14ac:dyDescent="0.3">
      <c r="B2" t="str">
        <f>_xlfn.TEXTJOIN(";",TRUE,'Podział Ubrań'!L87:L136)</f>
        <v>Zimowe Adidasy;Biało czarne Nike;Zimowe Adidasy;Biało czarne Nike;Zimowe Adidasy;Biało czarne Nike</v>
      </c>
      <c r="C2" t="str">
        <f>_xlfn.TEXTJOIN(";",TRUE,'Podział Ubrań'!M87:M136)</f>
        <v>Eleganckie;Biało czarne Nike</v>
      </c>
      <c r="D2" t="str">
        <f>_xlfn.TEXTJOIN(";",TRUE,'Podział Ubrań'!N87:N136)</f>
        <v>Biało czarne Nike</v>
      </c>
      <c r="E2" t="str">
        <f>_xlfn.TEXTJOIN(";",TRUE,'Podział Ubrań'!O87:O136)</f>
        <v>Biało czarne Nike</v>
      </c>
      <c r="F2" t="str">
        <f>_xlfn.TEXTJOIN(";",TRUE,'Podział Ubrań'!P87:P136)</f>
        <v>Trampki;Biało czarne Nike</v>
      </c>
      <c r="G2" t="str">
        <f>_xlfn.TEXTJOIN(";",TRUE,'Podział Ubrań'!Q87:Q136)</f>
        <v>Eleganckie;Trampki;Biało czarne Nike</v>
      </c>
      <c r="H2" t="str">
        <f>_xlfn.TEXTJOIN(";",TRUE,'Podział Ubrań'!R87:R136)</f>
        <v>Trampki;Biało czarne Nike</v>
      </c>
      <c r="I2" t="str">
        <f>_xlfn.TEXTJOIN(";",TRUE,'Podział Ubrań'!S87:S136)</f>
        <v>Trampki;Biało czarne Nike</v>
      </c>
      <c r="J2" t="str">
        <f>_xlfn.TEXTJOIN(";",TRUE,'Podział Ubrań'!T87:T136)</f>
        <v>Biało czarne Nike</v>
      </c>
      <c r="K2" t="str">
        <f>_xlfn.TEXTJOIN(";",TRUE,'Podział Ubrań'!U87:U136)</f>
        <v>Eleganckie;Biało czarne Nike</v>
      </c>
      <c r="L2" t="str">
        <f>_xlfn.TEXTJOIN(";",TRUE,'Podział Ubrań'!V87:V136)</f>
        <v>Biało czarne Nike</v>
      </c>
      <c r="M2" t="str">
        <f>_xlfn.TEXTJOIN(";",TRUE,'Podział Ubrań'!W87:W136)</f>
        <v>Biało czarne Nike</v>
      </c>
      <c r="N2" t="str">
        <f>_xlfn.TEXTJOIN(";",TRUE,'Podział Ubrań'!X87:X136)</f>
        <v>Biało czarne Nike</v>
      </c>
      <c r="O2" t="str">
        <f>_xlfn.TEXTJOIN(";",TRUE,'Podział Ubrań'!Y87:Y136)</f>
        <v>Eleganckie;Biało czarne Nike</v>
      </c>
      <c r="P2" t="str">
        <f>_xlfn.TEXTJOIN(";",TRUE,'Podział Ubrań'!Z87:Z136)</f>
        <v>Biało czarne Nike</v>
      </c>
      <c r="Q2" t="str">
        <f>_xlfn.TEXTJOIN(";",TRUE,'Podział Ubrań'!AA87:AA136)</f>
        <v>Biało czarne Nike</v>
      </c>
      <c r="R2" t="str">
        <f>_xlfn.TEXTJOIN(";",TRUE,'Podział Ubrań'!AB87:AB136)</f>
        <v>Dres czarny;Dres spodnie niebies;Jasnoszare;Czarne</v>
      </c>
      <c r="S2" t="str">
        <f>_xlfn.TEXTJOIN(";",TRUE,'Podział Ubrań'!AC87:AC136)</f>
        <v>Jasnoszare;Czarne</v>
      </c>
      <c r="T2" t="str">
        <f>_xlfn.TEXTJOIN(";",TRUE,'Podział Ubrań'!AD87:AD136)</f>
        <v>Jasnoszare;Czarne</v>
      </c>
      <c r="U2" t="str">
        <f>_xlfn.TEXTJOIN(";",TRUE,'Podział Ubrań'!AE87:AE136)</f>
        <v>Jasnoszare;Czarne</v>
      </c>
      <c r="V2" t="str">
        <f>_xlfn.TEXTJOIN(";",TRUE,'Podział Ubrań'!AF87:AF136)</f>
        <v>Dres czarny;Dres spodnie niebies;Ze sznurkiem;Jasne materiałowe;Kratka;Jasnoszare;Czarne</v>
      </c>
      <c r="W2" t="str">
        <f>_xlfn.TEXTJOIN(";",TRUE,'Podział Ubrań'!AG87:AG136)</f>
        <v>Ze sznurkiem;Jasne materiałowe;Kratka;Jasnoszare;Czarne</v>
      </c>
      <c r="X2" t="str">
        <f>_xlfn.TEXTJOIN(";",TRUE,'Podział Ubrań'!AH87:AH136)</f>
        <v>Ze sznurkiem;Jasne materiałowe;Kratka;Jasnoszare;Czarne</v>
      </c>
      <c r="Y2" t="str">
        <f>_xlfn.TEXTJOIN(";",TRUE,'Podział Ubrań'!AI87:AI136)</f>
        <v>Ze sznurkiem;Jasne materiałowe;Kratka;Jasnoszare;Czarne</v>
      </c>
      <c r="Z2" t="str">
        <f>_xlfn.TEXTJOIN(";",TRUE,'Podział Ubrań'!AJ87:AJ136)</f>
        <v>Dres czarny;Dres spodnie niebies;Jasnoszare;Czarne</v>
      </c>
      <c r="AA2" t="str">
        <f>_xlfn.TEXTJOIN(";",TRUE,'Podział Ubrań'!AK87:AK136)</f>
        <v>Jasnoszare;Czarne</v>
      </c>
      <c r="AB2" t="str">
        <f>_xlfn.TEXTJOIN(";",TRUE,'Podział Ubrań'!AL87:AL136)</f>
        <v>Jasnoszare;Czarne</v>
      </c>
      <c r="AC2" t="str">
        <f>_xlfn.TEXTJOIN(";",TRUE,'Podział Ubrań'!AM87:AM136)</f>
        <v>Jasnoszare;Czarne</v>
      </c>
      <c r="AD2" t="str">
        <f>_xlfn.TEXTJOIN(";",TRUE,'Podział Ubrań'!AN87:AN136)</f>
        <v>Dres czarny;Dres spodnie niebies;Jasnoszare;Czarne</v>
      </c>
      <c r="AE2" t="str">
        <f>_xlfn.TEXTJOIN(";",TRUE,'Podział Ubrań'!AO87:AO136)</f>
        <v>Jasnoszare;Czarne</v>
      </c>
      <c r="AF2" t="str">
        <f>_xlfn.TEXTJOIN(";",TRUE,'Podział Ubrań'!AP87:AP136)</f>
        <v>Jasnoszare;Czarne</v>
      </c>
      <c r="AG2" t="str">
        <f>_xlfn.TEXTJOIN(";",TRUE,'Podział Ubrań'!AQ87:AQ136)</f>
        <v>Jasnoszare;Czarne</v>
      </c>
      <c r="AH2" t="str">
        <f>_xlfn.TEXTJOIN(";",TRUE,'Podział Ubrań'!AR87:AR136)</f>
        <v/>
      </c>
      <c r="AI2" t="str">
        <f>_xlfn.TEXTJOIN(";",TRUE,'Podział Ubrań'!AS87:AS136)</f>
        <v/>
      </c>
      <c r="AJ2" t="str">
        <f>_xlfn.TEXTJOIN(";",TRUE,'Podział Ubrań'!AT87:AT136)</f>
        <v/>
      </c>
      <c r="AK2" t="str">
        <f>_xlfn.TEXTJOIN(";",TRUE,'Podział Ubrań'!AU87:AU136)</f>
        <v/>
      </c>
      <c r="AL2" t="str">
        <f>_xlfn.TEXTJOIN(";",TRUE,'Podział Ubrań'!AV87:AV136)</f>
        <v>Palemki;Czerwone krótkie;Krótkie zielone;Krótkie niebieskie</v>
      </c>
      <c r="AM2" t="str">
        <f>_xlfn.TEXTJOIN(";",TRUE,'Podział Ubrań'!AW87:AW136)</f>
        <v>Czerwone krótkie;Krótkie zielone;Krótkie niebieskie</v>
      </c>
      <c r="AN2" t="str">
        <f>_xlfn.TEXTJOIN(";",TRUE,'Podział Ubrań'!AX87:AX136)</f>
        <v>Czerwone krótkie;Krótkie zielone;Krótkie niebieskie</v>
      </c>
      <c r="AO2" t="str">
        <f>_xlfn.TEXTJOIN(";",TRUE,'Podział Ubrań'!AY87:AY136)</f>
        <v>Czerwone krótkie;Krótkie zielone;Krótkie niebieskie</v>
      </c>
      <c r="AP2" t="str">
        <f>_xlfn.TEXTJOIN(";",TRUE,'Podział Ubrań'!AZ87:AZ136)</f>
        <v/>
      </c>
      <c r="AQ2" t="str">
        <f>_xlfn.TEXTJOIN(";",TRUE,'Podział Ubrań'!BA87:BA136)</f>
        <v/>
      </c>
      <c r="AR2" t="str">
        <f>_xlfn.TEXTJOIN(";",TRUE,'Podział Ubrań'!BB87:BB136)</f>
        <v/>
      </c>
      <c r="AS2" t="str">
        <f>_xlfn.TEXTJOIN(";",TRUE,'Podział Ubrań'!BC87:BC136)</f>
        <v/>
      </c>
      <c r="AT2" t="str">
        <f>_xlfn.TEXTJOIN(";",TRUE,'Podział Ubrań'!BD87:BD136)</f>
        <v/>
      </c>
      <c r="AU2" t="str">
        <f>_xlfn.TEXTJOIN(";",TRUE,'Podział Ubrań'!BE87:BE136)</f>
        <v/>
      </c>
      <c r="AV2" t="str">
        <f>_xlfn.TEXTJOIN(";",TRUE,'Podział Ubrań'!BF87:BF136)</f>
        <v/>
      </c>
      <c r="AW2" t="str">
        <f>_xlfn.TEXTJOIN(";",TRUE,'Podział Ubrań'!BG87:BG136)</f>
        <v/>
      </c>
      <c r="AX2" t="str">
        <f>_xlfn.TEXTJOIN(";",TRUE,'Podział Ubrań'!BH87:BH136)</f>
        <v>Złota rybka;Awokado;Jeleń;Kraby;Prosiaki;Czysty biały;Czysty czarny;Czysty zielony;Czysty niebieski;czysty szkarłat</v>
      </c>
      <c r="AY2" t="str">
        <f>_xlfn.TEXTJOIN(";",TRUE,'Podział Ubrań'!BI87:BI136)</f>
        <v>Czysty biały;Czysty czarny;Czysty zielony;Czysty niebieski;czysty szkarłat</v>
      </c>
      <c r="AZ2" t="str">
        <f>_xlfn.TEXTJOIN(";",TRUE,'Podział Ubrań'!BJ87:BJ136)</f>
        <v>Czysty biały;Czysty czarny;Czysty zielony;Czysty niebieski;czysty szkarłat</v>
      </c>
      <c r="BA2" t="str">
        <f>_xlfn.TEXTJOIN(";",TRUE,'Podział Ubrań'!BK87:BK136)</f>
        <v>Czysty biały;Czysty czarny;Czysty zielony;Czysty niebieski;czysty szkarłat</v>
      </c>
      <c r="BB2" t="str">
        <f>_xlfn.TEXTJOIN(";",TRUE,'Podział Ubrań'!BL87:BL136)</f>
        <v>Złota rybka;Awokado;Jeleń;Kraby;Prosiaki;Czysty biały;Czysty czarny;Czysty zielony;Czysty niebieski;czysty szkarłat</v>
      </c>
      <c r="BC2" t="str">
        <f>_xlfn.TEXTJOIN(";",TRUE,'Podział Ubrań'!BM87:BM136)</f>
        <v>Czysty biały;Czysty czarny;Czysty zielony;Czysty niebieski;czysty szkarłat</v>
      </c>
      <c r="BD2" t="str">
        <f>_xlfn.TEXTJOIN(";",TRUE,'Podział Ubrań'!BN87:BN136)</f>
        <v>Czysty biały;Czysty czarny;Czysty zielony;Czysty niebieski;czysty szkarłat</v>
      </c>
      <c r="BE2" t="str">
        <f>_xlfn.TEXTJOIN(";",TRUE,'Podział Ubrań'!BO87:BO136)</f>
        <v>Czysty biały;Czysty czarny;Czysty zielony;Czysty niebieski;czysty szkarłat</v>
      </c>
      <c r="BF2" t="str">
        <f>_xlfn.TEXTJOIN(";",TRUE,'Podział Ubrań'!BP87:BP136)</f>
        <v>Złota rybka;Awokado;Jeleń;Kraby;Prosiaki;Czysty biały;Czysty czarny;Czysty zielony;Czysty niebieski;czysty szkarłat</v>
      </c>
      <c r="BG2" t="str">
        <f>_xlfn.TEXTJOIN(";",TRUE,'Podział Ubrań'!BQ87:BQ136)</f>
        <v>Czysty biały;Czysty czarny;Czysty zielony;Czysty niebieski;czysty szkarłat</v>
      </c>
      <c r="BH2" t="str">
        <f>_xlfn.TEXTJOIN(";",TRUE,'Podział Ubrań'!BR87:BR136)</f>
        <v>Czysty biały;Czysty czarny;Czysty zielony;Czysty niebieski;czysty szkarłat</v>
      </c>
      <c r="BI2" t="str">
        <f>_xlfn.TEXTJOIN(";",TRUE,'Podział Ubrań'!BS87:BS136)</f>
        <v>Czysty biały;Czysty czarny;Czysty zielony;Czysty niebieski;czysty szkarłat</v>
      </c>
      <c r="BJ2" t="str">
        <f>_xlfn.TEXTJOIN(";",TRUE,'Podział Ubrań'!BT87:BT136)</f>
        <v>Złota rybka;Awokado;Jeleń;Kraby;Prosiaki;Czysty biały;Czysty czarny;Czysty zielony;Czysty niebieski;czysty szkarłat</v>
      </c>
      <c r="BK2" t="str">
        <f>_xlfn.TEXTJOIN(";",TRUE,'Podział Ubrań'!BU87:BU136)</f>
        <v>Czysty biały;Czysty czarny;Czysty zielony;Czysty niebieski;czysty szkarłat</v>
      </c>
      <c r="BL2" t="str">
        <f>_xlfn.TEXTJOIN(";",TRUE,'Podział Ubrań'!BV87:BV136)</f>
        <v>Czysty biały;Czysty czarny;Czysty zielony;Czysty niebieski;czysty szkarłat</v>
      </c>
      <c r="BM2" t="str">
        <f>_xlfn.TEXTJOIN(";",TRUE,'Podział Ubrań'!BW87:BW136)</f>
        <v>Czysty biały;Czysty czarny;Czysty zielony;Czysty niebieski;czysty szkarłat</v>
      </c>
      <c r="BN2" t="str">
        <f>_xlfn.TEXTJOIN(";",TRUE,'Podział Ubrań'!BX87:BX136)</f>
        <v/>
      </c>
      <c r="BO2" t="str">
        <f>_xlfn.TEXTJOIN(";",TRUE,'Podział Ubrań'!BY87:BY136)</f>
        <v/>
      </c>
      <c r="BP2" t="str">
        <f>_xlfn.TEXTJOIN(";",TRUE,'Podział Ubrań'!BZ87:BZ136)</f>
        <v/>
      </c>
      <c r="BQ2" t="str">
        <f>_xlfn.TEXTJOIN(";",TRUE,'Podział Ubrań'!CA87:CA136)</f>
        <v/>
      </c>
      <c r="BR2" t="str">
        <f>_xlfn.TEXTJOIN(";",TRUE,'Podział Ubrań'!CB87:CB136)</f>
        <v>Lniana;Polo granat</v>
      </c>
      <c r="BS2" t="str">
        <f>_xlfn.TEXTJOIN(";",TRUE,'Podział Ubrań'!CC87:CC136)</f>
        <v>Ralph;Lniana;Polo granat</v>
      </c>
      <c r="BT2" t="str">
        <f>_xlfn.TEXTJOIN(";",TRUE,'Podział Ubrań'!CD87:CD136)</f>
        <v>Lniana;Polo granat</v>
      </c>
      <c r="BU2" t="str">
        <f>_xlfn.TEXTJOIN(";",TRUE,'Podział Ubrań'!CE87:CE136)</f>
        <v>Lniana;Polo granat</v>
      </c>
      <c r="BV2" t="str">
        <f>_xlfn.TEXTJOIN(";",TRUE,'Podział Ubrań'!CF87:CF136)</f>
        <v/>
      </c>
      <c r="BW2" t="str">
        <f>_xlfn.TEXTJOIN(";",TRUE,'Podział Ubrań'!CG87:CG136)</f>
        <v/>
      </c>
      <c r="BX2" t="str">
        <f>_xlfn.TEXTJOIN(";",TRUE,'Podział Ubrań'!CH87:CH136)</f>
        <v/>
      </c>
      <c r="BY2" t="str">
        <f>_xlfn.TEXTJOIN(";",TRUE,'Podział Ubrań'!CI87:CI136)</f>
        <v/>
      </c>
      <c r="BZ2" t="str">
        <f>_xlfn.TEXTJOIN(";",TRUE,'Podział Ubrań'!CJ87:CJ136)</f>
        <v/>
      </c>
      <c r="CA2" t="str">
        <f>_xlfn.TEXTJOIN(";",TRUE,'Podział Ubrań'!CK87:CK136)</f>
        <v/>
      </c>
      <c r="CB2" t="str">
        <f>_xlfn.TEXTJOIN(";",TRUE,'Podział Ubrań'!CL87:CL136)</f>
        <v/>
      </c>
      <c r="CC2" t="str">
        <f>_xlfn.TEXTJOIN(";",TRUE,'Podział Ubrań'!CM87:CM136)</f>
        <v/>
      </c>
      <c r="CD2" t="str">
        <f>_xlfn.TEXTJOIN(";",TRUE,'Podział Ubrań'!CN87:CN136)</f>
        <v>Dres bluza;Karmazyn bluza</v>
      </c>
      <c r="CE2" t="str">
        <f>_xlfn.TEXTJOIN(";",TRUE,'Podział Ubrań'!CO87:CO136)</f>
        <v/>
      </c>
      <c r="CF2" t="str">
        <f>_xlfn.TEXTJOIN(";",TRUE,'Podział Ubrań'!CP87:CP136)</f>
        <v/>
      </c>
      <c r="CG2" t="str">
        <f>_xlfn.TEXTJOIN(";",TRUE,'Podział Ubrań'!CQ87:CQ136)</f>
        <v/>
      </c>
      <c r="CH2" t="str">
        <f>_xlfn.TEXTJOIN(";",TRUE,'Podział Ubrań'!CR87:CR136)</f>
        <v>Dres bluza;Karmazyn bluza</v>
      </c>
      <c r="CI2" t="str">
        <f>_xlfn.TEXTJOIN(";",TRUE,'Podział Ubrań'!CS87:CS136)</f>
        <v/>
      </c>
      <c r="CJ2" t="str">
        <f>_xlfn.TEXTJOIN(";",TRUE,'Podział Ubrań'!CT87:CT136)</f>
        <v/>
      </c>
      <c r="CK2" t="str">
        <f>_xlfn.TEXTJOIN(";",TRUE,'Podział Ubrań'!CU87:CU136)</f>
        <v/>
      </c>
      <c r="CL2" t="str">
        <f>_xlfn.TEXTJOIN(";",TRUE,'Podział Ubrań'!CV87:CV136)</f>
        <v>Dres bluza;Karmazyn bluza</v>
      </c>
      <c r="CM2" t="str">
        <f>_xlfn.TEXTJOIN(";",TRUE,'Podział Ubrań'!CW87:CW136)</f>
        <v/>
      </c>
      <c r="CN2" t="str">
        <f>_xlfn.TEXTJOIN(";",TRUE,'Podział Ubrań'!CX87:CX136)</f>
        <v/>
      </c>
      <c r="CO2" t="str">
        <f>_xlfn.TEXTJOIN(";",TRUE,'Podział Ubrań'!CY87:CY136)</f>
        <v/>
      </c>
      <c r="CP2" t="str">
        <f>_xlfn.TEXTJOIN(";",TRUE,'Podział Ubrań'!CZ87:CZ136)</f>
        <v>Szara bluza;Dres bluza;Karmazyn bluza</v>
      </c>
      <c r="CQ2" t="str">
        <f>_xlfn.TEXTJOIN(";",TRUE,'Podział Ubrań'!DA87:DA136)</f>
        <v/>
      </c>
      <c r="CR2" t="str">
        <f>_xlfn.TEXTJOIN(";",TRUE,'Podział Ubrań'!DB87:DB136)</f>
        <v/>
      </c>
      <c r="CS2" t="str">
        <f>_xlfn.TEXTJOIN(";",TRUE,'Podział Ubrań'!DC87:DC136)</f>
        <v/>
      </c>
      <c r="CT2" t="str">
        <f>_xlfn.TEXTJOIN(";",TRUE,'Podział Ubrań'!DD87:DD136)</f>
        <v>Półgolf;Niebieski serek;Golf;Kaszmir</v>
      </c>
      <c r="CU2" t="str">
        <f>_xlfn.TEXTJOIN(";",TRUE,'Podział Ubrań'!DE87:DE136)</f>
        <v>Półgolf;Niebieski serek;Golf;Kaszmir</v>
      </c>
      <c r="CV2" t="str">
        <f>_xlfn.TEXTJOIN(";",TRUE,'Podział Ubrań'!DF87:DF136)</f>
        <v>Półgolf;Niebieski serek;Golf;Kaszmir</v>
      </c>
      <c r="CW2" t="str">
        <f>_xlfn.TEXTJOIN(";",TRUE,'Podział Ubrań'!DG87:DG136)</f>
        <v>Półgolf;Niebieski serek;Golf;Kaszmir</v>
      </c>
      <c r="CX2" t="str">
        <f>_xlfn.TEXTJOIN(";",TRUE,'Podział Ubrań'!DH87:DH136)</f>
        <v/>
      </c>
      <c r="CY2" t="str">
        <f>_xlfn.TEXTJOIN(";",TRUE,'Podział Ubrań'!DI87:DI136)</f>
        <v/>
      </c>
      <c r="CZ2" t="str">
        <f>_xlfn.TEXTJOIN(";",TRUE,'Podział Ubrań'!DJ87:DJ136)</f>
        <v/>
      </c>
      <c r="DA2" t="str">
        <f>_xlfn.TEXTJOIN(";",TRUE,'Podział Ubrań'!DK87:DK136)</f>
        <v/>
      </c>
      <c r="DB2" t="str">
        <f>_xlfn.TEXTJOIN(";",TRUE,'Podział Ubrań'!DL87:DL136)</f>
        <v/>
      </c>
      <c r="DC2" t="str">
        <f>_xlfn.TEXTJOIN(";",TRUE,'Podział Ubrań'!DM87:DM136)</f>
        <v/>
      </c>
      <c r="DD2" t="str">
        <f>_xlfn.TEXTJOIN(";",TRUE,'Podział Ubrań'!DN87:DN136)</f>
        <v/>
      </c>
      <c r="DE2" t="str">
        <f>_xlfn.TEXTJOIN(";",TRUE,'Podział Ubrań'!DO87:DO136)</f>
        <v/>
      </c>
      <c r="DF2" t="str">
        <f>_xlfn.TEXTJOIN(";",TRUE,'Podział Ubrań'!DP87:DP136)</f>
        <v/>
      </c>
      <c r="DG2" t="str">
        <f>_xlfn.TEXTJOIN(";",TRUE,'Podział Ubrań'!DQ87:DQ136)</f>
        <v/>
      </c>
      <c r="DH2" t="str">
        <f>_xlfn.TEXTJOIN(";",TRUE,'Podział Ubrań'!DR87:DR136)</f>
        <v/>
      </c>
      <c r="DI2" t="str">
        <f>_xlfn.TEXTJOIN(";",TRUE,'Podział Ubrań'!DS87:DS136)</f>
        <v/>
      </c>
      <c r="DJ2" t="str">
        <f>_xlfn.TEXTJOIN(";",TRUE,'Podział Ubrań'!DT87:DT136)</f>
        <v/>
      </c>
      <c r="DK2" t="str">
        <f>_xlfn.TEXTJOIN(";",TRUE,'Podział Ubrań'!DU87:DU136)</f>
        <v>Płaszcz</v>
      </c>
      <c r="DL2" t="str">
        <f>_xlfn.TEXTJOIN(";",TRUE,'Podział Ubrań'!DV87:DV136)</f>
        <v/>
      </c>
      <c r="DM2" t="str">
        <f>_xlfn.TEXTJOIN(";",TRUE,'Podział Ubrań'!DW87:DW136)</f>
        <v/>
      </c>
      <c r="DN2" t="str">
        <f>_xlfn.TEXTJOIN(";",TRUE,'Podział Ubrań'!DX87:DX136)</f>
        <v/>
      </c>
      <c r="DO2" t="str">
        <f>_xlfn.TEXTJOIN(";",TRUE,'Podział Ubrań'!DY87:DY136)</f>
        <v/>
      </c>
      <c r="DP2" t="str">
        <f>_xlfn.TEXTJOIN(";",TRUE,'Podział Ubrań'!DZ87:DZ136)</f>
        <v/>
      </c>
      <c r="DQ2" t="str">
        <f>_xlfn.TEXTJOIN(";",TRUE,'Podział Ubrań'!EA87:EA136)</f>
        <v/>
      </c>
      <c r="DR2" t="str">
        <f>_xlfn.TEXTJOIN(";",TRUE,'Podział Ubrań'!EB87:EB136)</f>
        <v/>
      </c>
      <c r="DS2" t="str">
        <f>_xlfn.TEXTJOIN(";",TRUE,'Podział Ubrań'!EC87:EC136)</f>
        <v/>
      </c>
      <c r="DT2" t="str">
        <f>_xlfn.TEXTJOIN(";",TRUE,'Podział Ubrań'!ED87:ED136)</f>
        <v/>
      </c>
      <c r="DU2" t="str">
        <f>_xlfn.TEXTJOIN(";",TRUE,'Podział Ubrań'!EE87:EE136)</f>
        <v/>
      </c>
      <c r="DV2" t="str">
        <f>_xlfn.TEXTJOIN(";",TRUE,'Podział Ubrań'!EF87:EF136)</f>
        <v>Wiatrówka;Aviatorka</v>
      </c>
      <c r="DW2" t="str">
        <f>_xlfn.TEXTJOIN(";",TRUE,'Podział Ubrań'!EG87:EG136)</f>
        <v>Aviatorka</v>
      </c>
      <c r="DX2" t="str">
        <f>_xlfn.TEXTJOIN(";",TRUE,'Podział Ubrań'!EH87:EH136)</f>
        <v>Aviatorka</v>
      </c>
      <c r="DY2" t="str">
        <f>_xlfn.TEXTJOIN(";",TRUE,'Podział Ubrań'!EI87:EI136)</f>
        <v>Aviatorka</v>
      </c>
    </row>
    <row r="3" spans="1:129" x14ac:dyDescent="0.3">
      <c r="A3">
        <v>0</v>
      </c>
      <c r="B3" s="3" t="str">
        <f>IF(TRIM(MID(SUBSTITUTE(B$2,";",REPT(" ",LEN(B$2))),($A3*LEN(B$2)+1),LEN(B$2)))&lt;&gt;"",TRIM(MID(SUBSTITUTE(B$2,";",REPT(" ",LEN(B$2))),($A3*LEN(B$2)+1),LEN(B$2))),0)</f>
        <v>Zimowe Adidasy</v>
      </c>
      <c r="C3" s="3" t="str">
        <f t="shared" ref="C3:BN6" si="0">IF(TRIM(MID(SUBSTITUTE(C$2,";",REPT(" ",LEN(C$2))),($A3*LEN(C$2)+1),LEN(C$2)))&lt;&gt;"",TRIM(MID(SUBSTITUTE(C$2,";",REPT(" ",LEN(C$2))),($A3*LEN(C$2)+1),LEN(C$2))),0)</f>
        <v>Eleganckie</v>
      </c>
      <c r="D3" s="3" t="str">
        <f t="shared" si="0"/>
        <v>Biało czarne Nike</v>
      </c>
      <c r="E3" s="3" t="str">
        <f t="shared" si="0"/>
        <v>Biało czarne Nike</v>
      </c>
      <c r="F3" s="3" t="str">
        <f t="shared" si="0"/>
        <v>Trampki</v>
      </c>
      <c r="G3" s="3" t="str">
        <f t="shared" si="0"/>
        <v>Eleganckie</v>
      </c>
      <c r="H3" s="3" t="str">
        <f t="shared" si="0"/>
        <v>Trampki</v>
      </c>
      <c r="I3" s="3" t="str">
        <f t="shared" si="0"/>
        <v>Trampki</v>
      </c>
      <c r="J3" s="3" t="str">
        <f t="shared" si="0"/>
        <v>Biało czarne Nike</v>
      </c>
      <c r="K3" s="3" t="str">
        <f t="shared" si="0"/>
        <v>Eleganckie</v>
      </c>
      <c r="L3" s="3" t="str">
        <f t="shared" si="0"/>
        <v>Biało czarne Nike</v>
      </c>
      <c r="M3" s="3" t="str">
        <f t="shared" si="0"/>
        <v>Biało czarne Nike</v>
      </c>
      <c r="N3" s="3" t="str">
        <f t="shared" si="0"/>
        <v>Biało czarne Nike</v>
      </c>
      <c r="O3" s="3" t="str">
        <f t="shared" si="0"/>
        <v>Eleganckie</v>
      </c>
      <c r="P3" s="3" t="str">
        <f t="shared" si="0"/>
        <v>Biało czarne Nike</v>
      </c>
      <c r="Q3" s="3" t="str">
        <f t="shared" si="0"/>
        <v>Biało czarne Nike</v>
      </c>
      <c r="R3" s="3" t="str">
        <f t="shared" si="0"/>
        <v>Dres czarny</v>
      </c>
      <c r="S3" s="3" t="str">
        <f t="shared" si="0"/>
        <v>Jasnoszare</v>
      </c>
      <c r="T3" s="3" t="str">
        <f t="shared" si="0"/>
        <v>Jasnoszare</v>
      </c>
      <c r="U3" s="3" t="str">
        <f t="shared" si="0"/>
        <v>Jasnoszare</v>
      </c>
      <c r="V3" s="3" t="str">
        <f t="shared" si="0"/>
        <v>Dres czarny</v>
      </c>
      <c r="W3" s="3" t="str">
        <f t="shared" si="0"/>
        <v>Ze sznurkiem</v>
      </c>
      <c r="X3" s="3" t="str">
        <f t="shared" si="0"/>
        <v>Ze sznurkiem</v>
      </c>
      <c r="Y3" s="3" t="str">
        <f t="shared" si="0"/>
        <v>Ze sznurkiem</v>
      </c>
      <c r="Z3" s="3" t="str">
        <f t="shared" si="0"/>
        <v>Dres czarny</v>
      </c>
      <c r="AA3" s="3" t="str">
        <f t="shared" si="0"/>
        <v>Jasnoszare</v>
      </c>
      <c r="AB3" s="3" t="str">
        <f t="shared" si="0"/>
        <v>Jasnoszare</v>
      </c>
      <c r="AC3" s="3" t="str">
        <f t="shared" si="0"/>
        <v>Jasnoszare</v>
      </c>
      <c r="AD3" s="3" t="str">
        <f t="shared" si="0"/>
        <v>Dres czarny</v>
      </c>
      <c r="AE3" s="3" t="str">
        <f t="shared" si="0"/>
        <v>Jasnoszare</v>
      </c>
      <c r="AF3" s="3" t="str">
        <f t="shared" si="0"/>
        <v>Jasnoszare</v>
      </c>
      <c r="AG3" s="3" t="str">
        <f t="shared" si="0"/>
        <v>Jasnoszare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  <c r="AL3" s="3" t="str">
        <f t="shared" si="0"/>
        <v>Palemki</v>
      </c>
      <c r="AM3" s="3" t="str">
        <f t="shared" si="0"/>
        <v>Czerwone krótkie</v>
      </c>
      <c r="AN3" s="3" t="str">
        <f t="shared" si="0"/>
        <v>Czerwone krótkie</v>
      </c>
      <c r="AO3" s="3" t="str">
        <f t="shared" si="0"/>
        <v>Czerwone krótkie</v>
      </c>
      <c r="AP3" s="3">
        <f t="shared" si="0"/>
        <v>0</v>
      </c>
      <c r="AQ3" s="3">
        <f t="shared" si="0"/>
        <v>0</v>
      </c>
      <c r="AR3" s="3">
        <f t="shared" si="0"/>
        <v>0</v>
      </c>
      <c r="AS3" s="3">
        <f t="shared" si="0"/>
        <v>0</v>
      </c>
      <c r="AT3" s="3">
        <f t="shared" si="0"/>
        <v>0</v>
      </c>
      <c r="AU3" s="3">
        <f t="shared" si="0"/>
        <v>0</v>
      </c>
      <c r="AV3" s="3">
        <f t="shared" si="0"/>
        <v>0</v>
      </c>
      <c r="AW3" s="3">
        <f t="shared" si="0"/>
        <v>0</v>
      </c>
      <c r="AX3" s="3" t="str">
        <f t="shared" si="0"/>
        <v>Złota rybka</v>
      </c>
      <c r="AY3" s="3" t="str">
        <f t="shared" si="0"/>
        <v>Czysty biały</v>
      </c>
      <c r="AZ3" s="3" t="str">
        <f t="shared" si="0"/>
        <v>Czysty biały</v>
      </c>
      <c r="BA3" s="3" t="str">
        <f t="shared" si="0"/>
        <v>Czysty biały</v>
      </c>
      <c r="BB3" s="3" t="str">
        <f t="shared" si="0"/>
        <v>Złota rybka</v>
      </c>
      <c r="BC3" s="3" t="str">
        <f t="shared" si="0"/>
        <v>Czysty biały</v>
      </c>
      <c r="BD3" s="3" t="str">
        <f t="shared" si="0"/>
        <v>Czysty biały</v>
      </c>
      <c r="BE3" s="3" t="str">
        <f t="shared" si="0"/>
        <v>Czysty biały</v>
      </c>
      <c r="BF3" s="3" t="str">
        <f t="shared" si="0"/>
        <v>Złota rybka</v>
      </c>
      <c r="BG3" s="3" t="str">
        <f t="shared" si="0"/>
        <v>Czysty biały</v>
      </c>
      <c r="BH3" s="3" t="str">
        <f t="shared" si="0"/>
        <v>Czysty biały</v>
      </c>
      <c r="BI3" s="3" t="str">
        <f t="shared" si="0"/>
        <v>Czysty biały</v>
      </c>
      <c r="BJ3" s="3" t="str">
        <f t="shared" si="0"/>
        <v>Złota rybka</v>
      </c>
      <c r="BK3" s="3" t="str">
        <f t="shared" si="0"/>
        <v>Czysty biały</v>
      </c>
      <c r="BL3" s="3" t="str">
        <f t="shared" si="0"/>
        <v>Czysty biały</v>
      </c>
      <c r="BM3" s="3" t="str">
        <f t="shared" si="0"/>
        <v>Czysty biały</v>
      </c>
      <c r="BN3" s="3">
        <f t="shared" si="0"/>
        <v>0</v>
      </c>
      <c r="BO3" s="3">
        <f t="shared" ref="BO3:CS6" si="1">IF(TRIM(MID(SUBSTITUTE(BO$2,";",REPT(" ",LEN(BO$2))),($A3*LEN(BO$2)+1),LEN(BO$2)))&lt;&gt;"",TRIM(MID(SUBSTITUTE(BO$2,";",REPT(" ",LEN(BO$2))),($A3*LEN(BO$2)+1),LEN(BO$2))),0)</f>
        <v>0</v>
      </c>
      <c r="BP3" s="3">
        <f t="shared" si="1"/>
        <v>0</v>
      </c>
      <c r="BQ3" s="3">
        <f t="shared" si="1"/>
        <v>0</v>
      </c>
      <c r="BR3" s="3" t="str">
        <f t="shared" si="1"/>
        <v>Lniana</v>
      </c>
      <c r="BS3" s="3" t="str">
        <f t="shared" si="1"/>
        <v>Ralph</v>
      </c>
      <c r="BT3" s="3" t="str">
        <f t="shared" si="1"/>
        <v>Lniana</v>
      </c>
      <c r="BU3" s="3" t="str">
        <f t="shared" si="1"/>
        <v>Lniana</v>
      </c>
      <c r="BV3" s="3">
        <f t="shared" si="1"/>
        <v>0</v>
      </c>
      <c r="BW3" s="3">
        <f t="shared" si="1"/>
        <v>0</v>
      </c>
      <c r="BX3" s="3">
        <f t="shared" si="1"/>
        <v>0</v>
      </c>
      <c r="BY3" s="3">
        <f t="shared" si="1"/>
        <v>0</v>
      </c>
      <c r="BZ3" s="3">
        <f t="shared" si="1"/>
        <v>0</v>
      </c>
      <c r="CA3" s="3">
        <f t="shared" si="1"/>
        <v>0</v>
      </c>
      <c r="CB3" s="3">
        <f t="shared" si="1"/>
        <v>0</v>
      </c>
      <c r="CC3" s="3">
        <f t="shared" si="1"/>
        <v>0</v>
      </c>
      <c r="CD3" s="3" t="str">
        <f t="shared" si="1"/>
        <v>Dres bluza</v>
      </c>
      <c r="CE3" s="3">
        <f t="shared" si="1"/>
        <v>0</v>
      </c>
      <c r="CF3" s="3">
        <f t="shared" si="1"/>
        <v>0</v>
      </c>
      <c r="CG3" s="3">
        <f t="shared" si="1"/>
        <v>0</v>
      </c>
      <c r="CH3" s="3" t="str">
        <f t="shared" si="1"/>
        <v>Dres bluza</v>
      </c>
      <c r="CI3" s="3">
        <f t="shared" si="1"/>
        <v>0</v>
      </c>
      <c r="CJ3" s="3">
        <f t="shared" si="1"/>
        <v>0</v>
      </c>
      <c r="CK3" s="3">
        <f t="shared" si="1"/>
        <v>0</v>
      </c>
      <c r="CL3" s="3" t="str">
        <f t="shared" si="1"/>
        <v>Dres bluza</v>
      </c>
      <c r="CM3" s="3">
        <f t="shared" si="1"/>
        <v>0</v>
      </c>
      <c r="CN3" s="3">
        <f t="shared" si="1"/>
        <v>0</v>
      </c>
      <c r="CO3" s="3">
        <f t="shared" si="1"/>
        <v>0</v>
      </c>
      <c r="CP3" s="3" t="str">
        <f t="shared" si="1"/>
        <v>Szara bluza</v>
      </c>
      <c r="CQ3" s="3">
        <f t="shared" si="1"/>
        <v>0</v>
      </c>
      <c r="CR3" s="3">
        <f t="shared" si="1"/>
        <v>0</v>
      </c>
      <c r="CS3" s="3">
        <f t="shared" si="1"/>
        <v>0</v>
      </c>
      <c r="CT3" s="3" t="str">
        <f t="shared" ref="CT3:DC12" si="2">IF(TRIM(MID(SUBSTITUTE(CT$2,";",REPT(" ",LEN(CT$2))),($A3*LEN(CT$2)+1),LEN(CT$2)))&lt;&gt;"",TRIM(MID(SUBSTITUTE(CT$2,";",REPT(" ",LEN(CT$2))),($A3*LEN(CT$2)+1),LEN(CT$2))),0)</f>
        <v>Półgolf</v>
      </c>
      <c r="CU3" s="3" t="str">
        <f t="shared" si="2"/>
        <v>Półgolf</v>
      </c>
      <c r="CV3" s="3" t="str">
        <f t="shared" si="2"/>
        <v>Półgolf</v>
      </c>
      <c r="CW3" s="3" t="str">
        <f t="shared" si="2"/>
        <v>Półgolf</v>
      </c>
      <c r="CX3" s="3">
        <f t="shared" si="2"/>
        <v>0</v>
      </c>
      <c r="CY3" s="3">
        <f t="shared" si="2"/>
        <v>0</v>
      </c>
      <c r="CZ3" s="3">
        <f t="shared" si="2"/>
        <v>0</v>
      </c>
      <c r="DA3" s="3">
        <f t="shared" si="2"/>
        <v>0</v>
      </c>
      <c r="DB3" s="3">
        <f t="shared" si="2"/>
        <v>0</v>
      </c>
      <c r="DC3" s="3">
        <f t="shared" si="2"/>
        <v>0</v>
      </c>
      <c r="DD3" s="3">
        <f t="shared" ref="DD3:DM12" si="3">IF(TRIM(MID(SUBSTITUTE(DD$2,";",REPT(" ",LEN(DD$2))),($A3*LEN(DD$2)+1),LEN(DD$2)))&lt;&gt;"",TRIM(MID(SUBSTITUTE(DD$2,";",REPT(" ",LEN(DD$2))),($A3*LEN(DD$2)+1),LEN(DD$2))),0)</f>
        <v>0</v>
      </c>
      <c r="DE3" s="3">
        <f t="shared" si="3"/>
        <v>0</v>
      </c>
      <c r="DF3" s="3">
        <f t="shared" si="3"/>
        <v>0</v>
      </c>
      <c r="DG3" s="3">
        <f t="shared" si="3"/>
        <v>0</v>
      </c>
      <c r="DH3" s="3">
        <f t="shared" si="3"/>
        <v>0</v>
      </c>
      <c r="DI3" s="3">
        <f t="shared" si="3"/>
        <v>0</v>
      </c>
      <c r="DJ3" s="3">
        <f t="shared" si="3"/>
        <v>0</v>
      </c>
      <c r="DK3" s="3" t="str">
        <f t="shared" si="3"/>
        <v>Płaszcz</v>
      </c>
      <c r="DL3" s="3">
        <f t="shared" si="3"/>
        <v>0</v>
      </c>
      <c r="DM3" s="3">
        <f t="shared" si="3"/>
        <v>0</v>
      </c>
      <c r="DN3" s="3">
        <f t="shared" ref="DN3:DY12" si="4">IF(TRIM(MID(SUBSTITUTE(DN$2,";",REPT(" ",LEN(DN$2))),($A3*LEN(DN$2)+1),LEN(DN$2)))&lt;&gt;"",TRIM(MID(SUBSTITUTE(DN$2,";",REPT(" ",LEN(DN$2))),($A3*LEN(DN$2)+1),LEN(DN$2))),0)</f>
        <v>0</v>
      </c>
      <c r="DO3" s="3">
        <f t="shared" si="4"/>
        <v>0</v>
      </c>
      <c r="DP3" s="3">
        <f t="shared" si="4"/>
        <v>0</v>
      </c>
      <c r="DQ3" s="3">
        <f t="shared" si="4"/>
        <v>0</v>
      </c>
      <c r="DR3" s="3">
        <f t="shared" si="4"/>
        <v>0</v>
      </c>
      <c r="DS3" s="3">
        <f t="shared" si="4"/>
        <v>0</v>
      </c>
      <c r="DT3" s="3">
        <f t="shared" si="4"/>
        <v>0</v>
      </c>
      <c r="DU3" s="3">
        <f t="shared" si="4"/>
        <v>0</v>
      </c>
      <c r="DV3" s="3" t="str">
        <f t="shared" si="4"/>
        <v>Wiatrówka</v>
      </c>
      <c r="DW3" s="3" t="str">
        <f t="shared" si="4"/>
        <v>Aviatorka</v>
      </c>
      <c r="DX3" s="3" t="str">
        <f t="shared" si="4"/>
        <v>Aviatorka</v>
      </c>
      <c r="DY3" s="3" t="str">
        <f t="shared" si="4"/>
        <v>Aviatorka</v>
      </c>
    </row>
    <row r="4" spans="1:129" x14ac:dyDescent="0.3">
      <c r="A4">
        <v>1</v>
      </c>
      <c r="B4" s="3" t="str">
        <f t="shared" ref="B4:Q26" si="5">IF(TRIM(MID(SUBSTITUTE(B$2,";",REPT(" ",LEN(B$2))),($A4*LEN(B$2)+1),LEN(B$2)))&lt;&gt;"",TRIM(MID(SUBSTITUTE(B$2,";",REPT(" ",LEN(B$2))),($A4*LEN(B$2)+1),LEN(B$2))),0)</f>
        <v>Biało czarne Nike</v>
      </c>
      <c r="C4" s="3" t="str">
        <f t="shared" si="0"/>
        <v>Biało czarne Nike</v>
      </c>
      <c r="D4" s="3">
        <f t="shared" si="0"/>
        <v>0</v>
      </c>
      <c r="E4" s="3">
        <f t="shared" si="0"/>
        <v>0</v>
      </c>
      <c r="F4" s="3" t="str">
        <f t="shared" si="0"/>
        <v>Biało czarne Nike</v>
      </c>
      <c r="G4" s="3" t="str">
        <f t="shared" si="0"/>
        <v>Trampki</v>
      </c>
      <c r="H4" s="3" t="str">
        <f t="shared" si="0"/>
        <v>Biało czarne Nike</v>
      </c>
      <c r="I4" s="3" t="str">
        <f t="shared" si="0"/>
        <v>Biało czarne Nike</v>
      </c>
      <c r="J4" s="3">
        <f t="shared" si="0"/>
        <v>0</v>
      </c>
      <c r="K4" s="3" t="str">
        <f t="shared" si="0"/>
        <v>Biało czarne Nike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 t="str">
        <f t="shared" si="0"/>
        <v>Biało czarne Nike</v>
      </c>
      <c r="P4" s="3">
        <f t="shared" si="0"/>
        <v>0</v>
      </c>
      <c r="Q4" s="3">
        <f t="shared" si="0"/>
        <v>0</v>
      </c>
      <c r="R4" s="3" t="str">
        <f t="shared" si="0"/>
        <v>Dres spodnie niebies</v>
      </c>
      <c r="S4" s="3" t="str">
        <f t="shared" si="0"/>
        <v>Czarne</v>
      </c>
      <c r="T4" s="3" t="str">
        <f t="shared" si="0"/>
        <v>Czarne</v>
      </c>
      <c r="U4" s="3" t="str">
        <f t="shared" si="0"/>
        <v>Czarne</v>
      </c>
      <c r="V4" s="3" t="str">
        <f t="shared" si="0"/>
        <v>Dres spodnie niebies</v>
      </c>
      <c r="W4" s="3" t="str">
        <f t="shared" si="0"/>
        <v>Jasne materiałowe</v>
      </c>
      <c r="X4" s="3" t="str">
        <f t="shared" si="0"/>
        <v>Jasne materiałowe</v>
      </c>
      <c r="Y4" s="3" t="str">
        <f t="shared" si="0"/>
        <v>Jasne materiałowe</v>
      </c>
      <c r="Z4" s="3" t="str">
        <f t="shared" si="0"/>
        <v>Dres spodnie niebies</v>
      </c>
      <c r="AA4" s="3" t="str">
        <f t="shared" si="0"/>
        <v>Czarne</v>
      </c>
      <c r="AB4" s="3" t="str">
        <f t="shared" si="0"/>
        <v>Czarne</v>
      </c>
      <c r="AC4" s="3" t="str">
        <f t="shared" si="0"/>
        <v>Czarne</v>
      </c>
      <c r="AD4" s="3" t="str">
        <f t="shared" si="0"/>
        <v>Dres spodnie niebies</v>
      </c>
      <c r="AE4" s="3" t="str">
        <f t="shared" si="0"/>
        <v>Czarne</v>
      </c>
      <c r="AF4" s="3" t="str">
        <f t="shared" si="0"/>
        <v>Czarne</v>
      </c>
      <c r="AG4" s="3" t="str">
        <f t="shared" si="0"/>
        <v>Czarne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  <c r="AL4" s="3" t="str">
        <f t="shared" si="0"/>
        <v>Czerwone krótkie</v>
      </c>
      <c r="AM4" s="3" t="str">
        <f t="shared" si="0"/>
        <v>Krótkie zielone</v>
      </c>
      <c r="AN4" s="3" t="str">
        <f t="shared" si="0"/>
        <v>Krótkie zielone</v>
      </c>
      <c r="AO4" s="3" t="str">
        <f t="shared" si="0"/>
        <v>Krótkie zielone</v>
      </c>
      <c r="AP4" s="3">
        <f t="shared" si="0"/>
        <v>0</v>
      </c>
      <c r="AQ4" s="3">
        <f t="shared" si="0"/>
        <v>0</v>
      </c>
      <c r="AR4" s="3">
        <f t="shared" si="0"/>
        <v>0</v>
      </c>
      <c r="AS4" s="3">
        <f t="shared" si="0"/>
        <v>0</v>
      </c>
      <c r="AT4" s="3">
        <f t="shared" si="0"/>
        <v>0</v>
      </c>
      <c r="AU4" s="3">
        <f t="shared" si="0"/>
        <v>0</v>
      </c>
      <c r="AV4" s="3">
        <f t="shared" si="0"/>
        <v>0</v>
      </c>
      <c r="AW4" s="3">
        <f t="shared" si="0"/>
        <v>0</v>
      </c>
      <c r="AX4" s="3" t="str">
        <f t="shared" si="0"/>
        <v>Awokado</v>
      </c>
      <c r="AY4" s="3" t="str">
        <f t="shared" si="0"/>
        <v>Czysty czarny</v>
      </c>
      <c r="AZ4" s="3" t="str">
        <f t="shared" si="0"/>
        <v>Czysty czarny</v>
      </c>
      <c r="BA4" s="3" t="str">
        <f t="shared" si="0"/>
        <v>Czysty czarny</v>
      </c>
      <c r="BB4" s="3" t="str">
        <f t="shared" si="0"/>
        <v>Awokado</v>
      </c>
      <c r="BC4" s="3" t="str">
        <f t="shared" si="0"/>
        <v>Czysty czarny</v>
      </c>
      <c r="BD4" s="3" t="str">
        <f t="shared" si="0"/>
        <v>Czysty czarny</v>
      </c>
      <c r="BE4" s="3" t="str">
        <f t="shared" si="0"/>
        <v>Czysty czarny</v>
      </c>
      <c r="BF4" s="3" t="str">
        <f t="shared" si="0"/>
        <v>Awokado</v>
      </c>
      <c r="BG4" s="3" t="str">
        <f t="shared" si="0"/>
        <v>Czysty czarny</v>
      </c>
      <c r="BH4" s="3" t="str">
        <f t="shared" si="0"/>
        <v>Czysty czarny</v>
      </c>
      <c r="BI4" s="3" t="str">
        <f t="shared" si="0"/>
        <v>Czysty czarny</v>
      </c>
      <c r="BJ4" s="3" t="str">
        <f t="shared" si="0"/>
        <v>Awokado</v>
      </c>
      <c r="BK4" s="3" t="str">
        <f t="shared" si="0"/>
        <v>Czysty czarny</v>
      </c>
      <c r="BL4" s="3" t="str">
        <f t="shared" si="0"/>
        <v>Czysty czarny</v>
      </c>
      <c r="BM4" s="3" t="str">
        <f t="shared" si="0"/>
        <v>Czysty czarny</v>
      </c>
      <c r="BN4" s="3">
        <f t="shared" si="0"/>
        <v>0</v>
      </c>
      <c r="BO4" s="3">
        <f t="shared" si="1"/>
        <v>0</v>
      </c>
      <c r="BP4" s="3">
        <f t="shared" si="1"/>
        <v>0</v>
      </c>
      <c r="BQ4" s="3">
        <f t="shared" si="1"/>
        <v>0</v>
      </c>
      <c r="BR4" s="3" t="str">
        <f t="shared" si="1"/>
        <v>Polo granat</v>
      </c>
      <c r="BS4" s="3" t="str">
        <f t="shared" si="1"/>
        <v>Lniana</v>
      </c>
      <c r="BT4" s="3" t="str">
        <f t="shared" si="1"/>
        <v>Polo granat</v>
      </c>
      <c r="BU4" s="3" t="str">
        <f t="shared" si="1"/>
        <v>Polo granat</v>
      </c>
      <c r="BV4" s="3">
        <f t="shared" si="1"/>
        <v>0</v>
      </c>
      <c r="BW4" s="3">
        <f t="shared" si="1"/>
        <v>0</v>
      </c>
      <c r="BX4" s="3">
        <f t="shared" si="1"/>
        <v>0</v>
      </c>
      <c r="BY4" s="3">
        <f t="shared" si="1"/>
        <v>0</v>
      </c>
      <c r="BZ4" s="3">
        <f t="shared" si="1"/>
        <v>0</v>
      </c>
      <c r="CA4" s="3">
        <f t="shared" si="1"/>
        <v>0</v>
      </c>
      <c r="CB4" s="3">
        <f t="shared" si="1"/>
        <v>0</v>
      </c>
      <c r="CC4" s="3">
        <f t="shared" si="1"/>
        <v>0</v>
      </c>
      <c r="CD4" s="3" t="str">
        <f t="shared" si="1"/>
        <v>Karmazyn bluza</v>
      </c>
      <c r="CE4" s="3">
        <f t="shared" si="1"/>
        <v>0</v>
      </c>
      <c r="CF4" s="3">
        <f t="shared" si="1"/>
        <v>0</v>
      </c>
      <c r="CG4" s="3">
        <f t="shared" si="1"/>
        <v>0</v>
      </c>
      <c r="CH4" s="3" t="str">
        <f t="shared" si="1"/>
        <v>Karmazyn bluza</v>
      </c>
      <c r="CI4" s="3">
        <f t="shared" si="1"/>
        <v>0</v>
      </c>
      <c r="CJ4" s="3">
        <f t="shared" si="1"/>
        <v>0</v>
      </c>
      <c r="CK4" s="3">
        <f t="shared" si="1"/>
        <v>0</v>
      </c>
      <c r="CL4" s="3" t="str">
        <f t="shared" si="1"/>
        <v>Karmazyn bluza</v>
      </c>
      <c r="CM4" s="3">
        <f t="shared" si="1"/>
        <v>0</v>
      </c>
      <c r="CN4" s="3">
        <f t="shared" si="1"/>
        <v>0</v>
      </c>
      <c r="CO4" s="3">
        <f t="shared" si="1"/>
        <v>0</v>
      </c>
      <c r="CP4" s="3" t="str">
        <f t="shared" si="1"/>
        <v>Dres bluza</v>
      </c>
      <c r="CQ4" s="3">
        <f t="shared" si="1"/>
        <v>0</v>
      </c>
      <c r="CR4" s="3">
        <f t="shared" si="1"/>
        <v>0</v>
      </c>
      <c r="CS4" s="3">
        <f t="shared" si="1"/>
        <v>0</v>
      </c>
      <c r="CT4" s="3" t="str">
        <f t="shared" si="2"/>
        <v>Niebieski serek</v>
      </c>
      <c r="CU4" s="3" t="str">
        <f t="shared" si="2"/>
        <v>Niebieski serek</v>
      </c>
      <c r="CV4" s="3" t="str">
        <f t="shared" si="2"/>
        <v>Niebieski serek</v>
      </c>
      <c r="CW4" s="3" t="str">
        <f t="shared" si="2"/>
        <v>Niebieski serek</v>
      </c>
      <c r="CX4" s="3">
        <f t="shared" si="2"/>
        <v>0</v>
      </c>
      <c r="CY4" s="3">
        <f t="shared" si="2"/>
        <v>0</v>
      </c>
      <c r="CZ4" s="3">
        <f t="shared" si="2"/>
        <v>0</v>
      </c>
      <c r="DA4" s="3">
        <f t="shared" si="2"/>
        <v>0</v>
      </c>
      <c r="DB4" s="3">
        <f t="shared" si="2"/>
        <v>0</v>
      </c>
      <c r="DC4" s="3">
        <f t="shared" si="2"/>
        <v>0</v>
      </c>
      <c r="DD4" s="3">
        <f t="shared" si="3"/>
        <v>0</v>
      </c>
      <c r="DE4" s="3">
        <f t="shared" si="3"/>
        <v>0</v>
      </c>
      <c r="DF4" s="3">
        <f t="shared" si="3"/>
        <v>0</v>
      </c>
      <c r="DG4" s="3">
        <f t="shared" si="3"/>
        <v>0</v>
      </c>
      <c r="DH4" s="3">
        <f t="shared" si="3"/>
        <v>0</v>
      </c>
      <c r="DI4" s="3">
        <f t="shared" si="3"/>
        <v>0</v>
      </c>
      <c r="DJ4" s="3">
        <f t="shared" si="3"/>
        <v>0</v>
      </c>
      <c r="DK4" s="3">
        <f t="shared" si="3"/>
        <v>0</v>
      </c>
      <c r="DL4" s="3">
        <f t="shared" si="3"/>
        <v>0</v>
      </c>
      <c r="DM4" s="3">
        <f t="shared" si="3"/>
        <v>0</v>
      </c>
      <c r="DN4" s="3">
        <f t="shared" si="4"/>
        <v>0</v>
      </c>
      <c r="DO4" s="3">
        <f t="shared" si="4"/>
        <v>0</v>
      </c>
      <c r="DP4" s="3">
        <f t="shared" si="4"/>
        <v>0</v>
      </c>
      <c r="DQ4" s="3">
        <f t="shared" si="4"/>
        <v>0</v>
      </c>
      <c r="DR4" s="3">
        <f t="shared" si="4"/>
        <v>0</v>
      </c>
      <c r="DS4" s="3">
        <f t="shared" si="4"/>
        <v>0</v>
      </c>
      <c r="DT4" s="3">
        <f t="shared" si="4"/>
        <v>0</v>
      </c>
      <c r="DU4" s="3">
        <f t="shared" si="4"/>
        <v>0</v>
      </c>
      <c r="DV4" s="3" t="str">
        <f t="shared" si="4"/>
        <v>Aviatorka</v>
      </c>
      <c r="DW4" s="3">
        <f t="shared" si="4"/>
        <v>0</v>
      </c>
      <c r="DX4" s="3">
        <f t="shared" si="4"/>
        <v>0</v>
      </c>
      <c r="DY4" s="3">
        <f t="shared" si="4"/>
        <v>0</v>
      </c>
    </row>
    <row r="5" spans="1:129" x14ac:dyDescent="0.3">
      <c r="A5">
        <v>2</v>
      </c>
      <c r="B5" s="3" t="str">
        <f t="shared" si="5"/>
        <v>Zimowe Adidasy</v>
      </c>
      <c r="C5" s="3">
        <f t="shared" si="0"/>
        <v>0</v>
      </c>
      <c r="D5" s="3">
        <f t="shared" si="0"/>
        <v>0</v>
      </c>
      <c r="E5" s="3">
        <f t="shared" si="0"/>
        <v>0</v>
      </c>
      <c r="F5" s="3">
        <f t="shared" si="0"/>
        <v>0</v>
      </c>
      <c r="G5" s="3" t="str">
        <f t="shared" si="0"/>
        <v>Biało czarne Nike</v>
      </c>
      <c r="H5" s="3">
        <f t="shared" si="0"/>
        <v>0</v>
      </c>
      <c r="I5" s="3">
        <f t="shared" si="0"/>
        <v>0</v>
      </c>
      <c r="J5" s="3">
        <f t="shared" si="0"/>
        <v>0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 t="str">
        <f t="shared" si="0"/>
        <v>Jasnoszare</v>
      </c>
      <c r="S5" s="3">
        <f t="shared" si="0"/>
        <v>0</v>
      </c>
      <c r="T5" s="3">
        <f t="shared" si="0"/>
        <v>0</v>
      </c>
      <c r="U5" s="3">
        <f t="shared" si="0"/>
        <v>0</v>
      </c>
      <c r="V5" s="3" t="str">
        <f t="shared" si="0"/>
        <v>Ze sznurkiem</v>
      </c>
      <c r="W5" s="3" t="str">
        <f t="shared" si="0"/>
        <v>Kratka</v>
      </c>
      <c r="X5" s="3" t="str">
        <f t="shared" si="0"/>
        <v>Kratka</v>
      </c>
      <c r="Y5" s="3" t="str">
        <f t="shared" si="0"/>
        <v>Kratka</v>
      </c>
      <c r="Z5" s="3" t="str">
        <f t="shared" si="0"/>
        <v>Jasnoszare</v>
      </c>
      <c r="AA5" s="3">
        <f t="shared" si="0"/>
        <v>0</v>
      </c>
      <c r="AB5" s="3">
        <f t="shared" si="0"/>
        <v>0</v>
      </c>
      <c r="AC5" s="3">
        <f t="shared" si="0"/>
        <v>0</v>
      </c>
      <c r="AD5" s="3" t="str">
        <f t="shared" si="0"/>
        <v>Jasnoszare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  <c r="AL5" s="3" t="str">
        <f t="shared" si="0"/>
        <v>Krótkie zielone</v>
      </c>
      <c r="AM5" s="3" t="str">
        <f t="shared" si="0"/>
        <v>Krótkie niebieskie</v>
      </c>
      <c r="AN5" s="3" t="str">
        <f t="shared" si="0"/>
        <v>Krótkie niebieskie</v>
      </c>
      <c r="AO5" s="3" t="str">
        <f t="shared" si="0"/>
        <v>Krótkie niebieskie</v>
      </c>
      <c r="AP5" s="3">
        <f t="shared" si="0"/>
        <v>0</v>
      </c>
      <c r="AQ5" s="3">
        <f t="shared" si="0"/>
        <v>0</v>
      </c>
      <c r="AR5" s="3">
        <f t="shared" si="0"/>
        <v>0</v>
      </c>
      <c r="AS5" s="3">
        <f t="shared" si="0"/>
        <v>0</v>
      </c>
      <c r="AT5" s="3">
        <f t="shared" si="0"/>
        <v>0</v>
      </c>
      <c r="AU5" s="3">
        <f t="shared" si="0"/>
        <v>0</v>
      </c>
      <c r="AV5" s="3">
        <f t="shared" si="0"/>
        <v>0</v>
      </c>
      <c r="AW5" s="3">
        <f t="shared" si="0"/>
        <v>0</v>
      </c>
      <c r="AX5" s="3" t="str">
        <f t="shared" si="0"/>
        <v>Jeleń</v>
      </c>
      <c r="AY5" s="3" t="str">
        <f t="shared" si="0"/>
        <v>Czysty zielony</v>
      </c>
      <c r="AZ5" s="3" t="str">
        <f t="shared" si="0"/>
        <v>Czysty zielony</v>
      </c>
      <c r="BA5" s="3" t="str">
        <f t="shared" si="0"/>
        <v>Czysty zielony</v>
      </c>
      <c r="BB5" s="3" t="str">
        <f t="shared" si="0"/>
        <v>Jeleń</v>
      </c>
      <c r="BC5" s="3" t="str">
        <f t="shared" si="0"/>
        <v>Czysty zielony</v>
      </c>
      <c r="BD5" s="3" t="str">
        <f t="shared" si="0"/>
        <v>Czysty zielony</v>
      </c>
      <c r="BE5" s="3" t="str">
        <f t="shared" si="0"/>
        <v>Czysty zielony</v>
      </c>
      <c r="BF5" s="3" t="str">
        <f t="shared" si="0"/>
        <v>Jeleń</v>
      </c>
      <c r="BG5" s="3" t="str">
        <f t="shared" si="0"/>
        <v>Czysty zielony</v>
      </c>
      <c r="BH5" s="3" t="str">
        <f t="shared" si="0"/>
        <v>Czysty zielony</v>
      </c>
      <c r="BI5" s="3" t="str">
        <f t="shared" si="0"/>
        <v>Czysty zielony</v>
      </c>
      <c r="BJ5" s="3" t="str">
        <f t="shared" si="0"/>
        <v>Jeleń</v>
      </c>
      <c r="BK5" s="3" t="str">
        <f t="shared" si="0"/>
        <v>Czysty zielony</v>
      </c>
      <c r="BL5" s="3" t="str">
        <f t="shared" si="0"/>
        <v>Czysty zielony</v>
      </c>
      <c r="BM5" s="3" t="str">
        <f t="shared" si="0"/>
        <v>Czysty zielony</v>
      </c>
      <c r="BN5" s="3">
        <f t="shared" si="0"/>
        <v>0</v>
      </c>
      <c r="BO5" s="3">
        <f t="shared" si="1"/>
        <v>0</v>
      </c>
      <c r="BP5" s="3">
        <f t="shared" si="1"/>
        <v>0</v>
      </c>
      <c r="BQ5" s="3">
        <f t="shared" si="1"/>
        <v>0</v>
      </c>
      <c r="BR5" s="3">
        <f t="shared" si="1"/>
        <v>0</v>
      </c>
      <c r="BS5" s="3" t="str">
        <f t="shared" si="1"/>
        <v>Polo granat</v>
      </c>
      <c r="BT5" s="3">
        <f t="shared" si="1"/>
        <v>0</v>
      </c>
      <c r="BU5" s="3">
        <f t="shared" si="1"/>
        <v>0</v>
      </c>
      <c r="BV5" s="3">
        <f t="shared" si="1"/>
        <v>0</v>
      </c>
      <c r="BW5" s="3">
        <f t="shared" si="1"/>
        <v>0</v>
      </c>
      <c r="BX5" s="3">
        <f t="shared" si="1"/>
        <v>0</v>
      </c>
      <c r="BY5" s="3">
        <f t="shared" si="1"/>
        <v>0</v>
      </c>
      <c r="BZ5" s="3">
        <f t="shared" si="1"/>
        <v>0</v>
      </c>
      <c r="CA5" s="3">
        <f t="shared" si="1"/>
        <v>0</v>
      </c>
      <c r="CB5" s="3">
        <f t="shared" si="1"/>
        <v>0</v>
      </c>
      <c r="CC5" s="3">
        <f t="shared" si="1"/>
        <v>0</v>
      </c>
      <c r="CD5" s="3">
        <f t="shared" si="1"/>
        <v>0</v>
      </c>
      <c r="CE5" s="3">
        <f t="shared" si="1"/>
        <v>0</v>
      </c>
      <c r="CF5" s="3">
        <f t="shared" si="1"/>
        <v>0</v>
      </c>
      <c r="CG5" s="3">
        <f t="shared" si="1"/>
        <v>0</v>
      </c>
      <c r="CH5" s="3">
        <f t="shared" si="1"/>
        <v>0</v>
      </c>
      <c r="CI5" s="3">
        <f t="shared" si="1"/>
        <v>0</v>
      </c>
      <c r="CJ5" s="3">
        <f t="shared" si="1"/>
        <v>0</v>
      </c>
      <c r="CK5" s="3">
        <f t="shared" si="1"/>
        <v>0</v>
      </c>
      <c r="CL5" s="3">
        <f t="shared" si="1"/>
        <v>0</v>
      </c>
      <c r="CM5" s="3">
        <f t="shared" si="1"/>
        <v>0</v>
      </c>
      <c r="CN5" s="3">
        <f t="shared" si="1"/>
        <v>0</v>
      </c>
      <c r="CO5" s="3">
        <f t="shared" si="1"/>
        <v>0</v>
      </c>
      <c r="CP5" s="3" t="str">
        <f t="shared" si="1"/>
        <v>Karmazyn bluza</v>
      </c>
      <c r="CQ5" s="3">
        <f t="shared" si="1"/>
        <v>0</v>
      </c>
      <c r="CR5" s="3">
        <f t="shared" si="1"/>
        <v>0</v>
      </c>
      <c r="CS5" s="3">
        <f t="shared" si="1"/>
        <v>0</v>
      </c>
      <c r="CT5" s="3" t="str">
        <f t="shared" si="2"/>
        <v>Golf</v>
      </c>
      <c r="CU5" s="3" t="str">
        <f t="shared" si="2"/>
        <v>Golf</v>
      </c>
      <c r="CV5" s="3" t="str">
        <f t="shared" si="2"/>
        <v>Golf</v>
      </c>
      <c r="CW5" s="3" t="str">
        <f t="shared" si="2"/>
        <v>Golf</v>
      </c>
      <c r="CX5" s="3">
        <f t="shared" si="2"/>
        <v>0</v>
      </c>
      <c r="CY5" s="3">
        <f t="shared" si="2"/>
        <v>0</v>
      </c>
      <c r="CZ5" s="3">
        <f t="shared" si="2"/>
        <v>0</v>
      </c>
      <c r="DA5" s="3">
        <f t="shared" si="2"/>
        <v>0</v>
      </c>
      <c r="DB5" s="3">
        <f t="shared" si="2"/>
        <v>0</v>
      </c>
      <c r="DC5" s="3">
        <f t="shared" si="2"/>
        <v>0</v>
      </c>
      <c r="DD5" s="3">
        <f t="shared" si="3"/>
        <v>0</v>
      </c>
      <c r="DE5" s="3">
        <f t="shared" si="3"/>
        <v>0</v>
      </c>
      <c r="DF5" s="3">
        <f t="shared" si="3"/>
        <v>0</v>
      </c>
      <c r="DG5" s="3">
        <f t="shared" si="3"/>
        <v>0</v>
      </c>
      <c r="DH5" s="3">
        <f t="shared" si="3"/>
        <v>0</v>
      </c>
      <c r="DI5" s="3">
        <f t="shared" si="3"/>
        <v>0</v>
      </c>
      <c r="DJ5" s="3">
        <f t="shared" si="3"/>
        <v>0</v>
      </c>
      <c r="DK5" s="3">
        <f t="shared" si="3"/>
        <v>0</v>
      </c>
      <c r="DL5" s="3">
        <f t="shared" si="3"/>
        <v>0</v>
      </c>
      <c r="DM5" s="3">
        <f t="shared" si="3"/>
        <v>0</v>
      </c>
      <c r="DN5" s="3">
        <f t="shared" si="4"/>
        <v>0</v>
      </c>
      <c r="DO5" s="3">
        <f t="shared" si="4"/>
        <v>0</v>
      </c>
      <c r="DP5" s="3">
        <f t="shared" si="4"/>
        <v>0</v>
      </c>
      <c r="DQ5" s="3">
        <f t="shared" si="4"/>
        <v>0</v>
      </c>
      <c r="DR5" s="3">
        <f t="shared" si="4"/>
        <v>0</v>
      </c>
      <c r="DS5" s="3">
        <f t="shared" si="4"/>
        <v>0</v>
      </c>
      <c r="DT5" s="3">
        <f t="shared" si="4"/>
        <v>0</v>
      </c>
      <c r="DU5" s="3">
        <f t="shared" si="4"/>
        <v>0</v>
      </c>
      <c r="DV5" s="3">
        <f t="shared" si="4"/>
        <v>0</v>
      </c>
      <c r="DW5" s="3">
        <f t="shared" si="4"/>
        <v>0</v>
      </c>
      <c r="DX5" s="3">
        <f t="shared" si="4"/>
        <v>0</v>
      </c>
      <c r="DY5" s="3">
        <f t="shared" si="4"/>
        <v>0</v>
      </c>
    </row>
    <row r="6" spans="1:129" x14ac:dyDescent="0.3">
      <c r="A6">
        <v>3</v>
      </c>
      <c r="B6" s="3" t="str">
        <f t="shared" si="5"/>
        <v>Biało czarne Nike</v>
      </c>
      <c r="C6" s="3">
        <f t="shared" si="0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 t="str">
        <f t="shared" si="0"/>
        <v>Czarne</v>
      </c>
      <c r="S6" s="3">
        <f t="shared" si="0"/>
        <v>0</v>
      </c>
      <c r="T6" s="3">
        <f t="shared" si="0"/>
        <v>0</v>
      </c>
      <c r="U6" s="3">
        <f t="shared" si="0"/>
        <v>0</v>
      </c>
      <c r="V6" s="3" t="str">
        <f t="shared" si="0"/>
        <v>Jasne materiałowe</v>
      </c>
      <c r="W6" s="3" t="str">
        <f t="shared" si="0"/>
        <v>Jasnoszare</v>
      </c>
      <c r="X6" s="3" t="str">
        <f t="shared" si="0"/>
        <v>Jasnoszare</v>
      </c>
      <c r="Y6" s="3" t="str">
        <f t="shared" si="0"/>
        <v>Jasnoszare</v>
      </c>
      <c r="Z6" s="3" t="str">
        <f t="shared" si="0"/>
        <v>Czarne</v>
      </c>
      <c r="AA6" s="3">
        <f t="shared" si="0"/>
        <v>0</v>
      </c>
      <c r="AB6" s="3">
        <f t="shared" si="0"/>
        <v>0</v>
      </c>
      <c r="AC6" s="3">
        <f t="shared" si="0"/>
        <v>0</v>
      </c>
      <c r="AD6" s="3" t="str">
        <f t="shared" si="0"/>
        <v>Czarne</v>
      </c>
      <c r="AE6" s="3">
        <f t="shared" si="0"/>
        <v>0</v>
      </c>
      <c r="AF6" s="3">
        <f t="shared" si="0"/>
        <v>0</v>
      </c>
      <c r="AG6" s="3">
        <f t="shared" si="0"/>
        <v>0</v>
      </c>
      <c r="AH6" s="3">
        <f t="shared" si="0"/>
        <v>0</v>
      </c>
      <c r="AI6" s="3">
        <f t="shared" si="0"/>
        <v>0</v>
      </c>
      <c r="AJ6" s="3">
        <f t="shared" si="0"/>
        <v>0</v>
      </c>
      <c r="AK6" s="3">
        <f t="shared" si="0"/>
        <v>0</v>
      </c>
      <c r="AL6" s="3" t="str">
        <f t="shared" si="0"/>
        <v>Krótkie niebieskie</v>
      </c>
      <c r="AM6" s="3">
        <f t="shared" si="0"/>
        <v>0</v>
      </c>
      <c r="AN6" s="3">
        <f t="shared" si="0"/>
        <v>0</v>
      </c>
      <c r="AO6" s="3">
        <f t="shared" si="0"/>
        <v>0</v>
      </c>
      <c r="AP6" s="3">
        <f t="shared" si="0"/>
        <v>0</v>
      </c>
      <c r="AQ6" s="3">
        <f t="shared" si="0"/>
        <v>0</v>
      </c>
      <c r="AR6" s="3">
        <f t="shared" si="0"/>
        <v>0</v>
      </c>
      <c r="AS6" s="3">
        <f t="shared" si="0"/>
        <v>0</v>
      </c>
      <c r="AT6" s="3">
        <f t="shared" si="0"/>
        <v>0</v>
      </c>
      <c r="AU6" s="3">
        <f t="shared" si="0"/>
        <v>0</v>
      </c>
      <c r="AV6" s="3">
        <f t="shared" si="0"/>
        <v>0</v>
      </c>
      <c r="AW6" s="3">
        <f t="shared" si="0"/>
        <v>0</v>
      </c>
      <c r="AX6" s="3" t="str">
        <f t="shared" si="0"/>
        <v>Kraby</v>
      </c>
      <c r="AY6" s="3" t="str">
        <f t="shared" si="0"/>
        <v>Czysty niebieski</v>
      </c>
      <c r="AZ6" s="3" t="str">
        <f t="shared" si="0"/>
        <v>Czysty niebieski</v>
      </c>
      <c r="BA6" s="3" t="str">
        <f t="shared" si="0"/>
        <v>Czysty niebieski</v>
      </c>
      <c r="BB6" s="3" t="str">
        <f t="shared" si="0"/>
        <v>Kraby</v>
      </c>
      <c r="BC6" s="3" t="str">
        <f t="shared" si="0"/>
        <v>Czysty niebieski</v>
      </c>
      <c r="BD6" s="3" t="str">
        <f t="shared" si="0"/>
        <v>Czysty niebieski</v>
      </c>
      <c r="BE6" s="3" t="str">
        <f t="shared" si="0"/>
        <v>Czysty niebieski</v>
      </c>
      <c r="BF6" s="3" t="str">
        <f t="shared" si="0"/>
        <v>Kraby</v>
      </c>
      <c r="BG6" s="3" t="str">
        <f t="shared" si="0"/>
        <v>Czysty niebieski</v>
      </c>
      <c r="BH6" s="3" t="str">
        <f t="shared" si="0"/>
        <v>Czysty niebieski</v>
      </c>
      <c r="BI6" s="3" t="str">
        <f t="shared" si="0"/>
        <v>Czysty niebieski</v>
      </c>
      <c r="BJ6" s="3" t="str">
        <f t="shared" si="0"/>
        <v>Kraby</v>
      </c>
      <c r="BK6" s="3" t="str">
        <f t="shared" si="0"/>
        <v>Czysty niebieski</v>
      </c>
      <c r="BL6" s="3" t="str">
        <f t="shared" si="0"/>
        <v>Czysty niebieski</v>
      </c>
      <c r="BM6" s="3" t="str">
        <f t="shared" si="0"/>
        <v>Czysty niebieski</v>
      </c>
      <c r="BN6" s="3">
        <f t="shared" ref="C6:BN10" si="6">IF(TRIM(MID(SUBSTITUTE(BN$2,";",REPT(" ",LEN(BN$2))),($A6*LEN(BN$2)+1),LEN(BN$2)))&lt;&gt;"",TRIM(MID(SUBSTITUTE(BN$2,";",REPT(" ",LEN(BN$2))),($A6*LEN(BN$2)+1),LEN(BN$2))),0)</f>
        <v>0</v>
      </c>
      <c r="BO6" s="3">
        <f t="shared" si="1"/>
        <v>0</v>
      </c>
      <c r="BP6" s="3">
        <f t="shared" si="1"/>
        <v>0</v>
      </c>
      <c r="BQ6" s="3">
        <f t="shared" si="1"/>
        <v>0</v>
      </c>
      <c r="BR6" s="3">
        <f t="shared" si="1"/>
        <v>0</v>
      </c>
      <c r="BS6" s="3">
        <f t="shared" si="1"/>
        <v>0</v>
      </c>
      <c r="BT6" s="3">
        <f t="shared" si="1"/>
        <v>0</v>
      </c>
      <c r="BU6" s="3">
        <f t="shared" si="1"/>
        <v>0</v>
      </c>
      <c r="BV6" s="3">
        <f t="shared" si="1"/>
        <v>0</v>
      </c>
      <c r="BW6" s="3">
        <f t="shared" si="1"/>
        <v>0</v>
      </c>
      <c r="BX6" s="3">
        <f t="shared" si="1"/>
        <v>0</v>
      </c>
      <c r="BY6" s="3">
        <f t="shared" si="1"/>
        <v>0</v>
      </c>
      <c r="BZ6" s="3">
        <f t="shared" si="1"/>
        <v>0</v>
      </c>
      <c r="CA6" s="3">
        <f t="shared" si="1"/>
        <v>0</v>
      </c>
      <c r="CB6" s="3">
        <f t="shared" si="1"/>
        <v>0</v>
      </c>
      <c r="CC6" s="3">
        <f t="shared" si="1"/>
        <v>0</v>
      </c>
      <c r="CD6" s="3">
        <f t="shared" si="1"/>
        <v>0</v>
      </c>
      <c r="CE6" s="3">
        <f t="shared" si="1"/>
        <v>0</v>
      </c>
      <c r="CF6" s="3">
        <f t="shared" si="1"/>
        <v>0</v>
      </c>
      <c r="CG6" s="3">
        <f t="shared" si="1"/>
        <v>0</v>
      </c>
      <c r="CH6" s="3">
        <f t="shared" si="1"/>
        <v>0</v>
      </c>
      <c r="CI6" s="3">
        <f t="shared" si="1"/>
        <v>0</v>
      </c>
      <c r="CJ6" s="3">
        <f t="shared" si="1"/>
        <v>0</v>
      </c>
      <c r="CK6" s="3">
        <f t="shared" si="1"/>
        <v>0</v>
      </c>
      <c r="CL6" s="3">
        <f t="shared" si="1"/>
        <v>0</v>
      </c>
      <c r="CM6" s="3">
        <f t="shared" si="1"/>
        <v>0</v>
      </c>
      <c r="CN6" s="3">
        <f t="shared" si="1"/>
        <v>0</v>
      </c>
      <c r="CO6" s="3">
        <f t="shared" si="1"/>
        <v>0</v>
      </c>
      <c r="CP6" s="3">
        <f t="shared" si="1"/>
        <v>0</v>
      </c>
      <c r="CQ6" s="3">
        <f t="shared" si="1"/>
        <v>0</v>
      </c>
      <c r="CR6" s="3">
        <f t="shared" si="1"/>
        <v>0</v>
      </c>
      <c r="CS6" s="3">
        <f t="shared" si="1"/>
        <v>0</v>
      </c>
      <c r="CT6" s="3" t="str">
        <f t="shared" si="2"/>
        <v>Kaszmir</v>
      </c>
      <c r="CU6" s="3" t="str">
        <f t="shared" si="2"/>
        <v>Kaszmir</v>
      </c>
      <c r="CV6" s="3" t="str">
        <f t="shared" si="2"/>
        <v>Kaszmir</v>
      </c>
      <c r="CW6" s="3" t="str">
        <f t="shared" si="2"/>
        <v>Kaszmir</v>
      </c>
      <c r="CX6" s="3">
        <f t="shared" si="2"/>
        <v>0</v>
      </c>
      <c r="CY6" s="3">
        <f t="shared" si="2"/>
        <v>0</v>
      </c>
      <c r="CZ6" s="3">
        <f t="shared" si="2"/>
        <v>0</v>
      </c>
      <c r="DA6" s="3">
        <f t="shared" si="2"/>
        <v>0</v>
      </c>
      <c r="DB6" s="3">
        <f t="shared" si="2"/>
        <v>0</v>
      </c>
      <c r="DC6" s="3">
        <f t="shared" si="2"/>
        <v>0</v>
      </c>
      <c r="DD6" s="3">
        <f t="shared" si="3"/>
        <v>0</v>
      </c>
      <c r="DE6" s="3">
        <f t="shared" si="3"/>
        <v>0</v>
      </c>
      <c r="DF6" s="3">
        <f t="shared" si="3"/>
        <v>0</v>
      </c>
      <c r="DG6" s="3">
        <f t="shared" si="3"/>
        <v>0</v>
      </c>
      <c r="DH6" s="3">
        <f t="shared" si="3"/>
        <v>0</v>
      </c>
      <c r="DI6" s="3">
        <f t="shared" si="3"/>
        <v>0</v>
      </c>
      <c r="DJ6" s="3">
        <f t="shared" si="3"/>
        <v>0</v>
      </c>
      <c r="DK6" s="3">
        <f t="shared" si="3"/>
        <v>0</v>
      </c>
      <c r="DL6" s="3">
        <f t="shared" si="3"/>
        <v>0</v>
      </c>
      <c r="DM6" s="3">
        <f t="shared" si="3"/>
        <v>0</v>
      </c>
      <c r="DN6" s="3">
        <f t="shared" si="4"/>
        <v>0</v>
      </c>
      <c r="DO6" s="3">
        <f t="shared" si="4"/>
        <v>0</v>
      </c>
      <c r="DP6" s="3">
        <f t="shared" si="4"/>
        <v>0</v>
      </c>
      <c r="DQ6" s="3">
        <f t="shared" si="4"/>
        <v>0</v>
      </c>
      <c r="DR6" s="3">
        <f t="shared" si="4"/>
        <v>0</v>
      </c>
      <c r="DS6" s="3">
        <f t="shared" si="4"/>
        <v>0</v>
      </c>
      <c r="DT6" s="3">
        <f t="shared" si="4"/>
        <v>0</v>
      </c>
      <c r="DU6" s="3">
        <f t="shared" si="4"/>
        <v>0</v>
      </c>
      <c r="DV6" s="3">
        <f t="shared" si="4"/>
        <v>0</v>
      </c>
      <c r="DW6" s="3">
        <f t="shared" si="4"/>
        <v>0</v>
      </c>
      <c r="DX6" s="3">
        <f t="shared" si="4"/>
        <v>0</v>
      </c>
      <c r="DY6" s="3">
        <f t="shared" si="4"/>
        <v>0</v>
      </c>
    </row>
    <row r="7" spans="1:129" x14ac:dyDescent="0.3">
      <c r="A7">
        <v>4</v>
      </c>
      <c r="B7" s="3" t="str">
        <f t="shared" si="5"/>
        <v>Zimowe Adidasy</v>
      </c>
      <c r="C7" s="3">
        <f t="shared" si="6"/>
        <v>0</v>
      </c>
      <c r="D7" s="3">
        <f t="shared" si="6"/>
        <v>0</v>
      </c>
      <c r="E7" s="3">
        <f t="shared" si="6"/>
        <v>0</v>
      </c>
      <c r="F7" s="3">
        <f t="shared" si="6"/>
        <v>0</v>
      </c>
      <c r="G7" s="3">
        <f t="shared" si="6"/>
        <v>0</v>
      </c>
      <c r="H7" s="3">
        <f t="shared" si="6"/>
        <v>0</v>
      </c>
      <c r="I7" s="3">
        <f t="shared" si="6"/>
        <v>0</v>
      </c>
      <c r="J7" s="3">
        <f t="shared" si="6"/>
        <v>0</v>
      </c>
      <c r="K7" s="3">
        <f t="shared" si="6"/>
        <v>0</v>
      </c>
      <c r="L7" s="3">
        <f t="shared" si="6"/>
        <v>0</v>
      </c>
      <c r="M7" s="3">
        <f t="shared" si="6"/>
        <v>0</v>
      </c>
      <c r="N7" s="3">
        <f t="shared" si="6"/>
        <v>0</v>
      </c>
      <c r="O7" s="3">
        <f t="shared" si="6"/>
        <v>0</v>
      </c>
      <c r="P7" s="3">
        <f t="shared" si="6"/>
        <v>0</v>
      </c>
      <c r="Q7" s="3">
        <f t="shared" si="6"/>
        <v>0</v>
      </c>
      <c r="R7" s="3">
        <f t="shared" si="6"/>
        <v>0</v>
      </c>
      <c r="S7" s="3">
        <f t="shared" si="6"/>
        <v>0</v>
      </c>
      <c r="T7" s="3">
        <f t="shared" si="6"/>
        <v>0</v>
      </c>
      <c r="U7" s="3">
        <f t="shared" si="6"/>
        <v>0</v>
      </c>
      <c r="V7" s="3" t="str">
        <f t="shared" si="6"/>
        <v>Kratka</v>
      </c>
      <c r="W7" s="3" t="str">
        <f t="shared" si="6"/>
        <v>Czarne</v>
      </c>
      <c r="X7" s="3" t="str">
        <f t="shared" si="6"/>
        <v>Czarne</v>
      </c>
      <c r="Y7" s="3" t="str">
        <f t="shared" si="6"/>
        <v>Czarne</v>
      </c>
      <c r="Z7" s="3">
        <f t="shared" si="6"/>
        <v>0</v>
      </c>
      <c r="AA7" s="3">
        <f t="shared" si="6"/>
        <v>0</v>
      </c>
      <c r="AB7" s="3">
        <f t="shared" si="6"/>
        <v>0</v>
      </c>
      <c r="AC7" s="3">
        <f t="shared" si="6"/>
        <v>0</v>
      </c>
      <c r="AD7" s="3">
        <f t="shared" si="6"/>
        <v>0</v>
      </c>
      <c r="AE7" s="3">
        <f t="shared" si="6"/>
        <v>0</v>
      </c>
      <c r="AF7" s="3">
        <f t="shared" si="6"/>
        <v>0</v>
      </c>
      <c r="AG7" s="3">
        <f t="shared" si="6"/>
        <v>0</v>
      </c>
      <c r="AH7" s="3">
        <f t="shared" si="6"/>
        <v>0</v>
      </c>
      <c r="AI7" s="3">
        <f t="shared" si="6"/>
        <v>0</v>
      </c>
      <c r="AJ7" s="3">
        <f t="shared" si="6"/>
        <v>0</v>
      </c>
      <c r="AK7" s="3">
        <f t="shared" si="6"/>
        <v>0</v>
      </c>
      <c r="AL7" s="3">
        <f t="shared" si="6"/>
        <v>0</v>
      </c>
      <c r="AM7" s="3">
        <f t="shared" si="6"/>
        <v>0</v>
      </c>
      <c r="AN7" s="3">
        <f t="shared" si="6"/>
        <v>0</v>
      </c>
      <c r="AO7" s="3">
        <f t="shared" si="6"/>
        <v>0</v>
      </c>
      <c r="AP7" s="3">
        <f t="shared" si="6"/>
        <v>0</v>
      </c>
      <c r="AQ7" s="3">
        <f t="shared" si="6"/>
        <v>0</v>
      </c>
      <c r="AR7" s="3">
        <f t="shared" si="6"/>
        <v>0</v>
      </c>
      <c r="AS7" s="3">
        <f t="shared" si="6"/>
        <v>0</v>
      </c>
      <c r="AT7" s="3">
        <f t="shared" si="6"/>
        <v>0</v>
      </c>
      <c r="AU7" s="3">
        <f t="shared" si="6"/>
        <v>0</v>
      </c>
      <c r="AV7" s="3">
        <f t="shared" si="6"/>
        <v>0</v>
      </c>
      <c r="AW7" s="3">
        <f t="shared" si="6"/>
        <v>0</v>
      </c>
      <c r="AX7" s="3" t="str">
        <f t="shared" si="6"/>
        <v>Prosiaki</v>
      </c>
      <c r="AY7" s="3" t="str">
        <f t="shared" si="6"/>
        <v>czysty szkarłat</v>
      </c>
      <c r="AZ7" s="3" t="str">
        <f t="shared" si="6"/>
        <v>czysty szkarłat</v>
      </c>
      <c r="BA7" s="3" t="str">
        <f t="shared" si="6"/>
        <v>czysty szkarłat</v>
      </c>
      <c r="BB7" s="3" t="str">
        <f t="shared" si="6"/>
        <v>Prosiaki</v>
      </c>
      <c r="BC7" s="3" t="str">
        <f t="shared" si="6"/>
        <v>czysty szkarłat</v>
      </c>
      <c r="BD7" s="3" t="str">
        <f t="shared" si="6"/>
        <v>czysty szkarłat</v>
      </c>
      <c r="BE7" s="3" t="str">
        <f t="shared" si="6"/>
        <v>czysty szkarłat</v>
      </c>
      <c r="BF7" s="3" t="str">
        <f t="shared" si="6"/>
        <v>Prosiaki</v>
      </c>
      <c r="BG7" s="3" t="str">
        <f t="shared" si="6"/>
        <v>czysty szkarłat</v>
      </c>
      <c r="BH7" s="3" t="str">
        <f t="shared" si="6"/>
        <v>czysty szkarłat</v>
      </c>
      <c r="BI7" s="3" t="str">
        <f t="shared" si="6"/>
        <v>czysty szkarłat</v>
      </c>
      <c r="BJ7" s="3" t="str">
        <f t="shared" si="6"/>
        <v>Prosiaki</v>
      </c>
      <c r="BK7" s="3" t="str">
        <f t="shared" si="6"/>
        <v>czysty szkarłat</v>
      </c>
      <c r="BL7" s="3" t="str">
        <f t="shared" si="6"/>
        <v>czysty szkarłat</v>
      </c>
      <c r="BM7" s="3" t="str">
        <f t="shared" si="6"/>
        <v>czysty szkarłat</v>
      </c>
      <c r="BN7" s="3">
        <f t="shared" si="6"/>
        <v>0</v>
      </c>
      <c r="BO7" s="3">
        <f t="shared" ref="BO7:CS10" si="7">IF(TRIM(MID(SUBSTITUTE(BO$2,";",REPT(" ",LEN(BO$2))),($A7*LEN(BO$2)+1),LEN(BO$2)))&lt;&gt;"",TRIM(MID(SUBSTITUTE(BO$2,";",REPT(" ",LEN(BO$2))),($A7*LEN(BO$2)+1),LEN(BO$2))),0)</f>
        <v>0</v>
      </c>
      <c r="BP7" s="3">
        <f t="shared" si="7"/>
        <v>0</v>
      </c>
      <c r="BQ7" s="3">
        <f t="shared" si="7"/>
        <v>0</v>
      </c>
      <c r="BR7" s="3">
        <f t="shared" si="7"/>
        <v>0</v>
      </c>
      <c r="BS7" s="3">
        <f t="shared" si="7"/>
        <v>0</v>
      </c>
      <c r="BT7" s="3">
        <f t="shared" si="7"/>
        <v>0</v>
      </c>
      <c r="BU7" s="3">
        <f t="shared" si="7"/>
        <v>0</v>
      </c>
      <c r="BV7" s="3">
        <f t="shared" si="7"/>
        <v>0</v>
      </c>
      <c r="BW7" s="3">
        <f t="shared" si="7"/>
        <v>0</v>
      </c>
      <c r="BX7" s="3">
        <f t="shared" si="7"/>
        <v>0</v>
      </c>
      <c r="BY7" s="3">
        <f t="shared" si="7"/>
        <v>0</v>
      </c>
      <c r="BZ7" s="3">
        <f t="shared" si="7"/>
        <v>0</v>
      </c>
      <c r="CA7" s="3">
        <f t="shared" si="7"/>
        <v>0</v>
      </c>
      <c r="CB7" s="3">
        <f t="shared" si="7"/>
        <v>0</v>
      </c>
      <c r="CC7" s="3">
        <f t="shared" si="7"/>
        <v>0</v>
      </c>
      <c r="CD7" s="3">
        <f t="shared" si="7"/>
        <v>0</v>
      </c>
      <c r="CE7" s="3">
        <f t="shared" si="7"/>
        <v>0</v>
      </c>
      <c r="CF7" s="3">
        <f t="shared" si="7"/>
        <v>0</v>
      </c>
      <c r="CG7" s="3">
        <f t="shared" si="7"/>
        <v>0</v>
      </c>
      <c r="CH7" s="3">
        <f t="shared" si="7"/>
        <v>0</v>
      </c>
      <c r="CI7" s="3">
        <f t="shared" si="7"/>
        <v>0</v>
      </c>
      <c r="CJ7" s="3">
        <f t="shared" si="7"/>
        <v>0</v>
      </c>
      <c r="CK7" s="3">
        <f t="shared" si="7"/>
        <v>0</v>
      </c>
      <c r="CL7" s="3">
        <f t="shared" si="7"/>
        <v>0</v>
      </c>
      <c r="CM7" s="3">
        <f t="shared" si="7"/>
        <v>0</v>
      </c>
      <c r="CN7" s="3">
        <f t="shared" si="7"/>
        <v>0</v>
      </c>
      <c r="CO7" s="3">
        <f t="shared" si="7"/>
        <v>0</v>
      </c>
      <c r="CP7" s="3">
        <f t="shared" si="7"/>
        <v>0</v>
      </c>
      <c r="CQ7" s="3">
        <f t="shared" si="7"/>
        <v>0</v>
      </c>
      <c r="CR7" s="3">
        <f t="shared" si="7"/>
        <v>0</v>
      </c>
      <c r="CS7" s="3">
        <f t="shared" si="7"/>
        <v>0</v>
      </c>
      <c r="CT7" s="3">
        <f t="shared" si="2"/>
        <v>0</v>
      </c>
      <c r="CU7" s="3">
        <f t="shared" si="2"/>
        <v>0</v>
      </c>
      <c r="CV7" s="3">
        <f t="shared" si="2"/>
        <v>0</v>
      </c>
      <c r="CW7" s="3">
        <f t="shared" si="2"/>
        <v>0</v>
      </c>
      <c r="CX7" s="3">
        <f t="shared" si="2"/>
        <v>0</v>
      </c>
      <c r="CY7" s="3">
        <f t="shared" si="2"/>
        <v>0</v>
      </c>
      <c r="CZ7" s="3">
        <f t="shared" si="2"/>
        <v>0</v>
      </c>
      <c r="DA7" s="3">
        <f t="shared" si="2"/>
        <v>0</v>
      </c>
      <c r="DB7" s="3">
        <f t="shared" si="2"/>
        <v>0</v>
      </c>
      <c r="DC7" s="3">
        <f t="shared" si="2"/>
        <v>0</v>
      </c>
      <c r="DD7" s="3">
        <f t="shared" si="3"/>
        <v>0</v>
      </c>
      <c r="DE7" s="3">
        <f t="shared" si="3"/>
        <v>0</v>
      </c>
      <c r="DF7" s="3">
        <f t="shared" si="3"/>
        <v>0</v>
      </c>
      <c r="DG7" s="3">
        <f t="shared" si="3"/>
        <v>0</v>
      </c>
      <c r="DH7" s="3">
        <f t="shared" si="3"/>
        <v>0</v>
      </c>
      <c r="DI7" s="3">
        <f t="shared" si="3"/>
        <v>0</v>
      </c>
      <c r="DJ7" s="3">
        <f t="shared" si="3"/>
        <v>0</v>
      </c>
      <c r="DK7" s="3">
        <f t="shared" si="3"/>
        <v>0</v>
      </c>
      <c r="DL7" s="3">
        <f t="shared" si="3"/>
        <v>0</v>
      </c>
      <c r="DM7" s="3">
        <f t="shared" si="3"/>
        <v>0</v>
      </c>
      <c r="DN7" s="3">
        <f t="shared" si="4"/>
        <v>0</v>
      </c>
      <c r="DO7" s="3">
        <f t="shared" si="4"/>
        <v>0</v>
      </c>
      <c r="DP7" s="3">
        <f t="shared" si="4"/>
        <v>0</v>
      </c>
      <c r="DQ7" s="3">
        <f t="shared" si="4"/>
        <v>0</v>
      </c>
      <c r="DR7" s="3">
        <f t="shared" si="4"/>
        <v>0</v>
      </c>
      <c r="DS7" s="3">
        <f t="shared" si="4"/>
        <v>0</v>
      </c>
      <c r="DT7" s="3">
        <f t="shared" si="4"/>
        <v>0</v>
      </c>
      <c r="DU7" s="3">
        <f t="shared" si="4"/>
        <v>0</v>
      </c>
      <c r="DV7" s="3">
        <f t="shared" si="4"/>
        <v>0</v>
      </c>
      <c r="DW7" s="3">
        <f t="shared" si="4"/>
        <v>0</v>
      </c>
      <c r="DX7" s="3">
        <f t="shared" si="4"/>
        <v>0</v>
      </c>
      <c r="DY7" s="3">
        <f t="shared" si="4"/>
        <v>0</v>
      </c>
    </row>
    <row r="8" spans="1:129" x14ac:dyDescent="0.3">
      <c r="A8">
        <v>5</v>
      </c>
      <c r="B8" s="3" t="str">
        <f t="shared" si="5"/>
        <v>Biało czarne Nike</v>
      </c>
      <c r="C8" s="3">
        <f t="shared" si="6"/>
        <v>0</v>
      </c>
      <c r="D8" s="3">
        <f t="shared" si="6"/>
        <v>0</v>
      </c>
      <c r="E8" s="3">
        <f t="shared" si="6"/>
        <v>0</v>
      </c>
      <c r="F8" s="3">
        <f t="shared" si="6"/>
        <v>0</v>
      </c>
      <c r="G8" s="3">
        <f t="shared" si="6"/>
        <v>0</v>
      </c>
      <c r="H8" s="3">
        <f t="shared" si="6"/>
        <v>0</v>
      </c>
      <c r="I8" s="3">
        <f t="shared" si="6"/>
        <v>0</v>
      </c>
      <c r="J8" s="3">
        <f t="shared" si="6"/>
        <v>0</v>
      </c>
      <c r="K8" s="3">
        <f t="shared" si="6"/>
        <v>0</v>
      </c>
      <c r="L8" s="3">
        <f t="shared" si="6"/>
        <v>0</v>
      </c>
      <c r="M8" s="3">
        <f t="shared" si="6"/>
        <v>0</v>
      </c>
      <c r="N8" s="3">
        <f t="shared" si="6"/>
        <v>0</v>
      </c>
      <c r="O8" s="3">
        <f t="shared" si="6"/>
        <v>0</v>
      </c>
      <c r="P8" s="3">
        <f t="shared" si="6"/>
        <v>0</v>
      </c>
      <c r="Q8" s="3">
        <f t="shared" si="6"/>
        <v>0</v>
      </c>
      <c r="R8" s="3">
        <f t="shared" si="6"/>
        <v>0</v>
      </c>
      <c r="S8" s="3">
        <f t="shared" si="6"/>
        <v>0</v>
      </c>
      <c r="T8" s="3">
        <f t="shared" si="6"/>
        <v>0</v>
      </c>
      <c r="U8" s="3">
        <f t="shared" si="6"/>
        <v>0</v>
      </c>
      <c r="V8" s="3" t="str">
        <f t="shared" si="6"/>
        <v>Jasnoszare</v>
      </c>
      <c r="W8" s="3">
        <f t="shared" si="6"/>
        <v>0</v>
      </c>
      <c r="X8" s="3">
        <f t="shared" si="6"/>
        <v>0</v>
      </c>
      <c r="Y8" s="3">
        <f t="shared" si="6"/>
        <v>0</v>
      </c>
      <c r="Z8" s="3">
        <f t="shared" si="6"/>
        <v>0</v>
      </c>
      <c r="AA8" s="3">
        <f t="shared" si="6"/>
        <v>0</v>
      </c>
      <c r="AB8" s="3">
        <f t="shared" si="6"/>
        <v>0</v>
      </c>
      <c r="AC8" s="3">
        <f t="shared" si="6"/>
        <v>0</v>
      </c>
      <c r="AD8" s="3">
        <f t="shared" si="6"/>
        <v>0</v>
      </c>
      <c r="AE8" s="3">
        <f t="shared" si="6"/>
        <v>0</v>
      </c>
      <c r="AF8" s="3">
        <f t="shared" si="6"/>
        <v>0</v>
      </c>
      <c r="AG8" s="3">
        <f t="shared" si="6"/>
        <v>0</v>
      </c>
      <c r="AH8" s="3">
        <f t="shared" si="6"/>
        <v>0</v>
      </c>
      <c r="AI8" s="3">
        <f t="shared" si="6"/>
        <v>0</v>
      </c>
      <c r="AJ8" s="3">
        <f t="shared" si="6"/>
        <v>0</v>
      </c>
      <c r="AK8" s="3">
        <f t="shared" si="6"/>
        <v>0</v>
      </c>
      <c r="AL8" s="3">
        <f t="shared" si="6"/>
        <v>0</v>
      </c>
      <c r="AM8" s="3">
        <f t="shared" si="6"/>
        <v>0</v>
      </c>
      <c r="AN8" s="3">
        <f t="shared" si="6"/>
        <v>0</v>
      </c>
      <c r="AO8" s="3">
        <f t="shared" si="6"/>
        <v>0</v>
      </c>
      <c r="AP8" s="3">
        <f t="shared" si="6"/>
        <v>0</v>
      </c>
      <c r="AQ8" s="3">
        <f t="shared" si="6"/>
        <v>0</v>
      </c>
      <c r="AR8" s="3">
        <f t="shared" si="6"/>
        <v>0</v>
      </c>
      <c r="AS8" s="3">
        <f t="shared" si="6"/>
        <v>0</v>
      </c>
      <c r="AT8" s="3">
        <f t="shared" si="6"/>
        <v>0</v>
      </c>
      <c r="AU8" s="3">
        <f t="shared" si="6"/>
        <v>0</v>
      </c>
      <c r="AV8" s="3">
        <f t="shared" si="6"/>
        <v>0</v>
      </c>
      <c r="AW8" s="3">
        <f t="shared" si="6"/>
        <v>0</v>
      </c>
      <c r="AX8" s="3" t="str">
        <f t="shared" si="6"/>
        <v>Czysty biały</v>
      </c>
      <c r="AY8" s="3">
        <f t="shared" si="6"/>
        <v>0</v>
      </c>
      <c r="AZ8" s="3">
        <f t="shared" si="6"/>
        <v>0</v>
      </c>
      <c r="BA8" s="3">
        <f t="shared" si="6"/>
        <v>0</v>
      </c>
      <c r="BB8" s="3" t="str">
        <f t="shared" si="6"/>
        <v>Czysty biały</v>
      </c>
      <c r="BC8" s="3">
        <f t="shared" si="6"/>
        <v>0</v>
      </c>
      <c r="BD8" s="3">
        <f t="shared" si="6"/>
        <v>0</v>
      </c>
      <c r="BE8" s="3">
        <f t="shared" si="6"/>
        <v>0</v>
      </c>
      <c r="BF8" s="3" t="str">
        <f t="shared" si="6"/>
        <v>Czysty biały</v>
      </c>
      <c r="BG8" s="3">
        <f t="shared" si="6"/>
        <v>0</v>
      </c>
      <c r="BH8" s="3">
        <f t="shared" si="6"/>
        <v>0</v>
      </c>
      <c r="BI8" s="3">
        <f t="shared" si="6"/>
        <v>0</v>
      </c>
      <c r="BJ8" s="3" t="str">
        <f t="shared" si="6"/>
        <v>Czysty biały</v>
      </c>
      <c r="BK8" s="3">
        <f t="shared" si="6"/>
        <v>0</v>
      </c>
      <c r="BL8" s="3">
        <f t="shared" si="6"/>
        <v>0</v>
      </c>
      <c r="BM8" s="3">
        <f t="shared" si="6"/>
        <v>0</v>
      </c>
      <c r="BN8" s="3">
        <f t="shared" si="6"/>
        <v>0</v>
      </c>
      <c r="BO8" s="3">
        <f t="shared" si="7"/>
        <v>0</v>
      </c>
      <c r="BP8" s="3">
        <f t="shared" si="7"/>
        <v>0</v>
      </c>
      <c r="BQ8" s="3">
        <f t="shared" si="7"/>
        <v>0</v>
      </c>
      <c r="BR8" s="3">
        <f t="shared" si="7"/>
        <v>0</v>
      </c>
      <c r="BS8" s="3">
        <f t="shared" si="7"/>
        <v>0</v>
      </c>
      <c r="BT8" s="3">
        <f t="shared" si="7"/>
        <v>0</v>
      </c>
      <c r="BU8" s="3">
        <f t="shared" si="7"/>
        <v>0</v>
      </c>
      <c r="BV8" s="3">
        <f t="shared" si="7"/>
        <v>0</v>
      </c>
      <c r="BW8" s="3">
        <f t="shared" si="7"/>
        <v>0</v>
      </c>
      <c r="BX8" s="3">
        <f t="shared" si="7"/>
        <v>0</v>
      </c>
      <c r="BY8" s="3">
        <f t="shared" si="7"/>
        <v>0</v>
      </c>
      <c r="BZ8" s="3">
        <f t="shared" si="7"/>
        <v>0</v>
      </c>
      <c r="CA8" s="3">
        <f t="shared" si="7"/>
        <v>0</v>
      </c>
      <c r="CB8" s="3">
        <f t="shared" si="7"/>
        <v>0</v>
      </c>
      <c r="CC8" s="3">
        <f t="shared" si="7"/>
        <v>0</v>
      </c>
      <c r="CD8" s="3">
        <f t="shared" si="7"/>
        <v>0</v>
      </c>
      <c r="CE8" s="3">
        <f t="shared" si="7"/>
        <v>0</v>
      </c>
      <c r="CF8" s="3">
        <f t="shared" si="7"/>
        <v>0</v>
      </c>
      <c r="CG8" s="3">
        <f t="shared" si="7"/>
        <v>0</v>
      </c>
      <c r="CH8" s="3">
        <f t="shared" si="7"/>
        <v>0</v>
      </c>
      <c r="CI8" s="3">
        <f t="shared" si="7"/>
        <v>0</v>
      </c>
      <c r="CJ8" s="3">
        <f t="shared" si="7"/>
        <v>0</v>
      </c>
      <c r="CK8" s="3">
        <f t="shared" si="7"/>
        <v>0</v>
      </c>
      <c r="CL8" s="3">
        <f t="shared" si="7"/>
        <v>0</v>
      </c>
      <c r="CM8" s="3">
        <f t="shared" si="7"/>
        <v>0</v>
      </c>
      <c r="CN8" s="3">
        <f t="shared" si="7"/>
        <v>0</v>
      </c>
      <c r="CO8" s="3">
        <f t="shared" si="7"/>
        <v>0</v>
      </c>
      <c r="CP8" s="3">
        <f t="shared" si="7"/>
        <v>0</v>
      </c>
      <c r="CQ8" s="3">
        <f t="shared" si="7"/>
        <v>0</v>
      </c>
      <c r="CR8" s="3">
        <f t="shared" si="7"/>
        <v>0</v>
      </c>
      <c r="CS8" s="3">
        <f t="shared" si="7"/>
        <v>0</v>
      </c>
      <c r="CT8" s="3">
        <f t="shared" si="2"/>
        <v>0</v>
      </c>
      <c r="CU8" s="3">
        <f t="shared" si="2"/>
        <v>0</v>
      </c>
      <c r="CV8" s="3">
        <f t="shared" si="2"/>
        <v>0</v>
      </c>
      <c r="CW8" s="3">
        <f t="shared" si="2"/>
        <v>0</v>
      </c>
      <c r="CX8" s="3">
        <f t="shared" si="2"/>
        <v>0</v>
      </c>
      <c r="CY8" s="3">
        <f t="shared" si="2"/>
        <v>0</v>
      </c>
      <c r="CZ8" s="3">
        <f t="shared" si="2"/>
        <v>0</v>
      </c>
      <c r="DA8" s="3">
        <f t="shared" si="2"/>
        <v>0</v>
      </c>
      <c r="DB8" s="3">
        <f t="shared" si="2"/>
        <v>0</v>
      </c>
      <c r="DC8" s="3">
        <f t="shared" si="2"/>
        <v>0</v>
      </c>
      <c r="DD8" s="3">
        <f t="shared" si="3"/>
        <v>0</v>
      </c>
      <c r="DE8" s="3">
        <f t="shared" si="3"/>
        <v>0</v>
      </c>
      <c r="DF8" s="3">
        <f t="shared" si="3"/>
        <v>0</v>
      </c>
      <c r="DG8" s="3">
        <f t="shared" si="3"/>
        <v>0</v>
      </c>
      <c r="DH8" s="3">
        <f t="shared" si="3"/>
        <v>0</v>
      </c>
      <c r="DI8" s="3">
        <f t="shared" si="3"/>
        <v>0</v>
      </c>
      <c r="DJ8" s="3">
        <f t="shared" si="3"/>
        <v>0</v>
      </c>
      <c r="DK8" s="3">
        <f t="shared" si="3"/>
        <v>0</v>
      </c>
      <c r="DL8" s="3">
        <f t="shared" si="3"/>
        <v>0</v>
      </c>
      <c r="DM8" s="3">
        <f t="shared" si="3"/>
        <v>0</v>
      </c>
      <c r="DN8" s="3">
        <f t="shared" si="4"/>
        <v>0</v>
      </c>
      <c r="DO8" s="3">
        <f t="shared" si="4"/>
        <v>0</v>
      </c>
      <c r="DP8" s="3">
        <f t="shared" si="4"/>
        <v>0</v>
      </c>
      <c r="DQ8" s="3">
        <f t="shared" si="4"/>
        <v>0</v>
      </c>
      <c r="DR8" s="3">
        <f t="shared" si="4"/>
        <v>0</v>
      </c>
      <c r="DS8" s="3">
        <f t="shared" si="4"/>
        <v>0</v>
      </c>
      <c r="DT8" s="3">
        <f t="shared" si="4"/>
        <v>0</v>
      </c>
      <c r="DU8" s="3">
        <f t="shared" si="4"/>
        <v>0</v>
      </c>
      <c r="DV8" s="3">
        <f t="shared" si="4"/>
        <v>0</v>
      </c>
      <c r="DW8" s="3">
        <f t="shared" si="4"/>
        <v>0</v>
      </c>
      <c r="DX8" s="3">
        <f t="shared" si="4"/>
        <v>0</v>
      </c>
      <c r="DY8" s="3">
        <f t="shared" si="4"/>
        <v>0</v>
      </c>
    </row>
    <row r="9" spans="1:129" x14ac:dyDescent="0.3">
      <c r="A9">
        <v>6</v>
      </c>
      <c r="B9" s="3">
        <f t="shared" si="5"/>
        <v>0</v>
      </c>
      <c r="C9" s="3">
        <f t="shared" si="6"/>
        <v>0</v>
      </c>
      <c r="D9" s="3">
        <f t="shared" si="6"/>
        <v>0</v>
      </c>
      <c r="E9" s="3">
        <f t="shared" si="6"/>
        <v>0</v>
      </c>
      <c r="F9" s="3">
        <f t="shared" si="6"/>
        <v>0</v>
      </c>
      <c r="G9" s="3">
        <f t="shared" si="6"/>
        <v>0</v>
      </c>
      <c r="H9" s="3">
        <f t="shared" si="6"/>
        <v>0</v>
      </c>
      <c r="I9" s="3">
        <f t="shared" si="6"/>
        <v>0</v>
      </c>
      <c r="J9" s="3">
        <f t="shared" si="6"/>
        <v>0</v>
      </c>
      <c r="K9" s="3">
        <f t="shared" si="6"/>
        <v>0</v>
      </c>
      <c r="L9" s="3">
        <f t="shared" si="6"/>
        <v>0</v>
      </c>
      <c r="M9" s="3">
        <f t="shared" si="6"/>
        <v>0</v>
      </c>
      <c r="N9" s="3">
        <f t="shared" si="6"/>
        <v>0</v>
      </c>
      <c r="O9" s="3">
        <f t="shared" si="6"/>
        <v>0</v>
      </c>
      <c r="P9" s="3">
        <f t="shared" si="6"/>
        <v>0</v>
      </c>
      <c r="Q9" s="3">
        <f t="shared" si="6"/>
        <v>0</v>
      </c>
      <c r="R9" s="3">
        <f t="shared" si="6"/>
        <v>0</v>
      </c>
      <c r="S9" s="3">
        <f t="shared" si="6"/>
        <v>0</v>
      </c>
      <c r="T9" s="3">
        <f t="shared" si="6"/>
        <v>0</v>
      </c>
      <c r="U9" s="3">
        <f t="shared" si="6"/>
        <v>0</v>
      </c>
      <c r="V9" s="3" t="str">
        <f t="shared" si="6"/>
        <v>Czarne</v>
      </c>
      <c r="W9" s="3">
        <f t="shared" si="6"/>
        <v>0</v>
      </c>
      <c r="X9" s="3">
        <f t="shared" si="6"/>
        <v>0</v>
      </c>
      <c r="Y9" s="3">
        <f t="shared" si="6"/>
        <v>0</v>
      </c>
      <c r="Z9" s="3">
        <f t="shared" si="6"/>
        <v>0</v>
      </c>
      <c r="AA9" s="3">
        <f t="shared" si="6"/>
        <v>0</v>
      </c>
      <c r="AB9" s="3">
        <f t="shared" si="6"/>
        <v>0</v>
      </c>
      <c r="AC9" s="3">
        <f t="shared" si="6"/>
        <v>0</v>
      </c>
      <c r="AD9" s="3">
        <f t="shared" si="6"/>
        <v>0</v>
      </c>
      <c r="AE9" s="3">
        <f t="shared" si="6"/>
        <v>0</v>
      </c>
      <c r="AF9" s="3">
        <f t="shared" si="6"/>
        <v>0</v>
      </c>
      <c r="AG9" s="3">
        <f t="shared" si="6"/>
        <v>0</v>
      </c>
      <c r="AH9" s="3">
        <f t="shared" si="6"/>
        <v>0</v>
      </c>
      <c r="AI9" s="3">
        <f t="shared" si="6"/>
        <v>0</v>
      </c>
      <c r="AJ9" s="3">
        <f t="shared" si="6"/>
        <v>0</v>
      </c>
      <c r="AK9" s="3">
        <f t="shared" si="6"/>
        <v>0</v>
      </c>
      <c r="AL9" s="3">
        <f t="shared" si="6"/>
        <v>0</v>
      </c>
      <c r="AM9" s="3">
        <f t="shared" si="6"/>
        <v>0</v>
      </c>
      <c r="AN9" s="3">
        <f t="shared" si="6"/>
        <v>0</v>
      </c>
      <c r="AO9" s="3">
        <f t="shared" si="6"/>
        <v>0</v>
      </c>
      <c r="AP9" s="3">
        <f t="shared" si="6"/>
        <v>0</v>
      </c>
      <c r="AQ9" s="3">
        <f t="shared" si="6"/>
        <v>0</v>
      </c>
      <c r="AR9" s="3">
        <f t="shared" si="6"/>
        <v>0</v>
      </c>
      <c r="AS9" s="3">
        <f t="shared" si="6"/>
        <v>0</v>
      </c>
      <c r="AT9" s="3">
        <f t="shared" si="6"/>
        <v>0</v>
      </c>
      <c r="AU9" s="3">
        <f t="shared" si="6"/>
        <v>0</v>
      </c>
      <c r="AV9" s="3">
        <f t="shared" si="6"/>
        <v>0</v>
      </c>
      <c r="AW9" s="3">
        <f t="shared" si="6"/>
        <v>0</v>
      </c>
      <c r="AX9" s="3" t="str">
        <f t="shared" si="6"/>
        <v>Czysty czarny</v>
      </c>
      <c r="AY9" s="3">
        <f t="shared" si="6"/>
        <v>0</v>
      </c>
      <c r="AZ9" s="3">
        <f t="shared" si="6"/>
        <v>0</v>
      </c>
      <c r="BA9" s="3">
        <f t="shared" si="6"/>
        <v>0</v>
      </c>
      <c r="BB9" s="3" t="str">
        <f t="shared" si="6"/>
        <v>Czysty czarny</v>
      </c>
      <c r="BC9" s="3">
        <f t="shared" si="6"/>
        <v>0</v>
      </c>
      <c r="BD9" s="3">
        <f t="shared" si="6"/>
        <v>0</v>
      </c>
      <c r="BE9" s="3">
        <f t="shared" si="6"/>
        <v>0</v>
      </c>
      <c r="BF9" s="3" t="str">
        <f t="shared" si="6"/>
        <v>Czysty czarny</v>
      </c>
      <c r="BG9" s="3">
        <f t="shared" si="6"/>
        <v>0</v>
      </c>
      <c r="BH9" s="3">
        <f t="shared" si="6"/>
        <v>0</v>
      </c>
      <c r="BI9" s="3">
        <f t="shared" si="6"/>
        <v>0</v>
      </c>
      <c r="BJ9" s="3" t="str">
        <f t="shared" si="6"/>
        <v>Czysty czarny</v>
      </c>
      <c r="BK9" s="3">
        <f t="shared" si="6"/>
        <v>0</v>
      </c>
      <c r="BL9" s="3">
        <f t="shared" si="6"/>
        <v>0</v>
      </c>
      <c r="BM9" s="3">
        <f t="shared" si="6"/>
        <v>0</v>
      </c>
      <c r="BN9" s="3">
        <f t="shared" si="6"/>
        <v>0</v>
      </c>
      <c r="BO9" s="3">
        <f t="shared" si="7"/>
        <v>0</v>
      </c>
      <c r="BP9" s="3">
        <f t="shared" si="7"/>
        <v>0</v>
      </c>
      <c r="BQ9" s="3">
        <f t="shared" si="7"/>
        <v>0</v>
      </c>
      <c r="BR9" s="3">
        <f t="shared" si="7"/>
        <v>0</v>
      </c>
      <c r="BS9" s="3">
        <f t="shared" si="7"/>
        <v>0</v>
      </c>
      <c r="BT9" s="3">
        <f t="shared" si="7"/>
        <v>0</v>
      </c>
      <c r="BU9" s="3">
        <f t="shared" si="7"/>
        <v>0</v>
      </c>
      <c r="BV9" s="3">
        <f t="shared" si="7"/>
        <v>0</v>
      </c>
      <c r="BW9" s="3">
        <f t="shared" si="7"/>
        <v>0</v>
      </c>
      <c r="BX9" s="3">
        <f t="shared" si="7"/>
        <v>0</v>
      </c>
      <c r="BY9" s="3">
        <f t="shared" si="7"/>
        <v>0</v>
      </c>
      <c r="BZ9" s="3">
        <f t="shared" si="7"/>
        <v>0</v>
      </c>
      <c r="CA9" s="3">
        <f t="shared" si="7"/>
        <v>0</v>
      </c>
      <c r="CB9" s="3">
        <f t="shared" si="7"/>
        <v>0</v>
      </c>
      <c r="CC9" s="3">
        <f t="shared" si="7"/>
        <v>0</v>
      </c>
      <c r="CD9" s="3">
        <f t="shared" si="7"/>
        <v>0</v>
      </c>
      <c r="CE9" s="3">
        <f t="shared" si="7"/>
        <v>0</v>
      </c>
      <c r="CF9" s="3">
        <f t="shared" si="7"/>
        <v>0</v>
      </c>
      <c r="CG9" s="3">
        <f t="shared" si="7"/>
        <v>0</v>
      </c>
      <c r="CH9" s="3">
        <f t="shared" si="7"/>
        <v>0</v>
      </c>
      <c r="CI9" s="3">
        <f t="shared" si="7"/>
        <v>0</v>
      </c>
      <c r="CJ9" s="3">
        <f t="shared" si="7"/>
        <v>0</v>
      </c>
      <c r="CK9" s="3">
        <f t="shared" si="7"/>
        <v>0</v>
      </c>
      <c r="CL9" s="3">
        <f t="shared" si="7"/>
        <v>0</v>
      </c>
      <c r="CM9" s="3">
        <f t="shared" si="7"/>
        <v>0</v>
      </c>
      <c r="CN9" s="3">
        <f t="shared" si="7"/>
        <v>0</v>
      </c>
      <c r="CO9" s="3">
        <f t="shared" si="7"/>
        <v>0</v>
      </c>
      <c r="CP9" s="3">
        <f t="shared" si="7"/>
        <v>0</v>
      </c>
      <c r="CQ9" s="3">
        <f t="shared" si="7"/>
        <v>0</v>
      </c>
      <c r="CR9" s="3">
        <f t="shared" si="7"/>
        <v>0</v>
      </c>
      <c r="CS9" s="3">
        <f t="shared" si="7"/>
        <v>0</v>
      </c>
      <c r="CT9" s="3">
        <f t="shared" si="2"/>
        <v>0</v>
      </c>
      <c r="CU9" s="3">
        <f t="shared" si="2"/>
        <v>0</v>
      </c>
      <c r="CV9" s="3">
        <f t="shared" si="2"/>
        <v>0</v>
      </c>
      <c r="CW9" s="3">
        <f t="shared" si="2"/>
        <v>0</v>
      </c>
      <c r="CX9" s="3">
        <f t="shared" si="2"/>
        <v>0</v>
      </c>
      <c r="CY9" s="3">
        <f t="shared" si="2"/>
        <v>0</v>
      </c>
      <c r="CZ9" s="3">
        <f t="shared" si="2"/>
        <v>0</v>
      </c>
      <c r="DA9" s="3">
        <f t="shared" si="2"/>
        <v>0</v>
      </c>
      <c r="DB9" s="3">
        <f t="shared" si="2"/>
        <v>0</v>
      </c>
      <c r="DC9" s="3">
        <f t="shared" si="2"/>
        <v>0</v>
      </c>
      <c r="DD9" s="3">
        <f t="shared" si="3"/>
        <v>0</v>
      </c>
      <c r="DE9" s="3">
        <f t="shared" si="3"/>
        <v>0</v>
      </c>
      <c r="DF9" s="3">
        <f t="shared" si="3"/>
        <v>0</v>
      </c>
      <c r="DG9" s="3">
        <f t="shared" si="3"/>
        <v>0</v>
      </c>
      <c r="DH9" s="3">
        <f t="shared" si="3"/>
        <v>0</v>
      </c>
      <c r="DI9" s="3">
        <f t="shared" si="3"/>
        <v>0</v>
      </c>
      <c r="DJ9" s="3">
        <f t="shared" si="3"/>
        <v>0</v>
      </c>
      <c r="DK9" s="3">
        <f t="shared" si="3"/>
        <v>0</v>
      </c>
      <c r="DL9" s="3">
        <f t="shared" si="3"/>
        <v>0</v>
      </c>
      <c r="DM9" s="3">
        <f t="shared" si="3"/>
        <v>0</v>
      </c>
      <c r="DN9" s="3">
        <f t="shared" si="4"/>
        <v>0</v>
      </c>
      <c r="DO9" s="3">
        <f t="shared" si="4"/>
        <v>0</v>
      </c>
      <c r="DP9" s="3">
        <f t="shared" si="4"/>
        <v>0</v>
      </c>
      <c r="DQ9" s="3">
        <f t="shared" si="4"/>
        <v>0</v>
      </c>
      <c r="DR9" s="3">
        <f t="shared" si="4"/>
        <v>0</v>
      </c>
      <c r="DS9" s="3">
        <f t="shared" si="4"/>
        <v>0</v>
      </c>
      <c r="DT9" s="3">
        <f t="shared" si="4"/>
        <v>0</v>
      </c>
      <c r="DU9" s="3">
        <f t="shared" si="4"/>
        <v>0</v>
      </c>
      <c r="DV9" s="3">
        <f t="shared" si="4"/>
        <v>0</v>
      </c>
      <c r="DW9" s="3">
        <f t="shared" si="4"/>
        <v>0</v>
      </c>
      <c r="DX9" s="3">
        <f t="shared" si="4"/>
        <v>0</v>
      </c>
      <c r="DY9" s="3">
        <f t="shared" si="4"/>
        <v>0</v>
      </c>
    </row>
    <row r="10" spans="1:129" x14ac:dyDescent="0.3">
      <c r="A10">
        <v>7</v>
      </c>
      <c r="B10" s="3">
        <f t="shared" si="5"/>
        <v>0</v>
      </c>
      <c r="C10" s="3">
        <f t="shared" si="6"/>
        <v>0</v>
      </c>
      <c r="D10" s="3">
        <f t="shared" si="6"/>
        <v>0</v>
      </c>
      <c r="E10" s="3">
        <f t="shared" si="6"/>
        <v>0</v>
      </c>
      <c r="F10" s="3">
        <f t="shared" si="6"/>
        <v>0</v>
      </c>
      <c r="G10" s="3">
        <f t="shared" si="6"/>
        <v>0</v>
      </c>
      <c r="H10" s="3">
        <f t="shared" si="6"/>
        <v>0</v>
      </c>
      <c r="I10" s="3">
        <f t="shared" si="6"/>
        <v>0</v>
      </c>
      <c r="J10" s="3">
        <f t="shared" si="6"/>
        <v>0</v>
      </c>
      <c r="K10" s="3">
        <f t="shared" si="6"/>
        <v>0</v>
      </c>
      <c r="L10" s="3">
        <f t="shared" si="6"/>
        <v>0</v>
      </c>
      <c r="M10" s="3">
        <f t="shared" si="6"/>
        <v>0</v>
      </c>
      <c r="N10" s="3">
        <f t="shared" si="6"/>
        <v>0</v>
      </c>
      <c r="O10" s="3">
        <f t="shared" si="6"/>
        <v>0</v>
      </c>
      <c r="P10" s="3">
        <f t="shared" si="6"/>
        <v>0</v>
      </c>
      <c r="Q10" s="3">
        <f t="shared" si="6"/>
        <v>0</v>
      </c>
      <c r="R10" s="3">
        <f t="shared" si="6"/>
        <v>0</v>
      </c>
      <c r="S10" s="3">
        <f t="shared" si="6"/>
        <v>0</v>
      </c>
      <c r="T10" s="3">
        <f t="shared" si="6"/>
        <v>0</v>
      </c>
      <c r="U10" s="3">
        <f t="shared" si="6"/>
        <v>0</v>
      </c>
      <c r="V10" s="3">
        <f t="shared" si="6"/>
        <v>0</v>
      </c>
      <c r="W10" s="3">
        <f t="shared" si="6"/>
        <v>0</v>
      </c>
      <c r="X10" s="3">
        <f t="shared" si="6"/>
        <v>0</v>
      </c>
      <c r="Y10" s="3">
        <f t="shared" si="6"/>
        <v>0</v>
      </c>
      <c r="Z10" s="3">
        <f t="shared" si="6"/>
        <v>0</v>
      </c>
      <c r="AA10" s="3">
        <f t="shared" si="6"/>
        <v>0</v>
      </c>
      <c r="AB10" s="3">
        <f t="shared" si="6"/>
        <v>0</v>
      </c>
      <c r="AC10" s="3">
        <f t="shared" si="6"/>
        <v>0</v>
      </c>
      <c r="AD10" s="3">
        <f t="shared" si="6"/>
        <v>0</v>
      </c>
      <c r="AE10" s="3">
        <f t="shared" si="6"/>
        <v>0</v>
      </c>
      <c r="AF10" s="3">
        <f t="shared" si="6"/>
        <v>0</v>
      </c>
      <c r="AG10" s="3">
        <f t="shared" si="6"/>
        <v>0</v>
      </c>
      <c r="AH10" s="3">
        <f t="shared" si="6"/>
        <v>0</v>
      </c>
      <c r="AI10" s="3">
        <f t="shared" si="6"/>
        <v>0</v>
      </c>
      <c r="AJ10" s="3">
        <f t="shared" si="6"/>
        <v>0</v>
      </c>
      <c r="AK10" s="3">
        <f t="shared" si="6"/>
        <v>0</v>
      </c>
      <c r="AL10" s="3">
        <f t="shared" si="6"/>
        <v>0</v>
      </c>
      <c r="AM10" s="3">
        <f t="shared" si="6"/>
        <v>0</v>
      </c>
      <c r="AN10" s="3">
        <f t="shared" si="6"/>
        <v>0</v>
      </c>
      <c r="AO10" s="3">
        <f t="shared" si="6"/>
        <v>0</v>
      </c>
      <c r="AP10" s="3">
        <f t="shared" si="6"/>
        <v>0</v>
      </c>
      <c r="AQ10" s="3">
        <f t="shared" si="6"/>
        <v>0</v>
      </c>
      <c r="AR10" s="3">
        <f t="shared" si="6"/>
        <v>0</v>
      </c>
      <c r="AS10" s="3">
        <f t="shared" si="6"/>
        <v>0</v>
      </c>
      <c r="AT10" s="3">
        <f t="shared" si="6"/>
        <v>0</v>
      </c>
      <c r="AU10" s="3">
        <f t="shared" si="6"/>
        <v>0</v>
      </c>
      <c r="AV10" s="3">
        <f t="shared" si="6"/>
        <v>0</v>
      </c>
      <c r="AW10" s="3">
        <f t="shared" si="6"/>
        <v>0</v>
      </c>
      <c r="AX10" s="3" t="str">
        <f t="shared" si="6"/>
        <v>Czysty zielony</v>
      </c>
      <c r="AY10" s="3">
        <f t="shared" si="6"/>
        <v>0</v>
      </c>
      <c r="AZ10" s="3">
        <f t="shared" si="6"/>
        <v>0</v>
      </c>
      <c r="BA10" s="3">
        <f t="shared" si="6"/>
        <v>0</v>
      </c>
      <c r="BB10" s="3" t="str">
        <f t="shared" si="6"/>
        <v>Czysty zielony</v>
      </c>
      <c r="BC10" s="3">
        <f t="shared" si="6"/>
        <v>0</v>
      </c>
      <c r="BD10" s="3">
        <f t="shared" si="6"/>
        <v>0</v>
      </c>
      <c r="BE10" s="3">
        <f t="shared" si="6"/>
        <v>0</v>
      </c>
      <c r="BF10" s="3" t="str">
        <f t="shared" si="6"/>
        <v>Czysty zielony</v>
      </c>
      <c r="BG10" s="3">
        <f t="shared" si="6"/>
        <v>0</v>
      </c>
      <c r="BH10" s="3">
        <f t="shared" si="6"/>
        <v>0</v>
      </c>
      <c r="BI10" s="3">
        <f t="shared" si="6"/>
        <v>0</v>
      </c>
      <c r="BJ10" s="3" t="str">
        <f t="shared" si="6"/>
        <v>Czysty zielony</v>
      </c>
      <c r="BK10" s="3">
        <f t="shared" si="6"/>
        <v>0</v>
      </c>
      <c r="BL10" s="3">
        <f t="shared" si="6"/>
        <v>0</v>
      </c>
      <c r="BM10" s="3">
        <f t="shared" ref="BM10:CB27" si="8">IF(TRIM(MID(SUBSTITUTE(BM$2,";",REPT(" ",LEN(BM$2))),($A10*LEN(BM$2)+1),LEN(BM$2)))&lt;&gt;"",TRIM(MID(SUBSTITUTE(BM$2,";",REPT(" ",LEN(BM$2))),($A10*LEN(BM$2)+1),LEN(BM$2))),0)</f>
        <v>0</v>
      </c>
      <c r="BN10" s="3">
        <f t="shared" si="8"/>
        <v>0</v>
      </c>
      <c r="BO10" s="3">
        <f t="shared" si="7"/>
        <v>0</v>
      </c>
      <c r="BP10" s="3">
        <f t="shared" si="7"/>
        <v>0</v>
      </c>
      <c r="BQ10" s="3">
        <f t="shared" si="7"/>
        <v>0</v>
      </c>
      <c r="BR10" s="3">
        <f t="shared" si="7"/>
        <v>0</v>
      </c>
      <c r="BS10" s="3">
        <f t="shared" si="7"/>
        <v>0</v>
      </c>
      <c r="BT10" s="3">
        <f t="shared" si="7"/>
        <v>0</v>
      </c>
      <c r="BU10" s="3">
        <f t="shared" si="7"/>
        <v>0</v>
      </c>
      <c r="BV10" s="3">
        <f t="shared" si="7"/>
        <v>0</v>
      </c>
      <c r="BW10" s="3">
        <f t="shared" si="7"/>
        <v>0</v>
      </c>
      <c r="BX10" s="3">
        <f t="shared" si="7"/>
        <v>0</v>
      </c>
      <c r="BY10" s="3">
        <f t="shared" si="7"/>
        <v>0</v>
      </c>
      <c r="BZ10" s="3">
        <f t="shared" si="7"/>
        <v>0</v>
      </c>
      <c r="CA10" s="3">
        <f t="shared" si="7"/>
        <v>0</v>
      </c>
      <c r="CB10" s="3">
        <f t="shared" si="7"/>
        <v>0</v>
      </c>
      <c r="CC10" s="3">
        <f t="shared" si="7"/>
        <v>0</v>
      </c>
      <c r="CD10" s="3">
        <f t="shared" si="7"/>
        <v>0</v>
      </c>
      <c r="CE10" s="3">
        <f t="shared" si="7"/>
        <v>0</v>
      </c>
      <c r="CF10" s="3">
        <f t="shared" si="7"/>
        <v>0</v>
      </c>
      <c r="CG10" s="3">
        <f t="shared" si="7"/>
        <v>0</v>
      </c>
      <c r="CH10" s="3">
        <f t="shared" si="7"/>
        <v>0</v>
      </c>
      <c r="CI10" s="3">
        <f t="shared" si="7"/>
        <v>0</v>
      </c>
      <c r="CJ10" s="3">
        <f t="shared" si="7"/>
        <v>0</v>
      </c>
      <c r="CK10" s="3">
        <f t="shared" si="7"/>
        <v>0</v>
      </c>
      <c r="CL10" s="3">
        <f t="shared" si="7"/>
        <v>0</v>
      </c>
      <c r="CM10" s="3">
        <f t="shared" si="7"/>
        <v>0</v>
      </c>
      <c r="CN10" s="3">
        <f t="shared" si="7"/>
        <v>0</v>
      </c>
      <c r="CO10" s="3">
        <f t="shared" si="7"/>
        <v>0</v>
      </c>
      <c r="CP10" s="3">
        <f t="shared" si="7"/>
        <v>0</v>
      </c>
      <c r="CQ10" s="3">
        <f t="shared" si="7"/>
        <v>0</v>
      </c>
      <c r="CR10" s="3">
        <f t="shared" si="7"/>
        <v>0</v>
      </c>
      <c r="CS10" s="3">
        <f t="shared" si="7"/>
        <v>0</v>
      </c>
      <c r="CT10" s="3">
        <f t="shared" si="2"/>
        <v>0</v>
      </c>
      <c r="CU10" s="3">
        <f t="shared" si="2"/>
        <v>0</v>
      </c>
      <c r="CV10" s="3">
        <f t="shared" si="2"/>
        <v>0</v>
      </c>
      <c r="CW10" s="3">
        <f t="shared" si="2"/>
        <v>0</v>
      </c>
      <c r="CX10" s="3">
        <f t="shared" si="2"/>
        <v>0</v>
      </c>
      <c r="CY10" s="3">
        <f t="shared" si="2"/>
        <v>0</v>
      </c>
      <c r="CZ10" s="3">
        <f t="shared" si="2"/>
        <v>0</v>
      </c>
      <c r="DA10" s="3">
        <f t="shared" si="2"/>
        <v>0</v>
      </c>
      <c r="DB10" s="3">
        <f t="shared" si="2"/>
        <v>0</v>
      </c>
      <c r="DC10" s="3">
        <f t="shared" si="2"/>
        <v>0</v>
      </c>
      <c r="DD10" s="3">
        <f t="shared" si="3"/>
        <v>0</v>
      </c>
      <c r="DE10" s="3">
        <f t="shared" si="3"/>
        <v>0</v>
      </c>
      <c r="DF10" s="3">
        <f t="shared" si="3"/>
        <v>0</v>
      </c>
      <c r="DG10" s="3">
        <f t="shared" si="3"/>
        <v>0</v>
      </c>
      <c r="DH10" s="3">
        <f t="shared" si="3"/>
        <v>0</v>
      </c>
      <c r="DI10" s="3">
        <f t="shared" si="3"/>
        <v>0</v>
      </c>
      <c r="DJ10" s="3">
        <f t="shared" si="3"/>
        <v>0</v>
      </c>
      <c r="DK10" s="3">
        <f t="shared" si="3"/>
        <v>0</v>
      </c>
      <c r="DL10" s="3">
        <f t="shared" si="3"/>
        <v>0</v>
      </c>
      <c r="DM10" s="3">
        <f t="shared" si="3"/>
        <v>0</v>
      </c>
      <c r="DN10" s="3">
        <f t="shared" si="4"/>
        <v>0</v>
      </c>
      <c r="DO10" s="3">
        <f t="shared" si="4"/>
        <v>0</v>
      </c>
      <c r="DP10" s="3">
        <f t="shared" si="4"/>
        <v>0</v>
      </c>
      <c r="DQ10" s="3">
        <f t="shared" si="4"/>
        <v>0</v>
      </c>
      <c r="DR10" s="3">
        <f t="shared" si="4"/>
        <v>0</v>
      </c>
      <c r="DS10" s="3">
        <f t="shared" si="4"/>
        <v>0</v>
      </c>
      <c r="DT10" s="3">
        <f t="shared" si="4"/>
        <v>0</v>
      </c>
      <c r="DU10" s="3">
        <f t="shared" si="4"/>
        <v>0</v>
      </c>
      <c r="DV10" s="3">
        <f t="shared" si="4"/>
        <v>0</v>
      </c>
      <c r="DW10" s="3">
        <f t="shared" si="4"/>
        <v>0</v>
      </c>
      <c r="DX10" s="3">
        <f t="shared" si="4"/>
        <v>0</v>
      </c>
      <c r="DY10" s="3">
        <f t="shared" si="4"/>
        <v>0</v>
      </c>
    </row>
    <row r="11" spans="1:129" x14ac:dyDescent="0.3">
      <c r="A11">
        <v>8</v>
      </c>
      <c r="B11" s="3">
        <f t="shared" si="5"/>
        <v>0</v>
      </c>
      <c r="C11" s="3">
        <f t="shared" si="5"/>
        <v>0</v>
      </c>
      <c r="D11" s="3">
        <f t="shared" si="5"/>
        <v>0</v>
      </c>
      <c r="E11" s="3">
        <f t="shared" si="5"/>
        <v>0</v>
      </c>
      <c r="F11" s="3">
        <f t="shared" si="5"/>
        <v>0</v>
      </c>
      <c r="G11" s="3">
        <f t="shared" si="5"/>
        <v>0</v>
      </c>
      <c r="H11" s="3">
        <f t="shared" si="5"/>
        <v>0</v>
      </c>
      <c r="I11" s="3">
        <f t="shared" si="5"/>
        <v>0</v>
      </c>
      <c r="J11" s="3">
        <f t="shared" si="5"/>
        <v>0</v>
      </c>
      <c r="K11" s="3">
        <f t="shared" si="5"/>
        <v>0</v>
      </c>
      <c r="L11" s="3">
        <f t="shared" si="5"/>
        <v>0</v>
      </c>
      <c r="M11" s="3">
        <f t="shared" si="5"/>
        <v>0</v>
      </c>
      <c r="N11" s="3">
        <f t="shared" si="5"/>
        <v>0</v>
      </c>
      <c r="O11" s="3">
        <f t="shared" si="5"/>
        <v>0</v>
      </c>
      <c r="P11" s="3">
        <f t="shared" si="5"/>
        <v>0</v>
      </c>
      <c r="Q11" s="3">
        <f t="shared" si="5"/>
        <v>0</v>
      </c>
      <c r="R11" s="3">
        <f t="shared" ref="R11:AG27" si="9">IF(TRIM(MID(SUBSTITUTE(R$2,";",REPT(" ",LEN(R$2))),($A11*LEN(R$2)+1),LEN(R$2)))&lt;&gt;"",TRIM(MID(SUBSTITUTE(R$2,";",REPT(" ",LEN(R$2))),($A11*LEN(R$2)+1),LEN(R$2))),0)</f>
        <v>0</v>
      </c>
      <c r="S11" s="3">
        <f t="shared" si="9"/>
        <v>0</v>
      </c>
      <c r="T11" s="3">
        <f t="shared" si="9"/>
        <v>0</v>
      </c>
      <c r="U11" s="3">
        <f t="shared" si="9"/>
        <v>0</v>
      </c>
      <c r="V11" s="3">
        <f t="shared" si="9"/>
        <v>0</v>
      </c>
      <c r="W11" s="3">
        <f t="shared" si="9"/>
        <v>0</v>
      </c>
      <c r="X11" s="3">
        <f t="shared" si="9"/>
        <v>0</v>
      </c>
      <c r="Y11" s="3">
        <f t="shared" si="9"/>
        <v>0</v>
      </c>
      <c r="Z11" s="3">
        <f t="shared" si="9"/>
        <v>0</v>
      </c>
      <c r="AA11" s="3">
        <f t="shared" si="9"/>
        <v>0</v>
      </c>
      <c r="AB11" s="3">
        <f t="shared" si="9"/>
        <v>0</v>
      </c>
      <c r="AC11" s="3">
        <f t="shared" si="9"/>
        <v>0</v>
      </c>
      <c r="AD11" s="3">
        <f t="shared" si="9"/>
        <v>0</v>
      </c>
      <c r="AE11" s="3">
        <f t="shared" si="9"/>
        <v>0</v>
      </c>
      <c r="AF11" s="3">
        <f t="shared" si="9"/>
        <v>0</v>
      </c>
      <c r="AG11" s="3">
        <f t="shared" si="9"/>
        <v>0</v>
      </c>
      <c r="AH11" s="3">
        <f t="shared" ref="AH11:AW26" si="10">IF(TRIM(MID(SUBSTITUTE(AH$2,";",REPT(" ",LEN(AH$2))),($A11*LEN(AH$2)+1),LEN(AH$2)))&lt;&gt;"",TRIM(MID(SUBSTITUTE(AH$2,";",REPT(" ",LEN(AH$2))),($A11*LEN(AH$2)+1),LEN(AH$2))),0)</f>
        <v>0</v>
      </c>
      <c r="AI11" s="3">
        <f t="shared" si="10"/>
        <v>0</v>
      </c>
      <c r="AJ11" s="3">
        <f t="shared" si="10"/>
        <v>0</v>
      </c>
      <c r="AK11" s="3">
        <f t="shared" si="10"/>
        <v>0</v>
      </c>
      <c r="AL11" s="3">
        <f t="shared" si="10"/>
        <v>0</v>
      </c>
      <c r="AM11" s="3">
        <f t="shared" si="10"/>
        <v>0</v>
      </c>
      <c r="AN11" s="3">
        <f t="shared" si="10"/>
        <v>0</v>
      </c>
      <c r="AO11" s="3">
        <f t="shared" si="10"/>
        <v>0</v>
      </c>
      <c r="AP11" s="3">
        <f t="shared" si="10"/>
        <v>0</v>
      </c>
      <c r="AQ11" s="3">
        <f t="shared" si="10"/>
        <v>0</v>
      </c>
      <c r="AR11" s="3">
        <f t="shared" si="10"/>
        <v>0</v>
      </c>
      <c r="AS11" s="3">
        <f t="shared" si="10"/>
        <v>0</v>
      </c>
      <c r="AT11" s="3">
        <f t="shared" si="10"/>
        <v>0</v>
      </c>
      <c r="AU11" s="3">
        <f t="shared" si="10"/>
        <v>0</v>
      </c>
      <c r="AV11" s="3">
        <f t="shared" si="10"/>
        <v>0</v>
      </c>
      <c r="AW11" s="3">
        <f t="shared" si="10"/>
        <v>0</v>
      </c>
      <c r="AX11" s="3" t="str">
        <f t="shared" ref="AX11:BM40" si="11">IF(TRIM(MID(SUBSTITUTE(AX$2,";",REPT(" ",LEN(AX$2))),($A11*LEN(AX$2)+1),LEN(AX$2)))&lt;&gt;"",TRIM(MID(SUBSTITUTE(AX$2,";",REPT(" ",LEN(AX$2))),($A11*LEN(AX$2)+1),LEN(AX$2))),0)</f>
        <v>Czysty niebieski</v>
      </c>
      <c r="AY11" s="3">
        <f t="shared" si="11"/>
        <v>0</v>
      </c>
      <c r="AZ11" s="3">
        <f t="shared" si="11"/>
        <v>0</v>
      </c>
      <c r="BA11" s="3">
        <f t="shared" si="11"/>
        <v>0</v>
      </c>
      <c r="BB11" s="3" t="str">
        <f t="shared" si="11"/>
        <v>Czysty niebieski</v>
      </c>
      <c r="BC11" s="3">
        <f t="shared" si="11"/>
        <v>0</v>
      </c>
      <c r="BD11" s="3">
        <f t="shared" si="11"/>
        <v>0</v>
      </c>
      <c r="BE11" s="3">
        <f t="shared" si="11"/>
        <v>0</v>
      </c>
      <c r="BF11" s="3" t="str">
        <f t="shared" si="11"/>
        <v>Czysty niebieski</v>
      </c>
      <c r="BG11" s="3">
        <f t="shared" si="11"/>
        <v>0</v>
      </c>
      <c r="BH11" s="3">
        <f t="shared" si="11"/>
        <v>0</v>
      </c>
      <c r="BI11" s="3">
        <f t="shared" si="11"/>
        <v>0</v>
      </c>
      <c r="BJ11" s="3" t="str">
        <f t="shared" si="11"/>
        <v>Czysty niebieski</v>
      </c>
      <c r="BK11" s="3">
        <f t="shared" si="11"/>
        <v>0</v>
      </c>
      <c r="BL11" s="3">
        <f t="shared" si="11"/>
        <v>0</v>
      </c>
      <c r="BM11" s="3">
        <f t="shared" si="11"/>
        <v>0</v>
      </c>
      <c r="BN11" s="3">
        <f t="shared" si="8"/>
        <v>0</v>
      </c>
      <c r="BO11" s="3">
        <f t="shared" si="8"/>
        <v>0</v>
      </c>
      <c r="BP11" s="3">
        <f t="shared" si="8"/>
        <v>0</v>
      </c>
      <c r="BQ11" s="3">
        <f t="shared" si="8"/>
        <v>0</v>
      </c>
      <c r="BR11" s="3">
        <f t="shared" si="8"/>
        <v>0</v>
      </c>
      <c r="BS11" s="3">
        <f t="shared" si="8"/>
        <v>0</v>
      </c>
      <c r="BT11" s="3">
        <f t="shared" si="8"/>
        <v>0</v>
      </c>
      <c r="BU11" s="3">
        <f t="shared" si="8"/>
        <v>0</v>
      </c>
      <c r="BV11" s="3">
        <f t="shared" si="8"/>
        <v>0</v>
      </c>
      <c r="BW11" s="3">
        <f t="shared" si="8"/>
        <v>0</v>
      </c>
      <c r="BX11" s="3">
        <f t="shared" si="8"/>
        <v>0</v>
      </c>
      <c r="BY11" s="3">
        <f t="shared" si="8"/>
        <v>0</v>
      </c>
      <c r="BZ11" s="3">
        <f t="shared" si="8"/>
        <v>0</v>
      </c>
      <c r="CA11" s="3">
        <f t="shared" si="8"/>
        <v>0</v>
      </c>
      <c r="CB11" s="3">
        <f t="shared" si="8"/>
        <v>0</v>
      </c>
      <c r="CC11" s="3">
        <f t="shared" ref="CC11:CR26" si="12">IF(TRIM(MID(SUBSTITUTE(CC$2,";",REPT(" ",LEN(CC$2))),($A11*LEN(CC$2)+1),LEN(CC$2)))&lt;&gt;"",TRIM(MID(SUBSTITUTE(CC$2,";",REPT(" ",LEN(CC$2))),($A11*LEN(CC$2)+1),LEN(CC$2))),0)</f>
        <v>0</v>
      </c>
      <c r="CD11" s="3">
        <f t="shared" si="12"/>
        <v>0</v>
      </c>
      <c r="CE11" s="3">
        <f t="shared" si="12"/>
        <v>0</v>
      </c>
      <c r="CF11" s="3">
        <f t="shared" si="12"/>
        <v>0</v>
      </c>
      <c r="CG11" s="3">
        <f t="shared" si="12"/>
        <v>0</v>
      </c>
      <c r="CH11" s="3">
        <f t="shared" si="12"/>
        <v>0</v>
      </c>
      <c r="CI11" s="3">
        <f t="shared" si="12"/>
        <v>0</v>
      </c>
      <c r="CJ11" s="3">
        <f t="shared" si="12"/>
        <v>0</v>
      </c>
      <c r="CK11" s="3">
        <f t="shared" si="12"/>
        <v>0</v>
      </c>
      <c r="CL11" s="3">
        <f t="shared" si="12"/>
        <v>0</v>
      </c>
      <c r="CM11" s="3">
        <f t="shared" si="12"/>
        <v>0</v>
      </c>
      <c r="CN11" s="3">
        <f t="shared" si="12"/>
        <v>0</v>
      </c>
      <c r="CO11" s="3">
        <f t="shared" si="12"/>
        <v>0</v>
      </c>
      <c r="CP11" s="3">
        <f t="shared" si="12"/>
        <v>0</v>
      </c>
      <c r="CQ11" s="3">
        <f t="shared" si="12"/>
        <v>0</v>
      </c>
      <c r="CR11" s="3">
        <f t="shared" si="12"/>
        <v>0</v>
      </c>
      <c r="CS11" s="3">
        <f t="shared" ref="CS11:CS25" si="13">IF(TRIM(MID(SUBSTITUTE(CS$2,";",REPT(" ",LEN(CS$2))),($A11*LEN(CS$2)+1),LEN(CS$2)))&lt;&gt;"",TRIM(MID(SUBSTITUTE(CS$2,";",REPT(" ",LEN(CS$2))),($A11*LEN(CS$2)+1),LEN(CS$2))),0)</f>
        <v>0</v>
      </c>
      <c r="CT11" s="3">
        <f t="shared" si="2"/>
        <v>0</v>
      </c>
      <c r="CU11" s="3">
        <f t="shared" si="2"/>
        <v>0</v>
      </c>
      <c r="CV11" s="3">
        <f t="shared" si="2"/>
        <v>0</v>
      </c>
      <c r="CW11" s="3">
        <f t="shared" si="2"/>
        <v>0</v>
      </c>
      <c r="CX11" s="3">
        <f t="shared" si="2"/>
        <v>0</v>
      </c>
      <c r="CY11" s="3">
        <f t="shared" si="2"/>
        <v>0</v>
      </c>
      <c r="CZ11" s="3">
        <f t="shared" si="2"/>
        <v>0</v>
      </c>
      <c r="DA11" s="3">
        <f t="shared" si="2"/>
        <v>0</v>
      </c>
      <c r="DB11" s="3">
        <f t="shared" si="2"/>
        <v>0</v>
      </c>
      <c r="DC11" s="3">
        <f t="shared" si="2"/>
        <v>0</v>
      </c>
      <c r="DD11" s="3">
        <f t="shared" si="3"/>
        <v>0</v>
      </c>
      <c r="DE11" s="3">
        <f t="shared" si="3"/>
        <v>0</v>
      </c>
      <c r="DF11" s="3">
        <f t="shared" si="3"/>
        <v>0</v>
      </c>
      <c r="DG11" s="3">
        <f t="shared" si="3"/>
        <v>0</v>
      </c>
      <c r="DH11" s="3">
        <f t="shared" si="3"/>
        <v>0</v>
      </c>
      <c r="DI11" s="3">
        <f t="shared" si="3"/>
        <v>0</v>
      </c>
      <c r="DJ11" s="3">
        <f t="shared" si="3"/>
        <v>0</v>
      </c>
      <c r="DK11" s="3">
        <f t="shared" si="3"/>
        <v>0</v>
      </c>
      <c r="DL11" s="3">
        <f t="shared" si="3"/>
        <v>0</v>
      </c>
      <c r="DM11" s="3">
        <f t="shared" si="3"/>
        <v>0</v>
      </c>
      <c r="DN11" s="3">
        <f t="shared" si="4"/>
        <v>0</v>
      </c>
      <c r="DO11" s="3">
        <f t="shared" si="4"/>
        <v>0</v>
      </c>
      <c r="DP11" s="3">
        <f t="shared" si="4"/>
        <v>0</v>
      </c>
      <c r="DQ11" s="3">
        <f t="shared" si="4"/>
        <v>0</v>
      </c>
      <c r="DR11" s="3">
        <f t="shared" si="4"/>
        <v>0</v>
      </c>
      <c r="DS11" s="3">
        <f t="shared" si="4"/>
        <v>0</v>
      </c>
      <c r="DT11" s="3">
        <f t="shared" si="4"/>
        <v>0</v>
      </c>
      <c r="DU11" s="3">
        <f t="shared" si="4"/>
        <v>0</v>
      </c>
      <c r="DV11" s="3">
        <f t="shared" si="4"/>
        <v>0</v>
      </c>
      <c r="DW11" s="3">
        <f t="shared" si="4"/>
        <v>0</v>
      </c>
      <c r="DX11" s="3">
        <f t="shared" si="4"/>
        <v>0</v>
      </c>
      <c r="DY11" s="3">
        <f t="shared" si="4"/>
        <v>0</v>
      </c>
    </row>
    <row r="12" spans="1:129" x14ac:dyDescent="0.3">
      <c r="A12">
        <v>9</v>
      </c>
      <c r="B12" s="3">
        <f t="shared" si="5"/>
        <v>0</v>
      </c>
      <c r="C12" s="3">
        <f t="shared" si="5"/>
        <v>0</v>
      </c>
      <c r="D12" s="3">
        <f t="shared" si="5"/>
        <v>0</v>
      </c>
      <c r="E12" s="3">
        <f t="shared" si="5"/>
        <v>0</v>
      </c>
      <c r="F12" s="3">
        <f t="shared" si="5"/>
        <v>0</v>
      </c>
      <c r="G12" s="3">
        <f t="shared" si="5"/>
        <v>0</v>
      </c>
      <c r="H12" s="3">
        <f t="shared" si="5"/>
        <v>0</v>
      </c>
      <c r="I12" s="3">
        <f t="shared" si="5"/>
        <v>0</v>
      </c>
      <c r="J12" s="3">
        <f t="shared" si="5"/>
        <v>0</v>
      </c>
      <c r="K12" s="3">
        <f t="shared" si="5"/>
        <v>0</v>
      </c>
      <c r="L12" s="3">
        <f t="shared" si="5"/>
        <v>0</v>
      </c>
      <c r="M12" s="3">
        <f t="shared" si="5"/>
        <v>0</v>
      </c>
      <c r="N12" s="3">
        <f t="shared" si="5"/>
        <v>0</v>
      </c>
      <c r="O12" s="3">
        <f t="shared" si="5"/>
        <v>0</v>
      </c>
      <c r="P12" s="3">
        <f t="shared" si="5"/>
        <v>0</v>
      </c>
      <c r="Q12" s="3">
        <f t="shared" si="5"/>
        <v>0</v>
      </c>
      <c r="R12" s="3">
        <f t="shared" si="9"/>
        <v>0</v>
      </c>
      <c r="S12" s="3">
        <f t="shared" si="9"/>
        <v>0</v>
      </c>
      <c r="T12" s="3">
        <f t="shared" si="9"/>
        <v>0</v>
      </c>
      <c r="U12" s="3">
        <f t="shared" si="9"/>
        <v>0</v>
      </c>
      <c r="V12" s="3">
        <f t="shared" si="9"/>
        <v>0</v>
      </c>
      <c r="W12" s="3">
        <f t="shared" si="9"/>
        <v>0</v>
      </c>
      <c r="X12" s="3">
        <f t="shared" si="9"/>
        <v>0</v>
      </c>
      <c r="Y12" s="3">
        <f t="shared" si="9"/>
        <v>0</v>
      </c>
      <c r="Z12" s="3">
        <f t="shared" si="9"/>
        <v>0</v>
      </c>
      <c r="AA12" s="3">
        <f t="shared" si="9"/>
        <v>0</v>
      </c>
      <c r="AB12" s="3">
        <f t="shared" si="9"/>
        <v>0</v>
      </c>
      <c r="AC12" s="3">
        <f t="shared" si="9"/>
        <v>0</v>
      </c>
      <c r="AD12" s="3">
        <f t="shared" si="9"/>
        <v>0</v>
      </c>
      <c r="AE12" s="3">
        <f t="shared" si="9"/>
        <v>0</v>
      </c>
      <c r="AF12" s="3">
        <f t="shared" si="9"/>
        <v>0</v>
      </c>
      <c r="AG12" s="3">
        <f t="shared" si="9"/>
        <v>0</v>
      </c>
      <c r="AH12" s="3">
        <f t="shared" si="10"/>
        <v>0</v>
      </c>
      <c r="AI12" s="3">
        <f t="shared" si="10"/>
        <v>0</v>
      </c>
      <c r="AJ12" s="3">
        <f t="shared" si="10"/>
        <v>0</v>
      </c>
      <c r="AK12" s="3">
        <f t="shared" si="10"/>
        <v>0</v>
      </c>
      <c r="AL12" s="3">
        <f t="shared" si="10"/>
        <v>0</v>
      </c>
      <c r="AM12" s="3">
        <f t="shared" si="10"/>
        <v>0</v>
      </c>
      <c r="AN12" s="3">
        <f t="shared" si="10"/>
        <v>0</v>
      </c>
      <c r="AO12" s="3">
        <f t="shared" si="10"/>
        <v>0</v>
      </c>
      <c r="AP12" s="3">
        <f t="shared" si="10"/>
        <v>0</v>
      </c>
      <c r="AQ12" s="3">
        <f t="shared" si="10"/>
        <v>0</v>
      </c>
      <c r="AR12" s="3">
        <f t="shared" si="10"/>
        <v>0</v>
      </c>
      <c r="AS12" s="3">
        <f t="shared" si="10"/>
        <v>0</v>
      </c>
      <c r="AT12" s="3">
        <f t="shared" si="10"/>
        <v>0</v>
      </c>
      <c r="AU12" s="3">
        <f t="shared" si="10"/>
        <v>0</v>
      </c>
      <c r="AV12" s="3">
        <f t="shared" si="10"/>
        <v>0</v>
      </c>
      <c r="AW12" s="3">
        <f t="shared" si="10"/>
        <v>0</v>
      </c>
      <c r="AX12" s="3" t="str">
        <f t="shared" si="11"/>
        <v>czysty szkarłat</v>
      </c>
      <c r="AY12" s="3">
        <f t="shared" si="11"/>
        <v>0</v>
      </c>
      <c r="AZ12" s="3">
        <f t="shared" si="11"/>
        <v>0</v>
      </c>
      <c r="BA12" s="3">
        <f t="shared" si="11"/>
        <v>0</v>
      </c>
      <c r="BB12" s="3" t="str">
        <f t="shared" si="11"/>
        <v>czysty szkarłat</v>
      </c>
      <c r="BC12" s="3">
        <f t="shared" si="11"/>
        <v>0</v>
      </c>
      <c r="BD12" s="3">
        <f t="shared" si="11"/>
        <v>0</v>
      </c>
      <c r="BE12" s="3">
        <f t="shared" si="11"/>
        <v>0</v>
      </c>
      <c r="BF12" s="3" t="str">
        <f t="shared" si="11"/>
        <v>czysty szkarłat</v>
      </c>
      <c r="BG12" s="3">
        <f t="shared" si="11"/>
        <v>0</v>
      </c>
      <c r="BH12" s="3">
        <f t="shared" si="11"/>
        <v>0</v>
      </c>
      <c r="BI12" s="3">
        <f t="shared" si="11"/>
        <v>0</v>
      </c>
      <c r="BJ12" s="3" t="str">
        <f t="shared" si="11"/>
        <v>czysty szkarłat</v>
      </c>
      <c r="BK12" s="3">
        <f t="shared" si="11"/>
        <v>0</v>
      </c>
      <c r="BL12" s="3">
        <f t="shared" si="11"/>
        <v>0</v>
      </c>
      <c r="BM12" s="3">
        <f t="shared" si="11"/>
        <v>0</v>
      </c>
      <c r="BN12" s="3">
        <f t="shared" si="8"/>
        <v>0</v>
      </c>
      <c r="BO12" s="3">
        <f t="shared" si="8"/>
        <v>0</v>
      </c>
      <c r="BP12" s="3">
        <f t="shared" si="8"/>
        <v>0</v>
      </c>
      <c r="BQ12" s="3">
        <f t="shared" si="8"/>
        <v>0</v>
      </c>
      <c r="BR12" s="3">
        <f t="shared" si="8"/>
        <v>0</v>
      </c>
      <c r="BS12" s="3">
        <f t="shared" si="8"/>
        <v>0</v>
      </c>
      <c r="BT12" s="3">
        <f t="shared" si="8"/>
        <v>0</v>
      </c>
      <c r="BU12" s="3">
        <f t="shared" si="8"/>
        <v>0</v>
      </c>
      <c r="BV12" s="3">
        <f t="shared" si="8"/>
        <v>0</v>
      </c>
      <c r="BW12" s="3">
        <f t="shared" si="8"/>
        <v>0</v>
      </c>
      <c r="BX12" s="3">
        <f t="shared" si="8"/>
        <v>0</v>
      </c>
      <c r="BY12" s="3">
        <f t="shared" si="8"/>
        <v>0</v>
      </c>
      <c r="BZ12" s="3">
        <f t="shared" si="8"/>
        <v>0</v>
      </c>
      <c r="CA12" s="3">
        <f t="shared" si="8"/>
        <v>0</v>
      </c>
      <c r="CB12" s="3">
        <f t="shared" si="8"/>
        <v>0</v>
      </c>
      <c r="CC12" s="3">
        <f t="shared" si="12"/>
        <v>0</v>
      </c>
      <c r="CD12" s="3">
        <f t="shared" si="12"/>
        <v>0</v>
      </c>
      <c r="CE12" s="3">
        <f t="shared" si="12"/>
        <v>0</v>
      </c>
      <c r="CF12" s="3">
        <f t="shared" si="12"/>
        <v>0</v>
      </c>
      <c r="CG12" s="3">
        <f t="shared" si="12"/>
        <v>0</v>
      </c>
      <c r="CH12" s="3">
        <f t="shared" si="12"/>
        <v>0</v>
      </c>
      <c r="CI12" s="3">
        <f t="shared" si="12"/>
        <v>0</v>
      </c>
      <c r="CJ12" s="3">
        <f t="shared" si="12"/>
        <v>0</v>
      </c>
      <c r="CK12" s="3">
        <f t="shared" si="12"/>
        <v>0</v>
      </c>
      <c r="CL12" s="3">
        <f t="shared" si="12"/>
        <v>0</v>
      </c>
      <c r="CM12" s="3">
        <f t="shared" si="12"/>
        <v>0</v>
      </c>
      <c r="CN12" s="3">
        <f t="shared" si="12"/>
        <v>0</v>
      </c>
      <c r="CO12" s="3">
        <f t="shared" si="12"/>
        <v>0</v>
      </c>
      <c r="CP12" s="3">
        <f t="shared" si="12"/>
        <v>0</v>
      </c>
      <c r="CQ12" s="3">
        <f t="shared" si="12"/>
        <v>0</v>
      </c>
      <c r="CR12" s="3">
        <f t="shared" si="12"/>
        <v>0</v>
      </c>
      <c r="CS12" s="3">
        <f t="shared" si="13"/>
        <v>0</v>
      </c>
      <c r="CT12" s="3">
        <f t="shared" si="2"/>
        <v>0</v>
      </c>
      <c r="CU12" s="3">
        <f t="shared" si="2"/>
        <v>0</v>
      </c>
      <c r="CV12" s="3">
        <f t="shared" si="2"/>
        <v>0</v>
      </c>
      <c r="CW12" s="3">
        <f t="shared" si="2"/>
        <v>0</v>
      </c>
      <c r="CX12" s="3">
        <f t="shared" si="2"/>
        <v>0</v>
      </c>
      <c r="CY12" s="3">
        <f t="shared" si="2"/>
        <v>0</v>
      </c>
      <c r="CZ12" s="3">
        <f t="shared" si="2"/>
        <v>0</v>
      </c>
      <c r="DA12" s="3">
        <f t="shared" si="2"/>
        <v>0</v>
      </c>
      <c r="DB12" s="3">
        <f t="shared" si="2"/>
        <v>0</v>
      </c>
      <c r="DC12" s="3">
        <f t="shared" si="2"/>
        <v>0</v>
      </c>
      <c r="DD12" s="3">
        <f t="shared" si="3"/>
        <v>0</v>
      </c>
      <c r="DE12" s="3">
        <f t="shared" si="3"/>
        <v>0</v>
      </c>
      <c r="DF12" s="3">
        <f t="shared" si="3"/>
        <v>0</v>
      </c>
      <c r="DG12" s="3">
        <f t="shared" si="3"/>
        <v>0</v>
      </c>
      <c r="DH12" s="3">
        <f t="shared" si="3"/>
        <v>0</v>
      </c>
      <c r="DI12" s="3">
        <f t="shared" si="3"/>
        <v>0</v>
      </c>
      <c r="DJ12" s="3">
        <f t="shared" si="3"/>
        <v>0</v>
      </c>
      <c r="DK12" s="3">
        <f t="shared" si="3"/>
        <v>0</v>
      </c>
      <c r="DL12" s="3">
        <f t="shared" si="3"/>
        <v>0</v>
      </c>
      <c r="DM12" s="3">
        <f t="shared" si="3"/>
        <v>0</v>
      </c>
      <c r="DN12" s="3">
        <f t="shared" si="4"/>
        <v>0</v>
      </c>
      <c r="DO12" s="3">
        <f t="shared" si="4"/>
        <v>0</v>
      </c>
      <c r="DP12" s="3">
        <f t="shared" si="4"/>
        <v>0</v>
      </c>
      <c r="DQ12" s="3">
        <f t="shared" si="4"/>
        <v>0</v>
      </c>
      <c r="DR12" s="3">
        <f t="shared" si="4"/>
        <v>0</v>
      </c>
      <c r="DS12" s="3">
        <f t="shared" si="4"/>
        <v>0</v>
      </c>
      <c r="DT12" s="3">
        <f t="shared" si="4"/>
        <v>0</v>
      </c>
      <c r="DU12" s="3">
        <f t="shared" si="4"/>
        <v>0</v>
      </c>
      <c r="DV12" s="3">
        <f t="shared" si="4"/>
        <v>0</v>
      </c>
      <c r="DW12" s="3">
        <f t="shared" si="4"/>
        <v>0</v>
      </c>
      <c r="DX12" s="3">
        <f t="shared" si="4"/>
        <v>0</v>
      </c>
      <c r="DY12" s="3">
        <f t="shared" si="4"/>
        <v>0</v>
      </c>
    </row>
    <row r="13" spans="1:129" x14ac:dyDescent="0.3">
      <c r="A13">
        <v>10</v>
      </c>
      <c r="B13" s="3">
        <f t="shared" si="5"/>
        <v>0</v>
      </c>
      <c r="C13" s="3">
        <f t="shared" si="5"/>
        <v>0</v>
      </c>
      <c r="D13" s="3">
        <f t="shared" si="5"/>
        <v>0</v>
      </c>
      <c r="E13" s="3">
        <f t="shared" si="5"/>
        <v>0</v>
      </c>
      <c r="F13" s="3">
        <f t="shared" si="5"/>
        <v>0</v>
      </c>
      <c r="G13" s="3">
        <f t="shared" si="5"/>
        <v>0</v>
      </c>
      <c r="H13" s="3">
        <f t="shared" si="5"/>
        <v>0</v>
      </c>
      <c r="I13" s="3">
        <f t="shared" si="5"/>
        <v>0</v>
      </c>
      <c r="J13" s="3">
        <f t="shared" si="5"/>
        <v>0</v>
      </c>
      <c r="K13" s="3">
        <f t="shared" si="5"/>
        <v>0</v>
      </c>
      <c r="L13" s="3">
        <f t="shared" si="5"/>
        <v>0</v>
      </c>
      <c r="M13" s="3">
        <f t="shared" si="5"/>
        <v>0</v>
      </c>
      <c r="N13" s="3">
        <f t="shared" si="5"/>
        <v>0</v>
      </c>
      <c r="O13" s="3">
        <f t="shared" si="5"/>
        <v>0</v>
      </c>
      <c r="P13" s="3">
        <f t="shared" si="5"/>
        <v>0</v>
      </c>
      <c r="Q13" s="3">
        <f t="shared" si="5"/>
        <v>0</v>
      </c>
      <c r="R13" s="3">
        <f t="shared" si="9"/>
        <v>0</v>
      </c>
      <c r="S13" s="3">
        <f t="shared" si="9"/>
        <v>0</v>
      </c>
      <c r="T13" s="3">
        <f t="shared" si="9"/>
        <v>0</v>
      </c>
      <c r="U13" s="3">
        <f t="shared" si="9"/>
        <v>0</v>
      </c>
      <c r="V13" s="3">
        <f t="shared" si="9"/>
        <v>0</v>
      </c>
      <c r="W13" s="3">
        <f t="shared" si="9"/>
        <v>0</v>
      </c>
      <c r="X13" s="3">
        <f t="shared" si="9"/>
        <v>0</v>
      </c>
      <c r="Y13" s="3">
        <f t="shared" si="9"/>
        <v>0</v>
      </c>
      <c r="Z13" s="3">
        <f t="shared" si="9"/>
        <v>0</v>
      </c>
      <c r="AA13" s="3">
        <f t="shared" si="9"/>
        <v>0</v>
      </c>
      <c r="AB13" s="3">
        <f t="shared" si="9"/>
        <v>0</v>
      </c>
      <c r="AC13" s="3">
        <f t="shared" si="9"/>
        <v>0</v>
      </c>
      <c r="AD13" s="3">
        <f t="shared" si="9"/>
        <v>0</v>
      </c>
      <c r="AE13" s="3">
        <f t="shared" si="9"/>
        <v>0</v>
      </c>
      <c r="AF13" s="3">
        <f t="shared" si="9"/>
        <v>0</v>
      </c>
      <c r="AG13" s="3">
        <f t="shared" si="9"/>
        <v>0</v>
      </c>
      <c r="AH13" s="3">
        <f t="shared" si="10"/>
        <v>0</v>
      </c>
      <c r="AI13" s="3">
        <f t="shared" si="10"/>
        <v>0</v>
      </c>
      <c r="AJ13" s="3">
        <f t="shared" si="10"/>
        <v>0</v>
      </c>
      <c r="AK13" s="3">
        <f t="shared" si="10"/>
        <v>0</v>
      </c>
      <c r="AL13" s="3">
        <f t="shared" si="10"/>
        <v>0</v>
      </c>
      <c r="AM13" s="3">
        <f t="shared" si="10"/>
        <v>0</v>
      </c>
      <c r="AN13" s="3">
        <f t="shared" si="10"/>
        <v>0</v>
      </c>
      <c r="AO13" s="3">
        <f t="shared" si="10"/>
        <v>0</v>
      </c>
      <c r="AP13" s="3">
        <f t="shared" si="10"/>
        <v>0</v>
      </c>
      <c r="AQ13" s="3">
        <f t="shared" si="10"/>
        <v>0</v>
      </c>
      <c r="AR13" s="3">
        <f t="shared" si="10"/>
        <v>0</v>
      </c>
      <c r="AS13" s="3">
        <f t="shared" si="10"/>
        <v>0</v>
      </c>
      <c r="AT13" s="3">
        <f t="shared" si="10"/>
        <v>0</v>
      </c>
      <c r="AU13" s="3">
        <f t="shared" si="10"/>
        <v>0</v>
      </c>
      <c r="AV13" s="3">
        <f t="shared" si="10"/>
        <v>0</v>
      </c>
      <c r="AW13" s="3">
        <f t="shared" si="10"/>
        <v>0</v>
      </c>
      <c r="AX13" s="3">
        <f t="shared" si="11"/>
        <v>0</v>
      </c>
      <c r="AY13" s="3">
        <f t="shared" si="11"/>
        <v>0</v>
      </c>
      <c r="AZ13" s="3">
        <f t="shared" si="11"/>
        <v>0</v>
      </c>
      <c r="BA13" s="3">
        <f t="shared" si="11"/>
        <v>0</v>
      </c>
      <c r="BB13" s="3">
        <f t="shared" si="11"/>
        <v>0</v>
      </c>
      <c r="BC13" s="3">
        <f t="shared" si="11"/>
        <v>0</v>
      </c>
      <c r="BD13" s="3">
        <f t="shared" si="11"/>
        <v>0</v>
      </c>
      <c r="BE13" s="3">
        <f t="shared" si="11"/>
        <v>0</v>
      </c>
      <c r="BF13" s="3">
        <f t="shared" si="11"/>
        <v>0</v>
      </c>
      <c r="BG13" s="3">
        <f t="shared" si="11"/>
        <v>0</v>
      </c>
      <c r="BH13" s="3">
        <f t="shared" si="11"/>
        <v>0</v>
      </c>
      <c r="BI13" s="3">
        <f t="shared" si="11"/>
        <v>0</v>
      </c>
      <c r="BJ13" s="3">
        <f t="shared" si="11"/>
        <v>0</v>
      </c>
      <c r="BK13" s="3">
        <f t="shared" si="11"/>
        <v>0</v>
      </c>
      <c r="BL13" s="3">
        <f t="shared" si="11"/>
        <v>0</v>
      </c>
      <c r="BM13" s="3">
        <f t="shared" si="11"/>
        <v>0</v>
      </c>
      <c r="BN13" s="3">
        <f t="shared" si="8"/>
        <v>0</v>
      </c>
      <c r="BO13" s="3">
        <f t="shared" si="8"/>
        <v>0</v>
      </c>
      <c r="BP13" s="3">
        <f t="shared" si="8"/>
        <v>0</v>
      </c>
      <c r="BQ13" s="3">
        <f t="shared" si="8"/>
        <v>0</v>
      </c>
      <c r="BR13" s="3">
        <f t="shared" si="8"/>
        <v>0</v>
      </c>
      <c r="BS13" s="3">
        <f t="shared" si="8"/>
        <v>0</v>
      </c>
      <c r="BT13" s="3">
        <f t="shared" si="8"/>
        <v>0</v>
      </c>
      <c r="BU13" s="3">
        <f t="shared" si="8"/>
        <v>0</v>
      </c>
      <c r="BV13" s="3">
        <f t="shared" si="8"/>
        <v>0</v>
      </c>
      <c r="BW13" s="3">
        <f t="shared" si="8"/>
        <v>0</v>
      </c>
      <c r="BX13" s="3">
        <f t="shared" si="8"/>
        <v>0</v>
      </c>
      <c r="BY13" s="3">
        <f t="shared" si="8"/>
        <v>0</v>
      </c>
      <c r="BZ13" s="3">
        <f t="shared" si="8"/>
        <v>0</v>
      </c>
      <c r="CA13" s="3">
        <f t="shared" si="8"/>
        <v>0</v>
      </c>
      <c r="CB13" s="3">
        <f t="shared" si="8"/>
        <v>0</v>
      </c>
      <c r="CC13" s="3">
        <f t="shared" si="12"/>
        <v>0</v>
      </c>
      <c r="CD13" s="3">
        <f t="shared" si="12"/>
        <v>0</v>
      </c>
      <c r="CE13" s="3">
        <f t="shared" si="12"/>
        <v>0</v>
      </c>
      <c r="CF13" s="3">
        <f t="shared" si="12"/>
        <v>0</v>
      </c>
      <c r="CG13" s="3">
        <f t="shared" si="12"/>
        <v>0</v>
      </c>
      <c r="CH13" s="3">
        <f t="shared" si="12"/>
        <v>0</v>
      </c>
      <c r="CI13" s="3">
        <f t="shared" si="12"/>
        <v>0</v>
      </c>
      <c r="CJ13" s="3">
        <f t="shared" si="12"/>
        <v>0</v>
      </c>
      <c r="CK13" s="3">
        <f t="shared" si="12"/>
        <v>0</v>
      </c>
      <c r="CL13" s="3">
        <f t="shared" si="12"/>
        <v>0</v>
      </c>
      <c r="CM13" s="3">
        <f t="shared" si="12"/>
        <v>0</v>
      </c>
      <c r="CN13" s="3">
        <f t="shared" si="12"/>
        <v>0</v>
      </c>
      <c r="CO13" s="3">
        <f t="shared" si="12"/>
        <v>0</v>
      </c>
      <c r="CP13" s="3">
        <f t="shared" si="12"/>
        <v>0</v>
      </c>
      <c r="CQ13" s="3">
        <f t="shared" si="12"/>
        <v>0</v>
      </c>
      <c r="CR13" s="3">
        <f t="shared" si="12"/>
        <v>0</v>
      </c>
      <c r="CS13" s="3">
        <f t="shared" si="13"/>
        <v>0</v>
      </c>
      <c r="CT13" s="3">
        <f t="shared" ref="CT13:DC22" si="14">IF(TRIM(MID(SUBSTITUTE(CT$2,";",REPT(" ",LEN(CT$2))),($A13*LEN(CT$2)+1),LEN(CT$2)))&lt;&gt;"",TRIM(MID(SUBSTITUTE(CT$2,";",REPT(" ",LEN(CT$2))),($A13*LEN(CT$2)+1),LEN(CT$2))),0)</f>
        <v>0</v>
      </c>
      <c r="CU13" s="3">
        <f t="shared" si="14"/>
        <v>0</v>
      </c>
      <c r="CV13" s="3">
        <f t="shared" si="14"/>
        <v>0</v>
      </c>
      <c r="CW13" s="3">
        <f t="shared" si="14"/>
        <v>0</v>
      </c>
      <c r="CX13" s="3">
        <f t="shared" si="14"/>
        <v>0</v>
      </c>
      <c r="CY13" s="3">
        <f t="shared" si="14"/>
        <v>0</v>
      </c>
      <c r="CZ13" s="3">
        <f t="shared" si="14"/>
        <v>0</v>
      </c>
      <c r="DA13" s="3">
        <f t="shared" si="14"/>
        <v>0</v>
      </c>
      <c r="DB13" s="3">
        <f t="shared" si="14"/>
        <v>0</v>
      </c>
      <c r="DC13" s="3">
        <f t="shared" si="14"/>
        <v>0</v>
      </c>
      <c r="DD13" s="3">
        <f t="shared" ref="DD13:DM22" si="15">IF(TRIM(MID(SUBSTITUTE(DD$2,";",REPT(" ",LEN(DD$2))),($A13*LEN(DD$2)+1),LEN(DD$2)))&lt;&gt;"",TRIM(MID(SUBSTITUTE(DD$2,";",REPT(" ",LEN(DD$2))),($A13*LEN(DD$2)+1),LEN(DD$2))),0)</f>
        <v>0</v>
      </c>
      <c r="DE13" s="3">
        <f t="shared" si="15"/>
        <v>0</v>
      </c>
      <c r="DF13" s="3">
        <f t="shared" si="15"/>
        <v>0</v>
      </c>
      <c r="DG13" s="3">
        <f t="shared" si="15"/>
        <v>0</v>
      </c>
      <c r="DH13" s="3">
        <f t="shared" si="15"/>
        <v>0</v>
      </c>
      <c r="DI13" s="3">
        <f t="shared" si="15"/>
        <v>0</v>
      </c>
      <c r="DJ13" s="3">
        <f t="shared" si="15"/>
        <v>0</v>
      </c>
      <c r="DK13" s="3">
        <f t="shared" si="15"/>
        <v>0</v>
      </c>
      <c r="DL13" s="3">
        <f t="shared" si="15"/>
        <v>0</v>
      </c>
      <c r="DM13" s="3">
        <f t="shared" si="15"/>
        <v>0</v>
      </c>
      <c r="DN13" s="3">
        <f t="shared" ref="DN13:DY22" si="16">IF(TRIM(MID(SUBSTITUTE(DN$2,";",REPT(" ",LEN(DN$2))),($A13*LEN(DN$2)+1),LEN(DN$2)))&lt;&gt;"",TRIM(MID(SUBSTITUTE(DN$2,";",REPT(" ",LEN(DN$2))),($A13*LEN(DN$2)+1),LEN(DN$2))),0)</f>
        <v>0</v>
      </c>
      <c r="DO13" s="3">
        <f t="shared" si="16"/>
        <v>0</v>
      </c>
      <c r="DP13" s="3">
        <f t="shared" si="16"/>
        <v>0</v>
      </c>
      <c r="DQ13" s="3">
        <f t="shared" si="16"/>
        <v>0</v>
      </c>
      <c r="DR13" s="3">
        <f t="shared" si="16"/>
        <v>0</v>
      </c>
      <c r="DS13" s="3">
        <f t="shared" si="16"/>
        <v>0</v>
      </c>
      <c r="DT13" s="3">
        <f t="shared" si="16"/>
        <v>0</v>
      </c>
      <c r="DU13" s="3">
        <f t="shared" si="16"/>
        <v>0</v>
      </c>
      <c r="DV13" s="3">
        <f t="shared" si="16"/>
        <v>0</v>
      </c>
      <c r="DW13" s="3">
        <f t="shared" si="16"/>
        <v>0</v>
      </c>
      <c r="DX13" s="3">
        <f t="shared" si="16"/>
        <v>0</v>
      </c>
      <c r="DY13" s="3">
        <f t="shared" si="16"/>
        <v>0</v>
      </c>
    </row>
    <row r="14" spans="1:129" x14ac:dyDescent="0.3">
      <c r="A14">
        <v>11</v>
      </c>
      <c r="B14" s="3">
        <f t="shared" si="5"/>
        <v>0</v>
      </c>
      <c r="C14" s="3">
        <f t="shared" si="5"/>
        <v>0</v>
      </c>
      <c r="D14" s="3">
        <f t="shared" si="5"/>
        <v>0</v>
      </c>
      <c r="E14" s="3">
        <f t="shared" si="5"/>
        <v>0</v>
      </c>
      <c r="F14" s="3">
        <f t="shared" si="5"/>
        <v>0</v>
      </c>
      <c r="G14" s="3">
        <f t="shared" si="5"/>
        <v>0</v>
      </c>
      <c r="H14" s="3">
        <f t="shared" si="5"/>
        <v>0</v>
      </c>
      <c r="I14" s="3">
        <f t="shared" si="5"/>
        <v>0</v>
      </c>
      <c r="J14" s="3">
        <f t="shared" si="5"/>
        <v>0</v>
      </c>
      <c r="K14" s="3">
        <f t="shared" si="5"/>
        <v>0</v>
      </c>
      <c r="L14" s="3">
        <f t="shared" si="5"/>
        <v>0</v>
      </c>
      <c r="M14" s="3">
        <f t="shared" si="5"/>
        <v>0</v>
      </c>
      <c r="N14" s="3">
        <f t="shared" si="5"/>
        <v>0</v>
      </c>
      <c r="O14" s="3">
        <f t="shared" si="5"/>
        <v>0</v>
      </c>
      <c r="P14" s="3">
        <f t="shared" si="5"/>
        <v>0</v>
      </c>
      <c r="Q14" s="3">
        <f t="shared" si="5"/>
        <v>0</v>
      </c>
      <c r="R14" s="3">
        <f t="shared" si="9"/>
        <v>0</v>
      </c>
      <c r="S14" s="3">
        <f t="shared" si="9"/>
        <v>0</v>
      </c>
      <c r="T14" s="3">
        <f t="shared" si="9"/>
        <v>0</v>
      </c>
      <c r="U14" s="3">
        <f t="shared" si="9"/>
        <v>0</v>
      </c>
      <c r="V14" s="3">
        <f t="shared" si="9"/>
        <v>0</v>
      </c>
      <c r="W14" s="3">
        <f t="shared" si="9"/>
        <v>0</v>
      </c>
      <c r="X14" s="3">
        <f t="shared" si="9"/>
        <v>0</v>
      </c>
      <c r="Y14" s="3">
        <f t="shared" si="9"/>
        <v>0</v>
      </c>
      <c r="Z14" s="3">
        <f t="shared" si="9"/>
        <v>0</v>
      </c>
      <c r="AA14" s="3">
        <f t="shared" si="9"/>
        <v>0</v>
      </c>
      <c r="AB14" s="3">
        <f t="shared" si="9"/>
        <v>0</v>
      </c>
      <c r="AC14" s="3">
        <f t="shared" si="9"/>
        <v>0</v>
      </c>
      <c r="AD14" s="3">
        <f t="shared" si="9"/>
        <v>0</v>
      </c>
      <c r="AE14" s="3">
        <f t="shared" si="9"/>
        <v>0</v>
      </c>
      <c r="AF14" s="3">
        <f t="shared" si="9"/>
        <v>0</v>
      </c>
      <c r="AG14" s="3">
        <f t="shared" si="9"/>
        <v>0</v>
      </c>
      <c r="AH14" s="3">
        <f t="shared" si="10"/>
        <v>0</v>
      </c>
      <c r="AI14" s="3">
        <f t="shared" si="10"/>
        <v>0</v>
      </c>
      <c r="AJ14" s="3">
        <f t="shared" si="10"/>
        <v>0</v>
      </c>
      <c r="AK14" s="3">
        <f t="shared" si="10"/>
        <v>0</v>
      </c>
      <c r="AL14" s="3">
        <f t="shared" si="10"/>
        <v>0</v>
      </c>
      <c r="AM14" s="3">
        <f t="shared" si="10"/>
        <v>0</v>
      </c>
      <c r="AN14" s="3">
        <f t="shared" si="10"/>
        <v>0</v>
      </c>
      <c r="AO14" s="3">
        <f t="shared" si="10"/>
        <v>0</v>
      </c>
      <c r="AP14" s="3">
        <f t="shared" si="10"/>
        <v>0</v>
      </c>
      <c r="AQ14" s="3">
        <f t="shared" si="10"/>
        <v>0</v>
      </c>
      <c r="AR14" s="3">
        <f t="shared" si="10"/>
        <v>0</v>
      </c>
      <c r="AS14" s="3">
        <f t="shared" si="10"/>
        <v>0</v>
      </c>
      <c r="AT14" s="3">
        <f t="shared" si="10"/>
        <v>0</v>
      </c>
      <c r="AU14" s="3">
        <f t="shared" si="10"/>
        <v>0</v>
      </c>
      <c r="AV14" s="3">
        <f t="shared" si="10"/>
        <v>0</v>
      </c>
      <c r="AW14" s="3">
        <f t="shared" si="10"/>
        <v>0</v>
      </c>
      <c r="AX14" s="3">
        <f t="shared" si="11"/>
        <v>0</v>
      </c>
      <c r="AY14" s="3">
        <f t="shared" si="11"/>
        <v>0</v>
      </c>
      <c r="AZ14" s="3">
        <f t="shared" si="11"/>
        <v>0</v>
      </c>
      <c r="BA14" s="3">
        <f t="shared" si="11"/>
        <v>0</v>
      </c>
      <c r="BB14" s="3">
        <f t="shared" si="11"/>
        <v>0</v>
      </c>
      <c r="BC14" s="3">
        <f t="shared" si="11"/>
        <v>0</v>
      </c>
      <c r="BD14" s="3">
        <f t="shared" si="11"/>
        <v>0</v>
      </c>
      <c r="BE14" s="3">
        <f t="shared" si="11"/>
        <v>0</v>
      </c>
      <c r="BF14" s="3">
        <f t="shared" si="11"/>
        <v>0</v>
      </c>
      <c r="BG14" s="3">
        <f t="shared" si="11"/>
        <v>0</v>
      </c>
      <c r="BH14" s="3">
        <f t="shared" si="11"/>
        <v>0</v>
      </c>
      <c r="BI14" s="3">
        <f t="shared" si="11"/>
        <v>0</v>
      </c>
      <c r="BJ14" s="3">
        <f t="shared" si="11"/>
        <v>0</v>
      </c>
      <c r="BK14" s="3">
        <f t="shared" si="11"/>
        <v>0</v>
      </c>
      <c r="BL14" s="3">
        <f t="shared" si="11"/>
        <v>0</v>
      </c>
      <c r="BM14" s="3">
        <f t="shared" si="11"/>
        <v>0</v>
      </c>
      <c r="BN14" s="3">
        <f t="shared" si="8"/>
        <v>0</v>
      </c>
      <c r="BO14" s="3">
        <f t="shared" si="8"/>
        <v>0</v>
      </c>
      <c r="BP14" s="3">
        <f t="shared" si="8"/>
        <v>0</v>
      </c>
      <c r="BQ14" s="3">
        <f t="shared" si="8"/>
        <v>0</v>
      </c>
      <c r="BR14" s="3">
        <f t="shared" si="8"/>
        <v>0</v>
      </c>
      <c r="BS14" s="3">
        <f t="shared" si="8"/>
        <v>0</v>
      </c>
      <c r="BT14" s="3">
        <f t="shared" si="8"/>
        <v>0</v>
      </c>
      <c r="BU14" s="3">
        <f t="shared" si="8"/>
        <v>0</v>
      </c>
      <c r="BV14" s="3">
        <f t="shared" si="8"/>
        <v>0</v>
      </c>
      <c r="BW14" s="3">
        <f t="shared" si="8"/>
        <v>0</v>
      </c>
      <c r="BX14" s="3">
        <f t="shared" si="8"/>
        <v>0</v>
      </c>
      <c r="BY14" s="3">
        <f t="shared" si="8"/>
        <v>0</v>
      </c>
      <c r="BZ14" s="3">
        <f t="shared" si="8"/>
        <v>0</v>
      </c>
      <c r="CA14" s="3">
        <f t="shared" si="8"/>
        <v>0</v>
      </c>
      <c r="CB14" s="3">
        <f t="shared" si="8"/>
        <v>0</v>
      </c>
      <c r="CC14" s="3">
        <f t="shared" si="12"/>
        <v>0</v>
      </c>
      <c r="CD14" s="3">
        <f t="shared" si="12"/>
        <v>0</v>
      </c>
      <c r="CE14" s="3">
        <f t="shared" si="12"/>
        <v>0</v>
      </c>
      <c r="CF14" s="3">
        <f t="shared" si="12"/>
        <v>0</v>
      </c>
      <c r="CG14" s="3">
        <f t="shared" si="12"/>
        <v>0</v>
      </c>
      <c r="CH14" s="3">
        <f t="shared" si="12"/>
        <v>0</v>
      </c>
      <c r="CI14" s="3">
        <f t="shared" si="12"/>
        <v>0</v>
      </c>
      <c r="CJ14" s="3">
        <f t="shared" si="12"/>
        <v>0</v>
      </c>
      <c r="CK14" s="3">
        <f t="shared" si="12"/>
        <v>0</v>
      </c>
      <c r="CL14" s="3">
        <f t="shared" si="12"/>
        <v>0</v>
      </c>
      <c r="CM14" s="3">
        <f t="shared" si="12"/>
        <v>0</v>
      </c>
      <c r="CN14" s="3">
        <f t="shared" si="12"/>
        <v>0</v>
      </c>
      <c r="CO14" s="3">
        <f t="shared" si="12"/>
        <v>0</v>
      </c>
      <c r="CP14" s="3">
        <f t="shared" si="12"/>
        <v>0</v>
      </c>
      <c r="CQ14" s="3">
        <f t="shared" si="12"/>
        <v>0</v>
      </c>
      <c r="CR14" s="3">
        <f t="shared" si="12"/>
        <v>0</v>
      </c>
      <c r="CS14" s="3">
        <f t="shared" si="13"/>
        <v>0</v>
      </c>
      <c r="CT14" s="3">
        <f t="shared" si="14"/>
        <v>0</v>
      </c>
      <c r="CU14" s="3">
        <f t="shared" si="14"/>
        <v>0</v>
      </c>
      <c r="CV14" s="3">
        <f t="shared" si="14"/>
        <v>0</v>
      </c>
      <c r="CW14" s="3">
        <f t="shared" si="14"/>
        <v>0</v>
      </c>
      <c r="CX14" s="3">
        <f t="shared" si="14"/>
        <v>0</v>
      </c>
      <c r="CY14" s="3">
        <f t="shared" si="14"/>
        <v>0</v>
      </c>
      <c r="CZ14" s="3">
        <f t="shared" si="14"/>
        <v>0</v>
      </c>
      <c r="DA14" s="3">
        <f t="shared" si="14"/>
        <v>0</v>
      </c>
      <c r="DB14" s="3">
        <f t="shared" si="14"/>
        <v>0</v>
      </c>
      <c r="DC14" s="3">
        <f t="shared" si="14"/>
        <v>0</v>
      </c>
      <c r="DD14" s="3">
        <f t="shared" si="15"/>
        <v>0</v>
      </c>
      <c r="DE14" s="3">
        <f t="shared" si="15"/>
        <v>0</v>
      </c>
      <c r="DF14" s="3">
        <f t="shared" si="15"/>
        <v>0</v>
      </c>
      <c r="DG14" s="3">
        <f t="shared" si="15"/>
        <v>0</v>
      </c>
      <c r="DH14" s="3">
        <f t="shared" si="15"/>
        <v>0</v>
      </c>
      <c r="DI14" s="3">
        <f t="shared" si="15"/>
        <v>0</v>
      </c>
      <c r="DJ14" s="3">
        <f t="shared" si="15"/>
        <v>0</v>
      </c>
      <c r="DK14" s="3">
        <f t="shared" si="15"/>
        <v>0</v>
      </c>
      <c r="DL14" s="3">
        <f t="shared" si="15"/>
        <v>0</v>
      </c>
      <c r="DM14" s="3">
        <f t="shared" si="15"/>
        <v>0</v>
      </c>
      <c r="DN14" s="3">
        <f t="shared" si="16"/>
        <v>0</v>
      </c>
      <c r="DO14" s="3">
        <f t="shared" si="16"/>
        <v>0</v>
      </c>
      <c r="DP14" s="3">
        <f t="shared" si="16"/>
        <v>0</v>
      </c>
      <c r="DQ14" s="3">
        <f t="shared" si="16"/>
        <v>0</v>
      </c>
      <c r="DR14" s="3">
        <f t="shared" si="16"/>
        <v>0</v>
      </c>
      <c r="DS14" s="3">
        <f t="shared" si="16"/>
        <v>0</v>
      </c>
      <c r="DT14" s="3">
        <f t="shared" si="16"/>
        <v>0</v>
      </c>
      <c r="DU14" s="3">
        <f t="shared" si="16"/>
        <v>0</v>
      </c>
      <c r="DV14" s="3">
        <f t="shared" si="16"/>
        <v>0</v>
      </c>
      <c r="DW14" s="3">
        <f t="shared" si="16"/>
        <v>0</v>
      </c>
      <c r="DX14" s="3">
        <f t="shared" si="16"/>
        <v>0</v>
      </c>
      <c r="DY14" s="3">
        <f t="shared" si="16"/>
        <v>0</v>
      </c>
    </row>
    <row r="15" spans="1:129" x14ac:dyDescent="0.3">
      <c r="A15">
        <v>12</v>
      </c>
      <c r="B15" s="3">
        <f t="shared" si="5"/>
        <v>0</v>
      </c>
      <c r="C15" s="3">
        <f t="shared" si="5"/>
        <v>0</v>
      </c>
      <c r="D15" s="3">
        <f t="shared" si="5"/>
        <v>0</v>
      </c>
      <c r="E15" s="3">
        <f t="shared" si="5"/>
        <v>0</v>
      </c>
      <c r="F15" s="3">
        <f t="shared" si="5"/>
        <v>0</v>
      </c>
      <c r="G15" s="3">
        <f t="shared" si="5"/>
        <v>0</v>
      </c>
      <c r="H15" s="3">
        <f t="shared" si="5"/>
        <v>0</v>
      </c>
      <c r="I15" s="3">
        <f t="shared" si="5"/>
        <v>0</v>
      </c>
      <c r="J15" s="3">
        <f t="shared" si="5"/>
        <v>0</v>
      </c>
      <c r="K15" s="3">
        <f t="shared" si="5"/>
        <v>0</v>
      </c>
      <c r="L15" s="3">
        <f t="shared" si="5"/>
        <v>0</v>
      </c>
      <c r="M15" s="3">
        <f t="shared" si="5"/>
        <v>0</v>
      </c>
      <c r="N15" s="3">
        <f t="shared" si="5"/>
        <v>0</v>
      </c>
      <c r="O15" s="3">
        <f t="shared" si="5"/>
        <v>0</v>
      </c>
      <c r="P15" s="3">
        <f t="shared" si="5"/>
        <v>0</v>
      </c>
      <c r="Q15" s="3">
        <f t="shared" si="5"/>
        <v>0</v>
      </c>
      <c r="R15" s="3">
        <f t="shared" si="9"/>
        <v>0</v>
      </c>
      <c r="S15" s="3">
        <f t="shared" si="9"/>
        <v>0</v>
      </c>
      <c r="T15" s="3">
        <f t="shared" si="9"/>
        <v>0</v>
      </c>
      <c r="U15" s="3">
        <f t="shared" si="9"/>
        <v>0</v>
      </c>
      <c r="V15" s="3">
        <f t="shared" si="9"/>
        <v>0</v>
      </c>
      <c r="W15" s="3">
        <f t="shared" si="9"/>
        <v>0</v>
      </c>
      <c r="X15" s="3">
        <f t="shared" si="9"/>
        <v>0</v>
      </c>
      <c r="Y15" s="3">
        <f t="shared" si="9"/>
        <v>0</v>
      </c>
      <c r="Z15" s="3">
        <f t="shared" si="9"/>
        <v>0</v>
      </c>
      <c r="AA15" s="3">
        <f t="shared" si="9"/>
        <v>0</v>
      </c>
      <c r="AB15" s="3">
        <f t="shared" si="9"/>
        <v>0</v>
      </c>
      <c r="AC15" s="3">
        <f t="shared" si="9"/>
        <v>0</v>
      </c>
      <c r="AD15" s="3">
        <f t="shared" si="9"/>
        <v>0</v>
      </c>
      <c r="AE15" s="3">
        <f t="shared" si="9"/>
        <v>0</v>
      </c>
      <c r="AF15" s="3">
        <f t="shared" si="9"/>
        <v>0</v>
      </c>
      <c r="AG15" s="3">
        <f t="shared" si="9"/>
        <v>0</v>
      </c>
      <c r="AH15" s="3">
        <f t="shared" si="10"/>
        <v>0</v>
      </c>
      <c r="AI15" s="3">
        <f t="shared" si="10"/>
        <v>0</v>
      </c>
      <c r="AJ15" s="3">
        <f t="shared" si="10"/>
        <v>0</v>
      </c>
      <c r="AK15" s="3">
        <f t="shared" si="10"/>
        <v>0</v>
      </c>
      <c r="AL15" s="3">
        <f t="shared" si="10"/>
        <v>0</v>
      </c>
      <c r="AM15" s="3">
        <f t="shared" si="10"/>
        <v>0</v>
      </c>
      <c r="AN15" s="3">
        <f t="shared" si="10"/>
        <v>0</v>
      </c>
      <c r="AO15" s="3">
        <f t="shared" si="10"/>
        <v>0</v>
      </c>
      <c r="AP15" s="3">
        <f t="shared" si="10"/>
        <v>0</v>
      </c>
      <c r="AQ15" s="3">
        <f t="shared" si="10"/>
        <v>0</v>
      </c>
      <c r="AR15" s="3">
        <f t="shared" si="10"/>
        <v>0</v>
      </c>
      <c r="AS15" s="3">
        <f t="shared" si="10"/>
        <v>0</v>
      </c>
      <c r="AT15" s="3">
        <f t="shared" si="10"/>
        <v>0</v>
      </c>
      <c r="AU15" s="3">
        <f t="shared" si="10"/>
        <v>0</v>
      </c>
      <c r="AV15" s="3">
        <f t="shared" si="10"/>
        <v>0</v>
      </c>
      <c r="AW15" s="3">
        <f t="shared" si="10"/>
        <v>0</v>
      </c>
      <c r="AX15" s="3">
        <f t="shared" si="11"/>
        <v>0</v>
      </c>
      <c r="AY15" s="3">
        <f t="shared" si="11"/>
        <v>0</v>
      </c>
      <c r="AZ15" s="3">
        <f t="shared" si="11"/>
        <v>0</v>
      </c>
      <c r="BA15" s="3">
        <f t="shared" si="11"/>
        <v>0</v>
      </c>
      <c r="BB15" s="3">
        <f t="shared" si="11"/>
        <v>0</v>
      </c>
      <c r="BC15" s="3">
        <f t="shared" si="11"/>
        <v>0</v>
      </c>
      <c r="BD15" s="3">
        <f t="shared" si="11"/>
        <v>0</v>
      </c>
      <c r="BE15" s="3">
        <f t="shared" si="11"/>
        <v>0</v>
      </c>
      <c r="BF15" s="3">
        <f t="shared" si="11"/>
        <v>0</v>
      </c>
      <c r="BG15" s="3">
        <f t="shared" si="11"/>
        <v>0</v>
      </c>
      <c r="BH15" s="3">
        <f t="shared" si="11"/>
        <v>0</v>
      </c>
      <c r="BI15" s="3">
        <f t="shared" si="11"/>
        <v>0</v>
      </c>
      <c r="BJ15" s="3">
        <f t="shared" si="11"/>
        <v>0</v>
      </c>
      <c r="BK15" s="3">
        <f t="shared" si="11"/>
        <v>0</v>
      </c>
      <c r="BL15" s="3">
        <f t="shared" si="11"/>
        <v>0</v>
      </c>
      <c r="BM15" s="3">
        <f t="shared" si="11"/>
        <v>0</v>
      </c>
      <c r="BN15" s="3">
        <f t="shared" si="8"/>
        <v>0</v>
      </c>
      <c r="BO15" s="3">
        <f t="shared" si="8"/>
        <v>0</v>
      </c>
      <c r="BP15" s="3">
        <f t="shared" si="8"/>
        <v>0</v>
      </c>
      <c r="BQ15" s="3">
        <f t="shared" si="8"/>
        <v>0</v>
      </c>
      <c r="BR15" s="3">
        <f t="shared" si="8"/>
        <v>0</v>
      </c>
      <c r="BS15" s="3">
        <f t="shared" si="8"/>
        <v>0</v>
      </c>
      <c r="BT15" s="3">
        <f t="shared" si="8"/>
        <v>0</v>
      </c>
      <c r="BU15" s="3">
        <f t="shared" si="8"/>
        <v>0</v>
      </c>
      <c r="BV15" s="3">
        <f t="shared" si="8"/>
        <v>0</v>
      </c>
      <c r="BW15" s="3">
        <f t="shared" si="8"/>
        <v>0</v>
      </c>
      <c r="BX15" s="3">
        <f t="shared" si="8"/>
        <v>0</v>
      </c>
      <c r="BY15" s="3">
        <f t="shared" si="8"/>
        <v>0</v>
      </c>
      <c r="BZ15" s="3">
        <f t="shared" si="8"/>
        <v>0</v>
      </c>
      <c r="CA15" s="3">
        <f t="shared" si="8"/>
        <v>0</v>
      </c>
      <c r="CB15" s="3">
        <f t="shared" si="8"/>
        <v>0</v>
      </c>
      <c r="CC15" s="3">
        <f t="shared" si="12"/>
        <v>0</v>
      </c>
      <c r="CD15" s="3">
        <f t="shared" si="12"/>
        <v>0</v>
      </c>
      <c r="CE15" s="3">
        <f t="shared" si="12"/>
        <v>0</v>
      </c>
      <c r="CF15" s="3">
        <f t="shared" si="12"/>
        <v>0</v>
      </c>
      <c r="CG15" s="3">
        <f t="shared" si="12"/>
        <v>0</v>
      </c>
      <c r="CH15" s="3">
        <f t="shared" si="12"/>
        <v>0</v>
      </c>
      <c r="CI15" s="3">
        <f t="shared" si="12"/>
        <v>0</v>
      </c>
      <c r="CJ15" s="3">
        <f t="shared" si="12"/>
        <v>0</v>
      </c>
      <c r="CK15" s="3">
        <f t="shared" si="12"/>
        <v>0</v>
      </c>
      <c r="CL15" s="3">
        <f t="shared" si="12"/>
        <v>0</v>
      </c>
      <c r="CM15" s="3">
        <f t="shared" si="12"/>
        <v>0</v>
      </c>
      <c r="CN15" s="3">
        <f t="shared" si="12"/>
        <v>0</v>
      </c>
      <c r="CO15" s="3">
        <f t="shared" si="12"/>
        <v>0</v>
      </c>
      <c r="CP15" s="3">
        <f t="shared" si="12"/>
        <v>0</v>
      </c>
      <c r="CQ15" s="3">
        <f t="shared" si="12"/>
        <v>0</v>
      </c>
      <c r="CR15" s="3">
        <f t="shared" si="12"/>
        <v>0</v>
      </c>
      <c r="CS15" s="3">
        <f t="shared" si="13"/>
        <v>0</v>
      </c>
      <c r="CT15" s="3">
        <f t="shared" si="14"/>
        <v>0</v>
      </c>
      <c r="CU15" s="3">
        <f t="shared" si="14"/>
        <v>0</v>
      </c>
      <c r="CV15" s="3">
        <f t="shared" si="14"/>
        <v>0</v>
      </c>
      <c r="CW15" s="3">
        <f t="shared" si="14"/>
        <v>0</v>
      </c>
      <c r="CX15" s="3">
        <f t="shared" si="14"/>
        <v>0</v>
      </c>
      <c r="CY15" s="3">
        <f t="shared" si="14"/>
        <v>0</v>
      </c>
      <c r="CZ15" s="3">
        <f t="shared" si="14"/>
        <v>0</v>
      </c>
      <c r="DA15" s="3">
        <f t="shared" si="14"/>
        <v>0</v>
      </c>
      <c r="DB15" s="3">
        <f t="shared" si="14"/>
        <v>0</v>
      </c>
      <c r="DC15" s="3">
        <f t="shared" si="14"/>
        <v>0</v>
      </c>
      <c r="DD15" s="3">
        <f t="shared" si="15"/>
        <v>0</v>
      </c>
      <c r="DE15" s="3">
        <f t="shared" si="15"/>
        <v>0</v>
      </c>
      <c r="DF15" s="3">
        <f t="shared" si="15"/>
        <v>0</v>
      </c>
      <c r="DG15" s="3">
        <f t="shared" si="15"/>
        <v>0</v>
      </c>
      <c r="DH15" s="3">
        <f t="shared" si="15"/>
        <v>0</v>
      </c>
      <c r="DI15" s="3">
        <f t="shared" si="15"/>
        <v>0</v>
      </c>
      <c r="DJ15" s="3">
        <f t="shared" si="15"/>
        <v>0</v>
      </c>
      <c r="DK15" s="3">
        <f t="shared" si="15"/>
        <v>0</v>
      </c>
      <c r="DL15" s="3">
        <f t="shared" si="15"/>
        <v>0</v>
      </c>
      <c r="DM15" s="3">
        <f t="shared" si="15"/>
        <v>0</v>
      </c>
      <c r="DN15" s="3">
        <f t="shared" si="16"/>
        <v>0</v>
      </c>
      <c r="DO15" s="3">
        <f t="shared" si="16"/>
        <v>0</v>
      </c>
      <c r="DP15" s="3">
        <f t="shared" si="16"/>
        <v>0</v>
      </c>
      <c r="DQ15" s="3">
        <f t="shared" si="16"/>
        <v>0</v>
      </c>
      <c r="DR15" s="3">
        <f t="shared" si="16"/>
        <v>0</v>
      </c>
      <c r="DS15" s="3">
        <f t="shared" si="16"/>
        <v>0</v>
      </c>
      <c r="DT15" s="3">
        <f t="shared" si="16"/>
        <v>0</v>
      </c>
      <c r="DU15" s="3">
        <f t="shared" si="16"/>
        <v>0</v>
      </c>
      <c r="DV15" s="3">
        <f t="shared" si="16"/>
        <v>0</v>
      </c>
      <c r="DW15" s="3">
        <f t="shared" si="16"/>
        <v>0</v>
      </c>
      <c r="DX15" s="3">
        <f t="shared" si="16"/>
        <v>0</v>
      </c>
      <c r="DY15" s="3">
        <f t="shared" si="16"/>
        <v>0</v>
      </c>
    </row>
    <row r="16" spans="1:129" x14ac:dyDescent="0.3">
      <c r="A16">
        <v>13</v>
      </c>
      <c r="B16" s="3">
        <f t="shared" si="5"/>
        <v>0</v>
      </c>
      <c r="C16" s="3">
        <f t="shared" si="5"/>
        <v>0</v>
      </c>
      <c r="D16" s="3">
        <f t="shared" si="5"/>
        <v>0</v>
      </c>
      <c r="E16" s="3">
        <f t="shared" si="5"/>
        <v>0</v>
      </c>
      <c r="F16" s="3">
        <f t="shared" si="5"/>
        <v>0</v>
      </c>
      <c r="G16" s="3">
        <f t="shared" si="5"/>
        <v>0</v>
      </c>
      <c r="H16" s="3">
        <f t="shared" si="5"/>
        <v>0</v>
      </c>
      <c r="I16" s="3">
        <f t="shared" si="5"/>
        <v>0</v>
      </c>
      <c r="J16" s="3">
        <f t="shared" si="5"/>
        <v>0</v>
      </c>
      <c r="K16" s="3">
        <f t="shared" si="5"/>
        <v>0</v>
      </c>
      <c r="L16" s="3">
        <f t="shared" si="5"/>
        <v>0</v>
      </c>
      <c r="M16" s="3">
        <f t="shared" si="5"/>
        <v>0</v>
      </c>
      <c r="N16" s="3">
        <f t="shared" si="5"/>
        <v>0</v>
      </c>
      <c r="O16" s="3">
        <f t="shared" si="5"/>
        <v>0</v>
      </c>
      <c r="P16" s="3">
        <f t="shared" si="5"/>
        <v>0</v>
      </c>
      <c r="Q16" s="3">
        <f t="shared" si="5"/>
        <v>0</v>
      </c>
      <c r="R16" s="3">
        <f t="shared" si="9"/>
        <v>0</v>
      </c>
      <c r="S16" s="3">
        <f t="shared" si="9"/>
        <v>0</v>
      </c>
      <c r="T16" s="3">
        <f t="shared" si="9"/>
        <v>0</v>
      </c>
      <c r="U16" s="3">
        <f t="shared" si="9"/>
        <v>0</v>
      </c>
      <c r="V16" s="3">
        <f t="shared" si="9"/>
        <v>0</v>
      </c>
      <c r="W16" s="3">
        <f t="shared" si="9"/>
        <v>0</v>
      </c>
      <c r="X16" s="3">
        <f t="shared" si="9"/>
        <v>0</v>
      </c>
      <c r="Y16" s="3">
        <f t="shared" si="9"/>
        <v>0</v>
      </c>
      <c r="Z16" s="3">
        <f t="shared" si="9"/>
        <v>0</v>
      </c>
      <c r="AA16" s="3">
        <f t="shared" si="9"/>
        <v>0</v>
      </c>
      <c r="AB16" s="3">
        <f t="shared" si="9"/>
        <v>0</v>
      </c>
      <c r="AC16" s="3">
        <f t="shared" si="9"/>
        <v>0</v>
      </c>
      <c r="AD16" s="3">
        <f t="shared" si="9"/>
        <v>0</v>
      </c>
      <c r="AE16" s="3">
        <f t="shared" si="9"/>
        <v>0</v>
      </c>
      <c r="AF16" s="3">
        <f t="shared" si="9"/>
        <v>0</v>
      </c>
      <c r="AG16" s="3">
        <f t="shared" si="9"/>
        <v>0</v>
      </c>
      <c r="AH16" s="3">
        <f t="shared" si="10"/>
        <v>0</v>
      </c>
      <c r="AI16" s="3">
        <f t="shared" si="10"/>
        <v>0</v>
      </c>
      <c r="AJ16" s="3">
        <f t="shared" si="10"/>
        <v>0</v>
      </c>
      <c r="AK16" s="3">
        <f t="shared" si="10"/>
        <v>0</v>
      </c>
      <c r="AL16" s="3">
        <f t="shared" si="10"/>
        <v>0</v>
      </c>
      <c r="AM16" s="3">
        <f t="shared" si="10"/>
        <v>0</v>
      </c>
      <c r="AN16" s="3">
        <f t="shared" si="10"/>
        <v>0</v>
      </c>
      <c r="AO16" s="3">
        <f t="shared" si="10"/>
        <v>0</v>
      </c>
      <c r="AP16" s="3">
        <f t="shared" si="10"/>
        <v>0</v>
      </c>
      <c r="AQ16" s="3">
        <f t="shared" si="10"/>
        <v>0</v>
      </c>
      <c r="AR16" s="3">
        <f t="shared" si="10"/>
        <v>0</v>
      </c>
      <c r="AS16" s="3">
        <f t="shared" si="10"/>
        <v>0</v>
      </c>
      <c r="AT16" s="3">
        <f t="shared" si="10"/>
        <v>0</v>
      </c>
      <c r="AU16" s="3">
        <f t="shared" si="10"/>
        <v>0</v>
      </c>
      <c r="AV16" s="3">
        <f t="shared" si="10"/>
        <v>0</v>
      </c>
      <c r="AW16" s="3">
        <f t="shared" si="10"/>
        <v>0</v>
      </c>
      <c r="AX16" s="3">
        <f t="shared" si="11"/>
        <v>0</v>
      </c>
      <c r="AY16" s="3">
        <f t="shared" si="11"/>
        <v>0</v>
      </c>
      <c r="AZ16" s="3">
        <f t="shared" si="11"/>
        <v>0</v>
      </c>
      <c r="BA16" s="3">
        <f t="shared" si="11"/>
        <v>0</v>
      </c>
      <c r="BB16" s="3">
        <f t="shared" si="11"/>
        <v>0</v>
      </c>
      <c r="BC16" s="3">
        <f t="shared" si="11"/>
        <v>0</v>
      </c>
      <c r="BD16" s="3">
        <f t="shared" si="11"/>
        <v>0</v>
      </c>
      <c r="BE16" s="3">
        <f t="shared" si="11"/>
        <v>0</v>
      </c>
      <c r="BF16" s="3">
        <f t="shared" si="11"/>
        <v>0</v>
      </c>
      <c r="BG16" s="3">
        <f t="shared" si="11"/>
        <v>0</v>
      </c>
      <c r="BH16" s="3">
        <f t="shared" si="11"/>
        <v>0</v>
      </c>
      <c r="BI16" s="3">
        <f t="shared" si="11"/>
        <v>0</v>
      </c>
      <c r="BJ16" s="3">
        <f t="shared" si="11"/>
        <v>0</v>
      </c>
      <c r="BK16" s="3">
        <f t="shared" si="11"/>
        <v>0</v>
      </c>
      <c r="BL16" s="3">
        <f t="shared" si="11"/>
        <v>0</v>
      </c>
      <c r="BM16" s="3">
        <f t="shared" si="11"/>
        <v>0</v>
      </c>
      <c r="BN16" s="3">
        <f t="shared" si="8"/>
        <v>0</v>
      </c>
      <c r="BO16" s="3">
        <f t="shared" si="8"/>
        <v>0</v>
      </c>
      <c r="BP16" s="3">
        <f t="shared" si="8"/>
        <v>0</v>
      </c>
      <c r="BQ16" s="3">
        <f t="shared" si="8"/>
        <v>0</v>
      </c>
      <c r="BR16" s="3">
        <f t="shared" si="8"/>
        <v>0</v>
      </c>
      <c r="BS16" s="3">
        <f t="shared" si="8"/>
        <v>0</v>
      </c>
      <c r="BT16" s="3">
        <f t="shared" si="8"/>
        <v>0</v>
      </c>
      <c r="BU16" s="3">
        <f t="shared" si="8"/>
        <v>0</v>
      </c>
      <c r="BV16" s="3">
        <f t="shared" si="8"/>
        <v>0</v>
      </c>
      <c r="BW16" s="3">
        <f t="shared" si="8"/>
        <v>0</v>
      </c>
      <c r="BX16" s="3">
        <f t="shared" si="8"/>
        <v>0</v>
      </c>
      <c r="BY16" s="3">
        <f t="shared" si="8"/>
        <v>0</v>
      </c>
      <c r="BZ16" s="3">
        <f t="shared" si="8"/>
        <v>0</v>
      </c>
      <c r="CA16" s="3">
        <f t="shared" si="8"/>
        <v>0</v>
      </c>
      <c r="CB16" s="3">
        <f t="shared" si="8"/>
        <v>0</v>
      </c>
      <c r="CC16" s="3">
        <f t="shared" si="12"/>
        <v>0</v>
      </c>
      <c r="CD16" s="3">
        <f t="shared" si="12"/>
        <v>0</v>
      </c>
      <c r="CE16" s="3">
        <f t="shared" si="12"/>
        <v>0</v>
      </c>
      <c r="CF16" s="3">
        <f t="shared" si="12"/>
        <v>0</v>
      </c>
      <c r="CG16" s="3">
        <f t="shared" si="12"/>
        <v>0</v>
      </c>
      <c r="CH16" s="3">
        <f t="shared" si="12"/>
        <v>0</v>
      </c>
      <c r="CI16" s="3">
        <f t="shared" si="12"/>
        <v>0</v>
      </c>
      <c r="CJ16" s="3">
        <f t="shared" si="12"/>
        <v>0</v>
      </c>
      <c r="CK16" s="3">
        <f t="shared" si="12"/>
        <v>0</v>
      </c>
      <c r="CL16" s="3">
        <f t="shared" si="12"/>
        <v>0</v>
      </c>
      <c r="CM16" s="3">
        <f t="shared" si="12"/>
        <v>0</v>
      </c>
      <c r="CN16" s="3">
        <f t="shared" si="12"/>
        <v>0</v>
      </c>
      <c r="CO16" s="3">
        <f t="shared" si="12"/>
        <v>0</v>
      </c>
      <c r="CP16" s="3">
        <f t="shared" si="12"/>
        <v>0</v>
      </c>
      <c r="CQ16" s="3">
        <f t="shared" si="12"/>
        <v>0</v>
      </c>
      <c r="CR16" s="3">
        <f t="shared" si="12"/>
        <v>0</v>
      </c>
      <c r="CS16" s="3">
        <f t="shared" si="13"/>
        <v>0</v>
      </c>
      <c r="CT16" s="3">
        <f t="shared" si="14"/>
        <v>0</v>
      </c>
      <c r="CU16" s="3">
        <f t="shared" si="14"/>
        <v>0</v>
      </c>
      <c r="CV16" s="3">
        <f t="shared" si="14"/>
        <v>0</v>
      </c>
      <c r="CW16" s="3">
        <f t="shared" si="14"/>
        <v>0</v>
      </c>
      <c r="CX16" s="3">
        <f t="shared" si="14"/>
        <v>0</v>
      </c>
      <c r="CY16" s="3">
        <f t="shared" si="14"/>
        <v>0</v>
      </c>
      <c r="CZ16" s="3">
        <f t="shared" si="14"/>
        <v>0</v>
      </c>
      <c r="DA16" s="3">
        <f t="shared" si="14"/>
        <v>0</v>
      </c>
      <c r="DB16" s="3">
        <f t="shared" si="14"/>
        <v>0</v>
      </c>
      <c r="DC16" s="3">
        <f t="shared" si="14"/>
        <v>0</v>
      </c>
      <c r="DD16" s="3">
        <f t="shared" si="15"/>
        <v>0</v>
      </c>
      <c r="DE16" s="3">
        <f t="shared" si="15"/>
        <v>0</v>
      </c>
      <c r="DF16" s="3">
        <f t="shared" si="15"/>
        <v>0</v>
      </c>
      <c r="DG16" s="3">
        <f t="shared" si="15"/>
        <v>0</v>
      </c>
      <c r="DH16" s="3">
        <f t="shared" si="15"/>
        <v>0</v>
      </c>
      <c r="DI16" s="3">
        <f t="shared" si="15"/>
        <v>0</v>
      </c>
      <c r="DJ16" s="3">
        <f t="shared" si="15"/>
        <v>0</v>
      </c>
      <c r="DK16" s="3">
        <f t="shared" si="15"/>
        <v>0</v>
      </c>
      <c r="DL16" s="3">
        <f t="shared" si="15"/>
        <v>0</v>
      </c>
      <c r="DM16" s="3">
        <f t="shared" si="15"/>
        <v>0</v>
      </c>
      <c r="DN16" s="3">
        <f t="shared" si="16"/>
        <v>0</v>
      </c>
      <c r="DO16" s="3">
        <f t="shared" si="16"/>
        <v>0</v>
      </c>
      <c r="DP16" s="3">
        <f t="shared" si="16"/>
        <v>0</v>
      </c>
      <c r="DQ16" s="3">
        <f t="shared" si="16"/>
        <v>0</v>
      </c>
      <c r="DR16" s="3">
        <f t="shared" si="16"/>
        <v>0</v>
      </c>
      <c r="DS16" s="3">
        <f t="shared" si="16"/>
        <v>0</v>
      </c>
      <c r="DT16" s="3">
        <f t="shared" si="16"/>
        <v>0</v>
      </c>
      <c r="DU16" s="3">
        <f t="shared" si="16"/>
        <v>0</v>
      </c>
      <c r="DV16" s="3">
        <f t="shared" si="16"/>
        <v>0</v>
      </c>
      <c r="DW16" s="3">
        <f t="shared" si="16"/>
        <v>0</v>
      </c>
      <c r="DX16" s="3">
        <f t="shared" si="16"/>
        <v>0</v>
      </c>
      <c r="DY16" s="3">
        <f t="shared" si="16"/>
        <v>0</v>
      </c>
    </row>
    <row r="17" spans="1:129" x14ac:dyDescent="0.3">
      <c r="A17">
        <v>14</v>
      </c>
      <c r="B17" s="3">
        <f t="shared" si="5"/>
        <v>0</v>
      </c>
      <c r="C17" s="3">
        <f t="shared" si="5"/>
        <v>0</v>
      </c>
      <c r="D17" s="3">
        <f t="shared" si="5"/>
        <v>0</v>
      </c>
      <c r="E17" s="3">
        <f t="shared" si="5"/>
        <v>0</v>
      </c>
      <c r="F17" s="3">
        <f t="shared" si="5"/>
        <v>0</v>
      </c>
      <c r="G17" s="3">
        <f t="shared" si="5"/>
        <v>0</v>
      </c>
      <c r="H17" s="3">
        <f t="shared" si="5"/>
        <v>0</v>
      </c>
      <c r="I17" s="3">
        <f t="shared" si="5"/>
        <v>0</v>
      </c>
      <c r="J17" s="3">
        <f t="shared" si="5"/>
        <v>0</v>
      </c>
      <c r="K17" s="3">
        <f t="shared" si="5"/>
        <v>0</v>
      </c>
      <c r="L17" s="3">
        <f t="shared" si="5"/>
        <v>0</v>
      </c>
      <c r="M17" s="3">
        <f t="shared" si="5"/>
        <v>0</v>
      </c>
      <c r="N17" s="3">
        <f t="shared" si="5"/>
        <v>0</v>
      </c>
      <c r="O17" s="3">
        <f t="shared" si="5"/>
        <v>0</v>
      </c>
      <c r="P17" s="3">
        <f t="shared" si="5"/>
        <v>0</v>
      </c>
      <c r="Q17" s="3">
        <f t="shared" si="5"/>
        <v>0</v>
      </c>
      <c r="R17" s="3">
        <f t="shared" si="9"/>
        <v>0</v>
      </c>
      <c r="S17" s="3">
        <f t="shared" si="9"/>
        <v>0</v>
      </c>
      <c r="T17" s="3">
        <f t="shared" si="9"/>
        <v>0</v>
      </c>
      <c r="U17" s="3">
        <f t="shared" si="9"/>
        <v>0</v>
      </c>
      <c r="V17" s="3">
        <f t="shared" si="9"/>
        <v>0</v>
      </c>
      <c r="W17" s="3">
        <f t="shared" si="9"/>
        <v>0</v>
      </c>
      <c r="X17" s="3">
        <f t="shared" si="9"/>
        <v>0</v>
      </c>
      <c r="Y17" s="3">
        <f t="shared" si="9"/>
        <v>0</v>
      </c>
      <c r="Z17" s="3">
        <f t="shared" si="9"/>
        <v>0</v>
      </c>
      <c r="AA17" s="3">
        <f t="shared" si="9"/>
        <v>0</v>
      </c>
      <c r="AB17" s="3">
        <f t="shared" si="9"/>
        <v>0</v>
      </c>
      <c r="AC17" s="3">
        <f t="shared" si="9"/>
        <v>0</v>
      </c>
      <c r="AD17" s="3">
        <f t="shared" si="9"/>
        <v>0</v>
      </c>
      <c r="AE17" s="3">
        <f t="shared" si="9"/>
        <v>0</v>
      </c>
      <c r="AF17" s="3">
        <f t="shared" si="9"/>
        <v>0</v>
      </c>
      <c r="AG17" s="3">
        <f t="shared" si="9"/>
        <v>0</v>
      </c>
      <c r="AH17" s="3">
        <f t="shared" si="10"/>
        <v>0</v>
      </c>
      <c r="AI17" s="3">
        <f t="shared" si="10"/>
        <v>0</v>
      </c>
      <c r="AJ17" s="3">
        <f t="shared" si="10"/>
        <v>0</v>
      </c>
      <c r="AK17" s="3">
        <f t="shared" si="10"/>
        <v>0</v>
      </c>
      <c r="AL17" s="3">
        <f t="shared" si="10"/>
        <v>0</v>
      </c>
      <c r="AM17" s="3">
        <f t="shared" si="10"/>
        <v>0</v>
      </c>
      <c r="AN17" s="3">
        <f t="shared" si="10"/>
        <v>0</v>
      </c>
      <c r="AO17" s="3">
        <f t="shared" si="10"/>
        <v>0</v>
      </c>
      <c r="AP17" s="3">
        <f t="shared" si="10"/>
        <v>0</v>
      </c>
      <c r="AQ17" s="3">
        <f t="shared" si="10"/>
        <v>0</v>
      </c>
      <c r="AR17" s="3">
        <f t="shared" si="10"/>
        <v>0</v>
      </c>
      <c r="AS17" s="3">
        <f t="shared" si="10"/>
        <v>0</v>
      </c>
      <c r="AT17" s="3">
        <f t="shared" si="10"/>
        <v>0</v>
      </c>
      <c r="AU17" s="3">
        <f t="shared" si="10"/>
        <v>0</v>
      </c>
      <c r="AV17" s="3">
        <f t="shared" si="10"/>
        <v>0</v>
      </c>
      <c r="AW17" s="3">
        <f t="shared" si="10"/>
        <v>0</v>
      </c>
      <c r="AX17" s="3">
        <f t="shared" si="11"/>
        <v>0</v>
      </c>
      <c r="AY17" s="3">
        <f t="shared" si="11"/>
        <v>0</v>
      </c>
      <c r="AZ17" s="3">
        <f t="shared" si="11"/>
        <v>0</v>
      </c>
      <c r="BA17" s="3">
        <f t="shared" si="11"/>
        <v>0</v>
      </c>
      <c r="BB17" s="3">
        <f t="shared" si="11"/>
        <v>0</v>
      </c>
      <c r="BC17" s="3">
        <f t="shared" si="11"/>
        <v>0</v>
      </c>
      <c r="BD17" s="3">
        <f t="shared" si="11"/>
        <v>0</v>
      </c>
      <c r="BE17" s="3">
        <f t="shared" si="11"/>
        <v>0</v>
      </c>
      <c r="BF17" s="3">
        <f t="shared" si="11"/>
        <v>0</v>
      </c>
      <c r="BG17" s="3">
        <f t="shared" si="11"/>
        <v>0</v>
      </c>
      <c r="BH17" s="3">
        <f t="shared" si="11"/>
        <v>0</v>
      </c>
      <c r="BI17" s="3">
        <f t="shared" si="11"/>
        <v>0</v>
      </c>
      <c r="BJ17" s="3">
        <f t="shared" si="11"/>
        <v>0</v>
      </c>
      <c r="BK17" s="3">
        <f t="shared" si="11"/>
        <v>0</v>
      </c>
      <c r="BL17" s="3">
        <f t="shared" si="11"/>
        <v>0</v>
      </c>
      <c r="BM17" s="3">
        <f t="shared" si="11"/>
        <v>0</v>
      </c>
      <c r="BN17" s="3">
        <f t="shared" si="8"/>
        <v>0</v>
      </c>
      <c r="BO17" s="3">
        <f t="shared" si="8"/>
        <v>0</v>
      </c>
      <c r="BP17" s="3">
        <f t="shared" si="8"/>
        <v>0</v>
      </c>
      <c r="BQ17" s="3">
        <f t="shared" si="8"/>
        <v>0</v>
      </c>
      <c r="BR17" s="3">
        <f t="shared" si="8"/>
        <v>0</v>
      </c>
      <c r="BS17" s="3">
        <f t="shared" si="8"/>
        <v>0</v>
      </c>
      <c r="BT17" s="3">
        <f t="shared" si="8"/>
        <v>0</v>
      </c>
      <c r="BU17" s="3">
        <f t="shared" si="8"/>
        <v>0</v>
      </c>
      <c r="BV17" s="3">
        <f t="shared" si="8"/>
        <v>0</v>
      </c>
      <c r="BW17" s="3">
        <f t="shared" si="8"/>
        <v>0</v>
      </c>
      <c r="BX17" s="3">
        <f t="shared" si="8"/>
        <v>0</v>
      </c>
      <c r="BY17" s="3">
        <f t="shared" si="8"/>
        <v>0</v>
      </c>
      <c r="BZ17" s="3">
        <f t="shared" si="8"/>
        <v>0</v>
      </c>
      <c r="CA17" s="3">
        <f t="shared" si="8"/>
        <v>0</v>
      </c>
      <c r="CB17" s="3">
        <f t="shared" si="8"/>
        <v>0</v>
      </c>
      <c r="CC17" s="3">
        <f t="shared" si="12"/>
        <v>0</v>
      </c>
      <c r="CD17" s="3">
        <f t="shared" si="12"/>
        <v>0</v>
      </c>
      <c r="CE17" s="3">
        <f t="shared" si="12"/>
        <v>0</v>
      </c>
      <c r="CF17" s="3">
        <f t="shared" si="12"/>
        <v>0</v>
      </c>
      <c r="CG17" s="3">
        <f t="shared" si="12"/>
        <v>0</v>
      </c>
      <c r="CH17" s="3">
        <f t="shared" si="12"/>
        <v>0</v>
      </c>
      <c r="CI17" s="3">
        <f t="shared" si="12"/>
        <v>0</v>
      </c>
      <c r="CJ17" s="3">
        <f t="shared" si="12"/>
        <v>0</v>
      </c>
      <c r="CK17" s="3">
        <f t="shared" si="12"/>
        <v>0</v>
      </c>
      <c r="CL17" s="3">
        <f t="shared" si="12"/>
        <v>0</v>
      </c>
      <c r="CM17" s="3">
        <f t="shared" si="12"/>
        <v>0</v>
      </c>
      <c r="CN17" s="3">
        <f t="shared" si="12"/>
        <v>0</v>
      </c>
      <c r="CO17" s="3">
        <f t="shared" si="12"/>
        <v>0</v>
      </c>
      <c r="CP17" s="3">
        <f t="shared" si="12"/>
        <v>0</v>
      </c>
      <c r="CQ17" s="3">
        <f t="shared" si="12"/>
        <v>0</v>
      </c>
      <c r="CR17" s="3">
        <f t="shared" si="12"/>
        <v>0</v>
      </c>
      <c r="CS17" s="3">
        <f t="shared" si="13"/>
        <v>0</v>
      </c>
      <c r="CT17" s="3">
        <f t="shared" si="14"/>
        <v>0</v>
      </c>
      <c r="CU17" s="3">
        <f t="shared" si="14"/>
        <v>0</v>
      </c>
      <c r="CV17" s="3">
        <f t="shared" si="14"/>
        <v>0</v>
      </c>
      <c r="CW17" s="3">
        <f t="shared" si="14"/>
        <v>0</v>
      </c>
      <c r="CX17" s="3">
        <f t="shared" si="14"/>
        <v>0</v>
      </c>
      <c r="CY17" s="3">
        <f t="shared" si="14"/>
        <v>0</v>
      </c>
      <c r="CZ17" s="3">
        <f t="shared" si="14"/>
        <v>0</v>
      </c>
      <c r="DA17" s="3">
        <f t="shared" si="14"/>
        <v>0</v>
      </c>
      <c r="DB17" s="3">
        <f t="shared" si="14"/>
        <v>0</v>
      </c>
      <c r="DC17" s="3">
        <f t="shared" si="14"/>
        <v>0</v>
      </c>
      <c r="DD17" s="3">
        <f t="shared" si="15"/>
        <v>0</v>
      </c>
      <c r="DE17" s="3">
        <f t="shared" si="15"/>
        <v>0</v>
      </c>
      <c r="DF17" s="3">
        <f t="shared" si="15"/>
        <v>0</v>
      </c>
      <c r="DG17" s="3">
        <f t="shared" si="15"/>
        <v>0</v>
      </c>
      <c r="DH17" s="3">
        <f t="shared" si="15"/>
        <v>0</v>
      </c>
      <c r="DI17" s="3">
        <f t="shared" si="15"/>
        <v>0</v>
      </c>
      <c r="DJ17" s="3">
        <f t="shared" si="15"/>
        <v>0</v>
      </c>
      <c r="DK17" s="3">
        <f t="shared" si="15"/>
        <v>0</v>
      </c>
      <c r="DL17" s="3">
        <f t="shared" si="15"/>
        <v>0</v>
      </c>
      <c r="DM17" s="3">
        <f t="shared" si="15"/>
        <v>0</v>
      </c>
      <c r="DN17" s="3">
        <f t="shared" si="16"/>
        <v>0</v>
      </c>
      <c r="DO17" s="3">
        <f t="shared" si="16"/>
        <v>0</v>
      </c>
      <c r="DP17" s="3">
        <f t="shared" si="16"/>
        <v>0</v>
      </c>
      <c r="DQ17" s="3">
        <f t="shared" si="16"/>
        <v>0</v>
      </c>
      <c r="DR17" s="3">
        <f t="shared" si="16"/>
        <v>0</v>
      </c>
      <c r="DS17" s="3">
        <f t="shared" si="16"/>
        <v>0</v>
      </c>
      <c r="DT17" s="3">
        <f t="shared" si="16"/>
        <v>0</v>
      </c>
      <c r="DU17" s="3">
        <f t="shared" si="16"/>
        <v>0</v>
      </c>
      <c r="DV17" s="3">
        <f t="shared" si="16"/>
        <v>0</v>
      </c>
      <c r="DW17" s="3">
        <f t="shared" si="16"/>
        <v>0</v>
      </c>
      <c r="DX17" s="3">
        <f t="shared" si="16"/>
        <v>0</v>
      </c>
      <c r="DY17" s="3">
        <f t="shared" si="16"/>
        <v>0</v>
      </c>
    </row>
    <row r="18" spans="1:129" x14ac:dyDescent="0.3">
      <c r="A18">
        <v>15</v>
      </c>
      <c r="B18" s="3">
        <f t="shared" si="5"/>
        <v>0</v>
      </c>
      <c r="C18" s="3">
        <f t="shared" si="5"/>
        <v>0</v>
      </c>
      <c r="D18" s="3">
        <f t="shared" si="5"/>
        <v>0</v>
      </c>
      <c r="E18" s="3">
        <f t="shared" si="5"/>
        <v>0</v>
      </c>
      <c r="F18" s="3">
        <f t="shared" si="5"/>
        <v>0</v>
      </c>
      <c r="G18" s="3">
        <f t="shared" si="5"/>
        <v>0</v>
      </c>
      <c r="H18" s="3">
        <f t="shared" si="5"/>
        <v>0</v>
      </c>
      <c r="I18" s="3">
        <f t="shared" si="5"/>
        <v>0</v>
      </c>
      <c r="J18" s="3">
        <f t="shared" si="5"/>
        <v>0</v>
      </c>
      <c r="K18" s="3">
        <f t="shared" si="5"/>
        <v>0</v>
      </c>
      <c r="L18" s="3">
        <f t="shared" si="5"/>
        <v>0</v>
      </c>
      <c r="M18" s="3">
        <f t="shared" si="5"/>
        <v>0</v>
      </c>
      <c r="N18" s="3">
        <f t="shared" si="5"/>
        <v>0</v>
      </c>
      <c r="O18" s="3">
        <f t="shared" si="5"/>
        <v>0</v>
      </c>
      <c r="P18" s="3">
        <f t="shared" si="5"/>
        <v>0</v>
      </c>
      <c r="Q18" s="3">
        <f t="shared" si="5"/>
        <v>0</v>
      </c>
      <c r="R18" s="3">
        <f t="shared" si="9"/>
        <v>0</v>
      </c>
      <c r="S18" s="3">
        <f t="shared" si="9"/>
        <v>0</v>
      </c>
      <c r="T18" s="3">
        <f t="shared" si="9"/>
        <v>0</v>
      </c>
      <c r="U18" s="3">
        <f t="shared" si="9"/>
        <v>0</v>
      </c>
      <c r="V18" s="3">
        <f t="shared" si="9"/>
        <v>0</v>
      </c>
      <c r="W18" s="3">
        <f t="shared" si="9"/>
        <v>0</v>
      </c>
      <c r="X18" s="3">
        <f t="shared" si="9"/>
        <v>0</v>
      </c>
      <c r="Y18" s="3">
        <f t="shared" si="9"/>
        <v>0</v>
      </c>
      <c r="Z18" s="3">
        <f t="shared" si="9"/>
        <v>0</v>
      </c>
      <c r="AA18" s="3">
        <f t="shared" si="9"/>
        <v>0</v>
      </c>
      <c r="AB18" s="3">
        <f t="shared" si="9"/>
        <v>0</v>
      </c>
      <c r="AC18" s="3">
        <f t="shared" si="9"/>
        <v>0</v>
      </c>
      <c r="AD18" s="3">
        <f t="shared" si="9"/>
        <v>0</v>
      </c>
      <c r="AE18" s="3">
        <f t="shared" si="9"/>
        <v>0</v>
      </c>
      <c r="AF18" s="3">
        <f t="shared" si="9"/>
        <v>0</v>
      </c>
      <c r="AG18" s="3">
        <f t="shared" si="9"/>
        <v>0</v>
      </c>
      <c r="AH18" s="3">
        <f t="shared" si="10"/>
        <v>0</v>
      </c>
      <c r="AI18" s="3">
        <f t="shared" si="10"/>
        <v>0</v>
      </c>
      <c r="AJ18" s="3">
        <f t="shared" si="10"/>
        <v>0</v>
      </c>
      <c r="AK18" s="3">
        <f t="shared" si="10"/>
        <v>0</v>
      </c>
      <c r="AL18" s="3">
        <f t="shared" si="10"/>
        <v>0</v>
      </c>
      <c r="AM18" s="3">
        <f t="shared" si="10"/>
        <v>0</v>
      </c>
      <c r="AN18" s="3">
        <f t="shared" si="10"/>
        <v>0</v>
      </c>
      <c r="AO18" s="3">
        <f t="shared" si="10"/>
        <v>0</v>
      </c>
      <c r="AP18" s="3">
        <f t="shared" si="10"/>
        <v>0</v>
      </c>
      <c r="AQ18" s="3">
        <f t="shared" si="10"/>
        <v>0</v>
      </c>
      <c r="AR18" s="3">
        <f t="shared" si="10"/>
        <v>0</v>
      </c>
      <c r="AS18" s="3">
        <f t="shared" si="10"/>
        <v>0</v>
      </c>
      <c r="AT18" s="3">
        <f t="shared" si="10"/>
        <v>0</v>
      </c>
      <c r="AU18" s="3">
        <f t="shared" si="10"/>
        <v>0</v>
      </c>
      <c r="AV18" s="3">
        <f t="shared" si="10"/>
        <v>0</v>
      </c>
      <c r="AW18" s="3">
        <f t="shared" si="10"/>
        <v>0</v>
      </c>
      <c r="AX18" s="3">
        <f t="shared" si="11"/>
        <v>0</v>
      </c>
      <c r="AY18" s="3">
        <f t="shared" si="11"/>
        <v>0</v>
      </c>
      <c r="AZ18" s="3">
        <f t="shared" si="11"/>
        <v>0</v>
      </c>
      <c r="BA18" s="3">
        <f t="shared" si="11"/>
        <v>0</v>
      </c>
      <c r="BB18" s="3">
        <f t="shared" si="11"/>
        <v>0</v>
      </c>
      <c r="BC18" s="3">
        <f t="shared" si="11"/>
        <v>0</v>
      </c>
      <c r="BD18" s="3">
        <f t="shared" si="11"/>
        <v>0</v>
      </c>
      <c r="BE18" s="3">
        <f t="shared" si="11"/>
        <v>0</v>
      </c>
      <c r="BF18" s="3">
        <f t="shared" si="11"/>
        <v>0</v>
      </c>
      <c r="BG18" s="3">
        <f t="shared" si="11"/>
        <v>0</v>
      </c>
      <c r="BH18" s="3">
        <f t="shared" si="11"/>
        <v>0</v>
      </c>
      <c r="BI18" s="3">
        <f t="shared" si="11"/>
        <v>0</v>
      </c>
      <c r="BJ18" s="3">
        <f t="shared" si="11"/>
        <v>0</v>
      </c>
      <c r="BK18" s="3">
        <f t="shared" si="11"/>
        <v>0</v>
      </c>
      <c r="BL18" s="3">
        <f t="shared" si="11"/>
        <v>0</v>
      </c>
      <c r="BM18" s="3">
        <f t="shared" si="11"/>
        <v>0</v>
      </c>
      <c r="BN18" s="3">
        <f t="shared" si="8"/>
        <v>0</v>
      </c>
      <c r="BO18" s="3">
        <f t="shared" si="8"/>
        <v>0</v>
      </c>
      <c r="BP18" s="3">
        <f t="shared" si="8"/>
        <v>0</v>
      </c>
      <c r="BQ18" s="3">
        <f t="shared" si="8"/>
        <v>0</v>
      </c>
      <c r="BR18" s="3">
        <f t="shared" si="8"/>
        <v>0</v>
      </c>
      <c r="BS18" s="3">
        <f t="shared" si="8"/>
        <v>0</v>
      </c>
      <c r="BT18" s="3">
        <f t="shared" si="8"/>
        <v>0</v>
      </c>
      <c r="BU18" s="3">
        <f t="shared" si="8"/>
        <v>0</v>
      </c>
      <c r="BV18" s="3">
        <f t="shared" si="8"/>
        <v>0</v>
      </c>
      <c r="BW18" s="3">
        <f t="shared" si="8"/>
        <v>0</v>
      </c>
      <c r="BX18" s="3">
        <f t="shared" si="8"/>
        <v>0</v>
      </c>
      <c r="BY18" s="3">
        <f t="shared" si="8"/>
        <v>0</v>
      </c>
      <c r="BZ18" s="3">
        <f t="shared" si="8"/>
        <v>0</v>
      </c>
      <c r="CA18" s="3">
        <f t="shared" si="8"/>
        <v>0</v>
      </c>
      <c r="CB18" s="3">
        <f t="shared" si="8"/>
        <v>0</v>
      </c>
      <c r="CC18" s="3">
        <f t="shared" si="12"/>
        <v>0</v>
      </c>
      <c r="CD18" s="3">
        <f t="shared" si="12"/>
        <v>0</v>
      </c>
      <c r="CE18" s="3">
        <f t="shared" si="12"/>
        <v>0</v>
      </c>
      <c r="CF18" s="3">
        <f t="shared" si="12"/>
        <v>0</v>
      </c>
      <c r="CG18" s="3">
        <f t="shared" si="12"/>
        <v>0</v>
      </c>
      <c r="CH18" s="3">
        <f t="shared" si="12"/>
        <v>0</v>
      </c>
      <c r="CI18" s="3">
        <f t="shared" si="12"/>
        <v>0</v>
      </c>
      <c r="CJ18" s="3">
        <f t="shared" si="12"/>
        <v>0</v>
      </c>
      <c r="CK18" s="3">
        <f t="shared" si="12"/>
        <v>0</v>
      </c>
      <c r="CL18" s="3">
        <f t="shared" si="12"/>
        <v>0</v>
      </c>
      <c r="CM18" s="3">
        <f t="shared" si="12"/>
        <v>0</v>
      </c>
      <c r="CN18" s="3">
        <f t="shared" si="12"/>
        <v>0</v>
      </c>
      <c r="CO18" s="3">
        <f t="shared" si="12"/>
        <v>0</v>
      </c>
      <c r="CP18" s="3">
        <f t="shared" si="12"/>
        <v>0</v>
      </c>
      <c r="CQ18" s="3">
        <f t="shared" si="12"/>
        <v>0</v>
      </c>
      <c r="CR18" s="3">
        <f t="shared" si="12"/>
        <v>0</v>
      </c>
      <c r="CS18" s="3">
        <f t="shared" si="13"/>
        <v>0</v>
      </c>
      <c r="CT18" s="3">
        <f t="shared" si="14"/>
        <v>0</v>
      </c>
      <c r="CU18" s="3">
        <f t="shared" si="14"/>
        <v>0</v>
      </c>
      <c r="CV18" s="3">
        <f t="shared" si="14"/>
        <v>0</v>
      </c>
      <c r="CW18" s="3">
        <f t="shared" si="14"/>
        <v>0</v>
      </c>
      <c r="CX18" s="3">
        <f t="shared" si="14"/>
        <v>0</v>
      </c>
      <c r="CY18" s="3">
        <f t="shared" si="14"/>
        <v>0</v>
      </c>
      <c r="CZ18" s="3">
        <f t="shared" si="14"/>
        <v>0</v>
      </c>
      <c r="DA18" s="3">
        <f t="shared" si="14"/>
        <v>0</v>
      </c>
      <c r="DB18" s="3">
        <f t="shared" si="14"/>
        <v>0</v>
      </c>
      <c r="DC18" s="3">
        <f t="shared" si="14"/>
        <v>0</v>
      </c>
      <c r="DD18" s="3">
        <f t="shared" si="15"/>
        <v>0</v>
      </c>
      <c r="DE18" s="3">
        <f t="shared" si="15"/>
        <v>0</v>
      </c>
      <c r="DF18" s="3">
        <f t="shared" si="15"/>
        <v>0</v>
      </c>
      <c r="DG18" s="3">
        <f t="shared" si="15"/>
        <v>0</v>
      </c>
      <c r="DH18" s="3">
        <f t="shared" si="15"/>
        <v>0</v>
      </c>
      <c r="DI18" s="3">
        <f t="shared" si="15"/>
        <v>0</v>
      </c>
      <c r="DJ18" s="3">
        <f t="shared" si="15"/>
        <v>0</v>
      </c>
      <c r="DK18" s="3">
        <f t="shared" si="15"/>
        <v>0</v>
      </c>
      <c r="DL18" s="3">
        <f t="shared" si="15"/>
        <v>0</v>
      </c>
      <c r="DM18" s="3">
        <f t="shared" si="15"/>
        <v>0</v>
      </c>
      <c r="DN18" s="3">
        <f t="shared" si="16"/>
        <v>0</v>
      </c>
      <c r="DO18" s="3">
        <f t="shared" si="16"/>
        <v>0</v>
      </c>
      <c r="DP18" s="3">
        <f t="shared" si="16"/>
        <v>0</v>
      </c>
      <c r="DQ18" s="3">
        <f t="shared" si="16"/>
        <v>0</v>
      </c>
      <c r="DR18" s="3">
        <f t="shared" si="16"/>
        <v>0</v>
      </c>
      <c r="DS18" s="3">
        <f t="shared" si="16"/>
        <v>0</v>
      </c>
      <c r="DT18" s="3">
        <f t="shared" si="16"/>
        <v>0</v>
      </c>
      <c r="DU18" s="3">
        <f t="shared" si="16"/>
        <v>0</v>
      </c>
      <c r="DV18" s="3">
        <f t="shared" si="16"/>
        <v>0</v>
      </c>
      <c r="DW18" s="3">
        <f t="shared" si="16"/>
        <v>0</v>
      </c>
      <c r="DX18" s="3">
        <f t="shared" si="16"/>
        <v>0</v>
      </c>
      <c r="DY18" s="3">
        <f t="shared" si="16"/>
        <v>0</v>
      </c>
    </row>
    <row r="19" spans="1:129" x14ac:dyDescent="0.3">
      <c r="A19">
        <v>16</v>
      </c>
      <c r="B19" s="3">
        <f t="shared" si="5"/>
        <v>0</v>
      </c>
      <c r="C19" s="3">
        <f t="shared" si="5"/>
        <v>0</v>
      </c>
      <c r="D19" s="3">
        <f t="shared" si="5"/>
        <v>0</v>
      </c>
      <c r="E19" s="3">
        <f t="shared" si="5"/>
        <v>0</v>
      </c>
      <c r="F19" s="3">
        <f t="shared" si="5"/>
        <v>0</v>
      </c>
      <c r="G19" s="3">
        <f t="shared" si="5"/>
        <v>0</v>
      </c>
      <c r="H19" s="3">
        <f t="shared" si="5"/>
        <v>0</v>
      </c>
      <c r="I19" s="3">
        <f t="shared" si="5"/>
        <v>0</v>
      </c>
      <c r="J19" s="3">
        <f t="shared" si="5"/>
        <v>0</v>
      </c>
      <c r="K19" s="3">
        <f t="shared" si="5"/>
        <v>0</v>
      </c>
      <c r="L19" s="3">
        <f t="shared" si="5"/>
        <v>0</v>
      </c>
      <c r="M19" s="3">
        <f t="shared" si="5"/>
        <v>0</v>
      </c>
      <c r="N19" s="3">
        <f t="shared" si="5"/>
        <v>0</v>
      </c>
      <c r="O19" s="3">
        <f t="shared" si="5"/>
        <v>0</v>
      </c>
      <c r="P19" s="3">
        <f t="shared" si="5"/>
        <v>0</v>
      </c>
      <c r="Q19" s="3">
        <f t="shared" si="5"/>
        <v>0</v>
      </c>
      <c r="R19" s="3">
        <f t="shared" si="9"/>
        <v>0</v>
      </c>
      <c r="S19" s="3">
        <f t="shared" si="9"/>
        <v>0</v>
      </c>
      <c r="T19" s="3">
        <f t="shared" si="9"/>
        <v>0</v>
      </c>
      <c r="U19" s="3">
        <f t="shared" si="9"/>
        <v>0</v>
      </c>
      <c r="V19" s="3">
        <f t="shared" si="9"/>
        <v>0</v>
      </c>
      <c r="W19" s="3">
        <f t="shared" si="9"/>
        <v>0</v>
      </c>
      <c r="X19" s="3">
        <f t="shared" si="9"/>
        <v>0</v>
      </c>
      <c r="Y19" s="3">
        <f t="shared" si="9"/>
        <v>0</v>
      </c>
      <c r="Z19" s="3">
        <f t="shared" si="9"/>
        <v>0</v>
      </c>
      <c r="AA19" s="3">
        <f t="shared" si="9"/>
        <v>0</v>
      </c>
      <c r="AB19" s="3">
        <f t="shared" si="9"/>
        <v>0</v>
      </c>
      <c r="AC19" s="3">
        <f t="shared" si="9"/>
        <v>0</v>
      </c>
      <c r="AD19" s="3">
        <f t="shared" si="9"/>
        <v>0</v>
      </c>
      <c r="AE19" s="3">
        <f t="shared" si="9"/>
        <v>0</v>
      </c>
      <c r="AF19" s="3">
        <f t="shared" si="9"/>
        <v>0</v>
      </c>
      <c r="AG19" s="3">
        <f t="shared" si="9"/>
        <v>0</v>
      </c>
      <c r="AH19" s="3">
        <f t="shared" si="10"/>
        <v>0</v>
      </c>
      <c r="AI19" s="3">
        <f t="shared" si="10"/>
        <v>0</v>
      </c>
      <c r="AJ19" s="3">
        <f t="shared" si="10"/>
        <v>0</v>
      </c>
      <c r="AK19" s="3">
        <f t="shared" si="10"/>
        <v>0</v>
      </c>
      <c r="AL19" s="3">
        <f t="shared" si="10"/>
        <v>0</v>
      </c>
      <c r="AM19" s="3">
        <f t="shared" si="10"/>
        <v>0</v>
      </c>
      <c r="AN19" s="3">
        <f t="shared" si="10"/>
        <v>0</v>
      </c>
      <c r="AO19" s="3">
        <f t="shared" si="10"/>
        <v>0</v>
      </c>
      <c r="AP19" s="3">
        <f t="shared" si="10"/>
        <v>0</v>
      </c>
      <c r="AQ19" s="3">
        <f t="shared" si="10"/>
        <v>0</v>
      </c>
      <c r="AR19" s="3">
        <f t="shared" si="10"/>
        <v>0</v>
      </c>
      <c r="AS19" s="3">
        <f t="shared" si="10"/>
        <v>0</v>
      </c>
      <c r="AT19" s="3">
        <f t="shared" si="10"/>
        <v>0</v>
      </c>
      <c r="AU19" s="3">
        <f t="shared" si="10"/>
        <v>0</v>
      </c>
      <c r="AV19" s="3">
        <f t="shared" si="10"/>
        <v>0</v>
      </c>
      <c r="AW19" s="3">
        <f t="shared" si="10"/>
        <v>0</v>
      </c>
      <c r="AX19" s="3">
        <f t="shared" si="11"/>
        <v>0</v>
      </c>
      <c r="AY19" s="3">
        <f t="shared" si="11"/>
        <v>0</v>
      </c>
      <c r="AZ19" s="3">
        <f t="shared" si="11"/>
        <v>0</v>
      </c>
      <c r="BA19" s="3">
        <f t="shared" si="11"/>
        <v>0</v>
      </c>
      <c r="BB19" s="3">
        <f t="shared" si="11"/>
        <v>0</v>
      </c>
      <c r="BC19" s="3">
        <f t="shared" si="11"/>
        <v>0</v>
      </c>
      <c r="BD19" s="3">
        <f t="shared" si="11"/>
        <v>0</v>
      </c>
      <c r="BE19" s="3">
        <f t="shared" si="11"/>
        <v>0</v>
      </c>
      <c r="BF19" s="3">
        <f t="shared" si="11"/>
        <v>0</v>
      </c>
      <c r="BG19" s="3">
        <f t="shared" si="11"/>
        <v>0</v>
      </c>
      <c r="BH19" s="3">
        <f t="shared" si="11"/>
        <v>0</v>
      </c>
      <c r="BI19" s="3">
        <f t="shared" si="11"/>
        <v>0</v>
      </c>
      <c r="BJ19" s="3">
        <f t="shared" si="11"/>
        <v>0</v>
      </c>
      <c r="BK19" s="3">
        <f t="shared" si="11"/>
        <v>0</v>
      </c>
      <c r="BL19" s="3">
        <f t="shared" si="11"/>
        <v>0</v>
      </c>
      <c r="BM19" s="3">
        <f t="shared" si="11"/>
        <v>0</v>
      </c>
      <c r="BN19" s="3">
        <f t="shared" si="8"/>
        <v>0</v>
      </c>
      <c r="BO19" s="3">
        <f t="shared" si="8"/>
        <v>0</v>
      </c>
      <c r="BP19" s="3">
        <f t="shared" si="8"/>
        <v>0</v>
      </c>
      <c r="BQ19" s="3">
        <f t="shared" si="8"/>
        <v>0</v>
      </c>
      <c r="BR19" s="3">
        <f t="shared" si="8"/>
        <v>0</v>
      </c>
      <c r="BS19" s="3">
        <f t="shared" si="8"/>
        <v>0</v>
      </c>
      <c r="BT19" s="3">
        <f t="shared" si="8"/>
        <v>0</v>
      </c>
      <c r="BU19" s="3">
        <f t="shared" si="8"/>
        <v>0</v>
      </c>
      <c r="BV19" s="3">
        <f t="shared" si="8"/>
        <v>0</v>
      </c>
      <c r="BW19" s="3">
        <f t="shared" si="8"/>
        <v>0</v>
      </c>
      <c r="BX19" s="3">
        <f t="shared" si="8"/>
        <v>0</v>
      </c>
      <c r="BY19" s="3">
        <f t="shared" si="8"/>
        <v>0</v>
      </c>
      <c r="BZ19" s="3">
        <f t="shared" si="8"/>
        <v>0</v>
      </c>
      <c r="CA19" s="3">
        <f t="shared" si="8"/>
        <v>0</v>
      </c>
      <c r="CB19" s="3">
        <f t="shared" si="8"/>
        <v>0</v>
      </c>
      <c r="CC19" s="3">
        <f t="shared" si="12"/>
        <v>0</v>
      </c>
      <c r="CD19" s="3">
        <f t="shared" si="12"/>
        <v>0</v>
      </c>
      <c r="CE19" s="3">
        <f t="shared" si="12"/>
        <v>0</v>
      </c>
      <c r="CF19" s="3">
        <f t="shared" si="12"/>
        <v>0</v>
      </c>
      <c r="CG19" s="3">
        <f t="shared" si="12"/>
        <v>0</v>
      </c>
      <c r="CH19" s="3">
        <f t="shared" si="12"/>
        <v>0</v>
      </c>
      <c r="CI19" s="3">
        <f t="shared" si="12"/>
        <v>0</v>
      </c>
      <c r="CJ19" s="3">
        <f t="shared" si="12"/>
        <v>0</v>
      </c>
      <c r="CK19" s="3">
        <f t="shared" si="12"/>
        <v>0</v>
      </c>
      <c r="CL19" s="3">
        <f t="shared" si="12"/>
        <v>0</v>
      </c>
      <c r="CM19" s="3">
        <f t="shared" si="12"/>
        <v>0</v>
      </c>
      <c r="CN19" s="3">
        <f t="shared" si="12"/>
        <v>0</v>
      </c>
      <c r="CO19" s="3">
        <f t="shared" si="12"/>
        <v>0</v>
      </c>
      <c r="CP19" s="3">
        <f t="shared" si="12"/>
        <v>0</v>
      </c>
      <c r="CQ19" s="3">
        <f t="shared" si="12"/>
        <v>0</v>
      </c>
      <c r="CR19" s="3">
        <f t="shared" si="12"/>
        <v>0</v>
      </c>
      <c r="CS19" s="3">
        <f t="shared" si="13"/>
        <v>0</v>
      </c>
      <c r="CT19" s="3">
        <f t="shared" si="14"/>
        <v>0</v>
      </c>
      <c r="CU19" s="3">
        <f t="shared" si="14"/>
        <v>0</v>
      </c>
      <c r="CV19" s="3">
        <f t="shared" si="14"/>
        <v>0</v>
      </c>
      <c r="CW19" s="3">
        <f t="shared" si="14"/>
        <v>0</v>
      </c>
      <c r="CX19" s="3">
        <f t="shared" si="14"/>
        <v>0</v>
      </c>
      <c r="CY19" s="3">
        <f t="shared" si="14"/>
        <v>0</v>
      </c>
      <c r="CZ19" s="3">
        <f t="shared" si="14"/>
        <v>0</v>
      </c>
      <c r="DA19" s="3">
        <f t="shared" si="14"/>
        <v>0</v>
      </c>
      <c r="DB19" s="3">
        <f t="shared" si="14"/>
        <v>0</v>
      </c>
      <c r="DC19" s="3">
        <f t="shared" si="14"/>
        <v>0</v>
      </c>
      <c r="DD19" s="3">
        <f t="shared" si="15"/>
        <v>0</v>
      </c>
      <c r="DE19" s="3">
        <f t="shared" si="15"/>
        <v>0</v>
      </c>
      <c r="DF19" s="3">
        <f t="shared" si="15"/>
        <v>0</v>
      </c>
      <c r="DG19" s="3">
        <f t="shared" si="15"/>
        <v>0</v>
      </c>
      <c r="DH19" s="3">
        <f t="shared" si="15"/>
        <v>0</v>
      </c>
      <c r="DI19" s="3">
        <f t="shared" si="15"/>
        <v>0</v>
      </c>
      <c r="DJ19" s="3">
        <f t="shared" si="15"/>
        <v>0</v>
      </c>
      <c r="DK19" s="3">
        <f t="shared" si="15"/>
        <v>0</v>
      </c>
      <c r="DL19" s="3">
        <f t="shared" si="15"/>
        <v>0</v>
      </c>
      <c r="DM19" s="3">
        <f t="shared" si="15"/>
        <v>0</v>
      </c>
      <c r="DN19" s="3">
        <f t="shared" si="16"/>
        <v>0</v>
      </c>
      <c r="DO19" s="3">
        <f t="shared" si="16"/>
        <v>0</v>
      </c>
      <c r="DP19" s="3">
        <f t="shared" si="16"/>
        <v>0</v>
      </c>
      <c r="DQ19" s="3">
        <f t="shared" si="16"/>
        <v>0</v>
      </c>
      <c r="DR19" s="3">
        <f t="shared" si="16"/>
        <v>0</v>
      </c>
      <c r="DS19" s="3">
        <f t="shared" si="16"/>
        <v>0</v>
      </c>
      <c r="DT19" s="3">
        <f t="shared" si="16"/>
        <v>0</v>
      </c>
      <c r="DU19" s="3">
        <f t="shared" si="16"/>
        <v>0</v>
      </c>
      <c r="DV19" s="3">
        <f t="shared" si="16"/>
        <v>0</v>
      </c>
      <c r="DW19" s="3">
        <f t="shared" si="16"/>
        <v>0</v>
      </c>
      <c r="DX19" s="3">
        <f t="shared" si="16"/>
        <v>0</v>
      </c>
      <c r="DY19" s="3">
        <f t="shared" si="16"/>
        <v>0</v>
      </c>
    </row>
    <row r="20" spans="1:129" x14ac:dyDescent="0.3">
      <c r="A20">
        <v>17</v>
      </c>
      <c r="B20" s="3">
        <f t="shared" si="5"/>
        <v>0</v>
      </c>
      <c r="C20" s="3">
        <f t="shared" si="5"/>
        <v>0</v>
      </c>
      <c r="D20" s="3">
        <f t="shared" si="5"/>
        <v>0</v>
      </c>
      <c r="E20" s="3">
        <f t="shared" si="5"/>
        <v>0</v>
      </c>
      <c r="F20" s="3">
        <f t="shared" si="5"/>
        <v>0</v>
      </c>
      <c r="G20" s="3">
        <f t="shared" si="5"/>
        <v>0</v>
      </c>
      <c r="H20" s="3">
        <f t="shared" si="5"/>
        <v>0</v>
      </c>
      <c r="I20" s="3">
        <f t="shared" si="5"/>
        <v>0</v>
      </c>
      <c r="J20" s="3">
        <f t="shared" si="5"/>
        <v>0</v>
      </c>
      <c r="K20" s="3">
        <f t="shared" si="5"/>
        <v>0</v>
      </c>
      <c r="L20" s="3">
        <f t="shared" si="5"/>
        <v>0</v>
      </c>
      <c r="M20" s="3">
        <f t="shared" si="5"/>
        <v>0</v>
      </c>
      <c r="N20" s="3">
        <f t="shared" si="5"/>
        <v>0</v>
      </c>
      <c r="O20" s="3">
        <f t="shared" si="5"/>
        <v>0</v>
      </c>
      <c r="P20" s="3">
        <f t="shared" si="5"/>
        <v>0</v>
      </c>
      <c r="Q20" s="3">
        <f t="shared" si="5"/>
        <v>0</v>
      </c>
      <c r="R20" s="3">
        <f t="shared" si="9"/>
        <v>0</v>
      </c>
      <c r="S20" s="3">
        <f t="shared" si="9"/>
        <v>0</v>
      </c>
      <c r="T20" s="3">
        <f t="shared" si="9"/>
        <v>0</v>
      </c>
      <c r="U20" s="3">
        <f t="shared" si="9"/>
        <v>0</v>
      </c>
      <c r="V20" s="3">
        <f t="shared" si="9"/>
        <v>0</v>
      </c>
      <c r="W20" s="3">
        <f t="shared" si="9"/>
        <v>0</v>
      </c>
      <c r="X20" s="3">
        <f t="shared" si="9"/>
        <v>0</v>
      </c>
      <c r="Y20" s="3">
        <f t="shared" si="9"/>
        <v>0</v>
      </c>
      <c r="Z20" s="3">
        <f t="shared" si="9"/>
        <v>0</v>
      </c>
      <c r="AA20" s="3">
        <f t="shared" si="9"/>
        <v>0</v>
      </c>
      <c r="AB20" s="3">
        <f t="shared" si="9"/>
        <v>0</v>
      </c>
      <c r="AC20" s="3">
        <f t="shared" si="9"/>
        <v>0</v>
      </c>
      <c r="AD20" s="3">
        <f t="shared" si="9"/>
        <v>0</v>
      </c>
      <c r="AE20" s="3">
        <f t="shared" si="9"/>
        <v>0</v>
      </c>
      <c r="AF20" s="3">
        <f t="shared" si="9"/>
        <v>0</v>
      </c>
      <c r="AG20" s="3">
        <f t="shared" si="9"/>
        <v>0</v>
      </c>
      <c r="AH20" s="3">
        <f t="shared" si="10"/>
        <v>0</v>
      </c>
      <c r="AI20" s="3">
        <f t="shared" si="10"/>
        <v>0</v>
      </c>
      <c r="AJ20" s="3">
        <f t="shared" si="10"/>
        <v>0</v>
      </c>
      <c r="AK20" s="3">
        <f t="shared" si="10"/>
        <v>0</v>
      </c>
      <c r="AL20" s="3">
        <f t="shared" si="10"/>
        <v>0</v>
      </c>
      <c r="AM20" s="3">
        <f t="shared" si="10"/>
        <v>0</v>
      </c>
      <c r="AN20" s="3">
        <f t="shared" si="10"/>
        <v>0</v>
      </c>
      <c r="AO20" s="3">
        <f t="shared" si="10"/>
        <v>0</v>
      </c>
      <c r="AP20" s="3">
        <f t="shared" si="10"/>
        <v>0</v>
      </c>
      <c r="AQ20" s="3">
        <f t="shared" si="10"/>
        <v>0</v>
      </c>
      <c r="AR20" s="3">
        <f t="shared" si="10"/>
        <v>0</v>
      </c>
      <c r="AS20" s="3">
        <f t="shared" si="10"/>
        <v>0</v>
      </c>
      <c r="AT20" s="3">
        <f t="shared" si="10"/>
        <v>0</v>
      </c>
      <c r="AU20" s="3">
        <f t="shared" si="10"/>
        <v>0</v>
      </c>
      <c r="AV20" s="3">
        <f t="shared" si="10"/>
        <v>0</v>
      </c>
      <c r="AW20" s="3">
        <f t="shared" si="10"/>
        <v>0</v>
      </c>
      <c r="AX20" s="3">
        <f t="shared" si="11"/>
        <v>0</v>
      </c>
      <c r="AY20" s="3">
        <f t="shared" si="11"/>
        <v>0</v>
      </c>
      <c r="AZ20" s="3">
        <f t="shared" si="11"/>
        <v>0</v>
      </c>
      <c r="BA20" s="3">
        <f t="shared" si="11"/>
        <v>0</v>
      </c>
      <c r="BB20" s="3">
        <f t="shared" si="11"/>
        <v>0</v>
      </c>
      <c r="BC20" s="3">
        <f t="shared" si="11"/>
        <v>0</v>
      </c>
      <c r="BD20" s="3">
        <f t="shared" si="11"/>
        <v>0</v>
      </c>
      <c r="BE20" s="3">
        <f t="shared" si="11"/>
        <v>0</v>
      </c>
      <c r="BF20" s="3">
        <f t="shared" si="11"/>
        <v>0</v>
      </c>
      <c r="BG20" s="3">
        <f t="shared" si="11"/>
        <v>0</v>
      </c>
      <c r="BH20" s="3">
        <f t="shared" si="11"/>
        <v>0</v>
      </c>
      <c r="BI20" s="3">
        <f t="shared" si="11"/>
        <v>0</v>
      </c>
      <c r="BJ20" s="3">
        <f t="shared" si="11"/>
        <v>0</v>
      </c>
      <c r="BK20" s="3">
        <f t="shared" si="11"/>
        <v>0</v>
      </c>
      <c r="BL20" s="3">
        <f t="shared" si="11"/>
        <v>0</v>
      </c>
      <c r="BM20" s="3">
        <f t="shared" si="11"/>
        <v>0</v>
      </c>
      <c r="BN20" s="3">
        <f t="shared" si="8"/>
        <v>0</v>
      </c>
      <c r="BO20" s="3">
        <f t="shared" si="8"/>
        <v>0</v>
      </c>
      <c r="BP20" s="3">
        <f t="shared" si="8"/>
        <v>0</v>
      </c>
      <c r="BQ20" s="3">
        <f t="shared" si="8"/>
        <v>0</v>
      </c>
      <c r="BR20" s="3">
        <f t="shared" si="8"/>
        <v>0</v>
      </c>
      <c r="BS20" s="3">
        <f t="shared" si="8"/>
        <v>0</v>
      </c>
      <c r="BT20" s="3">
        <f t="shared" si="8"/>
        <v>0</v>
      </c>
      <c r="BU20" s="3">
        <f t="shared" si="8"/>
        <v>0</v>
      </c>
      <c r="BV20" s="3">
        <f t="shared" si="8"/>
        <v>0</v>
      </c>
      <c r="BW20" s="3">
        <f t="shared" si="8"/>
        <v>0</v>
      </c>
      <c r="BX20" s="3">
        <f t="shared" si="8"/>
        <v>0</v>
      </c>
      <c r="BY20" s="3">
        <f t="shared" si="8"/>
        <v>0</v>
      </c>
      <c r="BZ20" s="3">
        <f t="shared" si="8"/>
        <v>0</v>
      </c>
      <c r="CA20" s="3">
        <f t="shared" si="8"/>
        <v>0</v>
      </c>
      <c r="CB20" s="3">
        <f t="shared" si="8"/>
        <v>0</v>
      </c>
      <c r="CC20" s="3">
        <f t="shared" si="12"/>
        <v>0</v>
      </c>
      <c r="CD20" s="3">
        <f t="shared" si="12"/>
        <v>0</v>
      </c>
      <c r="CE20" s="3">
        <f t="shared" si="12"/>
        <v>0</v>
      </c>
      <c r="CF20" s="3">
        <f t="shared" si="12"/>
        <v>0</v>
      </c>
      <c r="CG20" s="3">
        <f t="shared" si="12"/>
        <v>0</v>
      </c>
      <c r="CH20" s="3">
        <f t="shared" si="12"/>
        <v>0</v>
      </c>
      <c r="CI20" s="3">
        <f t="shared" si="12"/>
        <v>0</v>
      </c>
      <c r="CJ20" s="3">
        <f t="shared" si="12"/>
        <v>0</v>
      </c>
      <c r="CK20" s="3">
        <f t="shared" si="12"/>
        <v>0</v>
      </c>
      <c r="CL20" s="3">
        <f t="shared" si="12"/>
        <v>0</v>
      </c>
      <c r="CM20" s="3">
        <f t="shared" si="12"/>
        <v>0</v>
      </c>
      <c r="CN20" s="3">
        <f t="shared" si="12"/>
        <v>0</v>
      </c>
      <c r="CO20" s="3">
        <f t="shared" si="12"/>
        <v>0</v>
      </c>
      <c r="CP20" s="3">
        <f t="shared" si="12"/>
        <v>0</v>
      </c>
      <c r="CQ20" s="3">
        <f t="shared" si="12"/>
        <v>0</v>
      </c>
      <c r="CR20" s="3">
        <f t="shared" si="12"/>
        <v>0</v>
      </c>
      <c r="CS20" s="3">
        <f t="shared" si="13"/>
        <v>0</v>
      </c>
      <c r="CT20" s="3">
        <f t="shared" si="14"/>
        <v>0</v>
      </c>
      <c r="CU20" s="3">
        <f t="shared" si="14"/>
        <v>0</v>
      </c>
      <c r="CV20" s="3">
        <f t="shared" si="14"/>
        <v>0</v>
      </c>
      <c r="CW20" s="3">
        <f t="shared" si="14"/>
        <v>0</v>
      </c>
      <c r="CX20" s="3">
        <f t="shared" si="14"/>
        <v>0</v>
      </c>
      <c r="CY20" s="3">
        <f t="shared" si="14"/>
        <v>0</v>
      </c>
      <c r="CZ20" s="3">
        <f t="shared" si="14"/>
        <v>0</v>
      </c>
      <c r="DA20" s="3">
        <f t="shared" si="14"/>
        <v>0</v>
      </c>
      <c r="DB20" s="3">
        <f t="shared" si="14"/>
        <v>0</v>
      </c>
      <c r="DC20" s="3">
        <f t="shared" si="14"/>
        <v>0</v>
      </c>
      <c r="DD20" s="3">
        <f t="shared" si="15"/>
        <v>0</v>
      </c>
      <c r="DE20" s="3">
        <f t="shared" si="15"/>
        <v>0</v>
      </c>
      <c r="DF20" s="3">
        <f t="shared" si="15"/>
        <v>0</v>
      </c>
      <c r="DG20" s="3">
        <f t="shared" si="15"/>
        <v>0</v>
      </c>
      <c r="DH20" s="3">
        <f t="shared" si="15"/>
        <v>0</v>
      </c>
      <c r="DI20" s="3">
        <f t="shared" si="15"/>
        <v>0</v>
      </c>
      <c r="DJ20" s="3">
        <f t="shared" si="15"/>
        <v>0</v>
      </c>
      <c r="DK20" s="3">
        <f t="shared" si="15"/>
        <v>0</v>
      </c>
      <c r="DL20" s="3">
        <f t="shared" si="15"/>
        <v>0</v>
      </c>
      <c r="DM20" s="3">
        <f t="shared" si="15"/>
        <v>0</v>
      </c>
      <c r="DN20" s="3">
        <f t="shared" si="16"/>
        <v>0</v>
      </c>
      <c r="DO20" s="3">
        <f t="shared" si="16"/>
        <v>0</v>
      </c>
      <c r="DP20" s="3">
        <f t="shared" si="16"/>
        <v>0</v>
      </c>
      <c r="DQ20" s="3">
        <f t="shared" si="16"/>
        <v>0</v>
      </c>
      <c r="DR20" s="3">
        <f t="shared" si="16"/>
        <v>0</v>
      </c>
      <c r="DS20" s="3">
        <f t="shared" si="16"/>
        <v>0</v>
      </c>
      <c r="DT20" s="3">
        <f t="shared" si="16"/>
        <v>0</v>
      </c>
      <c r="DU20" s="3">
        <f t="shared" si="16"/>
        <v>0</v>
      </c>
      <c r="DV20" s="3">
        <f t="shared" si="16"/>
        <v>0</v>
      </c>
      <c r="DW20" s="3">
        <f t="shared" si="16"/>
        <v>0</v>
      </c>
      <c r="DX20" s="3">
        <f t="shared" si="16"/>
        <v>0</v>
      </c>
      <c r="DY20" s="3">
        <f t="shared" si="16"/>
        <v>0</v>
      </c>
    </row>
    <row r="21" spans="1:129" x14ac:dyDescent="0.3">
      <c r="A21">
        <v>18</v>
      </c>
      <c r="B21" s="3">
        <f t="shared" si="5"/>
        <v>0</v>
      </c>
      <c r="C21" s="3">
        <f t="shared" si="5"/>
        <v>0</v>
      </c>
      <c r="D21" s="3">
        <f t="shared" si="5"/>
        <v>0</v>
      </c>
      <c r="E21" s="3">
        <f t="shared" si="5"/>
        <v>0</v>
      </c>
      <c r="F21" s="3">
        <f t="shared" si="5"/>
        <v>0</v>
      </c>
      <c r="G21" s="3">
        <f t="shared" si="5"/>
        <v>0</v>
      </c>
      <c r="H21" s="3">
        <f t="shared" si="5"/>
        <v>0</v>
      </c>
      <c r="I21" s="3">
        <f t="shared" si="5"/>
        <v>0</v>
      </c>
      <c r="J21" s="3">
        <f t="shared" si="5"/>
        <v>0</v>
      </c>
      <c r="K21" s="3">
        <f t="shared" si="5"/>
        <v>0</v>
      </c>
      <c r="L21" s="3">
        <f t="shared" si="5"/>
        <v>0</v>
      </c>
      <c r="M21" s="3">
        <f t="shared" si="5"/>
        <v>0</v>
      </c>
      <c r="N21" s="3">
        <f t="shared" si="5"/>
        <v>0</v>
      </c>
      <c r="O21" s="3">
        <f t="shared" si="5"/>
        <v>0</v>
      </c>
      <c r="P21" s="3">
        <f t="shared" si="5"/>
        <v>0</v>
      </c>
      <c r="Q21" s="3">
        <f t="shared" si="5"/>
        <v>0</v>
      </c>
      <c r="R21" s="3">
        <f t="shared" si="9"/>
        <v>0</v>
      </c>
      <c r="S21" s="3">
        <f t="shared" si="9"/>
        <v>0</v>
      </c>
      <c r="T21" s="3">
        <f t="shared" si="9"/>
        <v>0</v>
      </c>
      <c r="U21" s="3">
        <f t="shared" si="9"/>
        <v>0</v>
      </c>
      <c r="V21" s="3">
        <f t="shared" si="9"/>
        <v>0</v>
      </c>
      <c r="W21" s="3">
        <f t="shared" si="9"/>
        <v>0</v>
      </c>
      <c r="X21" s="3">
        <f t="shared" si="9"/>
        <v>0</v>
      </c>
      <c r="Y21" s="3">
        <f t="shared" si="9"/>
        <v>0</v>
      </c>
      <c r="Z21" s="3">
        <f t="shared" si="9"/>
        <v>0</v>
      </c>
      <c r="AA21" s="3">
        <f t="shared" si="9"/>
        <v>0</v>
      </c>
      <c r="AB21" s="3">
        <f t="shared" si="9"/>
        <v>0</v>
      </c>
      <c r="AC21" s="3">
        <f t="shared" si="9"/>
        <v>0</v>
      </c>
      <c r="AD21" s="3">
        <f t="shared" si="9"/>
        <v>0</v>
      </c>
      <c r="AE21" s="3">
        <f t="shared" si="9"/>
        <v>0</v>
      </c>
      <c r="AF21" s="3">
        <f t="shared" si="9"/>
        <v>0</v>
      </c>
      <c r="AG21" s="3">
        <f t="shared" si="9"/>
        <v>0</v>
      </c>
      <c r="AH21" s="3">
        <f t="shared" si="10"/>
        <v>0</v>
      </c>
      <c r="AI21" s="3">
        <f t="shared" si="10"/>
        <v>0</v>
      </c>
      <c r="AJ21" s="3">
        <f t="shared" si="10"/>
        <v>0</v>
      </c>
      <c r="AK21" s="3">
        <f t="shared" si="10"/>
        <v>0</v>
      </c>
      <c r="AL21" s="3">
        <f t="shared" si="10"/>
        <v>0</v>
      </c>
      <c r="AM21" s="3">
        <f t="shared" si="10"/>
        <v>0</v>
      </c>
      <c r="AN21" s="3">
        <f t="shared" si="10"/>
        <v>0</v>
      </c>
      <c r="AO21" s="3">
        <f t="shared" si="10"/>
        <v>0</v>
      </c>
      <c r="AP21" s="3">
        <f t="shared" si="10"/>
        <v>0</v>
      </c>
      <c r="AQ21" s="3">
        <f t="shared" si="10"/>
        <v>0</v>
      </c>
      <c r="AR21" s="3">
        <f t="shared" si="10"/>
        <v>0</v>
      </c>
      <c r="AS21" s="3">
        <f t="shared" si="10"/>
        <v>0</v>
      </c>
      <c r="AT21" s="3">
        <f t="shared" si="10"/>
        <v>0</v>
      </c>
      <c r="AU21" s="3">
        <f t="shared" si="10"/>
        <v>0</v>
      </c>
      <c r="AV21" s="3">
        <f t="shared" si="10"/>
        <v>0</v>
      </c>
      <c r="AW21" s="3">
        <f t="shared" si="10"/>
        <v>0</v>
      </c>
      <c r="AX21" s="3">
        <f t="shared" si="11"/>
        <v>0</v>
      </c>
      <c r="AY21" s="3">
        <f t="shared" si="11"/>
        <v>0</v>
      </c>
      <c r="AZ21" s="3">
        <f t="shared" si="11"/>
        <v>0</v>
      </c>
      <c r="BA21" s="3">
        <f t="shared" si="11"/>
        <v>0</v>
      </c>
      <c r="BB21" s="3">
        <f t="shared" si="11"/>
        <v>0</v>
      </c>
      <c r="BC21" s="3">
        <f t="shared" si="11"/>
        <v>0</v>
      </c>
      <c r="BD21" s="3">
        <f t="shared" si="11"/>
        <v>0</v>
      </c>
      <c r="BE21" s="3">
        <f t="shared" si="11"/>
        <v>0</v>
      </c>
      <c r="BF21" s="3">
        <f t="shared" si="11"/>
        <v>0</v>
      </c>
      <c r="BG21" s="3">
        <f t="shared" si="11"/>
        <v>0</v>
      </c>
      <c r="BH21" s="3">
        <f t="shared" si="11"/>
        <v>0</v>
      </c>
      <c r="BI21" s="3">
        <f t="shared" si="11"/>
        <v>0</v>
      </c>
      <c r="BJ21" s="3">
        <f t="shared" si="11"/>
        <v>0</v>
      </c>
      <c r="BK21" s="3">
        <f t="shared" si="11"/>
        <v>0</v>
      </c>
      <c r="BL21" s="3">
        <f t="shared" si="11"/>
        <v>0</v>
      </c>
      <c r="BM21" s="3">
        <f t="shared" si="11"/>
        <v>0</v>
      </c>
      <c r="BN21" s="3">
        <f t="shared" si="8"/>
        <v>0</v>
      </c>
      <c r="BO21" s="3">
        <f t="shared" si="8"/>
        <v>0</v>
      </c>
      <c r="BP21" s="3">
        <f t="shared" si="8"/>
        <v>0</v>
      </c>
      <c r="BQ21" s="3">
        <f t="shared" si="8"/>
        <v>0</v>
      </c>
      <c r="BR21" s="3">
        <f t="shared" si="8"/>
        <v>0</v>
      </c>
      <c r="BS21" s="3">
        <f t="shared" si="8"/>
        <v>0</v>
      </c>
      <c r="BT21" s="3">
        <f t="shared" si="8"/>
        <v>0</v>
      </c>
      <c r="BU21" s="3">
        <f t="shared" si="8"/>
        <v>0</v>
      </c>
      <c r="BV21" s="3">
        <f t="shared" si="8"/>
        <v>0</v>
      </c>
      <c r="BW21" s="3">
        <f t="shared" si="8"/>
        <v>0</v>
      </c>
      <c r="BX21" s="3">
        <f t="shared" si="8"/>
        <v>0</v>
      </c>
      <c r="BY21" s="3">
        <f t="shared" si="8"/>
        <v>0</v>
      </c>
      <c r="BZ21" s="3">
        <f t="shared" si="8"/>
        <v>0</v>
      </c>
      <c r="CA21" s="3">
        <f t="shared" si="8"/>
        <v>0</v>
      </c>
      <c r="CB21" s="3">
        <f t="shared" si="8"/>
        <v>0</v>
      </c>
      <c r="CC21" s="3">
        <f t="shared" si="12"/>
        <v>0</v>
      </c>
      <c r="CD21" s="3">
        <f t="shared" si="12"/>
        <v>0</v>
      </c>
      <c r="CE21" s="3">
        <f t="shared" si="12"/>
        <v>0</v>
      </c>
      <c r="CF21" s="3">
        <f t="shared" si="12"/>
        <v>0</v>
      </c>
      <c r="CG21" s="3">
        <f t="shared" si="12"/>
        <v>0</v>
      </c>
      <c r="CH21" s="3">
        <f t="shared" si="12"/>
        <v>0</v>
      </c>
      <c r="CI21" s="3">
        <f t="shared" si="12"/>
        <v>0</v>
      </c>
      <c r="CJ21" s="3">
        <f t="shared" si="12"/>
        <v>0</v>
      </c>
      <c r="CK21" s="3">
        <f t="shared" si="12"/>
        <v>0</v>
      </c>
      <c r="CL21" s="3">
        <f t="shared" si="12"/>
        <v>0</v>
      </c>
      <c r="CM21" s="3">
        <f t="shared" si="12"/>
        <v>0</v>
      </c>
      <c r="CN21" s="3">
        <f t="shared" si="12"/>
        <v>0</v>
      </c>
      <c r="CO21" s="3">
        <f t="shared" si="12"/>
        <v>0</v>
      </c>
      <c r="CP21" s="3">
        <f t="shared" si="12"/>
        <v>0</v>
      </c>
      <c r="CQ21" s="3">
        <f t="shared" si="12"/>
        <v>0</v>
      </c>
      <c r="CR21" s="3">
        <f t="shared" si="12"/>
        <v>0</v>
      </c>
      <c r="CS21" s="3">
        <f t="shared" si="13"/>
        <v>0</v>
      </c>
      <c r="CT21" s="3">
        <f t="shared" si="14"/>
        <v>0</v>
      </c>
      <c r="CU21" s="3">
        <f t="shared" si="14"/>
        <v>0</v>
      </c>
      <c r="CV21" s="3">
        <f t="shared" si="14"/>
        <v>0</v>
      </c>
      <c r="CW21" s="3">
        <f t="shared" si="14"/>
        <v>0</v>
      </c>
      <c r="CX21" s="3">
        <f t="shared" si="14"/>
        <v>0</v>
      </c>
      <c r="CY21" s="3">
        <f t="shared" si="14"/>
        <v>0</v>
      </c>
      <c r="CZ21" s="3">
        <f t="shared" si="14"/>
        <v>0</v>
      </c>
      <c r="DA21" s="3">
        <f t="shared" si="14"/>
        <v>0</v>
      </c>
      <c r="DB21" s="3">
        <f t="shared" si="14"/>
        <v>0</v>
      </c>
      <c r="DC21" s="3">
        <f t="shared" si="14"/>
        <v>0</v>
      </c>
      <c r="DD21" s="3">
        <f t="shared" si="15"/>
        <v>0</v>
      </c>
      <c r="DE21" s="3">
        <f t="shared" si="15"/>
        <v>0</v>
      </c>
      <c r="DF21" s="3">
        <f t="shared" si="15"/>
        <v>0</v>
      </c>
      <c r="DG21" s="3">
        <f t="shared" si="15"/>
        <v>0</v>
      </c>
      <c r="DH21" s="3">
        <f t="shared" si="15"/>
        <v>0</v>
      </c>
      <c r="DI21" s="3">
        <f t="shared" si="15"/>
        <v>0</v>
      </c>
      <c r="DJ21" s="3">
        <f t="shared" si="15"/>
        <v>0</v>
      </c>
      <c r="DK21" s="3">
        <f t="shared" si="15"/>
        <v>0</v>
      </c>
      <c r="DL21" s="3">
        <f t="shared" si="15"/>
        <v>0</v>
      </c>
      <c r="DM21" s="3">
        <f t="shared" si="15"/>
        <v>0</v>
      </c>
      <c r="DN21" s="3">
        <f t="shared" si="16"/>
        <v>0</v>
      </c>
      <c r="DO21" s="3">
        <f t="shared" si="16"/>
        <v>0</v>
      </c>
      <c r="DP21" s="3">
        <f t="shared" si="16"/>
        <v>0</v>
      </c>
      <c r="DQ21" s="3">
        <f t="shared" si="16"/>
        <v>0</v>
      </c>
      <c r="DR21" s="3">
        <f t="shared" si="16"/>
        <v>0</v>
      </c>
      <c r="DS21" s="3">
        <f t="shared" si="16"/>
        <v>0</v>
      </c>
      <c r="DT21" s="3">
        <f t="shared" si="16"/>
        <v>0</v>
      </c>
      <c r="DU21" s="3">
        <f t="shared" si="16"/>
        <v>0</v>
      </c>
      <c r="DV21" s="3">
        <f t="shared" si="16"/>
        <v>0</v>
      </c>
      <c r="DW21" s="3">
        <f t="shared" si="16"/>
        <v>0</v>
      </c>
      <c r="DX21" s="3">
        <f t="shared" si="16"/>
        <v>0</v>
      </c>
      <c r="DY21" s="3">
        <f t="shared" si="16"/>
        <v>0</v>
      </c>
    </row>
    <row r="22" spans="1:129" x14ac:dyDescent="0.3">
      <c r="A22">
        <v>19</v>
      </c>
      <c r="B22" s="3">
        <f t="shared" si="5"/>
        <v>0</v>
      </c>
      <c r="C22" s="3">
        <f t="shared" si="5"/>
        <v>0</v>
      </c>
      <c r="D22" s="3">
        <f t="shared" si="5"/>
        <v>0</v>
      </c>
      <c r="E22" s="3">
        <f t="shared" si="5"/>
        <v>0</v>
      </c>
      <c r="F22" s="3">
        <f t="shared" si="5"/>
        <v>0</v>
      </c>
      <c r="G22" s="3">
        <f t="shared" si="5"/>
        <v>0</v>
      </c>
      <c r="H22" s="3">
        <f t="shared" si="5"/>
        <v>0</v>
      </c>
      <c r="I22" s="3">
        <f t="shared" si="5"/>
        <v>0</v>
      </c>
      <c r="J22" s="3">
        <f t="shared" si="5"/>
        <v>0</v>
      </c>
      <c r="K22" s="3">
        <f t="shared" si="5"/>
        <v>0</v>
      </c>
      <c r="L22" s="3">
        <f t="shared" si="5"/>
        <v>0</v>
      </c>
      <c r="M22" s="3">
        <f t="shared" si="5"/>
        <v>0</v>
      </c>
      <c r="N22" s="3">
        <f t="shared" si="5"/>
        <v>0</v>
      </c>
      <c r="O22" s="3">
        <f t="shared" si="5"/>
        <v>0</v>
      </c>
      <c r="P22" s="3">
        <f t="shared" si="5"/>
        <v>0</v>
      </c>
      <c r="Q22" s="3">
        <f t="shared" si="5"/>
        <v>0</v>
      </c>
      <c r="R22" s="3">
        <f t="shared" si="9"/>
        <v>0</v>
      </c>
      <c r="S22" s="3">
        <f t="shared" si="9"/>
        <v>0</v>
      </c>
      <c r="T22" s="3">
        <f t="shared" si="9"/>
        <v>0</v>
      </c>
      <c r="U22" s="3">
        <f t="shared" si="9"/>
        <v>0</v>
      </c>
      <c r="V22" s="3">
        <f t="shared" si="9"/>
        <v>0</v>
      </c>
      <c r="W22" s="3">
        <f t="shared" si="9"/>
        <v>0</v>
      </c>
      <c r="X22" s="3">
        <f t="shared" si="9"/>
        <v>0</v>
      </c>
      <c r="Y22" s="3">
        <f t="shared" si="9"/>
        <v>0</v>
      </c>
      <c r="Z22" s="3">
        <f t="shared" si="9"/>
        <v>0</v>
      </c>
      <c r="AA22" s="3">
        <f t="shared" si="9"/>
        <v>0</v>
      </c>
      <c r="AB22" s="3">
        <f t="shared" si="9"/>
        <v>0</v>
      </c>
      <c r="AC22" s="3">
        <f t="shared" si="9"/>
        <v>0</v>
      </c>
      <c r="AD22" s="3">
        <f t="shared" si="9"/>
        <v>0</v>
      </c>
      <c r="AE22" s="3">
        <f t="shared" si="9"/>
        <v>0</v>
      </c>
      <c r="AF22" s="3">
        <f t="shared" si="9"/>
        <v>0</v>
      </c>
      <c r="AG22" s="3">
        <f t="shared" si="9"/>
        <v>0</v>
      </c>
      <c r="AH22" s="3">
        <f t="shared" si="10"/>
        <v>0</v>
      </c>
      <c r="AI22" s="3">
        <f t="shared" si="10"/>
        <v>0</v>
      </c>
      <c r="AJ22" s="3">
        <f t="shared" si="10"/>
        <v>0</v>
      </c>
      <c r="AK22" s="3">
        <f t="shared" si="10"/>
        <v>0</v>
      </c>
      <c r="AL22" s="3">
        <f t="shared" si="10"/>
        <v>0</v>
      </c>
      <c r="AM22" s="3">
        <f t="shared" si="10"/>
        <v>0</v>
      </c>
      <c r="AN22" s="3">
        <f t="shared" si="10"/>
        <v>0</v>
      </c>
      <c r="AO22" s="3">
        <f t="shared" si="10"/>
        <v>0</v>
      </c>
      <c r="AP22" s="3">
        <f t="shared" si="10"/>
        <v>0</v>
      </c>
      <c r="AQ22" s="3">
        <f t="shared" si="10"/>
        <v>0</v>
      </c>
      <c r="AR22" s="3">
        <f t="shared" si="10"/>
        <v>0</v>
      </c>
      <c r="AS22" s="3">
        <f t="shared" si="10"/>
        <v>0</v>
      </c>
      <c r="AT22" s="3">
        <f t="shared" si="10"/>
        <v>0</v>
      </c>
      <c r="AU22" s="3">
        <f t="shared" si="10"/>
        <v>0</v>
      </c>
      <c r="AV22" s="3">
        <f t="shared" si="10"/>
        <v>0</v>
      </c>
      <c r="AW22" s="3">
        <f t="shared" si="10"/>
        <v>0</v>
      </c>
      <c r="AX22" s="3">
        <f t="shared" si="11"/>
        <v>0</v>
      </c>
      <c r="AY22" s="3">
        <f t="shared" si="11"/>
        <v>0</v>
      </c>
      <c r="AZ22" s="3">
        <f t="shared" si="11"/>
        <v>0</v>
      </c>
      <c r="BA22" s="3">
        <f t="shared" si="11"/>
        <v>0</v>
      </c>
      <c r="BB22" s="3">
        <f t="shared" si="11"/>
        <v>0</v>
      </c>
      <c r="BC22" s="3">
        <f t="shared" si="11"/>
        <v>0</v>
      </c>
      <c r="BD22" s="3">
        <f t="shared" si="11"/>
        <v>0</v>
      </c>
      <c r="BE22" s="3">
        <f t="shared" si="11"/>
        <v>0</v>
      </c>
      <c r="BF22" s="3">
        <f t="shared" si="11"/>
        <v>0</v>
      </c>
      <c r="BG22" s="3">
        <f t="shared" si="11"/>
        <v>0</v>
      </c>
      <c r="BH22" s="3">
        <f t="shared" si="11"/>
        <v>0</v>
      </c>
      <c r="BI22" s="3">
        <f t="shared" si="11"/>
        <v>0</v>
      </c>
      <c r="BJ22" s="3">
        <f t="shared" si="11"/>
        <v>0</v>
      </c>
      <c r="BK22" s="3">
        <f t="shared" si="11"/>
        <v>0</v>
      </c>
      <c r="BL22" s="3">
        <f t="shared" si="11"/>
        <v>0</v>
      </c>
      <c r="BM22" s="3">
        <f t="shared" si="11"/>
        <v>0</v>
      </c>
      <c r="BN22" s="3">
        <f t="shared" si="8"/>
        <v>0</v>
      </c>
      <c r="BO22" s="3">
        <f t="shared" si="8"/>
        <v>0</v>
      </c>
      <c r="BP22" s="3">
        <f t="shared" si="8"/>
        <v>0</v>
      </c>
      <c r="BQ22" s="3">
        <f t="shared" si="8"/>
        <v>0</v>
      </c>
      <c r="BR22" s="3">
        <f t="shared" si="8"/>
        <v>0</v>
      </c>
      <c r="BS22" s="3">
        <f t="shared" si="8"/>
        <v>0</v>
      </c>
      <c r="BT22" s="3">
        <f t="shared" si="8"/>
        <v>0</v>
      </c>
      <c r="BU22" s="3">
        <f t="shared" si="8"/>
        <v>0</v>
      </c>
      <c r="BV22" s="3">
        <f t="shared" si="8"/>
        <v>0</v>
      </c>
      <c r="BW22" s="3">
        <f t="shared" si="8"/>
        <v>0</v>
      </c>
      <c r="BX22" s="3">
        <f t="shared" si="8"/>
        <v>0</v>
      </c>
      <c r="BY22" s="3">
        <f t="shared" si="8"/>
        <v>0</v>
      </c>
      <c r="BZ22" s="3">
        <f t="shared" si="8"/>
        <v>0</v>
      </c>
      <c r="CA22" s="3">
        <f t="shared" si="8"/>
        <v>0</v>
      </c>
      <c r="CB22" s="3">
        <f t="shared" si="8"/>
        <v>0</v>
      </c>
      <c r="CC22" s="3">
        <f t="shared" si="12"/>
        <v>0</v>
      </c>
      <c r="CD22" s="3">
        <f t="shared" si="12"/>
        <v>0</v>
      </c>
      <c r="CE22" s="3">
        <f t="shared" si="12"/>
        <v>0</v>
      </c>
      <c r="CF22" s="3">
        <f t="shared" si="12"/>
        <v>0</v>
      </c>
      <c r="CG22" s="3">
        <f t="shared" si="12"/>
        <v>0</v>
      </c>
      <c r="CH22" s="3">
        <f t="shared" si="12"/>
        <v>0</v>
      </c>
      <c r="CI22" s="3">
        <f t="shared" si="12"/>
        <v>0</v>
      </c>
      <c r="CJ22" s="3">
        <f t="shared" si="12"/>
        <v>0</v>
      </c>
      <c r="CK22" s="3">
        <f t="shared" si="12"/>
        <v>0</v>
      </c>
      <c r="CL22" s="3">
        <f t="shared" si="12"/>
        <v>0</v>
      </c>
      <c r="CM22" s="3">
        <f t="shared" si="12"/>
        <v>0</v>
      </c>
      <c r="CN22" s="3">
        <f t="shared" si="12"/>
        <v>0</v>
      </c>
      <c r="CO22" s="3">
        <f t="shared" si="12"/>
        <v>0</v>
      </c>
      <c r="CP22" s="3">
        <f t="shared" si="12"/>
        <v>0</v>
      </c>
      <c r="CQ22" s="3">
        <f t="shared" si="12"/>
        <v>0</v>
      </c>
      <c r="CR22" s="3">
        <f t="shared" si="12"/>
        <v>0</v>
      </c>
      <c r="CS22" s="3">
        <f t="shared" si="13"/>
        <v>0</v>
      </c>
      <c r="CT22" s="3">
        <f t="shared" si="14"/>
        <v>0</v>
      </c>
      <c r="CU22" s="3">
        <f t="shared" si="14"/>
        <v>0</v>
      </c>
      <c r="CV22" s="3">
        <f t="shared" si="14"/>
        <v>0</v>
      </c>
      <c r="CW22" s="3">
        <f t="shared" si="14"/>
        <v>0</v>
      </c>
      <c r="CX22" s="3">
        <f t="shared" si="14"/>
        <v>0</v>
      </c>
      <c r="CY22" s="3">
        <f t="shared" si="14"/>
        <v>0</v>
      </c>
      <c r="CZ22" s="3">
        <f t="shared" si="14"/>
        <v>0</v>
      </c>
      <c r="DA22" s="3">
        <f t="shared" si="14"/>
        <v>0</v>
      </c>
      <c r="DB22" s="3">
        <f t="shared" si="14"/>
        <v>0</v>
      </c>
      <c r="DC22" s="3">
        <f t="shared" si="14"/>
        <v>0</v>
      </c>
      <c r="DD22" s="3">
        <f t="shared" si="15"/>
        <v>0</v>
      </c>
      <c r="DE22" s="3">
        <f t="shared" si="15"/>
        <v>0</v>
      </c>
      <c r="DF22" s="3">
        <f t="shared" si="15"/>
        <v>0</v>
      </c>
      <c r="DG22" s="3">
        <f t="shared" si="15"/>
        <v>0</v>
      </c>
      <c r="DH22" s="3">
        <f t="shared" si="15"/>
        <v>0</v>
      </c>
      <c r="DI22" s="3">
        <f t="shared" si="15"/>
        <v>0</v>
      </c>
      <c r="DJ22" s="3">
        <f t="shared" si="15"/>
        <v>0</v>
      </c>
      <c r="DK22" s="3">
        <f t="shared" si="15"/>
        <v>0</v>
      </c>
      <c r="DL22" s="3">
        <f t="shared" si="15"/>
        <v>0</v>
      </c>
      <c r="DM22" s="3">
        <f t="shared" si="15"/>
        <v>0</v>
      </c>
      <c r="DN22" s="3">
        <f t="shared" si="16"/>
        <v>0</v>
      </c>
      <c r="DO22" s="3">
        <f t="shared" si="16"/>
        <v>0</v>
      </c>
      <c r="DP22" s="3">
        <f t="shared" si="16"/>
        <v>0</v>
      </c>
      <c r="DQ22" s="3">
        <f t="shared" si="16"/>
        <v>0</v>
      </c>
      <c r="DR22" s="3">
        <f t="shared" si="16"/>
        <v>0</v>
      </c>
      <c r="DS22" s="3">
        <f t="shared" si="16"/>
        <v>0</v>
      </c>
      <c r="DT22" s="3">
        <f t="shared" si="16"/>
        <v>0</v>
      </c>
      <c r="DU22" s="3">
        <f t="shared" si="16"/>
        <v>0</v>
      </c>
      <c r="DV22" s="3">
        <f t="shared" si="16"/>
        <v>0</v>
      </c>
      <c r="DW22" s="3">
        <f t="shared" si="16"/>
        <v>0</v>
      </c>
      <c r="DX22" s="3">
        <f t="shared" si="16"/>
        <v>0</v>
      </c>
      <c r="DY22" s="3">
        <f t="shared" si="16"/>
        <v>0</v>
      </c>
    </row>
    <row r="23" spans="1:129" x14ac:dyDescent="0.3">
      <c r="A23">
        <v>20</v>
      </c>
      <c r="B23" s="3">
        <f t="shared" si="5"/>
        <v>0</v>
      </c>
      <c r="C23" s="3">
        <f t="shared" si="5"/>
        <v>0</v>
      </c>
      <c r="D23" s="3">
        <f t="shared" si="5"/>
        <v>0</v>
      </c>
      <c r="E23" s="3">
        <f t="shared" si="5"/>
        <v>0</v>
      </c>
      <c r="F23" s="3">
        <f t="shared" si="5"/>
        <v>0</v>
      </c>
      <c r="G23" s="3">
        <f t="shared" si="5"/>
        <v>0</v>
      </c>
      <c r="H23" s="3">
        <f t="shared" si="5"/>
        <v>0</v>
      </c>
      <c r="I23" s="3">
        <f t="shared" si="5"/>
        <v>0</v>
      </c>
      <c r="J23" s="3">
        <f t="shared" si="5"/>
        <v>0</v>
      </c>
      <c r="K23" s="3">
        <f t="shared" si="5"/>
        <v>0</v>
      </c>
      <c r="L23" s="3">
        <f t="shared" si="5"/>
        <v>0</v>
      </c>
      <c r="M23" s="3">
        <f t="shared" si="5"/>
        <v>0</v>
      </c>
      <c r="N23" s="3">
        <f t="shared" si="5"/>
        <v>0</v>
      </c>
      <c r="O23" s="3">
        <f t="shared" si="5"/>
        <v>0</v>
      </c>
      <c r="P23" s="3">
        <f t="shared" si="5"/>
        <v>0</v>
      </c>
      <c r="Q23" s="3">
        <f t="shared" si="5"/>
        <v>0</v>
      </c>
      <c r="R23" s="3">
        <f t="shared" si="9"/>
        <v>0</v>
      </c>
      <c r="S23" s="3">
        <f t="shared" si="9"/>
        <v>0</v>
      </c>
      <c r="T23" s="3">
        <f t="shared" si="9"/>
        <v>0</v>
      </c>
      <c r="U23" s="3">
        <f t="shared" si="9"/>
        <v>0</v>
      </c>
      <c r="V23" s="3">
        <f t="shared" si="9"/>
        <v>0</v>
      </c>
      <c r="W23" s="3">
        <f t="shared" si="9"/>
        <v>0</v>
      </c>
      <c r="X23" s="3">
        <f t="shared" si="9"/>
        <v>0</v>
      </c>
      <c r="Y23" s="3">
        <f t="shared" si="9"/>
        <v>0</v>
      </c>
      <c r="Z23" s="3">
        <f t="shared" si="9"/>
        <v>0</v>
      </c>
      <c r="AA23" s="3">
        <f t="shared" si="9"/>
        <v>0</v>
      </c>
      <c r="AB23" s="3">
        <f t="shared" si="9"/>
        <v>0</v>
      </c>
      <c r="AC23" s="3">
        <f t="shared" si="9"/>
        <v>0</v>
      </c>
      <c r="AD23" s="3">
        <f t="shared" si="9"/>
        <v>0</v>
      </c>
      <c r="AE23" s="3">
        <f t="shared" si="9"/>
        <v>0</v>
      </c>
      <c r="AF23" s="3">
        <f t="shared" si="9"/>
        <v>0</v>
      </c>
      <c r="AG23" s="3">
        <f t="shared" si="9"/>
        <v>0</v>
      </c>
      <c r="AH23" s="3">
        <f t="shared" si="10"/>
        <v>0</v>
      </c>
      <c r="AI23" s="3">
        <f t="shared" si="10"/>
        <v>0</v>
      </c>
      <c r="AJ23" s="3">
        <f t="shared" si="10"/>
        <v>0</v>
      </c>
      <c r="AK23" s="3">
        <f t="shared" si="10"/>
        <v>0</v>
      </c>
      <c r="AL23" s="3">
        <f t="shared" si="10"/>
        <v>0</v>
      </c>
      <c r="AM23" s="3">
        <f t="shared" si="10"/>
        <v>0</v>
      </c>
      <c r="AN23" s="3">
        <f t="shared" si="10"/>
        <v>0</v>
      </c>
      <c r="AO23" s="3">
        <f t="shared" si="10"/>
        <v>0</v>
      </c>
      <c r="AP23" s="3">
        <f t="shared" si="10"/>
        <v>0</v>
      </c>
      <c r="AQ23" s="3">
        <f t="shared" si="10"/>
        <v>0</v>
      </c>
      <c r="AR23" s="3">
        <f t="shared" si="10"/>
        <v>0</v>
      </c>
      <c r="AS23" s="3">
        <f t="shared" si="10"/>
        <v>0</v>
      </c>
      <c r="AT23" s="3">
        <f t="shared" si="10"/>
        <v>0</v>
      </c>
      <c r="AU23" s="3">
        <f t="shared" si="10"/>
        <v>0</v>
      </c>
      <c r="AV23" s="3">
        <f t="shared" si="10"/>
        <v>0</v>
      </c>
      <c r="AW23" s="3">
        <f t="shared" si="10"/>
        <v>0</v>
      </c>
      <c r="AX23" s="3">
        <f t="shared" si="11"/>
        <v>0</v>
      </c>
      <c r="AY23" s="3">
        <f t="shared" si="11"/>
        <v>0</v>
      </c>
      <c r="AZ23" s="3">
        <f t="shared" si="11"/>
        <v>0</v>
      </c>
      <c r="BA23" s="3">
        <f t="shared" si="11"/>
        <v>0</v>
      </c>
      <c r="BB23" s="3">
        <f t="shared" si="11"/>
        <v>0</v>
      </c>
      <c r="BC23" s="3">
        <f t="shared" si="11"/>
        <v>0</v>
      </c>
      <c r="BD23" s="3">
        <f t="shared" si="11"/>
        <v>0</v>
      </c>
      <c r="BE23" s="3">
        <f t="shared" si="11"/>
        <v>0</v>
      </c>
      <c r="BF23" s="3">
        <f t="shared" si="11"/>
        <v>0</v>
      </c>
      <c r="BG23" s="3">
        <f t="shared" si="11"/>
        <v>0</v>
      </c>
      <c r="BH23" s="3">
        <f t="shared" si="11"/>
        <v>0</v>
      </c>
      <c r="BI23" s="3">
        <f t="shared" si="11"/>
        <v>0</v>
      </c>
      <c r="BJ23" s="3">
        <f t="shared" si="11"/>
        <v>0</v>
      </c>
      <c r="BK23" s="3">
        <f t="shared" si="11"/>
        <v>0</v>
      </c>
      <c r="BL23" s="3">
        <f t="shared" si="11"/>
        <v>0</v>
      </c>
      <c r="BM23" s="3">
        <f t="shared" si="11"/>
        <v>0</v>
      </c>
      <c r="BN23" s="3">
        <f t="shared" si="8"/>
        <v>0</v>
      </c>
      <c r="BO23" s="3">
        <f t="shared" si="8"/>
        <v>0</v>
      </c>
      <c r="BP23" s="3">
        <f t="shared" si="8"/>
        <v>0</v>
      </c>
      <c r="BQ23" s="3">
        <f t="shared" si="8"/>
        <v>0</v>
      </c>
      <c r="BR23" s="3">
        <f t="shared" si="8"/>
        <v>0</v>
      </c>
      <c r="BS23" s="3">
        <f t="shared" si="8"/>
        <v>0</v>
      </c>
      <c r="BT23" s="3">
        <f t="shared" si="8"/>
        <v>0</v>
      </c>
      <c r="BU23" s="3">
        <f t="shared" si="8"/>
        <v>0</v>
      </c>
      <c r="BV23" s="3">
        <f t="shared" si="8"/>
        <v>0</v>
      </c>
      <c r="BW23" s="3">
        <f t="shared" si="8"/>
        <v>0</v>
      </c>
      <c r="BX23" s="3">
        <f t="shared" si="8"/>
        <v>0</v>
      </c>
      <c r="BY23" s="3">
        <f t="shared" si="8"/>
        <v>0</v>
      </c>
      <c r="BZ23" s="3">
        <f t="shared" si="8"/>
        <v>0</v>
      </c>
      <c r="CA23" s="3">
        <f t="shared" si="8"/>
        <v>0</v>
      </c>
      <c r="CB23" s="3">
        <f t="shared" si="8"/>
        <v>0</v>
      </c>
      <c r="CC23" s="3">
        <f t="shared" si="12"/>
        <v>0</v>
      </c>
      <c r="CD23" s="3">
        <f t="shared" si="12"/>
        <v>0</v>
      </c>
      <c r="CE23" s="3">
        <f t="shared" si="12"/>
        <v>0</v>
      </c>
      <c r="CF23" s="3">
        <f t="shared" si="12"/>
        <v>0</v>
      </c>
      <c r="CG23" s="3">
        <f t="shared" si="12"/>
        <v>0</v>
      </c>
      <c r="CH23" s="3">
        <f t="shared" si="12"/>
        <v>0</v>
      </c>
      <c r="CI23" s="3">
        <f t="shared" si="12"/>
        <v>0</v>
      </c>
      <c r="CJ23" s="3">
        <f t="shared" si="12"/>
        <v>0</v>
      </c>
      <c r="CK23" s="3">
        <f t="shared" si="12"/>
        <v>0</v>
      </c>
      <c r="CL23" s="3">
        <f t="shared" si="12"/>
        <v>0</v>
      </c>
      <c r="CM23" s="3">
        <f t="shared" si="12"/>
        <v>0</v>
      </c>
      <c r="CN23" s="3">
        <f t="shared" si="12"/>
        <v>0</v>
      </c>
      <c r="CO23" s="3">
        <f t="shared" si="12"/>
        <v>0</v>
      </c>
      <c r="CP23" s="3">
        <f t="shared" si="12"/>
        <v>0</v>
      </c>
      <c r="CQ23" s="3">
        <f t="shared" si="12"/>
        <v>0</v>
      </c>
      <c r="CR23" s="3">
        <f t="shared" si="12"/>
        <v>0</v>
      </c>
      <c r="CS23" s="3">
        <f t="shared" si="13"/>
        <v>0</v>
      </c>
      <c r="CT23" s="3">
        <f t="shared" ref="CT23:DC32" si="17">IF(TRIM(MID(SUBSTITUTE(CT$2,";",REPT(" ",LEN(CT$2))),($A23*LEN(CT$2)+1),LEN(CT$2)))&lt;&gt;"",TRIM(MID(SUBSTITUTE(CT$2,";",REPT(" ",LEN(CT$2))),($A23*LEN(CT$2)+1),LEN(CT$2))),0)</f>
        <v>0</v>
      </c>
      <c r="CU23" s="3">
        <f t="shared" si="17"/>
        <v>0</v>
      </c>
      <c r="CV23" s="3">
        <f t="shared" si="17"/>
        <v>0</v>
      </c>
      <c r="CW23" s="3">
        <f t="shared" si="17"/>
        <v>0</v>
      </c>
      <c r="CX23" s="3">
        <f t="shared" si="17"/>
        <v>0</v>
      </c>
      <c r="CY23" s="3">
        <f t="shared" si="17"/>
        <v>0</v>
      </c>
      <c r="CZ23" s="3">
        <f t="shared" si="17"/>
        <v>0</v>
      </c>
      <c r="DA23" s="3">
        <f t="shared" si="17"/>
        <v>0</v>
      </c>
      <c r="DB23" s="3">
        <f t="shared" si="17"/>
        <v>0</v>
      </c>
      <c r="DC23" s="3">
        <f t="shared" si="17"/>
        <v>0</v>
      </c>
      <c r="DD23" s="3">
        <f t="shared" ref="DD23:DM32" si="18">IF(TRIM(MID(SUBSTITUTE(DD$2,";",REPT(" ",LEN(DD$2))),($A23*LEN(DD$2)+1),LEN(DD$2)))&lt;&gt;"",TRIM(MID(SUBSTITUTE(DD$2,";",REPT(" ",LEN(DD$2))),($A23*LEN(DD$2)+1),LEN(DD$2))),0)</f>
        <v>0</v>
      </c>
      <c r="DE23" s="3">
        <f t="shared" si="18"/>
        <v>0</v>
      </c>
      <c r="DF23" s="3">
        <f t="shared" si="18"/>
        <v>0</v>
      </c>
      <c r="DG23" s="3">
        <f t="shared" si="18"/>
        <v>0</v>
      </c>
      <c r="DH23" s="3">
        <f t="shared" si="18"/>
        <v>0</v>
      </c>
      <c r="DI23" s="3">
        <f t="shared" si="18"/>
        <v>0</v>
      </c>
      <c r="DJ23" s="3">
        <f t="shared" si="18"/>
        <v>0</v>
      </c>
      <c r="DK23" s="3">
        <f t="shared" si="18"/>
        <v>0</v>
      </c>
      <c r="DL23" s="3">
        <f t="shared" si="18"/>
        <v>0</v>
      </c>
      <c r="DM23" s="3">
        <f t="shared" si="18"/>
        <v>0</v>
      </c>
      <c r="DN23" s="3">
        <f t="shared" ref="DN23:DY32" si="19">IF(TRIM(MID(SUBSTITUTE(DN$2,";",REPT(" ",LEN(DN$2))),($A23*LEN(DN$2)+1),LEN(DN$2)))&lt;&gt;"",TRIM(MID(SUBSTITUTE(DN$2,";",REPT(" ",LEN(DN$2))),($A23*LEN(DN$2)+1),LEN(DN$2))),0)</f>
        <v>0</v>
      </c>
      <c r="DO23" s="3">
        <f t="shared" si="19"/>
        <v>0</v>
      </c>
      <c r="DP23" s="3">
        <f t="shared" si="19"/>
        <v>0</v>
      </c>
      <c r="DQ23" s="3">
        <f t="shared" si="19"/>
        <v>0</v>
      </c>
      <c r="DR23" s="3">
        <f t="shared" si="19"/>
        <v>0</v>
      </c>
      <c r="DS23" s="3">
        <f t="shared" si="19"/>
        <v>0</v>
      </c>
      <c r="DT23" s="3">
        <f t="shared" si="19"/>
        <v>0</v>
      </c>
      <c r="DU23" s="3">
        <f t="shared" si="19"/>
        <v>0</v>
      </c>
      <c r="DV23" s="3">
        <f t="shared" si="19"/>
        <v>0</v>
      </c>
      <c r="DW23" s="3">
        <f t="shared" si="19"/>
        <v>0</v>
      </c>
      <c r="DX23" s="3">
        <f t="shared" si="19"/>
        <v>0</v>
      </c>
      <c r="DY23" s="3">
        <f t="shared" si="19"/>
        <v>0</v>
      </c>
    </row>
    <row r="24" spans="1:129" x14ac:dyDescent="0.3">
      <c r="A24">
        <v>21</v>
      </c>
      <c r="B24" s="3">
        <f t="shared" si="5"/>
        <v>0</v>
      </c>
      <c r="C24" s="3">
        <f t="shared" si="5"/>
        <v>0</v>
      </c>
      <c r="D24" s="3">
        <f t="shared" si="5"/>
        <v>0</v>
      </c>
      <c r="E24" s="3">
        <f t="shared" si="5"/>
        <v>0</v>
      </c>
      <c r="F24" s="3">
        <f t="shared" si="5"/>
        <v>0</v>
      </c>
      <c r="G24" s="3">
        <f t="shared" si="5"/>
        <v>0</v>
      </c>
      <c r="H24" s="3">
        <f t="shared" si="5"/>
        <v>0</v>
      </c>
      <c r="I24" s="3">
        <f t="shared" si="5"/>
        <v>0</v>
      </c>
      <c r="J24" s="3">
        <f t="shared" si="5"/>
        <v>0</v>
      </c>
      <c r="K24" s="3">
        <f t="shared" si="5"/>
        <v>0</v>
      </c>
      <c r="L24" s="3">
        <f t="shared" si="5"/>
        <v>0</v>
      </c>
      <c r="M24" s="3">
        <f t="shared" si="5"/>
        <v>0</v>
      </c>
      <c r="N24" s="3">
        <f t="shared" si="5"/>
        <v>0</v>
      </c>
      <c r="O24" s="3">
        <f t="shared" si="5"/>
        <v>0</v>
      </c>
      <c r="P24" s="3">
        <f t="shared" si="5"/>
        <v>0</v>
      </c>
      <c r="Q24" s="3">
        <f t="shared" si="5"/>
        <v>0</v>
      </c>
      <c r="R24" s="3">
        <f t="shared" si="9"/>
        <v>0</v>
      </c>
      <c r="S24" s="3">
        <f t="shared" si="9"/>
        <v>0</v>
      </c>
      <c r="T24" s="3">
        <f t="shared" si="9"/>
        <v>0</v>
      </c>
      <c r="U24" s="3">
        <f t="shared" si="9"/>
        <v>0</v>
      </c>
      <c r="V24" s="3">
        <f t="shared" si="9"/>
        <v>0</v>
      </c>
      <c r="W24" s="3">
        <f t="shared" si="9"/>
        <v>0</v>
      </c>
      <c r="X24" s="3">
        <f t="shared" si="9"/>
        <v>0</v>
      </c>
      <c r="Y24" s="3">
        <f t="shared" si="9"/>
        <v>0</v>
      </c>
      <c r="Z24" s="3">
        <f t="shared" si="9"/>
        <v>0</v>
      </c>
      <c r="AA24" s="3">
        <f t="shared" si="9"/>
        <v>0</v>
      </c>
      <c r="AB24" s="3">
        <f t="shared" si="9"/>
        <v>0</v>
      </c>
      <c r="AC24" s="3">
        <f t="shared" si="9"/>
        <v>0</v>
      </c>
      <c r="AD24" s="3">
        <f t="shared" si="9"/>
        <v>0</v>
      </c>
      <c r="AE24" s="3">
        <f t="shared" si="9"/>
        <v>0</v>
      </c>
      <c r="AF24" s="3">
        <f t="shared" si="9"/>
        <v>0</v>
      </c>
      <c r="AG24" s="3">
        <f t="shared" si="9"/>
        <v>0</v>
      </c>
      <c r="AH24" s="3">
        <f t="shared" si="10"/>
        <v>0</v>
      </c>
      <c r="AI24" s="3">
        <f t="shared" si="10"/>
        <v>0</v>
      </c>
      <c r="AJ24" s="3">
        <f t="shared" si="10"/>
        <v>0</v>
      </c>
      <c r="AK24" s="3">
        <f t="shared" si="10"/>
        <v>0</v>
      </c>
      <c r="AL24" s="3">
        <f t="shared" si="10"/>
        <v>0</v>
      </c>
      <c r="AM24" s="3">
        <f t="shared" si="10"/>
        <v>0</v>
      </c>
      <c r="AN24" s="3">
        <f t="shared" si="10"/>
        <v>0</v>
      </c>
      <c r="AO24" s="3">
        <f t="shared" si="10"/>
        <v>0</v>
      </c>
      <c r="AP24" s="3">
        <f t="shared" si="10"/>
        <v>0</v>
      </c>
      <c r="AQ24" s="3">
        <f t="shared" si="10"/>
        <v>0</v>
      </c>
      <c r="AR24" s="3">
        <f t="shared" si="10"/>
        <v>0</v>
      </c>
      <c r="AS24" s="3">
        <f t="shared" si="10"/>
        <v>0</v>
      </c>
      <c r="AT24" s="3">
        <f t="shared" si="10"/>
        <v>0</v>
      </c>
      <c r="AU24" s="3">
        <f t="shared" si="10"/>
        <v>0</v>
      </c>
      <c r="AV24" s="3">
        <f t="shared" si="10"/>
        <v>0</v>
      </c>
      <c r="AW24" s="3">
        <f t="shared" si="10"/>
        <v>0</v>
      </c>
      <c r="AX24" s="3">
        <f t="shared" si="11"/>
        <v>0</v>
      </c>
      <c r="AY24" s="3">
        <f t="shared" si="11"/>
        <v>0</v>
      </c>
      <c r="AZ24" s="3">
        <f t="shared" si="11"/>
        <v>0</v>
      </c>
      <c r="BA24" s="3">
        <f t="shared" si="11"/>
        <v>0</v>
      </c>
      <c r="BB24" s="3">
        <f t="shared" si="11"/>
        <v>0</v>
      </c>
      <c r="BC24" s="3">
        <f t="shared" si="11"/>
        <v>0</v>
      </c>
      <c r="BD24" s="3">
        <f t="shared" si="11"/>
        <v>0</v>
      </c>
      <c r="BE24" s="3">
        <f t="shared" si="11"/>
        <v>0</v>
      </c>
      <c r="BF24" s="3">
        <f t="shared" si="11"/>
        <v>0</v>
      </c>
      <c r="BG24" s="3">
        <f t="shared" si="11"/>
        <v>0</v>
      </c>
      <c r="BH24" s="3">
        <f t="shared" si="11"/>
        <v>0</v>
      </c>
      <c r="BI24" s="3">
        <f t="shared" si="11"/>
        <v>0</v>
      </c>
      <c r="BJ24" s="3">
        <f t="shared" si="11"/>
        <v>0</v>
      </c>
      <c r="BK24" s="3">
        <f t="shared" si="11"/>
        <v>0</v>
      </c>
      <c r="BL24" s="3">
        <f t="shared" si="11"/>
        <v>0</v>
      </c>
      <c r="BM24" s="3">
        <f t="shared" si="11"/>
        <v>0</v>
      </c>
      <c r="BN24" s="3">
        <f t="shared" si="8"/>
        <v>0</v>
      </c>
      <c r="BO24" s="3">
        <f t="shared" si="8"/>
        <v>0</v>
      </c>
      <c r="BP24" s="3">
        <f t="shared" si="8"/>
        <v>0</v>
      </c>
      <c r="BQ24" s="3">
        <f t="shared" si="8"/>
        <v>0</v>
      </c>
      <c r="BR24" s="3">
        <f t="shared" si="8"/>
        <v>0</v>
      </c>
      <c r="BS24" s="3">
        <f t="shared" si="8"/>
        <v>0</v>
      </c>
      <c r="BT24" s="3">
        <f t="shared" si="8"/>
        <v>0</v>
      </c>
      <c r="BU24" s="3">
        <f t="shared" si="8"/>
        <v>0</v>
      </c>
      <c r="BV24" s="3">
        <f t="shared" si="8"/>
        <v>0</v>
      </c>
      <c r="BW24" s="3">
        <f t="shared" si="8"/>
        <v>0</v>
      </c>
      <c r="BX24" s="3">
        <f t="shared" si="8"/>
        <v>0</v>
      </c>
      <c r="BY24" s="3">
        <f t="shared" si="8"/>
        <v>0</v>
      </c>
      <c r="BZ24" s="3">
        <f t="shared" si="8"/>
        <v>0</v>
      </c>
      <c r="CA24" s="3">
        <f t="shared" si="8"/>
        <v>0</v>
      </c>
      <c r="CB24" s="3">
        <f t="shared" si="8"/>
        <v>0</v>
      </c>
      <c r="CC24" s="3">
        <f t="shared" si="12"/>
        <v>0</v>
      </c>
      <c r="CD24" s="3">
        <f t="shared" si="12"/>
        <v>0</v>
      </c>
      <c r="CE24" s="3">
        <f t="shared" si="12"/>
        <v>0</v>
      </c>
      <c r="CF24" s="3">
        <f t="shared" si="12"/>
        <v>0</v>
      </c>
      <c r="CG24" s="3">
        <f t="shared" si="12"/>
        <v>0</v>
      </c>
      <c r="CH24" s="3">
        <f t="shared" si="12"/>
        <v>0</v>
      </c>
      <c r="CI24" s="3">
        <f t="shared" si="12"/>
        <v>0</v>
      </c>
      <c r="CJ24" s="3">
        <f t="shared" si="12"/>
        <v>0</v>
      </c>
      <c r="CK24" s="3">
        <f t="shared" si="12"/>
        <v>0</v>
      </c>
      <c r="CL24" s="3">
        <f t="shared" si="12"/>
        <v>0</v>
      </c>
      <c r="CM24" s="3">
        <f t="shared" si="12"/>
        <v>0</v>
      </c>
      <c r="CN24" s="3">
        <f t="shared" si="12"/>
        <v>0</v>
      </c>
      <c r="CO24" s="3">
        <f t="shared" si="12"/>
        <v>0</v>
      </c>
      <c r="CP24" s="3">
        <f t="shared" si="12"/>
        <v>0</v>
      </c>
      <c r="CQ24" s="3">
        <f t="shared" si="12"/>
        <v>0</v>
      </c>
      <c r="CR24" s="3">
        <f t="shared" si="12"/>
        <v>0</v>
      </c>
      <c r="CS24" s="3">
        <f t="shared" si="13"/>
        <v>0</v>
      </c>
      <c r="CT24" s="3">
        <f t="shared" si="17"/>
        <v>0</v>
      </c>
      <c r="CU24" s="3">
        <f t="shared" si="17"/>
        <v>0</v>
      </c>
      <c r="CV24" s="3">
        <f t="shared" si="17"/>
        <v>0</v>
      </c>
      <c r="CW24" s="3">
        <f t="shared" si="17"/>
        <v>0</v>
      </c>
      <c r="CX24" s="3">
        <f t="shared" si="17"/>
        <v>0</v>
      </c>
      <c r="CY24" s="3">
        <f t="shared" si="17"/>
        <v>0</v>
      </c>
      <c r="CZ24" s="3">
        <f t="shared" si="17"/>
        <v>0</v>
      </c>
      <c r="DA24" s="3">
        <f t="shared" si="17"/>
        <v>0</v>
      </c>
      <c r="DB24" s="3">
        <f t="shared" si="17"/>
        <v>0</v>
      </c>
      <c r="DC24" s="3">
        <f t="shared" si="17"/>
        <v>0</v>
      </c>
      <c r="DD24" s="3">
        <f t="shared" si="18"/>
        <v>0</v>
      </c>
      <c r="DE24" s="3">
        <f t="shared" si="18"/>
        <v>0</v>
      </c>
      <c r="DF24" s="3">
        <f t="shared" si="18"/>
        <v>0</v>
      </c>
      <c r="DG24" s="3">
        <f t="shared" si="18"/>
        <v>0</v>
      </c>
      <c r="DH24" s="3">
        <f t="shared" si="18"/>
        <v>0</v>
      </c>
      <c r="DI24" s="3">
        <f t="shared" si="18"/>
        <v>0</v>
      </c>
      <c r="DJ24" s="3">
        <f t="shared" si="18"/>
        <v>0</v>
      </c>
      <c r="DK24" s="3">
        <f t="shared" si="18"/>
        <v>0</v>
      </c>
      <c r="DL24" s="3">
        <f t="shared" si="18"/>
        <v>0</v>
      </c>
      <c r="DM24" s="3">
        <f t="shared" si="18"/>
        <v>0</v>
      </c>
      <c r="DN24" s="3">
        <f t="shared" si="19"/>
        <v>0</v>
      </c>
      <c r="DO24" s="3">
        <f t="shared" si="19"/>
        <v>0</v>
      </c>
      <c r="DP24" s="3">
        <f t="shared" si="19"/>
        <v>0</v>
      </c>
      <c r="DQ24" s="3">
        <f t="shared" si="19"/>
        <v>0</v>
      </c>
      <c r="DR24" s="3">
        <f t="shared" si="19"/>
        <v>0</v>
      </c>
      <c r="DS24" s="3">
        <f t="shared" si="19"/>
        <v>0</v>
      </c>
      <c r="DT24" s="3">
        <f t="shared" si="19"/>
        <v>0</v>
      </c>
      <c r="DU24" s="3">
        <f t="shared" si="19"/>
        <v>0</v>
      </c>
      <c r="DV24" s="3">
        <f t="shared" si="19"/>
        <v>0</v>
      </c>
      <c r="DW24" s="3">
        <f t="shared" si="19"/>
        <v>0</v>
      </c>
      <c r="DX24" s="3">
        <f t="shared" si="19"/>
        <v>0</v>
      </c>
      <c r="DY24" s="3">
        <f t="shared" si="19"/>
        <v>0</v>
      </c>
    </row>
    <row r="25" spans="1:129" x14ac:dyDescent="0.3">
      <c r="A25">
        <v>22</v>
      </c>
      <c r="B25" s="3">
        <f t="shared" si="5"/>
        <v>0</v>
      </c>
      <c r="C25" s="3">
        <f t="shared" si="5"/>
        <v>0</v>
      </c>
      <c r="D25" s="3">
        <f t="shared" si="5"/>
        <v>0</v>
      </c>
      <c r="E25" s="3">
        <f t="shared" si="5"/>
        <v>0</v>
      </c>
      <c r="F25" s="3">
        <f t="shared" si="5"/>
        <v>0</v>
      </c>
      <c r="G25" s="3">
        <f t="shared" si="5"/>
        <v>0</v>
      </c>
      <c r="H25" s="3">
        <f t="shared" si="5"/>
        <v>0</v>
      </c>
      <c r="I25" s="3">
        <f t="shared" si="5"/>
        <v>0</v>
      </c>
      <c r="J25" s="3">
        <f t="shared" si="5"/>
        <v>0</v>
      </c>
      <c r="K25" s="3">
        <f t="shared" si="5"/>
        <v>0</v>
      </c>
      <c r="L25" s="3">
        <f t="shared" si="5"/>
        <v>0</v>
      </c>
      <c r="M25" s="3">
        <f t="shared" si="5"/>
        <v>0</v>
      </c>
      <c r="N25" s="3">
        <f t="shared" si="5"/>
        <v>0</v>
      </c>
      <c r="O25" s="3">
        <f t="shared" si="5"/>
        <v>0</v>
      </c>
      <c r="P25" s="3">
        <f t="shared" si="5"/>
        <v>0</v>
      </c>
      <c r="Q25" s="3">
        <f t="shared" si="5"/>
        <v>0</v>
      </c>
      <c r="R25" s="3">
        <f t="shared" si="9"/>
        <v>0</v>
      </c>
      <c r="S25" s="3">
        <f t="shared" si="9"/>
        <v>0</v>
      </c>
      <c r="T25" s="3">
        <f t="shared" si="9"/>
        <v>0</v>
      </c>
      <c r="U25" s="3">
        <f t="shared" si="9"/>
        <v>0</v>
      </c>
      <c r="V25" s="3">
        <f t="shared" si="9"/>
        <v>0</v>
      </c>
      <c r="W25" s="3">
        <f t="shared" si="9"/>
        <v>0</v>
      </c>
      <c r="X25" s="3">
        <f t="shared" si="9"/>
        <v>0</v>
      </c>
      <c r="Y25" s="3">
        <f t="shared" si="9"/>
        <v>0</v>
      </c>
      <c r="Z25" s="3">
        <f t="shared" si="9"/>
        <v>0</v>
      </c>
      <c r="AA25" s="3">
        <f t="shared" si="9"/>
        <v>0</v>
      </c>
      <c r="AB25" s="3">
        <f t="shared" si="9"/>
        <v>0</v>
      </c>
      <c r="AC25" s="3">
        <f t="shared" si="9"/>
        <v>0</v>
      </c>
      <c r="AD25" s="3">
        <f t="shared" si="9"/>
        <v>0</v>
      </c>
      <c r="AE25" s="3">
        <f t="shared" si="9"/>
        <v>0</v>
      </c>
      <c r="AF25" s="3">
        <f t="shared" si="9"/>
        <v>0</v>
      </c>
      <c r="AG25" s="3">
        <f t="shared" si="9"/>
        <v>0</v>
      </c>
      <c r="AH25" s="3">
        <f t="shared" si="10"/>
        <v>0</v>
      </c>
      <c r="AI25" s="3">
        <f t="shared" si="10"/>
        <v>0</v>
      </c>
      <c r="AJ25" s="3">
        <f t="shared" si="10"/>
        <v>0</v>
      </c>
      <c r="AK25" s="3">
        <f t="shared" si="10"/>
        <v>0</v>
      </c>
      <c r="AL25" s="3">
        <f t="shared" si="10"/>
        <v>0</v>
      </c>
      <c r="AM25" s="3">
        <f t="shared" si="10"/>
        <v>0</v>
      </c>
      <c r="AN25" s="3">
        <f t="shared" si="10"/>
        <v>0</v>
      </c>
      <c r="AO25" s="3">
        <f t="shared" si="10"/>
        <v>0</v>
      </c>
      <c r="AP25" s="3">
        <f t="shared" si="10"/>
        <v>0</v>
      </c>
      <c r="AQ25" s="3">
        <f t="shared" si="10"/>
        <v>0</v>
      </c>
      <c r="AR25" s="3">
        <f t="shared" si="10"/>
        <v>0</v>
      </c>
      <c r="AS25" s="3">
        <f t="shared" si="10"/>
        <v>0</v>
      </c>
      <c r="AT25" s="3">
        <f t="shared" si="10"/>
        <v>0</v>
      </c>
      <c r="AU25" s="3">
        <f t="shared" si="10"/>
        <v>0</v>
      </c>
      <c r="AV25" s="3">
        <f t="shared" si="10"/>
        <v>0</v>
      </c>
      <c r="AW25" s="3">
        <f t="shared" si="10"/>
        <v>0</v>
      </c>
      <c r="AX25" s="3">
        <f t="shared" si="11"/>
        <v>0</v>
      </c>
      <c r="AY25" s="3">
        <f t="shared" si="11"/>
        <v>0</v>
      </c>
      <c r="AZ25" s="3">
        <f t="shared" si="11"/>
        <v>0</v>
      </c>
      <c r="BA25" s="3">
        <f t="shared" si="11"/>
        <v>0</v>
      </c>
      <c r="BB25" s="3">
        <f t="shared" si="11"/>
        <v>0</v>
      </c>
      <c r="BC25" s="3">
        <f t="shared" si="11"/>
        <v>0</v>
      </c>
      <c r="BD25" s="3">
        <f t="shared" si="11"/>
        <v>0</v>
      </c>
      <c r="BE25" s="3">
        <f t="shared" si="11"/>
        <v>0</v>
      </c>
      <c r="BF25" s="3">
        <f t="shared" si="11"/>
        <v>0</v>
      </c>
      <c r="BG25" s="3">
        <f t="shared" si="11"/>
        <v>0</v>
      </c>
      <c r="BH25" s="3">
        <f t="shared" si="11"/>
        <v>0</v>
      </c>
      <c r="BI25" s="3">
        <f t="shared" si="11"/>
        <v>0</v>
      </c>
      <c r="BJ25" s="3">
        <f t="shared" si="11"/>
        <v>0</v>
      </c>
      <c r="BK25" s="3">
        <f t="shared" si="11"/>
        <v>0</v>
      </c>
      <c r="BL25" s="3">
        <f t="shared" si="11"/>
        <v>0</v>
      </c>
      <c r="BM25" s="3">
        <f t="shared" si="11"/>
        <v>0</v>
      </c>
      <c r="BN25" s="3">
        <f t="shared" si="8"/>
        <v>0</v>
      </c>
      <c r="BO25" s="3">
        <f t="shared" si="8"/>
        <v>0</v>
      </c>
      <c r="BP25" s="3">
        <f t="shared" si="8"/>
        <v>0</v>
      </c>
      <c r="BQ25" s="3">
        <f t="shared" si="8"/>
        <v>0</v>
      </c>
      <c r="BR25" s="3">
        <f t="shared" si="8"/>
        <v>0</v>
      </c>
      <c r="BS25" s="3">
        <f t="shared" si="8"/>
        <v>0</v>
      </c>
      <c r="BT25" s="3">
        <f t="shared" si="8"/>
        <v>0</v>
      </c>
      <c r="BU25" s="3">
        <f t="shared" si="8"/>
        <v>0</v>
      </c>
      <c r="BV25" s="3">
        <f t="shared" si="8"/>
        <v>0</v>
      </c>
      <c r="BW25" s="3">
        <f t="shared" si="8"/>
        <v>0</v>
      </c>
      <c r="BX25" s="3">
        <f t="shared" si="8"/>
        <v>0</v>
      </c>
      <c r="BY25" s="3">
        <f t="shared" si="8"/>
        <v>0</v>
      </c>
      <c r="BZ25" s="3">
        <f t="shared" si="8"/>
        <v>0</v>
      </c>
      <c r="CA25" s="3">
        <f t="shared" si="8"/>
        <v>0</v>
      </c>
      <c r="CB25" s="3">
        <f t="shared" si="8"/>
        <v>0</v>
      </c>
      <c r="CC25" s="3">
        <f t="shared" si="12"/>
        <v>0</v>
      </c>
      <c r="CD25" s="3">
        <f t="shared" si="12"/>
        <v>0</v>
      </c>
      <c r="CE25" s="3">
        <f t="shared" si="12"/>
        <v>0</v>
      </c>
      <c r="CF25" s="3">
        <f t="shared" si="12"/>
        <v>0</v>
      </c>
      <c r="CG25" s="3">
        <f t="shared" si="12"/>
        <v>0</v>
      </c>
      <c r="CH25" s="3">
        <f t="shared" si="12"/>
        <v>0</v>
      </c>
      <c r="CI25" s="3">
        <f t="shared" si="12"/>
        <v>0</v>
      </c>
      <c r="CJ25" s="3">
        <f t="shared" si="12"/>
        <v>0</v>
      </c>
      <c r="CK25" s="3">
        <f t="shared" si="12"/>
        <v>0</v>
      </c>
      <c r="CL25" s="3">
        <f t="shared" si="12"/>
        <v>0</v>
      </c>
      <c r="CM25" s="3">
        <f t="shared" si="12"/>
        <v>0</v>
      </c>
      <c r="CN25" s="3">
        <f t="shared" si="12"/>
        <v>0</v>
      </c>
      <c r="CO25" s="3">
        <f t="shared" si="12"/>
        <v>0</v>
      </c>
      <c r="CP25" s="3">
        <f t="shared" si="12"/>
        <v>0</v>
      </c>
      <c r="CQ25" s="3">
        <f t="shared" si="12"/>
        <v>0</v>
      </c>
      <c r="CR25" s="3">
        <f t="shared" si="12"/>
        <v>0</v>
      </c>
      <c r="CS25" s="3">
        <f t="shared" si="13"/>
        <v>0</v>
      </c>
      <c r="CT25" s="3">
        <f t="shared" si="17"/>
        <v>0</v>
      </c>
      <c r="CU25" s="3">
        <f t="shared" si="17"/>
        <v>0</v>
      </c>
      <c r="CV25" s="3">
        <f t="shared" si="17"/>
        <v>0</v>
      </c>
      <c r="CW25" s="3">
        <f t="shared" si="17"/>
        <v>0</v>
      </c>
      <c r="CX25" s="3">
        <f t="shared" si="17"/>
        <v>0</v>
      </c>
      <c r="CY25" s="3">
        <f t="shared" si="17"/>
        <v>0</v>
      </c>
      <c r="CZ25" s="3">
        <f t="shared" si="17"/>
        <v>0</v>
      </c>
      <c r="DA25" s="3">
        <f t="shared" si="17"/>
        <v>0</v>
      </c>
      <c r="DB25" s="3">
        <f t="shared" si="17"/>
        <v>0</v>
      </c>
      <c r="DC25" s="3">
        <f t="shared" si="17"/>
        <v>0</v>
      </c>
      <c r="DD25" s="3">
        <f t="shared" si="18"/>
        <v>0</v>
      </c>
      <c r="DE25" s="3">
        <f t="shared" si="18"/>
        <v>0</v>
      </c>
      <c r="DF25" s="3">
        <f t="shared" si="18"/>
        <v>0</v>
      </c>
      <c r="DG25" s="3">
        <f t="shared" si="18"/>
        <v>0</v>
      </c>
      <c r="DH25" s="3">
        <f t="shared" si="18"/>
        <v>0</v>
      </c>
      <c r="DI25" s="3">
        <f t="shared" si="18"/>
        <v>0</v>
      </c>
      <c r="DJ25" s="3">
        <f t="shared" si="18"/>
        <v>0</v>
      </c>
      <c r="DK25" s="3">
        <f t="shared" si="18"/>
        <v>0</v>
      </c>
      <c r="DL25" s="3">
        <f t="shared" si="18"/>
        <v>0</v>
      </c>
      <c r="DM25" s="3">
        <f t="shared" si="18"/>
        <v>0</v>
      </c>
      <c r="DN25" s="3">
        <f t="shared" si="19"/>
        <v>0</v>
      </c>
      <c r="DO25" s="3">
        <f t="shared" si="19"/>
        <v>0</v>
      </c>
      <c r="DP25" s="3">
        <f t="shared" si="19"/>
        <v>0</v>
      </c>
      <c r="DQ25" s="3">
        <f t="shared" si="19"/>
        <v>0</v>
      </c>
      <c r="DR25" s="3">
        <f t="shared" si="19"/>
        <v>0</v>
      </c>
      <c r="DS25" s="3">
        <f t="shared" si="19"/>
        <v>0</v>
      </c>
      <c r="DT25" s="3">
        <f t="shared" si="19"/>
        <v>0</v>
      </c>
      <c r="DU25" s="3">
        <f t="shared" si="19"/>
        <v>0</v>
      </c>
      <c r="DV25" s="3">
        <f t="shared" si="19"/>
        <v>0</v>
      </c>
      <c r="DW25" s="3">
        <f t="shared" si="19"/>
        <v>0</v>
      </c>
      <c r="DX25" s="3">
        <f t="shared" si="19"/>
        <v>0</v>
      </c>
      <c r="DY25" s="3">
        <f t="shared" si="19"/>
        <v>0</v>
      </c>
    </row>
    <row r="26" spans="1:129" x14ac:dyDescent="0.3">
      <c r="A26">
        <v>23</v>
      </c>
      <c r="B26" s="3">
        <f t="shared" si="5"/>
        <v>0</v>
      </c>
      <c r="C26" s="3">
        <f t="shared" si="5"/>
        <v>0</v>
      </c>
      <c r="D26" s="3">
        <f t="shared" si="5"/>
        <v>0</v>
      </c>
      <c r="E26" s="3">
        <f t="shared" si="5"/>
        <v>0</v>
      </c>
      <c r="F26" s="3">
        <f t="shared" si="5"/>
        <v>0</v>
      </c>
      <c r="G26" s="3">
        <f t="shared" si="5"/>
        <v>0</v>
      </c>
      <c r="H26" s="3">
        <f t="shared" si="5"/>
        <v>0</v>
      </c>
      <c r="I26" s="3">
        <f t="shared" si="5"/>
        <v>0</v>
      </c>
      <c r="J26" s="3">
        <f t="shared" ref="J26:Y41" si="20">IF(TRIM(MID(SUBSTITUTE(J$2,";",REPT(" ",LEN(J$2))),($A26*LEN(J$2)+1),LEN(J$2)))&lt;&gt;"",TRIM(MID(SUBSTITUTE(J$2,";",REPT(" ",LEN(J$2))),($A26*LEN(J$2)+1),LEN(J$2))),0)</f>
        <v>0</v>
      </c>
      <c r="K26" s="3">
        <f t="shared" si="20"/>
        <v>0</v>
      </c>
      <c r="L26" s="3">
        <f t="shared" si="20"/>
        <v>0</v>
      </c>
      <c r="M26" s="3">
        <f t="shared" si="20"/>
        <v>0</v>
      </c>
      <c r="N26" s="3">
        <f t="shared" si="20"/>
        <v>0</v>
      </c>
      <c r="O26" s="3">
        <f t="shared" si="20"/>
        <v>0</v>
      </c>
      <c r="P26" s="3">
        <f t="shared" si="20"/>
        <v>0</v>
      </c>
      <c r="Q26" s="3">
        <f t="shared" si="20"/>
        <v>0</v>
      </c>
      <c r="R26" s="3">
        <f t="shared" si="20"/>
        <v>0</v>
      </c>
      <c r="S26" s="3">
        <f t="shared" si="20"/>
        <v>0</v>
      </c>
      <c r="T26" s="3">
        <f t="shared" si="20"/>
        <v>0</v>
      </c>
      <c r="U26" s="3">
        <f t="shared" si="20"/>
        <v>0</v>
      </c>
      <c r="V26" s="3">
        <f t="shared" si="20"/>
        <v>0</v>
      </c>
      <c r="W26" s="3">
        <f t="shared" si="20"/>
        <v>0</v>
      </c>
      <c r="X26" s="3">
        <f t="shared" si="20"/>
        <v>0</v>
      </c>
      <c r="Y26" s="3">
        <f t="shared" si="20"/>
        <v>0</v>
      </c>
      <c r="Z26" s="3">
        <f t="shared" si="9"/>
        <v>0</v>
      </c>
      <c r="AA26" s="3">
        <f t="shared" si="9"/>
        <v>0</v>
      </c>
      <c r="AB26" s="3">
        <f t="shared" si="9"/>
        <v>0</v>
      </c>
      <c r="AC26" s="3">
        <f t="shared" si="9"/>
        <v>0</v>
      </c>
      <c r="AD26" s="3">
        <f t="shared" si="9"/>
        <v>0</v>
      </c>
      <c r="AE26" s="3">
        <f t="shared" si="9"/>
        <v>0</v>
      </c>
      <c r="AF26" s="3">
        <f t="shared" si="9"/>
        <v>0</v>
      </c>
      <c r="AG26" s="3">
        <f t="shared" si="9"/>
        <v>0</v>
      </c>
      <c r="AH26" s="3">
        <f t="shared" si="10"/>
        <v>0</v>
      </c>
      <c r="AI26" s="3">
        <f t="shared" si="10"/>
        <v>0</v>
      </c>
      <c r="AJ26" s="3">
        <f t="shared" si="10"/>
        <v>0</v>
      </c>
      <c r="AK26" s="3">
        <f t="shared" si="10"/>
        <v>0</v>
      </c>
      <c r="AL26" s="3">
        <f t="shared" si="10"/>
        <v>0</v>
      </c>
      <c r="AM26" s="3">
        <f t="shared" si="10"/>
        <v>0</v>
      </c>
      <c r="AN26" s="3">
        <f t="shared" si="10"/>
        <v>0</v>
      </c>
      <c r="AO26" s="3">
        <f t="shared" si="10"/>
        <v>0</v>
      </c>
      <c r="AP26" s="3">
        <f t="shared" si="10"/>
        <v>0</v>
      </c>
      <c r="AQ26" s="3">
        <f t="shared" si="10"/>
        <v>0</v>
      </c>
      <c r="AR26" s="3">
        <f t="shared" si="10"/>
        <v>0</v>
      </c>
      <c r="AS26" s="3">
        <f t="shared" si="10"/>
        <v>0</v>
      </c>
      <c r="AT26" s="3">
        <f t="shared" si="10"/>
        <v>0</v>
      </c>
      <c r="AU26" s="3">
        <f t="shared" si="10"/>
        <v>0</v>
      </c>
      <c r="AV26" s="3">
        <f t="shared" si="10"/>
        <v>0</v>
      </c>
      <c r="AW26" s="3">
        <f t="shared" ref="AW26:BL41" si="21">IF(TRIM(MID(SUBSTITUTE(AW$2,";",REPT(" ",LEN(AW$2))),($A26*LEN(AW$2)+1),LEN(AW$2)))&lt;&gt;"",TRIM(MID(SUBSTITUTE(AW$2,";",REPT(" ",LEN(AW$2))),($A26*LEN(AW$2)+1),LEN(AW$2))),0)</f>
        <v>0</v>
      </c>
      <c r="AX26" s="3">
        <f t="shared" si="21"/>
        <v>0</v>
      </c>
      <c r="AY26" s="3">
        <f t="shared" si="21"/>
        <v>0</v>
      </c>
      <c r="AZ26" s="3">
        <f t="shared" si="21"/>
        <v>0</v>
      </c>
      <c r="BA26" s="3">
        <f t="shared" si="21"/>
        <v>0</v>
      </c>
      <c r="BB26" s="3">
        <f t="shared" si="21"/>
        <v>0</v>
      </c>
      <c r="BC26" s="3">
        <f t="shared" si="21"/>
        <v>0</v>
      </c>
      <c r="BD26" s="3">
        <f t="shared" si="21"/>
        <v>0</v>
      </c>
      <c r="BE26" s="3">
        <f t="shared" si="21"/>
        <v>0</v>
      </c>
      <c r="BF26" s="3">
        <f t="shared" si="21"/>
        <v>0</v>
      </c>
      <c r="BG26" s="3">
        <f t="shared" si="21"/>
        <v>0</v>
      </c>
      <c r="BH26" s="3">
        <f t="shared" si="21"/>
        <v>0</v>
      </c>
      <c r="BI26" s="3">
        <f t="shared" si="21"/>
        <v>0</v>
      </c>
      <c r="BJ26" s="3">
        <f t="shared" si="21"/>
        <v>0</v>
      </c>
      <c r="BK26" s="3">
        <f t="shared" si="21"/>
        <v>0</v>
      </c>
      <c r="BL26" s="3">
        <f t="shared" si="21"/>
        <v>0</v>
      </c>
      <c r="BM26" s="3">
        <f t="shared" si="11"/>
        <v>0</v>
      </c>
      <c r="BN26" s="3">
        <f t="shared" si="8"/>
        <v>0</v>
      </c>
      <c r="BO26" s="3">
        <f t="shared" si="8"/>
        <v>0</v>
      </c>
      <c r="BP26" s="3">
        <f t="shared" si="8"/>
        <v>0</v>
      </c>
      <c r="BQ26" s="3">
        <f t="shared" si="8"/>
        <v>0</v>
      </c>
      <c r="BR26" s="3">
        <f t="shared" si="8"/>
        <v>0</v>
      </c>
      <c r="BS26" s="3">
        <f t="shared" si="8"/>
        <v>0</v>
      </c>
      <c r="BT26" s="3">
        <f t="shared" si="8"/>
        <v>0</v>
      </c>
      <c r="BU26" s="3">
        <f t="shared" si="8"/>
        <v>0</v>
      </c>
      <c r="BV26" s="3">
        <f t="shared" si="8"/>
        <v>0</v>
      </c>
      <c r="BW26" s="3">
        <f t="shared" si="8"/>
        <v>0</v>
      </c>
      <c r="BX26" s="3">
        <f t="shared" si="8"/>
        <v>0</v>
      </c>
      <c r="BY26" s="3">
        <f t="shared" si="8"/>
        <v>0</v>
      </c>
      <c r="BZ26" s="3">
        <f t="shared" si="8"/>
        <v>0</v>
      </c>
      <c r="CA26" s="3">
        <f t="shared" si="8"/>
        <v>0</v>
      </c>
      <c r="CB26" s="3">
        <f t="shared" si="8"/>
        <v>0</v>
      </c>
      <c r="CC26" s="3">
        <f t="shared" si="12"/>
        <v>0</v>
      </c>
      <c r="CD26" s="3">
        <f t="shared" si="12"/>
        <v>0</v>
      </c>
      <c r="CE26" s="3">
        <f t="shared" si="12"/>
        <v>0</v>
      </c>
      <c r="CF26" s="3">
        <f t="shared" si="12"/>
        <v>0</v>
      </c>
      <c r="CG26" s="3">
        <f t="shared" si="12"/>
        <v>0</v>
      </c>
      <c r="CH26" s="3">
        <f t="shared" si="12"/>
        <v>0</v>
      </c>
      <c r="CI26" s="3">
        <f t="shared" si="12"/>
        <v>0</v>
      </c>
      <c r="CJ26" s="3">
        <f t="shared" si="12"/>
        <v>0</v>
      </c>
      <c r="CK26" s="3">
        <f t="shared" si="12"/>
        <v>0</v>
      </c>
      <c r="CL26" s="3">
        <f t="shared" si="12"/>
        <v>0</v>
      </c>
      <c r="CM26" s="3">
        <f t="shared" si="12"/>
        <v>0</v>
      </c>
      <c r="CN26" s="3">
        <f t="shared" si="12"/>
        <v>0</v>
      </c>
      <c r="CO26" s="3">
        <f t="shared" si="12"/>
        <v>0</v>
      </c>
      <c r="CP26" s="3">
        <f t="shared" si="12"/>
        <v>0</v>
      </c>
      <c r="CQ26" s="3">
        <f t="shared" si="12"/>
        <v>0</v>
      </c>
      <c r="CR26" s="3">
        <f t="shared" ref="CR26:CS26" si="22">IF(TRIM(MID(SUBSTITUTE(CR$2,";",REPT(" ",LEN(CR$2))),($A26*LEN(CR$2)+1),LEN(CR$2)))&lt;&gt;"",TRIM(MID(SUBSTITUTE(CR$2,";",REPT(" ",LEN(CR$2))),($A26*LEN(CR$2)+1),LEN(CR$2))),0)</f>
        <v>0</v>
      </c>
      <c r="CS26" s="3">
        <f t="shared" si="22"/>
        <v>0</v>
      </c>
      <c r="CT26" s="3">
        <f t="shared" si="17"/>
        <v>0</v>
      </c>
      <c r="CU26" s="3">
        <f t="shared" si="17"/>
        <v>0</v>
      </c>
      <c r="CV26" s="3">
        <f t="shared" si="17"/>
        <v>0</v>
      </c>
      <c r="CW26" s="3">
        <f t="shared" si="17"/>
        <v>0</v>
      </c>
      <c r="CX26" s="3">
        <f t="shared" si="17"/>
        <v>0</v>
      </c>
      <c r="CY26" s="3">
        <f t="shared" si="17"/>
        <v>0</v>
      </c>
      <c r="CZ26" s="3">
        <f t="shared" si="17"/>
        <v>0</v>
      </c>
      <c r="DA26" s="3">
        <f t="shared" si="17"/>
        <v>0</v>
      </c>
      <c r="DB26" s="3">
        <f t="shared" si="17"/>
        <v>0</v>
      </c>
      <c r="DC26" s="3">
        <f t="shared" si="17"/>
        <v>0</v>
      </c>
      <c r="DD26" s="3">
        <f t="shared" si="18"/>
        <v>0</v>
      </c>
      <c r="DE26" s="3">
        <f t="shared" si="18"/>
        <v>0</v>
      </c>
      <c r="DF26" s="3">
        <f t="shared" si="18"/>
        <v>0</v>
      </c>
      <c r="DG26" s="3">
        <f t="shared" si="18"/>
        <v>0</v>
      </c>
      <c r="DH26" s="3">
        <f t="shared" si="18"/>
        <v>0</v>
      </c>
      <c r="DI26" s="3">
        <f t="shared" si="18"/>
        <v>0</v>
      </c>
      <c r="DJ26" s="3">
        <f t="shared" si="18"/>
        <v>0</v>
      </c>
      <c r="DK26" s="3">
        <f t="shared" si="18"/>
        <v>0</v>
      </c>
      <c r="DL26" s="3">
        <f t="shared" si="18"/>
        <v>0</v>
      </c>
      <c r="DM26" s="3">
        <f t="shared" si="18"/>
        <v>0</v>
      </c>
      <c r="DN26" s="3">
        <f t="shared" si="19"/>
        <v>0</v>
      </c>
      <c r="DO26" s="3">
        <f t="shared" si="19"/>
        <v>0</v>
      </c>
      <c r="DP26" s="3">
        <f t="shared" si="19"/>
        <v>0</v>
      </c>
      <c r="DQ26" s="3">
        <f t="shared" si="19"/>
        <v>0</v>
      </c>
      <c r="DR26" s="3">
        <f t="shared" si="19"/>
        <v>0</v>
      </c>
      <c r="DS26" s="3">
        <f t="shared" si="19"/>
        <v>0</v>
      </c>
      <c r="DT26" s="3">
        <f t="shared" si="19"/>
        <v>0</v>
      </c>
      <c r="DU26" s="3">
        <f t="shared" si="19"/>
        <v>0</v>
      </c>
      <c r="DV26" s="3">
        <f t="shared" si="19"/>
        <v>0</v>
      </c>
      <c r="DW26" s="3">
        <f t="shared" si="19"/>
        <v>0</v>
      </c>
      <c r="DX26" s="3">
        <f t="shared" si="19"/>
        <v>0</v>
      </c>
      <c r="DY26" s="3">
        <f t="shared" si="19"/>
        <v>0</v>
      </c>
    </row>
    <row r="27" spans="1:129" x14ac:dyDescent="0.3">
      <c r="A27">
        <v>24</v>
      </c>
      <c r="B27" s="3">
        <f t="shared" ref="B27:Q42" si="23">IF(TRIM(MID(SUBSTITUTE(B$2,";",REPT(" ",LEN(B$2))),($A27*LEN(B$2)+1),LEN(B$2)))&lt;&gt;"",TRIM(MID(SUBSTITUTE(B$2,";",REPT(" ",LEN(B$2))),($A27*LEN(B$2)+1),LEN(B$2))),0)</f>
        <v>0</v>
      </c>
      <c r="C27" s="3">
        <f t="shared" si="23"/>
        <v>0</v>
      </c>
      <c r="D27" s="3">
        <f t="shared" si="23"/>
        <v>0</v>
      </c>
      <c r="E27" s="3">
        <f t="shared" si="23"/>
        <v>0</v>
      </c>
      <c r="F27" s="3">
        <f t="shared" si="23"/>
        <v>0</v>
      </c>
      <c r="G27" s="3">
        <f t="shared" si="23"/>
        <v>0</v>
      </c>
      <c r="H27" s="3">
        <f t="shared" si="23"/>
        <v>0</v>
      </c>
      <c r="I27" s="3">
        <f t="shared" si="23"/>
        <v>0</v>
      </c>
      <c r="J27" s="3">
        <f t="shared" si="23"/>
        <v>0</v>
      </c>
      <c r="K27" s="3">
        <f t="shared" si="23"/>
        <v>0</v>
      </c>
      <c r="L27" s="3">
        <f t="shared" si="23"/>
        <v>0</v>
      </c>
      <c r="M27" s="3">
        <f t="shared" si="23"/>
        <v>0</v>
      </c>
      <c r="N27" s="3">
        <f t="shared" si="23"/>
        <v>0</v>
      </c>
      <c r="O27" s="3">
        <f t="shared" si="23"/>
        <v>0</v>
      </c>
      <c r="P27" s="3">
        <f t="shared" si="23"/>
        <v>0</v>
      </c>
      <c r="Q27" s="3">
        <f t="shared" si="23"/>
        <v>0</v>
      </c>
      <c r="R27" s="3">
        <f t="shared" si="20"/>
        <v>0</v>
      </c>
      <c r="S27" s="3">
        <f t="shared" si="20"/>
        <v>0</v>
      </c>
      <c r="T27" s="3">
        <f t="shared" si="20"/>
        <v>0</v>
      </c>
      <c r="U27" s="3">
        <f t="shared" si="20"/>
        <v>0</v>
      </c>
      <c r="V27" s="3">
        <f t="shared" si="20"/>
        <v>0</v>
      </c>
      <c r="W27" s="3">
        <f t="shared" si="20"/>
        <v>0</v>
      </c>
      <c r="X27" s="3">
        <f t="shared" si="20"/>
        <v>0</v>
      </c>
      <c r="Y27" s="3">
        <f t="shared" si="20"/>
        <v>0</v>
      </c>
      <c r="Z27" s="3">
        <f t="shared" si="9"/>
        <v>0</v>
      </c>
      <c r="AA27" s="3">
        <f t="shared" si="9"/>
        <v>0</v>
      </c>
      <c r="AB27" s="3">
        <f t="shared" si="9"/>
        <v>0</v>
      </c>
      <c r="AC27" s="3">
        <f t="shared" si="9"/>
        <v>0</v>
      </c>
      <c r="AD27" s="3">
        <f t="shared" si="9"/>
        <v>0</v>
      </c>
      <c r="AE27" s="3">
        <f t="shared" si="9"/>
        <v>0</v>
      </c>
      <c r="AF27" s="3">
        <f t="shared" si="9"/>
        <v>0</v>
      </c>
      <c r="AG27" s="3">
        <f t="shared" ref="AG27:AV44" si="24">IF(TRIM(MID(SUBSTITUTE(AG$2,";",REPT(" ",LEN(AG$2))),($A27*LEN(AG$2)+1),LEN(AG$2)))&lt;&gt;"",TRIM(MID(SUBSTITUTE(AG$2,";",REPT(" ",LEN(AG$2))),($A27*LEN(AG$2)+1),LEN(AG$2))),0)</f>
        <v>0</v>
      </c>
      <c r="AH27" s="3">
        <f t="shared" si="24"/>
        <v>0</v>
      </c>
      <c r="AI27" s="3">
        <f t="shared" si="24"/>
        <v>0</v>
      </c>
      <c r="AJ27" s="3">
        <f t="shared" si="24"/>
        <v>0</v>
      </c>
      <c r="AK27" s="3">
        <f t="shared" si="24"/>
        <v>0</v>
      </c>
      <c r="AL27" s="3">
        <f t="shared" si="24"/>
        <v>0</v>
      </c>
      <c r="AM27" s="3">
        <f t="shared" si="24"/>
        <v>0</v>
      </c>
      <c r="AN27" s="3">
        <f t="shared" si="24"/>
        <v>0</v>
      </c>
      <c r="AO27" s="3">
        <f t="shared" si="24"/>
        <v>0</v>
      </c>
      <c r="AP27" s="3">
        <f t="shared" si="24"/>
        <v>0</v>
      </c>
      <c r="AQ27" s="3">
        <f t="shared" si="24"/>
        <v>0</v>
      </c>
      <c r="AR27" s="3">
        <f t="shared" si="24"/>
        <v>0</v>
      </c>
      <c r="AS27" s="3">
        <f t="shared" si="24"/>
        <v>0</v>
      </c>
      <c r="AT27" s="3">
        <f t="shared" si="24"/>
        <v>0</v>
      </c>
      <c r="AU27" s="3">
        <f t="shared" si="24"/>
        <v>0</v>
      </c>
      <c r="AV27" s="3">
        <f t="shared" si="24"/>
        <v>0</v>
      </c>
      <c r="AW27" s="3">
        <f t="shared" si="21"/>
        <v>0</v>
      </c>
      <c r="AX27" s="3">
        <f t="shared" si="21"/>
        <v>0</v>
      </c>
      <c r="AY27" s="3">
        <f t="shared" si="21"/>
        <v>0</v>
      </c>
      <c r="AZ27" s="3">
        <f t="shared" si="21"/>
        <v>0</v>
      </c>
      <c r="BA27" s="3">
        <f t="shared" si="21"/>
        <v>0</v>
      </c>
      <c r="BB27" s="3">
        <f t="shared" si="21"/>
        <v>0</v>
      </c>
      <c r="BC27" s="3">
        <f t="shared" si="21"/>
        <v>0</v>
      </c>
      <c r="BD27" s="3">
        <f t="shared" si="21"/>
        <v>0</v>
      </c>
      <c r="BE27" s="3">
        <f t="shared" si="21"/>
        <v>0</v>
      </c>
      <c r="BF27" s="3">
        <f t="shared" si="21"/>
        <v>0</v>
      </c>
      <c r="BG27" s="3">
        <f t="shared" si="21"/>
        <v>0</v>
      </c>
      <c r="BH27" s="3">
        <f t="shared" si="21"/>
        <v>0</v>
      </c>
      <c r="BI27" s="3">
        <f t="shared" si="21"/>
        <v>0</v>
      </c>
      <c r="BJ27" s="3">
        <f t="shared" si="21"/>
        <v>0</v>
      </c>
      <c r="BK27" s="3">
        <f t="shared" si="21"/>
        <v>0</v>
      </c>
      <c r="BL27" s="3">
        <f t="shared" si="21"/>
        <v>0</v>
      </c>
      <c r="BM27" s="3">
        <f t="shared" si="11"/>
        <v>0</v>
      </c>
      <c r="BN27" s="3">
        <f t="shared" si="8"/>
        <v>0</v>
      </c>
      <c r="BO27" s="3">
        <f t="shared" si="8"/>
        <v>0</v>
      </c>
      <c r="BP27" s="3">
        <f t="shared" si="8"/>
        <v>0</v>
      </c>
      <c r="BQ27" s="3">
        <f t="shared" si="8"/>
        <v>0</v>
      </c>
      <c r="BR27" s="3">
        <f t="shared" si="8"/>
        <v>0</v>
      </c>
      <c r="BS27" s="3">
        <f t="shared" si="8"/>
        <v>0</v>
      </c>
      <c r="BT27" s="3">
        <f t="shared" si="8"/>
        <v>0</v>
      </c>
      <c r="BU27" s="3">
        <f t="shared" si="8"/>
        <v>0</v>
      </c>
      <c r="BV27" s="3">
        <f t="shared" si="8"/>
        <v>0</v>
      </c>
      <c r="BW27" s="3">
        <f t="shared" si="8"/>
        <v>0</v>
      </c>
      <c r="BX27" s="3">
        <f t="shared" si="8"/>
        <v>0</v>
      </c>
      <c r="BY27" s="3">
        <f t="shared" si="8"/>
        <v>0</v>
      </c>
      <c r="BZ27" s="3">
        <f t="shared" si="8"/>
        <v>0</v>
      </c>
      <c r="CA27" s="3">
        <f t="shared" ref="CA27:CP47" si="25">IF(TRIM(MID(SUBSTITUTE(CA$2,";",REPT(" ",LEN(CA$2))),($A27*LEN(CA$2)+1),LEN(CA$2)))&lt;&gt;"",TRIM(MID(SUBSTITUTE(CA$2,";",REPT(" ",LEN(CA$2))),($A27*LEN(CA$2)+1),LEN(CA$2))),0)</f>
        <v>0</v>
      </c>
      <c r="CB27" s="3">
        <f t="shared" si="25"/>
        <v>0</v>
      </c>
      <c r="CC27" s="3">
        <f t="shared" si="25"/>
        <v>0</v>
      </c>
      <c r="CD27" s="3">
        <f t="shared" si="25"/>
        <v>0</v>
      </c>
      <c r="CE27" s="3">
        <f t="shared" si="25"/>
        <v>0</v>
      </c>
      <c r="CF27" s="3">
        <f t="shared" si="25"/>
        <v>0</v>
      </c>
      <c r="CG27" s="3">
        <f t="shared" si="25"/>
        <v>0</v>
      </c>
      <c r="CH27" s="3">
        <f t="shared" si="25"/>
        <v>0</v>
      </c>
      <c r="CI27" s="3">
        <f t="shared" si="25"/>
        <v>0</v>
      </c>
      <c r="CJ27" s="3">
        <f t="shared" si="25"/>
        <v>0</v>
      </c>
      <c r="CK27" s="3">
        <f t="shared" si="25"/>
        <v>0</v>
      </c>
      <c r="CL27" s="3">
        <f t="shared" si="25"/>
        <v>0</v>
      </c>
      <c r="CM27" s="3">
        <f t="shared" si="25"/>
        <v>0</v>
      </c>
      <c r="CN27" s="3">
        <f t="shared" si="25"/>
        <v>0</v>
      </c>
      <c r="CO27" s="3">
        <f t="shared" si="25"/>
        <v>0</v>
      </c>
      <c r="CP27" s="3">
        <f t="shared" si="25"/>
        <v>0</v>
      </c>
      <c r="CQ27" s="3">
        <f t="shared" ref="CQ27:CS42" si="26">IF(TRIM(MID(SUBSTITUTE(CQ$2,";",REPT(" ",LEN(CQ$2))),($A27*LEN(CQ$2)+1),LEN(CQ$2)))&lt;&gt;"",TRIM(MID(SUBSTITUTE(CQ$2,";",REPT(" ",LEN(CQ$2))),($A27*LEN(CQ$2)+1),LEN(CQ$2))),0)</f>
        <v>0</v>
      </c>
      <c r="CR27" s="3">
        <f t="shared" si="26"/>
        <v>0</v>
      </c>
      <c r="CS27" s="3">
        <f t="shared" si="26"/>
        <v>0</v>
      </c>
      <c r="CT27" s="3">
        <f t="shared" si="17"/>
        <v>0</v>
      </c>
      <c r="CU27" s="3">
        <f t="shared" si="17"/>
        <v>0</v>
      </c>
      <c r="CV27" s="3">
        <f t="shared" si="17"/>
        <v>0</v>
      </c>
      <c r="CW27" s="3">
        <f t="shared" si="17"/>
        <v>0</v>
      </c>
      <c r="CX27" s="3">
        <f t="shared" si="17"/>
        <v>0</v>
      </c>
      <c r="CY27" s="3">
        <f t="shared" si="17"/>
        <v>0</v>
      </c>
      <c r="CZ27" s="3">
        <f t="shared" si="17"/>
        <v>0</v>
      </c>
      <c r="DA27" s="3">
        <f t="shared" si="17"/>
        <v>0</v>
      </c>
      <c r="DB27" s="3">
        <f t="shared" si="17"/>
        <v>0</v>
      </c>
      <c r="DC27" s="3">
        <f t="shared" si="17"/>
        <v>0</v>
      </c>
      <c r="DD27" s="3">
        <f t="shared" si="18"/>
        <v>0</v>
      </c>
      <c r="DE27" s="3">
        <f t="shared" si="18"/>
        <v>0</v>
      </c>
      <c r="DF27" s="3">
        <f t="shared" si="18"/>
        <v>0</v>
      </c>
      <c r="DG27" s="3">
        <f t="shared" si="18"/>
        <v>0</v>
      </c>
      <c r="DH27" s="3">
        <f t="shared" si="18"/>
        <v>0</v>
      </c>
      <c r="DI27" s="3">
        <f t="shared" si="18"/>
        <v>0</v>
      </c>
      <c r="DJ27" s="3">
        <f t="shared" si="18"/>
        <v>0</v>
      </c>
      <c r="DK27" s="3">
        <f t="shared" si="18"/>
        <v>0</v>
      </c>
      <c r="DL27" s="3">
        <f t="shared" si="18"/>
        <v>0</v>
      </c>
      <c r="DM27" s="3">
        <f t="shared" si="18"/>
        <v>0</v>
      </c>
      <c r="DN27" s="3">
        <f t="shared" si="19"/>
        <v>0</v>
      </c>
      <c r="DO27" s="3">
        <f t="shared" si="19"/>
        <v>0</v>
      </c>
      <c r="DP27" s="3">
        <f t="shared" si="19"/>
        <v>0</v>
      </c>
      <c r="DQ27" s="3">
        <f t="shared" si="19"/>
        <v>0</v>
      </c>
      <c r="DR27" s="3">
        <f t="shared" si="19"/>
        <v>0</v>
      </c>
      <c r="DS27" s="3">
        <f t="shared" si="19"/>
        <v>0</v>
      </c>
      <c r="DT27" s="3">
        <f t="shared" si="19"/>
        <v>0</v>
      </c>
      <c r="DU27" s="3">
        <f t="shared" si="19"/>
        <v>0</v>
      </c>
      <c r="DV27" s="3">
        <f t="shared" si="19"/>
        <v>0</v>
      </c>
      <c r="DW27" s="3">
        <f t="shared" si="19"/>
        <v>0</v>
      </c>
      <c r="DX27" s="3">
        <f t="shared" si="19"/>
        <v>0</v>
      </c>
      <c r="DY27" s="3">
        <f t="shared" si="19"/>
        <v>0</v>
      </c>
    </row>
    <row r="28" spans="1:129" x14ac:dyDescent="0.3">
      <c r="A28">
        <v>25</v>
      </c>
      <c r="B28" s="3">
        <f t="shared" si="23"/>
        <v>0</v>
      </c>
      <c r="C28" s="3">
        <f t="shared" si="23"/>
        <v>0</v>
      </c>
      <c r="D28" s="3">
        <f t="shared" si="23"/>
        <v>0</v>
      </c>
      <c r="E28" s="3">
        <f t="shared" si="23"/>
        <v>0</v>
      </c>
      <c r="F28" s="3">
        <f t="shared" si="23"/>
        <v>0</v>
      </c>
      <c r="G28" s="3">
        <f t="shared" si="23"/>
        <v>0</v>
      </c>
      <c r="H28" s="3">
        <f t="shared" si="23"/>
        <v>0</v>
      </c>
      <c r="I28" s="3">
        <f t="shared" si="23"/>
        <v>0</v>
      </c>
      <c r="J28" s="3">
        <f t="shared" si="23"/>
        <v>0</v>
      </c>
      <c r="K28" s="3">
        <f t="shared" si="23"/>
        <v>0</v>
      </c>
      <c r="L28" s="3">
        <f t="shared" si="23"/>
        <v>0</v>
      </c>
      <c r="M28" s="3">
        <f t="shared" si="23"/>
        <v>0</v>
      </c>
      <c r="N28" s="3">
        <f t="shared" si="23"/>
        <v>0</v>
      </c>
      <c r="O28" s="3">
        <f t="shared" si="23"/>
        <v>0</v>
      </c>
      <c r="P28" s="3">
        <f t="shared" si="23"/>
        <v>0</v>
      </c>
      <c r="Q28" s="3">
        <f t="shared" si="23"/>
        <v>0</v>
      </c>
      <c r="R28" s="3">
        <f t="shared" si="20"/>
        <v>0</v>
      </c>
      <c r="S28" s="3">
        <f t="shared" si="20"/>
        <v>0</v>
      </c>
      <c r="T28" s="3">
        <f t="shared" si="20"/>
        <v>0</v>
      </c>
      <c r="U28" s="3">
        <f t="shared" si="20"/>
        <v>0</v>
      </c>
      <c r="V28" s="3">
        <f t="shared" si="20"/>
        <v>0</v>
      </c>
      <c r="W28" s="3">
        <f t="shared" si="20"/>
        <v>0</v>
      </c>
      <c r="X28" s="3">
        <f t="shared" si="20"/>
        <v>0</v>
      </c>
      <c r="Y28" s="3">
        <f t="shared" si="20"/>
        <v>0</v>
      </c>
      <c r="Z28" s="3">
        <f t="shared" ref="Z28:AO45" si="27">IF(TRIM(MID(SUBSTITUTE(Z$2,";",REPT(" ",LEN(Z$2))),($A28*LEN(Z$2)+1),LEN(Z$2)))&lt;&gt;"",TRIM(MID(SUBSTITUTE(Z$2,";",REPT(" ",LEN(Z$2))),($A28*LEN(Z$2)+1),LEN(Z$2))),0)</f>
        <v>0</v>
      </c>
      <c r="AA28" s="3">
        <f t="shared" si="27"/>
        <v>0</v>
      </c>
      <c r="AB28" s="3">
        <f t="shared" si="27"/>
        <v>0</v>
      </c>
      <c r="AC28" s="3">
        <f t="shared" si="27"/>
        <v>0</v>
      </c>
      <c r="AD28" s="3">
        <f t="shared" si="27"/>
        <v>0</v>
      </c>
      <c r="AE28" s="3">
        <f t="shared" si="27"/>
        <v>0</v>
      </c>
      <c r="AF28" s="3">
        <f t="shared" si="27"/>
        <v>0</v>
      </c>
      <c r="AG28" s="3">
        <f t="shared" si="27"/>
        <v>0</v>
      </c>
      <c r="AH28" s="3">
        <f t="shared" si="27"/>
        <v>0</v>
      </c>
      <c r="AI28" s="3">
        <f t="shared" si="27"/>
        <v>0</v>
      </c>
      <c r="AJ28" s="3">
        <f t="shared" si="27"/>
        <v>0</v>
      </c>
      <c r="AK28" s="3">
        <f t="shared" si="27"/>
        <v>0</v>
      </c>
      <c r="AL28" s="3">
        <f t="shared" si="27"/>
        <v>0</v>
      </c>
      <c r="AM28" s="3">
        <f t="shared" si="27"/>
        <v>0</v>
      </c>
      <c r="AN28" s="3">
        <f t="shared" si="27"/>
        <v>0</v>
      </c>
      <c r="AO28" s="3">
        <f t="shared" si="27"/>
        <v>0</v>
      </c>
      <c r="AP28" s="3">
        <f t="shared" si="24"/>
        <v>0</v>
      </c>
      <c r="AQ28" s="3">
        <f t="shared" si="24"/>
        <v>0</v>
      </c>
      <c r="AR28" s="3">
        <f t="shared" si="24"/>
        <v>0</v>
      </c>
      <c r="AS28" s="3">
        <f t="shared" si="24"/>
        <v>0</v>
      </c>
      <c r="AT28" s="3">
        <f t="shared" si="24"/>
        <v>0</v>
      </c>
      <c r="AU28" s="3">
        <f t="shared" si="24"/>
        <v>0</v>
      </c>
      <c r="AV28" s="3">
        <f t="shared" si="24"/>
        <v>0</v>
      </c>
      <c r="AW28" s="3">
        <f t="shared" si="21"/>
        <v>0</v>
      </c>
      <c r="AX28" s="3">
        <f t="shared" si="21"/>
        <v>0</v>
      </c>
      <c r="AY28" s="3">
        <f t="shared" si="21"/>
        <v>0</v>
      </c>
      <c r="AZ28" s="3">
        <f t="shared" si="21"/>
        <v>0</v>
      </c>
      <c r="BA28" s="3">
        <f t="shared" si="21"/>
        <v>0</v>
      </c>
      <c r="BB28" s="3">
        <f t="shared" si="21"/>
        <v>0</v>
      </c>
      <c r="BC28" s="3">
        <f t="shared" si="21"/>
        <v>0</v>
      </c>
      <c r="BD28" s="3">
        <f t="shared" si="21"/>
        <v>0</v>
      </c>
      <c r="BE28" s="3">
        <f t="shared" si="21"/>
        <v>0</v>
      </c>
      <c r="BF28" s="3">
        <f t="shared" si="21"/>
        <v>0</v>
      </c>
      <c r="BG28" s="3">
        <f t="shared" si="21"/>
        <v>0</v>
      </c>
      <c r="BH28" s="3">
        <f t="shared" si="21"/>
        <v>0</v>
      </c>
      <c r="BI28" s="3">
        <f t="shared" si="21"/>
        <v>0</v>
      </c>
      <c r="BJ28" s="3">
        <f t="shared" si="21"/>
        <v>0</v>
      </c>
      <c r="BK28" s="3">
        <f t="shared" si="21"/>
        <v>0</v>
      </c>
      <c r="BL28" s="3">
        <f t="shared" si="21"/>
        <v>0</v>
      </c>
      <c r="BM28" s="3">
        <f t="shared" si="11"/>
        <v>0</v>
      </c>
      <c r="BN28" s="3">
        <f t="shared" ref="BN28:CC44" si="28">IF(TRIM(MID(SUBSTITUTE(BN$2,";",REPT(" ",LEN(BN$2))),($A28*LEN(BN$2)+1),LEN(BN$2)))&lt;&gt;"",TRIM(MID(SUBSTITUTE(BN$2,";",REPT(" ",LEN(BN$2))),($A28*LEN(BN$2)+1),LEN(BN$2))),0)</f>
        <v>0</v>
      </c>
      <c r="BO28" s="3">
        <f t="shared" si="28"/>
        <v>0</v>
      </c>
      <c r="BP28" s="3">
        <f t="shared" si="28"/>
        <v>0</v>
      </c>
      <c r="BQ28" s="3">
        <f t="shared" si="28"/>
        <v>0</v>
      </c>
      <c r="BR28" s="3">
        <f t="shared" si="28"/>
        <v>0</v>
      </c>
      <c r="BS28" s="3">
        <f t="shared" si="28"/>
        <v>0</v>
      </c>
      <c r="BT28" s="3">
        <f t="shared" si="28"/>
        <v>0</v>
      </c>
      <c r="BU28" s="3">
        <f t="shared" si="28"/>
        <v>0</v>
      </c>
      <c r="BV28" s="3">
        <f t="shared" si="28"/>
        <v>0</v>
      </c>
      <c r="BW28" s="3">
        <f t="shared" si="28"/>
        <v>0</v>
      </c>
      <c r="BX28" s="3">
        <f t="shared" si="28"/>
        <v>0</v>
      </c>
      <c r="BY28" s="3">
        <f t="shared" si="28"/>
        <v>0</v>
      </c>
      <c r="BZ28" s="3">
        <f t="shared" si="28"/>
        <v>0</v>
      </c>
      <c r="CA28" s="3">
        <f t="shared" si="28"/>
        <v>0</v>
      </c>
      <c r="CB28" s="3">
        <f t="shared" si="28"/>
        <v>0</v>
      </c>
      <c r="CC28" s="3">
        <f t="shared" si="28"/>
        <v>0</v>
      </c>
      <c r="CD28" s="3">
        <f t="shared" si="25"/>
        <v>0</v>
      </c>
      <c r="CE28" s="3">
        <f t="shared" si="25"/>
        <v>0</v>
      </c>
      <c r="CF28" s="3">
        <f t="shared" si="25"/>
        <v>0</v>
      </c>
      <c r="CG28" s="3">
        <f t="shared" si="25"/>
        <v>0</v>
      </c>
      <c r="CH28" s="3">
        <f t="shared" si="25"/>
        <v>0</v>
      </c>
      <c r="CI28" s="3">
        <f t="shared" si="25"/>
        <v>0</v>
      </c>
      <c r="CJ28" s="3">
        <f t="shared" si="25"/>
        <v>0</v>
      </c>
      <c r="CK28" s="3">
        <f t="shared" si="25"/>
        <v>0</v>
      </c>
      <c r="CL28" s="3">
        <f t="shared" si="25"/>
        <v>0</v>
      </c>
      <c r="CM28" s="3">
        <f t="shared" si="25"/>
        <v>0</v>
      </c>
      <c r="CN28" s="3">
        <f t="shared" si="25"/>
        <v>0</v>
      </c>
      <c r="CO28" s="3">
        <f t="shared" si="25"/>
        <v>0</v>
      </c>
      <c r="CP28" s="3">
        <f t="shared" si="25"/>
        <v>0</v>
      </c>
      <c r="CQ28" s="3">
        <f t="shared" si="26"/>
        <v>0</v>
      </c>
      <c r="CR28" s="3">
        <f t="shared" si="26"/>
        <v>0</v>
      </c>
      <c r="CS28" s="3">
        <f t="shared" si="26"/>
        <v>0</v>
      </c>
      <c r="CT28" s="3">
        <f t="shared" si="17"/>
        <v>0</v>
      </c>
      <c r="CU28" s="3">
        <f t="shared" si="17"/>
        <v>0</v>
      </c>
      <c r="CV28" s="3">
        <f t="shared" si="17"/>
        <v>0</v>
      </c>
      <c r="CW28" s="3">
        <f t="shared" si="17"/>
        <v>0</v>
      </c>
      <c r="CX28" s="3">
        <f t="shared" si="17"/>
        <v>0</v>
      </c>
      <c r="CY28" s="3">
        <f t="shared" si="17"/>
        <v>0</v>
      </c>
      <c r="CZ28" s="3">
        <f t="shared" si="17"/>
        <v>0</v>
      </c>
      <c r="DA28" s="3">
        <f t="shared" si="17"/>
        <v>0</v>
      </c>
      <c r="DB28" s="3">
        <f t="shared" si="17"/>
        <v>0</v>
      </c>
      <c r="DC28" s="3">
        <f t="shared" si="17"/>
        <v>0</v>
      </c>
      <c r="DD28" s="3">
        <f t="shared" si="18"/>
        <v>0</v>
      </c>
      <c r="DE28" s="3">
        <f t="shared" si="18"/>
        <v>0</v>
      </c>
      <c r="DF28" s="3">
        <f t="shared" si="18"/>
        <v>0</v>
      </c>
      <c r="DG28" s="3">
        <f t="shared" si="18"/>
        <v>0</v>
      </c>
      <c r="DH28" s="3">
        <f t="shared" si="18"/>
        <v>0</v>
      </c>
      <c r="DI28" s="3">
        <f t="shared" si="18"/>
        <v>0</v>
      </c>
      <c r="DJ28" s="3">
        <f t="shared" si="18"/>
        <v>0</v>
      </c>
      <c r="DK28" s="3">
        <f t="shared" si="18"/>
        <v>0</v>
      </c>
      <c r="DL28" s="3">
        <f t="shared" si="18"/>
        <v>0</v>
      </c>
      <c r="DM28" s="3">
        <f t="shared" si="18"/>
        <v>0</v>
      </c>
      <c r="DN28" s="3">
        <f t="shared" si="19"/>
        <v>0</v>
      </c>
      <c r="DO28" s="3">
        <f t="shared" si="19"/>
        <v>0</v>
      </c>
      <c r="DP28" s="3">
        <f t="shared" si="19"/>
        <v>0</v>
      </c>
      <c r="DQ28" s="3">
        <f t="shared" si="19"/>
        <v>0</v>
      </c>
      <c r="DR28" s="3">
        <f t="shared" si="19"/>
        <v>0</v>
      </c>
      <c r="DS28" s="3">
        <f t="shared" si="19"/>
        <v>0</v>
      </c>
      <c r="DT28" s="3">
        <f t="shared" si="19"/>
        <v>0</v>
      </c>
      <c r="DU28" s="3">
        <f t="shared" si="19"/>
        <v>0</v>
      </c>
      <c r="DV28" s="3">
        <f t="shared" si="19"/>
        <v>0</v>
      </c>
      <c r="DW28" s="3">
        <f t="shared" si="19"/>
        <v>0</v>
      </c>
      <c r="DX28" s="3">
        <f t="shared" si="19"/>
        <v>0</v>
      </c>
      <c r="DY28" s="3">
        <f t="shared" si="19"/>
        <v>0</v>
      </c>
    </row>
    <row r="29" spans="1:129" x14ac:dyDescent="0.3">
      <c r="A29">
        <v>26</v>
      </c>
      <c r="B29" s="3">
        <f t="shared" si="23"/>
        <v>0</v>
      </c>
      <c r="C29" s="3">
        <f t="shared" si="23"/>
        <v>0</v>
      </c>
      <c r="D29" s="3">
        <f t="shared" si="23"/>
        <v>0</v>
      </c>
      <c r="E29" s="3">
        <f t="shared" si="23"/>
        <v>0</v>
      </c>
      <c r="F29" s="3">
        <f t="shared" si="23"/>
        <v>0</v>
      </c>
      <c r="G29" s="3">
        <f t="shared" si="23"/>
        <v>0</v>
      </c>
      <c r="H29" s="3">
        <f t="shared" si="23"/>
        <v>0</v>
      </c>
      <c r="I29" s="3">
        <f t="shared" si="23"/>
        <v>0</v>
      </c>
      <c r="J29" s="3">
        <f t="shared" si="23"/>
        <v>0</v>
      </c>
      <c r="K29" s="3">
        <f t="shared" si="23"/>
        <v>0</v>
      </c>
      <c r="L29" s="3">
        <f t="shared" si="23"/>
        <v>0</v>
      </c>
      <c r="M29" s="3">
        <f t="shared" si="23"/>
        <v>0</v>
      </c>
      <c r="N29" s="3">
        <f t="shared" si="23"/>
        <v>0</v>
      </c>
      <c r="O29" s="3">
        <f t="shared" si="23"/>
        <v>0</v>
      </c>
      <c r="P29" s="3">
        <f t="shared" si="23"/>
        <v>0</v>
      </c>
      <c r="Q29" s="3">
        <f t="shared" si="23"/>
        <v>0</v>
      </c>
      <c r="R29" s="3">
        <f t="shared" si="20"/>
        <v>0</v>
      </c>
      <c r="S29" s="3">
        <f t="shared" si="20"/>
        <v>0</v>
      </c>
      <c r="T29" s="3">
        <f t="shared" si="20"/>
        <v>0</v>
      </c>
      <c r="U29" s="3">
        <f t="shared" si="20"/>
        <v>0</v>
      </c>
      <c r="V29" s="3">
        <f t="shared" si="20"/>
        <v>0</v>
      </c>
      <c r="W29" s="3">
        <f t="shared" si="20"/>
        <v>0</v>
      </c>
      <c r="X29" s="3">
        <f t="shared" si="20"/>
        <v>0</v>
      </c>
      <c r="Y29" s="3">
        <f t="shared" si="20"/>
        <v>0</v>
      </c>
      <c r="Z29" s="3">
        <f t="shared" si="27"/>
        <v>0</v>
      </c>
      <c r="AA29" s="3">
        <f t="shared" si="27"/>
        <v>0</v>
      </c>
      <c r="AB29" s="3">
        <f t="shared" si="27"/>
        <v>0</v>
      </c>
      <c r="AC29" s="3">
        <f t="shared" si="27"/>
        <v>0</v>
      </c>
      <c r="AD29" s="3">
        <f t="shared" si="27"/>
        <v>0</v>
      </c>
      <c r="AE29" s="3">
        <f t="shared" si="27"/>
        <v>0</v>
      </c>
      <c r="AF29" s="3">
        <f t="shared" si="27"/>
        <v>0</v>
      </c>
      <c r="AG29" s="3">
        <f t="shared" si="27"/>
        <v>0</v>
      </c>
      <c r="AH29" s="3">
        <f t="shared" si="27"/>
        <v>0</v>
      </c>
      <c r="AI29" s="3">
        <f t="shared" si="27"/>
        <v>0</v>
      </c>
      <c r="AJ29" s="3">
        <f t="shared" si="27"/>
        <v>0</v>
      </c>
      <c r="AK29" s="3">
        <f t="shared" si="27"/>
        <v>0</v>
      </c>
      <c r="AL29" s="3">
        <f t="shared" si="27"/>
        <v>0</v>
      </c>
      <c r="AM29" s="3">
        <f t="shared" si="27"/>
        <v>0</v>
      </c>
      <c r="AN29" s="3">
        <f t="shared" si="27"/>
        <v>0</v>
      </c>
      <c r="AO29" s="3">
        <f t="shared" si="27"/>
        <v>0</v>
      </c>
      <c r="AP29" s="3">
        <f t="shared" si="24"/>
        <v>0</v>
      </c>
      <c r="AQ29" s="3">
        <f t="shared" si="24"/>
        <v>0</v>
      </c>
      <c r="AR29" s="3">
        <f t="shared" si="24"/>
        <v>0</v>
      </c>
      <c r="AS29" s="3">
        <f t="shared" si="24"/>
        <v>0</v>
      </c>
      <c r="AT29" s="3">
        <f t="shared" si="24"/>
        <v>0</v>
      </c>
      <c r="AU29" s="3">
        <f t="shared" si="24"/>
        <v>0</v>
      </c>
      <c r="AV29" s="3">
        <f t="shared" si="24"/>
        <v>0</v>
      </c>
      <c r="AW29" s="3">
        <f t="shared" si="21"/>
        <v>0</v>
      </c>
      <c r="AX29" s="3">
        <f t="shared" si="21"/>
        <v>0</v>
      </c>
      <c r="AY29" s="3">
        <f t="shared" si="21"/>
        <v>0</v>
      </c>
      <c r="AZ29" s="3">
        <f t="shared" si="21"/>
        <v>0</v>
      </c>
      <c r="BA29" s="3">
        <f t="shared" si="21"/>
        <v>0</v>
      </c>
      <c r="BB29" s="3">
        <f t="shared" si="21"/>
        <v>0</v>
      </c>
      <c r="BC29" s="3">
        <f t="shared" si="21"/>
        <v>0</v>
      </c>
      <c r="BD29" s="3">
        <f t="shared" si="21"/>
        <v>0</v>
      </c>
      <c r="BE29" s="3">
        <f t="shared" si="21"/>
        <v>0</v>
      </c>
      <c r="BF29" s="3">
        <f t="shared" si="21"/>
        <v>0</v>
      </c>
      <c r="BG29" s="3">
        <f t="shared" si="21"/>
        <v>0</v>
      </c>
      <c r="BH29" s="3">
        <f t="shared" si="21"/>
        <v>0</v>
      </c>
      <c r="BI29" s="3">
        <f t="shared" si="21"/>
        <v>0</v>
      </c>
      <c r="BJ29" s="3">
        <f t="shared" si="21"/>
        <v>0</v>
      </c>
      <c r="BK29" s="3">
        <f t="shared" si="21"/>
        <v>0</v>
      </c>
      <c r="BL29" s="3">
        <f t="shared" si="21"/>
        <v>0</v>
      </c>
      <c r="BM29" s="3">
        <f t="shared" si="11"/>
        <v>0</v>
      </c>
      <c r="BN29" s="3">
        <f t="shared" si="28"/>
        <v>0</v>
      </c>
      <c r="BO29" s="3">
        <f t="shared" si="28"/>
        <v>0</v>
      </c>
      <c r="BP29" s="3">
        <f t="shared" si="28"/>
        <v>0</v>
      </c>
      <c r="BQ29" s="3">
        <f t="shared" si="28"/>
        <v>0</v>
      </c>
      <c r="BR29" s="3">
        <f t="shared" si="28"/>
        <v>0</v>
      </c>
      <c r="BS29" s="3">
        <f t="shared" si="28"/>
        <v>0</v>
      </c>
      <c r="BT29" s="3">
        <f t="shared" si="28"/>
        <v>0</v>
      </c>
      <c r="BU29" s="3">
        <f t="shared" si="28"/>
        <v>0</v>
      </c>
      <c r="BV29" s="3">
        <f t="shared" si="28"/>
        <v>0</v>
      </c>
      <c r="BW29" s="3">
        <f t="shared" si="28"/>
        <v>0</v>
      </c>
      <c r="BX29" s="3">
        <f t="shared" si="28"/>
        <v>0</v>
      </c>
      <c r="BY29" s="3">
        <f t="shared" si="28"/>
        <v>0</v>
      </c>
      <c r="BZ29" s="3">
        <f t="shared" si="28"/>
        <v>0</v>
      </c>
      <c r="CA29" s="3">
        <f t="shared" si="28"/>
        <v>0</v>
      </c>
      <c r="CB29" s="3">
        <f t="shared" si="28"/>
        <v>0</v>
      </c>
      <c r="CC29" s="3">
        <f t="shared" si="28"/>
        <v>0</v>
      </c>
      <c r="CD29" s="3">
        <f t="shared" si="25"/>
        <v>0</v>
      </c>
      <c r="CE29" s="3">
        <f t="shared" si="25"/>
        <v>0</v>
      </c>
      <c r="CF29" s="3">
        <f t="shared" si="25"/>
        <v>0</v>
      </c>
      <c r="CG29" s="3">
        <f t="shared" si="25"/>
        <v>0</v>
      </c>
      <c r="CH29" s="3">
        <f t="shared" si="25"/>
        <v>0</v>
      </c>
      <c r="CI29" s="3">
        <f t="shared" si="25"/>
        <v>0</v>
      </c>
      <c r="CJ29" s="3">
        <f t="shared" si="25"/>
        <v>0</v>
      </c>
      <c r="CK29" s="3">
        <f t="shared" si="25"/>
        <v>0</v>
      </c>
      <c r="CL29" s="3">
        <f t="shared" si="25"/>
        <v>0</v>
      </c>
      <c r="CM29" s="3">
        <f t="shared" si="25"/>
        <v>0</v>
      </c>
      <c r="CN29" s="3">
        <f t="shared" si="25"/>
        <v>0</v>
      </c>
      <c r="CO29" s="3">
        <f t="shared" si="25"/>
        <v>0</v>
      </c>
      <c r="CP29" s="3">
        <f t="shared" si="25"/>
        <v>0</v>
      </c>
      <c r="CQ29" s="3">
        <f t="shared" si="26"/>
        <v>0</v>
      </c>
      <c r="CR29" s="3">
        <f t="shared" si="26"/>
        <v>0</v>
      </c>
      <c r="CS29" s="3">
        <f t="shared" si="26"/>
        <v>0</v>
      </c>
      <c r="CT29" s="3">
        <f t="shared" si="17"/>
        <v>0</v>
      </c>
      <c r="CU29" s="3">
        <f t="shared" si="17"/>
        <v>0</v>
      </c>
      <c r="CV29" s="3">
        <f t="shared" si="17"/>
        <v>0</v>
      </c>
      <c r="CW29" s="3">
        <f t="shared" si="17"/>
        <v>0</v>
      </c>
      <c r="CX29" s="3">
        <f t="shared" si="17"/>
        <v>0</v>
      </c>
      <c r="CY29" s="3">
        <f t="shared" si="17"/>
        <v>0</v>
      </c>
      <c r="CZ29" s="3">
        <f t="shared" si="17"/>
        <v>0</v>
      </c>
      <c r="DA29" s="3">
        <f t="shared" si="17"/>
        <v>0</v>
      </c>
      <c r="DB29" s="3">
        <f t="shared" si="17"/>
        <v>0</v>
      </c>
      <c r="DC29" s="3">
        <f t="shared" si="17"/>
        <v>0</v>
      </c>
      <c r="DD29" s="3">
        <f t="shared" si="18"/>
        <v>0</v>
      </c>
      <c r="DE29" s="3">
        <f t="shared" si="18"/>
        <v>0</v>
      </c>
      <c r="DF29" s="3">
        <f t="shared" si="18"/>
        <v>0</v>
      </c>
      <c r="DG29" s="3">
        <f t="shared" si="18"/>
        <v>0</v>
      </c>
      <c r="DH29" s="3">
        <f t="shared" si="18"/>
        <v>0</v>
      </c>
      <c r="DI29" s="3">
        <f t="shared" si="18"/>
        <v>0</v>
      </c>
      <c r="DJ29" s="3">
        <f t="shared" si="18"/>
        <v>0</v>
      </c>
      <c r="DK29" s="3">
        <f t="shared" si="18"/>
        <v>0</v>
      </c>
      <c r="DL29" s="3">
        <f t="shared" si="18"/>
        <v>0</v>
      </c>
      <c r="DM29" s="3">
        <f t="shared" si="18"/>
        <v>0</v>
      </c>
      <c r="DN29" s="3">
        <f t="shared" si="19"/>
        <v>0</v>
      </c>
      <c r="DO29" s="3">
        <f t="shared" si="19"/>
        <v>0</v>
      </c>
      <c r="DP29" s="3">
        <f t="shared" si="19"/>
        <v>0</v>
      </c>
      <c r="DQ29" s="3">
        <f t="shared" si="19"/>
        <v>0</v>
      </c>
      <c r="DR29" s="3">
        <f t="shared" si="19"/>
        <v>0</v>
      </c>
      <c r="DS29" s="3">
        <f t="shared" si="19"/>
        <v>0</v>
      </c>
      <c r="DT29" s="3">
        <f t="shared" si="19"/>
        <v>0</v>
      </c>
      <c r="DU29" s="3">
        <f t="shared" si="19"/>
        <v>0</v>
      </c>
      <c r="DV29" s="3">
        <f t="shared" si="19"/>
        <v>0</v>
      </c>
      <c r="DW29" s="3">
        <f t="shared" si="19"/>
        <v>0</v>
      </c>
      <c r="DX29" s="3">
        <f t="shared" si="19"/>
        <v>0</v>
      </c>
      <c r="DY29" s="3">
        <f t="shared" si="19"/>
        <v>0</v>
      </c>
    </row>
    <row r="30" spans="1:129" x14ac:dyDescent="0.3">
      <c r="A30">
        <v>27</v>
      </c>
      <c r="B30" s="3">
        <f t="shared" si="23"/>
        <v>0</v>
      </c>
      <c r="C30" s="3">
        <f t="shared" si="23"/>
        <v>0</v>
      </c>
      <c r="D30" s="3">
        <f t="shared" si="23"/>
        <v>0</v>
      </c>
      <c r="E30" s="3">
        <f t="shared" si="23"/>
        <v>0</v>
      </c>
      <c r="F30" s="3">
        <f t="shared" si="23"/>
        <v>0</v>
      </c>
      <c r="G30" s="3">
        <f t="shared" si="23"/>
        <v>0</v>
      </c>
      <c r="H30" s="3">
        <f t="shared" si="23"/>
        <v>0</v>
      </c>
      <c r="I30" s="3">
        <f t="shared" si="23"/>
        <v>0</v>
      </c>
      <c r="J30" s="3">
        <f t="shared" si="23"/>
        <v>0</v>
      </c>
      <c r="K30" s="3">
        <f t="shared" si="23"/>
        <v>0</v>
      </c>
      <c r="L30" s="3">
        <f t="shared" si="23"/>
        <v>0</v>
      </c>
      <c r="M30" s="3">
        <f t="shared" si="23"/>
        <v>0</v>
      </c>
      <c r="N30" s="3">
        <f t="shared" si="23"/>
        <v>0</v>
      </c>
      <c r="O30" s="3">
        <f t="shared" si="23"/>
        <v>0</v>
      </c>
      <c r="P30" s="3">
        <f t="shared" si="23"/>
        <v>0</v>
      </c>
      <c r="Q30" s="3">
        <f t="shared" si="23"/>
        <v>0</v>
      </c>
      <c r="R30" s="3">
        <f t="shared" si="20"/>
        <v>0</v>
      </c>
      <c r="S30" s="3">
        <f t="shared" si="20"/>
        <v>0</v>
      </c>
      <c r="T30" s="3">
        <f t="shared" si="20"/>
        <v>0</v>
      </c>
      <c r="U30" s="3">
        <f t="shared" si="20"/>
        <v>0</v>
      </c>
      <c r="V30" s="3">
        <f t="shared" si="20"/>
        <v>0</v>
      </c>
      <c r="W30" s="3">
        <f t="shared" si="20"/>
        <v>0</v>
      </c>
      <c r="X30" s="3">
        <f t="shared" si="20"/>
        <v>0</v>
      </c>
      <c r="Y30" s="3">
        <f t="shared" si="20"/>
        <v>0</v>
      </c>
      <c r="Z30" s="3">
        <f t="shared" si="27"/>
        <v>0</v>
      </c>
      <c r="AA30" s="3">
        <f t="shared" si="27"/>
        <v>0</v>
      </c>
      <c r="AB30" s="3">
        <f t="shared" si="27"/>
        <v>0</v>
      </c>
      <c r="AC30" s="3">
        <f t="shared" si="27"/>
        <v>0</v>
      </c>
      <c r="AD30" s="3">
        <f t="shared" si="27"/>
        <v>0</v>
      </c>
      <c r="AE30" s="3">
        <f t="shared" si="27"/>
        <v>0</v>
      </c>
      <c r="AF30" s="3">
        <f t="shared" si="27"/>
        <v>0</v>
      </c>
      <c r="AG30" s="3">
        <f t="shared" si="27"/>
        <v>0</v>
      </c>
      <c r="AH30" s="3">
        <f t="shared" si="27"/>
        <v>0</v>
      </c>
      <c r="AI30" s="3">
        <f t="shared" si="27"/>
        <v>0</v>
      </c>
      <c r="AJ30" s="3">
        <f t="shared" si="27"/>
        <v>0</v>
      </c>
      <c r="AK30" s="3">
        <f t="shared" si="27"/>
        <v>0</v>
      </c>
      <c r="AL30" s="3">
        <f t="shared" si="27"/>
        <v>0</v>
      </c>
      <c r="AM30" s="3">
        <f t="shared" si="27"/>
        <v>0</v>
      </c>
      <c r="AN30" s="3">
        <f t="shared" si="27"/>
        <v>0</v>
      </c>
      <c r="AO30" s="3">
        <f t="shared" si="27"/>
        <v>0</v>
      </c>
      <c r="AP30" s="3">
        <f t="shared" si="24"/>
        <v>0</v>
      </c>
      <c r="AQ30" s="3">
        <f t="shared" si="24"/>
        <v>0</v>
      </c>
      <c r="AR30" s="3">
        <f t="shared" si="24"/>
        <v>0</v>
      </c>
      <c r="AS30" s="3">
        <f t="shared" si="24"/>
        <v>0</v>
      </c>
      <c r="AT30" s="3">
        <f t="shared" si="24"/>
        <v>0</v>
      </c>
      <c r="AU30" s="3">
        <f t="shared" si="24"/>
        <v>0</v>
      </c>
      <c r="AV30" s="3">
        <f t="shared" si="24"/>
        <v>0</v>
      </c>
      <c r="AW30" s="3">
        <f t="shared" si="21"/>
        <v>0</v>
      </c>
      <c r="AX30" s="3">
        <f t="shared" si="21"/>
        <v>0</v>
      </c>
      <c r="AY30" s="3">
        <f t="shared" si="21"/>
        <v>0</v>
      </c>
      <c r="AZ30" s="3">
        <f t="shared" si="21"/>
        <v>0</v>
      </c>
      <c r="BA30" s="3">
        <f t="shared" si="21"/>
        <v>0</v>
      </c>
      <c r="BB30" s="3">
        <f t="shared" si="21"/>
        <v>0</v>
      </c>
      <c r="BC30" s="3">
        <f t="shared" si="21"/>
        <v>0</v>
      </c>
      <c r="BD30" s="3">
        <f t="shared" si="21"/>
        <v>0</v>
      </c>
      <c r="BE30" s="3">
        <f t="shared" si="21"/>
        <v>0</v>
      </c>
      <c r="BF30" s="3">
        <f t="shared" si="21"/>
        <v>0</v>
      </c>
      <c r="BG30" s="3">
        <f t="shared" si="21"/>
        <v>0</v>
      </c>
      <c r="BH30" s="3">
        <f t="shared" si="21"/>
        <v>0</v>
      </c>
      <c r="BI30" s="3">
        <f t="shared" si="21"/>
        <v>0</v>
      </c>
      <c r="BJ30" s="3">
        <f t="shared" si="21"/>
        <v>0</v>
      </c>
      <c r="BK30" s="3">
        <f t="shared" si="21"/>
        <v>0</v>
      </c>
      <c r="BL30" s="3">
        <f t="shared" si="21"/>
        <v>0</v>
      </c>
      <c r="BM30" s="3">
        <f t="shared" si="11"/>
        <v>0</v>
      </c>
      <c r="BN30" s="3">
        <f t="shared" si="28"/>
        <v>0</v>
      </c>
      <c r="BO30" s="3">
        <f t="shared" si="28"/>
        <v>0</v>
      </c>
      <c r="BP30" s="3">
        <f t="shared" si="28"/>
        <v>0</v>
      </c>
      <c r="BQ30" s="3">
        <f t="shared" si="28"/>
        <v>0</v>
      </c>
      <c r="BR30" s="3">
        <f t="shared" si="28"/>
        <v>0</v>
      </c>
      <c r="BS30" s="3">
        <f t="shared" si="28"/>
        <v>0</v>
      </c>
      <c r="BT30" s="3">
        <f t="shared" si="28"/>
        <v>0</v>
      </c>
      <c r="BU30" s="3">
        <f t="shared" si="28"/>
        <v>0</v>
      </c>
      <c r="BV30" s="3">
        <f t="shared" si="28"/>
        <v>0</v>
      </c>
      <c r="BW30" s="3">
        <f t="shared" si="28"/>
        <v>0</v>
      </c>
      <c r="BX30" s="3">
        <f t="shared" si="28"/>
        <v>0</v>
      </c>
      <c r="BY30" s="3">
        <f t="shared" si="28"/>
        <v>0</v>
      </c>
      <c r="BZ30" s="3">
        <f t="shared" si="28"/>
        <v>0</v>
      </c>
      <c r="CA30" s="3">
        <f t="shared" si="28"/>
        <v>0</v>
      </c>
      <c r="CB30" s="3">
        <f t="shared" si="28"/>
        <v>0</v>
      </c>
      <c r="CC30" s="3">
        <f t="shared" si="28"/>
        <v>0</v>
      </c>
      <c r="CD30" s="3">
        <f t="shared" si="25"/>
        <v>0</v>
      </c>
      <c r="CE30" s="3">
        <f t="shared" si="25"/>
        <v>0</v>
      </c>
      <c r="CF30" s="3">
        <f t="shared" si="25"/>
        <v>0</v>
      </c>
      <c r="CG30" s="3">
        <f t="shared" si="25"/>
        <v>0</v>
      </c>
      <c r="CH30" s="3">
        <f t="shared" si="25"/>
        <v>0</v>
      </c>
      <c r="CI30" s="3">
        <f t="shared" si="25"/>
        <v>0</v>
      </c>
      <c r="CJ30" s="3">
        <f t="shared" si="25"/>
        <v>0</v>
      </c>
      <c r="CK30" s="3">
        <f t="shared" si="25"/>
        <v>0</v>
      </c>
      <c r="CL30" s="3">
        <f t="shared" si="25"/>
        <v>0</v>
      </c>
      <c r="CM30" s="3">
        <f t="shared" si="25"/>
        <v>0</v>
      </c>
      <c r="CN30" s="3">
        <f t="shared" si="25"/>
        <v>0</v>
      </c>
      <c r="CO30" s="3">
        <f t="shared" si="25"/>
        <v>0</v>
      </c>
      <c r="CP30" s="3">
        <f t="shared" si="25"/>
        <v>0</v>
      </c>
      <c r="CQ30" s="3">
        <f t="shared" si="26"/>
        <v>0</v>
      </c>
      <c r="CR30" s="3">
        <f t="shared" si="26"/>
        <v>0</v>
      </c>
      <c r="CS30" s="3">
        <f t="shared" si="26"/>
        <v>0</v>
      </c>
      <c r="CT30" s="3">
        <f t="shared" si="17"/>
        <v>0</v>
      </c>
      <c r="CU30" s="3">
        <f t="shared" si="17"/>
        <v>0</v>
      </c>
      <c r="CV30" s="3">
        <f t="shared" si="17"/>
        <v>0</v>
      </c>
      <c r="CW30" s="3">
        <f t="shared" si="17"/>
        <v>0</v>
      </c>
      <c r="CX30" s="3">
        <f t="shared" si="17"/>
        <v>0</v>
      </c>
      <c r="CY30" s="3">
        <f t="shared" si="17"/>
        <v>0</v>
      </c>
      <c r="CZ30" s="3">
        <f t="shared" si="17"/>
        <v>0</v>
      </c>
      <c r="DA30" s="3">
        <f t="shared" si="17"/>
        <v>0</v>
      </c>
      <c r="DB30" s="3">
        <f t="shared" si="17"/>
        <v>0</v>
      </c>
      <c r="DC30" s="3">
        <f t="shared" si="17"/>
        <v>0</v>
      </c>
      <c r="DD30" s="3">
        <f t="shared" si="18"/>
        <v>0</v>
      </c>
      <c r="DE30" s="3">
        <f t="shared" si="18"/>
        <v>0</v>
      </c>
      <c r="DF30" s="3">
        <f t="shared" si="18"/>
        <v>0</v>
      </c>
      <c r="DG30" s="3">
        <f t="shared" si="18"/>
        <v>0</v>
      </c>
      <c r="DH30" s="3">
        <f t="shared" si="18"/>
        <v>0</v>
      </c>
      <c r="DI30" s="3">
        <f t="shared" si="18"/>
        <v>0</v>
      </c>
      <c r="DJ30" s="3">
        <f t="shared" si="18"/>
        <v>0</v>
      </c>
      <c r="DK30" s="3">
        <f t="shared" si="18"/>
        <v>0</v>
      </c>
      <c r="DL30" s="3">
        <f t="shared" si="18"/>
        <v>0</v>
      </c>
      <c r="DM30" s="3">
        <f t="shared" si="18"/>
        <v>0</v>
      </c>
      <c r="DN30" s="3">
        <f t="shared" si="19"/>
        <v>0</v>
      </c>
      <c r="DO30" s="3">
        <f t="shared" si="19"/>
        <v>0</v>
      </c>
      <c r="DP30" s="3">
        <f t="shared" si="19"/>
        <v>0</v>
      </c>
      <c r="DQ30" s="3">
        <f t="shared" si="19"/>
        <v>0</v>
      </c>
      <c r="DR30" s="3">
        <f t="shared" si="19"/>
        <v>0</v>
      </c>
      <c r="DS30" s="3">
        <f t="shared" si="19"/>
        <v>0</v>
      </c>
      <c r="DT30" s="3">
        <f t="shared" si="19"/>
        <v>0</v>
      </c>
      <c r="DU30" s="3">
        <f t="shared" si="19"/>
        <v>0</v>
      </c>
      <c r="DV30" s="3">
        <f t="shared" si="19"/>
        <v>0</v>
      </c>
      <c r="DW30" s="3">
        <f t="shared" si="19"/>
        <v>0</v>
      </c>
      <c r="DX30" s="3">
        <f t="shared" si="19"/>
        <v>0</v>
      </c>
      <c r="DY30" s="3">
        <f t="shared" si="19"/>
        <v>0</v>
      </c>
    </row>
    <row r="31" spans="1:129" x14ac:dyDescent="0.3">
      <c r="A31">
        <v>28</v>
      </c>
      <c r="B31" s="3">
        <f t="shared" si="23"/>
        <v>0</v>
      </c>
      <c r="C31" s="3">
        <f t="shared" si="23"/>
        <v>0</v>
      </c>
      <c r="D31" s="3">
        <f t="shared" si="23"/>
        <v>0</v>
      </c>
      <c r="E31" s="3">
        <f t="shared" si="23"/>
        <v>0</v>
      </c>
      <c r="F31" s="3">
        <f t="shared" si="23"/>
        <v>0</v>
      </c>
      <c r="G31" s="3">
        <f t="shared" si="23"/>
        <v>0</v>
      </c>
      <c r="H31" s="3">
        <f t="shared" si="23"/>
        <v>0</v>
      </c>
      <c r="I31" s="3">
        <f t="shared" si="23"/>
        <v>0</v>
      </c>
      <c r="J31" s="3">
        <f t="shared" si="23"/>
        <v>0</v>
      </c>
      <c r="K31" s="3">
        <f t="shared" si="23"/>
        <v>0</v>
      </c>
      <c r="L31" s="3">
        <f t="shared" si="23"/>
        <v>0</v>
      </c>
      <c r="M31" s="3">
        <f t="shared" si="23"/>
        <v>0</v>
      </c>
      <c r="N31" s="3">
        <f t="shared" si="23"/>
        <v>0</v>
      </c>
      <c r="O31" s="3">
        <f t="shared" si="23"/>
        <v>0</v>
      </c>
      <c r="P31" s="3">
        <f t="shared" si="23"/>
        <v>0</v>
      </c>
      <c r="Q31" s="3">
        <f t="shared" si="23"/>
        <v>0</v>
      </c>
      <c r="R31" s="3">
        <f t="shared" si="20"/>
        <v>0</v>
      </c>
      <c r="S31" s="3">
        <f t="shared" si="20"/>
        <v>0</v>
      </c>
      <c r="T31" s="3">
        <f t="shared" si="20"/>
        <v>0</v>
      </c>
      <c r="U31" s="3">
        <f t="shared" si="20"/>
        <v>0</v>
      </c>
      <c r="V31" s="3">
        <f t="shared" si="20"/>
        <v>0</v>
      </c>
      <c r="W31" s="3">
        <f t="shared" si="20"/>
        <v>0</v>
      </c>
      <c r="X31" s="3">
        <f t="shared" si="20"/>
        <v>0</v>
      </c>
      <c r="Y31" s="3">
        <f t="shared" si="20"/>
        <v>0</v>
      </c>
      <c r="Z31" s="3">
        <f t="shared" si="27"/>
        <v>0</v>
      </c>
      <c r="AA31" s="3">
        <f t="shared" si="27"/>
        <v>0</v>
      </c>
      <c r="AB31" s="3">
        <f t="shared" si="27"/>
        <v>0</v>
      </c>
      <c r="AC31" s="3">
        <f t="shared" si="27"/>
        <v>0</v>
      </c>
      <c r="AD31" s="3">
        <f t="shared" si="27"/>
        <v>0</v>
      </c>
      <c r="AE31" s="3">
        <f t="shared" si="27"/>
        <v>0</v>
      </c>
      <c r="AF31" s="3">
        <f t="shared" si="27"/>
        <v>0</v>
      </c>
      <c r="AG31" s="3">
        <f t="shared" si="27"/>
        <v>0</v>
      </c>
      <c r="AH31" s="3">
        <f t="shared" si="27"/>
        <v>0</v>
      </c>
      <c r="AI31" s="3">
        <f t="shared" si="27"/>
        <v>0</v>
      </c>
      <c r="AJ31" s="3">
        <f t="shared" si="27"/>
        <v>0</v>
      </c>
      <c r="AK31" s="3">
        <f t="shared" si="27"/>
        <v>0</v>
      </c>
      <c r="AL31" s="3">
        <f t="shared" si="27"/>
        <v>0</v>
      </c>
      <c r="AM31" s="3">
        <f t="shared" si="27"/>
        <v>0</v>
      </c>
      <c r="AN31" s="3">
        <f t="shared" si="27"/>
        <v>0</v>
      </c>
      <c r="AO31" s="3">
        <f t="shared" si="27"/>
        <v>0</v>
      </c>
      <c r="AP31" s="3">
        <f t="shared" si="24"/>
        <v>0</v>
      </c>
      <c r="AQ31" s="3">
        <f t="shared" si="24"/>
        <v>0</v>
      </c>
      <c r="AR31" s="3">
        <f t="shared" si="24"/>
        <v>0</v>
      </c>
      <c r="AS31" s="3">
        <f t="shared" si="24"/>
        <v>0</v>
      </c>
      <c r="AT31" s="3">
        <f t="shared" si="24"/>
        <v>0</v>
      </c>
      <c r="AU31" s="3">
        <f t="shared" si="24"/>
        <v>0</v>
      </c>
      <c r="AV31" s="3">
        <f t="shared" si="24"/>
        <v>0</v>
      </c>
      <c r="AW31" s="3">
        <f t="shared" si="21"/>
        <v>0</v>
      </c>
      <c r="AX31" s="3">
        <f t="shared" si="21"/>
        <v>0</v>
      </c>
      <c r="AY31" s="3">
        <f t="shared" si="21"/>
        <v>0</v>
      </c>
      <c r="AZ31" s="3">
        <f t="shared" si="21"/>
        <v>0</v>
      </c>
      <c r="BA31" s="3">
        <f t="shared" si="21"/>
        <v>0</v>
      </c>
      <c r="BB31" s="3">
        <f t="shared" si="21"/>
        <v>0</v>
      </c>
      <c r="BC31" s="3">
        <f t="shared" si="21"/>
        <v>0</v>
      </c>
      <c r="BD31" s="3">
        <f t="shared" si="21"/>
        <v>0</v>
      </c>
      <c r="BE31" s="3">
        <f t="shared" si="21"/>
        <v>0</v>
      </c>
      <c r="BF31" s="3">
        <f t="shared" si="21"/>
        <v>0</v>
      </c>
      <c r="BG31" s="3">
        <f t="shared" si="21"/>
        <v>0</v>
      </c>
      <c r="BH31" s="3">
        <f t="shared" si="21"/>
        <v>0</v>
      </c>
      <c r="BI31" s="3">
        <f t="shared" si="21"/>
        <v>0</v>
      </c>
      <c r="BJ31" s="3">
        <f t="shared" si="21"/>
        <v>0</v>
      </c>
      <c r="BK31" s="3">
        <f t="shared" si="21"/>
        <v>0</v>
      </c>
      <c r="BL31" s="3">
        <f t="shared" si="21"/>
        <v>0</v>
      </c>
      <c r="BM31" s="3">
        <f t="shared" si="11"/>
        <v>0</v>
      </c>
      <c r="BN31" s="3">
        <f t="shared" si="28"/>
        <v>0</v>
      </c>
      <c r="BO31" s="3">
        <f t="shared" si="28"/>
        <v>0</v>
      </c>
      <c r="BP31" s="3">
        <f t="shared" si="28"/>
        <v>0</v>
      </c>
      <c r="BQ31" s="3">
        <f t="shared" si="28"/>
        <v>0</v>
      </c>
      <c r="BR31" s="3">
        <f t="shared" si="28"/>
        <v>0</v>
      </c>
      <c r="BS31" s="3">
        <f t="shared" si="28"/>
        <v>0</v>
      </c>
      <c r="BT31" s="3">
        <f t="shared" si="28"/>
        <v>0</v>
      </c>
      <c r="BU31" s="3">
        <f t="shared" si="28"/>
        <v>0</v>
      </c>
      <c r="BV31" s="3">
        <f t="shared" si="28"/>
        <v>0</v>
      </c>
      <c r="BW31" s="3">
        <f t="shared" si="28"/>
        <v>0</v>
      </c>
      <c r="BX31" s="3">
        <f t="shared" si="28"/>
        <v>0</v>
      </c>
      <c r="BY31" s="3">
        <f t="shared" si="28"/>
        <v>0</v>
      </c>
      <c r="BZ31" s="3">
        <f t="shared" si="28"/>
        <v>0</v>
      </c>
      <c r="CA31" s="3">
        <f t="shared" si="28"/>
        <v>0</v>
      </c>
      <c r="CB31" s="3">
        <f t="shared" si="28"/>
        <v>0</v>
      </c>
      <c r="CC31" s="3">
        <f t="shared" si="28"/>
        <v>0</v>
      </c>
      <c r="CD31" s="3">
        <f t="shared" si="25"/>
        <v>0</v>
      </c>
      <c r="CE31" s="3">
        <f t="shared" si="25"/>
        <v>0</v>
      </c>
      <c r="CF31" s="3">
        <f t="shared" si="25"/>
        <v>0</v>
      </c>
      <c r="CG31" s="3">
        <f t="shared" si="25"/>
        <v>0</v>
      </c>
      <c r="CH31" s="3">
        <f t="shared" si="25"/>
        <v>0</v>
      </c>
      <c r="CI31" s="3">
        <f t="shared" si="25"/>
        <v>0</v>
      </c>
      <c r="CJ31" s="3">
        <f t="shared" si="25"/>
        <v>0</v>
      </c>
      <c r="CK31" s="3">
        <f t="shared" si="25"/>
        <v>0</v>
      </c>
      <c r="CL31" s="3">
        <f t="shared" si="25"/>
        <v>0</v>
      </c>
      <c r="CM31" s="3">
        <f t="shared" si="25"/>
        <v>0</v>
      </c>
      <c r="CN31" s="3">
        <f t="shared" si="25"/>
        <v>0</v>
      </c>
      <c r="CO31" s="3">
        <f t="shared" si="25"/>
        <v>0</v>
      </c>
      <c r="CP31" s="3">
        <f t="shared" si="25"/>
        <v>0</v>
      </c>
      <c r="CQ31" s="3">
        <f t="shared" si="26"/>
        <v>0</v>
      </c>
      <c r="CR31" s="3">
        <f t="shared" si="26"/>
        <v>0</v>
      </c>
      <c r="CS31" s="3">
        <f t="shared" si="26"/>
        <v>0</v>
      </c>
      <c r="CT31" s="3">
        <f t="shared" si="17"/>
        <v>0</v>
      </c>
      <c r="CU31" s="3">
        <f t="shared" si="17"/>
        <v>0</v>
      </c>
      <c r="CV31" s="3">
        <f t="shared" si="17"/>
        <v>0</v>
      </c>
      <c r="CW31" s="3">
        <f t="shared" si="17"/>
        <v>0</v>
      </c>
      <c r="CX31" s="3">
        <f t="shared" si="17"/>
        <v>0</v>
      </c>
      <c r="CY31" s="3">
        <f t="shared" si="17"/>
        <v>0</v>
      </c>
      <c r="CZ31" s="3">
        <f t="shared" si="17"/>
        <v>0</v>
      </c>
      <c r="DA31" s="3">
        <f t="shared" si="17"/>
        <v>0</v>
      </c>
      <c r="DB31" s="3">
        <f t="shared" si="17"/>
        <v>0</v>
      </c>
      <c r="DC31" s="3">
        <f t="shared" si="17"/>
        <v>0</v>
      </c>
      <c r="DD31" s="3">
        <f t="shared" si="18"/>
        <v>0</v>
      </c>
      <c r="DE31" s="3">
        <f t="shared" si="18"/>
        <v>0</v>
      </c>
      <c r="DF31" s="3">
        <f t="shared" si="18"/>
        <v>0</v>
      </c>
      <c r="DG31" s="3">
        <f t="shared" si="18"/>
        <v>0</v>
      </c>
      <c r="DH31" s="3">
        <f t="shared" si="18"/>
        <v>0</v>
      </c>
      <c r="DI31" s="3">
        <f t="shared" si="18"/>
        <v>0</v>
      </c>
      <c r="DJ31" s="3">
        <f t="shared" si="18"/>
        <v>0</v>
      </c>
      <c r="DK31" s="3">
        <f t="shared" si="18"/>
        <v>0</v>
      </c>
      <c r="DL31" s="3">
        <f t="shared" si="18"/>
        <v>0</v>
      </c>
      <c r="DM31" s="3">
        <f t="shared" si="18"/>
        <v>0</v>
      </c>
      <c r="DN31" s="3">
        <f t="shared" si="19"/>
        <v>0</v>
      </c>
      <c r="DO31" s="3">
        <f t="shared" si="19"/>
        <v>0</v>
      </c>
      <c r="DP31" s="3">
        <f t="shared" si="19"/>
        <v>0</v>
      </c>
      <c r="DQ31" s="3">
        <f t="shared" si="19"/>
        <v>0</v>
      </c>
      <c r="DR31" s="3">
        <f t="shared" si="19"/>
        <v>0</v>
      </c>
      <c r="DS31" s="3">
        <f t="shared" si="19"/>
        <v>0</v>
      </c>
      <c r="DT31" s="3">
        <f t="shared" si="19"/>
        <v>0</v>
      </c>
      <c r="DU31" s="3">
        <f t="shared" si="19"/>
        <v>0</v>
      </c>
      <c r="DV31" s="3">
        <f t="shared" si="19"/>
        <v>0</v>
      </c>
      <c r="DW31" s="3">
        <f t="shared" si="19"/>
        <v>0</v>
      </c>
      <c r="DX31" s="3">
        <f t="shared" si="19"/>
        <v>0</v>
      </c>
      <c r="DY31" s="3">
        <f t="shared" si="19"/>
        <v>0</v>
      </c>
    </row>
    <row r="32" spans="1:129" x14ac:dyDescent="0.3">
      <c r="A32">
        <v>29</v>
      </c>
      <c r="B32" s="3">
        <f t="shared" si="23"/>
        <v>0</v>
      </c>
      <c r="C32" s="3">
        <f t="shared" si="23"/>
        <v>0</v>
      </c>
      <c r="D32" s="3">
        <f t="shared" si="23"/>
        <v>0</v>
      </c>
      <c r="E32" s="3">
        <f t="shared" si="23"/>
        <v>0</v>
      </c>
      <c r="F32" s="3">
        <f t="shared" si="23"/>
        <v>0</v>
      </c>
      <c r="G32" s="3">
        <f t="shared" si="23"/>
        <v>0</v>
      </c>
      <c r="H32" s="3">
        <f t="shared" si="23"/>
        <v>0</v>
      </c>
      <c r="I32" s="3">
        <f t="shared" si="23"/>
        <v>0</v>
      </c>
      <c r="J32" s="3">
        <f t="shared" si="23"/>
        <v>0</v>
      </c>
      <c r="K32" s="3">
        <f t="shared" si="23"/>
        <v>0</v>
      </c>
      <c r="L32" s="3">
        <f t="shared" si="23"/>
        <v>0</v>
      </c>
      <c r="M32" s="3">
        <f t="shared" si="23"/>
        <v>0</v>
      </c>
      <c r="N32" s="3">
        <f t="shared" si="23"/>
        <v>0</v>
      </c>
      <c r="O32" s="3">
        <f t="shared" si="23"/>
        <v>0</v>
      </c>
      <c r="P32" s="3">
        <f t="shared" si="23"/>
        <v>0</v>
      </c>
      <c r="Q32" s="3">
        <f t="shared" si="23"/>
        <v>0</v>
      </c>
      <c r="R32" s="3">
        <f t="shared" si="20"/>
        <v>0</v>
      </c>
      <c r="S32" s="3">
        <f t="shared" si="20"/>
        <v>0</v>
      </c>
      <c r="T32" s="3">
        <f t="shared" si="20"/>
        <v>0</v>
      </c>
      <c r="U32" s="3">
        <f t="shared" si="20"/>
        <v>0</v>
      </c>
      <c r="V32" s="3">
        <f t="shared" si="20"/>
        <v>0</v>
      </c>
      <c r="W32" s="3">
        <f t="shared" si="20"/>
        <v>0</v>
      </c>
      <c r="X32" s="3">
        <f t="shared" si="20"/>
        <v>0</v>
      </c>
      <c r="Y32" s="3">
        <f t="shared" si="20"/>
        <v>0</v>
      </c>
      <c r="Z32" s="3">
        <f t="shared" si="27"/>
        <v>0</v>
      </c>
      <c r="AA32" s="3">
        <f t="shared" si="27"/>
        <v>0</v>
      </c>
      <c r="AB32" s="3">
        <f t="shared" si="27"/>
        <v>0</v>
      </c>
      <c r="AC32" s="3">
        <f t="shared" si="27"/>
        <v>0</v>
      </c>
      <c r="AD32" s="3">
        <f t="shared" si="27"/>
        <v>0</v>
      </c>
      <c r="AE32" s="3">
        <f t="shared" si="27"/>
        <v>0</v>
      </c>
      <c r="AF32" s="3">
        <f t="shared" si="27"/>
        <v>0</v>
      </c>
      <c r="AG32" s="3">
        <f t="shared" si="27"/>
        <v>0</v>
      </c>
      <c r="AH32" s="3">
        <f t="shared" si="27"/>
        <v>0</v>
      </c>
      <c r="AI32" s="3">
        <f t="shared" si="27"/>
        <v>0</v>
      </c>
      <c r="AJ32" s="3">
        <f t="shared" si="27"/>
        <v>0</v>
      </c>
      <c r="AK32" s="3">
        <f t="shared" si="27"/>
        <v>0</v>
      </c>
      <c r="AL32" s="3">
        <f t="shared" si="27"/>
        <v>0</v>
      </c>
      <c r="AM32" s="3">
        <f t="shared" si="27"/>
        <v>0</v>
      </c>
      <c r="AN32" s="3">
        <f t="shared" si="27"/>
        <v>0</v>
      </c>
      <c r="AO32" s="3">
        <f t="shared" si="27"/>
        <v>0</v>
      </c>
      <c r="AP32" s="3">
        <f t="shared" si="24"/>
        <v>0</v>
      </c>
      <c r="AQ32" s="3">
        <f t="shared" si="24"/>
        <v>0</v>
      </c>
      <c r="AR32" s="3">
        <f t="shared" si="24"/>
        <v>0</v>
      </c>
      <c r="AS32" s="3">
        <f t="shared" si="24"/>
        <v>0</v>
      </c>
      <c r="AT32" s="3">
        <f t="shared" si="24"/>
        <v>0</v>
      </c>
      <c r="AU32" s="3">
        <f t="shared" si="24"/>
        <v>0</v>
      </c>
      <c r="AV32" s="3">
        <f t="shared" si="24"/>
        <v>0</v>
      </c>
      <c r="AW32" s="3">
        <f t="shared" si="21"/>
        <v>0</v>
      </c>
      <c r="AX32" s="3">
        <f t="shared" si="21"/>
        <v>0</v>
      </c>
      <c r="AY32" s="3">
        <f t="shared" si="21"/>
        <v>0</v>
      </c>
      <c r="AZ32" s="3">
        <f t="shared" si="21"/>
        <v>0</v>
      </c>
      <c r="BA32" s="3">
        <f t="shared" si="21"/>
        <v>0</v>
      </c>
      <c r="BB32" s="3">
        <f t="shared" si="21"/>
        <v>0</v>
      </c>
      <c r="BC32" s="3">
        <f t="shared" si="21"/>
        <v>0</v>
      </c>
      <c r="BD32" s="3">
        <f t="shared" si="21"/>
        <v>0</v>
      </c>
      <c r="BE32" s="3">
        <f t="shared" si="21"/>
        <v>0</v>
      </c>
      <c r="BF32" s="3">
        <f t="shared" si="21"/>
        <v>0</v>
      </c>
      <c r="BG32" s="3">
        <f t="shared" si="21"/>
        <v>0</v>
      </c>
      <c r="BH32" s="3">
        <f t="shared" si="21"/>
        <v>0</v>
      </c>
      <c r="BI32" s="3">
        <f t="shared" si="21"/>
        <v>0</v>
      </c>
      <c r="BJ32" s="3">
        <f t="shared" si="21"/>
        <v>0</v>
      </c>
      <c r="BK32" s="3">
        <f t="shared" si="21"/>
        <v>0</v>
      </c>
      <c r="BL32" s="3">
        <f t="shared" si="21"/>
        <v>0</v>
      </c>
      <c r="BM32" s="3">
        <f t="shared" si="11"/>
        <v>0</v>
      </c>
      <c r="BN32" s="3">
        <f t="shared" si="28"/>
        <v>0</v>
      </c>
      <c r="BO32" s="3">
        <f t="shared" si="28"/>
        <v>0</v>
      </c>
      <c r="BP32" s="3">
        <f t="shared" si="28"/>
        <v>0</v>
      </c>
      <c r="BQ32" s="3">
        <f t="shared" si="28"/>
        <v>0</v>
      </c>
      <c r="BR32" s="3">
        <f t="shared" si="28"/>
        <v>0</v>
      </c>
      <c r="BS32" s="3">
        <f t="shared" si="28"/>
        <v>0</v>
      </c>
      <c r="BT32" s="3">
        <f t="shared" si="28"/>
        <v>0</v>
      </c>
      <c r="BU32" s="3">
        <f t="shared" si="28"/>
        <v>0</v>
      </c>
      <c r="BV32" s="3">
        <f t="shared" si="28"/>
        <v>0</v>
      </c>
      <c r="BW32" s="3">
        <f t="shared" si="28"/>
        <v>0</v>
      </c>
      <c r="BX32" s="3">
        <f t="shared" si="28"/>
        <v>0</v>
      </c>
      <c r="BY32" s="3">
        <f t="shared" si="28"/>
        <v>0</v>
      </c>
      <c r="BZ32" s="3">
        <f t="shared" si="28"/>
        <v>0</v>
      </c>
      <c r="CA32" s="3">
        <f t="shared" si="28"/>
        <v>0</v>
      </c>
      <c r="CB32" s="3">
        <f t="shared" si="28"/>
        <v>0</v>
      </c>
      <c r="CC32" s="3">
        <f t="shared" si="28"/>
        <v>0</v>
      </c>
      <c r="CD32" s="3">
        <f t="shared" si="25"/>
        <v>0</v>
      </c>
      <c r="CE32" s="3">
        <f t="shared" si="25"/>
        <v>0</v>
      </c>
      <c r="CF32" s="3">
        <f t="shared" si="25"/>
        <v>0</v>
      </c>
      <c r="CG32" s="3">
        <f t="shared" si="25"/>
        <v>0</v>
      </c>
      <c r="CH32" s="3">
        <f t="shared" si="25"/>
        <v>0</v>
      </c>
      <c r="CI32" s="3">
        <f t="shared" si="25"/>
        <v>0</v>
      </c>
      <c r="CJ32" s="3">
        <f t="shared" si="25"/>
        <v>0</v>
      </c>
      <c r="CK32" s="3">
        <f t="shared" si="25"/>
        <v>0</v>
      </c>
      <c r="CL32" s="3">
        <f t="shared" si="25"/>
        <v>0</v>
      </c>
      <c r="CM32" s="3">
        <f t="shared" si="25"/>
        <v>0</v>
      </c>
      <c r="CN32" s="3">
        <f t="shared" si="25"/>
        <v>0</v>
      </c>
      <c r="CO32" s="3">
        <f t="shared" si="25"/>
        <v>0</v>
      </c>
      <c r="CP32" s="3">
        <f t="shared" si="25"/>
        <v>0</v>
      </c>
      <c r="CQ32" s="3">
        <f t="shared" si="26"/>
        <v>0</v>
      </c>
      <c r="CR32" s="3">
        <f t="shared" si="26"/>
        <v>0</v>
      </c>
      <c r="CS32" s="3">
        <f t="shared" si="26"/>
        <v>0</v>
      </c>
      <c r="CT32" s="3">
        <f t="shared" si="17"/>
        <v>0</v>
      </c>
      <c r="CU32" s="3">
        <f t="shared" si="17"/>
        <v>0</v>
      </c>
      <c r="CV32" s="3">
        <f t="shared" si="17"/>
        <v>0</v>
      </c>
      <c r="CW32" s="3">
        <f t="shared" si="17"/>
        <v>0</v>
      </c>
      <c r="CX32" s="3">
        <f t="shared" si="17"/>
        <v>0</v>
      </c>
      <c r="CY32" s="3">
        <f t="shared" si="17"/>
        <v>0</v>
      </c>
      <c r="CZ32" s="3">
        <f t="shared" si="17"/>
        <v>0</v>
      </c>
      <c r="DA32" s="3">
        <f t="shared" si="17"/>
        <v>0</v>
      </c>
      <c r="DB32" s="3">
        <f t="shared" si="17"/>
        <v>0</v>
      </c>
      <c r="DC32" s="3">
        <f t="shared" si="17"/>
        <v>0</v>
      </c>
      <c r="DD32" s="3">
        <f t="shared" si="18"/>
        <v>0</v>
      </c>
      <c r="DE32" s="3">
        <f t="shared" si="18"/>
        <v>0</v>
      </c>
      <c r="DF32" s="3">
        <f t="shared" si="18"/>
        <v>0</v>
      </c>
      <c r="DG32" s="3">
        <f t="shared" si="18"/>
        <v>0</v>
      </c>
      <c r="DH32" s="3">
        <f t="shared" si="18"/>
        <v>0</v>
      </c>
      <c r="DI32" s="3">
        <f t="shared" si="18"/>
        <v>0</v>
      </c>
      <c r="DJ32" s="3">
        <f t="shared" si="18"/>
        <v>0</v>
      </c>
      <c r="DK32" s="3">
        <f t="shared" si="18"/>
        <v>0</v>
      </c>
      <c r="DL32" s="3">
        <f t="shared" si="18"/>
        <v>0</v>
      </c>
      <c r="DM32" s="3">
        <f t="shared" si="18"/>
        <v>0</v>
      </c>
      <c r="DN32" s="3">
        <f t="shared" si="19"/>
        <v>0</v>
      </c>
      <c r="DO32" s="3">
        <f t="shared" si="19"/>
        <v>0</v>
      </c>
      <c r="DP32" s="3">
        <f t="shared" si="19"/>
        <v>0</v>
      </c>
      <c r="DQ32" s="3">
        <f t="shared" si="19"/>
        <v>0</v>
      </c>
      <c r="DR32" s="3">
        <f t="shared" si="19"/>
        <v>0</v>
      </c>
      <c r="DS32" s="3">
        <f t="shared" si="19"/>
        <v>0</v>
      </c>
      <c r="DT32" s="3">
        <f t="shared" si="19"/>
        <v>0</v>
      </c>
      <c r="DU32" s="3">
        <f t="shared" si="19"/>
        <v>0</v>
      </c>
      <c r="DV32" s="3">
        <f t="shared" si="19"/>
        <v>0</v>
      </c>
      <c r="DW32" s="3">
        <f t="shared" si="19"/>
        <v>0</v>
      </c>
      <c r="DX32" s="3">
        <f t="shared" si="19"/>
        <v>0</v>
      </c>
      <c r="DY32" s="3">
        <f t="shared" si="19"/>
        <v>0</v>
      </c>
    </row>
    <row r="33" spans="1:129" x14ac:dyDescent="0.3">
      <c r="A33">
        <v>30</v>
      </c>
      <c r="B33" s="3">
        <f t="shared" si="23"/>
        <v>0</v>
      </c>
      <c r="C33" s="3">
        <f t="shared" si="23"/>
        <v>0</v>
      </c>
      <c r="D33" s="3">
        <f t="shared" si="23"/>
        <v>0</v>
      </c>
      <c r="E33" s="3">
        <f t="shared" si="23"/>
        <v>0</v>
      </c>
      <c r="F33" s="3">
        <f t="shared" si="23"/>
        <v>0</v>
      </c>
      <c r="G33" s="3">
        <f t="shared" si="23"/>
        <v>0</v>
      </c>
      <c r="H33" s="3">
        <f t="shared" si="23"/>
        <v>0</v>
      </c>
      <c r="I33" s="3">
        <f t="shared" si="23"/>
        <v>0</v>
      </c>
      <c r="J33" s="3">
        <f t="shared" si="23"/>
        <v>0</v>
      </c>
      <c r="K33" s="3">
        <f t="shared" si="23"/>
        <v>0</v>
      </c>
      <c r="L33" s="3">
        <f t="shared" si="23"/>
        <v>0</v>
      </c>
      <c r="M33" s="3">
        <f t="shared" si="23"/>
        <v>0</v>
      </c>
      <c r="N33" s="3">
        <f t="shared" si="23"/>
        <v>0</v>
      </c>
      <c r="O33" s="3">
        <f t="shared" si="23"/>
        <v>0</v>
      </c>
      <c r="P33" s="3">
        <f t="shared" si="23"/>
        <v>0</v>
      </c>
      <c r="Q33" s="3">
        <f t="shared" si="23"/>
        <v>0</v>
      </c>
      <c r="R33" s="3">
        <f t="shared" si="20"/>
        <v>0</v>
      </c>
      <c r="S33" s="3">
        <f t="shared" si="20"/>
        <v>0</v>
      </c>
      <c r="T33" s="3">
        <f t="shared" si="20"/>
        <v>0</v>
      </c>
      <c r="U33" s="3">
        <f t="shared" si="20"/>
        <v>0</v>
      </c>
      <c r="V33" s="3">
        <f t="shared" si="20"/>
        <v>0</v>
      </c>
      <c r="W33" s="3">
        <f t="shared" si="20"/>
        <v>0</v>
      </c>
      <c r="X33" s="3">
        <f t="shared" si="20"/>
        <v>0</v>
      </c>
      <c r="Y33" s="3">
        <f t="shared" si="20"/>
        <v>0</v>
      </c>
      <c r="Z33" s="3">
        <f t="shared" si="27"/>
        <v>0</v>
      </c>
      <c r="AA33" s="3">
        <f t="shared" si="27"/>
        <v>0</v>
      </c>
      <c r="AB33" s="3">
        <f t="shared" si="27"/>
        <v>0</v>
      </c>
      <c r="AC33" s="3">
        <f t="shared" si="27"/>
        <v>0</v>
      </c>
      <c r="AD33" s="3">
        <f t="shared" si="27"/>
        <v>0</v>
      </c>
      <c r="AE33" s="3">
        <f t="shared" si="27"/>
        <v>0</v>
      </c>
      <c r="AF33" s="3">
        <f t="shared" si="27"/>
        <v>0</v>
      </c>
      <c r="AG33" s="3">
        <f t="shared" si="27"/>
        <v>0</v>
      </c>
      <c r="AH33" s="3">
        <f t="shared" si="27"/>
        <v>0</v>
      </c>
      <c r="AI33" s="3">
        <f t="shared" si="27"/>
        <v>0</v>
      </c>
      <c r="AJ33" s="3">
        <f t="shared" si="27"/>
        <v>0</v>
      </c>
      <c r="AK33" s="3">
        <f t="shared" si="27"/>
        <v>0</v>
      </c>
      <c r="AL33" s="3">
        <f t="shared" si="27"/>
        <v>0</v>
      </c>
      <c r="AM33" s="3">
        <f t="shared" si="27"/>
        <v>0</v>
      </c>
      <c r="AN33" s="3">
        <f t="shared" si="27"/>
        <v>0</v>
      </c>
      <c r="AO33" s="3">
        <f t="shared" si="27"/>
        <v>0</v>
      </c>
      <c r="AP33" s="3">
        <f t="shared" si="24"/>
        <v>0</v>
      </c>
      <c r="AQ33" s="3">
        <f t="shared" si="24"/>
        <v>0</v>
      </c>
      <c r="AR33" s="3">
        <f t="shared" si="24"/>
        <v>0</v>
      </c>
      <c r="AS33" s="3">
        <f t="shared" si="24"/>
        <v>0</v>
      </c>
      <c r="AT33" s="3">
        <f t="shared" si="24"/>
        <v>0</v>
      </c>
      <c r="AU33" s="3">
        <f t="shared" si="24"/>
        <v>0</v>
      </c>
      <c r="AV33" s="3">
        <f t="shared" si="24"/>
        <v>0</v>
      </c>
      <c r="AW33" s="3">
        <f t="shared" si="21"/>
        <v>0</v>
      </c>
      <c r="AX33" s="3">
        <f t="shared" si="21"/>
        <v>0</v>
      </c>
      <c r="AY33" s="3">
        <f t="shared" si="21"/>
        <v>0</v>
      </c>
      <c r="AZ33" s="3">
        <f t="shared" si="21"/>
        <v>0</v>
      </c>
      <c r="BA33" s="3">
        <f t="shared" si="21"/>
        <v>0</v>
      </c>
      <c r="BB33" s="3">
        <f t="shared" si="21"/>
        <v>0</v>
      </c>
      <c r="BC33" s="3">
        <f t="shared" si="21"/>
        <v>0</v>
      </c>
      <c r="BD33" s="3">
        <f t="shared" si="21"/>
        <v>0</v>
      </c>
      <c r="BE33" s="3">
        <f t="shared" si="21"/>
        <v>0</v>
      </c>
      <c r="BF33" s="3">
        <f t="shared" si="21"/>
        <v>0</v>
      </c>
      <c r="BG33" s="3">
        <f t="shared" si="21"/>
        <v>0</v>
      </c>
      <c r="BH33" s="3">
        <f t="shared" si="21"/>
        <v>0</v>
      </c>
      <c r="BI33" s="3">
        <f t="shared" si="21"/>
        <v>0</v>
      </c>
      <c r="BJ33" s="3">
        <f t="shared" si="21"/>
        <v>0</v>
      </c>
      <c r="BK33" s="3">
        <f t="shared" si="21"/>
        <v>0</v>
      </c>
      <c r="BL33" s="3">
        <f t="shared" si="21"/>
        <v>0</v>
      </c>
      <c r="BM33" s="3">
        <f t="shared" si="11"/>
        <v>0</v>
      </c>
      <c r="BN33" s="3">
        <f t="shared" si="28"/>
        <v>0</v>
      </c>
      <c r="BO33" s="3">
        <f t="shared" si="28"/>
        <v>0</v>
      </c>
      <c r="BP33" s="3">
        <f t="shared" si="28"/>
        <v>0</v>
      </c>
      <c r="BQ33" s="3">
        <f t="shared" si="28"/>
        <v>0</v>
      </c>
      <c r="BR33" s="3">
        <f t="shared" si="28"/>
        <v>0</v>
      </c>
      <c r="BS33" s="3">
        <f t="shared" si="28"/>
        <v>0</v>
      </c>
      <c r="BT33" s="3">
        <f t="shared" si="28"/>
        <v>0</v>
      </c>
      <c r="BU33" s="3">
        <f t="shared" si="28"/>
        <v>0</v>
      </c>
      <c r="BV33" s="3">
        <f t="shared" si="28"/>
        <v>0</v>
      </c>
      <c r="BW33" s="3">
        <f t="shared" si="28"/>
        <v>0</v>
      </c>
      <c r="BX33" s="3">
        <f t="shared" si="28"/>
        <v>0</v>
      </c>
      <c r="BY33" s="3">
        <f t="shared" si="28"/>
        <v>0</v>
      </c>
      <c r="BZ33" s="3">
        <f t="shared" si="28"/>
        <v>0</v>
      </c>
      <c r="CA33" s="3">
        <f t="shared" si="28"/>
        <v>0</v>
      </c>
      <c r="CB33" s="3">
        <f t="shared" si="28"/>
        <v>0</v>
      </c>
      <c r="CC33" s="3">
        <f t="shared" si="28"/>
        <v>0</v>
      </c>
      <c r="CD33" s="3">
        <f t="shared" si="25"/>
        <v>0</v>
      </c>
      <c r="CE33" s="3">
        <f t="shared" si="25"/>
        <v>0</v>
      </c>
      <c r="CF33" s="3">
        <f t="shared" si="25"/>
        <v>0</v>
      </c>
      <c r="CG33" s="3">
        <f t="shared" si="25"/>
        <v>0</v>
      </c>
      <c r="CH33" s="3">
        <f t="shared" si="25"/>
        <v>0</v>
      </c>
      <c r="CI33" s="3">
        <f t="shared" si="25"/>
        <v>0</v>
      </c>
      <c r="CJ33" s="3">
        <f t="shared" si="25"/>
        <v>0</v>
      </c>
      <c r="CK33" s="3">
        <f t="shared" si="25"/>
        <v>0</v>
      </c>
      <c r="CL33" s="3">
        <f t="shared" si="25"/>
        <v>0</v>
      </c>
      <c r="CM33" s="3">
        <f t="shared" si="25"/>
        <v>0</v>
      </c>
      <c r="CN33" s="3">
        <f t="shared" si="25"/>
        <v>0</v>
      </c>
      <c r="CO33" s="3">
        <f t="shared" si="25"/>
        <v>0</v>
      </c>
      <c r="CP33" s="3">
        <f t="shared" si="25"/>
        <v>0</v>
      </c>
      <c r="CQ33" s="3">
        <f t="shared" si="26"/>
        <v>0</v>
      </c>
      <c r="CR33" s="3">
        <f t="shared" si="26"/>
        <v>0</v>
      </c>
      <c r="CS33" s="3">
        <f t="shared" si="26"/>
        <v>0</v>
      </c>
      <c r="CT33" s="3">
        <f t="shared" ref="CT33:DC42" si="29">IF(TRIM(MID(SUBSTITUTE(CT$2,";",REPT(" ",LEN(CT$2))),($A33*LEN(CT$2)+1),LEN(CT$2)))&lt;&gt;"",TRIM(MID(SUBSTITUTE(CT$2,";",REPT(" ",LEN(CT$2))),($A33*LEN(CT$2)+1),LEN(CT$2))),0)</f>
        <v>0</v>
      </c>
      <c r="CU33" s="3">
        <f t="shared" si="29"/>
        <v>0</v>
      </c>
      <c r="CV33" s="3">
        <f t="shared" si="29"/>
        <v>0</v>
      </c>
      <c r="CW33" s="3">
        <f t="shared" si="29"/>
        <v>0</v>
      </c>
      <c r="CX33" s="3">
        <f t="shared" si="29"/>
        <v>0</v>
      </c>
      <c r="CY33" s="3">
        <f t="shared" si="29"/>
        <v>0</v>
      </c>
      <c r="CZ33" s="3">
        <f t="shared" si="29"/>
        <v>0</v>
      </c>
      <c r="DA33" s="3">
        <f t="shared" si="29"/>
        <v>0</v>
      </c>
      <c r="DB33" s="3">
        <f t="shared" si="29"/>
        <v>0</v>
      </c>
      <c r="DC33" s="3">
        <f t="shared" si="29"/>
        <v>0</v>
      </c>
      <c r="DD33" s="3">
        <f t="shared" ref="DD33:DM42" si="30">IF(TRIM(MID(SUBSTITUTE(DD$2,";",REPT(" ",LEN(DD$2))),($A33*LEN(DD$2)+1),LEN(DD$2)))&lt;&gt;"",TRIM(MID(SUBSTITUTE(DD$2,";",REPT(" ",LEN(DD$2))),($A33*LEN(DD$2)+1),LEN(DD$2))),0)</f>
        <v>0</v>
      </c>
      <c r="DE33" s="3">
        <f t="shared" si="30"/>
        <v>0</v>
      </c>
      <c r="DF33" s="3">
        <f t="shared" si="30"/>
        <v>0</v>
      </c>
      <c r="DG33" s="3">
        <f t="shared" si="30"/>
        <v>0</v>
      </c>
      <c r="DH33" s="3">
        <f t="shared" si="30"/>
        <v>0</v>
      </c>
      <c r="DI33" s="3">
        <f t="shared" si="30"/>
        <v>0</v>
      </c>
      <c r="DJ33" s="3">
        <f t="shared" si="30"/>
        <v>0</v>
      </c>
      <c r="DK33" s="3">
        <f t="shared" si="30"/>
        <v>0</v>
      </c>
      <c r="DL33" s="3">
        <f t="shared" si="30"/>
        <v>0</v>
      </c>
      <c r="DM33" s="3">
        <f t="shared" si="30"/>
        <v>0</v>
      </c>
      <c r="DN33" s="3">
        <f t="shared" ref="DN33:DY42" si="31">IF(TRIM(MID(SUBSTITUTE(DN$2,";",REPT(" ",LEN(DN$2))),($A33*LEN(DN$2)+1),LEN(DN$2)))&lt;&gt;"",TRIM(MID(SUBSTITUTE(DN$2,";",REPT(" ",LEN(DN$2))),($A33*LEN(DN$2)+1),LEN(DN$2))),0)</f>
        <v>0</v>
      </c>
      <c r="DO33" s="3">
        <f t="shared" si="31"/>
        <v>0</v>
      </c>
      <c r="DP33" s="3">
        <f t="shared" si="31"/>
        <v>0</v>
      </c>
      <c r="DQ33" s="3">
        <f t="shared" si="31"/>
        <v>0</v>
      </c>
      <c r="DR33" s="3">
        <f t="shared" si="31"/>
        <v>0</v>
      </c>
      <c r="DS33" s="3">
        <f t="shared" si="31"/>
        <v>0</v>
      </c>
      <c r="DT33" s="3">
        <f t="shared" si="31"/>
        <v>0</v>
      </c>
      <c r="DU33" s="3">
        <f t="shared" si="31"/>
        <v>0</v>
      </c>
      <c r="DV33" s="3">
        <f t="shared" si="31"/>
        <v>0</v>
      </c>
      <c r="DW33" s="3">
        <f t="shared" si="31"/>
        <v>0</v>
      </c>
      <c r="DX33" s="3">
        <f t="shared" si="31"/>
        <v>0</v>
      </c>
      <c r="DY33" s="3">
        <f t="shared" si="31"/>
        <v>0</v>
      </c>
    </row>
    <row r="34" spans="1:129" x14ac:dyDescent="0.3">
      <c r="A34">
        <v>31</v>
      </c>
      <c r="B34" s="3">
        <f t="shared" si="23"/>
        <v>0</v>
      </c>
      <c r="C34" s="3">
        <f t="shared" si="23"/>
        <v>0</v>
      </c>
      <c r="D34" s="3">
        <f t="shared" si="23"/>
        <v>0</v>
      </c>
      <c r="E34" s="3">
        <f t="shared" si="23"/>
        <v>0</v>
      </c>
      <c r="F34" s="3">
        <f t="shared" si="23"/>
        <v>0</v>
      </c>
      <c r="G34" s="3">
        <f t="shared" si="23"/>
        <v>0</v>
      </c>
      <c r="H34" s="3">
        <f t="shared" si="23"/>
        <v>0</v>
      </c>
      <c r="I34" s="3">
        <f t="shared" si="23"/>
        <v>0</v>
      </c>
      <c r="J34" s="3">
        <f t="shared" si="23"/>
        <v>0</v>
      </c>
      <c r="K34" s="3">
        <f t="shared" si="23"/>
        <v>0</v>
      </c>
      <c r="L34" s="3">
        <f t="shared" si="23"/>
        <v>0</v>
      </c>
      <c r="M34" s="3">
        <f t="shared" si="23"/>
        <v>0</v>
      </c>
      <c r="N34" s="3">
        <f t="shared" si="23"/>
        <v>0</v>
      </c>
      <c r="O34" s="3">
        <f t="shared" si="23"/>
        <v>0</v>
      </c>
      <c r="P34" s="3">
        <f t="shared" si="23"/>
        <v>0</v>
      </c>
      <c r="Q34" s="3">
        <f t="shared" si="23"/>
        <v>0</v>
      </c>
      <c r="R34" s="3">
        <f t="shared" si="20"/>
        <v>0</v>
      </c>
      <c r="S34" s="3">
        <f t="shared" si="20"/>
        <v>0</v>
      </c>
      <c r="T34" s="3">
        <f t="shared" si="20"/>
        <v>0</v>
      </c>
      <c r="U34" s="3">
        <f t="shared" si="20"/>
        <v>0</v>
      </c>
      <c r="V34" s="3">
        <f t="shared" si="20"/>
        <v>0</v>
      </c>
      <c r="W34" s="3">
        <f t="shared" si="20"/>
        <v>0</v>
      </c>
      <c r="X34" s="3">
        <f t="shared" si="20"/>
        <v>0</v>
      </c>
      <c r="Y34" s="3">
        <f t="shared" si="20"/>
        <v>0</v>
      </c>
      <c r="Z34" s="3">
        <f t="shared" si="27"/>
        <v>0</v>
      </c>
      <c r="AA34" s="3">
        <f t="shared" si="27"/>
        <v>0</v>
      </c>
      <c r="AB34" s="3">
        <f t="shared" si="27"/>
        <v>0</v>
      </c>
      <c r="AC34" s="3">
        <f t="shared" si="27"/>
        <v>0</v>
      </c>
      <c r="AD34" s="3">
        <f t="shared" si="27"/>
        <v>0</v>
      </c>
      <c r="AE34" s="3">
        <f t="shared" si="27"/>
        <v>0</v>
      </c>
      <c r="AF34" s="3">
        <f t="shared" si="27"/>
        <v>0</v>
      </c>
      <c r="AG34" s="3">
        <f t="shared" si="27"/>
        <v>0</v>
      </c>
      <c r="AH34" s="3">
        <f t="shared" si="27"/>
        <v>0</v>
      </c>
      <c r="AI34" s="3">
        <f t="shared" si="27"/>
        <v>0</v>
      </c>
      <c r="AJ34" s="3">
        <f t="shared" si="27"/>
        <v>0</v>
      </c>
      <c r="AK34" s="3">
        <f t="shared" si="27"/>
        <v>0</v>
      </c>
      <c r="AL34" s="3">
        <f t="shared" si="27"/>
        <v>0</v>
      </c>
      <c r="AM34" s="3">
        <f t="shared" si="27"/>
        <v>0</v>
      </c>
      <c r="AN34" s="3">
        <f t="shared" si="27"/>
        <v>0</v>
      </c>
      <c r="AO34" s="3">
        <f t="shared" si="27"/>
        <v>0</v>
      </c>
      <c r="AP34" s="3">
        <f t="shared" si="24"/>
        <v>0</v>
      </c>
      <c r="AQ34" s="3">
        <f t="shared" si="24"/>
        <v>0</v>
      </c>
      <c r="AR34" s="3">
        <f t="shared" si="24"/>
        <v>0</v>
      </c>
      <c r="AS34" s="3">
        <f t="shared" si="24"/>
        <v>0</v>
      </c>
      <c r="AT34" s="3">
        <f t="shared" si="24"/>
        <v>0</v>
      </c>
      <c r="AU34" s="3">
        <f t="shared" si="24"/>
        <v>0</v>
      </c>
      <c r="AV34" s="3">
        <f t="shared" si="24"/>
        <v>0</v>
      </c>
      <c r="AW34" s="3">
        <f t="shared" si="21"/>
        <v>0</v>
      </c>
      <c r="AX34" s="3">
        <f t="shared" si="21"/>
        <v>0</v>
      </c>
      <c r="AY34" s="3">
        <f t="shared" si="21"/>
        <v>0</v>
      </c>
      <c r="AZ34" s="3">
        <f t="shared" si="21"/>
        <v>0</v>
      </c>
      <c r="BA34" s="3">
        <f t="shared" si="21"/>
        <v>0</v>
      </c>
      <c r="BB34" s="3">
        <f t="shared" si="21"/>
        <v>0</v>
      </c>
      <c r="BC34" s="3">
        <f t="shared" si="21"/>
        <v>0</v>
      </c>
      <c r="BD34" s="3">
        <f t="shared" si="21"/>
        <v>0</v>
      </c>
      <c r="BE34" s="3">
        <f t="shared" si="21"/>
        <v>0</v>
      </c>
      <c r="BF34" s="3">
        <f t="shared" si="21"/>
        <v>0</v>
      </c>
      <c r="BG34" s="3">
        <f t="shared" si="21"/>
        <v>0</v>
      </c>
      <c r="BH34" s="3">
        <f t="shared" si="21"/>
        <v>0</v>
      </c>
      <c r="BI34" s="3">
        <f t="shared" si="21"/>
        <v>0</v>
      </c>
      <c r="BJ34" s="3">
        <f t="shared" si="21"/>
        <v>0</v>
      </c>
      <c r="BK34" s="3">
        <f t="shared" si="21"/>
        <v>0</v>
      </c>
      <c r="BL34" s="3">
        <f t="shared" si="21"/>
        <v>0</v>
      </c>
      <c r="BM34" s="3">
        <f t="shared" si="11"/>
        <v>0</v>
      </c>
      <c r="BN34" s="3">
        <f t="shared" si="28"/>
        <v>0</v>
      </c>
      <c r="BO34" s="3">
        <f t="shared" si="28"/>
        <v>0</v>
      </c>
      <c r="BP34" s="3">
        <f t="shared" si="28"/>
        <v>0</v>
      </c>
      <c r="BQ34" s="3">
        <f t="shared" si="28"/>
        <v>0</v>
      </c>
      <c r="BR34" s="3">
        <f t="shared" si="28"/>
        <v>0</v>
      </c>
      <c r="BS34" s="3">
        <f t="shared" si="28"/>
        <v>0</v>
      </c>
      <c r="BT34" s="3">
        <f t="shared" si="28"/>
        <v>0</v>
      </c>
      <c r="BU34" s="3">
        <f t="shared" si="28"/>
        <v>0</v>
      </c>
      <c r="BV34" s="3">
        <f t="shared" si="28"/>
        <v>0</v>
      </c>
      <c r="BW34" s="3">
        <f t="shared" si="28"/>
        <v>0</v>
      </c>
      <c r="BX34" s="3">
        <f t="shared" si="28"/>
        <v>0</v>
      </c>
      <c r="BY34" s="3">
        <f t="shared" si="28"/>
        <v>0</v>
      </c>
      <c r="BZ34" s="3">
        <f t="shared" si="28"/>
        <v>0</v>
      </c>
      <c r="CA34" s="3">
        <f t="shared" si="28"/>
        <v>0</v>
      </c>
      <c r="CB34" s="3">
        <f t="shared" si="28"/>
        <v>0</v>
      </c>
      <c r="CC34" s="3">
        <f t="shared" si="28"/>
        <v>0</v>
      </c>
      <c r="CD34" s="3">
        <f t="shared" si="25"/>
        <v>0</v>
      </c>
      <c r="CE34" s="3">
        <f t="shared" si="25"/>
        <v>0</v>
      </c>
      <c r="CF34" s="3">
        <f t="shared" si="25"/>
        <v>0</v>
      </c>
      <c r="CG34" s="3">
        <f t="shared" si="25"/>
        <v>0</v>
      </c>
      <c r="CH34" s="3">
        <f t="shared" si="25"/>
        <v>0</v>
      </c>
      <c r="CI34" s="3">
        <f t="shared" si="25"/>
        <v>0</v>
      </c>
      <c r="CJ34" s="3">
        <f t="shared" si="25"/>
        <v>0</v>
      </c>
      <c r="CK34" s="3">
        <f t="shared" si="25"/>
        <v>0</v>
      </c>
      <c r="CL34" s="3">
        <f t="shared" si="25"/>
        <v>0</v>
      </c>
      <c r="CM34" s="3">
        <f t="shared" si="25"/>
        <v>0</v>
      </c>
      <c r="CN34" s="3">
        <f t="shared" si="25"/>
        <v>0</v>
      </c>
      <c r="CO34" s="3">
        <f t="shared" si="25"/>
        <v>0</v>
      </c>
      <c r="CP34" s="3">
        <f t="shared" si="25"/>
        <v>0</v>
      </c>
      <c r="CQ34" s="3">
        <f t="shared" si="26"/>
        <v>0</v>
      </c>
      <c r="CR34" s="3">
        <f t="shared" si="26"/>
        <v>0</v>
      </c>
      <c r="CS34" s="3">
        <f t="shared" si="26"/>
        <v>0</v>
      </c>
      <c r="CT34" s="3">
        <f t="shared" si="29"/>
        <v>0</v>
      </c>
      <c r="CU34" s="3">
        <f t="shared" si="29"/>
        <v>0</v>
      </c>
      <c r="CV34" s="3">
        <f t="shared" si="29"/>
        <v>0</v>
      </c>
      <c r="CW34" s="3">
        <f t="shared" si="29"/>
        <v>0</v>
      </c>
      <c r="CX34" s="3">
        <f t="shared" si="29"/>
        <v>0</v>
      </c>
      <c r="CY34" s="3">
        <f t="shared" si="29"/>
        <v>0</v>
      </c>
      <c r="CZ34" s="3">
        <f t="shared" si="29"/>
        <v>0</v>
      </c>
      <c r="DA34" s="3">
        <f t="shared" si="29"/>
        <v>0</v>
      </c>
      <c r="DB34" s="3">
        <f t="shared" si="29"/>
        <v>0</v>
      </c>
      <c r="DC34" s="3">
        <f t="shared" si="29"/>
        <v>0</v>
      </c>
      <c r="DD34" s="3">
        <f t="shared" si="30"/>
        <v>0</v>
      </c>
      <c r="DE34" s="3">
        <f t="shared" si="30"/>
        <v>0</v>
      </c>
      <c r="DF34" s="3">
        <f t="shared" si="30"/>
        <v>0</v>
      </c>
      <c r="DG34" s="3">
        <f t="shared" si="30"/>
        <v>0</v>
      </c>
      <c r="DH34" s="3">
        <f t="shared" si="30"/>
        <v>0</v>
      </c>
      <c r="DI34" s="3">
        <f t="shared" si="30"/>
        <v>0</v>
      </c>
      <c r="DJ34" s="3">
        <f t="shared" si="30"/>
        <v>0</v>
      </c>
      <c r="DK34" s="3">
        <f t="shared" si="30"/>
        <v>0</v>
      </c>
      <c r="DL34" s="3">
        <f t="shared" si="30"/>
        <v>0</v>
      </c>
      <c r="DM34" s="3">
        <f t="shared" si="30"/>
        <v>0</v>
      </c>
      <c r="DN34" s="3">
        <f t="shared" si="31"/>
        <v>0</v>
      </c>
      <c r="DO34" s="3">
        <f t="shared" si="31"/>
        <v>0</v>
      </c>
      <c r="DP34" s="3">
        <f t="shared" si="31"/>
        <v>0</v>
      </c>
      <c r="DQ34" s="3">
        <f t="shared" si="31"/>
        <v>0</v>
      </c>
      <c r="DR34" s="3">
        <f t="shared" si="31"/>
        <v>0</v>
      </c>
      <c r="DS34" s="3">
        <f t="shared" si="31"/>
        <v>0</v>
      </c>
      <c r="DT34" s="3">
        <f t="shared" si="31"/>
        <v>0</v>
      </c>
      <c r="DU34" s="3">
        <f t="shared" si="31"/>
        <v>0</v>
      </c>
      <c r="DV34" s="3">
        <f t="shared" si="31"/>
        <v>0</v>
      </c>
      <c r="DW34" s="3">
        <f t="shared" si="31"/>
        <v>0</v>
      </c>
      <c r="DX34" s="3">
        <f t="shared" si="31"/>
        <v>0</v>
      </c>
      <c r="DY34" s="3">
        <f t="shared" si="31"/>
        <v>0</v>
      </c>
    </row>
    <row r="35" spans="1:129" x14ac:dyDescent="0.3">
      <c r="A35">
        <v>32</v>
      </c>
      <c r="B35" s="3">
        <f t="shared" si="23"/>
        <v>0</v>
      </c>
      <c r="C35" s="3">
        <f t="shared" si="23"/>
        <v>0</v>
      </c>
      <c r="D35" s="3">
        <f t="shared" si="23"/>
        <v>0</v>
      </c>
      <c r="E35" s="3">
        <f t="shared" si="23"/>
        <v>0</v>
      </c>
      <c r="F35" s="3">
        <f t="shared" si="23"/>
        <v>0</v>
      </c>
      <c r="G35" s="3">
        <f t="shared" si="23"/>
        <v>0</v>
      </c>
      <c r="H35" s="3">
        <f t="shared" si="23"/>
        <v>0</v>
      </c>
      <c r="I35" s="3">
        <f t="shared" si="23"/>
        <v>0</v>
      </c>
      <c r="J35" s="3">
        <f t="shared" si="23"/>
        <v>0</v>
      </c>
      <c r="K35" s="3">
        <f t="shared" si="23"/>
        <v>0</v>
      </c>
      <c r="L35" s="3">
        <f t="shared" si="23"/>
        <v>0</v>
      </c>
      <c r="M35" s="3">
        <f t="shared" si="23"/>
        <v>0</v>
      </c>
      <c r="N35" s="3">
        <f t="shared" si="23"/>
        <v>0</v>
      </c>
      <c r="O35" s="3">
        <f t="shared" si="23"/>
        <v>0</v>
      </c>
      <c r="P35" s="3">
        <f t="shared" si="23"/>
        <v>0</v>
      </c>
      <c r="Q35" s="3">
        <f t="shared" si="23"/>
        <v>0</v>
      </c>
      <c r="R35" s="3">
        <f t="shared" si="20"/>
        <v>0</v>
      </c>
      <c r="S35" s="3">
        <f t="shared" si="20"/>
        <v>0</v>
      </c>
      <c r="T35" s="3">
        <f t="shared" si="20"/>
        <v>0</v>
      </c>
      <c r="U35" s="3">
        <f t="shared" si="20"/>
        <v>0</v>
      </c>
      <c r="V35" s="3">
        <f t="shared" si="20"/>
        <v>0</v>
      </c>
      <c r="W35" s="3">
        <f t="shared" si="20"/>
        <v>0</v>
      </c>
      <c r="X35" s="3">
        <f t="shared" si="20"/>
        <v>0</v>
      </c>
      <c r="Y35" s="3">
        <f t="shared" si="20"/>
        <v>0</v>
      </c>
      <c r="Z35" s="3">
        <f t="shared" si="27"/>
        <v>0</v>
      </c>
      <c r="AA35" s="3">
        <f t="shared" si="27"/>
        <v>0</v>
      </c>
      <c r="AB35" s="3">
        <f t="shared" si="27"/>
        <v>0</v>
      </c>
      <c r="AC35" s="3">
        <f t="shared" si="27"/>
        <v>0</v>
      </c>
      <c r="AD35" s="3">
        <f t="shared" si="27"/>
        <v>0</v>
      </c>
      <c r="AE35" s="3">
        <f t="shared" si="27"/>
        <v>0</v>
      </c>
      <c r="AF35" s="3">
        <f t="shared" si="27"/>
        <v>0</v>
      </c>
      <c r="AG35" s="3">
        <f t="shared" si="27"/>
        <v>0</v>
      </c>
      <c r="AH35" s="3">
        <f t="shared" si="27"/>
        <v>0</v>
      </c>
      <c r="AI35" s="3">
        <f t="shared" si="27"/>
        <v>0</v>
      </c>
      <c r="AJ35" s="3">
        <f t="shared" si="27"/>
        <v>0</v>
      </c>
      <c r="AK35" s="3">
        <f t="shared" si="27"/>
        <v>0</v>
      </c>
      <c r="AL35" s="3">
        <f t="shared" si="27"/>
        <v>0</v>
      </c>
      <c r="AM35" s="3">
        <f t="shared" si="27"/>
        <v>0</v>
      </c>
      <c r="AN35" s="3">
        <f t="shared" si="27"/>
        <v>0</v>
      </c>
      <c r="AO35" s="3">
        <f t="shared" si="27"/>
        <v>0</v>
      </c>
      <c r="AP35" s="3">
        <f t="shared" si="24"/>
        <v>0</v>
      </c>
      <c r="AQ35" s="3">
        <f t="shared" si="24"/>
        <v>0</v>
      </c>
      <c r="AR35" s="3">
        <f t="shared" si="24"/>
        <v>0</v>
      </c>
      <c r="AS35" s="3">
        <f t="shared" si="24"/>
        <v>0</v>
      </c>
      <c r="AT35" s="3">
        <f t="shared" si="24"/>
        <v>0</v>
      </c>
      <c r="AU35" s="3">
        <f t="shared" si="24"/>
        <v>0</v>
      </c>
      <c r="AV35" s="3">
        <f t="shared" si="24"/>
        <v>0</v>
      </c>
      <c r="AW35" s="3">
        <f t="shared" si="21"/>
        <v>0</v>
      </c>
      <c r="AX35" s="3">
        <f t="shared" si="21"/>
        <v>0</v>
      </c>
      <c r="AY35" s="3">
        <f t="shared" si="21"/>
        <v>0</v>
      </c>
      <c r="AZ35" s="3">
        <f t="shared" si="21"/>
        <v>0</v>
      </c>
      <c r="BA35" s="3">
        <f t="shared" si="21"/>
        <v>0</v>
      </c>
      <c r="BB35" s="3">
        <f t="shared" si="21"/>
        <v>0</v>
      </c>
      <c r="BC35" s="3">
        <f t="shared" si="21"/>
        <v>0</v>
      </c>
      <c r="BD35" s="3">
        <f t="shared" si="21"/>
        <v>0</v>
      </c>
      <c r="BE35" s="3">
        <f t="shared" si="21"/>
        <v>0</v>
      </c>
      <c r="BF35" s="3">
        <f t="shared" si="21"/>
        <v>0</v>
      </c>
      <c r="BG35" s="3">
        <f t="shared" si="21"/>
        <v>0</v>
      </c>
      <c r="BH35" s="3">
        <f t="shared" si="21"/>
        <v>0</v>
      </c>
      <c r="BI35" s="3">
        <f t="shared" si="21"/>
        <v>0</v>
      </c>
      <c r="BJ35" s="3">
        <f t="shared" si="21"/>
        <v>0</v>
      </c>
      <c r="BK35" s="3">
        <f t="shared" si="21"/>
        <v>0</v>
      </c>
      <c r="BL35" s="3">
        <f t="shared" si="21"/>
        <v>0</v>
      </c>
      <c r="BM35" s="3">
        <f t="shared" si="11"/>
        <v>0</v>
      </c>
      <c r="BN35" s="3">
        <f t="shared" si="28"/>
        <v>0</v>
      </c>
      <c r="BO35" s="3">
        <f t="shared" si="28"/>
        <v>0</v>
      </c>
      <c r="BP35" s="3">
        <f t="shared" si="28"/>
        <v>0</v>
      </c>
      <c r="BQ35" s="3">
        <f t="shared" si="28"/>
        <v>0</v>
      </c>
      <c r="BR35" s="3">
        <f t="shared" si="28"/>
        <v>0</v>
      </c>
      <c r="BS35" s="3">
        <f t="shared" si="28"/>
        <v>0</v>
      </c>
      <c r="BT35" s="3">
        <f t="shared" si="28"/>
        <v>0</v>
      </c>
      <c r="BU35" s="3">
        <f t="shared" si="28"/>
        <v>0</v>
      </c>
      <c r="BV35" s="3">
        <f t="shared" si="28"/>
        <v>0</v>
      </c>
      <c r="BW35" s="3">
        <f t="shared" si="28"/>
        <v>0</v>
      </c>
      <c r="BX35" s="3">
        <f t="shared" si="28"/>
        <v>0</v>
      </c>
      <c r="BY35" s="3">
        <f t="shared" si="28"/>
        <v>0</v>
      </c>
      <c r="BZ35" s="3">
        <f t="shared" si="28"/>
        <v>0</v>
      </c>
      <c r="CA35" s="3">
        <f t="shared" si="28"/>
        <v>0</v>
      </c>
      <c r="CB35" s="3">
        <f t="shared" si="28"/>
        <v>0</v>
      </c>
      <c r="CC35" s="3">
        <f t="shared" si="28"/>
        <v>0</v>
      </c>
      <c r="CD35" s="3">
        <f t="shared" si="25"/>
        <v>0</v>
      </c>
      <c r="CE35" s="3">
        <f t="shared" si="25"/>
        <v>0</v>
      </c>
      <c r="CF35" s="3">
        <f t="shared" si="25"/>
        <v>0</v>
      </c>
      <c r="CG35" s="3">
        <f t="shared" si="25"/>
        <v>0</v>
      </c>
      <c r="CH35" s="3">
        <f t="shared" si="25"/>
        <v>0</v>
      </c>
      <c r="CI35" s="3">
        <f t="shared" si="25"/>
        <v>0</v>
      </c>
      <c r="CJ35" s="3">
        <f t="shared" si="25"/>
        <v>0</v>
      </c>
      <c r="CK35" s="3">
        <f t="shared" si="25"/>
        <v>0</v>
      </c>
      <c r="CL35" s="3">
        <f t="shared" si="25"/>
        <v>0</v>
      </c>
      <c r="CM35" s="3">
        <f t="shared" si="25"/>
        <v>0</v>
      </c>
      <c r="CN35" s="3">
        <f t="shared" si="25"/>
        <v>0</v>
      </c>
      <c r="CO35" s="3">
        <f t="shared" si="25"/>
        <v>0</v>
      </c>
      <c r="CP35" s="3">
        <f t="shared" si="25"/>
        <v>0</v>
      </c>
      <c r="CQ35" s="3">
        <f t="shared" si="26"/>
        <v>0</v>
      </c>
      <c r="CR35" s="3">
        <f t="shared" si="26"/>
        <v>0</v>
      </c>
      <c r="CS35" s="3">
        <f t="shared" si="26"/>
        <v>0</v>
      </c>
      <c r="CT35" s="3">
        <f t="shared" si="29"/>
        <v>0</v>
      </c>
      <c r="CU35" s="3">
        <f t="shared" si="29"/>
        <v>0</v>
      </c>
      <c r="CV35" s="3">
        <f t="shared" si="29"/>
        <v>0</v>
      </c>
      <c r="CW35" s="3">
        <f t="shared" si="29"/>
        <v>0</v>
      </c>
      <c r="CX35" s="3">
        <f t="shared" si="29"/>
        <v>0</v>
      </c>
      <c r="CY35" s="3">
        <f t="shared" si="29"/>
        <v>0</v>
      </c>
      <c r="CZ35" s="3">
        <f t="shared" si="29"/>
        <v>0</v>
      </c>
      <c r="DA35" s="3">
        <f t="shared" si="29"/>
        <v>0</v>
      </c>
      <c r="DB35" s="3">
        <f t="shared" si="29"/>
        <v>0</v>
      </c>
      <c r="DC35" s="3">
        <f t="shared" si="29"/>
        <v>0</v>
      </c>
      <c r="DD35" s="3">
        <f t="shared" si="30"/>
        <v>0</v>
      </c>
      <c r="DE35" s="3">
        <f t="shared" si="30"/>
        <v>0</v>
      </c>
      <c r="DF35" s="3">
        <f t="shared" si="30"/>
        <v>0</v>
      </c>
      <c r="DG35" s="3">
        <f t="shared" si="30"/>
        <v>0</v>
      </c>
      <c r="DH35" s="3">
        <f t="shared" si="30"/>
        <v>0</v>
      </c>
      <c r="DI35" s="3">
        <f t="shared" si="30"/>
        <v>0</v>
      </c>
      <c r="DJ35" s="3">
        <f t="shared" si="30"/>
        <v>0</v>
      </c>
      <c r="DK35" s="3">
        <f t="shared" si="30"/>
        <v>0</v>
      </c>
      <c r="DL35" s="3">
        <f t="shared" si="30"/>
        <v>0</v>
      </c>
      <c r="DM35" s="3">
        <f t="shared" si="30"/>
        <v>0</v>
      </c>
      <c r="DN35" s="3">
        <f t="shared" si="31"/>
        <v>0</v>
      </c>
      <c r="DO35" s="3">
        <f t="shared" si="31"/>
        <v>0</v>
      </c>
      <c r="DP35" s="3">
        <f t="shared" si="31"/>
        <v>0</v>
      </c>
      <c r="DQ35" s="3">
        <f t="shared" si="31"/>
        <v>0</v>
      </c>
      <c r="DR35" s="3">
        <f t="shared" si="31"/>
        <v>0</v>
      </c>
      <c r="DS35" s="3">
        <f t="shared" si="31"/>
        <v>0</v>
      </c>
      <c r="DT35" s="3">
        <f t="shared" si="31"/>
        <v>0</v>
      </c>
      <c r="DU35" s="3">
        <f t="shared" si="31"/>
        <v>0</v>
      </c>
      <c r="DV35" s="3">
        <f t="shared" si="31"/>
        <v>0</v>
      </c>
      <c r="DW35" s="3">
        <f t="shared" si="31"/>
        <v>0</v>
      </c>
      <c r="DX35" s="3">
        <f t="shared" si="31"/>
        <v>0</v>
      </c>
      <c r="DY35" s="3">
        <f t="shared" si="31"/>
        <v>0</v>
      </c>
    </row>
    <row r="36" spans="1:129" x14ac:dyDescent="0.3">
      <c r="A36">
        <v>33</v>
      </c>
      <c r="B36" s="3">
        <f t="shared" si="23"/>
        <v>0</v>
      </c>
      <c r="C36" s="3">
        <f t="shared" si="23"/>
        <v>0</v>
      </c>
      <c r="D36" s="3">
        <f t="shared" si="23"/>
        <v>0</v>
      </c>
      <c r="E36" s="3">
        <f t="shared" si="23"/>
        <v>0</v>
      </c>
      <c r="F36" s="3">
        <f t="shared" si="23"/>
        <v>0</v>
      </c>
      <c r="G36" s="3">
        <f t="shared" si="23"/>
        <v>0</v>
      </c>
      <c r="H36" s="3">
        <f t="shared" si="23"/>
        <v>0</v>
      </c>
      <c r="I36" s="3">
        <f t="shared" si="23"/>
        <v>0</v>
      </c>
      <c r="J36" s="3">
        <f t="shared" si="23"/>
        <v>0</v>
      </c>
      <c r="K36" s="3">
        <f t="shared" si="23"/>
        <v>0</v>
      </c>
      <c r="L36" s="3">
        <f t="shared" si="23"/>
        <v>0</v>
      </c>
      <c r="M36" s="3">
        <f t="shared" si="23"/>
        <v>0</v>
      </c>
      <c r="N36" s="3">
        <f t="shared" si="23"/>
        <v>0</v>
      </c>
      <c r="O36" s="3">
        <f t="shared" si="23"/>
        <v>0</v>
      </c>
      <c r="P36" s="3">
        <f t="shared" si="23"/>
        <v>0</v>
      </c>
      <c r="Q36" s="3">
        <f t="shared" si="23"/>
        <v>0</v>
      </c>
      <c r="R36" s="3">
        <f t="shared" si="20"/>
        <v>0</v>
      </c>
      <c r="S36" s="3">
        <f t="shared" si="20"/>
        <v>0</v>
      </c>
      <c r="T36" s="3">
        <f t="shared" si="20"/>
        <v>0</v>
      </c>
      <c r="U36" s="3">
        <f t="shared" si="20"/>
        <v>0</v>
      </c>
      <c r="V36" s="3">
        <f t="shared" si="20"/>
        <v>0</v>
      </c>
      <c r="W36" s="3">
        <f t="shared" si="20"/>
        <v>0</v>
      </c>
      <c r="X36" s="3">
        <f t="shared" si="20"/>
        <v>0</v>
      </c>
      <c r="Y36" s="3">
        <f t="shared" si="20"/>
        <v>0</v>
      </c>
      <c r="Z36" s="3">
        <f t="shared" si="27"/>
        <v>0</v>
      </c>
      <c r="AA36" s="3">
        <f t="shared" si="27"/>
        <v>0</v>
      </c>
      <c r="AB36" s="3">
        <f t="shared" si="27"/>
        <v>0</v>
      </c>
      <c r="AC36" s="3">
        <f t="shared" si="27"/>
        <v>0</v>
      </c>
      <c r="AD36" s="3">
        <f t="shared" si="27"/>
        <v>0</v>
      </c>
      <c r="AE36" s="3">
        <f t="shared" si="27"/>
        <v>0</v>
      </c>
      <c r="AF36" s="3">
        <f t="shared" si="27"/>
        <v>0</v>
      </c>
      <c r="AG36" s="3">
        <f t="shared" si="27"/>
        <v>0</v>
      </c>
      <c r="AH36" s="3">
        <f t="shared" si="27"/>
        <v>0</v>
      </c>
      <c r="AI36" s="3">
        <f t="shared" si="27"/>
        <v>0</v>
      </c>
      <c r="AJ36" s="3">
        <f t="shared" si="27"/>
        <v>0</v>
      </c>
      <c r="AK36" s="3">
        <f t="shared" si="27"/>
        <v>0</v>
      </c>
      <c r="AL36" s="3">
        <f t="shared" si="27"/>
        <v>0</v>
      </c>
      <c r="AM36" s="3">
        <f t="shared" si="27"/>
        <v>0</v>
      </c>
      <c r="AN36" s="3">
        <f t="shared" si="27"/>
        <v>0</v>
      </c>
      <c r="AO36" s="3">
        <f t="shared" si="27"/>
        <v>0</v>
      </c>
      <c r="AP36" s="3">
        <f t="shared" si="24"/>
        <v>0</v>
      </c>
      <c r="AQ36" s="3">
        <f t="shared" si="24"/>
        <v>0</v>
      </c>
      <c r="AR36" s="3">
        <f t="shared" si="24"/>
        <v>0</v>
      </c>
      <c r="AS36" s="3">
        <f t="shared" si="24"/>
        <v>0</v>
      </c>
      <c r="AT36" s="3">
        <f t="shared" si="24"/>
        <v>0</v>
      </c>
      <c r="AU36" s="3">
        <f t="shared" si="24"/>
        <v>0</v>
      </c>
      <c r="AV36" s="3">
        <f t="shared" si="24"/>
        <v>0</v>
      </c>
      <c r="AW36" s="3">
        <f t="shared" si="21"/>
        <v>0</v>
      </c>
      <c r="AX36" s="3">
        <f t="shared" si="21"/>
        <v>0</v>
      </c>
      <c r="AY36" s="3">
        <f t="shared" si="21"/>
        <v>0</v>
      </c>
      <c r="AZ36" s="3">
        <f t="shared" si="21"/>
        <v>0</v>
      </c>
      <c r="BA36" s="3">
        <f t="shared" si="21"/>
        <v>0</v>
      </c>
      <c r="BB36" s="3">
        <f t="shared" si="21"/>
        <v>0</v>
      </c>
      <c r="BC36" s="3">
        <f t="shared" si="21"/>
        <v>0</v>
      </c>
      <c r="BD36" s="3">
        <f t="shared" si="21"/>
        <v>0</v>
      </c>
      <c r="BE36" s="3">
        <f t="shared" si="21"/>
        <v>0</v>
      </c>
      <c r="BF36" s="3">
        <f t="shared" si="21"/>
        <v>0</v>
      </c>
      <c r="BG36" s="3">
        <f t="shared" si="21"/>
        <v>0</v>
      </c>
      <c r="BH36" s="3">
        <f t="shared" si="21"/>
        <v>0</v>
      </c>
      <c r="BI36" s="3">
        <f t="shared" si="21"/>
        <v>0</v>
      </c>
      <c r="BJ36" s="3">
        <f t="shared" si="21"/>
        <v>0</v>
      </c>
      <c r="BK36" s="3">
        <f t="shared" si="21"/>
        <v>0</v>
      </c>
      <c r="BL36" s="3">
        <f t="shared" si="21"/>
        <v>0</v>
      </c>
      <c r="BM36" s="3">
        <f t="shared" si="11"/>
        <v>0</v>
      </c>
      <c r="BN36" s="3">
        <f t="shared" si="28"/>
        <v>0</v>
      </c>
      <c r="BO36" s="3">
        <f t="shared" si="28"/>
        <v>0</v>
      </c>
      <c r="BP36" s="3">
        <f t="shared" si="28"/>
        <v>0</v>
      </c>
      <c r="BQ36" s="3">
        <f t="shared" si="28"/>
        <v>0</v>
      </c>
      <c r="BR36" s="3">
        <f t="shared" si="28"/>
        <v>0</v>
      </c>
      <c r="BS36" s="3">
        <f t="shared" si="28"/>
        <v>0</v>
      </c>
      <c r="BT36" s="3">
        <f t="shared" si="28"/>
        <v>0</v>
      </c>
      <c r="BU36" s="3">
        <f t="shared" si="28"/>
        <v>0</v>
      </c>
      <c r="BV36" s="3">
        <f t="shared" si="28"/>
        <v>0</v>
      </c>
      <c r="BW36" s="3">
        <f t="shared" si="28"/>
        <v>0</v>
      </c>
      <c r="BX36" s="3">
        <f t="shared" si="28"/>
        <v>0</v>
      </c>
      <c r="BY36" s="3">
        <f t="shared" si="28"/>
        <v>0</v>
      </c>
      <c r="BZ36" s="3">
        <f t="shared" si="28"/>
        <v>0</v>
      </c>
      <c r="CA36" s="3">
        <f t="shared" si="28"/>
        <v>0</v>
      </c>
      <c r="CB36" s="3">
        <f t="shared" si="28"/>
        <v>0</v>
      </c>
      <c r="CC36" s="3">
        <f t="shared" si="28"/>
        <v>0</v>
      </c>
      <c r="CD36" s="3">
        <f t="shared" si="25"/>
        <v>0</v>
      </c>
      <c r="CE36" s="3">
        <f t="shared" si="25"/>
        <v>0</v>
      </c>
      <c r="CF36" s="3">
        <f t="shared" si="25"/>
        <v>0</v>
      </c>
      <c r="CG36" s="3">
        <f t="shared" si="25"/>
        <v>0</v>
      </c>
      <c r="CH36" s="3">
        <f t="shared" si="25"/>
        <v>0</v>
      </c>
      <c r="CI36" s="3">
        <f t="shared" si="25"/>
        <v>0</v>
      </c>
      <c r="CJ36" s="3">
        <f t="shared" si="25"/>
        <v>0</v>
      </c>
      <c r="CK36" s="3">
        <f t="shared" si="25"/>
        <v>0</v>
      </c>
      <c r="CL36" s="3">
        <f t="shared" si="25"/>
        <v>0</v>
      </c>
      <c r="CM36" s="3">
        <f t="shared" si="25"/>
        <v>0</v>
      </c>
      <c r="CN36" s="3">
        <f t="shared" si="25"/>
        <v>0</v>
      </c>
      <c r="CO36" s="3">
        <f t="shared" si="25"/>
        <v>0</v>
      </c>
      <c r="CP36" s="3">
        <f t="shared" si="25"/>
        <v>0</v>
      </c>
      <c r="CQ36" s="3">
        <f t="shared" si="26"/>
        <v>0</v>
      </c>
      <c r="CR36" s="3">
        <f t="shared" si="26"/>
        <v>0</v>
      </c>
      <c r="CS36" s="3">
        <f t="shared" si="26"/>
        <v>0</v>
      </c>
      <c r="CT36" s="3">
        <f t="shared" si="29"/>
        <v>0</v>
      </c>
      <c r="CU36" s="3">
        <f t="shared" si="29"/>
        <v>0</v>
      </c>
      <c r="CV36" s="3">
        <f t="shared" si="29"/>
        <v>0</v>
      </c>
      <c r="CW36" s="3">
        <f t="shared" si="29"/>
        <v>0</v>
      </c>
      <c r="CX36" s="3">
        <f t="shared" si="29"/>
        <v>0</v>
      </c>
      <c r="CY36" s="3">
        <f t="shared" si="29"/>
        <v>0</v>
      </c>
      <c r="CZ36" s="3">
        <f t="shared" si="29"/>
        <v>0</v>
      </c>
      <c r="DA36" s="3">
        <f t="shared" si="29"/>
        <v>0</v>
      </c>
      <c r="DB36" s="3">
        <f t="shared" si="29"/>
        <v>0</v>
      </c>
      <c r="DC36" s="3">
        <f t="shared" si="29"/>
        <v>0</v>
      </c>
      <c r="DD36" s="3">
        <f t="shared" si="30"/>
        <v>0</v>
      </c>
      <c r="DE36" s="3">
        <f t="shared" si="30"/>
        <v>0</v>
      </c>
      <c r="DF36" s="3">
        <f t="shared" si="30"/>
        <v>0</v>
      </c>
      <c r="DG36" s="3">
        <f t="shared" si="30"/>
        <v>0</v>
      </c>
      <c r="DH36" s="3">
        <f t="shared" si="30"/>
        <v>0</v>
      </c>
      <c r="DI36" s="3">
        <f t="shared" si="30"/>
        <v>0</v>
      </c>
      <c r="DJ36" s="3">
        <f t="shared" si="30"/>
        <v>0</v>
      </c>
      <c r="DK36" s="3">
        <f t="shared" si="30"/>
        <v>0</v>
      </c>
      <c r="DL36" s="3">
        <f t="shared" si="30"/>
        <v>0</v>
      </c>
      <c r="DM36" s="3">
        <f t="shared" si="30"/>
        <v>0</v>
      </c>
      <c r="DN36" s="3">
        <f t="shared" si="31"/>
        <v>0</v>
      </c>
      <c r="DO36" s="3">
        <f t="shared" si="31"/>
        <v>0</v>
      </c>
      <c r="DP36" s="3">
        <f t="shared" si="31"/>
        <v>0</v>
      </c>
      <c r="DQ36" s="3">
        <f t="shared" si="31"/>
        <v>0</v>
      </c>
      <c r="DR36" s="3">
        <f t="shared" si="31"/>
        <v>0</v>
      </c>
      <c r="DS36" s="3">
        <f t="shared" si="31"/>
        <v>0</v>
      </c>
      <c r="DT36" s="3">
        <f t="shared" si="31"/>
        <v>0</v>
      </c>
      <c r="DU36" s="3">
        <f t="shared" si="31"/>
        <v>0</v>
      </c>
      <c r="DV36" s="3">
        <f t="shared" si="31"/>
        <v>0</v>
      </c>
      <c r="DW36" s="3">
        <f t="shared" si="31"/>
        <v>0</v>
      </c>
      <c r="DX36" s="3">
        <f t="shared" si="31"/>
        <v>0</v>
      </c>
      <c r="DY36" s="3">
        <f t="shared" si="31"/>
        <v>0</v>
      </c>
    </row>
    <row r="37" spans="1:129" x14ac:dyDescent="0.3">
      <c r="A37">
        <v>34</v>
      </c>
      <c r="B37" s="3">
        <f t="shared" si="23"/>
        <v>0</v>
      </c>
      <c r="C37" s="3">
        <f t="shared" si="23"/>
        <v>0</v>
      </c>
      <c r="D37" s="3">
        <f t="shared" si="23"/>
        <v>0</v>
      </c>
      <c r="E37" s="3">
        <f t="shared" si="23"/>
        <v>0</v>
      </c>
      <c r="F37" s="3">
        <f t="shared" si="23"/>
        <v>0</v>
      </c>
      <c r="G37" s="3">
        <f t="shared" si="23"/>
        <v>0</v>
      </c>
      <c r="H37" s="3">
        <f t="shared" si="23"/>
        <v>0</v>
      </c>
      <c r="I37" s="3">
        <f t="shared" si="23"/>
        <v>0</v>
      </c>
      <c r="J37" s="3">
        <f t="shared" si="23"/>
        <v>0</v>
      </c>
      <c r="K37" s="3">
        <f t="shared" si="23"/>
        <v>0</v>
      </c>
      <c r="L37" s="3">
        <f t="shared" si="23"/>
        <v>0</v>
      </c>
      <c r="M37" s="3">
        <f t="shared" si="23"/>
        <v>0</v>
      </c>
      <c r="N37" s="3">
        <f t="shared" si="23"/>
        <v>0</v>
      </c>
      <c r="O37" s="3">
        <f t="shared" si="23"/>
        <v>0</v>
      </c>
      <c r="P37" s="3">
        <f t="shared" si="23"/>
        <v>0</v>
      </c>
      <c r="Q37" s="3">
        <f t="shared" si="23"/>
        <v>0</v>
      </c>
      <c r="R37" s="3">
        <f t="shared" si="20"/>
        <v>0</v>
      </c>
      <c r="S37" s="3">
        <f t="shared" si="20"/>
        <v>0</v>
      </c>
      <c r="T37" s="3">
        <f t="shared" si="20"/>
        <v>0</v>
      </c>
      <c r="U37" s="3">
        <f t="shared" si="20"/>
        <v>0</v>
      </c>
      <c r="V37" s="3">
        <f t="shared" si="20"/>
        <v>0</v>
      </c>
      <c r="W37" s="3">
        <f t="shared" si="20"/>
        <v>0</v>
      </c>
      <c r="X37" s="3">
        <f t="shared" si="20"/>
        <v>0</v>
      </c>
      <c r="Y37" s="3">
        <f t="shared" si="20"/>
        <v>0</v>
      </c>
      <c r="Z37" s="3">
        <f t="shared" si="27"/>
        <v>0</v>
      </c>
      <c r="AA37" s="3">
        <f t="shared" si="27"/>
        <v>0</v>
      </c>
      <c r="AB37" s="3">
        <f t="shared" si="27"/>
        <v>0</v>
      </c>
      <c r="AC37" s="3">
        <f t="shared" si="27"/>
        <v>0</v>
      </c>
      <c r="AD37" s="3">
        <f t="shared" si="27"/>
        <v>0</v>
      </c>
      <c r="AE37" s="3">
        <f t="shared" si="27"/>
        <v>0</v>
      </c>
      <c r="AF37" s="3">
        <f t="shared" si="27"/>
        <v>0</v>
      </c>
      <c r="AG37" s="3">
        <f t="shared" si="27"/>
        <v>0</v>
      </c>
      <c r="AH37" s="3">
        <f t="shared" si="27"/>
        <v>0</v>
      </c>
      <c r="AI37" s="3">
        <f t="shared" si="27"/>
        <v>0</v>
      </c>
      <c r="AJ37" s="3">
        <f t="shared" si="27"/>
        <v>0</v>
      </c>
      <c r="AK37" s="3">
        <f t="shared" si="27"/>
        <v>0</v>
      </c>
      <c r="AL37" s="3">
        <f t="shared" si="27"/>
        <v>0</v>
      </c>
      <c r="AM37" s="3">
        <f t="shared" si="27"/>
        <v>0</v>
      </c>
      <c r="AN37" s="3">
        <f t="shared" si="27"/>
        <v>0</v>
      </c>
      <c r="AO37" s="3">
        <f t="shared" si="27"/>
        <v>0</v>
      </c>
      <c r="AP37" s="3">
        <f t="shared" si="24"/>
        <v>0</v>
      </c>
      <c r="AQ37" s="3">
        <f t="shared" si="24"/>
        <v>0</v>
      </c>
      <c r="AR37" s="3">
        <f t="shared" si="24"/>
        <v>0</v>
      </c>
      <c r="AS37" s="3">
        <f t="shared" si="24"/>
        <v>0</v>
      </c>
      <c r="AT37" s="3">
        <f t="shared" si="24"/>
        <v>0</v>
      </c>
      <c r="AU37" s="3">
        <f t="shared" si="24"/>
        <v>0</v>
      </c>
      <c r="AV37" s="3">
        <f t="shared" si="24"/>
        <v>0</v>
      </c>
      <c r="AW37" s="3">
        <f t="shared" si="21"/>
        <v>0</v>
      </c>
      <c r="AX37" s="3">
        <f t="shared" si="21"/>
        <v>0</v>
      </c>
      <c r="AY37" s="3">
        <f t="shared" si="21"/>
        <v>0</v>
      </c>
      <c r="AZ37" s="3">
        <f t="shared" si="21"/>
        <v>0</v>
      </c>
      <c r="BA37" s="3">
        <f t="shared" si="21"/>
        <v>0</v>
      </c>
      <c r="BB37" s="3">
        <f t="shared" si="21"/>
        <v>0</v>
      </c>
      <c r="BC37" s="3">
        <f t="shared" si="21"/>
        <v>0</v>
      </c>
      <c r="BD37" s="3">
        <f t="shared" si="21"/>
        <v>0</v>
      </c>
      <c r="BE37" s="3">
        <f t="shared" si="21"/>
        <v>0</v>
      </c>
      <c r="BF37" s="3">
        <f t="shared" si="21"/>
        <v>0</v>
      </c>
      <c r="BG37" s="3">
        <f t="shared" si="21"/>
        <v>0</v>
      </c>
      <c r="BH37" s="3">
        <f t="shared" si="21"/>
        <v>0</v>
      </c>
      <c r="BI37" s="3">
        <f t="shared" si="21"/>
        <v>0</v>
      </c>
      <c r="BJ37" s="3">
        <f t="shared" si="21"/>
        <v>0</v>
      </c>
      <c r="BK37" s="3">
        <f t="shared" si="21"/>
        <v>0</v>
      </c>
      <c r="BL37" s="3">
        <f t="shared" si="21"/>
        <v>0</v>
      </c>
      <c r="BM37" s="3">
        <f t="shared" si="11"/>
        <v>0</v>
      </c>
      <c r="BN37" s="3">
        <f t="shared" si="28"/>
        <v>0</v>
      </c>
      <c r="BO37" s="3">
        <f t="shared" si="28"/>
        <v>0</v>
      </c>
      <c r="BP37" s="3">
        <f t="shared" si="28"/>
        <v>0</v>
      </c>
      <c r="BQ37" s="3">
        <f t="shared" si="28"/>
        <v>0</v>
      </c>
      <c r="BR37" s="3">
        <f t="shared" si="28"/>
        <v>0</v>
      </c>
      <c r="BS37" s="3">
        <f t="shared" si="28"/>
        <v>0</v>
      </c>
      <c r="BT37" s="3">
        <f t="shared" si="28"/>
        <v>0</v>
      </c>
      <c r="BU37" s="3">
        <f t="shared" si="28"/>
        <v>0</v>
      </c>
      <c r="BV37" s="3">
        <f t="shared" si="28"/>
        <v>0</v>
      </c>
      <c r="BW37" s="3">
        <f t="shared" si="28"/>
        <v>0</v>
      </c>
      <c r="BX37" s="3">
        <f t="shared" si="28"/>
        <v>0</v>
      </c>
      <c r="BY37" s="3">
        <f t="shared" si="28"/>
        <v>0</v>
      </c>
      <c r="BZ37" s="3">
        <f t="shared" si="28"/>
        <v>0</v>
      </c>
      <c r="CA37" s="3">
        <f t="shared" si="28"/>
        <v>0</v>
      </c>
      <c r="CB37" s="3">
        <f t="shared" si="28"/>
        <v>0</v>
      </c>
      <c r="CC37" s="3">
        <f t="shared" si="28"/>
        <v>0</v>
      </c>
      <c r="CD37" s="3">
        <f t="shared" si="25"/>
        <v>0</v>
      </c>
      <c r="CE37" s="3">
        <f t="shared" si="25"/>
        <v>0</v>
      </c>
      <c r="CF37" s="3">
        <f t="shared" si="25"/>
        <v>0</v>
      </c>
      <c r="CG37" s="3">
        <f t="shared" si="25"/>
        <v>0</v>
      </c>
      <c r="CH37" s="3">
        <f t="shared" si="25"/>
        <v>0</v>
      </c>
      <c r="CI37" s="3">
        <f t="shared" si="25"/>
        <v>0</v>
      </c>
      <c r="CJ37" s="3">
        <f t="shared" si="25"/>
        <v>0</v>
      </c>
      <c r="CK37" s="3">
        <f t="shared" si="25"/>
        <v>0</v>
      </c>
      <c r="CL37" s="3">
        <f t="shared" si="25"/>
        <v>0</v>
      </c>
      <c r="CM37" s="3">
        <f t="shared" si="25"/>
        <v>0</v>
      </c>
      <c r="CN37" s="3">
        <f t="shared" si="25"/>
        <v>0</v>
      </c>
      <c r="CO37" s="3">
        <f t="shared" si="25"/>
        <v>0</v>
      </c>
      <c r="CP37" s="3">
        <f t="shared" si="25"/>
        <v>0</v>
      </c>
      <c r="CQ37" s="3">
        <f t="shared" si="26"/>
        <v>0</v>
      </c>
      <c r="CR37" s="3">
        <f t="shared" si="26"/>
        <v>0</v>
      </c>
      <c r="CS37" s="3">
        <f t="shared" si="26"/>
        <v>0</v>
      </c>
      <c r="CT37" s="3">
        <f t="shared" si="29"/>
        <v>0</v>
      </c>
      <c r="CU37" s="3">
        <f t="shared" si="29"/>
        <v>0</v>
      </c>
      <c r="CV37" s="3">
        <f t="shared" si="29"/>
        <v>0</v>
      </c>
      <c r="CW37" s="3">
        <f t="shared" si="29"/>
        <v>0</v>
      </c>
      <c r="CX37" s="3">
        <f t="shared" si="29"/>
        <v>0</v>
      </c>
      <c r="CY37" s="3">
        <f t="shared" si="29"/>
        <v>0</v>
      </c>
      <c r="CZ37" s="3">
        <f t="shared" si="29"/>
        <v>0</v>
      </c>
      <c r="DA37" s="3">
        <f t="shared" si="29"/>
        <v>0</v>
      </c>
      <c r="DB37" s="3">
        <f t="shared" si="29"/>
        <v>0</v>
      </c>
      <c r="DC37" s="3">
        <f t="shared" si="29"/>
        <v>0</v>
      </c>
      <c r="DD37" s="3">
        <f t="shared" si="30"/>
        <v>0</v>
      </c>
      <c r="DE37" s="3">
        <f t="shared" si="30"/>
        <v>0</v>
      </c>
      <c r="DF37" s="3">
        <f t="shared" si="30"/>
        <v>0</v>
      </c>
      <c r="DG37" s="3">
        <f t="shared" si="30"/>
        <v>0</v>
      </c>
      <c r="DH37" s="3">
        <f t="shared" si="30"/>
        <v>0</v>
      </c>
      <c r="DI37" s="3">
        <f t="shared" si="30"/>
        <v>0</v>
      </c>
      <c r="DJ37" s="3">
        <f t="shared" si="30"/>
        <v>0</v>
      </c>
      <c r="DK37" s="3">
        <f t="shared" si="30"/>
        <v>0</v>
      </c>
      <c r="DL37" s="3">
        <f t="shared" si="30"/>
        <v>0</v>
      </c>
      <c r="DM37" s="3">
        <f t="shared" si="30"/>
        <v>0</v>
      </c>
      <c r="DN37" s="3">
        <f t="shared" si="31"/>
        <v>0</v>
      </c>
      <c r="DO37" s="3">
        <f t="shared" si="31"/>
        <v>0</v>
      </c>
      <c r="DP37" s="3">
        <f t="shared" si="31"/>
        <v>0</v>
      </c>
      <c r="DQ37" s="3">
        <f t="shared" si="31"/>
        <v>0</v>
      </c>
      <c r="DR37" s="3">
        <f t="shared" si="31"/>
        <v>0</v>
      </c>
      <c r="DS37" s="3">
        <f t="shared" si="31"/>
        <v>0</v>
      </c>
      <c r="DT37" s="3">
        <f t="shared" si="31"/>
        <v>0</v>
      </c>
      <c r="DU37" s="3">
        <f t="shared" si="31"/>
        <v>0</v>
      </c>
      <c r="DV37" s="3">
        <f t="shared" si="31"/>
        <v>0</v>
      </c>
      <c r="DW37" s="3">
        <f t="shared" si="31"/>
        <v>0</v>
      </c>
      <c r="DX37" s="3">
        <f t="shared" si="31"/>
        <v>0</v>
      </c>
      <c r="DY37" s="3">
        <f t="shared" si="31"/>
        <v>0</v>
      </c>
    </row>
    <row r="38" spans="1:129" x14ac:dyDescent="0.3">
      <c r="A38">
        <v>35</v>
      </c>
      <c r="B38" s="3">
        <f t="shared" si="23"/>
        <v>0</v>
      </c>
      <c r="C38" s="3">
        <f t="shared" si="23"/>
        <v>0</v>
      </c>
      <c r="D38" s="3">
        <f t="shared" si="23"/>
        <v>0</v>
      </c>
      <c r="E38" s="3">
        <f t="shared" si="23"/>
        <v>0</v>
      </c>
      <c r="F38" s="3">
        <f t="shared" si="23"/>
        <v>0</v>
      </c>
      <c r="G38" s="3">
        <f t="shared" si="23"/>
        <v>0</v>
      </c>
      <c r="H38" s="3">
        <f t="shared" si="23"/>
        <v>0</v>
      </c>
      <c r="I38" s="3">
        <f t="shared" si="23"/>
        <v>0</v>
      </c>
      <c r="J38" s="3">
        <f t="shared" si="23"/>
        <v>0</v>
      </c>
      <c r="K38" s="3">
        <f t="shared" si="23"/>
        <v>0</v>
      </c>
      <c r="L38" s="3">
        <f t="shared" si="23"/>
        <v>0</v>
      </c>
      <c r="M38" s="3">
        <f t="shared" si="23"/>
        <v>0</v>
      </c>
      <c r="N38" s="3">
        <f t="shared" si="23"/>
        <v>0</v>
      </c>
      <c r="O38" s="3">
        <f t="shared" si="23"/>
        <v>0</v>
      </c>
      <c r="P38" s="3">
        <f t="shared" si="23"/>
        <v>0</v>
      </c>
      <c r="Q38" s="3">
        <f t="shared" si="23"/>
        <v>0</v>
      </c>
      <c r="R38" s="3">
        <f t="shared" si="20"/>
        <v>0</v>
      </c>
      <c r="S38" s="3">
        <f t="shared" si="20"/>
        <v>0</v>
      </c>
      <c r="T38" s="3">
        <f t="shared" si="20"/>
        <v>0</v>
      </c>
      <c r="U38" s="3">
        <f t="shared" si="20"/>
        <v>0</v>
      </c>
      <c r="V38" s="3">
        <f t="shared" si="20"/>
        <v>0</v>
      </c>
      <c r="W38" s="3">
        <f t="shared" si="20"/>
        <v>0</v>
      </c>
      <c r="X38" s="3">
        <f t="shared" si="20"/>
        <v>0</v>
      </c>
      <c r="Y38" s="3">
        <f t="shared" si="20"/>
        <v>0</v>
      </c>
      <c r="Z38" s="3">
        <f t="shared" si="27"/>
        <v>0</v>
      </c>
      <c r="AA38" s="3">
        <f t="shared" si="27"/>
        <v>0</v>
      </c>
      <c r="AB38" s="3">
        <f t="shared" si="27"/>
        <v>0</v>
      </c>
      <c r="AC38" s="3">
        <f t="shared" si="27"/>
        <v>0</v>
      </c>
      <c r="AD38" s="3">
        <f t="shared" si="27"/>
        <v>0</v>
      </c>
      <c r="AE38" s="3">
        <f t="shared" si="27"/>
        <v>0</v>
      </c>
      <c r="AF38" s="3">
        <f t="shared" si="27"/>
        <v>0</v>
      </c>
      <c r="AG38" s="3">
        <f t="shared" si="27"/>
        <v>0</v>
      </c>
      <c r="AH38" s="3">
        <f t="shared" si="27"/>
        <v>0</v>
      </c>
      <c r="AI38" s="3">
        <f t="shared" si="27"/>
        <v>0</v>
      </c>
      <c r="AJ38" s="3">
        <f t="shared" si="27"/>
        <v>0</v>
      </c>
      <c r="AK38" s="3">
        <f t="shared" si="27"/>
        <v>0</v>
      </c>
      <c r="AL38" s="3">
        <f t="shared" si="27"/>
        <v>0</v>
      </c>
      <c r="AM38" s="3">
        <f t="shared" si="27"/>
        <v>0</v>
      </c>
      <c r="AN38" s="3">
        <f t="shared" si="27"/>
        <v>0</v>
      </c>
      <c r="AO38" s="3">
        <f t="shared" si="27"/>
        <v>0</v>
      </c>
      <c r="AP38" s="3">
        <f t="shared" si="24"/>
        <v>0</v>
      </c>
      <c r="AQ38" s="3">
        <f t="shared" si="24"/>
        <v>0</v>
      </c>
      <c r="AR38" s="3">
        <f t="shared" si="24"/>
        <v>0</v>
      </c>
      <c r="AS38" s="3">
        <f t="shared" si="24"/>
        <v>0</v>
      </c>
      <c r="AT38" s="3">
        <f t="shared" si="24"/>
        <v>0</v>
      </c>
      <c r="AU38" s="3">
        <f t="shared" si="24"/>
        <v>0</v>
      </c>
      <c r="AV38" s="3">
        <f t="shared" si="24"/>
        <v>0</v>
      </c>
      <c r="AW38" s="3">
        <f t="shared" si="21"/>
        <v>0</v>
      </c>
      <c r="AX38" s="3">
        <f t="shared" si="21"/>
        <v>0</v>
      </c>
      <c r="AY38" s="3">
        <f t="shared" si="21"/>
        <v>0</v>
      </c>
      <c r="AZ38" s="3">
        <f t="shared" si="21"/>
        <v>0</v>
      </c>
      <c r="BA38" s="3">
        <f t="shared" si="21"/>
        <v>0</v>
      </c>
      <c r="BB38" s="3">
        <f t="shared" si="21"/>
        <v>0</v>
      </c>
      <c r="BC38" s="3">
        <f t="shared" si="21"/>
        <v>0</v>
      </c>
      <c r="BD38" s="3">
        <f t="shared" si="21"/>
        <v>0</v>
      </c>
      <c r="BE38" s="3">
        <f t="shared" si="21"/>
        <v>0</v>
      </c>
      <c r="BF38" s="3">
        <f t="shared" si="21"/>
        <v>0</v>
      </c>
      <c r="BG38" s="3">
        <f t="shared" si="21"/>
        <v>0</v>
      </c>
      <c r="BH38" s="3">
        <f t="shared" si="21"/>
        <v>0</v>
      </c>
      <c r="BI38" s="3">
        <f t="shared" si="21"/>
        <v>0</v>
      </c>
      <c r="BJ38" s="3">
        <f t="shared" si="21"/>
        <v>0</v>
      </c>
      <c r="BK38" s="3">
        <f t="shared" si="21"/>
        <v>0</v>
      </c>
      <c r="BL38" s="3">
        <f t="shared" si="21"/>
        <v>0</v>
      </c>
      <c r="BM38" s="3">
        <f t="shared" si="11"/>
        <v>0</v>
      </c>
      <c r="BN38" s="3">
        <f t="shared" si="28"/>
        <v>0</v>
      </c>
      <c r="BO38" s="3">
        <f t="shared" si="28"/>
        <v>0</v>
      </c>
      <c r="BP38" s="3">
        <f t="shared" si="28"/>
        <v>0</v>
      </c>
      <c r="BQ38" s="3">
        <f t="shared" si="28"/>
        <v>0</v>
      </c>
      <c r="BR38" s="3">
        <f t="shared" si="28"/>
        <v>0</v>
      </c>
      <c r="BS38" s="3">
        <f t="shared" si="28"/>
        <v>0</v>
      </c>
      <c r="BT38" s="3">
        <f t="shared" si="28"/>
        <v>0</v>
      </c>
      <c r="BU38" s="3">
        <f t="shared" si="28"/>
        <v>0</v>
      </c>
      <c r="BV38" s="3">
        <f t="shared" si="28"/>
        <v>0</v>
      </c>
      <c r="BW38" s="3">
        <f t="shared" si="28"/>
        <v>0</v>
      </c>
      <c r="BX38" s="3">
        <f t="shared" si="28"/>
        <v>0</v>
      </c>
      <c r="BY38" s="3">
        <f t="shared" si="28"/>
        <v>0</v>
      </c>
      <c r="BZ38" s="3">
        <f t="shared" si="28"/>
        <v>0</v>
      </c>
      <c r="CA38" s="3">
        <f t="shared" si="28"/>
        <v>0</v>
      </c>
      <c r="CB38" s="3">
        <f t="shared" si="28"/>
        <v>0</v>
      </c>
      <c r="CC38" s="3">
        <f t="shared" si="28"/>
        <v>0</v>
      </c>
      <c r="CD38" s="3">
        <f t="shared" si="25"/>
        <v>0</v>
      </c>
      <c r="CE38" s="3">
        <f t="shared" si="25"/>
        <v>0</v>
      </c>
      <c r="CF38" s="3">
        <f t="shared" si="25"/>
        <v>0</v>
      </c>
      <c r="CG38" s="3">
        <f t="shared" si="25"/>
        <v>0</v>
      </c>
      <c r="CH38" s="3">
        <f t="shared" si="25"/>
        <v>0</v>
      </c>
      <c r="CI38" s="3">
        <f t="shared" si="25"/>
        <v>0</v>
      </c>
      <c r="CJ38" s="3">
        <f t="shared" si="25"/>
        <v>0</v>
      </c>
      <c r="CK38" s="3">
        <f t="shared" si="25"/>
        <v>0</v>
      </c>
      <c r="CL38" s="3">
        <f t="shared" si="25"/>
        <v>0</v>
      </c>
      <c r="CM38" s="3">
        <f t="shared" si="25"/>
        <v>0</v>
      </c>
      <c r="CN38" s="3">
        <f t="shared" si="25"/>
        <v>0</v>
      </c>
      <c r="CO38" s="3">
        <f t="shared" si="25"/>
        <v>0</v>
      </c>
      <c r="CP38" s="3">
        <f t="shared" si="25"/>
        <v>0</v>
      </c>
      <c r="CQ38" s="3">
        <f t="shared" si="26"/>
        <v>0</v>
      </c>
      <c r="CR38" s="3">
        <f t="shared" si="26"/>
        <v>0</v>
      </c>
      <c r="CS38" s="3">
        <f t="shared" si="26"/>
        <v>0</v>
      </c>
      <c r="CT38" s="3">
        <f t="shared" si="29"/>
        <v>0</v>
      </c>
      <c r="CU38" s="3">
        <f t="shared" si="29"/>
        <v>0</v>
      </c>
      <c r="CV38" s="3">
        <f t="shared" si="29"/>
        <v>0</v>
      </c>
      <c r="CW38" s="3">
        <f t="shared" si="29"/>
        <v>0</v>
      </c>
      <c r="CX38" s="3">
        <f t="shared" si="29"/>
        <v>0</v>
      </c>
      <c r="CY38" s="3">
        <f t="shared" si="29"/>
        <v>0</v>
      </c>
      <c r="CZ38" s="3">
        <f t="shared" si="29"/>
        <v>0</v>
      </c>
      <c r="DA38" s="3">
        <f t="shared" si="29"/>
        <v>0</v>
      </c>
      <c r="DB38" s="3">
        <f t="shared" si="29"/>
        <v>0</v>
      </c>
      <c r="DC38" s="3">
        <f t="shared" si="29"/>
        <v>0</v>
      </c>
      <c r="DD38" s="3">
        <f t="shared" si="30"/>
        <v>0</v>
      </c>
      <c r="DE38" s="3">
        <f t="shared" si="30"/>
        <v>0</v>
      </c>
      <c r="DF38" s="3">
        <f t="shared" si="30"/>
        <v>0</v>
      </c>
      <c r="DG38" s="3">
        <f t="shared" si="30"/>
        <v>0</v>
      </c>
      <c r="DH38" s="3">
        <f t="shared" si="30"/>
        <v>0</v>
      </c>
      <c r="DI38" s="3">
        <f t="shared" si="30"/>
        <v>0</v>
      </c>
      <c r="DJ38" s="3">
        <f t="shared" si="30"/>
        <v>0</v>
      </c>
      <c r="DK38" s="3">
        <f t="shared" si="30"/>
        <v>0</v>
      </c>
      <c r="DL38" s="3">
        <f t="shared" si="30"/>
        <v>0</v>
      </c>
      <c r="DM38" s="3">
        <f t="shared" si="30"/>
        <v>0</v>
      </c>
      <c r="DN38" s="3">
        <f t="shared" si="31"/>
        <v>0</v>
      </c>
      <c r="DO38" s="3">
        <f t="shared" si="31"/>
        <v>0</v>
      </c>
      <c r="DP38" s="3">
        <f t="shared" si="31"/>
        <v>0</v>
      </c>
      <c r="DQ38" s="3">
        <f t="shared" si="31"/>
        <v>0</v>
      </c>
      <c r="DR38" s="3">
        <f t="shared" si="31"/>
        <v>0</v>
      </c>
      <c r="DS38" s="3">
        <f t="shared" si="31"/>
        <v>0</v>
      </c>
      <c r="DT38" s="3">
        <f t="shared" si="31"/>
        <v>0</v>
      </c>
      <c r="DU38" s="3">
        <f t="shared" si="31"/>
        <v>0</v>
      </c>
      <c r="DV38" s="3">
        <f t="shared" si="31"/>
        <v>0</v>
      </c>
      <c r="DW38" s="3">
        <f t="shared" si="31"/>
        <v>0</v>
      </c>
      <c r="DX38" s="3">
        <f t="shared" si="31"/>
        <v>0</v>
      </c>
      <c r="DY38" s="3">
        <f t="shared" si="31"/>
        <v>0</v>
      </c>
    </row>
    <row r="39" spans="1:129" x14ac:dyDescent="0.3">
      <c r="A39">
        <v>36</v>
      </c>
      <c r="B39" s="3">
        <f t="shared" si="23"/>
        <v>0</v>
      </c>
      <c r="C39" s="3">
        <f t="shared" si="23"/>
        <v>0</v>
      </c>
      <c r="D39" s="3">
        <f t="shared" si="23"/>
        <v>0</v>
      </c>
      <c r="E39" s="3">
        <f t="shared" si="23"/>
        <v>0</v>
      </c>
      <c r="F39" s="3">
        <f t="shared" si="23"/>
        <v>0</v>
      </c>
      <c r="G39" s="3">
        <f t="shared" si="23"/>
        <v>0</v>
      </c>
      <c r="H39" s="3">
        <f t="shared" si="23"/>
        <v>0</v>
      </c>
      <c r="I39" s="3">
        <f t="shared" si="23"/>
        <v>0</v>
      </c>
      <c r="J39" s="3">
        <f t="shared" si="23"/>
        <v>0</v>
      </c>
      <c r="K39" s="3">
        <f t="shared" si="23"/>
        <v>0</v>
      </c>
      <c r="L39" s="3">
        <f t="shared" si="23"/>
        <v>0</v>
      </c>
      <c r="M39" s="3">
        <f t="shared" si="23"/>
        <v>0</v>
      </c>
      <c r="N39" s="3">
        <f t="shared" si="23"/>
        <v>0</v>
      </c>
      <c r="O39" s="3">
        <f t="shared" si="23"/>
        <v>0</v>
      </c>
      <c r="P39" s="3">
        <f t="shared" si="23"/>
        <v>0</v>
      </c>
      <c r="Q39" s="3">
        <f t="shared" si="23"/>
        <v>0</v>
      </c>
      <c r="R39" s="3">
        <f t="shared" si="20"/>
        <v>0</v>
      </c>
      <c r="S39" s="3">
        <f t="shared" si="20"/>
        <v>0</v>
      </c>
      <c r="T39" s="3">
        <f t="shared" si="20"/>
        <v>0</v>
      </c>
      <c r="U39" s="3">
        <f t="shared" si="20"/>
        <v>0</v>
      </c>
      <c r="V39" s="3">
        <f t="shared" si="20"/>
        <v>0</v>
      </c>
      <c r="W39" s="3">
        <f t="shared" si="20"/>
        <v>0</v>
      </c>
      <c r="X39" s="3">
        <f t="shared" si="20"/>
        <v>0</v>
      </c>
      <c r="Y39" s="3">
        <f t="shared" si="20"/>
        <v>0</v>
      </c>
      <c r="Z39" s="3">
        <f t="shared" si="27"/>
        <v>0</v>
      </c>
      <c r="AA39" s="3">
        <f t="shared" si="27"/>
        <v>0</v>
      </c>
      <c r="AB39" s="3">
        <f t="shared" si="27"/>
        <v>0</v>
      </c>
      <c r="AC39" s="3">
        <f t="shared" si="27"/>
        <v>0</v>
      </c>
      <c r="AD39" s="3">
        <f t="shared" si="27"/>
        <v>0</v>
      </c>
      <c r="AE39" s="3">
        <f t="shared" si="27"/>
        <v>0</v>
      </c>
      <c r="AF39" s="3">
        <f t="shared" si="27"/>
        <v>0</v>
      </c>
      <c r="AG39" s="3">
        <f t="shared" si="27"/>
        <v>0</v>
      </c>
      <c r="AH39" s="3">
        <f t="shared" si="27"/>
        <v>0</v>
      </c>
      <c r="AI39" s="3">
        <f t="shared" si="27"/>
        <v>0</v>
      </c>
      <c r="AJ39" s="3">
        <f t="shared" si="27"/>
        <v>0</v>
      </c>
      <c r="AK39" s="3">
        <f t="shared" si="27"/>
        <v>0</v>
      </c>
      <c r="AL39" s="3">
        <f t="shared" si="27"/>
        <v>0</v>
      </c>
      <c r="AM39" s="3">
        <f t="shared" si="27"/>
        <v>0</v>
      </c>
      <c r="AN39" s="3">
        <f t="shared" si="27"/>
        <v>0</v>
      </c>
      <c r="AO39" s="3">
        <f t="shared" si="27"/>
        <v>0</v>
      </c>
      <c r="AP39" s="3">
        <f t="shared" si="24"/>
        <v>0</v>
      </c>
      <c r="AQ39" s="3">
        <f t="shared" si="24"/>
        <v>0</v>
      </c>
      <c r="AR39" s="3">
        <f t="shared" si="24"/>
        <v>0</v>
      </c>
      <c r="AS39" s="3">
        <f t="shared" si="24"/>
        <v>0</v>
      </c>
      <c r="AT39" s="3">
        <f t="shared" si="24"/>
        <v>0</v>
      </c>
      <c r="AU39" s="3">
        <f t="shared" si="24"/>
        <v>0</v>
      </c>
      <c r="AV39" s="3">
        <f t="shared" si="24"/>
        <v>0</v>
      </c>
      <c r="AW39" s="3">
        <f t="shared" si="21"/>
        <v>0</v>
      </c>
      <c r="AX39" s="3">
        <f t="shared" si="21"/>
        <v>0</v>
      </c>
      <c r="AY39" s="3">
        <f t="shared" si="21"/>
        <v>0</v>
      </c>
      <c r="AZ39" s="3">
        <f t="shared" si="21"/>
        <v>0</v>
      </c>
      <c r="BA39" s="3">
        <f t="shared" si="21"/>
        <v>0</v>
      </c>
      <c r="BB39" s="3">
        <f t="shared" si="21"/>
        <v>0</v>
      </c>
      <c r="BC39" s="3">
        <f t="shared" si="21"/>
        <v>0</v>
      </c>
      <c r="BD39" s="3">
        <f t="shared" si="21"/>
        <v>0</v>
      </c>
      <c r="BE39" s="3">
        <f t="shared" si="21"/>
        <v>0</v>
      </c>
      <c r="BF39" s="3">
        <f t="shared" si="21"/>
        <v>0</v>
      </c>
      <c r="BG39" s="3">
        <f t="shared" si="21"/>
        <v>0</v>
      </c>
      <c r="BH39" s="3">
        <f t="shared" si="21"/>
        <v>0</v>
      </c>
      <c r="BI39" s="3">
        <f t="shared" si="21"/>
        <v>0</v>
      </c>
      <c r="BJ39" s="3">
        <f t="shared" si="21"/>
        <v>0</v>
      </c>
      <c r="BK39" s="3">
        <f t="shared" si="21"/>
        <v>0</v>
      </c>
      <c r="BL39" s="3">
        <f t="shared" si="21"/>
        <v>0</v>
      </c>
      <c r="BM39" s="3">
        <f t="shared" si="11"/>
        <v>0</v>
      </c>
      <c r="BN39" s="3">
        <f t="shared" si="28"/>
        <v>0</v>
      </c>
      <c r="BO39" s="3">
        <f t="shared" si="28"/>
        <v>0</v>
      </c>
      <c r="BP39" s="3">
        <f t="shared" si="28"/>
        <v>0</v>
      </c>
      <c r="BQ39" s="3">
        <f t="shared" si="28"/>
        <v>0</v>
      </c>
      <c r="BR39" s="3">
        <f t="shared" si="28"/>
        <v>0</v>
      </c>
      <c r="BS39" s="3">
        <f t="shared" si="28"/>
        <v>0</v>
      </c>
      <c r="BT39" s="3">
        <f t="shared" si="28"/>
        <v>0</v>
      </c>
      <c r="BU39" s="3">
        <f t="shared" si="28"/>
        <v>0</v>
      </c>
      <c r="BV39" s="3">
        <f t="shared" si="28"/>
        <v>0</v>
      </c>
      <c r="BW39" s="3">
        <f t="shared" si="28"/>
        <v>0</v>
      </c>
      <c r="BX39" s="3">
        <f t="shared" si="28"/>
        <v>0</v>
      </c>
      <c r="BY39" s="3">
        <f t="shared" si="28"/>
        <v>0</v>
      </c>
      <c r="BZ39" s="3">
        <f t="shared" si="28"/>
        <v>0</v>
      </c>
      <c r="CA39" s="3">
        <f t="shared" si="28"/>
        <v>0</v>
      </c>
      <c r="CB39" s="3">
        <f t="shared" si="28"/>
        <v>0</v>
      </c>
      <c r="CC39" s="3">
        <f t="shared" si="28"/>
        <v>0</v>
      </c>
      <c r="CD39" s="3">
        <f t="shared" si="25"/>
        <v>0</v>
      </c>
      <c r="CE39" s="3">
        <f t="shared" si="25"/>
        <v>0</v>
      </c>
      <c r="CF39" s="3">
        <f t="shared" si="25"/>
        <v>0</v>
      </c>
      <c r="CG39" s="3">
        <f t="shared" si="25"/>
        <v>0</v>
      </c>
      <c r="CH39" s="3">
        <f t="shared" si="25"/>
        <v>0</v>
      </c>
      <c r="CI39" s="3">
        <f t="shared" si="25"/>
        <v>0</v>
      </c>
      <c r="CJ39" s="3">
        <f t="shared" si="25"/>
        <v>0</v>
      </c>
      <c r="CK39" s="3">
        <f t="shared" si="25"/>
        <v>0</v>
      </c>
      <c r="CL39" s="3">
        <f t="shared" si="25"/>
        <v>0</v>
      </c>
      <c r="CM39" s="3">
        <f t="shared" si="25"/>
        <v>0</v>
      </c>
      <c r="CN39" s="3">
        <f t="shared" si="25"/>
        <v>0</v>
      </c>
      <c r="CO39" s="3">
        <f t="shared" si="25"/>
        <v>0</v>
      </c>
      <c r="CP39" s="3">
        <f t="shared" si="25"/>
        <v>0</v>
      </c>
      <c r="CQ39" s="3">
        <f t="shared" si="26"/>
        <v>0</v>
      </c>
      <c r="CR39" s="3">
        <f t="shared" si="26"/>
        <v>0</v>
      </c>
      <c r="CS39" s="3">
        <f t="shared" si="26"/>
        <v>0</v>
      </c>
      <c r="CT39" s="3">
        <f t="shared" si="29"/>
        <v>0</v>
      </c>
      <c r="CU39" s="3">
        <f t="shared" si="29"/>
        <v>0</v>
      </c>
      <c r="CV39" s="3">
        <f t="shared" si="29"/>
        <v>0</v>
      </c>
      <c r="CW39" s="3">
        <f t="shared" si="29"/>
        <v>0</v>
      </c>
      <c r="CX39" s="3">
        <f t="shared" si="29"/>
        <v>0</v>
      </c>
      <c r="CY39" s="3">
        <f t="shared" si="29"/>
        <v>0</v>
      </c>
      <c r="CZ39" s="3">
        <f t="shared" si="29"/>
        <v>0</v>
      </c>
      <c r="DA39" s="3">
        <f t="shared" si="29"/>
        <v>0</v>
      </c>
      <c r="DB39" s="3">
        <f t="shared" si="29"/>
        <v>0</v>
      </c>
      <c r="DC39" s="3">
        <f t="shared" si="29"/>
        <v>0</v>
      </c>
      <c r="DD39" s="3">
        <f t="shared" si="30"/>
        <v>0</v>
      </c>
      <c r="DE39" s="3">
        <f t="shared" si="30"/>
        <v>0</v>
      </c>
      <c r="DF39" s="3">
        <f t="shared" si="30"/>
        <v>0</v>
      </c>
      <c r="DG39" s="3">
        <f t="shared" si="30"/>
        <v>0</v>
      </c>
      <c r="DH39" s="3">
        <f t="shared" si="30"/>
        <v>0</v>
      </c>
      <c r="DI39" s="3">
        <f t="shared" si="30"/>
        <v>0</v>
      </c>
      <c r="DJ39" s="3">
        <f t="shared" si="30"/>
        <v>0</v>
      </c>
      <c r="DK39" s="3">
        <f t="shared" si="30"/>
        <v>0</v>
      </c>
      <c r="DL39" s="3">
        <f t="shared" si="30"/>
        <v>0</v>
      </c>
      <c r="DM39" s="3">
        <f t="shared" si="30"/>
        <v>0</v>
      </c>
      <c r="DN39" s="3">
        <f t="shared" si="31"/>
        <v>0</v>
      </c>
      <c r="DO39" s="3">
        <f t="shared" si="31"/>
        <v>0</v>
      </c>
      <c r="DP39" s="3">
        <f t="shared" si="31"/>
        <v>0</v>
      </c>
      <c r="DQ39" s="3">
        <f t="shared" si="31"/>
        <v>0</v>
      </c>
      <c r="DR39" s="3">
        <f t="shared" si="31"/>
        <v>0</v>
      </c>
      <c r="DS39" s="3">
        <f t="shared" si="31"/>
        <v>0</v>
      </c>
      <c r="DT39" s="3">
        <f t="shared" si="31"/>
        <v>0</v>
      </c>
      <c r="DU39" s="3">
        <f t="shared" si="31"/>
        <v>0</v>
      </c>
      <c r="DV39" s="3">
        <f t="shared" si="31"/>
        <v>0</v>
      </c>
      <c r="DW39" s="3">
        <f t="shared" si="31"/>
        <v>0</v>
      </c>
      <c r="DX39" s="3">
        <f t="shared" si="31"/>
        <v>0</v>
      </c>
      <c r="DY39" s="3">
        <f t="shared" si="31"/>
        <v>0</v>
      </c>
    </row>
    <row r="40" spans="1:129" x14ac:dyDescent="0.3">
      <c r="A40">
        <v>37</v>
      </c>
      <c r="B40" s="3">
        <f t="shared" si="23"/>
        <v>0</v>
      </c>
      <c r="C40" s="3">
        <f t="shared" si="23"/>
        <v>0</v>
      </c>
      <c r="D40" s="3">
        <f t="shared" si="23"/>
        <v>0</v>
      </c>
      <c r="E40" s="3">
        <f t="shared" si="23"/>
        <v>0</v>
      </c>
      <c r="F40" s="3">
        <f t="shared" si="23"/>
        <v>0</v>
      </c>
      <c r="G40" s="3">
        <f t="shared" si="23"/>
        <v>0</v>
      </c>
      <c r="H40" s="3">
        <f t="shared" si="23"/>
        <v>0</v>
      </c>
      <c r="I40" s="3">
        <f t="shared" si="23"/>
        <v>0</v>
      </c>
      <c r="J40" s="3">
        <f t="shared" si="23"/>
        <v>0</v>
      </c>
      <c r="K40" s="3">
        <f t="shared" si="23"/>
        <v>0</v>
      </c>
      <c r="L40" s="3">
        <f t="shared" si="23"/>
        <v>0</v>
      </c>
      <c r="M40" s="3">
        <f t="shared" si="23"/>
        <v>0</v>
      </c>
      <c r="N40" s="3">
        <f t="shared" si="23"/>
        <v>0</v>
      </c>
      <c r="O40" s="3">
        <f t="shared" si="23"/>
        <v>0</v>
      </c>
      <c r="P40" s="3">
        <f t="shared" si="23"/>
        <v>0</v>
      </c>
      <c r="Q40" s="3">
        <f t="shared" si="23"/>
        <v>0</v>
      </c>
      <c r="R40" s="3">
        <f t="shared" si="20"/>
        <v>0</v>
      </c>
      <c r="S40" s="3">
        <f t="shared" si="20"/>
        <v>0</v>
      </c>
      <c r="T40" s="3">
        <f t="shared" si="20"/>
        <v>0</v>
      </c>
      <c r="U40" s="3">
        <f t="shared" si="20"/>
        <v>0</v>
      </c>
      <c r="V40" s="3">
        <f t="shared" si="20"/>
        <v>0</v>
      </c>
      <c r="W40" s="3">
        <f t="shared" si="20"/>
        <v>0</v>
      </c>
      <c r="X40" s="3">
        <f t="shared" si="20"/>
        <v>0</v>
      </c>
      <c r="Y40" s="3">
        <f t="shared" si="20"/>
        <v>0</v>
      </c>
      <c r="Z40" s="3">
        <f t="shared" si="27"/>
        <v>0</v>
      </c>
      <c r="AA40" s="3">
        <f t="shared" si="27"/>
        <v>0</v>
      </c>
      <c r="AB40" s="3">
        <f t="shared" si="27"/>
        <v>0</v>
      </c>
      <c r="AC40" s="3">
        <f t="shared" si="27"/>
        <v>0</v>
      </c>
      <c r="AD40" s="3">
        <f t="shared" si="27"/>
        <v>0</v>
      </c>
      <c r="AE40" s="3">
        <f t="shared" si="27"/>
        <v>0</v>
      </c>
      <c r="AF40" s="3">
        <f t="shared" si="27"/>
        <v>0</v>
      </c>
      <c r="AG40" s="3">
        <f t="shared" si="27"/>
        <v>0</v>
      </c>
      <c r="AH40" s="3">
        <f t="shared" si="27"/>
        <v>0</v>
      </c>
      <c r="AI40" s="3">
        <f t="shared" si="27"/>
        <v>0</v>
      </c>
      <c r="AJ40" s="3">
        <f t="shared" si="27"/>
        <v>0</v>
      </c>
      <c r="AK40" s="3">
        <f t="shared" si="27"/>
        <v>0</v>
      </c>
      <c r="AL40" s="3">
        <f t="shared" si="27"/>
        <v>0</v>
      </c>
      <c r="AM40" s="3">
        <f t="shared" si="27"/>
        <v>0</v>
      </c>
      <c r="AN40" s="3">
        <f t="shared" si="27"/>
        <v>0</v>
      </c>
      <c r="AO40" s="3">
        <f t="shared" si="27"/>
        <v>0</v>
      </c>
      <c r="AP40" s="3">
        <f t="shared" si="24"/>
        <v>0</v>
      </c>
      <c r="AQ40" s="3">
        <f t="shared" si="24"/>
        <v>0</v>
      </c>
      <c r="AR40" s="3">
        <f t="shared" si="24"/>
        <v>0</v>
      </c>
      <c r="AS40" s="3">
        <f t="shared" si="24"/>
        <v>0</v>
      </c>
      <c r="AT40" s="3">
        <f t="shared" si="24"/>
        <v>0</v>
      </c>
      <c r="AU40" s="3">
        <f t="shared" si="24"/>
        <v>0</v>
      </c>
      <c r="AV40" s="3">
        <f t="shared" si="24"/>
        <v>0</v>
      </c>
      <c r="AW40" s="3">
        <f t="shared" si="21"/>
        <v>0</v>
      </c>
      <c r="AX40" s="3">
        <f t="shared" si="21"/>
        <v>0</v>
      </c>
      <c r="AY40" s="3">
        <f t="shared" si="21"/>
        <v>0</v>
      </c>
      <c r="AZ40" s="3">
        <f t="shared" si="21"/>
        <v>0</v>
      </c>
      <c r="BA40" s="3">
        <f t="shared" si="21"/>
        <v>0</v>
      </c>
      <c r="BB40" s="3">
        <f t="shared" si="21"/>
        <v>0</v>
      </c>
      <c r="BC40" s="3">
        <f t="shared" si="21"/>
        <v>0</v>
      </c>
      <c r="BD40" s="3">
        <f t="shared" si="21"/>
        <v>0</v>
      </c>
      <c r="BE40" s="3">
        <f t="shared" si="21"/>
        <v>0</v>
      </c>
      <c r="BF40" s="3">
        <f t="shared" si="21"/>
        <v>0</v>
      </c>
      <c r="BG40" s="3">
        <f t="shared" si="21"/>
        <v>0</v>
      </c>
      <c r="BH40" s="3">
        <f t="shared" si="21"/>
        <v>0</v>
      </c>
      <c r="BI40" s="3">
        <f t="shared" si="21"/>
        <v>0</v>
      </c>
      <c r="BJ40" s="3">
        <f t="shared" si="21"/>
        <v>0</v>
      </c>
      <c r="BK40" s="3">
        <f t="shared" si="21"/>
        <v>0</v>
      </c>
      <c r="BL40" s="3">
        <f t="shared" si="21"/>
        <v>0</v>
      </c>
      <c r="BM40" s="3">
        <f t="shared" si="11"/>
        <v>0</v>
      </c>
      <c r="BN40" s="3">
        <f t="shared" si="28"/>
        <v>0</v>
      </c>
      <c r="BO40" s="3">
        <f t="shared" si="28"/>
        <v>0</v>
      </c>
      <c r="BP40" s="3">
        <f t="shared" si="28"/>
        <v>0</v>
      </c>
      <c r="BQ40" s="3">
        <f t="shared" si="28"/>
        <v>0</v>
      </c>
      <c r="BR40" s="3">
        <f t="shared" si="28"/>
        <v>0</v>
      </c>
      <c r="BS40" s="3">
        <f t="shared" si="28"/>
        <v>0</v>
      </c>
      <c r="BT40" s="3">
        <f t="shared" si="28"/>
        <v>0</v>
      </c>
      <c r="BU40" s="3">
        <f t="shared" si="28"/>
        <v>0</v>
      </c>
      <c r="BV40" s="3">
        <f t="shared" si="28"/>
        <v>0</v>
      </c>
      <c r="BW40" s="3">
        <f t="shared" si="28"/>
        <v>0</v>
      </c>
      <c r="BX40" s="3">
        <f t="shared" si="28"/>
        <v>0</v>
      </c>
      <c r="BY40" s="3">
        <f t="shared" si="28"/>
        <v>0</v>
      </c>
      <c r="BZ40" s="3">
        <f t="shared" si="28"/>
        <v>0</v>
      </c>
      <c r="CA40" s="3">
        <f t="shared" si="28"/>
        <v>0</v>
      </c>
      <c r="CB40" s="3">
        <f t="shared" si="28"/>
        <v>0</v>
      </c>
      <c r="CC40" s="3">
        <f t="shared" si="28"/>
        <v>0</v>
      </c>
      <c r="CD40" s="3">
        <f t="shared" si="25"/>
        <v>0</v>
      </c>
      <c r="CE40" s="3">
        <f t="shared" si="25"/>
        <v>0</v>
      </c>
      <c r="CF40" s="3">
        <f t="shared" si="25"/>
        <v>0</v>
      </c>
      <c r="CG40" s="3">
        <f t="shared" si="25"/>
        <v>0</v>
      </c>
      <c r="CH40" s="3">
        <f t="shared" si="25"/>
        <v>0</v>
      </c>
      <c r="CI40" s="3">
        <f t="shared" si="25"/>
        <v>0</v>
      </c>
      <c r="CJ40" s="3">
        <f t="shared" si="25"/>
        <v>0</v>
      </c>
      <c r="CK40" s="3">
        <f t="shared" si="25"/>
        <v>0</v>
      </c>
      <c r="CL40" s="3">
        <f t="shared" si="25"/>
        <v>0</v>
      </c>
      <c r="CM40" s="3">
        <f t="shared" si="25"/>
        <v>0</v>
      </c>
      <c r="CN40" s="3">
        <f t="shared" si="25"/>
        <v>0</v>
      </c>
      <c r="CO40" s="3">
        <f t="shared" si="25"/>
        <v>0</v>
      </c>
      <c r="CP40" s="3">
        <f t="shared" si="25"/>
        <v>0</v>
      </c>
      <c r="CQ40" s="3">
        <f t="shared" si="26"/>
        <v>0</v>
      </c>
      <c r="CR40" s="3">
        <f t="shared" si="26"/>
        <v>0</v>
      </c>
      <c r="CS40" s="3">
        <f t="shared" si="26"/>
        <v>0</v>
      </c>
      <c r="CT40" s="3">
        <f t="shared" si="29"/>
        <v>0</v>
      </c>
      <c r="CU40" s="3">
        <f t="shared" si="29"/>
        <v>0</v>
      </c>
      <c r="CV40" s="3">
        <f t="shared" si="29"/>
        <v>0</v>
      </c>
      <c r="CW40" s="3">
        <f t="shared" si="29"/>
        <v>0</v>
      </c>
      <c r="CX40" s="3">
        <f t="shared" si="29"/>
        <v>0</v>
      </c>
      <c r="CY40" s="3">
        <f t="shared" si="29"/>
        <v>0</v>
      </c>
      <c r="CZ40" s="3">
        <f t="shared" si="29"/>
        <v>0</v>
      </c>
      <c r="DA40" s="3">
        <f t="shared" si="29"/>
        <v>0</v>
      </c>
      <c r="DB40" s="3">
        <f t="shared" si="29"/>
        <v>0</v>
      </c>
      <c r="DC40" s="3">
        <f t="shared" si="29"/>
        <v>0</v>
      </c>
      <c r="DD40" s="3">
        <f t="shared" si="30"/>
        <v>0</v>
      </c>
      <c r="DE40" s="3">
        <f t="shared" si="30"/>
        <v>0</v>
      </c>
      <c r="DF40" s="3">
        <f t="shared" si="30"/>
        <v>0</v>
      </c>
      <c r="DG40" s="3">
        <f t="shared" si="30"/>
        <v>0</v>
      </c>
      <c r="DH40" s="3">
        <f t="shared" si="30"/>
        <v>0</v>
      </c>
      <c r="DI40" s="3">
        <f t="shared" si="30"/>
        <v>0</v>
      </c>
      <c r="DJ40" s="3">
        <f t="shared" si="30"/>
        <v>0</v>
      </c>
      <c r="DK40" s="3">
        <f t="shared" si="30"/>
        <v>0</v>
      </c>
      <c r="DL40" s="3">
        <f t="shared" si="30"/>
        <v>0</v>
      </c>
      <c r="DM40" s="3">
        <f t="shared" si="30"/>
        <v>0</v>
      </c>
      <c r="DN40" s="3">
        <f t="shared" si="31"/>
        <v>0</v>
      </c>
      <c r="DO40" s="3">
        <f t="shared" si="31"/>
        <v>0</v>
      </c>
      <c r="DP40" s="3">
        <f t="shared" si="31"/>
        <v>0</v>
      </c>
      <c r="DQ40" s="3">
        <f t="shared" si="31"/>
        <v>0</v>
      </c>
      <c r="DR40" s="3">
        <f t="shared" si="31"/>
        <v>0</v>
      </c>
      <c r="DS40" s="3">
        <f t="shared" si="31"/>
        <v>0</v>
      </c>
      <c r="DT40" s="3">
        <f t="shared" si="31"/>
        <v>0</v>
      </c>
      <c r="DU40" s="3">
        <f t="shared" si="31"/>
        <v>0</v>
      </c>
      <c r="DV40" s="3">
        <f t="shared" si="31"/>
        <v>0</v>
      </c>
      <c r="DW40" s="3">
        <f t="shared" si="31"/>
        <v>0</v>
      </c>
      <c r="DX40" s="3">
        <f t="shared" si="31"/>
        <v>0</v>
      </c>
      <c r="DY40" s="3">
        <f t="shared" si="31"/>
        <v>0</v>
      </c>
    </row>
    <row r="41" spans="1:129" x14ac:dyDescent="0.3">
      <c r="A41">
        <v>38</v>
      </c>
      <c r="B41" s="3">
        <f t="shared" si="23"/>
        <v>0</v>
      </c>
      <c r="C41" s="3">
        <f t="shared" si="23"/>
        <v>0</v>
      </c>
      <c r="D41" s="3">
        <f t="shared" si="23"/>
        <v>0</v>
      </c>
      <c r="E41" s="3">
        <f t="shared" si="23"/>
        <v>0</v>
      </c>
      <c r="F41" s="3">
        <f t="shared" si="23"/>
        <v>0</v>
      </c>
      <c r="G41" s="3">
        <f t="shared" si="23"/>
        <v>0</v>
      </c>
      <c r="H41" s="3">
        <f t="shared" si="23"/>
        <v>0</v>
      </c>
      <c r="I41" s="3">
        <f t="shared" si="23"/>
        <v>0</v>
      </c>
      <c r="J41" s="3">
        <f t="shared" si="23"/>
        <v>0</v>
      </c>
      <c r="K41" s="3">
        <f t="shared" si="23"/>
        <v>0</v>
      </c>
      <c r="L41" s="3">
        <f t="shared" si="23"/>
        <v>0</v>
      </c>
      <c r="M41" s="3">
        <f t="shared" si="23"/>
        <v>0</v>
      </c>
      <c r="N41" s="3">
        <f t="shared" si="23"/>
        <v>0</v>
      </c>
      <c r="O41" s="3">
        <f t="shared" si="23"/>
        <v>0</v>
      </c>
      <c r="P41" s="3">
        <f t="shared" si="23"/>
        <v>0</v>
      </c>
      <c r="Q41" s="3">
        <f t="shared" si="23"/>
        <v>0</v>
      </c>
      <c r="R41" s="3">
        <f t="shared" si="20"/>
        <v>0</v>
      </c>
      <c r="S41" s="3">
        <f t="shared" si="20"/>
        <v>0</v>
      </c>
      <c r="T41" s="3">
        <f t="shared" si="20"/>
        <v>0</v>
      </c>
      <c r="U41" s="3">
        <f t="shared" si="20"/>
        <v>0</v>
      </c>
      <c r="V41" s="3">
        <f t="shared" si="20"/>
        <v>0</v>
      </c>
      <c r="W41" s="3">
        <f t="shared" si="20"/>
        <v>0</v>
      </c>
      <c r="X41" s="3">
        <f t="shared" si="20"/>
        <v>0</v>
      </c>
      <c r="Y41" s="3">
        <f t="shared" si="20"/>
        <v>0</v>
      </c>
      <c r="Z41" s="3">
        <f t="shared" si="27"/>
        <v>0</v>
      </c>
      <c r="AA41" s="3">
        <f t="shared" si="27"/>
        <v>0</v>
      </c>
      <c r="AB41" s="3">
        <f t="shared" si="27"/>
        <v>0</v>
      </c>
      <c r="AC41" s="3">
        <f t="shared" si="27"/>
        <v>0</v>
      </c>
      <c r="AD41" s="3">
        <f t="shared" si="27"/>
        <v>0</v>
      </c>
      <c r="AE41" s="3">
        <f t="shared" si="27"/>
        <v>0</v>
      </c>
      <c r="AF41" s="3">
        <f t="shared" si="27"/>
        <v>0</v>
      </c>
      <c r="AG41" s="3">
        <f t="shared" si="27"/>
        <v>0</v>
      </c>
      <c r="AH41" s="3">
        <f t="shared" si="27"/>
        <v>0</v>
      </c>
      <c r="AI41" s="3">
        <f t="shared" si="27"/>
        <v>0</v>
      </c>
      <c r="AJ41" s="3">
        <f t="shared" si="27"/>
        <v>0</v>
      </c>
      <c r="AK41" s="3">
        <f t="shared" si="27"/>
        <v>0</v>
      </c>
      <c r="AL41" s="3">
        <f t="shared" si="27"/>
        <v>0</v>
      </c>
      <c r="AM41" s="3">
        <f t="shared" si="27"/>
        <v>0</v>
      </c>
      <c r="AN41" s="3">
        <f t="shared" si="27"/>
        <v>0</v>
      </c>
      <c r="AO41" s="3">
        <f t="shared" si="27"/>
        <v>0</v>
      </c>
      <c r="AP41" s="3">
        <f t="shared" si="24"/>
        <v>0</v>
      </c>
      <c r="AQ41" s="3">
        <f t="shared" si="24"/>
        <v>0</v>
      </c>
      <c r="AR41" s="3">
        <f t="shared" si="24"/>
        <v>0</v>
      </c>
      <c r="AS41" s="3">
        <f t="shared" si="24"/>
        <v>0</v>
      </c>
      <c r="AT41" s="3">
        <f t="shared" si="24"/>
        <v>0</v>
      </c>
      <c r="AU41" s="3">
        <f t="shared" si="24"/>
        <v>0</v>
      </c>
      <c r="AV41" s="3">
        <f t="shared" si="24"/>
        <v>0</v>
      </c>
      <c r="AW41" s="3">
        <f t="shared" si="21"/>
        <v>0</v>
      </c>
      <c r="AX41" s="3">
        <f t="shared" si="21"/>
        <v>0</v>
      </c>
      <c r="AY41" s="3">
        <f t="shared" si="21"/>
        <v>0</v>
      </c>
      <c r="AZ41" s="3">
        <f t="shared" si="21"/>
        <v>0</v>
      </c>
      <c r="BA41" s="3">
        <f t="shared" si="21"/>
        <v>0</v>
      </c>
      <c r="BB41" s="3">
        <f t="shared" si="21"/>
        <v>0</v>
      </c>
      <c r="BC41" s="3">
        <f t="shared" si="21"/>
        <v>0</v>
      </c>
      <c r="BD41" s="3">
        <f t="shared" si="21"/>
        <v>0</v>
      </c>
      <c r="BE41" s="3">
        <f t="shared" si="21"/>
        <v>0</v>
      </c>
      <c r="BF41" s="3">
        <f t="shared" si="21"/>
        <v>0</v>
      </c>
      <c r="BG41" s="3">
        <f t="shared" si="21"/>
        <v>0</v>
      </c>
      <c r="BH41" s="3">
        <f t="shared" si="21"/>
        <v>0</v>
      </c>
      <c r="BI41" s="3">
        <f t="shared" si="21"/>
        <v>0</v>
      </c>
      <c r="BJ41" s="3">
        <f t="shared" si="21"/>
        <v>0</v>
      </c>
      <c r="BK41" s="3">
        <f t="shared" si="21"/>
        <v>0</v>
      </c>
      <c r="BL41" s="3">
        <f t="shared" ref="BL41:CA61" si="32">IF(TRIM(MID(SUBSTITUTE(BL$2,";",REPT(" ",LEN(BL$2))),($A41*LEN(BL$2)+1),LEN(BL$2)))&lt;&gt;"",TRIM(MID(SUBSTITUTE(BL$2,";",REPT(" ",LEN(BL$2))),($A41*LEN(BL$2)+1),LEN(BL$2))),0)</f>
        <v>0</v>
      </c>
      <c r="BM41" s="3">
        <f t="shared" si="32"/>
        <v>0</v>
      </c>
      <c r="BN41" s="3">
        <f t="shared" si="32"/>
        <v>0</v>
      </c>
      <c r="BO41" s="3">
        <f t="shared" si="28"/>
        <v>0</v>
      </c>
      <c r="BP41" s="3">
        <f t="shared" si="28"/>
        <v>0</v>
      </c>
      <c r="BQ41" s="3">
        <f t="shared" si="28"/>
        <v>0</v>
      </c>
      <c r="BR41" s="3">
        <f t="shared" si="28"/>
        <v>0</v>
      </c>
      <c r="BS41" s="3">
        <f t="shared" si="28"/>
        <v>0</v>
      </c>
      <c r="BT41" s="3">
        <f t="shared" si="28"/>
        <v>0</v>
      </c>
      <c r="BU41" s="3">
        <f t="shared" si="28"/>
        <v>0</v>
      </c>
      <c r="BV41" s="3">
        <f t="shared" si="28"/>
        <v>0</v>
      </c>
      <c r="BW41" s="3">
        <f t="shared" si="28"/>
        <v>0</v>
      </c>
      <c r="BX41" s="3">
        <f t="shared" si="28"/>
        <v>0</v>
      </c>
      <c r="BY41" s="3">
        <f t="shared" si="28"/>
        <v>0</v>
      </c>
      <c r="BZ41" s="3">
        <f t="shared" si="28"/>
        <v>0</v>
      </c>
      <c r="CA41" s="3">
        <f t="shared" si="28"/>
        <v>0</v>
      </c>
      <c r="CB41" s="3">
        <f t="shared" si="28"/>
        <v>0</v>
      </c>
      <c r="CC41" s="3">
        <f t="shared" si="28"/>
        <v>0</v>
      </c>
      <c r="CD41" s="3">
        <f t="shared" si="25"/>
        <v>0</v>
      </c>
      <c r="CE41" s="3">
        <f t="shared" si="25"/>
        <v>0</v>
      </c>
      <c r="CF41" s="3">
        <f t="shared" si="25"/>
        <v>0</v>
      </c>
      <c r="CG41" s="3">
        <f t="shared" si="25"/>
        <v>0</v>
      </c>
      <c r="CH41" s="3">
        <f t="shared" si="25"/>
        <v>0</v>
      </c>
      <c r="CI41" s="3">
        <f t="shared" si="25"/>
        <v>0</v>
      </c>
      <c r="CJ41" s="3">
        <f t="shared" si="25"/>
        <v>0</v>
      </c>
      <c r="CK41" s="3">
        <f t="shared" si="25"/>
        <v>0</v>
      </c>
      <c r="CL41" s="3">
        <f t="shared" si="25"/>
        <v>0</v>
      </c>
      <c r="CM41" s="3">
        <f t="shared" si="25"/>
        <v>0</v>
      </c>
      <c r="CN41" s="3">
        <f t="shared" si="25"/>
        <v>0</v>
      </c>
      <c r="CO41" s="3">
        <f t="shared" si="25"/>
        <v>0</v>
      </c>
      <c r="CP41" s="3">
        <f t="shared" si="25"/>
        <v>0</v>
      </c>
      <c r="CQ41" s="3">
        <f t="shared" si="26"/>
        <v>0</v>
      </c>
      <c r="CR41" s="3">
        <f t="shared" si="26"/>
        <v>0</v>
      </c>
      <c r="CS41" s="3">
        <f t="shared" si="26"/>
        <v>0</v>
      </c>
      <c r="CT41" s="3">
        <f t="shared" si="29"/>
        <v>0</v>
      </c>
      <c r="CU41" s="3">
        <f t="shared" si="29"/>
        <v>0</v>
      </c>
      <c r="CV41" s="3">
        <f t="shared" si="29"/>
        <v>0</v>
      </c>
      <c r="CW41" s="3">
        <f t="shared" si="29"/>
        <v>0</v>
      </c>
      <c r="CX41" s="3">
        <f t="shared" si="29"/>
        <v>0</v>
      </c>
      <c r="CY41" s="3">
        <f t="shared" si="29"/>
        <v>0</v>
      </c>
      <c r="CZ41" s="3">
        <f t="shared" si="29"/>
        <v>0</v>
      </c>
      <c r="DA41" s="3">
        <f t="shared" si="29"/>
        <v>0</v>
      </c>
      <c r="DB41" s="3">
        <f t="shared" si="29"/>
        <v>0</v>
      </c>
      <c r="DC41" s="3">
        <f t="shared" si="29"/>
        <v>0</v>
      </c>
      <c r="DD41" s="3">
        <f t="shared" si="30"/>
        <v>0</v>
      </c>
      <c r="DE41" s="3">
        <f t="shared" si="30"/>
        <v>0</v>
      </c>
      <c r="DF41" s="3">
        <f t="shared" si="30"/>
        <v>0</v>
      </c>
      <c r="DG41" s="3">
        <f t="shared" si="30"/>
        <v>0</v>
      </c>
      <c r="DH41" s="3">
        <f t="shared" si="30"/>
        <v>0</v>
      </c>
      <c r="DI41" s="3">
        <f t="shared" si="30"/>
        <v>0</v>
      </c>
      <c r="DJ41" s="3">
        <f t="shared" si="30"/>
        <v>0</v>
      </c>
      <c r="DK41" s="3">
        <f t="shared" si="30"/>
        <v>0</v>
      </c>
      <c r="DL41" s="3">
        <f t="shared" si="30"/>
        <v>0</v>
      </c>
      <c r="DM41" s="3">
        <f t="shared" si="30"/>
        <v>0</v>
      </c>
      <c r="DN41" s="3">
        <f t="shared" si="31"/>
        <v>0</v>
      </c>
      <c r="DO41" s="3">
        <f t="shared" si="31"/>
        <v>0</v>
      </c>
      <c r="DP41" s="3">
        <f t="shared" si="31"/>
        <v>0</v>
      </c>
      <c r="DQ41" s="3">
        <f t="shared" si="31"/>
        <v>0</v>
      </c>
      <c r="DR41" s="3">
        <f t="shared" si="31"/>
        <v>0</v>
      </c>
      <c r="DS41" s="3">
        <f t="shared" si="31"/>
        <v>0</v>
      </c>
      <c r="DT41" s="3">
        <f t="shared" si="31"/>
        <v>0</v>
      </c>
      <c r="DU41" s="3">
        <f t="shared" si="31"/>
        <v>0</v>
      </c>
      <c r="DV41" s="3">
        <f t="shared" si="31"/>
        <v>0</v>
      </c>
      <c r="DW41" s="3">
        <f t="shared" si="31"/>
        <v>0</v>
      </c>
      <c r="DX41" s="3">
        <f t="shared" si="31"/>
        <v>0</v>
      </c>
      <c r="DY41" s="3">
        <f t="shared" si="31"/>
        <v>0</v>
      </c>
    </row>
    <row r="42" spans="1:129" x14ac:dyDescent="0.3">
      <c r="A42">
        <v>39</v>
      </c>
      <c r="B42" s="3">
        <f t="shared" si="23"/>
        <v>0</v>
      </c>
      <c r="C42" s="3">
        <f t="shared" si="23"/>
        <v>0</v>
      </c>
      <c r="D42" s="3">
        <f t="shared" si="23"/>
        <v>0</v>
      </c>
      <c r="E42" s="3">
        <f t="shared" si="23"/>
        <v>0</v>
      </c>
      <c r="F42" s="3">
        <f t="shared" si="23"/>
        <v>0</v>
      </c>
      <c r="G42" s="3">
        <f t="shared" si="23"/>
        <v>0</v>
      </c>
      <c r="H42" s="3">
        <f t="shared" si="23"/>
        <v>0</v>
      </c>
      <c r="I42" s="3">
        <f t="shared" si="23"/>
        <v>0</v>
      </c>
      <c r="J42" s="3">
        <f t="shared" si="23"/>
        <v>0</v>
      </c>
      <c r="K42" s="3">
        <f t="shared" si="23"/>
        <v>0</v>
      </c>
      <c r="L42" s="3">
        <f t="shared" si="23"/>
        <v>0</v>
      </c>
      <c r="M42" s="3">
        <f t="shared" si="23"/>
        <v>0</v>
      </c>
      <c r="N42" s="3">
        <f t="shared" si="23"/>
        <v>0</v>
      </c>
      <c r="O42" s="3">
        <f t="shared" si="23"/>
        <v>0</v>
      </c>
      <c r="P42" s="3">
        <f t="shared" si="23"/>
        <v>0</v>
      </c>
      <c r="Q42" s="3">
        <f t="shared" ref="Q42:AF57" si="33">IF(TRIM(MID(SUBSTITUTE(Q$2,";",REPT(" ",LEN(Q$2))),($A42*LEN(Q$2)+1),LEN(Q$2)))&lt;&gt;"",TRIM(MID(SUBSTITUTE(Q$2,";",REPT(" ",LEN(Q$2))),($A42*LEN(Q$2)+1),LEN(Q$2))),0)</f>
        <v>0</v>
      </c>
      <c r="R42" s="3">
        <f t="shared" si="33"/>
        <v>0</v>
      </c>
      <c r="S42" s="3">
        <f t="shared" si="33"/>
        <v>0</v>
      </c>
      <c r="T42" s="3">
        <f t="shared" si="33"/>
        <v>0</v>
      </c>
      <c r="U42" s="3">
        <f t="shared" si="33"/>
        <v>0</v>
      </c>
      <c r="V42" s="3">
        <f t="shared" si="33"/>
        <v>0</v>
      </c>
      <c r="W42" s="3">
        <f t="shared" si="33"/>
        <v>0</v>
      </c>
      <c r="X42" s="3">
        <f t="shared" si="33"/>
        <v>0</v>
      </c>
      <c r="Y42" s="3">
        <f t="shared" si="33"/>
        <v>0</v>
      </c>
      <c r="Z42" s="3">
        <f t="shared" si="33"/>
        <v>0</v>
      </c>
      <c r="AA42" s="3">
        <f t="shared" si="33"/>
        <v>0</v>
      </c>
      <c r="AB42" s="3">
        <f t="shared" si="33"/>
        <v>0</v>
      </c>
      <c r="AC42" s="3">
        <f t="shared" si="33"/>
        <v>0</v>
      </c>
      <c r="AD42" s="3">
        <f t="shared" si="33"/>
        <v>0</v>
      </c>
      <c r="AE42" s="3">
        <f t="shared" si="33"/>
        <v>0</v>
      </c>
      <c r="AF42" s="3">
        <f t="shared" si="33"/>
        <v>0</v>
      </c>
      <c r="AG42" s="3">
        <f t="shared" si="27"/>
        <v>0</v>
      </c>
      <c r="AH42" s="3">
        <f t="shared" si="27"/>
        <v>0</v>
      </c>
      <c r="AI42" s="3">
        <f t="shared" si="27"/>
        <v>0</v>
      </c>
      <c r="AJ42" s="3">
        <f t="shared" si="27"/>
        <v>0</v>
      </c>
      <c r="AK42" s="3">
        <f t="shared" si="27"/>
        <v>0</v>
      </c>
      <c r="AL42" s="3">
        <f t="shared" si="27"/>
        <v>0</v>
      </c>
      <c r="AM42" s="3">
        <f t="shared" si="27"/>
        <v>0</v>
      </c>
      <c r="AN42" s="3">
        <f t="shared" si="27"/>
        <v>0</v>
      </c>
      <c r="AO42" s="3">
        <f t="shared" si="27"/>
        <v>0</v>
      </c>
      <c r="AP42" s="3">
        <f t="shared" si="24"/>
        <v>0</v>
      </c>
      <c r="AQ42" s="3">
        <f t="shared" si="24"/>
        <v>0</v>
      </c>
      <c r="AR42" s="3">
        <f t="shared" si="24"/>
        <v>0</v>
      </c>
      <c r="AS42" s="3">
        <f t="shared" si="24"/>
        <v>0</v>
      </c>
      <c r="AT42" s="3">
        <f t="shared" si="24"/>
        <v>0</v>
      </c>
      <c r="AU42" s="3">
        <f t="shared" si="24"/>
        <v>0</v>
      </c>
      <c r="AV42" s="3">
        <f t="shared" si="24"/>
        <v>0</v>
      </c>
      <c r="AW42" s="3">
        <f t="shared" ref="AW42:BL75" si="34">IF(TRIM(MID(SUBSTITUTE(AW$2,";",REPT(" ",LEN(AW$2))),($A42*LEN(AW$2)+1),LEN(AW$2)))&lt;&gt;"",TRIM(MID(SUBSTITUTE(AW$2,";",REPT(" ",LEN(AW$2))),($A42*LEN(AW$2)+1),LEN(AW$2))),0)</f>
        <v>0</v>
      </c>
      <c r="AX42" s="3">
        <f t="shared" si="34"/>
        <v>0</v>
      </c>
      <c r="AY42" s="3">
        <f t="shared" si="34"/>
        <v>0</v>
      </c>
      <c r="AZ42" s="3">
        <f t="shared" si="34"/>
        <v>0</v>
      </c>
      <c r="BA42" s="3">
        <f t="shared" si="34"/>
        <v>0</v>
      </c>
      <c r="BB42" s="3">
        <f t="shared" si="34"/>
        <v>0</v>
      </c>
      <c r="BC42" s="3">
        <f t="shared" si="34"/>
        <v>0</v>
      </c>
      <c r="BD42" s="3">
        <f t="shared" si="34"/>
        <v>0</v>
      </c>
      <c r="BE42" s="3">
        <f t="shared" si="34"/>
        <v>0</v>
      </c>
      <c r="BF42" s="3">
        <f t="shared" si="34"/>
        <v>0</v>
      </c>
      <c r="BG42" s="3">
        <f t="shared" si="34"/>
        <v>0</v>
      </c>
      <c r="BH42" s="3">
        <f t="shared" si="34"/>
        <v>0</v>
      </c>
      <c r="BI42" s="3">
        <f t="shared" si="34"/>
        <v>0</v>
      </c>
      <c r="BJ42" s="3">
        <f t="shared" si="34"/>
        <v>0</v>
      </c>
      <c r="BK42" s="3">
        <f t="shared" si="34"/>
        <v>0</v>
      </c>
      <c r="BL42" s="3">
        <f t="shared" si="34"/>
        <v>0</v>
      </c>
      <c r="BM42" s="3">
        <f t="shared" si="32"/>
        <v>0</v>
      </c>
      <c r="BN42" s="3">
        <f t="shared" si="32"/>
        <v>0</v>
      </c>
      <c r="BO42" s="3">
        <f t="shared" si="28"/>
        <v>0</v>
      </c>
      <c r="BP42" s="3">
        <f t="shared" si="28"/>
        <v>0</v>
      </c>
      <c r="BQ42" s="3">
        <f t="shared" si="28"/>
        <v>0</v>
      </c>
      <c r="BR42" s="3">
        <f t="shared" si="28"/>
        <v>0</v>
      </c>
      <c r="BS42" s="3">
        <f t="shared" si="28"/>
        <v>0</v>
      </c>
      <c r="BT42" s="3">
        <f t="shared" si="28"/>
        <v>0</v>
      </c>
      <c r="BU42" s="3">
        <f t="shared" si="28"/>
        <v>0</v>
      </c>
      <c r="BV42" s="3">
        <f t="shared" si="28"/>
        <v>0</v>
      </c>
      <c r="BW42" s="3">
        <f t="shared" si="28"/>
        <v>0</v>
      </c>
      <c r="BX42" s="3">
        <f t="shared" si="28"/>
        <v>0</v>
      </c>
      <c r="BY42" s="3">
        <f t="shared" si="28"/>
        <v>0</v>
      </c>
      <c r="BZ42" s="3">
        <f t="shared" si="28"/>
        <v>0</v>
      </c>
      <c r="CA42" s="3">
        <f t="shared" si="28"/>
        <v>0</v>
      </c>
      <c r="CB42" s="3">
        <f t="shared" si="28"/>
        <v>0</v>
      </c>
      <c r="CC42" s="3">
        <f t="shared" si="28"/>
        <v>0</v>
      </c>
      <c r="CD42" s="3">
        <f t="shared" si="25"/>
        <v>0</v>
      </c>
      <c r="CE42" s="3">
        <f t="shared" si="25"/>
        <v>0</v>
      </c>
      <c r="CF42" s="3">
        <f t="shared" si="25"/>
        <v>0</v>
      </c>
      <c r="CG42" s="3">
        <f t="shared" si="25"/>
        <v>0</v>
      </c>
      <c r="CH42" s="3">
        <f t="shared" si="25"/>
        <v>0</v>
      </c>
      <c r="CI42" s="3">
        <f t="shared" si="25"/>
        <v>0</v>
      </c>
      <c r="CJ42" s="3">
        <f t="shared" si="25"/>
        <v>0</v>
      </c>
      <c r="CK42" s="3">
        <f t="shared" si="25"/>
        <v>0</v>
      </c>
      <c r="CL42" s="3">
        <f t="shared" si="25"/>
        <v>0</v>
      </c>
      <c r="CM42" s="3">
        <f t="shared" si="25"/>
        <v>0</v>
      </c>
      <c r="CN42" s="3">
        <f t="shared" si="25"/>
        <v>0</v>
      </c>
      <c r="CO42" s="3">
        <f t="shared" si="25"/>
        <v>0</v>
      </c>
      <c r="CP42" s="3">
        <f t="shared" si="25"/>
        <v>0</v>
      </c>
      <c r="CQ42" s="3">
        <f t="shared" si="26"/>
        <v>0</v>
      </c>
      <c r="CR42" s="3">
        <f t="shared" si="26"/>
        <v>0</v>
      </c>
      <c r="CS42" s="3">
        <f t="shared" si="26"/>
        <v>0</v>
      </c>
      <c r="CT42" s="3">
        <f t="shared" si="29"/>
        <v>0</v>
      </c>
      <c r="CU42" s="3">
        <f t="shared" si="29"/>
        <v>0</v>
      </c>
      <c r="CV42" s="3">
        <f t="shared" si="29"/>
        <v>0</v>
      </c>
      <c r="CW42" s="3">
        <f t="shared" si="29"/>
        <v>0</v>
      </c>
      <c r="CX42" s="3">
        <f t="shared" si="29"/>
        <v>0</v>
      </c>
      <c r="CY42" s="3">
        <f t="shared" si="29"/>
        <v>0</v>
      </c>
      <c r="CZ42" s="3">
        <f t="shared" si="29"/>
        <v>0</v>
      </c>
      <c r="DA42" s="3">
        <f t="shared" si="29"/>
        <v>0</v>
      </c>
      <c r="DB42" s="3">
        <f t="shared" si="29"/>
        <v>0</v>
      </c>
      <c r="DC42" s="3">
        <f t="shared" si="29"/>
        <v>0</v>
      </c>
      <c r="DD42" s="3">
        <f t="shared" si="30"/>
        <v>0</v>
      </c>
      <c r="DE42" s="3">
        <f t="shared" si="30"/>
        <v>0</v>
      </c>
      <c r="DF42" s="3">
        <f t="shared" si="30"/>
        <v>0</v>
      </c>
      <c r="DG42" s="3">
        <f t="shared" si="30"/>
        <v>0</v>
      </c>
      <c r="DH42" s="3">
        <f t="shared" si="30"/>
        <v>0</v>
      </c>
      <c r="DI42" s="3">
        <f t="shared" si="30"/>
        <v>0</v>
      </c>
      <c r="DJ42" s="3">
        <f t="shared" si="30"/>
        <v>0</v>
      </c>
      <c r="DK42" s="3">
        <f t="shared" si="30"/>
        <v>0</v>
      </c>
      <c r="DL42" s="3">
        <f t="shared" si="30"/>
        <v>0</v>
      </c>
      <c r="DM42" s="3">
        <f t="shared" si="30"/>
        <v>0</v>
      </c>
      <c r="DN42" s="3">
        <f t="shared" si="31"/>
        <v>0</v>
      </c>
      <c r="DO42" s="3">
        <f t="shared" si="31"/>
        <v>0</v>
      </c>
      <c r="DP42" s="3">
        <f t="shared" si="31"/>
        <v>0</v>
      </c>
      <c r="DQ42" s="3">
        <f t="shared" si="31"/>
        <v>0</v>
      </c>
      <c r="DR42" s="3">
        <f t="shared" si="31"/>
        <v>0</v>
      </c>
      <c r="DS42" s="3">
        <f t="shared" si="31"/>
        <v>0</v>
      </c>
      <c r="DT42" s="3">
        <f t="shared" si="31"/>
        <v>0</v>
      </c>
      <c r="DU42" s="3">
        <f t="shared" si="31"/>
        <v>0</v>
      </c>
      <c r="DV42" s="3">
        <f t="shared" si="31"/>
        <v>0</v>
      </c>
      <c r="DW42" s="3">
        <f t="shared" si="31"/>
        <v>0</v>
      </c>
      <c r="DX42" s="3">
        <f t="shared" si="31"/>
        <v>0</v>
      </c>
      <c r="DY42" s="3">
        <f t="shared" si="31"/>
        <v>0</v>
      </c>
    </row>
    <row r="43" spans="1:129" x14ac:dyDescent="0.3">
      <c r="A43">
        <v>40</v>
      </c>
      <c r="B43" s="3">
        <f t="shared" ref="B43:Q58" si="35">IF(TRIM(MID(SUBSTITUTE(B$2,";",REPT(" ",LEN(B$2))),($A43*LEN(B$2)+1),LEN(B$2)))&lt;&gt;"",TRIM(MID(SUBSTITUTE(B$2,";",REPT(" ",LEN(B$2))),($A43*LEN(B$2)+1),LEN(B$2))),0)</f>
        <v>0</v>
      </c>
      <c r="C43" s="3">
        <f t="shared" si="35"/>
        <v>0</v>
      </c>
      <c r="D43" s="3">
        <f t="shared" si="35"/>
        <v>0</v>
      </c>
      <c r="E43" s="3">
        <f t="shared" si="35"/>
        <v>0</v>
      </c>
      <c r="F43" s="3">
        <f t="shared" si="35"/>
        <v>0</v>
      </c>
      <c r="G43" s="3">
        <f t="shared" si="35"/>
        <v>0</v>
      </c>
      <c r="H43" s="3">
        <f t="shared" si="35"/>
        <v>0</v>
      </c>
      <c r="I43" s="3">
        <f t="shared" si="35"/>
        <v>0</v>
      </c>
      <c r="J43" s="3">
        <f t="shared" si="35"/>
        <v>0</v>
      </c>
      <c r="K43" s="3">
        <f t="shared" si="35"/>
        <v>0</v>
      </c>
      <c r="L43" s="3">
        <f t="shared" si="35"/>
        <v>0</v>
      </c>
      <c r="M43" s="3">
        <f t="shared" si="35"/>
        <v>0</v>
      </c>
      <c r="N43" s="3">
        <f t="shared" si="35"/>
        <v>0</v>
      </c>
      <c r="O43" s="3">
        <f t="shared" si="35"/>
        <v>0</v>
      </c>
      <c r="P43" s="3">
        <f t="shared" si="35"/>
        <v>0</v>
      </c>
      <c r="Q43" s="3">
        <f t="shared" si="35"/>
        <v>0</v>
      </c>
      <c r="R43" s="3">
        <f t="shared" si="33"/>
        <v>0</v>
      </c>
      <c r="S43" s="3">
        <f t="shared" si="33"/>
        <v>0</v>
      </c>
      <c r="T43" s="3">
        <f t="shared" si="33"/>
        <v>0</v>
      </c>
      <c r="U43" s="3">
        <f t="shared" si="33"/>
        <v>0</v>
      </c>
      <c r="V43" s="3">
        <f t="shared" si="33"/>
        <v>0</v>
      </c>
      <c r="W43" s="3">
        <f t="shared" si="33"/>
        <v>0</v>
      </c>
      <c r="X43" s="3">
        <f t="shared" si="33"/>
        <v>0</v>
      </c>
      <c r="Y43" s="3">
        <f t="shared" si="33"/>
        <v>0</v>
      </c>
      <c r="Z43" s="3">
        <f t="shared" si="33"/>
        <v>0</v>
      </c>
      <c r="AA43" s="3">
        <f t="shared" si="33"/>
        <v>0</v>
      </c>
      <c r="AB43" s="3">
        <f t="shared" si="33"/>
        <v>0</v>
      </c>
      <c r="AC43" s="3">
        <f t="shared" si="33"/>
        <v>0</v>
      </c>
      <c r="AD43" s="3">
        <f t="shared" si="33"/>
        <v>0</v>
      </c>
      <c r="AE43" s="3">
        <f t="shared" si="33"/>
        <v>0</v>
      </c>
      <c r="AF43" s="3">
        <f t="shared" si="33"/>
        <v>0</v>
      </c>
      <c r="AG43" s="3">
        <f t="shared" si="27"/>
        <v>0</v>
      </c>
      <c r="AH43" s="3">
        <f t="shared" si="27"/>
        <v>0</v>
      </c>
      <c r="AI43" s="3">
        <f t="shared" si="27"/>
        <v>0</v>
      </c>
      <c r="AJ43" s="3">
        <f t="shared" si="27"/>
        <v>0</v>
      </c>
      <c r="AK43" s="3">
        <f t="shared" si="27"/>
        <v>0</v>
      </c>
      <c r="AL43" s="3">
        <f t="shared" si="27"/>
        <v>0</v>
      </c>
      <c r="AM43" s="3">
        <f t="shared" si="27"/>
        <v>0</v>
      </c>
      <c r="AN43" s="3">
        <f t="shared" si="27"/>
        <v>0</v>
      </c>
      <c r="AO43" s="3">
        <f t="shared" si="27"/>
        <v>0</v>
      </c>
      <c r="AP43" s="3">
        <f t="shared" si="24"/>
        <v>0</v>
      </c>
      <c r="AQ43" s="3">
        <f t="shared" si="24"/>
        <v>0</v>
      </c>
      <c r="AR43" s="3">
        <f t="shared" si="24"/>
        <v>0</v>
      </c>
      <c r="AS43" s="3">
        <f t="shared" si="24"/>
        <v>0</v>
      </c>
      <c r="AT43" s="3">
        <f t="shared" si="24"/>
        <v>0</v>
      </c>
      <c r="AU43" s="3">
        <f t="shared" si="24"/>
        <v>0</v>
      </c>
      <c r="AV43" s="3">
        <f t="shared" si="24"/>
        <v>0</v>
      </c>
      <c r="AW43" s="3">
        <f t="shared" si="34"/>
        <v>0</v>
      </c>
      <c r="AX43" s="3">
        <f t="shared" si="34"/>
        <v>0</v>
      </c>
      <c r="AY43" s="3">
        <f t="shared" si="34"/>
        <v>0</v>
      </c>
      <c r="AZ43" s="3">
        <f t="shared" si="34"/>
        <v>0</v>
      </c>
      <c r="BA43" s="3">
        <f t="shared" si="34"/>
        <v>0</v>
      </c>
      <c r="BB43" s="3">
        <f t="shared" si="34"/>
        <v>0</v>
      </c>
      <c r="BC43" s="3">
        <f t="shared" si="34"/>
        <v>0</v>
      </c>
      <c r="BD43" s="3">
        <f t="shared" si="34"/>
        <v>0</v>
      </c>
      <c r="BE43" s="3">
        <f t="shared" si="34"/>
        <v>0</v>
      </c>
      <c r="BF43" s="3">
        <f t="shared" si="34"/>
        <v>0</v>
      </c>
      <c r="BG43" s="3">
        <f t="shared" si="34"/>
        <v>0</v>
      </c>
      <c r="BH43" s="3">
        <f t="shared" si="34"/>
        <v>0</v>
      </c>
      <c r="BI43" s="3">
        <f t="shared" si="34"/>
        <v>0</v>
      </c>
      <c r="BJ43" s="3">
        <f t="shared" si="34"/>
        <v>0</v>
      </c>
      <c r="BK43" s="3">
        <f t="shared" si="34"/>
        <v>0</v>
      </c>
      <c r="BL43" s="3">
        <f t="shared" si="34"/>
        <v>0</v>
      </c>
      <c r="BM43" s="3">
        <f t="shared" si="32"/>
        <v>0</v>
      </c>
      <c r="BN43" s="3">
        <f t="shared" si="32"/>
        <v>0</v>
      </c>
      <c r="BO43" s="3">
        <f t="shared" si="28"/>
        <v>0</v>
      </c>
      <c r="BP43" s="3">
        <f t="shared" si="28"/>
        <v>0</v>
      </c>
      <c r="BQ43" s="3">
        <f t="shared" si="28"/>
        <v>0</v>
      </c>
      <c r="BR43" s="3">
        <f t="shared" si="28"/>
        <v>0</v>
      </c>
      <c r="BS43" s="3">
        <f t="shared" si="28"/>
        <v>0</v>
      </c>
      <c r="BT43" s="3">
        <f t="shared" si="28"/>
        <v>0</v>
      </c>
      <c r="BU43" s="3">
        <f t="shared" si="28"/>
        <v>0</v>
      </c>
      <c r="BV43" s="3">
        <f t="shared" si="28"/>
        <v>0</v>
      </c>
      <c r="BW43" s="3">
        <f t="shared" si="28"/>
        <v>0</v>
      </c>
      <c r="BX43" s="3">
        <f t="shared" si="28"/>
        <v>0</v>
      </c>
      <c r="BY43" s="3">
        <f t="shared" si="28"/>
        <v>0</v>
      </c>
      <c r="BZ43" s="3">
        <f t="shared" si="28"/>
        <v>0</v>
      </c>
      <c r="CA43" s="3">
        <f t="shared" si="28"/>
        <v>0</v>
      </c>
      <c r="CB43" s="3">
        <f t="shared" si="28"/>
        <v>0</v>
      </c>
      <c r="CC43" s="3">
        <f t="shared" si="28"/>
        <v>0</v>
      </c>
      <c r="CD43" s="3">
        <f t="shared" si="25"/>
        <v>0</v>
      </c>
      <c r="CE43" s="3">
        <f t="shared" si="25"/>
        <v>0</v>
      </c>
      <c r="CF43" s="3">
        <f t="shared" si="25"/>
        <v>0</v>
      </c>
      <c r="CG43" s="3">
        <f t="shared" si="25"/>
        <v>0</v>
      </c>
      <c r="CH43" s="3">
        <f t="shared" si="25"/>
        <v>0</v>
      </c>
      <c r="CI43" s="3">
        <f t="shared" si="25"/>
        <v>0</v>
      </c>
      <c r="CJ43" s="3">
        <f t="shared" si="25"/>
        <v>0</v>
      </c>
      <c r="CK43" s="3">
        <f t="shared" si="25"/>
        <v>0</v>
      </c>
      <c r="CL43" s="3">
        <f t="shared" si="25"/>
        <v>0</v>
      </c>
      <c r="CM43" s="3">
        <f t="shared" si="25"/>
        <v>0</v>
      </c>
      <c r="CN43" s="3">
        <f t="shared" si="25"/>
        <v>0</v>
      </c>
      <c r="CO43" s="3">
        <f t="shared" si="25"/>
        <v>0</v>
      </c>
      <c r="CP43" s="3">
        <f t="shared" si="25"/>
        <v>0</v>
      </c>
      <c r="CQ43" s="3">
        <f t="shared" ref="CQ43:CS46" si="36">IF(TRIM(MID(SUBSTITUTE(CQ$2,";",REPT(" ",LEN(CQ$2))),($A43*LEN(CQ$2)+1),LEN(CQ$2)))&lt;&gt;"",TRIM(MID(SUBSTITUTE(CQ$2,";",REPT(" ",LEN(CQ$2))),($A43*LEN(CQ$2)+1),LEN(CQ$2))),0)</f>
        <v>0</v>
      </c>
      <c r="CR43" s="3">
        <f t="shared" si="36"/>
        <v>0</v>
      </c>
      <c r="CS43" s="3">
        <f t="shared" si="36"/>
        <v>0</v>
      </c>
      <c r="CT43" s="3">
        <f t="shared" ref="CT43:DC52" si="37">IF(TRIM(MID(SUBSTITUTE(CT$2,";",REPT(" ",LEN(CT$2))),($A43*LEN(CT$2)+1),LEN(CT$2)))&lt;&gt;"",TRIM(MID(SUBSTITUTE(CT$2,";",REPT(" ",LEN(CT$2))),($A43*LEN(CT$2)+1),LEN(CT$2))),0)</f>
        <v>0</v>
      </c>
      <c r="CU43" s="3">
        <f t="shared" si="37"/>
        <v>0</v>
      </c>
      <c r="CV43" s="3">
        <f t="shared" si="37"/>
        <v>0</v>
      </c>
      <c r="CW43" s="3">
        <f t="shared" si="37"/>
        <v>0</v>
      </c>
      <c r="CX43" s="3">
        <f t="shared" si="37"/>
        <v>0</v>
      </c>
      <c r="CY43" s="3">
        <f t="shared" si="37"/>
        <v>0</v>
      </c>
      <c r="CZ43" s="3">
        <f t="shared" si="37"/>
        <v>0</v>
      </c>
      <c r="DA43" s="3">
        <f t="shared" si="37"/>
        <v>0</v>
      </c>
      <c r="DB43" s="3">
        <f t="shared" si="37"/>
        <v>0</v>
      </c>
      <c r="DC43" s="3">
        <f t="shared" si="37"/>
        <v>0</v>
      </c>
      <c r="DD43" s="3">
        <f t="shared" ref="DD43:DM52" si="38">IF(TRIM(MID(SUBSTITUTE(DD$2,";",REPT(" ",LEN(DD$2))),($A43*LEN(DD$2)+1),LEN(DD$2)))&lt;&gt;"",TRIM(MID(SUBSTITUTE(DD$2,";",REPT(" ",LEN(DD$2))),($A43*LEN(DD$2)+1),LEN(DD$2))),0)</f>
        <v>0</v>
      </c>
      <c r="DE43" s="3">
        <f t="shared" si="38"/>
        <v>0</v>
      </c>
      <c r="DF43" s="3">
        <f t="shared" si="38"/>
        <v>0</v>
      </c>
      <c r="DG43" s="3">
        <f t="shared" si="38"/>
        <v>0</v>
      </c>
      <c r="DH43" s="3">
        <f t="shared" si="38"/>
        <v>0</v>
      </c>
      <c r="DI43" s="3">
        <f t="shared" si="38"/>
        <v>0</v>
      </c>
      <c r="DJ43" s="3">
        <f t="shared" si="38"/>
        <v>0</v>
      </c>
      <c r="DK43" s="3">
        <f t="shared" si="38"/>
        <v>0</v>
      </c>
      <c r="DL43" s="3">
        <f t="shared" si="38"/>
        <v>0</v>
      </c>
      <c r="DM43" s="3">
        <f t="shared" si="38"/>
        <v>0</v>
      </c>
      <c r="DN43" s="3">
        <f t="shared" ref="DN43:DY52" si="39">IF(TRIM(MID(SUBSTITUTE(DN$2,";",REPT(" ",LEN(DN$2))),($A43*LEN(DN$2)+1),LEN(DN$2)))&lt;&gt;"",TRIM(MID(SUBSTITUTE(DN$2,";",REPT(" ",LEN(DN$2))),($A43*LEN(DN$2)+1),LEN(DN$2))),0)</f>
        <v>0</v>
      </c>
      <c r="DO43" s="3">
        <f t="shared" si="39"/>
        <v>0</v>
      </c>
      <c r="DP43" s="3">
        <f t="shared" si="39"/>
        <v>0</v>
      </c>
      <c r="DQ43" s="3">
        <f t="shared" si="39"/>
        <v>0</v>
      </c>
      <c r="DR43" s="3">
        <f t="shared" si="39"/>
        <v>0</v>
      </c>
      <c r="DS43" s="3">
        <f t="shared" si="39"/>
        <v>0</v>
      </c>
      <c r="DT43" s="3">
        <f t="shared" si="39"/>
        <v>0</v>
      </c>
      <c r="DU43" s="3">
        <f t="shared" si="39"/>
        <v>0</v>
      </c>
      <c r="DV43" s="3">
        <f t="shared" si="39"/>
        <v>0</v>
      </c>
      <c r="DW43" s="3">
        <f t="shared" si="39"/>
        <v>0</v>
      </c>
      <c r="DX43" s="3">
        <f t="shared" si="39"/>
        <v>0</v>
      </c>
      <c r="DY43" s="3">
        <f t="shared" si="39"/>
        <v>0</v>
      </c>
    </row>
    <row r="44" spans="1:129" x14ac:dyDescent="0.3">
      <c r="A44">
        <v>41</v>
      </c>
      <c r="B44" s="3">
        <f t="shared" si="35"/>
        <v>0</v>
      </c>
      <c r="C44" s="3">
        <f t="shared" si="35"/>
        <v>0</v>
      </c>
      <c r="D44" s="3">
        <f t="shared" si="35"/>
        <v>0</v>
      </c>
      <c r="E44" s="3">
        <f t="shared" si="35"/>
        <v>0</v>
      </c>
      <c r="F44" s="3">
        <f t="shared" si="35"/>
        <v>0</v>
      </c>
      <c r="G44" s="3">
        <f t="shared" si="35"/>
        <v>0</v>
      </c>
      <c r="H44" s="3">
        <f t="shared" si="35"/>
        <v>0</v>
      </c>
      <c r="I44" s="3">
        <f t="shared" si="35"/>
        <v>0</v>
      </c>
      <c r="J44" s="3">
        <f t="shared" si="35"/>
        <v>0</v>
      </c>
      <c r="K44" s="3">
        <f t="shared" si="35"/>
        <v>0</v>
      </c>
      <c r="L44" s="3">
        <f t="shared" si="35"/>
        <v>0</v>
      </c>
      <c r="M44" s="3">
        <f t="shared" si="35"/>
        <v>0</v>
      </c>
      <c r="N44" s="3">
        <f t="shared" si="35"/>
        <v>0</v>
      </c>
      <c r="O44" s="3">
        <f t="shared" si="35"/>
        <v>0</v>
      </c>
      <c r="P44" s="3">
        <f t="shared" si="35"/>
        <v>0</v>
      </c>
      <c r="Q44" s="3">
        <f t="shared" si="35"/>
        <v>0</v>
      </c>
      <c r="R44" s="3">
        <f t="shared" si="33"/>
        <v>0</v>
      </c>
      <c r="S44" s="3">
        <f t="shared" si="33"/>
        <v>0</v>
      </c>
      <c r="T44" s="3">
        <f t="shared" si="33"/>
        <v>0</v>
      </c>
      <c r="U44" s="3">
        <f t="shared" si="33"/>
        <v>0</v>
      </c>
      <c r="V44" s="3">
        <f t="shared" si="33"/>
        <v>0</v>
      </c>
      <c r="W44" s="3">
        <f t="shared" si="33"/>
        <v>0</v>
      </c>
      <c r="X44" s="3">
        <f t="shared" si="33"/>
        <v>0</v>
      </c>
      <c r="Y44" s="3">
        <f t="shared" si="33"/>
        <v>0</v>
      </c>
      <c r="Z44" s="3">
        <f t="shared" si="33"/>
        <v>0</v>
      </c>
      <c r="AA44" s="3">
        <f t="shared" si="33"/>
        <v>0</v>
      </c>
      <c r="AB44" s="3">
        <f t="shared" si="33"/>
        <v>0</v>
      </c>
      <c r="AC44" s="3">
        <f t="shared" si="33"/>
        <v>0</v>
      </c>
      <c r="AD44" s="3">
        <f t="shared" si="33"/>
        <v>0</v>
      </c>
      <c r="AE44" s="3">
        <f t="shared" si="33"/>
        <v>0</v>
      </c>
      <c r="AF44" s="3">
        <f t="shared" si="33"/>
        <v>0</v>
      </c>
      <c r="AG44" s="3">
        <f t="shared" si="27"/>
        <v>0</v>
      </c>
      <c r="AH44" s="3">
        <f t="shared" si="27"/>
        <v>0</v>
      </c>
      <c r="AI44" s="3">
        <f t="shared" si="27"/>
        <v>0</v>
      </c>
      <c r="AJ44" s="3">
        <f t="shared" si="27"/>
        <v>0</v>
      </c>
      <c r="AK44" s="3">
        <f t="shared" si="27"/>
        <v>0</v>
      </c>
      <c r="AL44" s="3">
        <f t="shared" si="27"/>
        <v>0</v>
      </c>
      <c r="AM44" s="3">
        <f t="shared" si="27"/>
        <v>0</v>
      </c>
      <c r="AN44" s="3">
        <f t="shared" si="27"/>
        <v>0</v>
      </c>
      <c r="AO44" s="3">
        <f t="shared" si="27"/>
        <v>0</v>
      </c>
      <c r="AP44" s="3">
        <f t="shared" si="24"/>
        <v>0</v>
      </c>
      <c r="AQ44" s="3">
        <f t="shared" si="24"/>
        <v>0</v>
      </c>
      <c r="AR44" s="3">
        <f t="shared" si="24"/>
        <v>0</v>
      </c>
      <c r="AS44" s="3">
        <f t="shared" si="24"/>
        <v>0</v>
      </c>
      <c r="AT44" s="3">
        <f t="shared" si="24"/>
        <v>0</v>
      </c>
      <c r="AU44" s="3">
        <f t="shared" si="24"/>
        <v>0</v>
      </c>
      <c r="AV44" s="3">
        <f t="shared" si="24"/>
        <v>0</v>
      </c>
      <c r="AW44" s="3">
        <f t="shared" si="34"/>
        <v>0</v>
      </c>
      <c r="AX44" s="3">
        <f t="shared" si="34"/>
        <v>0</v>
      </c>
      <c r="AY44" s="3">
        <f t="shared" si="34"/>
        <v>0</v>
      </c>
      <c r="AZ44" s="3">
        <f t="shared" si="34"/>
        <v>0</v>
      </c>
      <c r="BA44" s="3">
        <f t="shared" si="34"/>
        <v>0</v>
      </c>
      <c r="BB44" s="3">
        <f t="shared" si="34"/>
        <v>0</v>
      </c>
      <c r="BC44" s="3">
        <f t="shared" si="34"/>
        <v>0</v>
      </c>
      <c r="BD44" s="3">
        <f t="shared" si="34"/>
        <v>0</v>
      </c>
      <c r="BE44" s="3">
        <f t="shared" si="34"/>
        <v>0</v>
      </c>
      <c r="BF44" s="3">
        <f t="shared" si="34"/>
        <v>0</v>
      </c>
      <c r="BG44" s="3">
        <f t="shared" si="34"/>
        <v>0</v>
      </c>
      <c r="BH44" s="3">
        <f t="shared" si="34"/>
        <v>0</v>
      </c>
      <c r="BI44" s="3">
        <f t="shared" si="34"/>
        <v>0</v>
      </c>
      <c r="BJ44" s="3">
        <f t="shared" si="34"/>
        <v>0</v>
      </c>
      <c r="BK44" s="3">
        <f t="shared" si="34"/>
        <v>0</v>
      </c>
      <c r="BL44" s="3">
        <f t="shared" si="34"/>
        <v>0</v>
      </c>
      <c r="BM44" s="3">
        <f t="shared" si="32"/>
        <v>0</v>
      </c>
      <c r="BN44" s="3">
        <f t="shared" si="32"/>
        <v>0</v>
      </c>
      <c r="BO44" s="3">
        <f t="shared" si="28"/>
        <v>0</v>
      </c>
      <c r="BP44" s="3">
        <f t="shared" si="28"/>
        <v>0</v>
      </c>
      <c r="BQ44" s="3">
        <f t="shared" ref="BQ44:CF60" si="40">IF(TRIM(MID(SUBSTITUTE(BQ$2,";",REPT(" ",LEN(BQ$2))),($A44*LEN(BQ$2)+1),LEN(BQ$2)))&lt;&gt;"",TRIM(MID(SUBSTITUTE(BQ$2,";",REPT(" ",LEN(BQ$2))),($A44*LEN(BQ$2)+1),LEN(BQ$2))),0)</f>
        <v>0</v>
      </c>
      <c r="BR44" s="3">
        <f t="shared" si="40"/>
        <v>0</v>
      </c>
      <c r="BS44" s="3">
        <f t="shared" si="40"/>
        <v>0</v>
      </c>
      <c r="BT44" s="3">
        <f t="shared" si="40"/>
        <v>0</v>
      </c>
      <c r="BU44" s="3">
        <f t="shared" si="40"/>
        <v>0</v>
      </c>
      <c r="BV44" s="3">
        <f t="shared" si="40"/>
        <v>0</v>
      </c>
      <c r="BW44" s="3">
        <f t="shared" si="40"/>
        <v>0</v>
      </c>
      <c r="BX44" s="3">
        <f t="shared" si="40"/>
        <v>0</v>
      </c>
      <c r="BY44" s="3">
        <f t="shared" si="40"/>
        <v>0</v>
      </c>
      <c r="BZ44" s="3">
        <f t="shared" si="40"/>
        <v>0</v>
      </c>
      <c r="CA44" s="3">
        <f t="shared" si="40"/>
        <v>0</v>
      </c>
      <c r="CB44" s="3">
        <f t="shared" si="40"/>
        <v>0</v>
      </c>
      <c r="CC44" s="3">
        <f t="shared" si="40"/>
        <v>0</v>
      </c>
      <c r="CD44" s="3">
        <f t="shared" si="40"/>
        <v>0</v>
      </c>
      <c r="CE44" s="3">
        <f t="shared" si="40"/>
        <v>0</v>
      </c>
      <c r="CF44" s="3">
        <f t="shared" si="40"/>
        <v>0</v>
      </c>
      <c r="CG44" s="3">
        <f t="shared" si="25"/>
        <v>0</v>
      </c>
      <c r="CH44" s="3">
        <f t="shared" si="25"/>
        <v>0</v>
      </c>
      <c r="CI44" s="3">
        <f t="shared" si="25"/>
        <v>0</v>
      </c>
      <c r="CJ44" s="3">
        <f t="shared" si="25"/>
        <v>0</v>
      </c>
      <c r="CK44" s="3">
        <f t="shared" si="25"/>
        <v>0</v>
      </c>
      <c r="CL44" s="3">
        <f t="shared" si="25"/>
        <v>0</v>
      </c>
      <c r="CM44" s="3">
        <f t="shared" si="25"/>
        <v>0</v>
      </c>
      <c r="CN44" s="3">
        <f t="shared" si="25"/>
        <v>0</v>
      </c>
      <c r="CO44" s="3">
        <f t="shared" si="25"/>
        <v>0</v>
      </c>
      <c r="CP44" s="3">
        <f t="shared" si="25"/>
        <v>0</v>
      </c>
      <c r="CQ44" s="3">
        <f t="shared" si="36"/>
        <v>0</v>
      </c>
      <c r="CR44" s="3">
        <f t="shared" si="36"/>
        <v>0</v>
      </c>
      <c r="CS44" s="3">
        <f t="shared" si="36"/>
        <v>0</v>
      </c>
      <c r="CT44" s="3">
        <f t="shared" si="37"/>
        <v>0</v>
      </c>
      <c r="CU44" s="3">
        <f t="shared" si="37"/>
        <v>0</v>
      </c>
      <c r="CV44" s="3">
        <f t="shared" si="37"/>
        <v>0</v>
      </c>
      <c r="CW44" s="3">
        <f t="shared" si="37"/>
        <v>0</v>
      </c>
      <c r="CX44" s="3">
        <f t="shared" si="37"/>
        <v>0</v>
      </c>
      <c r="CY44" s="3">
        <f t="shared" si="37"/>
        <v>0</v>
      </c>
      <c r="CZ44" s="3">
        <f t="shared" si="37"/>
        <v>0</v>
      </c>
      <c r="DA44" s="3">
        <f t="shared" si="37"/>
        <v>0</v>
      </c>
      <c r="DB44" s="3">
        <f t="shared" si="37"/>
        <v>0</v>
      </c>
      <c r="DC44" s="3">
        <f t="shared" si="37"/>
        <v>0</v>
      </c>
      <c r="DD44" s="3">
        <f t="shared" si="38"/>
        <v>0</v>
      </c>
      <c r="DE44" s="3">
        <f t="shared" si="38"/>
        <v>0</v>
      </c>
      <c r="DF44" s="3">
        <f t="shared" si="38"/>
        <v>0</v>
      </c>
      <c r="DG44" s="3">
        <f t="shared" si="38"/>
        <v>0</v>
      </c>
      <c r="DH44" s="3">
        <f t="shared" si="38"/>
        <v>0</v>
      </c>
      <c r="DI44" s="3">
        <f t="shared" si="38"/>
        <v>0</v>
      </c>
      <c r="DJ44" s="3">
        <f t="shared" si="38"/>
        <v>0</v>
      </c>
      <c r="DK44" s="3">
        <f t="shared" si="38"/>
        <v>0</v>
      </c>
      <c r="DL44" s="3">
        <f t="shared" si="38"/>
        <v>0</v>
      </c>
      <c r="DM44" s="3">
        <f t="shared" si="38"/>
        <v>0</v>
      </c>
      <c r="DN44" s="3">
        <f t="shared" si="39"/>
        <v>0</v>
      </c>
      <c r="DO44" s="3">
        <f t="shared" si="39"/>
        <v>0</v>
      </c>
      <c r="DP44" s="3">
        <f t="shared" si="39"/>
        <v>0</v>
      </c>
      <c r="DQ44" s="3">
        <f t="shared" si="39"/>
        <v>0</v>
      </c>
      <c r="DR44" s="3">
        <f t="shared" si="39"/>
        <v>0</v>
      </c>
      <c r="DS44" s="3">
        <f t="shared" si="39"/>
        <v>0</v>
      </c>
      <c r="DT44" s="3">
        <f t="shared" si="39"/>
        <v>0</v>
      </c>
      <c r="DU44" s="3">
        <f t="shared" si="39"/>
        <v>0</v>
      </c>
      <c r="DV44" s="3">
        <f t="shared" si="39"/>
        <v>0</v>
      </c>
      <c r="DW44" s="3">
        <f t="shared" si="39"/>
        <v>0</v>
      </c>
      <c r="DX44" s="3">
        <f t="shared" si="39"/>
        <v>0</v>
      </c>
      <c r="DY44" s="3">
        <f t="shared" si="39"/>
        <v>0</v>
      </c>
    </row>
    <row r="45" spans="1:129" x14ac:dyDescent="0.3">
      <c r="A45">
        <v>42</v>
      </c>
      <c r="B45" s="3">
        <f t="shared" si="35"/>
        <v>0</v>
      </c>
      <c r="C45" s="3">
        <f t="shared" si="35"/>
        <v>0</v>
      </c>
      <c r="D45" s="3">
        <f t="shared" si="35"/>
        <v>0</v>
      </c>
      <c r="E45" s="3">
        <f t="shared" si="35"/>
        <v>0</v>
      </c>
      <c r="F45" s="3">
        <f t="shared" si="35"/>
        <v>0</v>
      </c>
      <c r="G45" s="3">
        <f t="shared" si="35"/>
        <v>0</v>
      </c>
      <c r="H45" s="3">
        <f t="shared" si="35"/>
        <v>0</v>
      </c>
      <c r="I45" s="3">
        <f t="shared" si="35"/>
        <v>0</v>
      </c>
      <c r="J45" s="3">
        <f t="shared" si="35"/>
        <v>0</v>
      </c>
      <c r="K45" s="3">
        <f t="shared" si="35"/>
        <v>0</v>
      </c>
      <c r="L45" s="3">
        <f t="shared" si="35"/>
        <v>0</v>
      </c>
      <c r="M45" s="3">
        <f t="shared" si="35"/>
        <v>0</v>
      </c>
      <c r="N45" s="3">
        <f t="shared" si="35"/>
        <v>0</v>
      </c>
      <c r="O45" s="3">
        <f t="shared" si="35"/>
        <v>0</v>
      </c>
      <c r="P45" s="3">
        <f t="shared" si="35"/>
        <v>0</v>
      </c>
      <c r="Q45" s="3">
        <f t="shared" si="35"/>
        <v>0</v>
      </c>
      <c r="R45" s="3">
        <f t="shared" si="33"/>
        <v>0</v>
      </c>
      <c r="S45" s="3">
        <f t="shared" si="33"/>
        <v>0</v>
      </c>
      <c r="T45" s="3">
        <f t="shared" si="33"/>
        <v>0</v>
      </c>
      <c r="U45" s="3">
        <f t="shared" si="33"/>
        <v>0</v>
      </c>
      <c r="V45" s="3">
        <f t="shared" si="33"/>
        <v>0</v>
      </c>
      <c r="W45" s="3">
        <f t="shared" si="33"/>
        <v>0</v>
      </c>
      <c r="X45" s="3">
        <f t="shared" si="33"/>
        <v>0</v>
      </c>
      <c r="Y45" s="3">
        <f t="shared" si="33"/>
        <v>0</v>
      </c>
      <c r="Z45" s="3">
        <f t="shared" si="33"/>
        <v>0</v>
      </c>
      <c r="AA45" s="3">
        <f t="shared" si="33"/>
        <v>0</v>
      </c>
      <c r="AB45" s="3">
        <f t="shared" si="33"/>
        <v>0</v>
      </c>
      <c r="AC45" s="3">
        <f t="shared" si="33"/>
        <v>0</v>
      </c>
      <c r="AD45" s="3">
        <f t="shared" si="33"/>
        <v>0</v>
      </c>
      <c r="AE45" s="3">
        <f t="shared" si="33"/>
        <v>0</v>
      </c>
      <c r="AF45" s="3">
        <f t="shared" si="33"/>
        <v>0</v>
      </c>
      <c r="AG45" s="3">
        <f t="shared" si="27"/>
        <v>0</v>
      </c>
      <c r="AH45" s="3">
        <f t="shared" si="27"/>
        <v>0</v>
      </c>
      <c r="AI45" s="3">
        <f t="shared" si="27"/>
        <v>0</v>
      </c>
      <c r="AJ45" s="3">
        <f t="shared" si="27"/>
        <v>0</v>
      </c>
      <c r="AK45" s="3">
        <f t="shared" ref="AK45:AZ60" si="41">IF(TRIM(MID(SUBSTITUTE(AK$2,";",REPT(" ",LEN(AK$2))),($A45*LEN(AK$2)+1),LEN(AK$2)))&lt;&gt;"",TRIM(MID(SUBSTITUTE(AK$2,";",REPT(" ",LEN(AK$2))),($A45*LEN(AK$2)+1),LEN(AK$2))),0)</f>
        <v>0</v>
      </c>
      <c r="AL45" s="3">
        <f t="shared" si="41"/>
        <v>0</v>
      </c>
      <c r="AM45" s="3">
        <f t="shared" si="41"/>
        <v>0</v>
      </c>
      <c r="AN45" s="3">
        <f t="shared" si="41"/>
        <v>0</v>
      </c>
      <c r="AO45" s="3">
        <f t="shared" si="41"/>
        <v>0</v>
      </c>
      <c r="AP45" s="3">
        <f t="shared" si="41"/>
        <v>0</v>
      </c>
      <c r="AQ45" s="3">
        <f t="shared" si="41"/>
        <v>0</v>
      </c>
      <c r="AR45" s="3">
        <f t="shared" si="41"/>
        <v>0</v>
      </c>
      <c r="AS45" s="3">
        <f t="shared" si="41"/>
        <v>0</v>
      </c>
      <c r="AT45" s="3">
        <f t="shared" si="41"/>
        <v>0</v>
      </c>
      <c r="AU45" s="3">
        <f t="shared" si="41"/>
        <v>0</v>
      </c>
      <c r="AV45" s="3">
        <f t="shared" si="41"/>
        <v>0</v>
      </c>
      <c r="AW45" s="3">
        <f t="shared" si="41"/>
        <v>0</v>
      </c>
      <c r="AX45" s="3">
        <f t="shared" si="41"/>
        <v>0</v>
      </c>
      <c r="AY45" s="3">
        <f t="shared" si="41"/>
        <v>0</v>
      </c>
      <c r="AZ45" s="3">
        <f t="shared" si="41"/>
        <v>0</v>
      </c>
      <c r="BA45" s="3">
        <f t="shared" si="34"/>
        <v>0</v>
      </c>
      <c r="BB45" s="3">
        <f t="shared" si="34"/>
        <v>0</v>
      </c>
      <c r="BC45" s="3">
        <f t="shared" si="34"/>
        <v>0</v>
      </c>
      <c r="BD45" s="3">
        <f t="shared" si="34"/>
        <v>0</v>
      </c>
      <c r="BE45" s="3">
        <f t="shared" si="34"/>
        <v>0</v>
      </c>
      <c r="BF45" s="3">
        <f t="shared" si="34"/>
        <v>0</v>
      </c>
      <c r="BG45" s="3">
        <f t="shared" si="34"/>
        <v>0</v>
      </c>
      <c r="BH45" s="3">
        <f t="shared" si="34"/>
        <v>0</v>
      </c>
      <c r="BI45" s="3">
        <f t="shared" si="34"/>
        <v>0</v>
      </c>
      <c r="BJ45" s="3">
        <f t="shared" si="34"/>
        <v>0</v>
      </c>
      <c r="BK45" s="3">
        <f t="shared" si="34"/>
        <v>0</v>
      </c>
      <c r="BL45" s="3">
        <f t="shared" si="34"/>
        <v>0</v>
      </c>
      <c r="BM45" s="3">
        <f t="shared" si="32"/>
        <v>0</v>
      </c>
      <c r="BN45" s="3">
        <f t="shared" si="32"/>
        <v>0</v>
      </c>
      <c r="BO45" s="3">
        <f t="shared" si="32"/>
        <v>0</v>
      </c>
      <c r="BP45" s="3">
        <f t="shared" si="32"/>
        <v>0</v>
      </c>
      <c r="BQ45" s="3">
        <f t="shared" si="32"/>
        <v>0</v>
      </c>
      <c r="BR45" s="3">
        <f t="shared" si="32"/>
        <v>0</v>
      </c>
      <c r="BS45" s="3">
        <f t="shared" si="32"/>
        <v>0</v>
      </c>
      <c r="BT45" s="3">
        <f t="shared" si="32"/>
        <v>0</v>
      </c>
      <c r="BU45" s="3">
        <f t="shared" si="32"/>
        <v>0</v>
      </c>
      <c r="BV45" s="3">
        <f t="shared" si="32"/>
        <v>0</v>
      </c>
      <c r="BW45" s="3">
        <f t="shared" si="32"/>
        <v>0</v>
      </c>
      <c r="BX45" s="3">
        <f t="shared" si="32"/>
        <v>0</v>
      </c>
      <c r="BY45" s="3">
        <f t="shared" si="32"/>
        <v>0</v>
      </c>
      <c r="BZ45" s="3">
        <f t="shared" si="32"/>
        <v>0</v>
      </c>
      <c r="CA45" s="3">
        <f t="shared" si="32"/>
        <v>0</v>
      </c>
      <c r="CB45" s="3">
        <f t="shared" si="40"/>
        <v>0</v>
      </c>
      <c r="CC45" s="3">
        <f t="shared" si="40"/>
        <v>0</v>
      </c>
      <c r="CD45" s="3">
        <f t="shared" si="40"/>
        <v>0</v>
      </c>
      <c r="CE45" s="3">
        <f t="shared" si="40"/>
        <v>0</v>
      </c>
      <c r="CF45" s="3">
        <f t="shared" si="40"/>
        <v>0</v>
      </c>
      <c r="CG45" s="3">
        <f t="shared" si="25"/>
        <v>0</v>
      </c>
      <c r="CH45" s="3">
        <f t="shared" si="25"/>
        <v>0</v>
      </c>
      <c r="CI45" s="3">
        <f t="shared" si="25"/>
        <v>0</v>
      </c>
      <c r="CJ45" s="3">
        <f t="shared" si="25"/>
        <v>0</v>
      </c>
      <c r="CK45" s="3">
        <f t="shared" si="25"/>
        <v>0</v>
      </c>
      <c r="CL45" s="3">
        <f t="shared" si="25"/>
        <v>0</v>
      </c>
      <c r="CM45" s="3">
        <f t="shared" si="25"/>
        <v>0</v>
      </c>
      <c r="CN45" s="3">
        <f t="shared" si="25"/>
        <v>0</v>
      </c>
      <c r="CO45" s="3">
        <f t="shared" si="25"/>
        <v>0</v>
      </c>
      <c r="CP45" s="3">
        <f t="shared" si="25"/>
        <v>0</v>
      </c>
      <c r="CQ45" s="3">
        <f t="shared" si="36"/>
        <v>0</v>
      </c>
      <c r="CR45" s="3">
        <f t="shared" si="36"/>
        <v>0</v>
      </c>
      <c r="CS45" s="3">
        <f t="shared" si="36"/>
        <v>0</v>
      </c>
      <c r="CT45" s="3">
        <f t="shared" si="37"/>
        <v>0</v>
      </c>
      <c r="CU45" s="3">
        <f t="shared" si="37"/>
        <v>0</v>
      </c>
      <c r="CV45" s="3">
        <f t="shared" si="37"/>
        <v>0</v>
      </c>
      <c r="CW45" s="3">
        <f t="shared" si="37"/>
        <v>0</v>
      </c>
      <c r="CX45" s="3">
        <f t="shared" si="37"/>
        <v>0</v>
      </c>
      <c r="CY45" s="3">
        <f t="shared" si="37"/>
        <v>0</v>
      </c>
      <c r="CZ45" s="3">
        <f t="shared" si="37"/>
        <v>0</v>
      </c>
      <c r="DA45" s="3">
        <f t="shared" si="37"/>
        <v>0</v>
      </c>
      <c r="DB45" s="3">
        <f t="shared" si="37"/>
        <v>0</v>
      </c>
      <c r="DC45" s="3">
        <f t="shared" si="37"/>
        <v>0</v>
      </c>
      <c r="DD45" s="3">
        <f t="shared" si="38"/>
        <v>0</v>
      </c>
      <c r="DE45" s="3">
        <f t="shared" si="38"/>
        <v>0</v>
      </c>
      <c r="DF45" s="3">
        <f t="shared" si="38"/>
        <v>0</v>
      </c>
      <c r="DG45" s="3">
        <f t="shared" si="38"/>
        <v>0</v>
      </c>
      <c r="DH45" s="3">
        <f t="shared" si="38"/>
        <v>0</v>
      </c>
      <c r="DI45" s="3">
        <f t="shared" si="38"/>
        <v>0</v>
      </c>
      <c r="DJ45" s="3">
        <f t="shared" si="38"/>
        <v>0</v>
      </c>
      <c r="DK45" s="3">
        <f t="shared" si="38"/>
        <v>0</v>
      </c>
      <c r="DL45" s="3">
        <f t="shared" si="38"/>
        <v>0</v>
      </c>
      <c r="DM45" s="3">
        <f t="shared" si="38"/>
        <v>0</v>
      </c>
      <c r="DN45" s="3">
        <f t="shared" si="39"/>
        <v>0</v>
      </c>
      <c r="DO45" s="3">
        <f t="shared" si="39"/>
        <v>0</v>
      </c>
      <c r="DP45" s="3">
        <f t="shared" si="39"/>
        <v>0</v>
      </c>
      <c r="DQ45" s="3">
        <f t="shared" si="39"/>
        <v>0</v>
      </c>
      <c r="DR45" s="3">
        <f t="shared" si="39"/>
        <v>0</v>
      </c>
      <c r="DS45" s="3">
        <f t="shared" si="39"/>
        <v>0</v>
      </c>
      <c r="DT45" s="3">
        <f t="shared" si="39"/>
        <v>0</v>
      </c>
      <c r="DU45" s="3">
        <f t="shared" si="39"/>
        <v>0</v>
      </c>
      <c r="DV45" s="3">
        <f t="shared" si="39"/>
        <v>0</v>
      </c>
      <c r="DW45" s="3">
        <f t="shared" si="39"/>
        <v>0</v>
      </c>
      <c r="DX45" s="3">
        <f t="shared" si="39"/>
        <v>0</v>
      </c>
      <c r="DY45" s="3">
        <f t="shared" si="39"/>
        <v>0</v>
      </c>
    </row>
    <row r="46" spans="1:129" x14ac:dyDescent="0.3">
      <c r="A46">
        <v>43</v>
      </c>
      <c r="B46" s="3">
        <f t="shared" si="35"/>
        <v>0</v>
      </c>
      <c r="C46" s="3">
        <f t="shared" si="35"/>
        <v>0</v>
      </c>
      <c r="D46" s="3">
        <f t="shared" si="35"/>
        <v>0</v>
      </c>
      <c r="E46" s="3">
        <f t="shared" si="35"/>
        <v>0</v>
      </c>
      <c r="F46" s="3">
        <f t="shared" si="35"/>
        <v>0</v>
      </c>
      <c r="G46" s="3">
        <f t="shared" si="35"/>
        <v>0</v>
      </c>
      <c r="H46" s="3">
        <f t="shared" si="35"/>
        <v>0</v>
      </c>
      <c r="I46" s="3">
        <f t="shared" si="35"/>
        <v>0</v>
      </c>
      <c r="J46" s="3">
        <f t="shared" si="35"/>
        <v>0</v>
      </c>
      <c r="K46" s="3">
        <f t="shared" si="35"/>
        <v>0</v>
      </c>
      <c r="L46" s="3">
        <f t="shared" si="35"/>
        <v>0</v>
      </c>
      <c r="M46" s="3">
        <f t="shared" si="35"/>
        <v>0</v>
      </c>
      <c r="N46" s="3">
        <f t="shared" si="35"/>
        <v>0</v>
      </c>
      <c r="O46" s="3">
        <f t="shared" si="35"/>
        <v>0</v>
      </c>
      <c r="P46" s="3">
        <f t="shared" si="35"/>
        <v>0</v>
      </c>
      <c r="Q46" s="3">
        <f t="shared" si="35"/>
        <v>0</v>
      </c>
      <c r="R46" s="3">
        <f t="shared" si="33"/>
        <v>0</v>
      </c>
      <c r="S46" s="3">
        <f t="shared" si="33"/>
        <v>0</v>
      </c>
      <c r="T46" s="3">
        <f t="shared" si="33"/>
        <v>0</v>
      </c>
      <c r="U46" s="3">
        <f t="shared" si="33"/>
        <v>0</v>
      </c>
      <c r="V46" s="3">
        <f t="shared" si="33"/>
        <v>0</v>
      </c>
      <c r="W46" s="3">
        <f t="shared" si="33"/>
        <v>0</v>
      </c>
      <c r="X46" s="3">
        <f t="shared" si="33"/>
        <v>0</v>
      </c>
      <c r="Y46" s="3">
        <f t="shared" si="33"/>
        <v>0</v>
      </c>
      <c r="Z46" s="3">
        <f t="shared" si="33"/>
        <v>0</v>
      </c>
      <c r="AA46" s="3">
        <f t="shared" si="33"/>
        <v>0</v>
      </c>
      <c r="AB46" s="3">
        <f t="shared" si="33"/>
        <v>0</v>
      </c>
      <c r="AC46" s="3">
        <f t="shared" si="33"/>
        <v>0</v>
      </c>
      <c r="AD46" s="3">
        <f t="shared" si="33"/>
        <v>0</v>
      </c>
      <c r="AE46" s="3">
        <f t="shared" si="33"/>
        <v>0</v>
      </c>
      <c r="AF46" s="3">
        <f t="shared" si="33"/>
        <v>0</v>
      </c>
      <c r="AG46" s="3">
        <f t="shared" ref="AG46:AV61" si="42">IF(TRIM(MID(SUBSTITUTE(AG$2,";",REPT(" ",LEN(AG$2))),($A46*LEN(AG$2)+1),LEN(AG$2)))&lt;&gt;"",TRIM(MID(SUBSTITUTE(AG$2,";",REPT(" ",LEN(AG$2))),($A46*LEN(AG$2)+1),LEN(AG$2))),0)</f>
        <v>0</v>
      </c>
      <c r="AH46" s="3">
        <f t="shared" si="42"/>
        <v>0</v>
      </c>
      <c r="AI46" s="3">
        <f t="shared" si="42"/>
        <v>0</v>
      </c>
      <c r="AJ46" s="3">
        <f t="shared" si="42"/>
        <v>0</v>
      </c>
      <c r="AK46" s="3">
        <f t="shared" si="42"/>
        <v>0</v>
      </c>
      <c r="AL46" s="3">
        <f t="shared" si="42"/>
        <v>0</v>
      </c>
      <c r="AM46" s="3">
        <f t="shared" si="42"/>
        <v>0</v>
      </c>
      <c r="AN46" s="3">
        <f t="shared" si="42"/>
        <v>0</v>
      </c>
      <c r="AO46" s="3">
        <f t="shared" si="42"/>
        <v>0</v>
      </c>
      <c r="AP46" s="3">
        <f t="shared" si="42"/>
        <v>0</v>
      </c>
      <c r="AQ46" s="3">
        <f t="shared" si="42"/>
        <v>0</v>
      </c>
      <c r="AR46" s="3">
        <f t="shared" si="42"/>
        <v>0</v>
      </c>
      <c r="AS46" s="3">
        <f t="shared" si="42"/>
        <v>0</v>
      </c>
      <c r="AT46" s="3">
        <f t="shared" si="42"/>
        <v>0</v>
      </c>
      <c r="AU46" s="3">
        <f t="shared" si="42"/>
        <v>0</v>
      </c>
      <c r="AV46" s="3">
        <f t="shared" si="42"/>
        <v>0</v>
      </c>
      <c r="AW46" s="3">
        <f t="shared" si="41"/>
        <v>0</v>
      </c>
      <c r="AX46" s="3">
        <f t="shared" si="41"/>
        <v>0</v>
      </c>
      <c r="AY46" s="3">
        <f t="shared" si="41"/>
        <v>0</v>
      </c>
      <c r="AZ46" s="3">
        <f t="shared" si="41"/>
        <v>0</v>
      </c>
      <c r="BA46" s="3">
        <f t="shared" si="34"/>
        <v>0</v>
      </c>
      <c r="BB46" s="3">
        <f t="shared" si="34"/>
        <v>0</v>
      </c>
      <c r="BC46" s="3">
        <f t="shared" si="34"/>
        <v>0</v>
      </c>
      <c r="BD46" s="3">
        <f t="shared" si="34"/>
        <v>0</v>
      </c>
      <c r="BE46" s="3">
        <f t="shared" si="34"/>
        <v>0</v>
      </c>
      <c r="BF46" s="3">
        <f t="shared" si="34"/>
        <v>0</v>
      </c>
      <c r="BG46" s="3">
        <f t="shared" si="34"/>
        <v>0</v>
      </c>
      <c r="BH46" s="3">
        <f t="shared" si="34"/>
        <v>0</v>
      </c>
      <c r="BI46" s="3">
        <f t="shared" si="34"/>
        <v>0</v>
      </c>
      <c r="BJ46" s="3">
        <f t="shared" si="34"/>
        <v>0</v>
      </c>
      <c r="BK46" s="3">
        <f t="shared" si="34"/>
        <v>0</v>
      </c>
      <c r="BL46" s="3">
        <f t="shared" si="34"/>
        <v>0</v>
      </c>
      <c r="BM46" s="3">
        <f t="shared" si="32"/>
        <v>0</v>
      </c>
      <c r="BN46" s="3">
        <f t="shared" si="32"/>
        <v>0</v>
      </c>
      <c r="BO46" s="3">
        <f t="shared" si="32"/>
        <v>0</v>
      </c>
      <c r="BP46" s="3">
        <f t="shared" si="32"/>
        <v>0</v>
      </c>
      <c r="BQ46" s="3">
        <f t="shared" si="32"/>
        <v>0</v>
      </c>
      <c r="BR46" s="3">
        <f t="shared" si="32"/>
        <v>0</v>
      </c>
      <c r="BS46" s="3">
        <f t="shared" si="32"/>
        <v>0</v>
      </c>
      <c r="BT46" s="3">
        <f t="shared" si="32"/>
        <v>0</v>
      </c>
      <c r="BU46" s="3">
        <f t="shared" si="32"/>
        <v>0</v>
      </c>
      <c r="BV46" s="3">
        <f t="shared" si="32"/>
        <v>0</v>
      </c>
      <c r="BW46" s="3">
        <f t="shared" si="32"/>
        <v>0</v>
      </c>
      <c r="BX46" s="3">
        <f t="shared" si="32"/>
        <v>0</v>
      </c>
      <c r="BY46" s="3">
        <f t="shared" si="32"/>
        <v>0</v>
      </c>
      <c r="BZ46" s="3">
        <f t="shared" si="32"/>
        <v>0</v>
      </c>
      <c r="CA46" s="3">
        <f t="shared" si="32"/>
        <v>0</v>
      </c>
      <c r="CB46" s="3">
        <f t="shared" si="40"/>
        <v>0</v>
      </c>
      <c r="CC46" s="3">
        <f t="shared" si="40"/>
        <v>0</v>
      </c>
      <c r="CD46" s="3">
        <f t="shared" si="40"/>
        <v>0</v>
      </c>
      <c r="CE46" s="3">
        <f t="shared" si="40"/>
        <v>0</v>
      </c>
      <c r="CF46" s="3">
        <f t="shared" si="40"/>
        <v>0</v>
      </c>
      <c r="CG46" s="3">
        <f t="shared" si="25"/>
        <v>0</v>
      </c>
      <c r="CH46" s="3">
        <f t="shared" si="25"/>
        <v>0</v>
      </c>
      <c r="CI46" s="3">
        <f t="shared" si="25"/>
        <v>0</v>
      </c>
      <c r="CJ46" s="3">
        <f t="shared" si="25"/>
        <v>0</v>
      </c>
      <c r="CK46" s="3">
        <f t="shared" si="25"/>
        <v>0</v>
      </c>
      <c r="CL46" s="3">
        <f t="shared" si="25"/>
        <v>0</v>
      </c>
      <c r="CM46" s="3">
        <f t="shared" si="25"/>
        <v>0</v>
      </c>
      <c r="CN46" s="3">
        <f t="shared" si="25"/>
        <v>0</v>
      </c>
      <c r="CO46" s="3">
        <f t="shared" si="25"/>
        <v>0</v>
      </c>
      <c r="CP46" s="3">
        <f t="shared" si="25"/>
        <v>0</v>
      </c>
      <c r="CQ46" s="3">
        <f t="shared" si="36"/>
        <v>0</v>
      </c>
      <c r="CR46" s="3">
        <f t="shared" si="36"/>
        <v>0</v>
      </c>
      <c r="CS46" s="3">
        <f t="shared" si="36"/>
        <v>0</v>
      </c>
      <c r="CT46" s="3">
        <f t="shared" si="37"/>
        <v>0</v>
      </c>
      <c r="CU46" s="3">
        <f t="shared" si="37"/>
        <v>0</v>
      </c>
      <c r="CV46" s="3">
        <f t="shared" si="37"/>
        <v>0</v>
      </c>
      <c r="CW46" s="3">
        <f t="shared" si="37"/>
        <v>0</v>
      </c>
      <c r="CX46" s="3">
        <f t="shared" si="37"/>
        <v>0</v>
      </c>
      <c r="CY46" s="3">
        <f t="shared" si="37"/>
        <v>0</v>
      </c>
      <c r="CZ46" s="3">
        <f t="shared" si="37"/>
        <v>0</v>
      </c>
      <c r="DA46" s="3">
        <f t="shared" si="37"/>
        <v>0</v>
      </c>
      <c r="DB46" s="3">
        <f t="shared" si="37"/>
        <v>0</v>
      </c>
      <c r="DC46" s="3">
        <f t="shared" si="37"/>
        <v>0</v>
      </c>
      <c r="DD46" s="3">
        <f t="shared" si="38"/>
        <v>0</v>
      </c>
      <c r="DE46" s="3">
        <f t="shared" si="38"/>
        <v>0</v>
      </c>
      <c r="DF46" s="3">
        <f t="shared" si="38"/>
        <v>0</v>
      </c>
      <c r="DG46" s="3">
        <f t="shared" si="38"/>
        <v>0</v>
      </c>
      <c r="DH46" s="3">
        <f t="shared" si="38"/>
        <v>0</v>
      </c>
      <c r="DI46" s="3">
        <f t="shared" si="38"/>
        <v>0</v>
      </c>
      <c r="DJ46" s="3">
        <f t="shared" si="38"/>
        <v>0</v>
      </c>
      <c r="DK46" s="3">
        <f t="shared" si="38"/>
        <v>0</v>
      </c>
      <c r="DL46" s="3">
        <f t="shared" si="38"/>
        <v>0</v>
      </c>
      <c r="DM46" s="3">
        <f t="shared" si="38"/>
        <v>0</v>
      </c>
      <c r="DN46" s="3">
        <f t="shared" si="39"/>
        <v>0</v>
      </c>
      <c r="DO46" s="3">
        <f t="shared" si="39"/>
        <v>0</v>
      </c>
      <c r="DP46" s="3">
        <f t="shared" si="39"/>
        <v>0</v>
      </c>
      <c r="DQ46" s="3">
        <f t="shared" si="39"/>
        <v>0</v>
      </c>
      <c r="DR46" s="3">
        <f t="shared" si="39"/>
        <v>0</v>
      </c>
      <c r="DS46" s="3">
        <f t="shared" si="39"/>
        <v>0</v>
      </c>
      <c r="DT46" s="3">
        <f t="shared" si="39"/>
        <v>0</v>
      </c>
      <c r="DU46" s="3">
        <f t="shared" si="39"/>
        <v>0</v>
      </c>
      <c r="DV46" s="3">
        <f t="shared" si="39"/>
        <v>0</v>
      </c>
      <c r="DW46" s="3">
        <f t="shared" si="39"/>
        <v>0</v>
      </c>
      <c r="DX46" s="3">
        <f t="shared" si="39"/>
        <v>0</v>
      </c>
      <c r="DY46" s="3">
        <f t="shared" si="39"/>
        <v>0</v>
      </c>
    </row>
    <row r="47" spans="1:129" x14ac:dyDescent="0.3">
      <c r="A47">
        <v>44</v>
      </c>
      <c r="B47" s="3">
        <f t="shared" si="35"/>
        <v>0</v>
      </c>
      <c r="C47" s="3">
        <f t="shared" si="35"/>
        <v>0</v>
      </c>
      <c r="D47" s="3">
        <f t="shared" si="35"/>
        <v>0</v>
      </c>
      <c r="E47" s="3">
        <f t="shared" si="35"/>
        <v>0</v>
      </c>
      <c r="F47" s="3">
        <f t="shared" si="35"/>
        <v>0</v>
      </c>
      <c r="G47" s="3">
        <f t="shared" si="35"/>
        <v>0</v>
      </c>
      <c r="H47" s="3">
        <f t="shared" si="35"/>
        <v>0</v>
      </c>
      <c r="I47" s="3">
        <f t="shared" si="35"/>
        <v>0</v>
      </c>
      <c r="J47" s="3">
        <f t="shared" si="35"/>
        <v>0</v>
      </c>
      <c r="K47" s="3">
        <f t="shared" si="35"/>
        <v>0</v>
      </c>
      <c r="L47" s="3">
        <f t="shared" si="35"/>
        <v>0</v>
      </c>
      <c r="M47" s="3">
        <f t="shared" si="35"/>
        <v>0</v>
      </c>
      <c r="N47" s="3">
        <f t="shared" si="35"/>
        <v>0</v>
      </c>
      <c r="O47" s="3">
        <f t="shared" si="35"/>
        <v>0</v>
      </c>
      <c r="P47" s="3">
        <f t="shared" si="35"/>
        <v>0</v>
      </c>
      <c r="Q47" s="3">
        <f t="shared" si="35"/>
        <v>0</v>
      </c>
      <c r="R47" s="3">
        <f t="shared" si="33"/>
        <v>0</v>
      </c>
      <c r="S47" s="3">
        <f t="shared" si="33"/>
        <v>0</v>
      </c>
      <c r="T47" s="3">
        <f t="shared" si="33"/>
        <v>0</v>
      </c>
      <c r="U47" s="3">
        <f t="shared" si="33"/>
        <v>0</v>
      </c>
      <c r="V47" s="3">
        <f t="shared" si="33"/>
        <v>0</v>
      </c>
      <c r="W47" s="3">
        <f t="shared" si="33"/>
        <v>0</v>
      </c>
      <c r="X47" s="3">
        <f t="shared" si="33"/>
        <v>0</v>
      </c>
      <c r="Y47" s="3">
        <f t="shared" si="33"/>
        <v>0</v>
      </c>
      <c r="Z47" s="3">
        <f t="shared" si="33"/>
        <v>0</v>
      </c>
      <c r="AA47" s="3">
        <f t="shared" si="33"/>
        <v>0</v>
      </c>
      <c r="AB47" s="3">
        <f t="shared" si="33"/>
        <v>0</v>
      </c>
      <c r="AC47" s="3">
        <f t="shared" si="33"/>
        <v>0</v>
      </c>
      <c r="AD47" s="3">
        <f t="shared" si="33"/>
        <v>0</v>
      </c>
      <c r="AE47" s="3">
        <f t="shared" si="33"/>
        <v>0</v>
      </c>
      <c r="AF47" s="3">
        <f t="shared" si="33"/>
        <v>0</v>
      </c>
      <c r="AG47" s="3">
        <f t="shared" si="42"/>
        <v>0</v>
      </c>
      <c r="AH47" s="3">
        <f t="shared" si="42"/>
        <v>0</v>
      </c>
      <c r="AI47" s="3">
        <f t="shared" si="42"/>
        <v>0</v>
      </c>
      <c r="AJ47" s="3">
        <f t="shared" si="42"/>
        <v>0</v>
      </c>
      <c r="AK47" s="3">
        <f t="shared" si="42"/>
        <v>0</v>
      </c>
      <c r="AL47" s="3">
        <f t="shared" si="42"/>
        <v>0</v>
      </c>
      <c r="AM47" s="3">
        <f t="shared" si="42"/>
        <v>0</v>
      </c>
      <c r="AN47" s="3">
        <f t="shared" si="42"/>
        <v>0</v>
      </c>
      <c r="AO47" s="3">
        <f t="shared" si="42"/>
        <v>0</v>
      </c>
      <c r="AP47" s="3">
        <f t="shared" si="42"/>
        <v>0</v>
      </c>
      <c r="AQ47" s="3">
        <f t="shared" si="42"/>
        <v>0</v>
      </c>
      <c r="AR47" s="3">
        <f t="shared" si="42"/>
        <v>0</v>
      </c>
      <c r="AS47" s="3">
        <f t="shared" si="42"/>
        <v>0</v>
      </c>
      <c r="AT47" s="3">
        <f t="shared" si="42"/>
        <v>0</v>
      </c>
      <c r="AU47" s="3">
        <f t="shared" si="42"/>
        <v>0</v>
      </c>
      <c r="AV47" s="3">
        <f t="shared" si="42"/>
        <v>0</v>
      </c>
      <c r="AW47" s="3">
        <f t="shared" si="41"/>
        <v>0</v>
      </c>
      <c r="AX47" s="3">
        <f t="shared" si="41"/>
        <v>0</v>
      </c>
      <c r="AY47" s="3">
        <f t="shared" si="41"/>
        <v>0</v>
      </c>
      <c r="AZ47" s="3">
        <f t="shared" si="41"/>
        <v>0</v>
      </c>
      <c r="BA47" s="3">
        <f t="shared" si="34"/>
        <v>0</v>
      </c>
      <c r="BB47" s="3">
        <f t="shared" si="34"/>
        <v>0</v>
      </c>
      <c r="BC47" s="3">
        <f t="shared" si="34"/>
        <v>0</v>
      </c>
      <c r="BD47" s="3">
        <f t="shared" si="34"/>
        <v>0</v>
      </c>
      <c r="BE47" s="3">
        <f t="shared" si="34"/>
        <v>0</v>
      </c>
      <c r="BF47" s="3">
        <f t="shared" si="34"/>
        <v>0</v>
      </c>
      <c r="BG47" s="3">
        <f t="shared" si="34"/>
        <v>0</v>
      </c>
      <c r="BH47" s="3">
        <f t="shared" si="34"/>
        <v>0</v>
      </c>
      <c r="BI47" s="3">
        <f t="shared" si="34"/>
        <v>0</v>
      </c>
      <c r="BJ47" s="3">
        <f t="shared" si="34"/>
        <v>0</v>
      </c>
      <c r="BK47" s="3">
        <f t="shared" si="34"/>
        <v>0</v>
      </c>
      <c r="BL47" s="3">
        <f t="shared" si="34"/>
        <v>0</v>
      </c>
      <c r="BM47" s="3">
        <f t="shared" si="32"/>
        <v>0</v>
      </c>
      <c r="BN47" s="3">
        <f t="shared" si="32"/>
        <v>0</v>
      </c>
      <c r="BO47" s="3">
        <f t="shared" si="32"/>
        <v>0</v>
      </c>
      <c r="BP47" s="3">
        <f t="shared" si="32"/>
        <v>0</v>
      </c>
      <c r="BQ47" s="3">
        <f t="shared" si="32"/>
        <v>0</v>
      </c>
      <c r="BR47" s="3">
        <f t="shared" si="32"/>
        <v>0</v>
      </c>
      <c r="BS47" s="3">
        <f t="shared" si="32"/>
        <v>0</v>
      </c>
      <c r="BT47" s="3">
        <f t="shared" si="32"/>
        <v>0</v>
      </c>
      <c r="BU47" s="3">
        <f t="shared" si="32"/>
        <v>0</v>
      </c>
      <c r="BV47" s="3">
        <f t="shared" si="32"/>
        <v>0</v>
      </c>
      <c r="BW47" s="3">
        <f t="shared" si="32"/>
        <v>0</v>
      </c>
      <c r="BX47" s="3">
        <f t="shared" si="32"/>
        <v>0</v>
      </c>
      <c r="BY47" s="3">
        <f t="shared" si="32"/>
        <v>0</v>
      </c>
      <c r="BZ47" s="3">
        <f t="shared" si="32"/>
        <v>0</v>
      </c>
      <c r="CA47" s="3">
        <f t="shared" si="32"/>
        <v>0</v>
      </c>
      <c r="CB47" s="3">
        <f t="shared" si="40"/>
        <v>0</v>
      </c>
      <c r="CC47" s="3">
        <f t="shared" si="40"/>
        <v>0</v>
      </c>
      <c r="CD47" s="3">
        <f t="shared" si="40"/>
        <v>0</v>
      </c>
      <c r="CE47" s="3">
        <f t="shared" si="40"/>
        <v>0</v>
      </c>
      <c r="CF47" s="3">
        <f t="shared" si="40"/>
        <v>0</v>
      </c>
      <c r="CG47" s="3">
        <f t="shared" si="25"/>
        <v>0</v>
      </c>
      <c r="CH47" s="3">
        <f t="shared" ref="CH47:CS47" si="43">IF(TRIM(MID(SUBSTITUTE(CH$2,";",REPT(" ",LEN(CH$2))),($A47*LEN(CH$2)+1),LEN(CH$2)))&lt;&gt;"",TRIM(MID(SUBSTITUTE(CH$2,";",REPT(" ",LEN(CH$2))),($A47*LEN(CH$2)+1),LEN(CH$2))),0)</f>
        <v>0</v>
      </c>
      <c r="CI47" s="3">
        <f t="shared" si="43"/>
        <v>0</v>
      </c>
      <c r="CJ47" s="3">
        <f t="shared" si="43"/>
        <v>0</v>
      </c>
      <c r="CK47" s="3">
        <f t="shared" si="43"/>
        <v>0</v>
      </c>
      <c r="CL47" s="3">
        <f t="shared" si="43"/>
        <v>0</v>
      </c>
      <c r="CM47" s="3">
        <f t="shared" si="43"/>
        <v>0</v>
      </c>
      <c r="CN47" s="3">
        <f t="shared" si="43"/>
        <v>0</v>
      </c>
      <c r="CO47" s="3">
        <f t="shared" si="43"/>
        <v>0</v>
      </c>
      <c r="CP47" s="3">
        <f t="shared" si="43"/>
        <v>0</v>
      </c>
      <c r="CQ47" s="3">
        <f t="shared" si="43"/>
        <v>0</v>
      </c>
      <c r="CR47" s="3">
        <f t="shared" si="43"/>
        <v>0</v>
      </c>
      <c r="CS47" s="3">
        <f t="shared" si="43"/>
        <v>0</v>
      </c>
      <c r="CT47" s="3">
        <f t="shared" si="37"/>
        <v>0</v>
      </c>
      <c r="CU47" s="3">
        <f t="shared" si="37"/>
        <v>0</v>
      </c>
      <c r="CV47" s="3">
        <f t="shared" si="37"/>
        <v>0</v>
      </c>
      <c r="CW47" s="3">
        <f t="shared" si="37"/>
        <v>0</v>
      </c>
      <c r="CX47" s="3">
        <f t="shared" si="37"/>
        <v>0</v>
      </c>
      <c r="CY47" s="3">
        <f t="shared" si="37"/>
        <v>0</v>
      </c>
      <c r="CZ47" s="3">
        <f t="shared" si="37"/>
        <v>0</v>
      </c>
      <c r="DA47" s="3">
        <f t="shared" si="37"/>
        <v>0</v>
      </c>
      <c r="DB47" s="3">
        <f t="shared" si="37"/>
        <v>0</v>
      </c>
      <c r="DC47" s="3">
        <f t="shared" si="37"/>
        <v>0</v>
      </c>
      <c r="DD47" s="3">
        <f t="shared" si="38"/>
        <v>0</v>
      </c>
      <c r="DE47" s="3">
        <f t="shared" si="38"/>
        <v>0</v>
      </c>
      <c r="DF47" s="3">
        <f t="shared" si="38"/>
        <v>0</v>
      </c>
      <c r="DG47" s="3">
        <f t="shared" si="38"/>
        <v>0</v>
      </c>
      <c r="DH47" s="3">
        <f t="shared" si="38"/>
        <v>0</v>
      </c>
      <c r="DI47" s="3">
        <f t="shared" si="38"/>
        <v>0</v>
      </c>
      <c r="DJ47" s="3">
        <f t="shared" si="38"/>
        <v>0</v>
      </c>
      <c r="DK47" s="3">
        <f t="shared" si="38"/>
        <v>0</v>
      </c>
      <c r="DL47" s="3">
        <f t="shared" si="38"/>
        <v>0</v>
      </c>
      <c r="DM47" s="3">
        <f t="shared" si="38"/>
        <v>0</v>
      </c>
      <c r="DN47" s="3">
        <f t="shared" si="39"/>
        <v>0</v>
      </c>
      <c r="DO47" s="3">
        <f t="shared" si="39"/>
        <v>0</v>
      </c>
      <c r="DP47" s="3">
        <f t="shared" si="39"/>
        <v>0</v>
      </c>
      <c r="DQ47" s="3">
        <f t="shared" si="39"/>
        <v>0</v>
      </c>
      <c r="DR47" s="3">
        <f t="shared" si="39"/>
        <v>0</v>
      </c>
      <c r="DS47" s="3">
        <f t="shared" si="39"/>
        <v>0</v>
      </c>
      <c r="DT47" s="3">
        <f t="shared" si="39"/>
        <v>0</v>
      </c>
      <c r="DU47" s="3">
        <f t="shared" si="39"/>
        <v>0</v>
      </c>
      <c r="DV47" s="3">
        <f t="shared" si="39"/>
        <v>0</v>
      </c>
      <c r="DW47" s="3">
        <f t="shared" si="39"/>
        <v>0</v>
      </c>
      <c r="DX47" s="3">
        <f t="shared" si="39"/>
        <v>0</v>
      </c>
      <c r="DY47" s="3">
        <f t="shared" si="39"/>
        <v>0</v>
      </c>
    </row>
    <row r="48" spans="1:129" x14ac:dyDescent="0.3">
      <c r="A48">
        <v>45</v>
      </c>
      <c r="B48" s="3">
        <f t="shared" si="35"/>
        <v>0</v>
      </c>
      <c r="C48" s="3">
        <f t="shared" si="35"/>
        <v>0</v>
      </c>
      <c r="D48" s="3">
        <f t="shared" si="35"/>
        <v>0</v>
      </c>
      <c r="E48" s="3">
        <f t="shared" si="35"/>
        <v>0</v>
      </c>
      <c r="F48" s="3">
        <f t="shared" si="35"/>
        <v>0</v>
      </c>
      <c r="G48" s="3">
        <f t="shared" si="35"/>
        <v>0</v>
      </c>
      <c r="H48" s="3">
        <f t="shared" si="35"/>
        <v>0</v>
      </c>
      <c r="I48" s="3">
        <f t="shared" si="35"/>
        <v>0</v>
      </c>
      <c r="J48" s="3">
        <f t="shared" si="35"/>
        <v>0</v>
      </c>
      <c r="K48" s="3">
        <f t="shared" si="35"/>
        <v>0</v>
      </c>
      <c r="L48" s="3">
        <f t="shared" si="35"/>
        <v>0</v>
      </c>
      <c r="M48" s="3">
        <f t="shared" si="35"/>
        <v>0</v>
      </c>
      <c r="N48" s="3">
        <f t="shared" si="35"/>
        <v>0</v>
      </c>
      <c r="O48" s="3">
        <f t="shared" si="35"/>
        <v>0</v>
      </c>
      <c r="P48" s="3">
        <f t="shared" si="35"/>
        <v>0</v>
      </c>
      <c r="Q48" s="3">
        <f t="shared" si="35"/>
        <v>0</v>
      </c>
      <c r="R48" s="3">
        <f t="shared" si="33"/>
        <v>0</v>
      </c>
      <c r="S48" s="3">
        <f t="shared" si="33"/>
        <v>0</v>
      </c>
      <c r="T48" s="3">
        <f t="shared" si="33"/>
        <v>0</v>
      </c>
      <c r="U48" s="3">
        <f t="shared" si="33"/>
        <v>0</v>
      </c>
      <c r="V48" s="3">
        <f t="shared" si="33"/>
        <v>0</v>
      </c>
      <c r="W48" s="3">
        <f t="shared" si="33"/>
        <v>0</v>
      </c>
      <c r="X48" s="3">
        <f t="shared" si="33"/>
        <v>0</v>
      </c>
      <c r="Y48" s="3">
        <f t="shared" si="33"/>
        <v>0</v>
      </c>
      <c r="Z48" s="3">
        <f t="shared" si="33"/>
        <v>0</v>
      </c>
      <c r="AA48" s="3">
        <f t="shared" si="33"/>
        <v>0</v>
      </c>
      <c r="AB48" s="3">
        <f t="shared" si="33"/>
        <v>0</v>
      </c>
      <c r="AC48" s="3">
        <f t="shared" si="33"/>
        <v>0</v>
      </c>
      <c r="AD48" s="3">
        <f t="shared" si="33"/>
        <v>0</v>
      </c>
      <c r="AE48" s="3">
        <f t="shared" si="33"/>
        <v>0</v>
      </c>
      <c r="AF48" s="3">
        <f t="shared" si="33"/>
        <v>0</v>
      </c>
      <c r="AG48" s="3">
        <f t="shared" si="42"/>
        <v>0</v>
      </c>
      <c r="AH48" s="3">
        <f t="shared" si="42"/>
        <v>0</v>
      </c>
      <c r="AI48" s="3">
        <f t="shared" si="42"/>
        <v>0</v>
      </c>
      <c r="AJ48" s="3">
        <f t="shared" si="42"/>
        <v>0</v>
      </c>
      <c r="AK48" s="3">
        <f t="shared" si="42"/>
        <v>0</v>
      </c>
      <c r="AL48" s="3">
        <f t="shared" si="42"/>
        <v>0</v>
      </c>
      <c r="AM48" s="3">
        <f t="shared" si="42"/>
        <v>0</v>
      </c>
      <c r="AN48" s="3">
        <f t="shared" si="42"/>
        <v>0</v>
      </c>
      <c r="AO48" s="3">
        <f t="shared" si="42"/>
        <v>0</v>
      </c>
      <c r="AP48" s="3">
        <f t="shared" si="42"/>
        <v>0</v>
      </c>
      <c r="AQ48" s="3">
        <f t="shared" si="42"/>
        <v>0</v>
      </c>
      <c r="AR48" s="3">
        <f t="shared" si="42"/>
        <v>0</v>
      </c>
      <c r="AS48" s="3">
        <f t="shared" si="42"/>
        <v>0</v>
      </c>
      <c r="AT48" s="3">
        <f t="shared" si="42"/>
        <v>0</v>
      </c>
      <c r="AU48" s="3">
        <f t="shared" si="42"/>
        <v>0</v>
      </c>
      <c r="AV48" s="3">
        <f t="shared" si="42"/>
        <v>0</v>
      </c>
      <c r="AW48" s="3">
        <f t="shared" si="41"/>
        <v>0</v>
      </c>
      <c r="AX48" s="3">
        <f t="shared" si="41"/>
        <v>0</v>
      </c>
      <c r="AY48" s="3">
        <f t="shared" si="41"/>
        <v>0</v>
      </c>
      <c r="AZ48" s="3">
        <f t="shared" si="41"/>
        <v>0</v>
      </c>
      <c r="BA48" s="3">
        <f t="shared" si="34"/>
        <v>0</v>
      </c>
      <c r="BB48" s="3">
        <f t="shared" si="34"/>
        <v>0</v>
      </c>
      <c r="BC48" s="3">
        <f t="shared" si="34"/>
        <v>0</v>
      </c>
      <c r="BD48" s="3">
        <f t="shared" si="34"/>
        <v>0</v>
      </c>
      <c r="BE48" s="3">
        <f t="shared" si="34"/>
        <v>0</v>
      </c>
      <c r="BF48" s="3">
        <f t="shared" si="34"/>
        <v>0</v>
      </c>
      <c r="BG48" s="3">
        <f t="shared" si="34"/>
        <v>0</v>
      </c>
      <c r="BH48" s="3">
        <f t="shared" si="34"/>
        <v>0</v>
      </c>
      <c r="BI48" s="3">
        <f t="shared" si="34"/>
        <v>0</v>
      </c>
      <c r="BJ48" s="3">
        <f t="shared" si="34"/>
        <v>0</v>
      </c>
      <c r="BK48" s="3">
        <f t="shared" si="34"/>
        <v>0</v>
      </c>
      <c r="BL48" s="3">
        <f t="shared" si="34"/>
        <v>0</v>
      </c>
      <c r="BM48" s="3">
        <f t="shared" si="32"/>
        <v>0</v>
      </c>
      <c r="BN48" s="3">
        <f t="shared" si="32"/>
        <v>0</v>
      </c>
      <c r="BO48" s="3">
        <f t="shared" si="32"/>
        <v>0</v>
      </c>
      <c r="BP48" s="3">
        <f t="shared" si="32"/>
        <v>0</v>
      </c>
      <c r="BQ48" s="3">
        <f t="shared" si="32"/>
        <v>0</v>
      </c>
      <c r="BR48" s="3">
        <f t="shared" si="32"/>
        <v>0</v>
      </c>
      <c r="BS48" s="3">
        <f t="shared" si="32"/>
        <v>0</v>
      </c>
      <c r="BT48" s="3">
        <f t="shared" si="32"/>
        <v>0</v>
      </c>
      <c r="BU48" s="3">
        <f t="shared" si="32"/>
        <v>0</v>
      </c>
      <c r="BV48" s="3">
        <f t="shared" si="32"/>
        <v>0</v>
      </c>
      <c r="BW48" s="3">
        <f t="shared" si="32"/>
        <v>0</v>
      </c>
      <c r="BX48" s="3">
        <f t="shared" si="32"/>
        <v>0</v>
      </c>
      <c r="BY48" s="3">
        <f t="shared" si="32"/>
        <v>0</v>
      </c>
      <c r="BZ48" s="3">
        <f t="shared" si="32"/>
        <v>0</v>
      </c>
      <c r="CA48" s="3">
        <f t="shared" si="32"/>
        <v>0</v>
      </c>
      <c r="CB48" s="3">
        <f t="shared" si="40"/>
        <v>0</v>
      </c>
      <c r="CC48" s="3">
        <f t="shared" si="40"/>
        <v>0</v>
      </c>
      <c r="CD48" s="3">
        <f t="shared" si="40"/>
        <v>0</v>
      </c>
      <c r="CE48" s="3">
        <f t="shared" si="40"/>
        <v>0</v>
      </c>
      <c r="CF48" s="3">
        <f t="shared" si="40"/>
        <v>0</v>
      </c>
      <c r="CG48" s="3">
        <f t="shared" ref="CG48:CS64" si="44">IF(TRIM(MID(SUBSTITUTE(CG$2,";",REPT(" ",LEN(CG$2))),($A48*LEN(CG$2)+1),LEN(CG$2)))&lt;&gt;"",TRIM(MID(SUBSTITUTE(CG$2,";",REPT(" ",LEN(CG$2))),($A48*LEN(CG$2)+1),LEN(CG$2))),0)</f>
        <v>0</v>
      </c>
      <c r="CH48" s="3">
        <f t="shared" si="44"/>
        <v>0</v>
      </c>
      <c r="CI48" s="3">
        <f t="shared" si="44"/>
        <v>0</v>
      </c>
      <c r="CJ48" s="3">
        <f t="shared" si="44"/>
        <v>0</v>
      </c>
      <c r="CK48" s="3">
        <f t="shared" si="44"/>
        <v>0</v>
      </c>
      <c r="CL48" s="3">
        <f t="shared" si="44"/>
        <v>0</v>
      </c>
      <c r="CM48" s="3">
        <f t="shared" si="44"/>
        <v>0</v>
      </c>
      <c r="CN48" s="3">
        <f t="shared" si="44"/>
        <v>0</v>
      </c>
      <c r="CO48" s="3">
        <f t="shared" si="44"/>
        <v>0</v>
      </c>
      <c r="CP48" s="3">
        <f t="shared" si="44"/>
        <v>0</v>
      </c>
      <c r="CQ48" s="3">
        <f t="shared" si="44"/>
        <v>0</v>
      </c>
      <c r="CR48" s="3">
        <f t="shared" si="44"/>
        <v>0</v>
      </c>
      <c r="CS48" s="3">
        <f t="shared" si="44"/>
        <v>0</v>
      </c>
      <c r="CT48" s="3">
        <f t="shared" si="37"/>
        <v>0</v>
      </c>
      <c r="CU48" s="3">
        <f t="shared" si="37"/>
        <v>0</v>
      </c>
      <c r="CV48" s="3">
        <f t="shared" si="37"/>
        <v>0</v>
      </c>
      <c r="CW48" s="3">
        <f t="shared" si="37"/>
        <v>0</v>
      </c>
      <c r="CX48" s="3">
        <f t="shared" si="37"/>
        <v>0</v>
      </c>
      <c r="CY48" s="3">
        <f t="shared" si="37"/>
        <v>0</v>
      </c>
      <c r="CZ48" s="3">
        <f t="shared" si="37"/>
        <v>0</v>
      </c>
      <c r="DA48" s="3">
        <f t="shared" si="37"/>
        <v>0</v>
      </c>
      <c r="DB48" s="3">
        <f t="shared" si="37"/>
        <v>0</v>
      </c>
      <c r="DC48" s="3">
        <f t="shared" si="37"/>
        <v>0</v>
      </c>
      <c r="DD48" s="3">
        <f t="shared" si="38"/>
        <v>0</v>
      </c>
      <c r="DE48" s="3">
        <f t="shared" si="38"/>
        <v>0</v>
      </c>
      <c r="DF48" s="3">
        <f t="shared" si="38"/>
        <v>0</v>
      </c>
      <c r="DG48" s="3">
        <f t="shared" si="38"/>
        <v>0</v>
      </c>
      <c r="DH48" s="3">
        <f t="shared" si="38"/>
        <v>0</v>
      </c>
      <c r="DI48" s="3">
        <f t="shared" si="38"/>
        <v>0</v>
      </c>
      <c r="DJ48" s="3">
        <f t="shared" si="38"/>
        <v>0</v>
      </c>
      <c r="DK48" s="3">
        <f t="shared" si="38"/>
        <v>0</v>
      </c>
      <c r="DL48" s="3">
        <f t="shared" si="38"/>
        <v>0</v>
      </c>
      <c r="DM48" s="3">
        <f t="shared" si="38"/>
        <v>0</v>
      </c>
      <c r="DN48" s="3">
        <f t="shared" si="39"/>
        <v>0</v>
      </c>
      <c r="DO48" s="3">
        <f t="shared" si="39"/>
        <v>0</v>
      </c>
      <c r="DP48" s="3">
        <f t="shared" si="39"/>
        <v>0</v>
      </c>
      <c r="DQ48" s="3">
        <f t="shared" si="39"/>
        <v>0</v>
      </c>
      <c r="DR48" s="3">
        <f t="shared" si="39"/>
        <v>0</v>
      </c>
      <c r="DS48" s="3">
        <f t="shared" si="39"/>
        <v>0</v>
      </c>
      <c r="DT48" s="3">
        <f t="shared" si="39"/>
        <v>0</v>
      </c>
      <c r="DU48" s="3">
        <f t="shared" si="39"/>
        <v>0</v>
      </c>
      <c r="DV48" s="3">
        <f t="shared" si="39"/>
        <v>0</v>
      </c>
      <c r="DW48" s="3">
        <f t="shared" si="39"/>
        <v>0</v>
      </c>
      <c r="DX48" s="3">
        <f t="shared" si="39"/>
        <v>0</v>
      </c>
      <c r="DY48" s="3">
        <f t="shared" si="39"/>
        <v>0</v>
      </c>
    </row>
    <row r="49" spans="1:129" x14ac:dyDescent="0.3">
      <c r="A49">
        <v>46</v>
      </c>
      <c r="B49" s="3">
        <f t="shared" si="35"/>
        <v>0</v>
      </c>
      <c r="C49" s="3">
        <f t="shared" si="35"/>
        <v>0</v>
      </c>
      <c r="D49" s="3">
        <f t="shared" si="35"/>
        <v>0</v>
      </c>
      <c r="E49" s="3">
        <f t="shared" si="35"/>
        <v>0</v>
      </c>
      <c r="F49" s="3">
        <f t="shared" si="35"/>
        <v>0</v>
      </c>
      <c r="G49" s="3">
        <f t="shared" si="35"/>
        <v>0</v>
      </c>
      <c r="H49" s="3">
        <f t="shared" si="35"/>
        <v>0</v>
      </c>
      <c r="I49" s="3">
        <f t="shared" si="35"/>
        <v>0</v>
      </c>
      <c r="J49" s="3">
        <f t="shared" si="35"/>
        <v>0</v>
      </c>
      <c r="K49" s="3">
        <f t="shared" si="35"/>
        <v>0</v>
      </c>
      <c r="L49" s="3">
        <f t="shared" si="35"/>
        <v>0</v>
      </c>
      <c r="M49" s="3">
        <f t="shared" si="35"/>
        <v>0</v>
      </c>
      <c r="N49" s="3">
        <f t="shared" si="35"/>
        <v>0</v>
      </c>
      <c r="O49" s="3">
        <f t="shared" si="35"/>
        <v>0</v>
      </c>
      <c r="P49" s="3">
        <f t="shared" si="35"/>
        <v>0</v>
      </c>
      <c r="Q49" s="3">
        <f t="shared" si="35"/>
        <v>0</v>
      </c>
      <c r="R49" s="3">
        <f t="shared" si="33"/>
        <v>0</v>
      </c>
      <c r="S49" s="3">
        <f t="shared" si="33"/>
        <v>0</v>
      </c>
      <c r="T49" s="3">
        <f t="shared" si="33"/>
        <v>0</v>
      </c>
      <c r="U49" s="3">
        <f t="shared" si="33"/>
        <v>0</v>
      </c>
      <c r="V49" s="3">
        <f t="shared" si="33"/>
        <v>0</v>
      </c>
      <c r="W49" s="3">
        <f t="shared" si="33"/>
        <v>0</v>
      </c>
      <c r="X49" s="3">
        <f t="shared" si="33"/>
        <v>0</v>
      </c>
      <c r="Y49" s="3">
        <f t="shared" si="33"/>
        <v>0</v>
      </c>
      <c r="Z49" s="3">
        <f t="shared" si="33"/>
        <v>0</v>
      </c>
      <c r="AA49" s="3">
        <f t="shared" si="33"/>
        <v>0</v>
      </c>
      <c r="AB49" s="3">
        <f t="shared" si="33"/>
        <v>0</v>
      </c>
      <c r="AC49" s="3">
        <f t="shared" si="33"/>
        <v>0</v>
      </c>
      <c r="AD49" s="3">
        <f t="shared" si="33"/>
        <v>0</v>
      </c>
      <c r="AE49" s="3">
        <f t="shared" si="33"/>
        <v>0</v>
      </c>
      <c r="AF49" s="3">
        <f t="shared" si="33"/>
        <v>0</v>
      </c>
      <c r="AG49" s="3">
        <f t="shared" si="42"/>
        <v>0</v>
      </c>
      <c r="AH49" s="3">
        <f t="shared" si="42"/>
        <v>0</v>
      </c>
      <c r="AI49" s="3">
        <f t="shared" si="42"/>
        <v>0</v>
      </c>
      <c r="AJ49" s="3">
        <f t="shared" si="42"/>
        <v>0</v>
      </c>
      <c r="AK49" s="3">
        <f t="shared" si="42"/>
        <v>0</v>
      </c>
      <c r="AL49" s="3">
        <f t="shared" si="42"/>
        <v>0</v>
      </c>
      <c r="AM49" s="3">
        <f t="shared" si="42"/>
        <v>0</v>
      </c>
      <c r="AN49" s="3">
        <f t="shared" si="42"/>
        <v>0</v>
      </c>
      <c r="AO49" s="3">
        <f t="shared" si="42"/>
        <v>0</v>
      </c>
      <c r="AP49" s="3">
        <f t="shared" si="42"/>
        <v>0</v>
      </c>
      <c r="AQ49" s="3">
        <f t="shared" si="42"/>
        <v>0</v>
      </c>
      <c r="AR49" s="3">
        <f t="shared" si="42"/>
        <v>0</v>
      </c>
      <c r="AS49" s="3">
        <f t="shared" si="42"/>
        <v>0</v>
      </c>
      <c r="AT49" s="3">
        <f t="shared" si="42"/>
        <v>0</v>
      </c>
      <c r="AU49" s="3">
        <f t="shared" si="42"/>
        <v>0</v>
      </c>
      <c r="AV49" s="3">
        <f t="shared" si="42"/>
        <v>0</v>
      </c>
      <c r="AW49" s="3">
        <f t="shared" si="41"/>
        <v>0</v>
      </c>
      <c r="AX49" s="3">
        <f t="shared" si="41"/>
        <v>0</v>
      </c>
      <c r="AY49" s="3">
        <f t="shared" si="41"/>
        <v>0</v>
      </c>
      <c r="AZ49" s="3">
        <f t="shared" si="41"/>
        <v>0</v>
      </c>
      <c r="BA49" s="3">
        <f t="shared" si="34"/>
        <v>0</v>
      </c>
      <c r="BB49" s="3">
        <f t="shared" si="34"/>
        <v>0</v>
      </c>
      <c r="BC49" s="3">
        <f t="shared" si="34"/>
        <v>0</v>
      </c>
      <c r="BD49" s="3">
        <f t="shared" si="34"/>
        <v>0</v>
      </c>
      <c r="BE49" s="3">
        <f t="shared" si="34"/>
        <v>0</v>
      </c>
      <c r="BF49" s="3">
        <f t="shared" si="34"/>
        <v>0</v>
      </c>
      <c r="BG49" s="3">
        <f t="shared" si="34"/>
        <v>0</v>
      </c>
      <c r="BH49" s="3">
        <f t="shared" si="34"/>
        <v>0</v>
      </c>
      <c r="BI49" s="3">
        <f t="shared" si="34"/>
        <v>0</v>
      </c>
      <c r="BJ49" s="3">
        <f t="shared" si="34"/>
        <v>0</v>
      </c>
      <c r="BK49" s="3">
        <f t="shared" si="34"/>
        <v>0</v>
      </c>
      <c r="BL49" s="3">
        <f t="shared" si="34"/>
        <v>0</v>
      </c>
      <c r="BM49" s="3">
        <f t="shared" si="32"/>
        <v>0</v>
      </c>
      <c r="BN49" s="3">
        <f t="shared" si="32"/>
        <v>0</v>
      </c>
      <c r="BO49" s="3">
        <f t="shared" si="32"/>
        <v>0</v>
      </c>
      <c r="BP49" s="3">
        <f t="shared" si="32"/>
        <v>0</v>
      </c>
      <c r="BQ49" s="3">
        <f t="shared" si="32"/>
        <v>0</v>
      </c>
      <c r="BR49" s="3">
        <f t="shared" si="32"/>
        <v>0</v>
      </c>
      <c r="BS49" s="3">
        <f t="shared" si="32"/>
        <v>0</v>
      </c>
      <c r="BT49" s="3">
        <f t="shared" si="32"/>
        <v>0</v>
      </c>
      <c r="BU49" s="3">
        <f t="shared" si="32"/>
        <v>0</v>
      </c>
      <c r="BV49" s="3">
        <f t="shared" si="32"/>
        <v>0</v>
      </c>
      <c r="BW49" s="3">
        <f t="shared" si="32"/>
        <v>0</v>
      </c>
      <c r="BX49" s="3">
        <f t="shared" si="32"/>
        <v>0</v>
      </c>
      <c r="BY49" s="3">
        <f t="shared" si="32"/>
        <v>0</v>
      </c>
      <c r="BZ49" s="3">
        <f t="shared" si="32"/>
        <v>0</v>
      </c>
      <c r="CA49" s="3">
        <f t="shared" si="32"/>
        <v>0</v>
      </c>
      <c r="CB49" s="3">
        <f t="shared" si="40"/>
        <v>0</v>
      </c>
      <c r="CC49" s="3">
        <f t="shared" si="40"/>
        <v>0</v>
      </c>
      <c r="CD49" s="3">
        <f t="shared" si="40"/>
        <v>0</v>
      </c>
      <c r="CE49" s="3">
        <f t="shared" si="40"/>
        <v>0</v>
      </c>
      <c r="CF49" s="3">
        <f t="shared" si="40"/>
        <v>0</v>
      </c>
      <c r="CG49" s="3">
        <f t="shared" si="44"/>
        <v>0</v>
      </c>
      <c r="CH49" s="3">
        <f t="shared" si="44"/>
        <v>0</v>
      </c>
      <c r="CI49" s="3">
        <f t="shared" si="44"/>
        <v>0</v>
      </c>
      <c r="CJ49" s="3">
        <f t="shared" si="44"/>
        <v>0</v>
      </c>
      <c r="CK49" s="3">
        <f t="shared" si="44"/>
        <v>0</v>
      </c>
      <c r="CL49" s="3">
        <f t="shared" si="44"/>
        <v>0</v>
      </c>
      <c r="CM49" s="3">
        <f t="shared" si="44"/>
        <v>0</v>
      </c>
      <c r="CN49" s="3">
        <f t="shared" si="44"/>
        <v>0</v>
      </c>
      <c r="CO49" s="3">
        <f t="shared" si="44"/>
        <v>0</v>
      </c>
      <c r="CP49" s="3">
        <f t="shared" si="44"/>
        <v>0</v>
      </c>
      <c r="CQ49" s="3">
        <f t="shared" si="44"/>
        <v>0</v>
      </c>
      <c r="CR49" s="3">
        <f t="shared" si="44"/>
        <v>0</v>
      </c>
      <c r="CS49" s="3">
        <f t="shared" si="44"/>
        <v>0</v>
      </c>
      <c r="CT49" s="3">
        <f t="shared" si="37"/>
        <v>0</v>
      </c>
      <c r="CU49" s="3">
        <f t="shared" si="37"/>
        <v>0</v>
      </c>
      <c r="CV49" s="3">
        <f t="shared" si="37"/>
        <v>0</v>
      </c>
      <c r="CW49" s="3">
        <f t="shared" si="37"/>
        <v>0</v>
      </c>
      <c r="CX49" s="3">
        <f t="shared" si="37"/>
        <v>0</v>
      </c>
      <c r="CY49" s="3">
        <f t="shared" si="37"/>
        <v>0</v>
      </c>
      <c r="CZ49" s="3">
        <f t="shared" si="37"/>
        <v>0</v>
      </c>
      <c r="DA49" s="3">
        <f t="shared" si="37"/>
        <v>0</v>
      </c>
      <c r="DB49" s="3">
        <f t="shared" si="37"/>
        <v>0</v>
      </c>
      <c r="DC49" s="3">
        <f t="shared" si="37"/>
        <v>0</v>
      </c>
      <c r="DD49" s="3">
        <f t="shared" si="38"/>
        <v>0</v>
      </c>
      <c r="DE49" s="3">
        <f t="shared" si="38"/>
        <v>0</v>
      </c>
      <c r="DF49" s="3">
        <f t="shared" si="38"/>
        <v>0</v>
      </c>
      <c r="DG49" s="3">
        <f t="shared" si="38"/>
        <v>0</v>
      </c>
      <c r="DH49" s="3">
        <f t="shared" si="38"/>
        <v>0</v>
      </c>
      <c r="DI49" s="3">
        <f t="shared" si="38"/>
        <v>0</v>
      </c>
      <c r="DJ49" s="3">
        <f t="shared" si="38"/>
        <v>0</v>
      </c>
      <c r="DK49" s="3">
        <f t="shared" si="38"/>
        <v>0</v>
      </c>
      <c r="DL49" s="3">
        <f t="shared" si="38"/>
        <v>0</v>
      </c>
      <c r="DM49" s="3">
        <f t="shared" si="38"/>
        <v>0</v>
      </c>
      <c r="DN49" s="3">
        <f t="shared" si="39"/>
        <v>0</v>
      </c>
      <c r="DO49" s="3">
        <f t="shared" si="39"/>
        <v>0</v>
      </c>
      <c r="DP49" s="3">
        <f t="shared" si="39"/>
        <v>0</v>
      </c>
      <c r="DQ49" s="3">
        <f t="shared" si="39"/>
        <v>0</v>
      </c>
      <c r="DR49" s="3">
        <f t="shared" si="39"/>
        <v>0</v>
      </c>
      <c r="DS49" s="3">
        <f t="shared" si="39"/>
        <v>0</v>
      </c>
      <c r="DT49" s="3">
        <f t="shared" si="39"/>
        <v>0</v>
      </c>
      <c r="DU49" s="3">
        <f t="shared" si="39"/>
        <v>0</v>
      </c>
      <c r="DV49" s="3">
        <f t="shared" si="39"/>
        <v>0</v>
      </c>
      <c r="DW49" s="3">
        <f t="shared" si="39"/>
        <v>0</v>
      </c>
      <c r="DX49" s="3">
        <f t="shared" si="39"/>
        <v>0</v>
      </c>
      <c r="DY49" s="3">
        <f t="shared" si="39"/>
        <v>0</v>
      </c>
    </row>
    <row r="50" spans="1:129" x14ac:dyDescent="0.3">
      <c r="A50">
        <v>47</v>
      </c>
      <c r="B50" s="3">
        <f t="shared" si="35"/>
        <v>0</v>
      </c>
      <c r="C50" s="3">
        <f t="shared" si="35"/>
        <v>0</v>
      </c>
      <c r="D50" s="3">
        <f t="shared" si="35"/>
        <v>0</v>
      </c>
      <c r="E50" s="3">
        <f t="shared" si="35"/>
        <v>0</v>
      </c>
      <c r="F50" s="3">
        <f t="shared" si="35"/>
        <v>0</v>
      </c>
      <c r="G50" s="3">
        <f t="shared" si="35"/>
        <v>0</v>
      </c>
      <c r="H50" s="3">
        <f t="shared" si="35"/>
        <v>0</v>
      </c>
      <c r="I50" s="3">
        <f t="shared" si="35"/>
        <v>0</v>
      </c>
      <c r="J50" s="3">
        <f t="shared" si="35"/>
        <v>0</v>
      </c>
      <c r="K50" s="3">
        <f t="shared" si="35"/>
        <v>0</v>
      </c>
      <c r="L50" s="3">
        <f t="shared" si="35"/>
        <v>0</v>
      </c>
      <c r="M50" s="3">
        <f t="shared" si="35"/>
        <v>0</v>
      </c>
      <c r="N50" s="3">
        <f t="shared" si="35"/>
        <v>0</v>
      </c>
      <c r="O50" s="3">
        <f t="shared" si="35"/>
        <v>0</v>
      </c>
      <c r="P50" s="3">
        <f t="shared" si="35"/>
        <v>0</v>
      </c>
      <c r="Q50" s="3">
        <f t="shared" si="35"/>
        <v>0</v>
      </c>
      <c r="R50" s="3">
        <f t="shared" si="33"/>
        <v>0</v>
      </c>
      <c r="S50" s="3">
        <f t="shared" si="33"/>
        <v>0</v>
      </c>
      <c r="T50" s="3">
        <f t="shared" si="33"/>
        <v>0</v>
      </c>
      <c r="U50" s="3">
        <f t="shared" si="33"/>
        <v>0</v>
      </c>
      <c r="V50" s="3">
        <f t="shared" si="33"/>
        <v>0</v>
      </c>
      <c r="W50" s="3">
        <f t="shared" si="33"/>
        <v>0</v>
      </c>
      <c r="X50" s="3">
        <f t="shared" si="33"/>
        <v>0</v>
      </c>
      <c r="Y50" s="3">
        <f t="shared" si="33"/>
        <v>0</v>
      </c>
      <c r="Z50" s="3">
        <f t="shared" si="33"/>
        <v>0</v>
      </c>
      <c r="AA50" s="3">
        <f t="shared" si="33"/>
        <v>0</v>
      </c>
      <c r="AB50" s="3">
        <f t="shared" si="33"/>
        <v>0</v>
      </c>
      <c r="AC50" s="3">
        <f t="shared" si="33"/>
        <v>0</v>
      </c>
      <c r="AD50" s="3">
        <f t="shared" si="33"/>
        <v>0</v>
      </c>
      <c r="AE50" s="3">
        <f t="shared" si="33"/>
        <v>0</v>
      </c>
      <c r="AF50" s="3">
        <f t="shared" si="33"/>
        <v>0</v>
      </c>
      <c r="AG50" s="3">
        <f t="shared" si="42"/>
        <v>0</v>
      </c>
      <c r="AH50" s="3">
        <f t="shared" si="42"/>
        <v>0</v>
      </c>
      <c r="AI50" s="3">
        <f t="shared" si="42"/>
        <v>0</v>
      </c>
      <c r="AJ50" s="3">
        <f t="shared" si="42"/>
        <v>0</v>
      </c>
      <c r="AK50" s="3">
        <f t="shared" si="42"/>
        <v>0</v>
      </c>
      <c r="AL50" s="3">
        <f t="shared" si="42"/>
        <v>0</v>
      </c>
      <c r="AM50" s="3">
        <f t="shared" si="42"/>
        <v>0</v>
      </c>
      <c r="AN50" s="3">
        <f t="shared" si="42"/>
        <v>0</v>
      </c>
      <c r="AO50" s="3">
        <f t="shared" si="42"/>
        <v>0</v>
      </c>
      <c r="AP50" s="3">
        <f t="shared" si="42"/>
        <v>0</v>
      </c>
      <c r="AQ50" s="3">
        <f t="shared" si="42"/>
        <v>0</v>
      </c>
      <c r="AR50" s="3">
        <f t="shared" si="42"/>
        <v>0</v>
      </c>
      <c r="AS50" s="3">
        <f t="shared" si="42"/>
        <v>0</v>
      </c>
      <c r="AT50" s="3">
        <f t="shared" si="42"/>
        <v>0</v>
      </c>
      <c r="AU50" s="3">
        <f t="shared" si="42"/>
        <v>0</v>
      </c>
      <c r="AV50" s="3">
        <f t="shared" si="42"/>
        <v>0</v>
      </c>
      <c r="AW50" s="3">
        <f t="shared" si="41"/>
        <v>0</v>
      </c>
      <c r="AX50" s="3">
        <f t="shared" si="41"/>
        <v>0</v>
      </c>
      <c r="AY50" s="3">
        <f t="shared" si="41"/>
        <v>0</v>
      </c>
      <c r="AZ50" s="3">
        <f t="shared" si="41"/>
        <v>0</v>
      </c>
      <c r="BA50" s="3">
        <f t="shared" si="34"/>
        <v>0</v>
      </c>
      <c r="BB50" s="3">
        <f t="shared" si="34"/>
        <v>0</v>
      </c>
      <c r="BC50" s="3">
        <f t="shared" si="34"/>
        <v>0</v>
      </c>
      <c r="BD50" s="3">
        <f t="shared" si="34"/>
        <v>0</v>
      </c>
      <c r="BE50" s="3">
        <f t="shared" si="34"/>
        <v>0</v>
      </c>
      <c r="BF50" s="3">
        <f t="shared" si="34"/>
        <v>0</v>
      </c>
      <c r="BG50" s="3">
        <f t="shared" si="34"/>
        <v>0</v>
      </c>
      <c r="BH50" s="3">
        <f t="shared" si="34"/>
        <v>0</v>
      </c>
      <c r="BI50" s="3">
        <f t="shared" si="34"/>
        <v>0</v>
      </c>
      <c r="BJ50" s="3">
        <f t="shared" si="34"/>
        <v>0</v>
      </c>
      <c r="BK50" s="3">
        <f t="shared" si="34"/>
        <v>0</v>
      </c>
      <c r="BL50" s="3">
        <f t="shared" si="34"/>
        <v>0</v>
      </c>
      <c r="BM50" s="3">
        <f t="shared" si="32"/>
        <v>0</v>
      </c>
      <c r="BN50" s="3">
        <f t="shared" si="32"/>
        <v>0</v>
      </c>
      <c r="BO50" s="3">
        <f t="shared" si="32"/>
        <v>0</v>
      </c>
      <c r="BP50" s="3">
        <f t="shared" si="32"/>
        <v>0</v>
      </c>
      <c r="BQ50" s="3">
        <f t="shared" si="32"/>
        <v>0</v>
      </c>
      <c r="BR50" s="3">
        <f t="shared" si="32"/>
        <v>0</v>
      </c>
      <c r="BS50" s="3">
        <f t="shared" si="32"/>
        <v>0</v>
      </c>
      <c r="BT50" s="3">
        <f t="shared" si="32"/>
        <v>0</v>
      </c>
      <c r="BU50" s="3">
        <f t="shared" si="32"/>
        <v>0</v>
      </c>
      <c r="BV50" s="3">
        <f t="shared" si="32"/>
        <v>0</v>
      </c>
      <c r="BW50" s="3">
        <f t="shared" si="32"/>
        <v>0</v>
      </c>
      <c r="BX50" s="3">
        <f t="shared" si="32"/>
        <v>0</v>
      </c>
      <c r="BY50" s="3">
        <f t="shared" si="32"/>
        <v>0</v>
      </c>
      <c r="BZ50" s="3">
        <f t="shared" si="32"/>
        <v>0</v>
      </c>
      <c r="CA50" s="3">
        <f t="shared" si="32"/>
        <v>0</v>
      </c>
      <c r="CB50" s="3">
        <f t="shared" si="40"/>
        <v>0</v>
      </c>
      <c r="CC50" s="3">
        <f t="shared" si="40"/>
        <v>0</v>
      </c>
      <c r="CD50" s="3">
        <f t="shared" si="40"/>
        <v>0</v>
      </c>
      <c r="CE50" s="3">
        <f t="shared" si="40"/>
        <v>0</v>
      </c>
      <c r="CF50" s="3">
        <f t="shared" si="40"/>
        <v>0</v>
      </c>
      <c r="CG50" s="3">
        <f t="shared" si="44"/>
        <v>0</v>
      </c>
      <c r="CH50" s="3">
        <f t="shared" si="44"/>
        <v>0</v>
      </c>
      <c r="CI50" s="3">
        <f t="shared" si="44"/>
        <v>0</v>
      </c>
      <c r="CJ50" s="3">
        <f t="shared" si="44"/>
        <v>0</v>
      </c>
      <c r="CK50" s="3">
        <f t="shared" si="44"/>
        <v>0</v>
      </c>
      <c r="CL50" s="3">
        <f t="shared" si="44"/>
        <v>0</v>
      </c>
      <c r="CM50" s="3">
        <f t="shared" si="44"/>
        <v>0</v>
      </c>
      <c r="CN50" s="3">
        <f t="shared" si="44"/>
        <v>0</v>
      </c>
      <c r="CO50" s="3">
        <f t="shared" si="44"/>
        <v>0</v>
      </c>
      <c r="CP50" s="3">
        <f t="shared" si="44"/>
        <v>0</v>
      </c>
      <c r="CQ50" s="3">
        <f t="shared" si="44"/>
        <v>0</v>
      </c>
      <c r="CR50" s="3">
        <f t="shared" si="44"/>
        <v>0</v>
      </c>
      <c r="CS50" s="3">
        <f t="shared" si="44"/>
        <v>0</v>
      </c>
      <c r="CT50" s="3">
        <f t="shared" si="37"/>
        <v>0</v>
      </c>
      <c r="CU50" s="3">
        <f t="shared" si="37"/>
        <v>0</v>
      </c>
      <c r="CV50" s="3">
        <f t="shared" si="37"/>
        <v>0</v>
      </c>
      <c r="CW50" s="3">
        <f t="shared" si="37"/>
        <v>0</v>
      </c>
      <c r="CX50" s="3">
        <f t="shared" si="37"/>
        <v>0</v>
      </c>
      <c r="CY50" s="3">
        <f t="shared" si="37"/>
        <v>0</v>
      </c>
      <c r="CZ50" s="3">
        <f t="shared" si="37"/>
        <v>0</v>
      </c>
      <c r="DA50" s="3">
        <f t="shared" si="37"/>
        <v>0</v>
      </c>
      <c r="DB50" s="3">
        <f t="shared" si="37"/>
        <v>0</v>
      </c>
      <c r="DC50" s="3">
        <f t="shared" si="37"/>
        <v>0</v>
      </c>
      <c r="DD50" s="3">
        <f t="shared" si="38"/>
        <v>0</v>
      </c>
      <c r="DE50" s="3">
        <f t="shared" si="38"/>
        <v>0</v>
      </c>
      <c r="DF50" s="3">
        <f t="shared" si="38"/>
        <v>0</v>
      </c>
      <c r="DG50" s="3">
        <f t="shared" si="38"/>
        <v>0</v>
      </c>
      <c r="DH50" s="3">
        <f t="shared" si="38"/>
        <v>0</v>
      </c>
      <c r="DI50" s="3">
        <f t="shared" si="38"/>
        <v>0</v>
      </c>
      <c r="DJ50" s="3">
        <f t="shared" si="38"/>
        <v>0</v>
      </c>
      <c r="DK50" s="3">
        <f t="shared" si="38"/>
        <v>0</v>
      </c>
      <c r="DL50" s="3">
        <f t="shared" si="38"/>
        <v>0</v>
      </c>
      <c r="DM50" s="3">
        <f t="shared" si="38"/>
        <v>0</v>
      </c>
      <c r="DN50" s="3">
        <f t="shared" si="39"/>
        <v>0</v>
      </c>
      <c r="DO50" s="3">
        <f t="shared" si="39"/>
        <v>0</v>
      </c>
      <c r="DP50" s="3">
        <f t="shared" si="39"/>
        <v>0</v>
      </c>
      <c r="DQ50" s="3">
        <f t="shared" si="39"/>
        <v>0</v>
      </c>
      <c r="DR50" s="3">
        <f t="shared" si="39"/>
        <v>0</v>
      </c>
      <c r="DS50" s="3">
        <f t="shared" si="39"/>
        <v>0</v>
      </c>
      <c r="DT50" s="3">
        <f t="shared" si="39"/>
        <v>0</v>
      </c>
      <c r="DU50" s="3">
        <f t="shared" si="39"/>
        <v>0</v>
      </c>
      <c r="DV50" s="3">
        <f t="shared" si="39"/>
        <v>0</v>
      </c>
      <c r="DW50" s="3">
        <f t="shared" si="39"/>
        <v>0</v>
      </c>
      <c r="DX50" s="3">
        <f t="shared" si="39"/>
        <v>0</v>
      </c>
      <c r="DY50" s="3">
        <f t="shared" si="39"/>
        <v>0</v>
      </c>
    </row>
    <row r="51" spans="1:129" x14ac:dyDescent="0.3">
      <c r="A51">
        <v>48</v>
      </c>
      <c r="B51" s="3">
        <f t="shared" si="35"/>
        <v>0</v>
      </c>
      <c r="C51" s="3">
        <f t="shared" si="35"/>
        <v>0</v>
      </c>
      <c r="D51" s="3">
        <f t="shared" si="35"/>
        <v>0</v>
      </c>
      <c r="E51" s="3">
        <f t="shared" si="35"/>
        <v>0</v>
      </c>
      <c r="F51" s="3">
        <f t="shared" si="35"/>
        <v>0</v>
      </c>
      <c r="G51" s="3">
        <f t="shared" si="35"/>
        <v>0</v>
      </c>
      <c r="H51" s="3">
        <f t="shared" si="35"/>
        <v>0</v>
      </c>
      <c r="I51" s="3">
        <f t="shared" si="35"/>
        <v>0</v>
      </c>
      <c r="J51" s="3">
        <f t="shared" si="35"/>
        <v>0</v>
      </c>
      <c r="K51" s="3">
        <f t="shared" si="35"/>
        <v>0</v>
      </c>
      <c r="L51" s="3">
        <f t="shared" si="35"/>
        <v>0</v>
      </c>
      <c r="M51" s="3">
        <f t="shared" si="35"/>
        <v>0</v>
      </c>
      <c r="N51" s="3">
        <f t="shared" si="35"/>
        <v>0</v>
      </c>
      <c r="O51" s="3">
        <f t="shared" si="35"/>
        <v>0</v>
      </c>
      <c r="P51" s="3">
        <f t="shared" si="35"/>
        <v>0</v>
      </c>
      <c r="Q51" s="3">
        <f t="shared" si="35"/>
        <v>0</v>
      </c>
      <c r="R51" s="3">
        <f t="shared" si="33"/>
        <v>0</v>
      </c>
      <c r="S51" s="3">
        <f t="shared" si="33"/>
        <v>0</v>
      </c>
      <c r="T51" s="3">
        <f t="shared" si="33"/>
        <v>0</v>
      </c>
      <c r="U51" s="3">
        <f t="shared" si="33"/>
        <v>0</v>
      </c>
      <c r="V51" s="3">
        <f t="shared" si="33"/>
        <v>0</v>
      </c>
      <c r="W51" s="3">
        <f t="shared" si="33"/>
        <v>0</v>
      </c>
      <c r="X51" s="3">
        <f t="shared" si="33"/>
        <v>0</v>
      </c>
      <c r="Y51" s="3">
        <f t="shared" si="33"/>
        <v>0</v>
      </c>
      <c r="Z51" s="3">
        <f t="shared" si="33"/>
        <v>0</v>
      </c>
      <c r="AA51" s="3">
        <f t="shared" si="33"/>
        <v>0</v>
      </c>
      <c r="AB51" s="3">
        <f t="shared" si="33"/>
        <v>0</v>
      </c>
      <c r="AC51" s="3">
        <f t="shared" si="33"/>
        <v>0</v>
      </c>
      <c r="AD51" s="3">
        <f t="shared" si="33"/>
        <v>0</v>
      </c>
      <c r="AE51" s="3">
        <f t="shared" si="33"/>
        <v>0</v>
      </c>
      <c r="AF51" s="3">
        <f t="shared" si="33"/>
        <v>0</v>
      </c>
      <c r="AG51" s="3">
        <f t="shared" si="42"/>
        <v>0</v>
      </c>
      <c r="AH51" s="3">
        <f t="shared" si="42"/>
        <v>0</v>
      </c>
      <c r="AI51" s="3">
        <f t="shared" si="42"/>
        <v>0</v>
      </c>
      <c r="AJ51" s="3">
        <f t="shared" si="42"/>
        <v>0</v>
      </c>
      <c r="AK51" s="3">
        <f t="shared" si="42"/>
        <v>0</v>
      </c>
      <c r="AL51" s="3">
        <f t="shared" si="42"/>
        <v>0</v>
      </c>
      <c r="AM51" s="3">
        <f t="shared" si="42"/>
        <v>0</v>
      </c>
      <c r="AN51" s="3">
        <f t="shared" si="42"/>
        <v>0</v>
      </c>
      <c r="AO51" s="3">
        <f t="shared" si="42"/>
        <v>0</v>
      </c>
      <c r="AP51" s="3">
        <f t="shared" si="42"/>
        <v>0</v>
      </c>
      <c r="AQ51" s="3">
        <f t="shared" si="42"/>
        <v>0</v>
      </c>
      <c r="AR51" s="3">
        <f t="shared" si="42"/>
        <v>0</v>
      </c>
      <c r="AS51" s="3">
        <f t="shared" si="42"/>
        <v>0</v>
      </c>
      <c r="AT51" s="3">
        <f t="shared" si="42"/>
        <v>0</v>
      </c>
      <c r="AU51" s="3">
        <f t="shared" si="42"/>
        <v>0</v>
      </c>
      <c r="AV51" s="3">
        <f t="shared" si="42"/>
        <v>0</v>
      </c>
      <c r="AW51" s="3">
        <f t="shared" si="41"/>
        <v>0</v>
      </c>
      <c r="AX51" s="3">
        <f t="shared" si="41"/>
        <v>0</v>
      </c>
      <c r="AY51" s="3">
        <f t="shared" si="41"/>
        <v>0</v>
      </c>
      <c r="AZ51" s="3">
        <f t="shared" si="41"/>
        <v>0</v>
      </c>
      <c r="BA51" s="3">
        <f t="shared" si="34"/>
        <v>0</v>
      </c>
      <c r="BB51" s="3">
        <f t="shared" si="34"/>
        <v>0</v>
      </c>
      <c r="BC51" s="3">
        <f t="shared" si="34"/>
        <v>0</v>
      </c>
      <c r="BD51" s="3">
        <f t="shared" si="34"/>
        <v>0</v>
      </c>
      <c r="BE51" s="3">
        <f t="shared" si="34"/>
        <v>0</v>
      </c>
      <c r="BF51" s="3">
        <f t="shared" si="34"/>
        <v>0</v>
      </c>
      <c r="BG51" s="3">
        <f t="shared" si="34"/>
        <v>0</v>
      </c>
      <c r="BH51" s="3">
        <f t="shared" si="34"/>
        <v>0</v>
      </c>
      <c r="BI51" s="3">
        <f t="shared" si="34"/>
        <v>0</v>
      </c>
      <c r="BJ51" s="3">
        <f t="shared" si="34"/>
        <v>0</v>
      </c>
      <c r="BK51" s="3">
        <f t="shared" si="34"/>
        <v>0</v>
      </c>
      <c r="BL51" s="3">
        <f t="shared" si="34"/>
        <v>0</v>
      </c>
      <c r="BM51" s="3">
        <f t="shared" si="32"/>
        <v>0</v>
      </c>
      <c r="BN51" s="3">
        <f t="shared" si="32"/>
        <v>0</v>
      </c>
      <c r="BO51" s="3">
        <f t="shared" si="32"/>
        <v>0</v>
      </c>
      <c r="BP51" s="3">
        <f t="shared" si="32"/>
        <v>0</v>
      </c>
      <c r="BQ51" s="3">
        <f t="shared" si="32"/>
        <v>0</v>
      </c>
      <c r="BR51" s="3">
        <f t="shared" si="32"/>
        <v>0</v>
      </c>
      <c r="BS51" s="3">
        <f t="shared" si="32"/>
        <v>0</v>
      </c>
      <c r="BT51" s="3">
        <f t="shared" si="32"/>
        <v>0</v>
      </c>
      <c r="BU51" s="3">
        <f t="shared" si="32"/>
        <v>0</v>
      </c>
      <c r="BV51" s="3">
        <f t="shared" si="32"/>
        <v>0</v>
      </c>
      <c r="BW51" s="3">
        <f t="shared" si="32"/>
        <v>0</v>
      </c>
      <c r="BX51" s="3">
        <f t="shared" si="32"/>
        <v>0</v>
      </c>
      <c r="BY51" s="3">
        <f t="shared" si="32"/>
        <v>0</v>
      </c>
      <c r="BZ51" s="3">
        <f t="shared" si="32"/>
        <v>0</v>
      </c>
      <c r="CA51" s="3">
        <f t="shared" si="32"/>
        <v>0</v>
      </c>
      <c r="CB51" s="3">
        <f t="shared" si="40"/>
        <v>0</v>
      </c>
      <c r="CC51" s="3">
        <f t="shared" si="40"/>
        <v>0</v>
      </c>
      <c r="CD51" s="3">
        <f t="shared" si="40"/>
        <v>0</v>
      </c>
      <c r="CE51" s="3">
        <f t="shared" si="40"/>
        <v>0</v>
      </c>
      <c r="CF51" s="3">
        <f t="shared" si="40"/>
        <v>0</v>
      </c>
      <c r="CG51" s="3">
        <f t="shared" si="44"/>
        <v>0</v>
      </c>
      <c r="CH51" s="3">
        <f t="shared" si="44"/>
        <v>0</v>
      </c>
      <c r="CI51" s="3">
        <f t="shared" si="44"/>
        <v>0</v>
      </c>
      <c r="CJ51" s="3">
        <f t="shared" si="44"/>
        <v>0</v>
      </c>
      <c r="CK51" s="3">
        <f t="shared" si="44"/>
        <v>0</v>
      </c>
      <c r="CL51" s="3">
        <f t="shared" si="44"/>
        <v>0</v>
      </c>
      <c r="CM51" s="3">
        <f t="shared" si="44"/>
        <v>0</v>
      </c>
      <c r="CN51" s="3">
        <f t="shared" si="44"/>
        <v>0</v>
      </c>
      <c r="CO51" s="3">
        <f t="shared" si="44"/>
        <v>0</v>
      </c>
      <c r="CP51" s="3">
        <f t="shared" si="44"/>
        <v>0</v>
      </c>
      <c r="CQ51" s="3">
        <f t="shared" si="44"/>
        <v>0</v>
      </c>
      <c r="CR51" s="3">
        <f t="shared" si="44"/>
        <v>0</v>
      </c>
      <c r="CS51" s="3">
        <f t="shared" si="44"/>
        <v>0</v>
      </c>
      <c r="CT51" s="3">
        <f t="shared" si="37"/>
        <v>0</v>
      </c>
      <c r="CU51" s="3">
        <f t="shared" si="37"/>
        <v>0</v>
      </c>
      <c r="CV51" s="3">
        <f t="shared" si="37"/>
        <v>0</v>
      </c>
      <c r="CW51" s="3">
        <f t="shared" si="37"/>
        <v>0</v>
      </c>
      <c r="CX51" s="3">
        <f t="shared" si="37"/>
        <v>0</v>
      </c>
      <c r="CY51" s="3">
        <f t="shared" si="37"/>
        <v>0</v>
      </c>
      <c r="CZ51" s="3">
        <f t="shared" si="37"/>
        <v>0</v>
      </c>
      <c r="DA51" s="3">
        <f t="shared" si="37"/>
        <v>0</v>
      </c>
      <c r="DB51" s="3">
        <f t="shared" si="37"/>
        <v>0</v>
      </c>
      <c r="DC51" s="3">
        <f t="shared" si="37"/>
        <v>0</v>
      </c>
      <c r="DD51" s="3">
        <f t="shared" si="38"/>
        <v>0</v>
      </c>
      <c r="DE51" s="3">
        <f t="shared" si="38"/>
        <v>0</v>
      </c>
      <c r="DF51" s="3">
        <f t="shared" si="38"/>
        <v>0</v>
      </c>
      <c r="DG51" s="3">
        <f t="shared" si="38"/>
        <v>0</v>
      </c>
      <c r="DH51" s="3">
        <f t="shared" si="38"/>
        <v>0</v>
      </c>
      <c r="DI51" s="3">
        <f t="shared" si="38"/>
        <v>0</v>
      </c>
      <c r="DJ51" s="3">
        <f t="shared" si="38"/>
        <v>0</v>
      </c>
      <c r="DK51" s="3">
        <f t="shared" si="38"/>
        <v>0</v>
      </c>
      <c r="DL51" s="3">
        <f t="shared" si="38"/>
        <v>0</v>
      </c>
      <c r="DM51" s="3">
        <f t="shared" si="38"/>
        <v>0</v>
      </c>
      <c r="DN51" s="3">
        <f t="shared" si="39"/>
        <v>0</v>
      </c>
      <c r="DO51" s="3">
        <f t="shared" si="39"/>
        <v>0</v>
      </c>
      <c r="DP51" s="3">
        <f t="shared" si="39"/>
        <v>0</v>
      </c>
      <c r="DQ51" s="3">
        <f t="shared" si="39"/>
        <v>0</v>
      </c>
      <c r="DR51" s="3">
        <f t="shared" si="39"/>
        <v>0</v>
      </c>
      <c r="DS51" s="3">
        <f t="shared" si="39"/>
        <v>0</v>
      </c>
      <c r="DT51" s="3">
        <f t="shared" si="39"/>
        <v>0</v>
      </c>
      <c r="DU51" s="3">
        <f t="shared" si="39"/>
        <v>0</v>
      </c>
      <c r="DV51" s="3">
        <f t="shared" si="39"/>
        <v>0</v>
      </c>
      <c r="DW51" s="3">
        <f t="shared" si="39"/>
        <v>0</v>
      </c>
      <c r="DX51" s="3">
        <f t="shared" si="39"/>
        <v>0</v>
      </c>
      <c r="DY51" s="3">
        <f t="shared" si="39"/>
        <v>0</v>
      </c>
    </row>
    <row r="52" spans="1:129" x14ac:dyDescent="0.3">
      <c r="A52">
        <v>49</v>
      </c>
      <c r="B52" s="3">
        <f t="shared" si="35"/>
        <v>0</v>
      </c>
      <c r="C52" s="3">
        <f t="shared" si="35"/>
        <v>0</v>
      </c>
      <c r="D52" s="3">
        <f t="shared" si="35"/>
        <v>0</v>
      </c>
      <c r="E52" s="3">
        <f t="shared" si="35"/>
        <v>0</v>
      </c>
      <c r="F52" s="3">
        <f t="shared" si="35"/>
        <v>0</v>
      </c>
      <c r="G52" s="3">
        <f t="shared" si="35"/>
        <v>0</v>
      </c>
      <c r="H52" s="3">
        <f t="shared" si="35"/>
        <v>0</v>
      </c>
      <c r="I52" s="3">
        <f t="shared" si="35"/>
        <v>0</v>
      </c>
      <c r="J52" s="3">
        <f t="shared" si="35"/>
        <v>0</v>
      </c>
      <c r="K52" s="3">
        <f t="shared" si="35"/>
        <v>0</v>
      </c>
      <c r="L52" s="3">
        <f t="shared" si="35"/>
        <v>0</v>
      </c>
      <c r="M52" s="3">
        <f t="shared" si="35"/>
        <v>0</v>
      </c>
      <c r="N52" s="3">
        <f t="shared" si="35"/>
        <v>0</v>
      </c>
      <c r="O52" s="3">
        <f t="shared" si="35"/>
        <v>0</v>
      </c>
      <c r="P52" s="3">
        <f t="shared" si="35"/>
        <v>0</v>
      </c>
      <c r="Q52" s="3">
        <f t="shared" si="35"/>
        <v>0</v>
      </c>
      <c r="R52" s="3">
        <f t="shared" si="33"/>
        <v>0</v>
      </c>
      <c r="S52" s="3">
        <f t="shared" si="33"/>
        <v>0</v>
      </c>
      <c r="T52" s="3">
        <f t="shared" si="33"/>
        <v>0</v>
      </c>
      <c r="U52" s="3">
        <f t="shared" si="33"/>
        <v>0</v>
      </c>
      <c r="V52" s="3">
        <f t="shared" si="33"/>
        <v>0</v>
      </c>
      <c r="W52" s="3">
        <f t="shared" si="33"/>
        <v>0</v>
      </c>
      <c r="X52" s="3">
        <f t="shared" si="33"/>
        <v>0</v>
      </c>
      <c r="Y52" s="3">
        <f t="shared" si="33"/>
        <v>0</v>
      </c>
      <c r="Z52" s="3">
        <f t="shared" si="33"/>
        <v>0</v>
      </c>
      <c r="AA52" s="3">
        <f t="shared" si="33"/>
        <v>0</v>
      </c>
      <c r="AB52" s="3">
        <f t="shared" si="33"/>
        <v>0</v>
      </c>
      <c r="AC52" s="3">
        <f t="shared" si="33"/>
        <v>0</v>
      </c>
      <c r="AD52" s="3">
        <f t="shared" si="33"/>
        <v>0</v>
      </c>
      <c r="AE52" s="3">
        <f t="shared" si="33"/>
        <v>0</v>
      </c>
      <c r="AF52" s="3">
        <f t="shared" si="33"/>
        <v>0</v>
      </c>
      <c r="AG52" s="3">
        <f t="shared" si="42"/>
        <v>0</v>
      </c>
      <c r="AH52" s="3">
        <f t="shared" si="42"/>
        <v>0</v>
      </c>
      <c r="AI52" s="3">
        <f t="shared" si="42"/>
        <v>0</v>
      </c>
      <c r="AJ52" s="3">
        <f t="shared" si="42"/>
        <v>0</v>
      </c>
      <c r="AK52" s="3">
        <f t="shared" si="42"/>
        <v>0</v>
      </c>
      <c r="AL52" s="3">
        <f t="shared" si="42"/>
        <v>0</v>
      </c>
      <c r="AM52" s="3">
        <f t="shared" si="42"/>
        <v>0</v>
      </c>
      <c r="AN52" s="3">
        <f t="shared" si="42"/>
        <v>0</v>
      </c>
      <c r="AO52" s="3">
        <f t="shared" si="42"/>
        <v>0</v>
      </c>
      <c r="AP52" s="3">
        <f t="shared" si="42"/>
        <v>0</v>
      </c>
      <c r="AQ52" s="3">
        <f t="shared" si="42"/>
        <v>0</v>
      </c>
      <c r="AR52" s="3">
        <f t="shared" si="42"/>
        <v>0</v>
      </c>
      <c r="AS52" s="3">
        <f t="shared" si="42"/>
        <v>0</v>
      </c>
      <c r="AT52" s="3">
        <f t="shared" si="42"/>
        <v>0</v>
      </c>
      <c r="AU52" s="3">
        <f t="shared" si="42"/>
        <v>0</v>
      </c>
      <c r="AV52" s="3">
        <f t="shared" si="42"/>
        <v>0</v>
      </c>
      <c r="AW52" s="3">
        <f t="shared" si="41"/>
        <v>0</v>
      </c>
      <c r="AX52" s="3">
        <f t="shared" si="41"/>
        <v>0</v>
      </c>
      <c r="AY52" s="3">
        <f t="shared" si="41"/>
        <v>0</v>
      </c>
      <c r="AZ52" s="3">
        <f t="shared" si="41"/>
        <v>0</v>
      </c>
      <c r="BA52" s="3">
        <f t="shared" si="34"/>
        <v>0</v>
      </c>
      <c r="BB52" s="3">
        <f t="shared" si="34"/>
        <v>0</v>
      </c>
      <c r="BC52" s="3">
        <f t="shared" si="34"/>
        <v>0</v>
      </c>
      <c r="BD52" s="3">
        <f t="shared" si="34"/>
        <v>0</v>
      </c>
      <c r="BE52" s="3">
        <f t="shared" si="34"/>
        <v>0</v>
      </c>
      <c r="BF52" s="3">
        <f t="shared" si="34"/>
        <v>0</v>
      </c>
      <c r="BG52" s="3">
        <f t="shared" si="34"/>
        <v>0</v>
      </c>
      <c r="BH52" s="3">
        <f t="shared" si="34"/>
        <v>0</v>
      </c>
      <c r="BI52" s="3">
        <f t="shared" si="34"/>
        <v>0</v>
      </c>
      <c r="BJ52" s="3">
        <f t="shared" si="34"/>
        <v>0</v>
      </c>
      <c r="BK52" s="3">
        <f t="shared" si="34"/>
        <v>0</v>
      </c>
      <c r="BL52" s="3">
        <f t="shared" si="34"/>
        <v>0</v>
      </c>
      <c r="BM52" s="3">
        <f t="shared" si="32"/>
        <v>0</v>
      </c>
      <c r="BN52" s="3">
        <f t="shared" si="32"/>
        <v>0</v>
      </c>
      <c r="BO52" s="3">
        <f t="shared" si="32"/>
        <v>0</v>
      </c>
      <c r="BP52" s="3">
        <f t="shared" si="32"/>
        <v>0</v>
      </c>
      <c r="BQ52" s="3">
        <f t="shared" si="32"/>
        <v>0</v>
      </c>
      <c r="BR52" s="3">
        <f t="shared" si="32"/>
        <v>0</v>
      </c>
      <c r="BS52" s="3">
        <f t="shared" si="32"/>
        <v>0</v>
      </c>
      <c r="BT52" s="3">
        <f t="shared" si="32"/>
        <v>0</v>
      </c>
      <c r="BU52" s="3">
        <f t="shared" si="32"/>
        <v>0</v>
      </c>
      <c r="BV52" s="3">
        <f t="shared" si="32"/>
        <v>0</v>
      </c>
      <c r="BW52" s="3">
        <f t="shared" si="32"/>
        <v>0</v>
      </c>
      <c r="BX52" s="3">
        <f t="shared" si="32"/>
        <v>0</v>
      </c>
      <c r="BY52" s="3">
        <f t="shared" si="32"/>
        <v>0</v>
      </c>
      <c r="BZ52" s="3">
        <f t="shared" si="32"/>
        <v>0</v>
      </c>
      <c r="CA52" s="3">
        <f t="shared" si="32"/>
        <v>0</v>
      </c>
      <c r="CB52" s="3">
        <f t="shared" si="40"/>
        <v>0</v>
      </c>
      <c r="CC52" s="3">
        <f t="shared" si="40"/>
        <v>0</v>
      </c>
      <c r="CD52" s="3">
        <f t="shared" si="40"/>
        <v>0</v>
      </c>
      <c r="CE52" s="3">
        <f t="shared" si="40"/>
        <v>0</v>
      </c>
      <c r="CF52" s="3">
        <f t="shared" si="40"/>
        <v>0</v>
      </c>
      <c r="CG52" s="3">
        <f t="shared" si="44"/>
        <v>0</v>
      </c>
      <c r="CH52" s="3">
        <f t="shared" si="44"/>
        <v>0</v>
      </c>
      <c r="CI52" s="3">
        <f t="shared" si="44"/>
        <v>0</v>
      </c>
      <c r="CJ52" s="3">
        <f t="shared" si="44"/>
        <v>0</v>
      </c>
      <c r="CK52" s="3">
        <f t="shared" si="44"/>
        <v>0</v>
      </c>
      <c r="CL52" s="3">
        <f t="shared" si="44"/>
        <v>0</v>
      </c>
      <c r="CM52" s="3">
        <f t="shared" si="44"/>
        <v>0</v>
      </c>
      <c r="CN52" s="3">
        <f t="shared" si="44"/>
        <v>0</v>
      </c>
      <c r="CO52" s="3">
        <f t="shared" si="44"/>
        <v>0</v>
      </c>
      <c r="CP52" s="3">
        <f t="shared" si="44"/>
        <v>0</v>
      </c>
      <c r="CQ52" s="3">
        <f t="shared" si="44"/>
        <v>0</v>
      </c>
      <c r="CR52" s="3">
        <f t="shared" si="44"/>
        <v>0</v>
      </c>
      <c r="CS52" s="3">
        <f t="shared" si="44"/>
        <v>0</v>
      </c>
      <c r="CT52" s="3">
        <f t="shared" si="37"/>
        <v>0</v>
      </c>
      <c r="CU52" s="3">
        <f t="shared" si="37"/>
        <v>0</v>
      </c>
      <c r="CV52" s="3">
        <f t="shared" si="37"/>
        <v>0</v>
      </c>
      <c r="CW52" s="3">
        <f t="shared" si="37"/>
        <v>0</v>
      </c>
      <c r="CX52" s="3">
        <f t="shared" si="37"/>
        <v>0</v>
      </c>
      <c r="CY52" s="3">
        <f t="shared" si="37"/>
        <v>0</v>
      </c>
      <c r="CZ52" s="3">
        <f t="shared" si="37"/>
        <v>0</v>
      </c>
      <c r="DA52" s="3">
        <f t="shared" si="37"/>
        <v>0</v>
      </c>
      <c r="DB52" s="3">
        <f t="shared" si="37"/>
        <v>0</v>
      </c>
      <c r="DC52" s="3">
        <f t="shared" si="37"/>
        <v>0</v>
      </c>
      <c r="DD52" s="3">
        <f t="shared" si="38"/>
        <v>0</v>
      </c>
      <c r="DE52" s="3">
        <f t="shared" si="38"/>
        <v>0</v>
      </c>
      <c r="DF52" s="3">
        <f t="shared" si="38"/>
        <v>0</v>
      </c>
      <c r="DG52" s="3">
        <f t="shared" si="38"/>
        <v>0</v>
      </c>
      <c r="DH52" s="3">
        <f t="shared" si="38"/>
        <v>0</v>
      </c>
      <c r="DI52" s="3">
        <f t="shared" si="38"/>
        <v>0</v>
      </c>
      <c r="DJ52" s="3">
        <f t="shared" si="38"/>
        <v>0</v>
      </c>
      <c r="DK52" s="3">
        <f t="shared" si="38"/>
        <v>0</v>
      </c>
      <c r="DL52" s="3">
        <f t="shared" si="38"/>
        <v>0</v>
      </c>
      <c r="DM52" s="3">
        <f t="shared" si="38"/>
        <v>0</v>
      </c>
      <c r="DN52" s="3">
        <f t="shared" si="39"/>
        <v>0</v>
      </c>
      <c r="DO52" s="3">
        <f t="shared" si="39"/>
        <v>0</v>
      </c>
      <c r="DP52" s="3">
        <f t="shared" si="39"/>
        <v>0</v>
      </c>
      <c r="DQ52" s="3">
        <f t="shared" si="39"/>
        <v>0</v>
      </c>
      <c r="DR52" s="3">
        <f t="shared" si="39"/>
        <v>0</v>
      </c>
      <c r="DS52" s="3">
        <f t="shared" si="39"/>
        <v>0</v>
      </c>
      <c r="DT52" s="3">
        <f t="shared" si="39"/>
        <v>0</v>
      </c>
      <c r="DU52" s="3">
        <f t="shared" si="39"/>
        <v>0</v>
      </c>
      <c r="DV52" s="3">
        <f t="shared" si="39"/>
        <v>0</v>
      </c>
      <c r="DW52" s="3">
        <f t="shared" si="39"/>
        <v>0</v>
      </c>
      <c r="DX52" s="3">
        <f t="shared" si="39"/>
        <v>0</v>
      </c>
      <c r="DY52" s="3">
        <f t="shared" si="39"/>
        <v>0</v>
      </c>
    </row>
    <row r="53" spans="1:129" x14ac:dyDescent="0.3">
      <c r="A53">
        <v>50</v>
      </c>
      <c r="B53" s="3">
        <f t="shared" si="35"/>
        <v>0</v>
      </c>
      <c r="C53" s="3">
        <f t="shared" si="35"/>
        <v>0</v>
      </c>
      <c r="D53" s="3">
        <f t="shared" si="35"/>
        <v>0</v>
      </c>
      <c r="E53" s="3">
        <f t="shared" si="35"/>
        <v>0</v>
      </c>
      <c r="F53" s="3">
        <f t="shared" si="35"/>
        <v>0</v>
      </c>
      <c r="G53" s="3">
        <f t="shared" si="35"/>
        <v>0</v>
      </c>
      <c r="H53" s="3">
        <f t="shared" si="35"/>
        <v>0</v>
      </c>
      <c r="I53" s="3">
        <f t="shared" si="35"/>
        <v>0</v>
      </c>
      <c r="J53" s="3">
        <f t="shared" si="35"/>
        <v>0</v>
      </c>
      <c r="K53" s="3">
        <f t="shared" si="35"/>
        <v>0</v>
      </c>
      <c r="L53" s="3">
        <f t="shared" si="35"/>
        <v>0</v>
      </c>
      <c r="M53" s="3">
        <f t="shared" si="35"/>
        <v>0</v>
      </c>
      <c r="N53" s="3">
        <f t="shared" si="35"/>
        <v>0</v>
      </c>
      <c r="O53" s="3">
        <f t="shared" si="35"/>
        <v>0</v>
      </c>
      <c r="P53" s="3">
        <f t="shared" si="35"/>
        <v>0</v>
      </c>
      <c r="Q53" s="3">
        <f t="shared" si="35"/>
        <v>0</v>
      </c>
      <c r="R53" s="3">
        <f t="shared" si="33"/>
        <v>0</v>
      </c>
      <c r="S53" s="3">
        <f t="shared" si="33"/>
        <v>0</v>
      </c>
      <c r="T53" s="3">
        <f t="shared" si="33"/>
        <v>0</v>
      </c>
      <c r="U53" s="3">
        <f t="shared" si="33"/>
        <v>0</v>
      </c>
      <c r="V53" s="3">
        <f t="shared" si="33"/>
        <v>0</v>
      </c>
      <c r="W53" s="3">
        <f t="shared" si="33"/>
        <v>0</v>
      </c>
      <c r="X53" s="3">
        <f t="shared" si="33"/>
        <v>0</v>
      </c>
      <c r="Y53" s="3">
        <f t="shared" si="33"/>
        <v>0</v>
      </c>
      <c r="Z53" s="3">
        <f t="shared" si="33"/>
        <v>0</v>
      </c>
      <c r="AA53" s="3">
        <f t="shared" si="33"/>
        <v>0</v>
      </c>
      <c r="AB53" s="3">
        <f t="shared" si="33"/>
        <v>0</v>
      </c>
      <c r="AC53" s="3">
        <f t="shared" si="33"/>
        <v>0</v>
      </c>
      <c r="AD53" s="3">
        <f t="shared" si="33"/>
        <v>0</v>
      </c>
      <c r="AE53" s="3">
        <f t="shared" si="33"/>
        <v>0</v>
      </c>
      <c r="AF53" s="3">
        <f t="shared" si="33"/>
        <v>0</v>
      </c>
      <c r="AG53" s="3">
        <f t="shared" si="42"/>
        <v>0</v>
      </c>
      <c r="AH53" s="3">
        <f t="shared" si="42"/>
        <v>0</v>
      </c>
      <c r="AI53" s="3">
        <f t="shared" si="42"/>
        <v>0</v>
      </c>
      <c r="AJ53" s="3">
        <f t="shared" si="42"/>
        <v>0</v>
      </c>
      <c r="AK53" s="3">
        <f t="shared" si="42"/>
        <v>0</v>
      </c>
      <c r="AL53" s="3">
        <f t="shared" si="42"/>
        <v>0</v>
      </c>
      <c r="AM53" s="3">
        <f t="shared" si="42"/>
        <v>0</v>
      </c>
      <c r="AN53" s="3">
        <f t="shared" si="42"/>
        <v>0</v>
      </c>
      <c r="AO53" s="3">
        <f t="shared" si="42"/>
        <v>0</v>
      </c>
      <c r="AP53" s="3">
        <f t="shared" si="42"/>
        <v>0</v>
      </c>
      <c r="AQ53" s="3">
        <f t="shared" si="42"/>
        <v>0</v>
      </c>
      <c r="AR53" s="3">
        <f t="shared" si="42"/>
        <v>0</v>
      </c>
      <c r="AS53" s="3">
        <f t="shared" si="42"/>
        <v>0</v>
      </c>
      <c r="AT53" s="3">
        <f t="shared" si="42"/>
        <v>0</v>
      </c>
      <c r="AU53" s="3">
        <f t="shared" si="42"/>
        <v>0</v>
      </c>
      <c r="AV53" s="3">
        <f t="shared" si="42"/>
        <v>0</v>
      </c>
      <c r="AW53" s="3">
        <f t="shared" si="41"/>
        <v>0</v>
      </c>
      <c r="AX53" s="3">
        <f t="shared" si="41"/>
        <v>0</v>
      </c>
      <c r="AY53" s="3">
        <f t="shared" si="41"/>
        <v>0</v>
      </c>
      <c r="AZ53" s="3">
        <f t="shared" si="41"/>
        <v>0</v>
      </c>
      <c r="BA53" s="3">
        <f t="shared" si="34"/>
        <v>0</v>
      </c>
      <c r="BB53" s="3">
        <f t="shared" si="34"/>
        <v>0</v>
      </c>
      <c r="BC53" s="3">
        <f t="shared" si="34"/>
        <v>0</v>
      </c>
      <c r="BD53" s="3">
        <f t="shared" si="34"/>
        <v>0</v>
      </c>
      <c r="BE53" s="3">
        <f t="shared" si="34"/>
        <v>0</v>
      </c>
      <c r="BF53" s="3">
        <f t="shared" si="34"/>
        <v>0</v>
      </c>
      <c r="BG53" s="3">
        <f t="shared" si="34"/>
        <v>0</v>
      </c>
      <c r="BH53" s="3">
        <f t="shared" si="34"/>
        <v>0</v>
      </c>
      <c r="BI53" s="3">
        <f t="shared" si="34"/>
        <v>0</v>
      </c>
      <c r="BJ53" s="3">
        <f t="shared" si="34"/>
        <v>0</v>
      </c>
      <c r="BK53" s="3">
        <f t="shared" si="34"/>
        <v>0</v>
      </c>
      <c r="BL53" s="3">
        <f t="shared" si="34"/>
        <v>0</v>
      </c>
      <c r="BM53" s="3">
        <f t="shared" si="32"/>
        <v>0</v>
      </c>
      <c r="BN53" s="3">
        <f t="shared" si="32"/>
        <v>0</v>
      </c>
      <c r="BO53" s="3">
        <f t="shared" si="32"/>
        <v>0</v>
      </c>
      <c r="BP53" s="3">
        <f t="shared" si="32"/>
        <v>0</v>
      </c>
      <c r="BQ53" s="3">
        <f t="shared" si="32"/>
        <v>0</v>
      </c>
      <c r="BR53" s="3">
        <f t="shared" si="32"/>
        <v>0</v>
      </c>
      <c r="BS53" s="3">
        <f t="shared" si="32"/>
        <v>0</v>
      </c>
      <c r="BT53" s="3">
        <f t="shared" si="32"/>
        <v>0</v>
      </c>
      <c r="BU53" s="3">
        <f t="shared" si="32"/>
        <v>0</v>
      </c>
      <c r="BV53" s="3">
        <f t="shared" si="32"/>
        <v>0</v>
      </c>
      <c r="BW53" s="3">
        <f t="shared" si="32"/>
        <v>0</v>
      </c>
      <c r="BX53" s="3">
        <f t="shared" si="32"/>
        <v>0</v>
      </c>
      <c r="BY53" s="3">
        <f t="shared" si="32"/>
        <v>0</v>
      </c>
      <c r="BZ53" s="3">
        <f t="shared" si="32"/>
        <v>0</v>
      </c>
      <c r="CA53" s="3">
        <f t="shared" si="32"/>
        <v>0</v>
      </c>
      <c r="CB53" s="3">
        <f t="shared" si="40"/>
        <v>0</v>
      </c>
      <c r="CC53" s="3">
        <f t="shared" si="40"/>
        <v>0</v>
      </c>
      <c r="CD53" s="3">
        <f t="shared" si="40"/>
        <v>0</v>
      </c>
      <c r="CE53" s="3">
        <f t="shared" si="40"/>
        <v>0</v>
      </c>
      <c r="CF53" s="3">
        <f t="shared" si="40"/>
        <v>0</v>
      </c>
      <c r="CG53" s="3">
        <f t="shared" si="44"/>
        <v>0</v>
      </c>
      <c r="CH53" s="3">
        <f t="shared" si="44"/>
        <v>0</v>
      </c>
      <c r="CI53" s="3">
        <f t="shared" si="44"/>
        <v>0</v>
      </c>
      <c r="CJ53" s="3">
        <f t="shared" si="44"/>
        <v>0</v>
      </c>
      <c r="CK53" s="3">
        <f t="shared" si="44"/>
        <v>0</v>
      </c>
      <c r="CL53" s="3">
        <f t="shared" si="44"/>
        <v>0</v>
      </c>
      <c r="CM53" s="3">
        <f t="shared" si="44"/>
        <v>0</v>
      </c>
      <c r="CN53" s="3">
        <f t="shared" si="44"/>
        <v>0</v>
      </c>
      <c r="CO53" s="3">
        <f t="shared" si="44"/>
        <v>0</v>
      </c>
      <c r="CP53" s="3">
        <f t="shared" si="44"/>
        <v>0</v>
      </c>
      <c r="CQ53" s="3">
        <f t="shared" si="44"/>
        <v>0</v>
      </c>
      <c r="CR53" s="3">
        <f t="shared" si="44"/>
        <v>0</v>
      </c>
      <c r="CS53" s="3">
        <f t="shared" si="44"/>
        <v>0</v>
      </c>
      <c r="CT53" s="3">
        <f t="shared" ref="CT53:DC62" si="45">IF(TRIM(MID(SUBSTITUTE(CT$2,";",REPT(" ",LEN(CT$2))),($A53*LEN(CT$2)+1),LEN(CT$2)))&lt;&gt;"",TRIM(MID(SUBSTITUTE(CT$2,";",REPT(" ",LEN(CT$2))),($A53*LEN(CT$2)+1),LEN(CT$2))),0)</f>
        <v>0</v>
      </c>
      <c r="CU53" s="3">
        <f t="shared" si="45"/>
        <v>0</v>
      </c>
      <c r="CV53" s="3">
        <f t="shared" si="45"/>
        <v>0</v>
      </c>
      <c r="CW53" s="3">
        <f t="shared" si="45"/>
        <v>0</v>
      </c>
      <c r="CX53" s="3">
        <f t="shared" si="45"/>
        <v>0</v>
      </c>
      <c r="CY53" s="3">
        <f t="shared" si="45"/>
        <v>0</v>
      </c>
      <c r="CZ53" s="3">
        <f t="shared" si="45"/>
        <v>0</v>
      </c>
      <c r="DA53" s="3">
        <f t="shared" si="45"/>
        <v>0</v>
      </c>
      <c r="DB53" s="3">
        <f t="shared" si="45"/>
        <v>0</v>
      </c>
      <c r="DC53" s="3">
        <f t="shared" si="45"/>
        <v>0</v>
      </c>
      <c r="DD53" s="3">
        <f t="shared" ref="DD53:DM62" si="46">IF(TRIM(MID(SUBSTITUTE(DD$2,";",REPT(" ",LEN(DD$2))),($A53*LEN(DD$2)+1),LEN(DD$2)))&lt;&gt;"",TRIM(MID(SUBSTITUTE(DD$2,";",REPT(" ",LEN(DD$2))),($A53*LEN(DD$2)+1),LEN(DD$2))),0)</f>
        <v>0</v>
      </c>
      <c r="DE53" s="3">
        <f t="shared" si="46"/>
        <v>0</v>
      </c>
      <c r="DF53" s="3">
        <f t="shared" si="46"/>
        <v>0</v>
      </c>
      <c r="DG53" s="3">
        <f t="shared" si="46"/>
        <v>0</v>
      </c>
      <c r="DH53" s="3">
        <f t="shared" si="46"/>
        <v>0</v>
      </c>
      <c r="DI53" s="3">
        <f t="shared" si="46"/>
        <v>0</v>
      </c>
      <c r="DJ53" s="3">
        <f t="shared" si="46"/>
        <v>0</v>
      </c>
      <c r="DK53" s="3">
        <f t="shared" si="46"/>
        <v>0</v>
      </c>
      <c r="DL53" s="3">
        <f t="shared" si="46"/>
        <v>0</v>
      </c>
      <c r="DM53" s="3">
        <f t="shared" si="46"/>
        <v>0</v>
      </c>
      <c r="DN53" s="3">
        <f t="shared" ref="DN53:DY62" si="47">IF(TRIM(MID(SUBSTITUTE(DN$2,";",REPT(" ",LEN(DN$2))),($A53*LEN(DN$2)+1),LEN(DN$2)))&lt;&gt;"",TRIM(MID(SUBSTITUTE(DN$2,";",REPT(" ",LEN(DN$2))),($A53*LEN(DN$2)+1),LEN(DN$2))),0)</f>
        <v>0</v>
      </c>
      <c r="DO53" s="3">
        <f t="shared" si="47"/>
        <v>0</v>
      </c>
      <c r="DP53" s="3">
        <f t="shared" si="47"/>
        <v>0</v>
      </c>
      <c r="DQ53" s="3">
        <f t="shared" si="47"/>
        <v>0</v>
      </c>
      <c r="DR53" s="3">
        <f t="shared" si="47"/>
        <v>0</v>
      </c>
      <c r="DS53" s="3">
        <f t="shared" si="47"/>
        <v>0</v>
      </c>
      <c r="DT53" s="3">
        <f t="shared" si="47"/>
        <v>0</v>
      </c>
      <c r="DU53" s="3">
        <f t="shared" si="47"/>
        <v>0</v>
      </c>
      <c r="DV53" s="3">
        <f t="shared" si="47"/>
        <v>0</v>
      </c>
      <c r="DW53" s="3">
        <f t="shared" si="47"/>
        <v>0</v>
      </c>
      <c r="DX53" s="3">
        <f t="shared" si="47"/>
        <v>0</v>
      </c>
      <c r="DY53" s="3">
        <f t="shared" si="47"/>
        <v>0</v>
      </c>
    </row>
    <row r="54" spans="1:129" x14ac:dyDescent="0.3">
      <c r="A54">
        <v>51</v>
      </c>
      <c r="B54" s="3">
        <f t="shared" si="35"/>
        <v>0</v>
      </c>
      <c r="C54" s="3">
        <f t="shared" si="35"/>
        <v>0</v>
      </c>
      <c r="D54" s="3">
        <f t="shared" si="35"/>
        <v>0</v>
      </c>
      <c r="E54" s="3">
        <f t="shared" si="35"/>
        <v>0</v>
      </c>
      <c r="F54" s="3">
        <f t="shared" si="35"/>
        <v>0</v>
      </c>
      <c r="G54" s="3">
        <f t="shared" si="35"/>
        <v>0</v>
      </c>
      <c r="H54" s="3">
        <f t="shared" si="35"/>
        <v>0</v>
      </c>
      <c r="I54" s="3">
        <f t="shared" si="35"/>
        <v>0</v>
      </c>
      <c r="J54" s="3">
        <f t="shared" si="35"/>
        <v>0</v>
      </c>
      <c r="K54" s="3">
        <f t="shared" si="35"/>
        <v>0</v>
      </c>
      <c r="L54" s="3">
        <f t="shared" si="35"/>
        <v>0</v>
      </c>
      <c r="M54" s="3">
        <f t="shared" si="35"/>
        <v>0</v>
      </c>
      <c r="N54" s="3">
        <f t="shared" si="35"/>
        <v>0</v>
      </c>
      <c r="O54" s="3">
        <f t="shared" si="35"/>
        <v>0</v>
      </c>
      <c r="P54" s="3">
        <f t="shared" si="35"/>
        <v>0</v>
      </c>
      <c r="Q54" s="3">
        <f t="shared" si="35"/>
        <v>0</v>
      </c>
      <c r="R54" s="3">
        <f t="shared" si="33"/>
        <v>0</v>
      </c>
      <c r="S54" s="3">
        <f t="shared" si="33"/>
        <v>0</v>
      </c>
      <c r="T54" s="3">
        <f t="shared" si="33"/>
        <v>0</v>
      </c>
      <c r="U54" s="3">
        <f t="shared" si="33"/>
        <v>0</v>
      </c>
      <c r="V54" s="3">
        <f t="shared" si="33"/>
        <v>0</v>
      </c>
      <c r="W54" s="3">
        <f t="shared" si="33"/>
        <v>0</v>
      </c>
      <c r="X54" s="3">
        <f t="shared" si="33"/>
        <v>0</v>
      </c>
      <c r="Y54" s="3">
        <f t="shared" si="33"/>
        <v>0</v>
      </c>
      <c r="Z54" s="3">
        <f t="shared" si="33"/>
        <v>0</v>
      </c>
      <c r="AA54" s="3">
        <f t="shared" si="33"/>
        <v>0</v>
      </c>
      <c r="AB54" s="3">
        <f t="shared" si="33"/>
        <v>0</v>
      </c>
      <c r="AC54" s="3">
        <f t="shared" si="33"/>
        <v>0</v>
      </c>
      <c r="AD54" s="3">
        <f t="shared" si="33"/>
        <v>0</v>
      </c>
      <c r="AE54" s="3">
        <f t="shared" si="33"/>
        <v>0</v>
      </c>
      <c r="AF54" s="3">
        <f t="shared" si="33"/>
        <v>0</v>
      </c>
      <c r="AG54" s="3">
        <f t="shared" si="42"/>
        <v>0</v>
      </c>
      <c r="AH54" s="3">
        <f t="shared" si="42"/>
        <v>0</v>
      </c>
      <c r="AI54" s="3">
        <f t="shared" si="42"/>
        <v>0</v>
      </c>
      <c r="AJ54" s="3">
        <f t="shared" si="42"/>
        <v>0</v>
      </c>
      <c r="AK54" s="3">
        <f t="shared" si="42"/>
        <v>0</v>
      </c>
      <c r="AL54" s="3">
        <f t="shared" si="42"/>
        <v>0</v>
      </c>
      <c r="AM54" s="3">
        <f t="shared" si="42"/>
        <v>0</v>
      </c>
      <c r="AN54" s="3">
        <f t="shared" si="42"/>
        <v>0</v>
      </c>
      <c r="AO54" s="3">
        <f t="shared" si="42"/>
        <v>0</v>
      </c>
      <c r="AP54" s="3">
        <f t="shared" si="42"/>
        <v>0</v>
      </c>
      <c r="AQ54" s="3">
        <f t="shared" si="42"/>
        <v>0</v>
      </c>
      <c r="AR54" s="3">
        <f t="shared" si="42"/>
        <v>0</v>
      </c>
      <c r="AS54" s="3">
        <f t="shared" si="42"/>
        <v>0</v>
      </c>
      <c r="AT54" s="3">
        <f t="shared" si="42"/>
        <v>0</v>
      </c>
      <c r="AU54" s="3">
        <f t="shared" si="42"/>
        <v>0</v>
      </c>
      <c r="AV54" s="3">
        <f t="shared" si="42"/>
        <v>0</v>
      </c>
      <c r="AW54" s="3">
        <f t="shared" si="41"/>
        <v>0</v>
      </c>
      <c r="AX54" s="3">
        <f t="shared" si="41"/>
        <v>0</v>
      </c>
      <c r="AY54" s="3">
        <f t="shared" si="41"/>
        <v>0</v>
      </c>
      <c r="AZ54" s="3">
        <f t="shared" si="41"/>
        <v>0</v>
      </c>
      <c r="BA54" s="3">
        <f t="shared" si="34"/>
        <v>0</v>
      </c>
      <c r="BB54" s="3">
        <f t="shared" si="34"/>
        <v>0</v>
      </c>
      <c r="BC54" s="3">
        <f t="shared" si="34"/>
        <v>0</v>
      </c>
      <c r="BD54" s="3">
        <f t="shared" si="34"/>
        <v>0</v>
      </c>
      <c r="BE54" s="3">
        <f t="shared" si="34"/>
        <v>0</v>
      </c>
      <c r="BF54" s="3">
        <f t="shared" si="34"/>
        <v>0</v>
      </c>
      <c r="BG54" s="3">
        <f t="shared" si="34"/>
        <v>0</v>
      </c>
      <c r="BH54" s="3">
        <f t="shared" si="34"/>
        <v>0</v>
      </c>
      <c r="BI54" s="3">
        <f t="shared" si="34"/>
        <v>0</v>
      </c>
      <c r="BJ54" s="3">
        <f t="shared" si="34"/>
        <v>0</v>
      </c>
      <c r="BK54" s="3">
        <f t="shared" si="34"/>
        <v>0</v>
      </c>
      <c r="BL54" s="3">
        <f t="shared" si="34"/>
        <v>0</v>
      </c>
      <c r="BM54" s="3">
        <f t="shared" si="32"/>
        <v>0</v>
      </c>
      <c r="BN54" s="3">
        <f t="shared" si="32"/>
        <v>0</v>
      </c>
      <c r="BO54" s="3">
        <f t="shared" si="32"/>
        <v>0</v>
      </c>
      <c r="BP54" s="3">
        <f t="shared" si="32"/>
        <v>0</v>
      </c>
      <c r="BQ54" s="3">
        <f t="shared" si="32"/>
        <v>0</v>
      </c>
      <c r="BR54" s="3">
        <f t="shared" si="32"/>
        <v>0</v>
      </c>
      <c r="BS54" s="3">
        <f t="shared" si="32"/>
        <v>0</v>
      </c>
      <c r="BT54" s="3">
        <f t="shared" si="32"/>
        <v>0</v>
      </c>
      <c r="BU54" s="3">
        <f t="shared" si="32"/>
        <v>0</v>
      </c>
      <c r="BV54" s="3">
        <f t="shared" si="32"/>
        <v>0</v>
      </c>
      <c r="BW54" s="3">
        <f t="shared" si="32"/>
        <v>0</v>
      </c>
      <c r="BX54" s="3">
        <f t="shared" si="32"/>
        <v>0</v>
      </c>
      <c r="BY54" s="3">
        <f t="shared" si="32"/>
        <v>0</v>
      </c>
      <c r="BZ54" s="3">
        <f t="shared" si="32"/>
        <v>0</v>
      </c>
      <c r="CA54" s="3">
        <f t="shared" si="32"/>
        <v>0</v>
      </c>
      <c r="CB54" s="3">
        <f t="shared" si="40"/>
        <v>0</v>
      </c>
      <c r="CC54" s="3">
        <f t="shared" si="40"/>
        <v>0</v>
      </c>
      <c r="CD54" s="3">
        <f t="shared" si="40"/>
        <v>0</v>
      </c>
      <c r="CE54" s="3">
        <f t="shared" si="40"/>
        <v>0</v>
      </c>
      <c r="CF54" s="3">
        <f t="shared" si="40"/>
        <v>0</v>
      </c>
      <c r="CG54" s="3">
        <f t="shared" si="44"/>
        <v>0</v>
      </c>
      <c r="CH54" s="3">
        <f t="shared" si="44"/>
        <v>0</v>
      </c>
      <c r="CI54" s="3">
        <f t="shared" si="44"/>
        <v>0</v>
      </c>
      <c r="CJ54" s="3">
        <f t="shared" si="44"/>
        <v>0</v>
      </c>
      <c r="CK54" s="3">
        <f t="shared" si="44"/>
        <v>0</v>
      </c>
      <c r="CL54" s="3">
        <f t="shared" si="44"/>
        <v>0</v>
      </c>
      <c r="CM54" s="3">
        <f t="shared" si="44"/>
        <v>0</v>
      </c>
      <c r="CN54" s="3">
        <f t="shared" si="44"/>
        <v>0</v>
      </c>
      <c r="CO54" s="3">
        <f t="shared" si="44"/>
        <v>0</v>
      </c>
      <c r="CP54" s="3">
        <f t="shared" si="44"/>
        <v>0</v>
      </c>
      <c r="CQ54" s="3">
        <f t="shared" si="44"/>
        <v>0</v>
      </c>
      <c r="CR54" s="3">
        <f t="shared" si="44"/>
        <v>0</v>
      </c>
      <c r="CS54" s="3">
        <f t="shared" si="44"/>
        <v>0</v>
      </c>
      <c r="CT54" s="3">
        <f t="shared" si="45"/>
        <v>0</v>
      </c>
      <c r="CU54" s="3">
        <f t="shared" si="45"/>
        <v>0</v>
      </c>
      <c r="CV54" s="3">
        <f t="shared" si="45"/>
        <v>0</v>
      </c>
      <c r="CW54" s="3">
        <f t="shared" si="45"/>
        <v>0</v>
      </c>
      <c r="CX54" s="3">
        <f t="shared" si="45"/>
        <v>0</v>
      </c>
      <c r="CY54" s="3">
        <f t="shared" si="45"/>
        <v>0</v>
      </c>
      <c r="CZ54" s="3">
        <f t="shared" si="45"/>
        <v>0</v>
      </c>
      <c r="DA54" s="3">
        <f t="shared" si="45"/>
        <v>0</v>
      </c>
      <c r="DB54" s="3">
        <f t="shared" si="45"/>
        <v>0</v>
      </c>
      <c r="DC54" s="3">
        <f t="shared" si="45"/>
        <v>0</v>
      </c>
      <c r="DD54" s="3">
        <f t="shared" si="46"/>
        <v>0</v>
      </c>
      <c r="DE54" s="3">
        <f t="shared" si="46"/>
        <v>0</v>
      </c>
      <c r="DF54" s="3">
        <f t="shared" si="46"/>
        <v>0</v>
      </c>
      <c r="DG54" s="3">
        <f t="shared" si="46"/>
        <v>0</v>
      </c>
      <c r="DH54" s="3">
        <f t="shared" si="46"/>
        <v>0</v>
      </c>
      <c r="DI54" s="3">
        <f t="shared" si="46"/>
        <v>0</v>
      </c>
      <c r="DJ54" s="3">
        <f t="shared" si="46"/>
        <v>0</v>
      </c>
      <c r="DK54" s="3">
        <f t="shared" si="46"/>
        <v>0</v>
      </c>
      <c r="DL54" s="3">
        <f t="shared" si="46"/>
        <v>0</v>
      </c>
      <c r="DM54" s="3">
        <f t="shared" si="46"/>
        <v>0</v>
      </c>
      <c r="DN54" s="3">
        <f t="shared" si="47"/>
        <v>0</v>
      </c>
      <c r="DO54" s="3">
        <f t="shared" si="47"/>
        <v>0</v>
      </c>
      <c r="DP54" s="3">
        <f t="shared" si="47"/>
        <v>0</v>
      </c>
      <c r="DQ54" s="3">
        <f t="shared" si="47"/>
        <v>0</v>
      </c>
      <c r="DR54" s="3">
        <f t="shared" si="47"/>
        <v>0</v>
      </c>
      <c r="DS54" s="3">
        <f t="shared" si="47"/>
        <v>0</v>
      </c>
      <c r="DT54" s="3">
        <f t="shared" si="47"/>
        <v>0</v>
      </c>
      <c r="DU54" s="3">
        <f t="shared" si="47"/>
        <v>0</v>
      </c>
      <c r="DV54" s="3">
        <f t="shared" si="47"/>
        <v>0</v>
      </c>
      <c r="DW54" s="3">
        <f t="shared" si="47"/>
        <v>0</v>
      </c>
      <c r="DX54" s="3">
        <f t="shared" si="47"/>
        <v>0</v>
      </c>
      <c r="DY54" s="3">
        <f t="shared" si="47"/>
        <v>0</v>
      </c>
    </row>
    <row r="55" spans="1:129" x14ac:dyDescent="0.3">
      <c r="A55">
        <v>52</v>
      </c>
      <c r="B55" s="3">
        <f t="shared" si="35"/>
        <v>0</v>
      </c>
      <c r="C55" s="3">
        <f t="shared" si="35"/>
        <v>0</v>
      </c>
      <c r="D55" s="3">
        <f t="shared" si="35"/>
        <v>0</v>
      </c>
      <c r="E55" s="3">
        <f t="shared" si="35"/>
        <v>0</v>
      </c>
      <c r="F55" s="3">
        <f t="shared" si="35"/>
        <v>0</v>
      </c>
      <c r="G55" s="3">
        <f t="shared" si="35"/>
        <v>0</v>
      </c>
      <c r="H55" s="3">
        <f t="shared" si="35"/>
        <v>0</v>
      </c>
      <c r="I55" s="3">
        <f t="shared" si="35"/>
        <v>0</v>
      </c>
      <c r="J55" s="3">
        <f t="shared" si="35"/>
        <v>0</v>
      </c>
      <c r="K55" s="3">
        <f t="shared" si="35"/>
        <v>0</v>
      </c>
      <c r="L55" s="3">
        <f t="shared" si="35"/>
        <v>0</v>
      </c>
      <c r="M55" s="3">
        <f t="shared" si="35"/>
        <v>0</v>
      </c>
      <c r="N55" s="3">
        <f t="shared" si="35"/>
        <v>0</v>
      </c>
      <c r="O55" s="3">
        <f t="shared" si="35"/>
        <v>0</v>
      </c>
      <c r="P55" s="3">
        <f t="shared" si="35"/>
        <v>0</v>
      </c>
      <c r="Q55" s="3">
        <f t="shared" si="35"/>
        <v>0</v>
      </c>
      <c r="R55" s="3">
        <f t="shared" si="33"/>
        <v>0</v>
      </c>
      <c r="S55" s="3">
        <f t="shared" si="33"/>
        <v>0</v>
      </c>
      <c r="T55" s="3">
        <f t="shared" si="33"/>
        <v>0</v>
      </c>
      <c r="U55" s="3">
        <f t="shared" si="33"/>
        <v>0</v>
      </c>
      <c r="V55" s="3">
        <f t="shared" si="33"/>
        <v>0</v>
      </c>
      <c r="W55" s="3">
        <f t="shared" si="33"/>
        <v>0</v>
      </c>
      <c r="X55" s="3">
        <f t="shared" si="33"/>
        <v>0</v>
      </c>
      <c r="Y55" s="3">
        <f t="shared" si="33"/>
        <v>0</v>
      </c>
      <c r="Z55" s="3">
        <f t="shared" si="33"/>
        <v>0</v>
      </c>
      <c r="AA55" s="3">
        <f t="shared" si="33"/>
        <v>0</v>
      </c>
      <c r="AB55" s="3">
        <f t="shared" si="33"/>
        <v>0</v>
      </c>
      <c r="AC55" s="3">
        <f t="shared" si="33"/>
        <v>0</v>
      </c>
      <c r="AD55" s="3">
        <f t="shared" si="33"/>
        <v>0</v>
      </c>
      <c r="AE55" s="3">
        <f t="shared" si="33"/>
        <v>0</v>
      </c>
      <c r="AF55" s="3">
        <f t="shared" si="33"/>
        <v>0</v>
      </c>
      <c r="AG55" s="3">
        <f t="shared" si="42"/>
        <v>0</v>
      </c>
      <c r="AH55" s="3">
        <f t="shared" si="42"/>
        <v>0</v>
      </c>
      <c r="AI55" s="3">
        <f t="shared" si="42"/>
        <v>0</v>
      </c>
      <c r="AJ55" s="3">
        <f t="shared" si="42"/>
        <v>0</v>
      </c>
      <c r="AK55" s="3">
        <f t="shared" si="42"/>
        <v>0</v>
      </c>
      <c r="AL55" s="3">
        <f t="shared" si="42"/>
        <v>0</v>
      </c>
      <c r="AM55" s="3">
        <f t="shared" si="42"/>
        <v>0</v>
      </c>
      <c r="AN55" s="3">
        <f t="shared" si="42"/>
        <v>0</v>
      </c>
      <c r="AO55" s="3">
        <f t="shared" si="42"/>
        <v>0</v>
      </c>
      <c r="AP55" s="3">
        <f t="shared" si="42"/>
        <v>0</v>
      </c>
      <c r="AQ55" s="3">
        <f t="shared" si="42"/>
        <v>0</v>
      </c>
      <c r="AR55" s="3">
        <f t="shared" si="42"/>
        <v>0</v>
      </c>
      <c r="AS55" s="3">
        <f t="shared" si="42"/>
        <v>0</v>
      </c>
      <c r="AT55" s="3">
        <f t="shared" si="42"/>
        <v>0</v>
      </c>
      <c r="AU55" s="3">
        <f t="shared" si="42"/>
        <v>0</v>
      </c>
      <c r="AV55" s="3">
        <f t="shared" si="42"/>
        <v>0</v>
      </c>
      <c r="AW55" s="3">
        <f t="shared" si="41"/>
        <v>0</v>
      </c>
      <c r="AX55" s="3">
        <f t="shared" si="41"/>
        <v>0</v>
      </c>
      <c r="AY55" s="3">
        <f t="shared" si="41"/>
        <v>0</v>
      </c>
      <c r="AZ55" s="3">
        <f t="shared" si="41"/>
        <v>0</v>
      </c>
      <c r="BA55" s="3">
        <f t="shared" si="34"/>
        <v>0</v>
      </c>
      <c r="BB55" s="3">
        <f t="shared" si="34"/>
        <v>0</v>
      </c>
      <c r="BC55" s="3">
        <f t="shared" si="34"/>
        <v>0</v>
      </c>
      <c r="BD55" s="3">
        <f t="shared" si="34"/>
        <v>0</v>
      </c>
      <c r="BE55" s="3">
        <f t="shared" si="34"/>
        <v>0</v>
      </c>
      <c r="BF55" s="3">
        <f t="shared" si="34"/>
        <v>0</v>
      </c>
      <c r="BG55" s="3">
        <f t="shared" si="34"/>
        <v>0</v>
      </c>
      <c r="BH55" s="3">
        <f t="shared" si="34"/>
        <v>0</v>
      </c>
      <c r="BI55" s="3">
        <f t="shared" si="34"/>
        <v>0</v>
      </c>
      <c r="BJ55" s="3">
        <f t="shared" si="34"/>
        <v>0</v>
      </c>
      <c r="BK55" s="3">
        <f t="shared" si="34"/>
        <v>0</v>
      </c>
      <c r="BL55" s="3">
        <f t="shared" si="34"/>
        <v>0</v>
      </c>
      <c r="BM55" s="3">
        <f t="shared" si="32"/>
        <v>0</v>
      </c>
      <c r="BN55" s="3">
        <f t="shared" si="32"/>
        <v>0</v>
      </c>
      <c r="BO55" s="3">
        <f t="shared" si="32"/>
        <v>0</v>
      </c>
      <c r="BP55" s="3">
        <f t="shared" si="32"/>
        <v>0</v>
      </c>
      <c r="BQ55" s="3">
        <f t="shared" si="32"/>
        <v>0</v>
      </c>
      <c r="BR55" s="3">
        <f t="shared" si="32"/>
        <v>0</v>
      </c>
      <c r="BS55" s="3">
        <f t="shared" si="32"/>
        <v>0</v>
      </c>
      <c r="BT55" s="3">
        <f t="shared" si="32"/>
        <v>0</v>
      </c>
      <c r="BU55" s="3">
        <f t="shared" si="32"/>
        <v>0</v>
      </c>
      <c r="BV55" s="3">
        <f t="shared" si="32"/>
        <v>0</v>
      </c>
      <c r="BW55" s="3">
        <f t="shared" si="32"/>
        <v>0</v>
      </c>
      <c r="BX55" s="3">
        <f t="shared" si="32"/>
        <v>0</v>
      </c>
      <c r="BY55" s="3">
        <f t="shared" si="32"/>
        <v>0</v>
      </c>
      <c r="BZ55" s="3">
        <f t="shared" si="32"/>
        <v>0</v>
      </c>
      <c r="CA55" s="3">
        <f t="shared" si="32"/>
        <v>0</v>
      </c>
      <c r="CB55" s="3">
        <f t="shared" si="40"/>
        <v>0</v>
      </c>
      <c r="CC55" s="3">
        <f t="shared" si="40"/>
        <v>0</v>
      </c>
      <c r="CD55" s="3">
        <f t="shared" si="40"/>
        <v>0</v>
      </c>
      <c r="CE55" s="3">
        <f t="shared" si="40"/>
        <v>0</v>
      </c>
      <c r="CF55" s="3">
        <f t="shared" si="40"/>
        <v>0</v>
      </c>
      <c r="CG55" s="3">
        <f t="shared" si="44"/>
        <v>0</v>
      </c>
      <c r="CH55" s="3">
        <f t="shared" si="44"/>
        <v>0</v>
      </c>
      <c r="CI55" s="3">
        <f t="shared" si="44"/>
        <v>0</v>
      </c>
      <c r="CJ55" s="3">
        <f t="shared" si="44"/>
        <v>0</v>
      </c>
      <c r="CK55" s="3">
        <f t="shared" si="44"/>
        <v>0</v>
      </c>
      <c r="CL55" s="3">
        <f t="shared" si="44"/>
        <v>0</v>
      </c>
      <c r="CM55" s="3">
        <f t="shared" si="44"/>
        <v>0</v>
      </c>
      <c r="CN55" s="3">
        <f t="shared" si="44"/>
        <v>0</v>
      </c>
      <c r="CO55" s="3">
        <f t="shared" si="44"/>
        <v>0</v>
      </c>
      <c r="CP55" s="3">
        <f t="shared" si="44"/>
        <v>0</v>
      </c>
      <c r="CQ55" s="3">
        <f t="shared" si="44"/>
        <v>0</v>
      </c>
      <c r="CR55" s="3">
        <f t="shared" si="44"/>
        <v>0</v>
      </c>
      <c r="CS55" s="3">
        <f t="shared" si="44"/>
        <v>0</v>
      </c>
      <c r="CT55" s="3">
        <f t="shared" si="45"/>
        <v>0</v>
      </c>
      <c r="CU55" s="3">
        <f t="shared" si="45"/>
        <v>0</v>
      </c>
      <c r="CV55" s="3">
        <f t="shared" si="45"/>
        <v>0</v>
      </c>
      <c r="CW55" s="3">
        <f t="shared" si="45"/>
        <v>0</v>
      </c>
      <c r="CX55" s="3">
        <f t="shared" si="45"/>
        <v>0</v>
      </c>
      <c r="CY55" s="3">
        <f t="shared" si="45"/>
        <v>0</v>
      </c>
      <c r="CZ55" s="3">
        <f t="shared" si="45"/>
        <v>0</v>
      </c>
      <c r="DA55" s="3">
        <f t="shared" si="45"/>
        <v>0</v>
      </c>
      <c r="DB55" s="3">
        <f t="shared" si="45"/>
        <v>0</v>
      </c>
      <c r="DC55" s="3">
        <f t="shared" si="45"/>
        <v>0</v>
      </c>
      <c r="DD55" s="3">
        <f t="shared" si="46"/>
        <v>0</v>
      </c>
      <c r="DE55" s="3">
        <f t="shared" si="46"/>
        <v>0</v>
      </c>
      <c r="DF55" s="3">
        <f t="shared" si="46"/>
        <v>0</v>
      </c>
      <c r="DG55" s="3">
        <f t="shared" si="46"/>
        <v>0</v>
      </c>
      <c r="DH55" s="3">
        <f t="shared" si="46"/>
        <v>0</v>
      </c>
      <c r="DI55" s="3">
        <f t="shared" si="46"/>
        <v>0</v>
      </c>
      <c r="DJ55" s="3">
        <f t="shared" si="46"/>
        <v>0</v>
      </c>
      <c r="DK55" s="3">
        <f t="shared" si="46"/>
        <v>0</v>
      </c>
      <c r="DL55" s="3">
        <f t="shared" si="46"/>
        <v>0</v>
      </c>
      <c r="DM55" s="3">
        <f t="shared" si="46"/>
        <v>0</v>
      </c>
      <c r="DN55" s="3">
        <f t="shared" si="47"/>
        <v>0</v>
      </c>
      <c r="DO55" s="3">
        <f t="shared" si="47"/>
        <v>0</v>
      </c>
      <c r="DP55" s="3">
        <f t="shared" si="47"/>
        <v>0</v>
      </c>
      <c r="DQ55" s="3">
        <f t="shared" si="47"/>
        <v>0</v>
      </c>
      <c r="DR55" s="3">
        <f t="shared" si="47"/>
        <v>0</v>
      </c>
      <c r="DS55" s="3">
        <f t="shared" si="47"/>
        <v>0</v>
      </c>
      <c r="DT55" s="3">
        <f t="shared" si="47"/>
        <v>0</v>
      </c>
      <c r="DU55" s="3">
        <f t="shared" si="47"/>
        <v>0</v>
      </c>
      <c r="DV55" s="3">
        <f t="shared" si="47"/>
        <v>0</v>
      </c>
      <c r="DW55" s="3">
        <f t="shared" si="47"/>
        <v>0</v>
      </c>
      <c r="DX55" s="3">
        <f t="shared" si="47"/>
        <v>0</v>
      </c>
      <c r="DY55" s="3">
        <f t="shared" si="47"/>
        <v>0</v>
      </c>
    </row>
    <row r="56" spans="1:129" x14ac:dyDescent="0.3">
      <c r="A56">
        <v>53</v>
      </c>
      <c r="B56" s="3">
        <f t="shared" si="35"/>
        <v>0</v>
      </c>
      <c r="C56" s="3">
        <f t="shared" si="35"/>
        <v>0</v>
      </c>
      <c r="D56" s="3">
        <f t="shared" si="35"/>
        <v>0</v>
      </c>
      <c r="E56" s="3">
        <f t="shared" si="35"/>
        <v>0</v>
      </c>
      <c r="F56" s="3">
        <f t="shared" si="35"/>
        <v>0</v>
      </c>
      <c r="G56" s="3">
        <f t="shared" si="35"/>
        <v>0</v>
      </c>
      <c r="H56" s="3">
        <f t="shared" si="35"/>
        <v>0</v>
      </c>
      <c r="I56" s="3">
        <f t="shared" si="35"/>
        <v>0</v>
      </c>
      <c r="J56" s="3">
        <f t="shared" si="35"/>
        <v>0</v>
      </c>
      <c r="K56" s="3">
        <f t="shared" si="35"/>
        <v>0</v>
      </c>
      <c r="L56" s="3">
        <f t="shared" si="35"/>
        <v>0</v>
      </c>
      <c r="M56" s="3">
        <f t="shared" si="35"/>
        <v>0</v>
      </c>
      <c r="N56" s="3">
        <f t="shared" si="35"/>
        <v>0</v>
      </c>
      <c r="O56" s="3">
        <f t="shared" si="35"/>
        <v>0</v>
      </c>
      <c r="P56" s="3">
        <f t="shared" si="35"/>
        <v>0</v>
      </c>
      <c r="Q56" s="3">
        <f t="shared" si="35"/>
        <v>0</v>
      </c>
      <c r="R56" s="3">
        <f t="shared" si="33"/>
        <v>0</v>
      </c>
      <c r="S56" s="3">
        <f t="shared" si="33"/>
        <v>0</v>
      </c>
      <c r="T56" s="3">
        <f t="shared" si="33"/>
        <v>0</v>
      </c>
      <c r="U56" s="3">
        <f t="shared" si="33"/>
        <v>0</v>
      </c>
      <c r="V56" s="3">
        <f t="shared" si="33"/>
        <v>0</v>
      </c>
      <c r="W56" s="3">
        <f t="shared" si="33"/>
        <v>0</v>
      </c>
      <c r="X56" s="3">
        <f t="shared" si="33"/>
        <v>0</v>
      </c>
      <c r="Y56" s="3">
        <f t="shared" si="33"/>
        <v>0</v>
      </c>
      <c r="Z56" s="3">
        <f t="shared" si="33"/>
        <v>0</v>
      </c>
      <c r="AA56" s="3">
        <f t="shared" si="33"/>
        <v>0</v>
      </c>
      <c r="AB56" s="3">
        <f t="shared" si="33"/>
        <v>0</v>
      </c>
      <c r="AC56" s="3">
        <f t="shared" si="33"/>
        <v>0</v>
      </c>
      <c r="AD56" s="3">
        <f t="shared" si="33"/>
        <v>0</v>
      </c>
      <c r="AE56" s="3">
        <f t="shared" si="33"/>
        <v>0</v>
      </c>
      <c r="AF56" s="3">
        <f t="shared" si="33"/>
        <v>0</v>
      </c>
      <c r="AG56" s="3">
        <f t="shared" si="42"/>
        <v>0</v>
      </c>
      <c r="AH56" s="3">
        <f t="shared" si="42"/>
        <v>0</v>
      </c>
      <c r="AI56" s="3">
        <f t="shared" si="42"/>
        <v>0</v>
      </c>
      <c r="AJ56" s="3">
        <f t="shared" si="42"/>
        <v>0</v>
      </c>
      <c r="AK56" s="3">
        <f t="shared" si="42"/>
        <v>0</v>
      </c>
      <c r="AL56" s="3">
        <f t="shared" si="42"/>
        <v>0</v>
      </c>
      <c r="AM56" s="3">
        <f t="shared" si="42"/>
        <v>0</v>
      </c>
      <c r="AN56" s="3">
        <f t="shared" si="42"/>
        <v>0</v>
      </c>
      <c r="AO56" s="3">
        <f t="shared" si="42"/>
        <v>0</v>
      </c>
      <c r="AP56" s="3">
        <f t="shared" si="42"/>
        <v>0</v>
      </c>
      <c r="AQ56" s="3">
        <f t="shared" si="42"/>
        <v>0</v>
      </c>
      <c r="AR56" s="3">
        <f t="shared" si="42"/>
        <v>0</v>
      </c>
      <c r="AS56" s="3">
        <f t="shared" si="42"/>
        <v>0</v>
      </c>
      <c r="AT56" s="3">
        <f t="shared" si="42"/>
        <v>0</v>
      </c>
      <c r="AU56" s="3">
        <f t="shared" si="42"/>
        <v>0</v>
      </c>
      <c r="AV56" s="3">
        <f t="shared" si="42"/>
        <v>0</v>
      </c>
      <c r="AW56" s="3">
        <f t="shared" si="41"/>
        <v>0</v>
      </c>
      <c r="AX56" s="3">
        <f t="shared" si="41"/>
        <v>0</v>
      </c>
      <c r="AY56" s="3">
        <f t="shared" si="41"/>
        <v>0</v>
      </c>
      <c r="AZ56" s="3">
        <f t="shared" si="41"/>
        <v>0</v>
      </c>
      <c r="BA56" s="3">
        <f t="shared" si="34"/>
        <v>0</v>
      </c>
      <c r="BB56" s="3">
        <f t="shared" si="34"/>
        <v>0</v>
      </c>
      <c r="BC56" s="3">
        <f t="shared" si="34"/>
        <v>0</v>
      </c>
      <c r="BD56" s="3">
        <f t="shared" si="34"/>
        <v>0</v>
      </c>
      <c r="BE56" s="3">
        <f t="shared" si="34"/>
        <v>0</v>
      </c>
      <c r="BF56" s="3">
        <f t="shared" si="34"/>
        <v>0</v>
      </c>
      <c r="BG56" s="3">
        <f t="shared" si="34"/>
        <v>0</v>
      </c>
      <c r="BH56" s="3">
        <f t="shared" si="34"/>
        <v>0</v>
      </c>
      <c r="BI56" s="3">
        <f t="shared" si="34"/>
        <v>0</v>
      </c>
      <c r="BJ56" s="3">
        <f t="shared" si="34"/>
        <v>0</v>
      </c>
      <c r="BK56" s="3">
        <f t="shared" si="34"/>
        <v>0</v>
      </c>
      <c r="BL56" s="3">
        <f t="shared" si="34"/>
        <v>0</v>
      </c>
      <c r="BM56" s="3">
        <f t="shared" si="32"/>
        <v>0</v>
      </c>
      <c r="BN56" s="3">
        <f t="shared" si="32"/>
        <v>0</v>
      </c>
      <c r="BO56" s="3">
        <f t="shared" si="32"/>
        <v>0</v>
      </c>
      <c r="BP56" s="3">
        <f t="shared" si="32"/>
        <v>0</v>
      </c>
      <c r="BQ56" s="3">
        <f t="shared" si="32"/>
        <v>0</v>
      </c>
      <c r="BR56" s="3">
        <f t="shared" si="32"/>
        <v>0</v>
      </c>
      <c r="BS56" s="3">
        <f t="shared" si="32"/>
        <v>0</v>
      </c>
      <c r="BT56" s="3">
        <f t="shared" si="32"/>
        <v>0</v>
      </c>
      <c r="BU56" s="3">
        <f t="shared" si="32"/>
        <v>0</v>
      </c>
      <c r="BV56" s="3">
        <f t="shared" si="32"/>
        <v>0</v>
      </c>
      <c r="BW56" s="3">
        <f t="shared" si="32"/>
        <v>0</v>
      </c>
      <c r="BX56" s="3">
        <f t="shared" si="32"/>
        <v>0</v>
      </c>
      <c r="BY56" s="3">
        <f t="shared" si="32"/>
        <v>0</v>
      </c>
      <c r="BZ56" s="3">
        <f t="shared" si="32"/>
        <v>0</v>
      </c>
      <c r="CA56" s="3">
        <f t="shared" si="32"/>
        <v>0</v>
      </c>
      <c r="CB56" s="3">
        <f t="shared" si="40"/>
        <v>0</v>
      </c>
      <c r="CC56" s="3">
        <f t="shared" si="40"/>
        <v>0</v>
      </c>
      <c r="CD56" s="3">
        <f t="shared" si="40"/>
        <v>0</v>
      </c>
      <c r="CE56" s="3">
        <f t="shared" si="40"/>
        <v>0</v>
      </c>
      <c r="CF56" s="3">
        <f t="shared" si="40"/>
        <v>0</v>
      </c>
      <c r="CG56" s="3">
        <f t="shared" si="44"/>
        <v>0</v>
      </c>
      <c r="CH56" s="3">
        <f t="shared" si="44"/>
        <v>0</v>
      </c>
      <c r="CI56" s="3">
        <f t="shared" si="44"/>
        <v>0</v>
      </c>
      <c r="CJ56" s="3">
        <f t="shared" si="44"/>
        <v>0</v>
      </c>
      <c r="CK56" s="3">
        <f t="shared" si="44"/>
        <v>0</v>
      </c>
      <c r="CL56" s="3">
        <f t="shared" si="44"/>
        <v>0</v>
      </c>
      <c r="CM56" s="3">
        <f t="shared" si="44"/>
        <v>0</v>
      </c>
      <c r="CN56" s="3">
        <f t="shared" si="44"/>
        <v>0</v>
      </c>
      <c r="CO56" s="3">
        <f t="shared" si="44"/>
        <v>0</v>
      </c>
      <c r="CP56" s="3">
        <f t="shared" si="44"/>
        <v>0</v>
      </c>
      <c r="CQ56" s="3">
        <f t="shared" si="44"/>
        <v>0</v>
      </c>
      <c r="CR56" s="3">
        <f t="shared" si="44"/>
        <v>0</v>
      </c>
      <c r="CS56" s="3">
        <f t="shared" si="44"/>
        <v>0</v>
      </c>
      <c r="CT56" s="3">
        <f t="shared" si="45"/>
        <v>0</v>
      </c>
      <c r="CU56" s="3">
        <f t="shared" si="45"/>
        <v>0</v>
      </c>
      <c r="CV56" s="3">
        <f t="shared" si="45"/>
        <v>0</v>
      </c>
      <c r="CW56" s="3">
        <f t="shared" si="45"/>
        <v>0</v>
      </c>
      <c r="CX56" s="3">
        <f t="shared" si="45"/>
        <v>0</v>
      </c>
      <c r="CY56" s="3">
        <f t="shared" si="45"/>
        <v>0</v>
      </c>
      <c r="CZ56" s="3">
        <f t="shared" si="45"/>
        <v>0</v>
      </c>
      <c r="DA56" s="3">
        <f t="shared" si="45"/>
        <v>0</v>
      </c>
      <c r="DB56" s="3">
        <f t="shared" si="45"/>
        <v>0</v>
      </c>
      <c r="DC56" s="3">
        <f t="shared" si="45"/>
        <v>0</v>
      </c>
      <c r="DD56" s="3">
        <f t="shared" si="46"/>
        <v>0</v>
      </c>
      <c r="DE56" s="3">
        <f t="shared" si="46"/>
        <v>0</v>
      </c>
      <c r="DF56" s="3">
        <f t="shared" si="46"/>
        <v>0</v>
      </c>
      <c r="DG56" s="3">
        <f t="shared" si="46"/>
        <v>0</v>
      </c>
      <c r="DH56" s="3">
        <f t="shared" si="46"/>
        <v>0</v>
      </c>
      <c r="DI56" s="3">
        <f t="shared" si="46"/>
        <v>0</v>
      </c>
      <c r="DJ56" s="3">
        <f t="shared" si="46"/>
        <v>0</v>
      </c>
      <c r="DK56" s="3">
        <f t="shared" si="46"/>
        <v>0</v>
      </c>
      <c r="DL56" s="3">
        <f t="shared" si="46"/>
        <v>0</v>
      </c>
      <c r="DM56" s="3">
        <f t="shared" si="46"/>
        <v>0</v>
      </c>
      <c r="DN56" s="3">
        <f t="shared" si="47"/>
        <v>0</v>
      </c>
      <c r="DO56" s="3">
        <f t="shared" si="47"/>
        <v>0</v>
      </c>
      <c r="DP56" s="3">
        <f t="shared" si="47"/>
        <v>0</v>
      </c>
      <c r="DQ56" s="3">
        <f t="shared" si="47"/>
        <v>0</v>
      </c>
      <c r="DR56" s="3">
        <f t="shared" si="47"/>
        <v>0</v>
      </c>
      <c r="DS56" s="3">
        <f t="shared" si="47"/>
        <v>0</v>
      </c>
      <c r="DT56" s="3">
        <f t="shared" si="47"/>
        <v>0</v>
      </c>
      <c r="DU56" s="3">
        <f t="shared" si="47"/>
        <v>0</v>
      </c>
      <c r="DV56" s="3">
        <f t="shared" si="47"/>
        <v>0</v>
      </c>
      <c r="DW56" s="3">
        <f t="shared" si="47"/>
        <v>0</v>
      </c>
      <c r="DX56" s="3">
        <f t="shared" si="47"/>
        <v>0</v>
      </c>
      <c r="DY56" s="3">
        <f t="shared" si="47"/>
        <v>0</v>
      </c>
    </row>
    <row r="57" spans="1:129" x14ac:dyDescent="0.3">
      <c r="A57">
        <v>54</v>
      </c>
      <c r="B57" s="3">
        <f t="shared" si="35"/>
        <v>0</v>
      </c>
      <c r="C57" s="3">
        <f t="shared" si="35"/>
        <v>0</v>
      </c>
      <c r="D57" s="3">
        <f t="shared" si="35"/>
        <v>0</v>
      </c>
      <c r="E57" s="3">
        <f t="shared" si="35"/>
        <v>0</v>
      </c>
      <c r="F57" s="3">
        <f t="shared" si="35"/>
        <v>0</v>
      </c>
      <c r="G57" s="3">
        <f t="shared" si="35"/>
        <v>0</v>
      </c>
      <c r="H57" s="3">
        <f t="shared" si="35"/>
        <v>0</v>
      </c>
      <c r="I57" s="3">
        <f t="shared" si="35"/>
        <v>0</v>
      </c>
      <c r="J57" s="3">
        <f t="shared" si="35"/>
        <v>0</v>
      </c>
      <c r="K57" s="3">
        <f t="shared" si="35"/>
        <v>0</v>
      </c>
      <c r="L57" s="3">
        <f t="shared" si="35"/>
        <v>0</v>
      </c>
      <c r="M57" s="3">
        <f t="shared" si="35"/>
        <v>0</v>
      </c>
      <c r="N57" s="3">
        <f t="shared" si="35"/>
        <v>0</v>
      </c>
      <c r="O57" s="3">
        <f t="shared" si="35"/>
        <v>0</v>
      </c>
      <c r="P57" s="3">
        <f t="shared" si="35"/>
        <v>0</v>
      </c>
      <c r="Q57" s="3">
        <f t="shared" si="35"/>
        <v>0</v>
      </c>
      <c r="R57" s="3">
        <f t="shared" si="33"/>
        <v>0</v>
      </c>
      <c r="S57" s="3">
        <f t="shared" si="33"/>
        <v>0</v>
      </c>
      <c r="T57" s="3">
        <f t="shared" si="33"/>
        <v>0</v>
      </c>
      <c r="U57" s="3">
        <f t="shared" si="33"/>
        <v>0</v>
      </c>
      <c r="V57" s="3">
        <f t="shared" si="33"/>
        <v>0</v>
      </c>
      <c r="W57" s="3">
        <f t="shared" si="33"/>
        <v>0</v>
      </c>
      <c r="X57" s="3">
        <f t="shared" si="33"/>
        <v>0</v>
      </c>
      <c r="Y57" s="3">
        <f t="shared" si="33"/>
        <v>0</v>
      </c>
      <c r="Z57" s="3">
        <f t="shared" si="33"/>
        <v>0</v>
      </c>
      <c r="AA57" s="3">
        <f t="shared" si="33"/>
        <v>0</v>
      </c>
      <c r="AB57" s="3">
        <f t="shared" si="33"/>
        <v>0</v>
      </c>
      <c r="AC57" s="3">
        <f t="shared" si="33"/>
        <v>0</v>
      </c>
      <c r="AD57" s="3">
        <f t="shared" si="33"/>
        <v>0</v>
      </c>
      <c r="AE57" s="3">
        <f t="shared" si="33"/>
        <v>0</v>
      </c>
      <c r="AF57" s="3">
        <f t="shared" si="33"/>
        <v>0</v>
      </c>
      <c r="AG57" s="3">
        <f t="shared" si="42"/>
        <v>0</v>
      </c>
      <c r="AH57" s="3">
        <f t="shared" si="42"/>
        <v>0</v>
      </c>
      <c r="AI57" s="3">
        <f t="shared" si="42"/>
        <v>0</v>
      </c>
      <c r="AJ57" s="3">
        <f t="shared" si="42"/>
        <v>0</v>
      </c>
      <c r="AK57" s="3">
        <f t="shared" si="42"/>
        <v>0</v>
      </c>
      <c r="AL57" s="3">
        <f t="shared" si="42"/>
        <v>0</v>
      </c>
      <c r="AM57" s="3">
        <f t="shared" si="42"/>
        <v>0</v>
      </c>
      <c r="AN57" s="3">
        <f t="shared" si="42"/>
        <v>0</v>
      </c>
      <c r="AO57" s="3">
        <f t="shared" si="42"/>
        <v>0</v>
      </c>
      <c r="AP57" s="3">
        <f t="shared" si="42"/>
        <v>0</v>
      </c>
      <c r="AQ57" s="3">
        <f t="shared" si="42"/>
        <v>0</v>
      </c>
      <c r="AR57" s="3">
        <f t="shared" si="42"/>
        <v>0</v>
      </c>
      <c r="AS57" s="3">
        <f t="shared" si="42"/>
        <v>0</v>
      </c>
      <c r="AT57" s="3">
        <f t="shared" si="42"/>
        <v>0</v>
      </c>
      <c r="AU57" s="3">
        <f t="shared" si="42"/>
        <v>0</v>
      </c>
      <c r="AV57" s="3">
        <f t="shared" si="42"/>
        <v>0</v>
      </c>
      <c r="AW57" s="3">
        <f t="shared" si="41"/>
        <v>0</v>
      </c>
      <c r="AX57" s="3">
        <f t="shared" si="41"/>
        <v>0</v>
      </c>
      <c r="AY57" s="3">
        <f t="shared" si="41"/>
        <v>0</v>
      </c>
      <c r="AZ57" s="3">
        <f t="shared" si="41"/>
        <v>0</v>
      </c>
      <c r="BA57" s="3">
        <f t="shared" si="34"/>
        <v>0</v>
      </c>
      <c r="BB57" s="3">
        <f t="shared" si="34"/>
        <v>0</v>
      </c>
      <c r="BC57" s="3">
        <f t="shared" si="34"/>
        <v>0</v>
      </c>
      <c r="BD57" s="3">
        <f t="shared" si="34"/>
        <v>0</v>
      </c>
      <c r="BE57" s="3">
        <f t="shared" si="34"/>
        <v>0</v>
      </c>
      <c r="BF57" s="3">
        <f t="shared" si="34"/>
        <v>0</v>
      </c>
      <c r="BG57" s="3">
        <f t="shared" si="34"/>
        <v>0</v>
      </c>
      <c r="BH57" s="3">
        <f t="shared" si="34"/>
        <v>0</v>
      </c>
      <c r="BI57" s="3">
        <f t="shared" si="34"/>
        <v>0</v>
      </c>
      <c r="BJ57" s="3">
        <f t="shared" si="34"/>
        <v>0</v>
      </c>
      <c r="BK57" s="3">
        <f t="shared" si="34"/>
        <v>0</v>
      </c>
      <c r="BL57" s="3">
        <f t="shared" si="34"/>
        <v>0</v>
      </c>
      <c r="BM57" s="3">
        <f t="shared" si="32"/>
        <v>0</v>
      </c>
      <c r="BN57" s="3">
        <f t="shared" si="32"/>
        <v>0</v>
      </c>
      <c r="BO57" s="3">
        <f t="shared" si="32"/>
        <v>0</v>
      </c>
      <c r="BP57" s="3">
        <f t="shared" si="32"/>
        <v>0</v>
      </c>
      <c r="BQ57" s="3">
        <f t="shared" si="32"/>
        <v>0</v>
      </c>
      <c r="BR57" s="3">
        <f t="shared" si="32"/>
        <v>0</v>
      </c>
      <c r="BS57" s="3">
        <f t="shared" si="32"/>
        <v>0</v>
      </c>
      <c r="BT57" s="3">
        <f t="shared" si="32"/>
        <v>0</v>
      </c>
      <c r="BU57" s="3">
        <f t="shared" si="32"/>
        <v>0</v>
      </c>
      <c r="BV57" s="3">
        <f t="shared" si="32"/>
        <v>0</v>
      </c>
      <c r="BW57" s="3">
        <f t="shared" si="32"/>
        <v>0</v>
      </c>
      <c r="BX57" s="3">
        <f t="shared" si="32"/>
        <v>0</v>
      </c>
      <c r="BY57" s="3">
        <f t="shared" si="32"/>
        <v>0</v>
      </c>
      <c r="BZ57" s="3">
        <f t="shared" si="32"/>
        <v>0</v>
      </c>
      <c r="CA57" s="3">
        <f t="shared" si="32"/>
        <v>0</v>
      </c>
      <c r="CB57" s="3">
        <f t="shared" si="40"/>
        <v>0</v>
      </c>
      <c r="CC57" s="3">
        <f t="shared" si="40"/>
        <v>0</v>
      </c>
      <c r="CD57" s="3">
        <f t="shared" si="40"/>
        <v>0</v>
      </c>
      <c r="CE57" s="3">
        <f t="shared" si="40"/>
        <v>0</v>
      </c>
      <c r="CF57" s="3">
        <f t="shared" si="40"/>
        <v>0</v>
      </c>
      <c r="CG57" s="3">
        <f t="shared" si="44"/>
        <v>0</v>
      </c>
      <c r="CH57" s="3">
        <f t="shared" si="44"/>
        <v>0</v>
      </c>
      <c r="CI57" s="3">
        <f t="shared" si="44"/>
        <v>0</v>
      </c>
      <c r="CJ57" s="3">
        <f t="shared" si="44"/>
        <v>0</v>
      </c>
      <c r="CK57" s="3">
        <f t="shared" si="44"/>
        <v>0</v>
      </c>
      <c r="CL57" s="3">
        <f t="shared" si="44"/>
        <v>0</v>
      </c>
      <c r="CM57" s="3">
        <f t="shared" si="44"/>
        <v>0</v>
      </c>
      <c r="CN57" s="3">
        <f t="shared" si="44"/>
        <v>0</v>
      </c>
      <c r="CO57" s="3">
        <f t="shared" si="44"/>
        <v>0</v>
      </c>
      <c r="CP57" s="3">
        <f t="shared" si="44"/>
        <v>0</v>
      </c>
      <c r="CQ57" s="3">
        <f t="shared" si="44"/>
        <v>0</v>
      </c>
      <c r="CR57" s="3">
        <f t="shared" si="44"/>
        <v>0</v>
      </c>
      <c r="CS57" s="3">
        <f t="shared" si="44"/>
        <v>0</v>
      </c>
      <c r="CT57" s="3">
        <f t="shared" si="45"/>
        <v>0</v>
      </c>
      <c r="CU57" s="3">
        <f t="shared" si="45"/>
        <v>0</v>
      </c>
      <c r="CV57" s="3">
        <f t="shared" si="45"/>
        <v>0</v>
      </c>
      <c r="CW57" s="3">
        <f t="shared" si="45"/>
        <v>0</v>
      </c>
      <c r="CX57" s="3">
        <f t="shared" si="45"/>
        <v>0</v>
      </c>
      <c r="CY57" s="3">
        <f t="shared" si="45"/>
        <v>0</v>
      </c>
      <c r="CZ57" s="3">
        <f t="shared" si="45"/>
        <v>0</v>
      </c>
      <c r="DA57" s="3">
        <f t="shared" si="45"/>
        <v>0</v>
      </c>
      <c r="DB57" s="3">
        <f t="shared" si="45"/>
        <v>0</v>
      </c>
      <c r="DC57" s="3">
        <f t="shared" si="45"/>
        <v>0</v>
      </c>
      <c r="DD57" s="3">
        <f t="shared" si="46"/>
        <v>0</v>
      </c>
      <c r="DE57" s="3">
        <f t="shared" si="46"/>
        <v>0</v>
      </c>
      <c r="DF57" s="3">
        <f t="shared" si="46"/>
        <v>0</v>
      </c>
      <c r="DG57" s="3">
        <f t="shared" si="46"/>
        <v>0</v>
      </c>
      <c r="DH57" s="3">
        <f t="shared" si="46"/>
        <v>0</v>
      </c>
      <c r="DI57" s="3">
        <f t="shared" si="46"/>
        <v>0</v>
      </c>
      <c r="DJ57" s="3">
        <f t="shared" si="46"/>
        <v>0</v>
      </c>
      <c r="DK57" s="3">
        <f t="shared" si="46"/>
        <v>0</v>
      </c>
      <c r="DL57" s="3">
        <f t="shared" si="46"/>
        <v>0</v>
      </c>
      <c r="DM57" s="3">
        <f t="shared" si="46"/>
        <v>0</v>
      </c>
      <c r="DN57" s="3">
        <f t="shared" si="47"/>
        <v>0</v>
      </c>
      <c r="DO57" s="3">
        <f t="shared" si="47"/>
        <v>0</v>
      </c>
      <c r="DP57" s="3">
        <f t="shared" si="47"/>
        <v>0</v>
      </c>
      <c r="DQ57" s="3">
        <f t="shared" si="47"/>
        <v>0</v>
      </c>
      <c r="DR57" s="3">
        <f t="shared" si="47"/>
        <v>0</v>
      </c>
      <c r="DS57" s="3">
        <f t="shared" si="47"/>
        <v>0</v>
      </c>
      <c r="DT57" s="3">
        <f t="shared" si="47"/>
        <v>0</v>
      </c>
      <c r="DU57" s="3">
        <f t="shared" si="47"/>
        <v>0</v>
      </c>
      <c r="DV57" s="3">
        <f t="shared" si="47"/>
        <v>0</v>
      </c>
      <c r="DW57" s="3">
        <f t="shared" si="47"/>
        <v>0</v>
      </c>
      <c r="DX57" s="3">
        <f t="shared" si="47"/>
        <v>0</v>
      </c>
      <c r="DY57" s="3">
        <f t="shared" si="47"/>
        <v>0</v>
      </c>
    </row>
    <row r="58" spans="1:129" x14ac:dyDescent="0.3">
      <c r="A58">
        <v>55</v>
      </c>
      <c r="B58" s="3">
        <f t="shared" si="35"/>
        <v>0</v>
      </c>
      <c r="C58" s="3">
        <f t="shared" si="35"/>
        <v>0</v>
      </c>
      <c r="D58" s="3">
        <f t="shared" si="35"/>
        <v>0</v>
      </c>
      <c r="E58" s="3">
        <f t="shared" si="35"/>
        <v>0</v>
      </c>
      <c r="F58" s="3">
        <f t="shared" si="35"/>
        <v>0</v>
      </c>
      <c r="G58" s="3">
        <f t="shared" si="35"/>
        <v>0</v>
      </c>
      <c r="H58" s="3">
        <f t="shared" si="35"/>
        <v>0</v>
      </c>
      <c r="I58" s="3">
        <f t="shared" si="35"/>
        <v>0</v>
      </c>
      <c r="J58" s="3">
        <f t="shared" si="35"/>
        <v>0</v>
      </c>
      <c r="K58" s="3">
        <f t="shared" si="35"/>
        <v>0</v>
      </c>
      <c r="L58" s="3">
        <f t="shared" si="35"/>
        <v>0</v>
      </c>
      <c r="M58" s="3">
        <f t="shared" si="35"/>
        <v>0</v>
      </c>
      <c r="N58" s="3">
        <f t="shared" si="35"/>
        <v>0</v>
      </c>
      <c r="O58" s="3">
        <f t="shared" si="35"/>
        <v>0</v>
      </c>
      <c r="P58" s="3">
        <f t="shared" si="35"/>
        <v>0</v>
      </c>
      <c r="Q58" s="3">
        <f t="shared" ref="Q58:AF73" si="48">IF(TRIM(MID(SUBSTITUTE(Q$2,";",REPT(" ",LEN(Q$2))),($A58*LEN(Q$2)+1),LEN(Q$2)))&lt;&gt;"",TRIM(MID(SUBSTITUTE(Q$2,";",REPT(" ",LEN(Q$2))),($A58*LEN(Q$2)+1),LEN(Q$2))),0)</f>
        <v>0</v>
      </c>
      <c r="R58" s="3">
        <f t="shared" si="48"/>
        <v>0</v>
      </c>
      <c r="S58" s="3">
        <f t="shared" si="48"/>
        <v>0</v>
      </c>
      <c r="T58" s="3">
        <f t="shared" si="48"/>
        <v>0</v>
      </c>
      <c r="U58" s="3">
        <f t="shared" si="48"/>
        <v>0</v>
      </c>
      <c r="V58" s="3">
        <f t="shared" si="48"/>
        <v>0</v>
      </c>
      <c r="W58" s="3">
        <f t="shared" si="48"/>
        <v>0</v>
      </c>
      <c r="X58" s="3">
        <f t="shared" si="48"/>
        <v>0</v>
      </c>
      <c r="Y58" s="3">
        <f t="shared" si="48"/>
        <v>0</v>
      </c>
      <c r="Z58" s="3">
        <f t="shared" si="48"/>
        <v>0</v>
      </c>
      <c r="AA58" s="3">
        <f t="shared" si="48"/>
        <v>0</v>
      </c>
      <c r="AB58" s="3">
        <f t="shared" si="48"/>
        <v>0</v>
      </c>
      <c r="AC58" s="3">
        <f t="shared" si="48"/>
        <v>0</v>
      </c>
      <c r="AD58" s="3">
        <f t="shared" si="48"/>
        <v>0</v>
      </c>
      <c r="AE58" s="3">
        <f t="shared" si="48"/>
        <v>0</v>
      </c>
      <c r="AF58" s="3">
        <f t="shared" si="48"/>
        <v>0</v>
      </c>
      <c r="AG58" s="3">
        <f t="shared" si="42"/>
        <v>0</v>
      </c>
      <c r="AH58" s="3">
        <f t="shared" si="42"/>
        <v>0</v>
      </c>
      <c r="AI58" s="3">
        <f t="shared" si="42"/>
        <v>0</v>
      </c>
      <c r="AJ58" s="3">
        <f t="shared" si="42"/>
        <v>0</v>
      </c>
      <c r="AK58" s="3">
        <f t="shared" si="42"/>
        <v>0</v>
      </c>
      <c r="AL58" s="3">
        <f t="shared" si="42"/>
        <v>0</v>
      </c>
      <c r="AM58" s="3">
        <f t="shared" si="42"/>
        <v>0</v>
      </c>
      <c r="AN58" s="3">
        <f t="shared" si="42"/>
        <v>0</v>
      </c>
      <c r="AO58" s="3">
        <f t="shared" si="42"/>
        <v>0</v>
      </c>
      <c r="AP58" s="3">
        <f t="shared" si="42"/>
        <v>0</v>
      </c>
      <c r="AQ58" s="3">
        <f t="shared" si="42"/>
        <v>0</v>
      </c>
      <c r="AR58" s="3">
        <f t="shared" si="42"/>
        <v>0</v>
      </c>
      <c r="AS58" s="3">
        <f t="shared" si="42"/>
        <v>0</v>
      </c>
      <c r="AT58" s="3">
        <f t="shared" si="42"/>
        <v>0</v>
      </c>
      <c r="AU58" s="3">
        <f t="shared" si="42"/>
        <v>0</v>
      </c>
      <c r="AV58" s="3">
        <f t="shared" si="42"/>
        <v>0</v>
      </c>
      <c r="AW58" s="3">
        <f t="shared" si="41"/>
        <v>0</v>
      </c>
      <c r="AX58" s="3">
        <f t="shared" si="41"/>
        <v>0</v>
      </c>
      <c r="AY58" s="3">
        <f t="shared" si="41"/>
        <v>0</v>
      </c>
      <c r="AZ58" s="3">
        <f t="shared" si="41"/>
        <v>0</v>
      </c>
      <c r="BA58" s="3">
        <f t="shared" si="34"/>
        <v>0</v>
      </c>
      <c r="BB58" s="3">
        <f t="shared" si="34"/>
        <v>0</v>
      </c>
      <c r="BC58" s="3">
        <f t="shared" si="34"/>
        <v>0</v>
      </c>
      <c r="BD58" s="3">
        <f t="shared" si="34"/>
        <v>0</v>
      </c>
      <c r="BE58" s="3">
        <f t="shared" si="34"/>
        <v>0</v>
      </c>
      <c r="BF58" s="3">
        <f t="shared" si="34"/>
        <v>0</v>
      </c>
      <c r="BG58" s="3">
        <f t="shared" si="34"/>
        <v>0</v>
      </c>
      <c r="BH58" s="3">
        <f t="shared" si="34"/>
        <v>0</v>
      </c>
      <c r="BI58" s="3">
        <f t="shared" si="34"/>
        <v>0</v>
      </c>
      <c r="BJ58" s="3">
        <f t="shared" si="34"/>
        <v>0</v>
      </c>
      <c r="BK58" s="3">
        <f t="shared" si="34"/>
        <v>0</v>
      </c>
      <c r="BL58" s="3">
        <f t="shared" si="34"/>
        <v>0</v>
      </c>
      <c r="BM58" s="3">
        <f t="shared" si="32"/>
        <v>0</v>
      </c>
      <c r="BN58" s="3">
        <f t="shared" si="32"/>
        <v>0</v>
      </c>
      <c r="BO58" s="3">
        <f t="shared" si="32"/>
        <v>0</v>
      </c>
      <c r="BP58" s="3">
        <f t="shared" si="32"/>
        <v>0</v>
      </c>
      <c r="BQ58" s="3">
        <f t="shared" si="32"/>
        <v>0</v>
      </c>
      <c r="BR58" s="3">
        <f t="shared" si="32"/>
        <v>0</v>
      </c>
      <c r="BS58" s="3">
        <f t="shared" si="32"/>
        <v>0</v>
      </c>
      <c r="BT58" s="3">
        <f t="shared" si="32"/>
        <v>0</v>
      </c>
      <c r="BU58" s="3">
        <f t="shared" si="32"/>
        <v>0</v>
      </c>
      <c r="BV58" s="3">
        <f t="shared" si="32"/>
        <v>0</v>
      </c>
      <c r="BW58" s="3">
        <f t="shared" si="32"/>
        <v>0</v>
      </c>
      <c r="BX58" s="3">
        <f t="shared" si="32"/>
        <v>0</v>
      </c>
      <c r="BY58" s="3">
        <f t="shared" si="32"/>
        <v>0</v>
      </c>
      <c r="BZ58" s="3">
        <f t="shared" si="32"/>
        <v>0</v>
      </c>
      <c r="CA58" s="3">
        <f t="shared" si="32"/>
        <v>0</v>
      </c>
      <c r="CB58" s="3">
        <f t="shared" si="40"/>
        <v>0</v>
      </c>
      <c r="CC58" s="3">
        <f t="shared" si="40"/>
        <v>0</v>
      </c>
      <c r="CD58" s="3">
        <f t="shared" si="40"/>
        <v>0</v>
      </c>
      <c r="CE58" s="3">
        <f t="shared" si="40"/>
        <v>0</v>
      </c>
      <c r="CF58" s="3">
        <f t="shared" si="40"/>
        <v>0</v>
      </c>
      <c r="CG58" s="3">
        <f t="shared" si="44"/>
        <v>0</v>
      </c>
      <c r="CH58" s="3">
        <f t="shared" si="44"/>
        <v>0</v>
      </c>
      <c r="CI58" s="3">
        <f t="shared" si="44"/>
        <v>0</v>
      </c>
      <c r="CJ58" s="3">
        <f t="shared" si="44"/>
        <v>0</v>
      </c>
      <c r="CK58" s="3">
        <f t="shared" si="44"/>
        <v>0</v>
      </c>
      <c r="CL58" s="3">
        <f t="shared" si="44"/>
        <v>0</v>
      </c>
      <c r="CM58" s="3">
        <f t="shared" si="44"/>
        <v>0</v>
      </c>
      <c r="CN58" s="3">
        <f t="shared" si="44"/>
        <v>0</v>
      </c>
      <c r="CO58" s="3">
        <f t="shared" si="44"/>
        <v>0</v>
      </c>
      <c r="CP58" s="3">
        <f t="shared" si="44"/>
        <v>0</v>
      </c>
      <c r="CQ58" s="3">
        <f t="shared" si="44"/>
        <v>0</v>
      </c>
      <c r="CR58" s="3">
        <f t="shared" si="44"/>
        <v>0</v>
      </c>
      <c r="CS58" s="3">
        <f t="shared" si="44"/>
        <v>0</v>
      </c>
      <c r="CT58" s="3">
        <f t="shared" si="45"/>
        <v>0</v>
      </c>
      <c r="CU58" s="3">
        <f t="shared" si="45"/>
        <v>0</v>
      </c>
      <c r="CV58" s="3">
        <f t="shared" si="45"/>
        <v>0</v>
      </c>
      <c r="CW58" s="3">
        <f t="shared" si="45"/>
        <v>0</v>
      </c>
      <c r="CX58" s="3">
        <f t="shared" si="45"/>
        <v>0</v>
      </c>
      <c r="CY58" s="3">
        <f t="shared" si="45"/>
        <v>0</v>
      </c>
      <c r="CZ58" s="3">
        <f t="shared" si="45"/>
        <v>0</v>
      </c>
      <c r="DA58" s="3">
        <f t="shared" si="45"/>
        <v>0</v>
      </c>
      <c r="DB58" s="3">
        <f t="shared" si="45"/>
        <v>0</v>
      </c>
      <c r="DC58" s="3">
        <f t="shared" si="45"/>
        <v>0</v>
      </c>
      <c r="DD58" s="3">
        <f t="shared" si="46"/>
        <v>0</v>
      </c>
      <c r="DE58" s="3">
        <f t="shared" si="46"/>
        <v>0</v>
      </c>
      <c r="DF58" s="3">
        <f t="shared" si="46"/>
        <v>0</v>
      </c>
      <c r="DG58" s="3">
        <f t="shared" si="46"/>
        <v>0</v>
      </c>
      <c r="DH58" s="3">
        <f t="shared" si="46"/>
        <v>0</v>
      </c>
      <c r="DI58" s="3">
        <f t="shared" si="46"/>
        <v>0</v>
      </c>
      <c r="DJ58" s="3">
        <f t="shared" si="46"/>
        <v>0</v>
      </c>
      <c r="DK58" s="3">
        <f t="shared" si="46"/>
        <v>0</v>
      </c>
      <c r="DL58" s="3">
        <f t="shared" si="46"/>
        <v>0</v>
      </c>
      <c r="DM58" s="3">
        <f t="shared" si="46"/>
        <v>0</v>
      </c>
      <c r="DN58" s="3">
        <f t="shared" si="47"/>
        <v>0</v>
      </c>
      <c r="DO58" s="3">
        <f t="shared" si="47"/>
        <v>0</v>
      </c>
      <c r="DP58" s="3">
        <f t="shared" si="47"/>
        <v>0</v>
      </c>
      <c r="DQ58" s="3">
        <f t="shared" si="47"/>
        <v>0</v>
      </c>
      <c r="DR58" s="3">
        <f t="shared" si="47"/>
        <v>0</v>
      </c>
      <c r="DS58" s="3">
        <f t="shared" si="47"/>
        <v>0</v>
      </c>
      <c r="DT58" s="3">
        <f t="shared" si="47"/>
        <v>0</v>
      </c>
      <c r="DU58" s="3">
        <f t="shared" si="47"/>
        <v>0</v>
      </c>
      <c r="DV58" s="3">
        <f t="shared" si="47"/>
        <v>0</v>
      </c>
      <c r="DW58" s="3">
        <f t="shared" si="47"/>
        <v>0</v>
      </c>
      <c r="DX58" s="3">
        <f t="shared" si="47"/>
        <v>0</v>
      </c>
      <c r="DY58" s="3">
        <f t="shared" si="47"/>
        <v>0</v>
      </c>
    </row>
    <row r="59" spans="1:129" x14ac:dyDescent="0.3">
      <c r="A59">
        <v>56</v>
      </c>
      <c r="B59" s="3">
        <f t="shared" ref="B59:Q74" si="49">IF(TRIM(MID(SUBSTITUTE(B$2,";",REPT(" ",LEN(B$2))),($A59*LEN(B$2)+1),LEN(B$2)))&lt;&gt;"",TRIM(MID(SUBSTITUTE(B$2,";",REPT(" ",LEN(B$2))),($A59*LEN(B$2)+1),LEN(B$2))),0)</f>
        <v>0</v>
      </c>
      <c r="C59" s="3">
        <f t="shared" si="49"/>
        <v>0</v>
      </c>
      <c r="D59" s="3">
        <f t="shared" si="49"/>
        <v>0</v>
      </c>
      <c r="E59" s="3">
        <f t="shared" si="49"/>
        <v>0</v>
      </c>
      <c r="F59" s="3">
        <f t="shared" si="49"/>
        <v>0</v>
      </c>
      <c r="G59" s="3">
        <f t="shared" si="49"/>
        <v>0</v>
      </c>
      <c r="H59" s="3">
        <f t="shared" si="49"/>
        <v>0</v>
      </c>
      <c r="I59" s="3">
        <f t="shared" si="49"/>
        <v>0</v>
      </c>
      <c r="J59" s="3">
        <f t="shared" si="49"/>
        <v>0</v>
      </c>
      <c r="K59" s="3">
        <f t="shared" si="49"/>
        <v>0</v>
      </c>
      <c r="L59" s="3">
        <f t="shared" si="49"/>
        <v>0</v>
      </c>
      <c r="M59" s="3">
        <f t="shared" si="49"/>
        <v>0</v>
      </c>
      <c r="N59" s="3">
        <f t="shared" si="49"/>
        <v>0</v>
      </c>
      <c r="O59" s="3">
        <f t="shared" si="49"/>
        <v>0</v>
      </c>
      <c r="P59" s="3">
        <f t="shared" si="49"/>
        <v>0</v>
      </c>
      <c r="Q59" s="3">
        <f t="shared" si="49"/>
        <v>0</v>
      </c>
      <c r="R59" s="3">
        <f t="shared" si="48"/>
        <v>0</v>
      </c>
      <c r="S59" s="3">
        <f t="shared" si="48"/>
        <v>0</v>
      </c>
      <c r="T59" s="3">
        <f t="shared" si="48"/>
        <v>0</v>
      </c>
      <c r="U59" s="3">
        <f t="shared" si="48"/>
        <v>0</v>
      </c>
      <c r="V59" s="3">
        <f t="shared" si="48"/>
        <v>0</v>
      </c>
      <c r="W59" s="3">
        <f t="shared" si="48"/>
        <v>0</v>
      </c>
      <c r="X59" s="3">
        <f t="shared" si="48"/>
        <v>0</v>
      </c>
      <c r="Y59" s="3">
        <f t="shared" si="48"/>
        <v>0</v>
      </c>
      <c r="Z59" s="3">
        <f t="shared" si="48"/>
        <v>0</v>
      </c>
      <c r="AA59" s="3">
        <f t="shared" si="48"/>
        <v>0</v>
      </c>
      <c r="AB59" s="3">
        <f t="shared" si="48"/>
        <v>0</v>
      </c>
      <c r="AC59" s="3">
        <f t="shared" si="48"/>
        <v>0</v>
      </c>
      <c r="AD59" s="3">
        <f t="shared" si="48"/>
        <v>0</v>
      </c>
      <c r="AE59" s="3">
        <f t="shared" si="48"/>
        <v>0</v>
      </c>
      <c r="AF59" s="3">
        <f t="shared" si="48"/>
        <v>0</v>
      </c>
      <c r="AG59" s="3">
        <f t="shared" si="42"/>
        <v>0</v>
      </c>
      <c r="AH59" s="3">
        <f t="shared" si="42"/>
        <v>0</v>
      </c>
      <c r="AI59" s="3">
        <f t="shared" si="42"/>
        <v>0</v>
      </c>
      <c r="AJ59" s="3">
        <f t="shared" si="42"/>
        <v>0</v>
      </c>
      <c r="AK59" s="3">
        <f t="shared" si="42"/>
        <v>0</v>
      </c>
      <c r="AL59" s="3">
        <f t="shared" si="42"/>
        <v>0</v>
      </c>
      <c r="AM59" s="3">
        <f t="shared" si="42"/>
        <v>0</v>
      </c>
      <c r="AN59" s="3">
        <f t="shared" si="42"/>
        <v>0</v>
      </c>
      <c r="AO59" s="3">
        <f t="shared" si="42"/>
        <v>0</v>
      </c>
      <c r="AP59" s="3">
        <f t="shared" si="42"/>
        <v>0</v>
      </c>
      <c r="AQ59" s="3">
        <f t="shared" si="42"/>
        <v>0</v>
      </c>
      <c r="AR59" s="3">
        <f t="shared" si="42"/>
        <v>0</v>
      </c>
      <c r="AS59" s="3">
        <f t="shared" si="42"/>
        <v>0</v>
      </c>
      <c r="AT59" s="3">
        <f t="shared" si="42"/>
        <v>0</v>
      </c>
      <c r="AU59" s="3">
        <f t="shared" si="42"/>
        <v>0</v>
      </c>
      <c r="AV59" s="3">
        <f t="shared" si="42"/>
        <v>0</v>
      </c>
      <c r="AW59" s="3">
        <f t="shared" si="41"/>
        <v>0</v>
      </c>
      <c r="AX59" s="3">
        <f t="shared" si="41"/>
        <v>0</v>
      </c>
      <c r="AY59" s="3">
        <f t="shared" si="41"/>
        <v>0</v>
      </c>
      <c r="AZ59" s="3">
        <f t="shared" si="41"/>
        <v>0</v>
      </c>
      <c r="BA59" s="3">
        <f t="shared" si="34"/>
        <v>0</v>
      </c>
      <c r="BB59" s="3">
        <f t="shared" si="34"/>
        <v>0</v>
      </c>
      <c r="BC59" s="3">
        <f t="shared" si="34"/>
        <v>0</v>
      </c>
      <c r="BD59" s="3">
        <f t="shared" si="34"/>
        <v>0</v>
      </c>
      <c r="BE59" s="3">
        <f t="shared" si="34"/>
        <v>0</v>
      </c>
      <c r="BF59" s="3">
        <f t="shared" si="34"/>
        <v>0</v>
      </c>
      <c r="BG59" s="3">
        <f t="shared" si="34"/>
        <v>0</v>
      </c>
      <c r="BH59" s="3">
        <f t="shared" si="34"/>
        <v>0</v>
      </c>
      <c r="BI59" s="3">
        <f t="shared" si="34"/>
        <v>0</v>
      </c>
      <c r="BJ59" s="3">
        <f t="shared" si="34"/>
        <v>0</v>
      </c>
      <c r="BK59" s="3">
        <f t="shared" si="34"/>
        <v>0</v>
      </c>
      <c r="BL59" s="3">
        <f t="shared" si="34"/>
        <v>0</v>
      </c>
      <c r="BM59" s="3">
        <f t="shared" si="32"/>
        <v>0</v>
      </c>
      <c r="BN59" s="3">
        <f t="shared" si="32"/>
        <v>0</v>
      </c>
      <c r="BO59" s="3">
        <f t="shared" si="32"/>
        <v>0</v>
      </c>
      <c r="BP59" s="3">
        <f t="shared" si="32"/>
        <v>0</v>
      </c>
      <c r="BQ59" s="3">
        <f t="shared" si="32"/>
        <v>0</v>
      </c>
      <c r="BR59" s="3">
        <f t="shared" si="32"/>
        <v>0</v>
      </c>
      <c r="BS59" s="3">
        <f t="shared" si="32"/>
        <v>0</v>
      </c>
      <c r="BT59" s="3">
        <f t="shared" si="32"/>
        <v>0</v>
      </c>
      <c r="BU59" s="3">
        <f t="shared" si="32"/>
        <v>0</v>
      </c>
      <c r="BV59" s="3">
        <f t="shared" si="32"/>
        <v>0</v>
      </c>
      <c r="BW59" s="3">
        <f t="shared" si="32"/>
        <v>0</v>
      </c>
      <c r="BX59" s="3">
        <f t="shared" si="32"/>
        <v>0</v>
      </c>
      <c r="BY59" s="3">
        <f t="shared" si="32"/>
        <v>0</v>
      </c>
      <c r="BZ59" s="3">
        <f t="shared" si="32"/>
        <v>0</v>
      </c>
      <c r="CA59" s="3">
        <f t="shared" si="32"/>
        <v>0</v>
      </c>
      <c r="CB59" s="3">
        <f t="shared" si="40"/>
        <v>0</v>
      </c>
      <c r="CC59" s="3">
        <f t="shared" si="40"/>
        <v>0</v>
      </c>
      <c r="CD59" s="3">
        <f t="shared" si="40"/>
        <v>0</v>
      </c>
      <c r="CE59" s="3">
        <f t="shared" si="40"/>
        <v>0</v>
      </c>
      <c r="CF59" s="3">
        <f t="shared" si="40"/>
        <v>0</v>
      </c>
      <c r="CG59" s="3">
        <f t="shared" si="44"/>
        <v>0</v>
      </c>
      <c r="CH59" s="3">
        <f t="shared" si="44"/>
        <v>0</v>
      </c>
      <c r="CI59" s="3">
        <f t="shared" si="44"/>
        <v>0</v>
      </c>
      <c r="CJ59" s="3">
        <f t="shared" si="44"/>
        <v>0</v>
      </c>
      <c r="CK59" s="3">
        <f t="shared" si="44"/>
        <v>0</v>
      </c>
      <c r="CL59" s="3">
        <f t="shared" si="44"/>
        <v>0</v>
      </c>
      <c r="CM59" s="3">
        <f t="shared" si="44"/>
        <v>0</v>
      </c>
      <c r="CN59" s="3">
        <f t="shared" si="44"/>
        <v>0</v>
      </c>
      <c r="CO59" s="3">
        <f t="shared" si="44"/>
        <v>0</v>
      </c>
      <c r="CP59" s="3">
        <f t="shared" si="44"/>
        <v>0</v>
      </c>
      <c r="CQ59" s="3">
        <f t="shared" si="44"/>
        <v>0</v>
      </c>
      <c r="CR59" s="3">
        <f t="shared" si="44"/>
        <v>0</v>
      </c>
      <c r="CS59" s="3">
        <f t="shared" si="44"/>
        <v>0</v>
      </c>
      <c r="CT59" s="3">
        <f t="shared" si="45"/>
        <v>0</v>
      </c>
      <c r="CU59" s="3">
        <f t="shared" si="45"/>
        <v>0</v>
      </c>
      <c r="CV59" s="3">
        <f t="shared" si="45"/>
        <v>0</v>
      </c>
      <c r="CW59" s="3">
        <f t="shared" si="45"/>
        <v>0</v>
      </c>
      <c r="CX59" s="3">
        <f t="shared" si="45"/>
        <v>0</v>
      </c>
      <c r="CY59" s="3">
        <f t="shared" si="45"/>
        <v>0</v>
      </c>
      <c r="CZ59" s="3">
        <f t="shared" si="45"/>
        <v>0</v>
      </c>
      <c r="DA59" s="3">
        <f t="shared" si="45"/>
        <v>0</v>
      </c>
      <c r="DB59" s="3">
        <f t="shared" si="45"/>
        <v>0</v>
      </c>
      <c r="DC59" s="3">
        <f t="shared" si="45"/>
        <v>0</v>
      </c>
      <c r="DD59" s="3">
        <f t="shared" si="46"/>
        <v>0</v>
      </c>
      <c r="DE59" s="3">
        <f t="shared" si="46"/>
        <v>0</v>
      </c>
      <c r="DF59" s="3">
        <f t="shared" si="46"/>
        <v>0</v>
      </c>
      <c r="DG59" s="3">
        <f t="shared" si="46"/>
        <v>0</v>
      </c>
      <c r="DH59" s="3">
        <f t="shared" si="46"/>
        <v>0</v>
      </c>
      <c r="DI59" s="3">
        <f t="shared" si="46"/>
        <v>0</v>
      </c>
      <c r="DJ59" s="3">
        <f t="shared" si="46"/>
        <v>0</v>
      </c>
      <c r="DK59" s="3">
        <f t="shared" si="46"/>
        <v>0</v>
      </c>
      <c r="DL59" s="3">
        <f t="shared" si="46"/>
        <v>0</v>
      </c>
      <c r="DM59" s="3">
        <f t="shared" si="46"/>
        <v>0</v>
      </c>
      <c r="DN59" s="3">
        <f t="shared" si="47"/>
        <v>0</v>
      </c>
      <c r="DO59" s="3">
        <f t="shared" si="47"/>
        <v>0</v>
      </c>
      <c r="DP59" s="3">
        <f t="shared" si="47"/>
        <v>0</v>
      </c>
      <c r="DQ59" s="3">
        <f t="shared" si="47"/>
        <v>0</v>
      </c>
      <c r="DR59" s="3">
        <f t="shared" si="47"/>
        <v>0</v>
      </c>
      <c r="DS59" s="3">
        <f t="shared" si="47"/>
        <v>0</v>
      </c>
      <c r="DT59" s="3">
        <f t="shared" si="47"/>
        <v>0</v>
      </c>
      <c r="DU59" s="3">
        <f t="shared" si="47"/>
        <v>0</v>
      </c>
      <c r="DV59" s="3">
        <f t="shared" si="47"/>
        <v>0</v>
      </c>
      <c r="DW59" s="3">
        <f t="shared" si="47"/>
        <v>0</v>
      </c>
      <c r="DX59" s="3">
        <f t="shared" si="47"/>
        <v>0</v>
      </c>
      <c r="DY59" s="3">
        <f t="shared" si="47"/>
        <v>0</v>
      </c>
    </row>
    <row r="60" spans="1:129" x14ac:dyDescent="0.3">
      <c r="A60">
        <v>57</v>
      </c>
      <c r="B60" s="3">
        <f t="shared" si="49"/>
        <v>0</v>
      </c>
      <c r="C60" s="3">
        <f t="shared" si="49"/>
        <v>0</v>
      </c>
      <c r="D60" s="3">
        <f t="shared" si="49"/>
        <v>0</v>
      </c>
      <c r="E60" s="3">
        <f t="shared" si="49"/>
        <v>0</v>
      </c>
      <c r="F60" s="3">
        <f t="shared" si="49"/>
        <v>0</v>
      </c>
      <c r="G60" s="3">
        <f t="shared" si="49"/>
        <v>0</v>
      </c>
      <c r="H60" s="3">
        <f t="shared" si="49"/>
        <v>0</v>
      </c>
      <c r="I60" s="3">
        <f t="shared" si="49"/>
        <v>0</v>
      </c>
      <c r="J60" s="3">
        <f t="shared" si="49"/>
        <v>0</v>
      </c>
      <c r="K60" s="3">
        <f t="shared" si="49"/>
        <v>0</v>
      </c>
      <c r="L60" s="3">
        <f t="shared" si="49"/>
        <v>0</v>
      </c>
      <c r="M60" s="3">
        <f t="shared" si="49"/>
        <v>0</v>
      </c>
      <c r="N60" s="3">
        <f t="shared" si="49"/>
        <v>0</v>
      </c>
      <c r="O60" s="3">
        <f t="shared" si="49"/>
        <v>0</v>
      </c>
      <c r="P60" s="3">
        <f t="shared" si="49"/>
        <v>0</v>
      </c>
      <c r="Q60" s="3">
        <f t="shared" si="49"/>
        <v>0</v>
      </c>
      <c r="R60" s="3">
        <f t="shared" si="48"/>
        <v>0</v>
      </c>
      <c r="S60" s="3">
        <f t="shared" si="48"/>
        <v>0</v>
      </c>
      <c r="T60" s="3">
        <f t="shared" si="48"/>
        <v>0</v>
      </c>
      <c r="U60" s="3">
        <f t="shared" si="48"/>
        <v>0</v>
      </c>
      <c r="V60" s="3">
        <f t="shared" si="48"/>
        <v>0</v>
      </c>
      <c r="W60" s="3">
        <f t="shared" si="48"/>
        <v>0</v>
      </c>
      <c r="X60" s="3">
        <f t="shared" si="48"/>
        <v>0</v>
      </c>
      <c r="Y60" s="3">
        <f t="shared" si="48"/>
        <v>0</v>
      </c>
      <c r="Z60" s="3">
        <f t="shared" si="48"/>
        <v>0</v>
      </c>
      <c r="AA60" s="3">
        <f t="shared" si="48"/>
        <v>0</v>
      </c>
      <c r="AB60" s="3">
        <f t="shared" si="48"/>
        <v>0</v>
      </c>
      <c r="AC60" s="3">
        <f t="shared" si="48"/>
        <v>0</v>
      </c>
      <c r="AD60" s="3">
        <f t="shared" si="48"/>
        <v>0</v>
      </c>
      <c r="AE60" s="3">
        <f t="shared" si="48"/>
        <v>0</v>
      </c>
      <c r="AF60" s="3">
        <f t="shared" si="48"/>
        <v>0</v>
      </c>
      <c r="AG60" s="3">
        <f t="shared" si="42"/>
        <v>0</v>
      </c>
      <c r="AH60" s="3">
        <f t="shared" si="42"/>
        <v>0</v>
      </c>
      <c r="AI60" s="3">
        <f t="shared" si="42"/>
        <v>0</v>
      </c>
      <c r="AJ60" s="3">
        <f t="shared" si="42"/>
        <v>0</v>
      </c>
      <c r="AK60" s="3">
        <f t="shared" si="42"/>
        <v>0</v>
      </c>
      <c r="AL60" s="3">
        <f t="shared" si="42"/>
        <v>0</v>
      </c>
      <c r="AM60" s="3">
        <f t="shared" si="42"/>
        <v>0</v>
      </c>
      <c r="AN60" s="3">
        <f t="shared" si="42"/>
        <v>0</v>
      </c>
      <c r="AO60" s="3">
        <f t="shared" si="42"/>
        <v>0</v>
      </c>
      <c r="AP60" s="3">
        <f t="shared" si="42"/>
        <v>0</v>
      </c>
      <c r="AQ60" s="3">
        <f t="shared" si="42"/>
        <v>0</v>
      </c>
      <c r="AR60" s="3">
        <f t="shared" si="42"/>
        <v>0</v>
      </c>
      <c r="AS60" s="3">
        <f t="shared" si="42"/>
        <v>0</v>
      </c>
      <c r="AT60" s="3">
        <f t="shared" si="42"/>
        <v>0</v>
      </c>
      <c r="AU60" s="3">
        <f t="shared" si="42"/>
        <v>0</v>
      </c>
      <c r="AV60" s="3">
        <f t="shared" si="42"/>
        <v>0</v>
      </c>
      <c r="AW60" s="3">
        <f t="shared" si="41"/>
        <v>0</v>
      </c>
      <c r="AX60" s="3">
        <f t="shared" si="41"/>
        <v>0</v>
      </c>
      <c r="AY60" s="3">
        <f t="shared" si="41"/>
        <v>0</v>
      </c>
      <c r="AZ60" s="3">
        <f t="shared" si="41"/>
        <v>0</v>
      </c>
      <c r="BA60" s="3">
        <f t="shared" si="34"/>
        <v>0</v>
      </c>
      <c r="BB60" s="3">
        <f t="shared" si="34"/>
        <v>0</v>
      </c>
      <c r="BC60" s="3">
        <f t="shared" si="34"/>
        <v>0</v>
      </c>
      <c r="BD60" s="3">
        <f t="shared" si="34"/>
        <v>0</v>
      </c>
      <c r="BE60" s="3">
        <f t="shared" si="34"/>
        <v>0</v>
      </c>
      <c r="BF60" s="3">
        <f t="shared" si="34"/>
        <v>0</v>
      </c>
      <c r="BG60" s="3">
        <f t="shared" si="34"/>
        <v>0</v>
      </c>
      <c r="BH60" s="3">
        <f t="shared" si="34"/>
        <v>0</v>
      </c>
      <c r="BI60" s="3">
        <f t="shared" si="34"/>
        <v>0</v>
      </c>
      <c r="BJ60" s="3">
        <f t="shared" si="34"/>
        <v>0</v>
      </c>
      <c r="BK60" s="3">
        <f t="shared" si="34"/>
        <v>0</v>
      </c>
      <c r="BL60" s="3">
        <f t="shared" si="34"/>
        <v>0</v>
      </c>
      <c r="BM60" s="3">
        <f t="shared" si="32"/>
        <v>0</v>
      </c>
      <c r="BN60" s="3">
        <f t="shared" si="32"/>
        <v>0</v>
      </c>
      <c r="BO60" s="3">
        <f t="shared" si="32"/>
        <v>0</v>
      </c>
      <c r="BP60" s="3">
        <f t="shared" si="32"/>
        <v>0</v>
      </c>
      <c r="BQ60" s="3">
        <f t="shared" si="32"/>
        <v>0</v>
      </c>
      <c r="BR60" s="3">
        <f t="shared" si="32"/>
        <v>0</v>
      </c>
      <c r="BS60" s="3">
        <f t="shared" si="32"/>
        <v>0</v>
      </c>
      <c r="BT60" s="3">
        <f t="shared" si="32"/>
        <v>0</v>
      </c>
      <c r="BU60" s="3">
        <f t="shared" si="32"/>
        <v>0</v>
      </c>
      <c r="BV60" s="3">
        <f t="shared" si="32"/>
        <v>0</v>
      </c>
      <c r="BW60" s="3">
        <f t="shared" si="32"/>
        <v>0</v>
      </c>
      <c r="BX60" s="3">
        <f t="shared" si="32"/>
        <v>0</v>
      </c>
      <c r="BY60" s="3">
        <f t="shared" si="32"/>
        <v>0</v>
      </c>
      <c r="BZ60" s="3">
        <f t="shared" si="32"/>
        <v>0</v>
      </c>
      <c r="CA60" s="3">
        <f t="shared" si="32"/>
        <v>0</v>
      </c>
      <c r="CB60" s="3">
        <f t="shared" si="40"/>
        <v>0</v>
      </c>
      <c r="CC60" s="3">
        <f t="shared" si="40"/>
        <v>0</v>
      </c>
      <c r="CD60" s="3">
        <f t="shared" si="40"/>
        <v>0</v>
      </c>
      <c r="CE60" s="3">
        <f t="shared" si="40"/>
        <v>0</v>
      </c>
      <c r="CF60" s="3">
        <f t="shared" si="40"/>
        <v>0</v>
      </c>
      <c r="CG60" s="3">
        <f t="shared" si="44"/>
        <v>0</v>
      </c>
      <c r="CH60" s="3">
        <f t="shared" si="44"/>
        <v>0</v>
      </c>
      <c r="CI60" s="3">
        <f t="shared" si="44"/>
        <v>0</v>
      </c>
      <c r="CJ60" s="3">
        <f t="shared" si="44"/>
        <v>0</v>
      </c>
      <c r="CK60" s="3">
        <f t="shared" si="44"/>
        <v>0</v>
      </c>
      <c r="CL60" s="3">
        <f t="shared" si="44"/>
        <v>0</v>
      </c>
      <c r="CM60" s="3">
        <f t="shared" si="44"/>
        <v>0</v>
      </c>
      <c r="CN60" s="3">
        <f t="shared" si="44"/>
        <v>0</v>
      </c>
      <c r="CO60" s="3">
        <f t="shared" si="44"/>
        <v>0</v>
      </c>
      <c r="CP60" s="3">
        <f t="shared" si="44"/>
        <v>0</v>
      </c>
      <c r="CQ60" s="3">
        <f t="shared" si="44"/>
        <v>0</v>
      </c>
      <c r="CR60" s="3">
        <f t="shared" si="44"/>
        <v>0</v>
      </c>
      <c r="CS60" s="3">
        <f t="shared" si="44"/>
        <v>0</v>
      </c>
      <c r="CT60" s="3">
        <f t="shared" si="45"/>
        <v>0</v>
      </c>
      <c r="CU60" s="3">
        <f t="shared" si="45"/>
        <v>0</v>
      </c>
      <c r="CV60" s="3">
        <f t="shared" si="45"/>
        <v>0</v>
      </c>
      <c r="CW60" s="3">
        <f t="shared" si="45"/>
        <v>0</v>
      </c>
      <c r="CX60" s="3">
        <f t="shared" si="45"/>
        <v>0</v>
      </c>
      <c r="CY60" s="3">
        <f t="shared" si="45"/>
        <v>0</v>
      </c>
      <c r="CZ60" s="3">
        <f t="shared" si="45"/>
        <v>0</v>
      </c>
      <c r="DA60" s="3">
        <f t="shared" si="45"/>
        <v>0</v>
      </c>
      <c r="DB60" s="3">
        <f t="shared" si="45"/>
        <v>0</v>
      </c>
      <c r="DC60" s="3">
        <f t="shared" si="45"/>
        <v>0</v>
      </c>
      <c r="DD60" s="3">
        <f t="shared" si="46"/>
        <v>0</v>
      </c>
      <c r="DE60" s="3">
        <f t="shared" si="46"/>
        <v>0</v>
      </c>
      <c r="DF60" s="3">
        <f t="shared" si="46"/>
        <v>0</v>
      </c>
      <c r="DG60" s="3">
        <f t="shared" si="46"/>
        <v>0</v>
      </c>
      <c r="DH60" s="3">
        <f t="shared" si="46"/>
        <v>0</v>
      </c>
      <c r="DI60" s="3">
        <f t="shared" si="46"/>
        <v>0</v>
      </c>
      <c r="DJ60" s="3">
        <f t="shared" si="46"/>
        <v>0</v>
      </c>
      <c r="DK60" s="3">
        <f t="shared" si="46"/>
        <v>0</v>
      </c>
      <c r="DL60" s="3">
        <f t="shared" si="46"/>
        <v>0</v>
      </c>
      <c r="DM60" s="3">
        <f t="shared" si="46"/>
        <v>0</v>
      </c>
      <c r="DN60" s="3">
        <f t="shared" si="47"/>
        <v>0</v>
      </c>
      <c r="DO60" s="3">
        <f t="shared" si="47"/>
        <v>0</v>
      </c>
      <c r="DP60" s="3">
        <f t="shared" si="47"/>
        <v>0</v>
      </c>
      <c r="DQ60" s="3">
        <f t="shared" si="47"/>
        <v>0</v>
      </c>
      <c r="DR60" s="3">
        <f t="shared" si="47"/>
        <v>0</v>
      </c>
      <c r="DS60" s="3">
        <f t="shared" si="47"/>
        <v>0</v>
      </c>
      <c r="DT60" s="3">
        <f t="shared" si="47"/>
        <v>0</v>
      </c>
      <c r="DU60" s="3">
        <f t="shared" si="47"/>
        <v>0</v>
      </c>
      <c r="DV60" s="3">
        <f t="shared" si="47"/>
        <v>0</v>
      </c>
      <c r="DW60" s="3">
        <f t="shared" si="47"/>
        <v>0</v>
      </c>
      <c r="DX60" s="3">
        <f t="shared" si="47"/>
        <v>0</v>
      </c>
      <c r="DY60" s="3">
        <f t="shared" si="47"/>
        <v>0</v>
      </c>
    </row>
    <row r="61" spans="1:129" x14ac:dyDescent="0.3">
      <c r="A61">
        <v>58</v>
      </c>
      <c r="B61" s="3">
        <f t="shared" si="49"/>
        <v>0</v>
      </c>
      <c r="C61" s="3">
        <f t="shared" si="49"/>
        <v>0</v>
      </c>
      <c r="D61" s="3">
        <f t="shared" si="49"/>
        <v>0</v>
      </c>
      <c r="E61" s="3">
        <f t="shared" si="49"/>
        <v>0</v>
      </c>
      <c r="F61" s="3">
        <f t="shared" si="49"/>
        <v>0</v>
      </c>
      <c r="G61" s="3">
        <f t="shared" si="49"/>
        <v>0</v>
      </c>
      <c r="H61" s="3">
        <f t="shared" si="49"/>
        <v>0</v>
      </c>
      <c r="I61" s="3">
        <f t="shared" si="49"/>
        <v>0</v>
      </c>
      <c r="J61" s="3">
        <f t="shared" si="49"/>
        <v>0</v>
      </c>
      <c r="K61" s="3">
        <f t="shared" si="49"/>
        <v>0</v>
      </c>
      <c r="L61" s="3">
        <f t="shared" si="49"/>
        <v>0</v>
      </c>
      <c r="M61" s="3">
        <f t="shared" si="49"/>
        <v>0</v>
      </c>
      <c r="N61" s="3">
        <f t="shared" si="49"/>
        <v>0</v>
      </c>
      <c r="O61" s="3">
        <f t="shared" si="49"/>
        <v>0</v>
      </c>
      <c r="P61" s="3">
        <f t="shared" si="49"/>
        <v>0</v>
      </c>
      <c r="Q61" s="3">
        <f t="shared" si="49"/>
        <v>0</v>
      </c>
      <c r="R61" s="3">
        <f t="shared" si="48"/>
        <v>0</v>
      </c>
      <c r="S61" s="3">
        <f t="shared" si="48"/>
        <v>0</v>
      </c>
      <c r="T61" s="3">
        <f t="shared" si="48"/>
        <v>0</v>
      </c>
      <c r="U61" s="3">
        <f t="shared" si="48"/>
        <v>0</v>
      </c>
      <c r="V61" s="3">
        <f t="shared" si="48"/>
        <v>0</v>
      </c>
      <c r="W61" s="3">
        <f t="shared" si="48"/>
        <v>0</v>
      </c>
      <c r="X61" s="3">
        <f t="shared" si="48"/>
        <v>0</v>
      </c>
      <c r="Y61" s="3">
        <f t="shared" si="48"/>
        <v>0</v>
      </c>
      <c r="Z61" s="3">
        <f t="shared" si="48"/>
        <v>0</v>
      </c>
      <c r="AA61" s="3">
        <f t="shared" si="48"/>
        <v>0</v>
      </c>
      <c r="AB61" s="3">
        <f t="shared" si="48"/>
        <v>0</v>
      </c>
      <c r="AC61" s="3">
        <f t="shared" si="48"/>
        <v>0</v>
      </c>
      <c r="AD61" s="3">
        <f t="shared" si="48"/>
        <v>0</v>
      </c>
      <c r="AE61" s="3">
        <f t="shared" si="48"/>
        <v>0</v>
      </c>
      <c r="AF61" s="3">
        <f t="shared" si="48"/>
        <v>0</v>
      </c>
      <c r="AG61" s="3">
        <f t="shared" si="42"/>
        <v>0</v>
      </c>
      <c r="AH61" s="3">
        <f t="shared" si="42"/>
        <v>0</v>
      </c>
      <c r="AI61" s="3">
        <f t="shared" si="42"/>
        <v>0</v>
      </c>
      <c r="AJ61" s="3">
        <f t="shared" si="42"/>
        <v>0</v>
      </c>
      <c r="AK61" s="3">
        <f t="shared" si="42"/>
        <v>0</v>
      </c>
      <c r="AL61" s="3">
        <f t="shared" si="42"/>
        <v>0</v>
      </c>
      <c r="AM61" s="3">
        <f t="shared" si="42"/>
        <v>0</v>
      </c>
      <c r="AN61" s="3">
        <f t="shared" si="42"/>
        <v>0</v>
      </c>
      <c r="AO61" s="3">
        <f t="shared" si="42"/>
        <v>0</v>
      </c>
      <c r="AP61" s="3">
        <f t="shared" si="42"/>
        <v>0</v>
      </c>
      <c r="AQ61" s="3">
        <f t="shared" si="42"/>
        <v>0</v>
      </c>
      <c r="AR61" s="3">
        <f t="shared" si="42"/>
        <v>0</v>
      </c>
      <c r="AS61" s="3">
        <f t="shared" si="42"/>
        <v>0</v>
      </c>
      <c r="AT61" s="3">
        <f t="shared" si="42"/>
        <v>0</v>
      </c>
      <c r="AU61" s="3">
        <f t="shared" si="42"/>
        <v>0</v>
      </c>
      <c r="AV61" s="3">
        <f t="shared" ref="AV61:BK76" si="50">IF(TRIM(MID(SUBSTITUTE(AV$2,";",REPT(" ",LEN(AV$2))),($A61*LEN(AV$2)+1),LEN(AV$2)))&lt;&gt;"",TRIM(MID(SUBSTITUTE(AV$2,";",REPT(" ",LEN(AV$2))),($A61*LEN(AV$2)+1),LEN(AV$2))),0)</f>
        <v>0</v>
      </c>
      <c r="AW61" s="3">
        <f t="shared" si="50"/>
        <v>0</v>
      </c>
      <c r="AX61" s="3">
        <f t="shared" si="50"/>
        <v>0</v>
      </c>
      <c r="AY61" s="3">
        <f t="shared" si="50"/>
        <v>0</v>
      </c>
      <c r="AZ61" s="3">
        <f t="shared" si="50"/>
        <v>0</v>
      </c>
      <c r="BA61" s="3">
        <f t="shared" si="50"/>
        <v>0</v>
      </c>
      <c r="BB61" s="3">
        <f t="shared" si="50"/>
        <v>0</v>
      </c>
      <c r="BC61" s="3">
        <f t="shared" si="50"/>
        <v>0</v>
      </c>
      <c r="BD61" s="3">
        <f t="shared" si="50"/>
        <v>0</v>
      </c>
      <c r="BE61" s="3">
        <f t="shared" si="50"/>
        <v>0</v>
      </c>
      <c r="BF61" s="3">
        <f t="shared" si="50"/>
        <v>0</v>
      </c>
      <c r="BG61" s="3">
        <f t="shared" si="50"/>
        <v>0</v>
      </c>
      <c r="BH61" s="3">
        <f t="shared" si="50"/>
        <v>0</v>
      </c>
      <c r="BI61" s="3">
        <f t="shared" si="50"/>
        <v>0</v>
      </c>
      <c r="BJ61" s="3">
        <f t="shared" si="50"/>
        <v>0</v>
      </c>
      <c r="BK61" s="3">
        <f t="shared" si="50"/>
        <v>0</v>
      </c>
      <c r="BL61" s="3">
        <f t="shared" si="34"/>
        <v>0</v>
      </c>
      <c r="BM61" s="3">
        <f t="shared" si="32"/>
        <v>0</v>
      </c>
      <c r="BN61" s="3">
        <f t="shared" si="32"/>
        <v>0</v>
      </c>
      <c r="BO61" s="3">
        <f t="shared" si="32"/>
        <v>0</v>
      </c>
      <c r="BP61" s="3">
        <f t="shared" si="32"/>
        <v>0</v>
      </c>
      <c r="BQ61" s="3">
        <f t="shared" si="32"/>
        <v>0</v>
      </c>
      <c r="BR61" s="3">
        <f t="shared" si="32"/>
        <v>0</v>
      </c>
      <c r="BS61" s="3">
        <f t="shared" ref="BS61:CH83" si="51">IF(TRIM(MID(SUBSTITUTE(BS$2,";",REPT(" ",LEN(BS$2))),($A61*LEN(BS$2)+1),LEN(BS$2)))&lt;&gt;"",TRIM(MID(SUBSTITUTE(BS$2,";",REPT(" ",LEN(BS$2))),($A61*LEN(BS$2)+1),LEN(BS$2))),0)</f>
        <v>0</v>
      </c>
      <c r="BT61" s="3">
        <f t="shared" si="51"/>
        <v>0</v>
      </c>
      <c r="BU61" s="3">
        <f t="shared" si="51"/>
        <v>0</v>
      </c>
      <c r="BV61" s="3">
        <f t="shared" si="51"/>
        <v>0</v>
      </c>
      <c r="BW61" s="3">
        <f t="shared" si="51"/>
        <v>0</v>
      </c>
      <c r="BX61" s="3">
        <f t="shared" si="51"/>
        <v>0</v>
      </c>
      <c r="BY61" s="3">
        <f t="shared" si="51"/>
        <v>0</v>
      </c>
      <c r="BZ61" s="3">
        <f t="shared" si="51"/>
        <v>0</v>
      </c>
      <c r="CA61" s="3">
        <f t="shared" si="51"/>
        <v>0</v>
      </c>
      <c r="CB61" s="3">
        <f t="shared" si="51"/>
        <v>0</v>
      </c>
      <c r="CC61" s="3">
        <f t="shared" si="51"/>
        <v>0</v>
      </c>
      <c r="CD61" s="3">
        <f t="shared" si="51"/>
        <v>0</v>
      </c>
      <c r="CE61" s="3">
        <f t="shared" si="51"/>
        <v>0</v>
      </c>
      <c r="CF61" s="3">
        <f t="shared" si="51"/>
        <v>0</v>
      </c>
      <c r="CG61" s="3">
        <f t="shared" si="51"/>
        <v>0</v>
      </c>
      <c r="CH61" s="3">
        <f t="shared" si="51"/>
        <v>0</v>
      </c>
      <c r="CI61" s="3">
        <f t="shared" si="44"/>
        <v>0</v>
      </c>
      <c r="CJ61" s="3">
        <f t="shared" si="44"/>
        <v>0</v>
      </c>
      <c r="CK61" s="3">
        <f t="shared" si="44"/>
        <v>0</v>
      </c>
      <c r="CL61" s="3">
        <f t="shared" si="44"/>
        <v>0</v>
      </c>
      <c r="CM61" s="3">
        <f t="shared" si="44"/>
        <v>0</v>
      </c>
      <c r="CN61" s="3">
        <f t="shared" si="44"/>
        <v>0</v>
      </c>
      <c r="CO61" s="3">
        <f t="shared" si="44"/>
        <v>0</v>
      </c>
      <c r="CP61" s="3">
        <f t="shared" si="44"/>
        <v>0</v>
      </c>
      <c r="CQ61" s="3">
        <f t="shared" si="44"/>
        <v>0</v>
      </c>
      <c r="CR61" s="3">
        <f t="shared" si="44"/>
        <v>0</v>
      </c>
      <c r="CS61" s="3">
        <f t="shared" si="44"/>
        <v>0</v>
      </c>
      <c r="CT61" s="3">
        <f t="shared" si="45"/>
        <v>0</v>
      </c>
      <c r="CU61" s="3">
        <f t="shared" si="45"/>
        <v>0</v>
      </c>
      <c r="CV61" s="3">
        <f t="shared" si="45"/>
        <v>0</v>
      </c>
      <c r="CW61" s="3">
        <f t="shared" si="45"/>
        <v>0</v>
      </c>
      <c r="CX61" s="3">
        <f t="shared" si="45"/>
        <v>0</v>
      </c>
      <c r="CY61" s="3">
        <f t="shared" si="45"/>
        <v>0</v>
      </c>
      <c r="CZ61" s="3">
        <f t="shared" si="45"/>
        <v>0</v>
      </c>
      <c r="DA61" s="3">
        <f t="shared" si="45"/>
        <v>0</v>
      </c>
      <c r="DB61" s="3">
        <f t="shared" si="45"/>
        <v>0</v>
      </c>
      <c r="DC61" s="3">
        <f t="shared" si="45"/>
        <v>0</v>
      </c>
      <c r="DD61" s="3">
        <f t="shared" si="46"/>
        <v>0</v>
      </c>
      <c r="DE61" s="3">
        <f t="shared" si="46"/>
        <v>0</v>
      </c>
      <c r="DF61" s="3">
        <f t="shared" si="46"/>
        <v>0</v>
      </c>
      <c r="DG61" s="3">
        <f t="shared" si="46"/>
        <v>0</v>
      </c>
      <c r="DH61" s="3">
        <f t="shared" si="46"/>
        <v>0</v>
      </c>
      <c r="DI61" s="3">
        <f t="shared" si="46"/>
        <v>0</v>
      </c>
      <c r="DJ61" s="3">
        <f t="shared" si="46"/>
        <v>0</v>
      </c>
      <c r="DK61" s="3">
        <f t="shared" si="46"/>
        <v>0</v>
      </c>
      <c r="DL61" s="3">
        <f t="shared" si="46"/>
        <v>0</v>
      </c>
      <c r="DM61" s="3">
        <f t="shared" si="46"/>
        <v>0</v>
      </c>
      <c r="DN61" s="3">
        <f t="shared" si="47"/>
        <v>0</v>
      </c>
      <c r="DO61" s="3">
        <f t="shared" si="47"/>
        <v>0</v>
      </c>
      <c r="DP61" s="3">
        <f t="shared" si="47"/>
        <v>0</v>
      </c>
      <c r="DQ61" s="3">
        <f t="shared" si="47"/>
        <v>0</v>
      </c>
      <c r="DR61" s="3">
        <f t="shared" si="47"/>
        <v>0</v>
      </c>
      <c r="DS61" s="3">
        <f t="shared" si="47"/>
        <v>0</v>
      </c>
      <c r="DT61" s="3">
        <f t="shared" si="47"/>
        <v>0</v>
      </c>
      <c r="DU61" s="3">
        <f t="shared" si="47"/>
        <v>0</v>
      </c>
      <c r="DV61" s="3">
        <f t="shared" si="47"/>
        <v>0</v>
      </c>
      <c r="DW61" s="3">
        <f t="shared" si="47"/>
        <v>0</v>
      </c>
      <c r="DX61" s="3">
        <f t="shared" si="47"/>
        <v>0</v>
      </c>
      <c r="DY61" s="3">
        <f t="shared" si="47"/>
        <v>0</v>
      </c>
    </row>
    <row r="62" spans="1:129" x14ac:dyDescent="0.3">
      <c r="A62">
        <v>59</v>
      </c>
      <c r="B62" s="3">
        <f t="shared" si="49"/>
        <v>0</v>
      </c>
      <c r="C62" s="3">
        <f t="shared" si="49"/>
        <v>0</v>
      </c>
      <c r="D62" s="3">
        <f t="shared" si="49"/>
        <v>0</v>
      </c>
      <c r="E62" s="3">
        <f t="shared" si="49"/>
        <v>0</v>
      </c>
      <c r="F62" s="3">
        <f t="shared" si="49"/>
        <v>0</v>
      </c>
      <c r="G62" s="3">
        <f t="shared" si="49"/>
        <v>0</v>
      </c>
      <c r="H62" s="3">
        <f t="shared" si="49"/>
        <v>0</v>
      </c>
      <c r="I62" s="3">
        <f t="shared" si="49"/>
        <v>0</v>
      </c>
      <c r="J62" s="3">
        <f t="shared" si="49"/>
        <v>0</v>
      </c>
      <c r="K62" s="3">
        <f t="shared" si="49"/>
        <v>0</v>
      </c>
      <c r="L62" s="3">
        <f t="shared" si="49"/>
        <v>0</v>
      </c>
      <c r="M62" s="3">
        <f t="shared" si="49"/>
        <v>0</v>
      </c>
      <c r="N62" s="3">
        <f t="shared" si="49"/>
        <v>0</v>
      </c>
      <c r="O62" s="3">
        <f t="shared" si="49"/>
        <v>0</v>
      </c>
      <c r="P62" s="3">
        <f t="shared" si="49"/>
        <v>0</v>
      </c>
      <c r="Q62" s="3">
        <f t="shared" si="49"/>
        <v>0</v>
      </c>
      <c r="R62" s="3">
        <f t="shared" si="48"/>
        <v>0</v>
      </c>
      <c r="S62" s="3">
        <f t="shared" si="48"/>
        <v>0</v>
      </c>
      <c r="T62" s="3">
        <f t="shared" si="48"/>
        <v>0</v>
      </c>
      <c r="U62" s="3">
        <f t="shared" si="48"/>
        <v>0</v>
      </c>
      <c r="V62" s="3">
        <f t="shared" si="48"/>
        <v>0</v>
      </c>
      <c r="W62" s="3">
        <f t="shared" si="48"/>
        <v>0</v>
      </c>
      <c r="X62" s="3">
        <f t="shared" si="48"/>
        <v>0</v>
      </c>
      <c r="Y62" s="3">
        <f t="shared" si="48"/>
        <v>0</v>
      </c>
      <c r="Z62" s="3">
        <f t="shared" si="48"/>
        <v>0</v>
      </c>
      <c r="AA62" s="3">
        <f t="shared" si="48"/>
        <v>0</v>
      </c>
      <c r="AB62" s="3">
        <f t="shared" si="48"/>
        <v>0</v>
      </c>
      <c r="AC62" s="3">
        <f t="shared" si="48"/>
        <v>0</v>
      </c>
      <c r="AD62" s="3">
        <f t="shared" si="48"/>
        <v>0</v>
      </c>
      <c r="AE62" s="3">
        <f t="shared" si="48"/>
        <v>0</v>
      </c>
      <c r="AF62" s="3">
        <f t="shared" si="48"/>
        <v>0</v>
      </c>
      <c r="AG62" s="3">
        <f t="shared" ref="AG62:AV77" si="52">IF(TRIM(MID(SUBSTITUTE(AG$2,";",REPT(" ",LEN(AG$2))),($A62*LEN(AG$2)+1),LEN(AG$2)))&lt;&gt;"",TRIM(MID(SUBSTITUTE(AG$2,";",REPT(" ",LEN(AG$2))),($A62*LEN(AG$2)+1),LEN(AG$2))),0)</f>
        <v>0</v>
      </c>
      <c r="AH62" s="3">
        <f t="shared" si="52"/>
        <v>0</v>
      </c>
      <c r="AI62" s="3">
        <f t="shared" si="52"/>
        <v>0</v>
      </c>
      <c r="AJ62" s="3">
        <f t="shared" si="52"/>
        <v>0</v>
      </c>
      <c r="AK62" s="3">
        <f t="shared" si="52"/>
        <v>0</v>
      </c>
      <c r="AL62" s="3">
        <f t="shared" si="52"/>
        <v>0</v>
      </c>
      <c r="AM62" s="3">
        <f t="shared" si="52"/>
        <v>0</v>
      </c>
      <c r="AN62" s="3">
        <f t="shared" si="52"/>
        <v>0</v>
      </c>
      <c r="AO62" s="3">
        <f t="shared" si="52"/>
        <v>0</v>
      </c>
      <c r="AP62" s="3">
        <f t="shared" si="52"/>
        <v>0</v>
      </c>
      <c r="AQ62" s="3">
        <f t="shared" si="52"/>
        <v>0</v>
      </c>
      <c r="AR62" s="3">
        <f t="shared" si="52"/>
        <v>0</v>
      </c>
      <c r="AS62" s="3">
        <f t="shared" si="52"/>
        <v>0</v>
      </c>
      <c r="AT62" s="3">
        <f t="shared" si="52"/>
        <v>0</v>
      </c>
      <c r="AU62" s="3">
        <f t="shared" si="52"/>
        <v>0</v>
      </c>
      <c r="AV62" s="3">
        <f t="shared" si="52"/>
        <v>0</v>
      </c>
      <c r="AW62" s="3">
        <f t="shared" si="50"/>
        <v>0</v>
      </c>
      <c r="AX62" s="3">
        <f t="shared" si="50"/>
        <v>0</v>
      </c>
      <c r="AY62" s="3">
        <f t="shared" si="50"/>
        <v>0</v>
      </c>
      <c r="AZ62" s="3">
        <f t="shared" si="50"/>
        <v>0</v>
      </c>
      <c r="BA62" s="3">
        <f t="shared" si="50"/>
        <v>0</v>
      </c>
      <c r="BB62" s="3">
        <f t="shared" si="50"/>
        <v>0</v>
      </c>
      <c r="BC62" s="3">
        <f t="shared" si="50"/>
        <v>0</v>
      </c>
      <c r="BD62" s="3">
        <f t="shared" si="50"/>
        <v>0</v>
      </c>
      <c r="BE62" s="3">
        <f t="shared" si="50"/>
        <v>0</v>
      </c>
      <c r="BF62" s="3">
        <f t="shared" si="50"/>
        <v>0</v>
      </c>
      <c r="BG62" s="3">
        <f t="shared" si="50"/>
        <v>0</v>
      </c>
      <c r="BH62" s="3">
        <f t="shared" si="50"/>
        <v>0</v>
      </c>
      <c r="BI62" s="3">
        <f t="shared" si="50"/>
        <v>0</v>
      </c>
      <c r="BJ62" s="3">
        <f t="shared" si="50"/>
        <v>0</v>
      </c>
      <c r="BK62" s="3">
        <f t="shared" si="50"/>
        <v>0</v>
      </c>
      <c r="BL62" s="3">
        <f t="shared" si="34"/>
        <v>0</v>
      </c>
      <c r="BM62" s="3">
        <f t="shared" ref="BM62:CB78" si="53">IF(TRIM(MID(SUBSTITUTE(BM$2,";",REPT(" ",LEN(BM$2))),($A62*LEN(BM$2)+1),LEN(BM$2)))&lt;&gt;"",TRIM(MID(SUBSTITUTE(BM$2,";",REPT(" ",LEN(BM$2))),($A62*LEN(BM$2)+1),LEN(BM$2))),0)</f>
        <v>0</v>
      </c>
      <c r="BN62" s="3">
        <f t="shared" si="53"/>
        <v>0</v>
      </c>
      <c r="BO62" s="3">
        <f t="shared" si="53"/>
        <v>0</v>
      </c>
      <c r="BP62" s="3">
        <f t="shared" si="53"/>
        <v>0</v>
      </c>
      <c r="BQ62" s="3">
        <f t="shared" si="53"/>
        <v>0</v>
      </c>
      <c r="BR62" s="3">
        <f t="shared" si="53"/>
        <v>0</v>
      </c>
      <c r="BS62" s="3">
        <f t="shared" si="53"/>
        <v>0</v>
      </c>
      <c r="BT62" s="3">
        <f t="shared" si="53"/>
        <v>0</v>
      </c>
      <c r="BU62" s="3">
        <f t="shared" si="53"/>
        <v>0</v>
      </c>
      <c r="BV62" s="3">
        <f t="shared" si="53"/>
        <v>0</v>
      </c>
      <c r="BW62" s="3">
        <f t="shared" si="53"/>
        <v>0</v>
      </c>
      <c r="BX62" s="3">
        <f t="shared" si="53"/>
        <v>0</v>
      </c>
      <c r="BY62" s="3">
        <f t="shared" si="53"/>
        <v>0</v>
      </c>
      <c r="BZ62" s="3">
        <f t="shared" si="53"/>
        <v>0</v>
      </c>
      <c r="CA62" s="3">
        <f t="shared" si="53"/>
        <v>0</v>
      </c>
      <c r="CB62" s="3">
        <f t="shared" si="53"/>
        <v>0</v>
      </c>
      <c r="CC62" s="3">
        <f t="shared" si="51"/>
        <v>0</v>
      </c>
      <c r="CD62" s="3">
        <f t="shared" si="51"/>
        <v>0</v>
      </c>
      <c r="CE62" s="3">
        <f t="shared" si="51"/>
        <v>0</v>
      </c>
      <c r="CF62" s="3">
        <f t="shared" si="51"/>
        <v>0</v>
      </c>
      <c r="CG62" s="3">
        <f t="shared" si="51"/>
        <v>0</v>
      </c>
      <c r="CH62" s="3">
        <f t="shared" si="51"/>
        <v>0</v>
      </c>
      <c r="CI62" s="3">
        <f t="shared" si="44"/>
        <v>0</v>
      </c>
      <c r="CJ62" s="3">
        <f t="shared" si="44"/>
        <v>0</v>
      </c>
      <c r="CK62" s="3">
        <f t="shared" si="44"/>
        <v>0</v>
      </c>
      <c r="CL62" s="3">
        <f t="shared" si="44"/>
        <v>0</v>
      </c>
      <c r="CM62" s="3">
        <f t="shared" si="44"/>
        <v>0</v>
      </c>
      <c r="CN62" s="3">
        <f t="shared" si="44"/>
        <v>0</v>
      </c>
      <c r="CO62" s="3">
        <f t="shared" si="44"/>
        <v>0</v>
      </c>
      <c r="CP62" s="3">
        <f t="shared" si="44"/>
        <v>0</v>
      </c>
      <c r="CQ62" s="3">
        <f t="shared" si="44"/>
        <v>0</v>
      </c>
      <c r="CR62" s="3">
        <f t="shared" si="44"/>
        <v>0</v>
      </c>
      <c r="CS62" s="3">
        <f t="shared" si="44"/>
        <v>0</v>
      </c>
      <c r="CT62" s="3">
        <f t="shared" si="45"/>
        <v>0</v>
      </c>
      <c r="CU62" s="3">
        <f t="shared" si="45"/>
        <v>0</v>
      </c>
      <c r="CV62" s="3">
        <f t="shared" si="45"/>
        <v>0</v>
      </c>
      <c r="CW62" s="3">
        <f t="shared" si="45"/>
        <v>0</v>
      </c>
      <c r="CX62" s="3">
        <f t="shared" si="45"/>
        <v>0</v>
      </c>
      <c r="CY62" s="3">
        <f t="shared" si="45"/>
        <v>0</v>
      </c>
      <c r="CZ62" s="3">
        <f t="shared" si="45"/>
        <v>0</v>
      </c>
      <c r="DA62" s="3">
        <f t="shared" si="45"/>
        <v>0</v>
      </c>
      <c r="DB62" s="3">
        <f t="shared" si="45"/>
        <v>0</v>
      </c>
      <c r="DC62" s="3">
        <f t="shared" si="45"/>
        <v>0</v>
      </c>
      <c r="DD62" s="3">
        <f t="shared" si="46"/>
        <v>0</v>
      </c>
      <c r="DE62" s="3">
        <f t="shared" si="46"/>
        <v>0</v>
      </c>
      <c r="DF62" s="3">
        <f t="shared" si="46"/>
        <v>0</v>
      </c>
      <c r="DG62" s="3">
        <f t="shared" si="46"/>
        <v>0</v>
      </c>
      <c r="DH62" s="3">
        <f t="shared" si="46"/>
        <v>0</v>
      </c>
      <c r="DI62" s="3">
        <f t="shared" si="46"/>
        <v>0</v>
      </c>
      <c r="DJ62" s="3">
        <f t="shared" si="46"/>
        <v>0</v>
      </c>
      <c r="DK62" s="3">
        <f t="shared" si="46"/>
        <v>0</v>
      </c>
      <c r="DL62" s="3">
        <f t="shared" si="46"/>
        <v>0</v>
      </c>
      <c r="DM62" s="3">
        <f t="shared" si="46"/>
        <v>0</v>
      </c>
      <c r="DN62" s="3">
        <f t="shared" si="47"/>
        <v>0</v>
      </c>
      <c r="DO62" s="3">
        <f t="shared" si="47"/>
        <v>0</v>
      </c>
      <c r="DP62" s="3">
        <f t="shared" si="47"/>
        <v>0</v>
      </c>
      <c r="DQ62" s="3">
        <f t="shared" si="47"/>
        <v>0</v>
      </c>
      <c r="DR62" s="3">
        <f t="shared" si="47"/>
        <v>0</v>
      </c>
      <c r="DS62" s="3">
        <f t="shared" si="47"/>
        <v>0</v>
      </c>
      <c r="DT62" s="3">
        <f t="shared" si="47"/>
        <v>0</v>
      </c>
      <c r="DU62" s="3">
        <f t="shared" si="47"/>
        <v>0</v>
      </c>
      <c r="DV62" s="3">
        <f t="shared" si="47"/>
        <v>0</v>
      </c>
      <c r="DW62" s="3">
        <f t="shared" si="47"/>
        <v>0</v>
      </c>
      <c r="DX62" s="3">
        <f t="shared" si="47"/>
        <v>0</v>
      </c>
      <c r="DY62" s="3">
        <f t="shared" si="47"/>
        <v>0</v>
      </c>
    </row>
    <row r="63" spans="1:129" x14ac:dyDescent="0.3">
      <c r="A63">
        <v>60</v>
      </c>
      <c r="B63" s="3">
        <f t="shared" si="49"/>
        <v>0</v>
      </c>
      <c r="C63" s="3">
        <f t="shared" si="49"/>
        <v>0</v>
      </c>
      <c r="D63" s="3">
        <f t="shared" si="49"/>
        <v>0</v>
      </c>
      <c r="E63" s="3">
        <f t="shared" si="49"/>
        <v>0</v>
      </c>
      <c r="F63" s="3">
        <f t="shared" si="49"/>
        <v>0</v>
      </c>
      <c r="G63" s="3">
        <f t="shared" si="49"/>
        <v>0</v>
      </c>
      <c r="H63" s="3">
        <f t="shared" si="49"/>
        <v>0</v>
      </c>
      <c r="I63" s="3">
        <f t="shared" si="49"/>
        <v>0</v>
      </c>
      <c r="J63" s="3">
        <f t="shared" si="49"/>
        <v>0</v>
      </c>
      <c r="K63" s="3">
        <f t="shared" si="49"/>
        <v>0</v>
      </c>
      <c r="L63" s="3">
        <f t="shared" si="49"/>
        <v>0</v>
      </c>
      <c r="M63" s="3">
        <f t="shared" si="49"/>
        <v>0</v>
      </c>
      <c r="N63" s="3">
        <f t="shared" si="49"/>
        <v>0</v>
      </c>
      <c r="O63" s="3">
        <f t="shared" si="49"/>
        <v>0</v>
      </c>
      <c r="P63" s="3">
        <f t="shared" si="49"/>
        <v>0</v>
      </c>
      <c r="Q63" s="3">
        <f t="shared" si="49"/>
        <v>0</v>
      </c>
      <c r="R63" s="3">
        <f t="shared" si="48"/>
        <v>0</v>
      </c>
      <c r="S63" s="3">
        <f t="shared" si="48"/>
        <v>0</v>
      </c>
      <c r="T63" s="3">
        <f t="shared" si="48"/>
        <v>0</v>
      </c>
      <c r="U63" s="3">
        <f t="shared" si="48"/>
        <v>0</v>
      </c>
      <c r="V63" s="3">
        <f t="shared" si="48"/>
        <v>0</v>
      </c>
      <c r="W63" s="3">
        <f t="shared" si="48"/>
        <v>0</v>
      </c>
      <c r="X63" s="3">
        <f t="shared" si="48"/>
        <v>0</v>
      </c>
      <c r="Y63" s="3">
        <f t="shared" si="48"/>
        <v>0</v>
      </c>
      <c r="Z63" s="3">
        <f t="shared" si="48"/>
        <v>0</v>
      </c>
      <c r="AA63" s="3">
        <f t="shared" si="48"/>
        <v>0</v>
      </c>
      <c r="AB63" s="3">
        <f t="shared" si="48"/>
        <v>0</v>
      </c>
      <c r="AC63" s="3">
        <f t="shared" si="48"/>
        <v>0</v>
      </c>
      <c r="AD63" s="3">
        <f t="shared" si="48"/>
        <v>0</v>
      </c>
      <c r="AE63" s="3">
        <f t="shared" si="48"/>
        <v>0</v>
      </c>
      <c r="AF63" s="3">
        <f t="shared" si="48"/>
        <v>0</v>
      </c>
      <c r="AG63" s="3">
        <f t="shared" si="52"/>
        <v>0</v>
      </c>
      <c r="AH63" s="3">
        <f t="shared" si="52"/>
        <v>0</v>
      </c>
      <c r="AI63" s="3">
        <f t="shared" si="52"/>
        <v>0</v>
      </c>
      <c r="AJ63" s="3">
        <f t="shared" si="52"/>
        <v>0</v>
      </c>
      <c r="AK63" s="3">
        <f t="shared" si="52"/>
        <v>0</v>
      </c>
      <c r="AL63" s="3">
        <f t="shared" si="52"/>
        <v>0</v>
      </c>
      <c r="AM63" s="3">
        <f t="shared" si="52"/>
        <v>0</v>
      </c>
      <c r="AN63" s="3">
        <f t="shared" si="52"/>
        <v>0</v>
      </c>
      <c r="AO63" s="3">
        <f t="shared" si="52"/>
        <v>0</v>
      </c>
      <c r="AP63" s="3">
        <f t="shared" si="52"/>
        <v>0</v>
      </c>
      <c r="AQ63" s="3">
        <f t="shared" si="52"/>
        <v>0</v>
      </c>
      <c r="AR63" s="3">
        <f t="shared" si="52"/>
        <v>0</v>
      </c>
      <c r="AS63" s="3">
        <f t="shared" si="52"/>
        <v>0</v>
      </c>
      <c r="AT63" s="3">
        <f t="shared" si="52"/>
        <v>0</v>
      </c>
      <c r="AU63" s="3">
        <f t="shared" si="52"/>
        <v>0</v>
      </c>
      <c r="AV63" s="3">
        <f t="shared" si="52"/>
        <v>0</v>
      </c>
      <c r="AW63" s="3">
        <f t="shared" si="50"/>
        <v>0</v>
      </c>
      <c r="AX63" s="3">
        <f t="shared" si="50"/>
        <v>0</v>
      </c>
      <c r="AY63" s="3">
        <f t="shared" si="50"/>
        <v>0</v>
      </c>
      <c r="AZ63" s="3">
        <f t="shared" si="50"/>
        <v>0</v>
      </c>
      <c r="BA63" s="3">
        <f t="shared" si="50"/>
        <v>0</v>
      </c>
      <c r="BB63" s="3">
        <f t="shared" si="50"/>
        <v>0</v>
      </c>
      <c r="BC63" s="3">
        <f t="shared" si="50"/>
        <v>0</v>
      </c>
      <c r="BD63" s="3">
        <f t="shared" si="50"/>
        <v>0</v>
      </c>
      <c r="BE63" s="3">
        <f t="shared" si="50"/>
        <v>0</v>
      </c>
      <c r="BF63" s="3">
        <f t="shared" si="50"/>
        <v>0</v>
      </c>
      <c r="BG63" s="3">
        <f t="shared" si="50"/>
        <v>0</v>
      </c>
      <c r="BH63" s="3">
        <f t="shared" si="50"/>
        <v>0</v>
      </c>
      <c r="BI63" s="3">
        <f t="shared" si="50"/>
        <v>0</v>
      </c>
      <c r="BJ63" s="3">
        <f t="shared" si="50"/>
        <v>0</v>
      </c>
      <c r="BK63" s="3">
        <f t="shared" si="50"/>
        <v>0</v>
      </c>
      <c r="BL63" s="3">
        <f t="shared" si="34"/>
        <v>0</v>
      </c>
      <c r="BM63" s="3">
        <f t="shared" si="53"/>
        <v>0</v>
      </c>
      <c r="BN63" s="3">
        <f t="shared" si="53"/>
        <v>0</v>
      </c>
      <c r="BO63" s="3">
        <f t="shared" si="53"/>
        <v>0</v>
      </c>
      <c r="BP63" s="3">
        <f t="shared" si="53"/>
        <v>0</v>
      </c>
      <c r="BQ63" s="3">
        <f t="shared" si="53"/>
        <v>0</v>
      </c>
      <c r="BR63" s="3">
        <f t="shared" si="53"/>
        <v>0</v>
      </c>
      <c r="BS63" s="3">
        <f t="shared" si="53"/>
        <v>0</v>
      </c>
      <c r="BT63" s="3">
        <f t="shared" si="53"/>
        <v>0</v>
      </c>
      <c r="BU63" s="3">
        <f t="shared" si="53"/>
        <v>0</v>
      </c>
      <c r="BV63" s="3">
        <f t="shared" si="53"/>
        <v>0</v>
      </c>
      <c r="BW63" s="3">
        <f t="shared" si="53"/>
        <v>0</v>
      </c>
      <c r="BX63" s="3">
        <f t="shared" si="53"/>
        <v>0</v>
      </c>
      <c r="BY63" s="3">
        <f t="shared" si="53"/>
        <v>0</v>
      </c>
      <c r="BZ63" s="3">
        <f t="shared" si="53"/>
        <v>0</v>
      </c>
      <c r="CA63" s="3">
        <f t="shared" si="53"/>
        <v>0</v>
      </c>
      <c r="CB63" s="3">
        <f t="shared" si="53"/>
        <v>0</v>
      </c>
      <c r="CC63" s="3">
        <f t="shared" si="51"/>
        <v>0</v>
      </c>
      <c r="CD63" s="3">
        <f t="shared" si="51"/>
        <v>0</v>
      </c>
      <c r="CE63" s="3">
        <f t="shared" si="51"/>
        <v>0</v>
      </c>
      <c r="CF63" s="3">
        <f t="shared" si="51"/>
        <v>0</v>
      </c>
      <c r="CG63" s="3">
        <f t="shared" si="51"/>
        <v>0</v>
      </c>
      <c r="CH63" s="3">
        <f t="shared" si="51"/>
        <v>0</v>
      </c>
      <c r="CI63" s="3">
        <f t="shared" si="44"/>
        <v>0</v>
      </c>
      <c r="CJ63" s="3">
        <f t="shared" si="44"/>
        <v>0</v>
      </c>
      <c r="CK63" s="3">
        <f t="shared" si="44"/>
        <v>0</v>
      </c>
      <c r="CL63" s="3">
        <f t="shared" si="44"/>
        <v>0</v>
      </c>
      <c r="CM63" s="3">
        <f t="shared" si="44"/>
        <v>0</v>
      </c>
      <c r="CN63" s="3">
        <f t="shared" si="44"/>
        <v>0</v>
      </c>
      <c r="CO63" s="3">
        <f t="shared" si="44"/>
        <v>0</v>
      </c>
      <c r="CP63" s="3">
        <f t="shared" si="44"/>
        <v>0</v>
      </c>
      <c r="CQ63" s="3">
        <f t="shared" si="44"/>
        <v>0</v>
      </c>
      <c r="CR63" s="3">
        <f t="shared" si="44"/>
        <v>0</v>
      </c>
      <c r="CS63" s="3">
        <f t="shared" si="44"/>
        <v>0</v>
      </c>
      <c r="CT63" s="3">
        <f t="shared" ref="CT63:DC72" si="54">IF(TRIM(MID(SUBSTITUTE(CT$2,";",REPT(" ",LEN(CT$2))),($A63*LEN(CT$2)+1),LEN(CT$2)))&lt;&gt;"",TRIM(MID(SUBSTITUTE(CT$2,";",REPT(" ",LEN(CT$2))),($A63*LEN(CT$2)+1),LEN(CT$2))),0)</f>
        <v>0</v>
      </c>
      <c r="CU63" s="3">
        <f t="shared" si="54"/>
        <v>0</v>
      </c>
      <c r="CV63" s="3">
        <f t="shared" si="54"/>
        <v>0</v>
      </c>
      <c r="CW63" s="3">
        <f t="shared" si="54"/>
        <v>0</v>
      </c>
      <c r="CX63" s="3">
        <f t="shared" si="54"/>
        <v>0</v>
      </c>
      <c r="CY63" s="3">
        <f t="shared" si="54"/>
        <v>0</v>
      </c>
      <c r="CZ63" s="3">
        <f t="shared" si="54"/>
        <v>0</v>
      </c>
      <c r="DA63" s="3">
        <f t="shared" si="54"/>
        <v>0</v>
      </c>
      <c r="DB63" s="3">
        <f t="shared" si="54"/>
        <v>0</v>
      </c>
      <c r="DC63" s="3">
        <f t="shared" si="54"/>
        <v>0</v>
      </c>
      <c r="DD63" s="3">
        <f t="shared" ref="DD63:DM72" si="55">IF(TRIM(MID(SUBSTITUTE(DD$2,";",REPT(" ",LEN(DD$2))),($A63*LEN(DD$2)+1),LEN(DD$2)))&lt;&gt;"",TRIM(MID(SUBSTITUTE(DD$2,";",REPT(" ",LEN(DD$2))),($A63*LEN(DD$2)+1),LEN(DD$2))),0)</f>
        <v>0</v>
      </c>
      <c r="DE63" s="3">
        <f t="shared" si="55"/>
        <v>0</v>
      </c>
      <c r="DF63" s="3">
        <f t="shared" si="55"/>
        <v>0</v>
      </c>
      <c r="DG63" s="3">
        <f t="shared" si="55"/>
        <v>0</v>
      </c>
      <c r="DH63" s="3">
        <f t="shared" si="55"/>
        <v>0</v>
      </c>
      <c r="DI63" s="3">
        <f t="shared" si="55"/>
        <v>0</v>
      </c>
      <c r="DJ63" s="3">
        <f t="shared" si="55"/>
        <v>0</v>
      </c>
      <c r="DK63" s="3">
        <f t="shared" si="55"/>
        <v>0</v>
      </c>
      <c r="DL63" s="3">
        <f t="shared" si="55"/>
        <v>0</v>
      </c>
      <c r="DM63" s="3">
        <f t="shared" si="55"/>
        <v>0</v>
      </c>
      <c r="DN63" s="3">
        <f t="shared" ref="DN63:DY72" si="56">IF(TRIM(MID(SUBSTITUTE(DN$2,";",REPT(" ",LEN(DN$2))),($A63*LEN(DN$2)+1),LEN(DN$2)))&lt;&gt;"",TRIM(MID(SUBSTITUTE(DN$2,";",REPT(" ",LEN(DN$2))),($A63*LEN(DN$2)+1),LEN(DN$2))),0)</f>
        <v>0</v>
      </c>
      <c r="DO63" s="3">
        <f t="shared" si="56"/>
        <v>0</v>
      </c>
      <c r="DP63" s="3">
        <f t="shared" si="56"/>
        <v>0</v>
      </c>
      <c r="DQ63" s="3">
        <f t="shared" si="56"/>
        <v>0</v>
      </c>
      <c r="DR63" s="3">
        <f t="shared" si="56"/>
        <v>0</v>
      </c>
      <c r="DS63" s="3">
        <f t="shared" si="56"/>
        <v>0</v>
      </c>
      <c r="DT63" s="3">
        <f t="shared" si="56"/>
        <v>0</v>
      </c>
      <c r="DU63" s="3">
        <f t="shared" si="56"/>
        <v>0</v>
      </c>
      <c r="DV63" s="3">
        <f t="shared" si="56"/>
        <v>0</v>
      </c>
      <c r="DW63" s="3">
        <f t="shared" si="56"/>
        <v>0</v>
      </c>
      <c r="DX63" s="3">
        <f t="shared" si="56"/>
        <v>0</v>
      </c>
      <c r="DY63" s="3">
        <f t="shared" si="56"/>
        <v>0</v>
      </c>
    </row>
    <row r="64" spans="1:129" x14ac:dyDescent="0.3">
      <c r="A64">
        <v>61</v>
      </c>
      <c r="B64" s="3">
        <f t="shared" si="49"/>
        <v>0</v>
      </c>
      <c r="C64" s="3">
        <f t="shared" si="49"/>
        <v>0</v>
      </c>
      <c r="D64" s="3">
        <f t="shared" si="49"/>
        <v>0</v>
      </c>
      <c r="E64" s="3">
        <f t="shared" si="49"/>
        <v>0</v>
      </c>
      <c r="F64" s="3">
        <f t="shared" si="49"/>
        <v>0</v>
      </c>
      <c r="G64" s="3">
        <f t="shared" si="49"/>
        <v>0</v>
      </c>
      <c r="H64" s="3">
        <f t="shared" si="49"/>
        <v>0</v>
      </c>
      <c r="I64" s="3">
        <f t="shared" si="49"/>
        <v>0</v>
      </c>
      <c r="J64" s="3">
        <f t="shared" si="49"/>
        <v>0</v>
      </c>
      <c r="K64" s="3">
        <f t="shared" si="49"/>
        <v>0</v>
      </c>
      <c r="L64" s="3">
        <f t="shared" si="49"/>
        <v>0</v>
      </c>
      <c r="M64" s="3">
        <f t="shared" si="49"/>
        <v>0</v>
      </c>
      <c r="N64" s="3">
        <f t="shared" si="49"/>
        <v>0</v>
      </c>
      <c r="O64" s="3">
        <f t="shared" si="49"/>
        <v>0</v>
      </c>
      <c r="P64" s="3">
        <f t="shared" si="49"/>
        <v>0</v>
      </c>
      <c r="Q64" s="3">
        <f t="shared" si="49"/>
        <v>0</v>
      </c>
      <c r="R64" s="3">
        <f t="shared" si="48"/>
        <v>0</v>
      </c>
      <c r="S64" s="3">
        <f t="shared" si="48"/>
        <v>0</v>
      </c>
      <c r="T64" s="3">
        <f t="shared" si="48"/>
        <v>0</v>
      </c>
      <c r="U64" s="3">
        <f t="shared" si="48"/>
        <v>0</v>
      </c>
      <c r="V64" s="3">
        <f t="shared" si="48"/>
        <v>0</v>
      </c>
      <c r="W64" s="3">
        <f t="shared" si="48"/>
        <v>0</v>
      </c>
      <c r="X64" s="3">
        <f t="shared" si="48"/>
        <v>0</v>
      </c>
      <c r="Y64" s="3">
        <f t="shared" si="48"/>
        <v>0</v>
      </c>
      <c r="Z64" s="3">
        <f t="shared" si="48"/>
        <v>0</v>
      </c>
      <c r="AA64" s="3">
        <f t="shared" si="48"/>
        <v>0</v>
      </c>
      <c r="AB64" s="3">
        <f t="shared" si="48"/>
        <v>0</v>
      </c>
      <c r="AC64" s="3">
        <f t="shared" si="48"/>
        <v>0</v>
      </c>
      <c r="AD64" s="3">
        <f t="shared" si="48"/>
        <v>0</v>
      </c>
      <c r="AE64" s="3">
        <f t="shared" si="48"/>
        <v>0</v>
      </c>
      <c r="AF64" s="3">
        <f t="shared" si="48"/>
        <v>0</v>
      </c>
      <c r="AG64" s="3">
        <f t="shared" si="52"/>
        <v>0</v>
      </c>
      <c r="AH64" s="3">
        <f t="shared" si="52"/>
        <v>0</v>
      </c>
      <c r="AI64" s="3">
        <f t="shared" si="52"/>
        <v>0</v>
      </c>
      <c r="AJ64" s="3">
        <f t="shared" si="52"/>
        <v>0</v>
      </c>
      <c r="AK64" s="3">
        <f t="shared" si="52"/>
        <v>0</v>
      </c>
      <c r="AL64" s="3">
        <f t="shared" si="52"/>
        <v>0</v>
      </c>
      <c r="AM64" s="3">
        <f t="shared" si="52"/>
        <v>0</v>
      </c>
      <c r="AN64" s="3">
        <f t="shared" si="52"/>
        <v>0</v>
      </c>
      <c r="AO64" s="3">
        <f t="shared" si="52"/>
        <v>0</v>
      </c>
      <c r="AP64" s="3">
        <f t="shared" si="52"/>
        <v>0</v>
      </c>
      <c r="AQ64" s="3">
        <f t="shared" si="52"/>
        <v>0</v>
      </c>
      <c r="AR64" s="3">
        <f t="shared" si="52"/>
        <v>0</v>
      </c>
      <c r="AS64" s="3">
        <f t="shared" si="52"/>
        <v>0</v>
      </c>
      <c r="AT64" s="3">
        <f t="shared" si="52"/>
        <v>0</v>
      </c>
      <c r="AU64" s="3">
        <f t="shared" si="52"/>
        <v>0</v>
      </c>
      <c r="AV64" s="3">
        <f t="shared" si="52"/>
        <v>0</v>
      </c>
      <c r="AW64" s="3">
        <f t="shared" si="50"/>
        <v>0</v>
      </c>
      <c r="AX64" s="3">
        <f t="shared" si="50"/>
        <v>0</v>
      </c>
      <c r="AY64" s="3">
        <f t="shared" si="50"/>
        <v>0</v>
      </c>
      <c r="AZ64" s="3">
        <f t="shared" si="50"/>
        <v>0</v>
      </c>
      <c r="BA64" s="3">
        <f t="shared" si="50"/>
        <v>0</v>
      </c>
      <c r="BB64" s="3">
        <f t="shared" si="50"/>
        <v>0</v>
      </c>
      <c r="BC64" s="3">
        <f t="shared" si="50"/>
        <v>0</v>
      </c>
      <c r="BD64" s="3">
        <f t="shared" si="50"/>
        <v>0</v>
      </c>
      <c r="BE64" s="3">
        <f t="shared" si="50"/>
        <v>0</v>
      </c>
      <c r="BF64" s="3">
        <f t="shared" si="50"/>
        <v>0</v>
      </c>
      <c r="BG64" s="3">
        <f t="shared" si="50"/>
        <v>0</v>
      </c>
      <c r="BH64" s="3">
        <f t="shared" si="50"/>
        <v>0</v>
      </c>
      <c r="BI64" s="3">
        <f t="shared" si="50"/>
        <v>0</v>
      </c>
      <c r="BJ64" s="3">
        <f t="shared" si="50"/>
        <v>0</v>
      </c>
      <c r="BK64" s="3">
        <f t="shared" si="50"/>
        <v>0</v>
      </c>
      <c r="BL64" s="3">
        <f t="shared" si="34"/>
        <v>0</v>
      </c>
      <c r="BM64" s="3">
        <f t="shared" si="53"/>
        <v>0</v>
      </c>
      <c r="BN64" s="3">
        <f t="shared" si="53"/>
        <v>0</v>
      </c>
      <c r="BO64" s="3">
        <f t="shared" si="53"/>
        <v>0</v>
      </c>
      <c r="BP64" s="3">
        <f t="shared" si="53"/>
        <v>0</v>
      </c>
      <c r="BQ64" s="3">
        <f t="shared" si="53"/>
        <v>0</v>
      </c>
      <c r="BR64" s="3">
        <f t="shared" si="53"/>
        <v>0</v>
      </c>
      <c r="BS64" s="3">
        <f t="shared" si="53"/>
        <v>0</v>
      </c>
      <c r="BT64" s="3">
        <f t="shared" si="53"/>
        <v>0</v>
      </c>
      <c r="BU64" s="3">
        <f t="shared" si="53"/>
        <v>0</v>
      </c>
      <c r="BV64" s="3">
        <f t="shared" si="53"/>
        <v>0</v>
      </c>
      <c r="BW64" s="3">
        <f t="shared" si="53"/>
        <v>0</v>
      </c>
      <c r="BX64" s="3">
        <f t="shared" si="53"/>
        <v>0</v>
      </c>
      <c r="BY64" s="3">
        <f t="shared" si="53"/>
        <v>0</v>
      </c>
      <c r="BZ64" s="3">
        <f t="shared" si="53"/>
        <v>0</v>
      </c>
      <c r="CA64" s="3">
        <f t="shared" si="53"/>
        <v>0</v>
      </c>
      <c r="CB64" s="3">
        <f t="shared" si="53"/>
        <v>0</v>
      </c>
      <c r="CC64" s="3">
        <f t="shared" si="51"/>
        <v>0</v>
      </c>
      <c r="CD64" s="3">
        <f t="shared" si="51"/>
        <v>0</v>
      </c>
      <c r="CE64" s="3">
        <f t="shared" si="51"/>
        <v>0</v>
      </c>
      <c r="CF64" s="3">
        <f t="shared" si="51"/>
        <v>0</v>
      </c>
      <c r="CG64" s="3">
        <f t="shared" si="51"/>
        <v>0</v>
      </c>
      <c r="CH64" s="3">
        <f t="shared" si="51"/>
        <v>0</v>
      </c>
      <c r="CI64" s="3">
        <f t="shared" si="44"/>
        <v>0</v>
      </c>
      <c r="CJ64" s="3">
        <f t="shared" si="44"/>
        <v>0</v>
      </c>
      <c r="CK64" s="3">
        <f t="shared" si="44"/>
        <v>0</v>
      </c>
      <c r="CL64" s="3">
        <f t="shared" si="44"/>
        <v>0</v>
      </c>
      <c r="CM64" s="3">
        <f t="shared" si="44"/>
        <v>0</v>
      </c>
      <c r="CN64" s="3">
        <f t="shared" ref="CN64:CS64" si="57">IF(TRIM(MID(SUBSTITUTE(CN$2,";",REPT(" ",LEN(CN$2))),($A64*LEN(CN$2)+1),LEN(CN$2)))&lt;&gt;"",TRIM(MID(SUBSTITUTE(CN$2,";",REPT(" ",LEN(CN$2))),($A64*LEN(CN$2)+1),LEN(CN$2))),0)</f>
        <v>0</v>
      </c>
      <c r="CO64" s="3">
        <f t="shared" si="57"/>
        <v>0</v>
      </c>
      <c r="CP64" s="3">
        <f t="shared" si="57"/>
        <v>0</v>
      </c>
      <c r="CQ64" s="3">
        <f t="shared" si="57"/>
        <v>0</v>
      </c>
      <c r="CR64" s="3">
        <f t="shared" si="57"/>
        <v>0</v>
      </c>
      <c r="CS64" s="3">
        <f t="shared" si="57"/>
        <v>0</v>
      </c>
      <c r="CT64" s="3">
        <f t="shared" si="54"/>
        <v>0</v>
      </c>
      <c r="CU64" s="3">
        <f t="shared" si="54"/>
        <v>0</v>
      </c>
      <c r="CV64" s="3">
        <f t="shared" si="54"/>
        <v>0</v>
      </c>
      <c r="CW64" s="3">
        <f t="shared" si="54"/>
        <v>0</v>
      </c>
      <c r="CX64" s="3">
        <f t="shared" si="54"/>
        <v>0</v>
      </c>
      <c r="CY64" s="3">
        <f t="shared" si="54"/>
        <v>0</v>
      </c>
      <c r="CZ64" s="3">
        <f t="shared" si="54"/>
        <v>0</v>
      </c>
      <c r="DA64" s="3">
        <f t="shared" si="54"/>
        <v>0</v>
      </c>
      <c r="DB64" s="3">
        <f t="shared" si="54"/>
        <v>0</v>
      </c>
      <c r="DC64" s="3">
        <f t="shared" si="54"/>
        <v>0</v>
      </c>
      <c r="DD64" s="3">
        <f t="shared" si="55"/>
        <v>0</v>
      </c>
      <c r="DE64" s="3">
        <f t="shared" si="55"/>
        <v>0</v>
      </c>
      <c r="DF64" s="3">
        <f t="shared" si="55"/>
        <v>0</v>
      </c>
      <c r="DG64" s="3">
        <f t="shared" si="55"/>
        <v>0</v>
      </c>
      <c r="DH64" s="3">
        <f t="shared" si="55"/>
        <v>0</v>
      </c>
      <c r="DI64" s="3">
        <f t="shared" si="55"/>
        <v>0</v>
      </c>
      <c r="DJ64" s="3">
        <f t="shared" si="55"/>
        <v>0</v>
      </c>
      <c r="DK64" s="3">
        <f t="shared" si="55"/>
        <v>0</v>
      </c>
      <c r="DL64" s="3">
        <f t="shared" si="55"/>
        <v>0</v>
      </c>
      <c r="DM64" s="3">
        <f t="shared" si="55"/>
        <v>0</v>
      </c>
      <c r="DN64" s="3">
        <f t="shared" si="56"/>
        <v>0</v>
      </c>
      <c r="DO64" s="3">
        <f t="shared" si="56"/>
        <v>0</v>
      </c>
      <c r="DP64" s="3">
        <f t="shared" si="56"/>
        <v>0</v>
      </c>
      <c r="DQ64" s="3">
        <f t="shared" si="56"/>
        <v>0</v>
      </c>
      <c r="DR64" s="3">
        <f t="shared" si="56"/>
        <v>0</v>
      </c>
      <c r="DS64" s="3">
        <f t="shared" si="56"/>
        <v>0</v>
      </c>
      <c r="DT64" s="3">
        <f t="shared" si="56"/>
        <v>0</v>
      </c>
      <c r="DU64" s="3">
        <f t="shared" si="56"/>
        <v>0</v>
      </c>
      <c r="DV64" s="3">
        <f t="shared" si="56"/>
        <v>0</v>
      </c>
      <c r="DW64" s="3">
        <f t="shared" si="56"/>
        <v>0</v>
      </c>
      <c r="DX64" s="3">
        <f t="shared" si="56"/>
        <v>0</v>
      </c>
      <c r="DY64" s="3">
        <f t="shared" si="56"/>
        <v>0</v>
      </c>
    </row>
    <row r="65" spans="1:129" x14ac:dyDescent="0.3">
      <c r="A65">
        <v>62</v>
      </c>
      <c r="B65" s="3">
        <f t="shared" si="49"/>
        <v>0</v>
      </c>
      <c r="C65" s="3">
        <f t="shared" si="49"/>
        <v>0</v>
      </c>
      <c r="D65" s="3">
        <f t="shared" si="49"/>
        <v>0</v>
      </c>
      <c r="E65" s="3">
        <f t="shared" si="49"/>
        <v>0</v>
      </c>
      <c r="F65" s="3">
        <f t="shared" si="49"/>
        <v>0</v>
      </c>
      <c r="G65" s="3">
        <f t="shared" si="49"/>
        <v>0</v>
      </c>
      <c r="H65" s="3">
        <f t="shared" si="49"/>
        <v>0</v>
      </c>
      <c r="I65" s="3">
        <f t="shared" si="49"/>
        <v>0</v>
      </c>
      <c r="J65" s="3">
        <f t="shared" si="49"/>
        <v>0</v>
      </c>
      <c r="K65" s="3">
        <f t="shared" si="49"/>
        <v>0</v>
      </c>
      <c r="L65" s="3">
        <f t="shared" si="49"/>
        <v>0</v>
      </c>
      <c r="M65" s="3">
        <f t="shared" si="49"/>
        <v>0</v>
      </c>
      <c r="N65" s="3">
        <f t="shared" si="49"/>
        <v>0</v>
      </c>
      <c r="O65" s="3">
        <f t="shared" si="49"/>
        <v>0</v>
      </c>
      <c r="P65" s="3">
        <f t="shared" si="49"/>
        <v>0</v>
      </c>
      <c r="Q65" s="3">
        <f t="shared" si="49"/>
        <v>0</v>
      </c>
      <c r="R65" s="3">
        <f t="shared" si="48"/>
        <v>0</v>
      </c>
      <c r="S65" s="3">
        <f t="shared" si="48"/>
        <v>0</v>
      </c>
      <c r="T65" s="3">
        <f t="shared" si="48"/>
        <v>0</v>
      </c>
      <c r="U65" s="3">
        <f t="shared" si="48"/>
        <v>0</v>
      </c>
      <c r="V65" s="3">
        <f t="shared" si="48"/>
        <v>0</v>
      </c>
      <c r="W65" s="3">
        <f t="shared" si="48"/>
        <v>0</v>
      </c>
      <c r="X65" s="3">
        <f t="shared" si="48"/>
        <v>0</v>
      </c>
      <c r="Y65" s="3">
        <f t="shared" si="48"/>
        <v>0</v>
      </c>
      <c r="Z65" s="3">
        <f t="shared" si="48"/>
        <v>0</v>
      </c>
      <c r="AA65" s="3">
        <f t="shared" si="48"/>
        <v>0</v>
      </c>
      <c r="AB65" s="3">
        <f t="shared" si="48"/>
        <v>0</v>
      </c>
      <c r="AC65" s="3">
        <f t="shared" si="48"/>
        <v>0</v>
      </c>
      <c r="AD65" s="3">
        <f t="shared" si="48"/>
        <v>0</v>
      </c>
      <c r="AE65" s="3">
        <f t="shared" si="48"/>
        <v>0</v>
      </c>
      <c r="AF65" s="3">
        <f t="shared" si="48"/>
        <v>0</v>
      </c>
      <c r="AG65" s="3">
        <f t="shared" si="52"/>
        <v>0</v>
      </c>
      <c r="AH65" s="3">
        <f t="shared" si="52"/>
        <v>0</v>
      </c>
      <c r="AI65" s="3">
        <f t="shared" si="52"/>
        <v>0</v>
      </c>
      <c r="AJ65" s="3">
        <f t="shared" si="52"/>
        <v>0</v>
      </c>
      <c r="AK65" s="3">
        <f t="shared" si="52"/>
        <v>0</v>
      </c>
      <c r="AL65" s="3">
        <f t="shared" si="52"/>
        <v>0</v>
      </c>
      <c r="AM65" s="3">
        <f t="shared" si="52"/>
        <v>0</v>
      </c>
      <c r="AN65" s="3">
        <f t="shared" si="52"/>
        <v>0</v>
      </c>
      <c r="AO65" s="3">
        <f t="shared" si="52"/>
        <v>0</v>
      </c>
      <c r="AP65" s="3">
        <f t="shared" si="52"/>
        <v>0</v>
      </c>
      <c r="AQ65" s="3">
        <f t="shared" si="52"/>
        <v>0</v>
      </c>
      <c r="AR65" s="3">
        <f t="shared" si="52"/>
        <v>0</v>
      </c>
      <c r="AS65" s="3">
        <f t="shared" si="52"/>
        <v>0</v>
      </c>
      <c r="AT65" s="3">
        <f t="shared" si="52"/>
        <v>0</v>
      </c>
      <c r="AU65" s="3">
        <f t="shared" si="52"/>
        <v>0</v>
      </c>
      <c r="AV65" s="3">
        <f t="shared" si="52"/>
        <v>0</v>
      </c>
      <c r="AW65" s="3">
        <f t="shared" si="50"/>
        <v>0</v>
      </c>
      <c r="AX65" s="3">
        <f t="shared" si="50"/>
        <v>0</v>
      </c>
      <c r="AY65" s="3">
        <f t="shared" si="50"/>
        <v>0</v>
      </c>
      <c r="AZ65" s="3">
        <f t="shared" si="50"/>
        <v>0</v>
      </c>
      <c r="BA65" s="3">
        <f t="shared" si="50"/>
        <v>0</v>
      </c>
      <c r="BB65" s="3">
        <f t="shared" si="50"/>
        <v>0</v>
      </c>
      <c r="BC65" s="3">
        <f t="shared" si="50"/>
        <v>0</v>
      </c>
      <c r="BD65" s="3">
        <f t="shared" si="50"/>
        <v>0</v>
      </c>
      <c r="BE65" s="3">
        <f t="shared" si="50"/>
        <v>0</v>
      </c>
      <c r="BF65" s="3">
        <f t="shared" si="50"/>
        <v>0</v>
      </c>
      <c r="BG65" s="3">
        <f t="shared" si="50"/>
        <v>0</v>
      </c>
      <c r="BH65" s="3">
        <f t="shared" si="50"/>
        <v>0</v>
      </c>
      <c r="BI65" s="3">
        <f t="shared" si="50"/>
        <v>0</v>
      </c>
      <c r="BJ65" s="3">
        <f t="shared" si="50"/>
        <v>0</v>
      </c>
      <c r="BK65" s="3">
        <f t="shared" si="50"/>
        <v>0</v>
      </c>
      <c r="BL65" s="3">
        <f t="shared" si="34"/>
        <v>0</v>
      </c>
      <c r="BM65" s="3">
        <f t="shared" si="53"/>
        <v>0</v>
      </c>
      <c r="BN65" s="3">
        <f t="shared" si="53"/>
        <v>0</v>
      </c>
      <c r="BO65" s="3">
        <f t="shared" si="53"/>
        <v>0</v>
      </c>
      <c r="BP65" s="3">
        <f t="shared" si="53"/>
        <v>0</v>
      </c>
      <c r="BQ65" s="3">
        <f t="shared" si="53"/>
        <v>0</v>
      </c>
      <c r="BR65" s="3">
        <f t="shared" si="53"/>
        <v>0</v>
      </c>
      <c r="BS65" s="3">
        <f t="shared" si="53"/>
        <v>0</v>
      </c>
      <c r="BT65" s="3">
        <f t="shared" si="53"/>
        <v>0</v>
      </c>
      <c r="BU65" s="3">
        <f t="shared" si="53"/>
        <v>0</v>
      </c>
      <c r="BV65" s="3">
        <f t="shared" si="53"/>
        <v>0</v>
      </c>
      <c r="BW65" s="3">
        <f t="shared" si="53"/>
        <v>0</v>
      </c>
      <c r="BX65" s="3">
        <f t="shared" si="53"/>
        <v>0</v>
      </c>
      <c r="BY65" s="3">
        <f t="shared" si="53"/>
        <v>0</v>
      </c>
      <c r="BZ65" s="3">
        <f t="shared" si="53"/>
        <v>0</v>
      </c>
      <c r="CA65" s="3">
        <f t="shared" si="53"/>
        <v>0</v>
      </c>
      <c r="CB65" s="3">
        <f t="shared" si="53"/>
        <v>0</v>
      </c>
      <c r="CC65" s="3">
        <f t="shared" si="51"/>
        <v>0</v>
      </c>
      <c r="CD65" s="3">
        <f t="shared" si="51"/>
        <v>0</v>
      </c>
      <c r="CE65" s="3">
        <f t="shared" si="51"/>
        <v>0</v>
      </c>
      <c r="CF65" s="3">
        <f t="shared" si="51"/>
        <v>0</v>
      </c>
      <c r="CG65" s="3">
        <f t="shared" si="51"/>
        <v>0</v>
      </c>
      <c r="CH65" s="3">
        <f t="shared" si="51"/>
        <v>0</v>
      </c>
      <c r="CI65" s="3">
        <f t="shared" ref="CI65:CS80" si="58">IF(TRIM(MID(SUBSTITUTE(CI$2,";",REPT(" ",LEN(CI$2))),($A65*LEN(CI$2)+1),LEN(CI$2)))&lt;&gt;"",TRIM(MID(SUBSTITUTE(CI$2,";",REPT(" ",LEN(CI$2))),($A65*LEN(CI$2)+1),LEN(CI$2))),0)</f>
        <v>0</v>
      </c>
      <c r="CJ65" s="3">
        <f t="shared" si="58"/>
        <v>0</v>
      </c>
      <c r="CK65" s="3">
        <f t="shared" si="58"/>
        <v>0</v>
      </c>
      <c r="CL65" s="3">
        <f t="shared" si="58"/>
        <v>0</v>
      </c>
      <c r="CM65" s="3">
        <f t="shared" si="58"/>
        <v>0</v>
      </c>
      <c r="CN65" s="3">
        <f t="shared" si="58"/>
        <v>0</v>
      </c>
      <c r="CO65" s="3">
        <f t="shared" si="58"/>
        <v>0</v>
      </c>
      <c r="CP65" s="3">
        <f t="shared" si="58"/>
        <v>0</v>
      </c>
      <c r="CQ65" s="3">
        <f t="shared" si="58"/>
        <v>0</v>
      </c>
      <c r="CR65" s="3">
        <f t="shared" si="58"/>
        <v>0</v>
      </c>
      <c r="CS65" s="3">
        <f t="shared" si="58"/>
        <v>0</v>
      </c>
      <c r="CT65" s="3">
        <f t="shared" si="54"/>
        <v>0</v>
      </c>
      <c r="CU65" s="3">
        <f t="shared" si="54"/>
        <v>0</v>
      </c>
      <c r="CV65" s="3">
        <f t="shared" si="54"/>
        <v>0</v>
      </c>
      <c r="CW65" s="3">
        <f t="shared" si="54"/>
        <v>0</v>
      </c>
      <c r="CX65" s="3">
        <f t="shared" si="54"/>
        <v>0</v>
      </c>
      <c r="CY65" s="3">
        <f t="shared" si="54"/>
        <v>0</v>
      </c>
      <c r="CZ65" s="3">
        <f t="shared" si="54"/>
        <v>0</v>
      </c>
      <c r="DA65" s="3">
        <f t="shared" si="54"/>
        <v>0</v>
      </c>
      <c r="DB65" s="3">
        <f t="shared" si="54"/>
        <v>0</v>
      </c>
      <c r="DC65" s="3">
        <f t="shared" si="54"/>
        <v>0</v>
      </c>
      <c r="DD65" s="3">
        <f t="shared" si="55"/>
        <v>0</v>
      </c>
      <c r="DE65" s="3">
        <f t="shared" si="55"/>
        <v>0</v>
      </c>
      <c r="DF65" s="3">
        <f t="shared" si="55"/>
        <v>0</v>
      </c>
      <c r="DG65" s="3">
        <f t="shared" si="55"/>
        <v>0</v>
      </c>
      <c r="DH65" s="3">
        <f t="shared" si="55"/>
        <v>0</v>
      </c>
      <c r="DI65" s="3">
        <f t="shared" si="55"/>
        <v>0</v>
      </c>
      <c r="DJ65" s="3">
        <f t="shared" si="55"/>
        <v>0</v>
      </c>
      <c r="DK65" s="3">
        <f t="shared" si="55"/>
        <v>0</v>
      </c>
      <c r="DL65" s="3">
        <f t="shared" si="55"/>
        <v>0</v>
      </c>
      <c r="DM65" s="3">
        <f t="shared" si="55"/>
        <v>0</v>
      </c>
      <c r="DN65" s="3">
        <f t="shared" si="56"/>
        <v>0</v>
      </c>
      <c r="DO65" s="3">
        <f t="shared" si="56"/>
        <v>0</v>
      </c>
      <c r="DP65" s="3">
        <f t="shared" si="56"/>
        <v>0</v>
      </c>
      <c r="DQ65" s="3">
        <f t="shared" si="56"/>
        <v>0</v>
      </c>
      <c r="DR65" s="3">
        <f t="shared" si="56"/>
        <v>0</v>
      </c>
      <c r="DS65" s="3">
        <f t="shared" si="56"/>
        <v>0</v>
      </c>
      <c r="DT65" s="3">
        <f t="shared" si="56"/>
        <v>0</v>
      </c>
      <c r="DU65" s="3">
        <f t="shared" si="56"/>
        <v>0</v>
      </c>
      <c r="DV65" s="3">
        <f t="shared" si="56"/>
        <v>0</v>
      </c>
      <c r="DW65" s="3">
        <f t="shared" si="56"/>
        <v>0</v>
      </c>
      <c r="DX65" s="3">
        <f t="shared" si="56"/>
        <v>0</v>
      </c>
      <c r="DY65" s="3">
        <f t="shared" si="56"/>
        <v>0</v>
      </c>
    </row>
    <row r="66" spans="1:129" x14ac:dyDescent="0.3">
      <c r="A66">
        <v>63</v>
      </c>
      <c r="B66" s="3">
        <f t="shared" si="49"/>
        <v>0</v>
      </c>
      <c r="C66" s="3">
        <f t="shared" si="49"/>
        <v>0</v>
      </c>
      <c r="D66" s="3">
        <f t="shared" si="49"/>
        <v>0</v>
      </c>
      <c r="E66" s="3">
        <f t="shared" si="49"/>
        <v>0</v>
      </c>
      <c r="F66" s="3">
        <f t="shared" si="49"/>
        <v>0</v>
      </c>
      <c r="G66" s="3">
        <f t="shared" si="49"/>
        <v>0</v>
      </c>
      <c r="H66" s="3">
        <f t="shared" si="49"/>
        <v>0</v>
      </c>
      <c r="I66" s="3">
        <f t="shared" si="49"/>
        <v>0</v>
      </c>
      <c r="J66" s="3">
        <f t="shared" si="49"/>
        <v>0</v>
      </c>
      <c r="K66" s="3">
        <f t="shared" si="49"/>
        <v>0</v>
      </c>
      <c r="L66" s="3">
        <f t="shared" si="49"/>
        <v>0</v>
      </c>
      <c r="M66" s="3">
        <f t="shared" si="49"/>
        <v>0</v>
      </c>
      <c r="N66" s="3">
        <f t="shared" si="49"/>
        <v>0</v>
      </c>
      <c r="O66" s="3">
        <f t="shared" si="49"/>
        <v>0</v>
      </c>
      <c r="P66" s="3">
        <f t="shared" si="49"/>
        <v>0</v>
      </c>
      <c r="Q66" s="3">
        <f t="shared" si="49"/>
        <v>0</v>
      </c>
      <c r="R66" s="3">
        <f t="shared" si="48"/>
        <v>0</v>
      </c>
      <c r="S66" s="3">
        <f t="shared" si="48"/>
        <v>0</v>
      </c>
      <c r="T66" s="3">
        <f t="shared" si="48"/>
        <v>0</v>
      </c>
      <c r="U66" s="3">
        <f t="shared" si="48"/>
        <v>0</v>
      </c>
      <c r="V66" s="3">
        <f t="shared" si="48"/>
        <v>0</v>
      </c>
      <c r="W66" s="3">
        <f t="shared" si="48"/>
        <v>0</v>
      </c>
      <c r="X66" s="3">
        <f t="shared" si="48"/>
        <v>0</v>
      </c>
      <c r="Y66" s="3">
        <f t="shared" si="48"/>
        <v>0</v>
      </c>
      <c r="Z66" s="3">
        <f t="shared" si="48"/>
        <v>0</v>
      </c>
      <c r="AA66" s="3">
        <f t="shared" si="48"/>
        <v>0</v>
      </c>
      <c r="AB66" s="3">
        <f t="shared" si="48"/>
        <v>0</v>
      </c>
      <c r="AC66" s="3">
        <f t="shared" si="48"/>
        <v>0</v>
      </c>
      <c r="AD66" s="3">
        <f t="shared" si="48"/>
        <v>0</v>
      </c>
      <c r="AE66" s="3">
        <f t="shared" si="48"/>
        <v>0</v>
      </c>
      <c r="AF66" s="3">
        <f t="shared" si="48"/>
        <v>0</v>
      </c>
      <c r="AG66" s="3">
        <f t="shared" si="52"/>
        <v>0</v>
      </c>
      <c r="AH66" s="3">
        <f t="shared" si="52"/>
        <v>0</v>
      </c>
      <c r="AI66" s="3">
        <f t="shared" si="52"/>
        <v>0</v>
      </c>
      <c r="AJ66" s="3">
        <f t="shared" si="52"/>
        <v>0</v>
      </c>
      <c r="AK66" s="3">
        <f t="shared" si="52"/>
        <v>0</v>
      </c>
      <c r="AL66" s="3">
        <f t="shared" si="52"/>
        <v>0</v>
      </c>
      <c r="AM66" s="3">
        <f t="shared" si="52"/>
        <v>0</v>
      </c>
      <c r="AN66" s="3">
        <f t="shared" si="52"/>
        <v>0</v>
      </c>
      <c r="AO66" s="3">
        <f t="shared" si="52"/>
        <v>0</v>
      </c>
      <c r="AP66" s="3">
        <f t="shared" si="52"/>
        <v>0</v>
      </c>
      <c r="AQ66" s="3">
        <f t="shared" si="52"/>
        <v>0</v>
      </c>
      <c r="AR66" s="3">
        <f t="shared" si="52"/>
        <v>0</v>
      </c>
      <c r="AS66" s="3">
        <f t="shared" si="52"/>
        <v>0</v>
      </c>
      <c r="AT66" s="3">
        <f t="shared" si="52"/>
        <v>0</v>
      </c>
      <c r="AU66" s="3">
        <f t="shared" si="52"/>
        <v>0</v>
      </c>
      <c r="AV66" s="3">
        <f t="shared" si="52"/>
        <v>0</v>
      </c>
      <c r="AW66" s="3">
        <f t="shared" si="50"/>
        <v>0</v>
      </c>
      <c r="AX66" s="3">
        <f t="shared" si="50"/>
        <v>0</v>
      </c>
      <c r="AY66" s="3">
        <f t="shared" si="50"/>
        <v>0</v>
      </c>
      <c r="AZ66" s="3">
        <f t="shared" si="50"/>
        <v>0</v>
      </c>
      <c r="BA66" s="3">
        <f t="shared" si="50"/>
        <v>0</v>
      </c>
      <c r="BB66" s="3">
        <f t="shared" si="50"/>
        <v>0</v>
      </c>
      <c r="BC66" s="3">
        <f t="shared" si="50"/>
        <v>0</v>
      </c>
      <c r="BD66" s="3">
        <f t="shared" si="50"/>
        <v>0</v>
      </c>
      <c r="BE66" s="3">
        <f t="shared" si="50"/>
        <v>0</v>
      </c>
      <c r="BF66" s="3">
        <f t="shared" si="50"/>
        <v>0</v>
      </c>
      <c r="BG66" s="3">
        <f t="shared" si="50"/>
        <v>0</v>
      </c>
      <c r="BH66" s="3">
        <f t="shared" si="50"/>
        <v>0</v>
      </c>
      <c r="BI66" s="3">
        <f t="shared" si="50"/>
        <v>0</v>
      </c>
      <c r="BJ66" s="3">
        <f t="shared" si="50"/>
        <v>0</v>
      </c>
      <c r="BK66" s="3">
        <f t="shared" si="50"/>
        <v>0</v>
      </c>
      <c r="BL66" s="3">
        <f t="shared" si="34"/>
        <v>0</v>
      </c>
      <c r="BM66" s="3">
        <f t="shared" si="53"/>
        <v>0</v>
      </c>
      <c r="BN66" s="3">
        <f t="shared" si="53"/>
        <v>0</v>
      </c>
      <c r="BO66" s="3">
        <f t="shared" si="53"/>
        <v>0</v>
      </c>
      <c r="BP66" s="3">
        <f t="shared" si="53"/>
        <v>0</v>
      </c>
      <c r="BQ66" s="3">
        <f t="shared" si="53"/>
        <v>0</v>
      </c>
      <c r="BR66" s="3">
        <f t="shared" si="53"/>
        <v>0</v>
      </c>
      <c r="BS66" s="3">
        <f t="shared" si="53"/>
        <v>0</v>
      </c>
      <c r="BT66" s="3">
        <f t="shared" si="53"/>
        <v>0</v>
      </c>
      <c r="BU66" s="3">
        <f t="shared" si="53"/>
        <v>0</v>
      </c>
      <c r="BV66" s="3">
        <f t="shared" si="53"/>
        <v>0</v>
      </c>
      <c r="BW66" s="3">
        <f t="shared" si="53"/>
        <v>0</v>
      </c>
      <c r="BX66" s="3">
        <f t="shared" si="53"/>
        <v>0</v>
      </c>
      <c r="BY66" s="3">
        <f t="shared" si="53"/>
        <v>0</v>
      </c>
      <c r="BZ66" s="3">
        <f t="shared" si="53"/>
        <v>0</v>
      </c>
      <c r="CA66" s="3">
        <f t="shared" si="53"/>
        <v>0</v>
      </c>
      <c r="CB66" s="3">
        <f t="shared" si="53"/>
        <v>0</v>
      </c>
      <c r="CC66" s="3">
        <f t="shared" si="51"/>
        <v>0</v>
      </c>
      <c r="CD66" s="3">
        <f t="shared" si="51"/>
        <v>0</v>
      </c>
      <c r="CE66" s="3">
        <f t="shared" si="51"/>
        <v>0</v>
      </c>
      <c r="CF66" s="3">
        <f t="shared" si="51"/>
        <v>0</v>
      </c>
      <c r="CG66" s="3">
        <f t="shared" si="51"/>
        <v>0</v>
      </c>
      <c r="CH66" s="3">
        <f t="shared" si="51"/>
        <v>0</v>
      </c>
      <c r="CI66" s="3">
        <f t="shared" si="58"/>
        <v>0</v>
      </c>
      <c r="CJ66" s="3">
        <f t="shared" si="58"/>
        <v>0</v>
      </c>
      <c r="CK66" s="3">
        <f t="shared" si="58"/>
        <v>0</v>
      </c>
      <c r="CL66" s="3">
        <f t="shared" si="58"/>
        <v>0</v>
      </c>
      <c r="CM66" s="3">
        <f t="shared" si="58"/>
        <v>0</v>
      </c>
      <c r="CN66" s="3">
        <f t="shared" si="58"/>
        <v>0</v>
      </c>
      <c r="CO66" s="3">
        <f t="shared" si="58"/>
        <v>0</v>
      </c>
      <c r="CP66" s="3">
        <f t="shared" si="58"/>
        <v>0</v>
      </c>
      <c r="CQ66" s="3">
        <f t="shared" si="58"/>
        <v>0</v>
      </c>
      <c r="CR66" s="3">
        <f t="shared" si="58"/>
        <v>0</v>
      </c>
      <c r="CS66" s="3">
        <f t="shared" si="58"/>
        <v>0</v>
      </c>
      <c r="CT66" s="3">
        <f t="shared" si="54"/>
        <v>0</v>
      </c>
      <c r="CU66" s="3">
        <f t="shared" si="54"/>
        <v>0</v>
      </c>
      <c r="CV66" s="3">
        <f t="shared" si="54"/>
        <v>0</v>
      </c>
      <c r="CW66" s="3">
        <f t="shared" si="54"/>
        <v>0</v>
      </c>
      <c r="CX66" s="3">
        <f t="shared" si="54"/>
        <v>0</v>
      </c>
      <c r="CY66" s="3">
        <f t="shared" si="54"/>
        <v>0</v>
      </c>
      <c r="CZ66" s="3">
        <f t="shared" si="54"/>
        <v>0</v>
      </c>
      <c r="DA66" s="3">
        <f t="shared" si="54"/>
        <v>0</v>
      </c>
      <c r="DB66" s="3">
        <f t="shared" si="54"/>
        <v>0</v>
      </c>
      <c r="DC66" s="3">
        <f t="shared" si="54"/>
        <v>0</v>
      </c>
      <c r="DD66" s="3">
        <f t="shared" si="55"/>
        <v>0</v>
      </c>
      <c r="DE66" s="3">
        <f t="shared" si="55"/>
        <v>0</v>
      </c>
      <c r="DF66" s="3">
        <f t="shared" si="55"/>
        <v>0</v>
      </c>
      <c r="DG66" s="3">
        <f t="shared" si="55"/>
        <v>0</v>
      </c>
      <c r="DH66" s="3">
        <f t="shared" si="55"/>
        <v>0</v>
      </c>
      <c r="DI66" s="3">
        <f t="shared" si="55"/>
        <v>0</v>
      </c>
      <c r="DJ66" s="3">
        <f t="shared" si="55"/>
        <v>0</v>
      </c>
      <c r="DK66" s="3">
        <f t="shared" si="55"/>
        <v>0</v>
      </c>
      <c r="DL66" s="3">
        <f t="shared" si="55"/>
        <v>0</v>
      </c>
      <c r="DM66" s="3">
        <f t="shared" si="55"/>
        <v>0</v>
      </c>
      <c r="DN66" s="3">
        <f t="shared" si="56"/>
        <v>0</v>
      </c>
      <c r="DO66" s="3">
        <f t="shared" si="56"/>
        <v>0</v>
      </c>
      <c r="DP66" s="3">
        <f t="shared" si="56"/>
        <v>0</v>
      </c>
      <c r="DQ66" s="3">
        <f t="shared" si="56"/>
        <v>0</v>
      </c>
      <c r="DR66" s="3">
        <f t="shared" si="56"/>
        <v>0</v>
      </c>
      <c r="DS66" s="3">
        <f t="shared" si="56"/>
        <v>0</v>
      </c>
      <c r="DT66" s="3">
        <f t="shared" si="56"/>
        <v>0</v>
      </c>
      <c r="DU66" s="3">
        <f t="shared" si="56"/>
        <v>0</v>
      </c>
      <c r="DV66" s="3">
        <f t="shared" si="56"/>
        <v>0</v>
      </c>
      <c r="DW66" s="3">
        <f t="shared" si="56"/>
        <v>0</v>
      </c>
      <c r="DX66" s="3">
        <f t="shared" si="56"/>
        <v>0</v>
      </c>
      <c r="DY66" s="3">
        <f t="shared" si="56"/>
        <v>0</v>
      </c>
    </row>
    <row r="67" spans="1:129" x14ac:dyDescent="0.3">
      <c r="A67">
        <v>64</v>
      </c>
      <c r="B67" s="3">
        <f t="shared" si="49"/>
        <v>0</v>
      </c>
      <c r="C67" s="3">
        <f t="shared" si="49"/>
        <v>0</v>
      </c>
      <c r="D67" s="3">
        <f t="shared" si="49"/>
        <v>0</v>
      </c>
      <c r="E67" s="3">
        <f t="shared" si="49"/>
        <v>0</v>
      </c>
      <c r="F67" s="3">
        <f t="shared" si="49"/>
        <v>0</v>
      </c>
      <c r="G67" s="3">
        <f t="shared" si="49"/>
        <v>0</v>
      </c>
      <c r="H67" s="3">
        <f t="shared" si="49"/>
        <v>0</v>
      </c>
      <c r="I67" s="3">
        <f t="shared" si="49"/>
        <v>0</v>
      </c>
      <c r="J67" s="3">
        <f t="shared" si="49"/>
        <v>0</v>
      </c>
      <c r="K67" s="3">
        <f t="shared" si="49"/>
        <v>0</v>
      </c>
      <c r="L67" s="3">
        <f t="shared" si="49"/>
        <v>0</v>
      </c>
      <c r="M67" s="3">
        <f t="shared" si="49"/>
        <v>0</v>
      </c>
      <c r="N67" s="3">
        <f t="shared" si="49"/>
        <v>0</v>
      </c>
      <c r="O67" s="3">
        <f t="shared" si="49"/>
        <v>0</v>
      </c>
      <c r="P67" s="3">
        <f t="shared" si="49"/>
        <v>0</v>
      </c>
      <c r="Q67" s="3">
        <f t="shared" si="49"/>
        <v>0</v>
      </c>
      <c r="R67" s="3">
        <f t="shared" si="48"/>
        <v>0</v>
      </c>
      <c r="S67" s="3">
        <f t="shared" si="48"/>
        <v>0</v>
      </c>
      <c r="T67" s="3">
        <f t="shared" si="48"/>
        <v>0</v>
      </c>
      <c r="U67" s="3">
        <f t="shared" si="48"/>
        <v>0</v>
      </c>
      <c r="V67" s="3">
        <f t="shared" si="48"/>
        <v>0</v>
      </c>
      <c r="W67" s="3">
        <f t="shared" si="48"/>
        <v>0</v>
      </c>
      <c r="X67" s="3">
        <f t="shared" si="48"/>
        <v>0</v>
      </c>
      <c r="Y67" s="3">
        <f t="shared" si="48"/>
        <v>0</v>
      </c>
      <c r="Z67" s="3">
        <f t="shared" si="48"/>
        <v>0</v>
      </c>
      <c r="AA67" s="3">
        <f t="shared" si="48"/>
        <v>0</v>
      </c>
      <c r="AB67" s="3">
        <f t="shared" si="48"/>
        <v>0</v>
      </c>
      <c r="AC67" s="3">
        <f t="shared" si="48"/>
        <v>0</v>
      </c>
      <c r="AD67" s="3">
        <f t="shared" si="48"/>
        <v>0</v>
      </c>
      <c r="AE67" s="3">
        <f t="shared" si="48"/>
        <v>0</v>
      </c>
      <c r="AF67" s="3">
        <f t="shared" si="48"/>
        <v>0</v>
      </c>
      <c r="AG67" s="3">
        <f t="shared" si="52"/>
        <v>0</v>
      </c>
      <c r="AH67" s="3">
        <f t="shared" si="52"/>
        <v>0</v>
      </c>
      <c r="AI67" s="3">
        <f t="shared" si="52"/>
        <v>0</v>
      </c>
      <c r="AJ67" s="3">
        <f t="shared" si="52"/>
        <v>0</v>
      </c>
      <c r="AK67" s="3">
        <f t="shared" si="52"/>
        <v>0</v>
      </c>
      <c r="AL67" s="3">
        <f t="shared" si="52"/>
        <v>0</v>
      </c>
      <c r="AM67" s="3">
        <f t="shared" si="52"/>
        <v>0</v>
      </c>
      <c r="AN67" s="3">
        <f t="shared" si="52"/>
        <v>0</v>
      </c>
      <c r="AO67" s="3">
        <f t="shared" si="52"/>
        <v>0</v>
      </c>
      <c r="AP67" s="3">
        <f t="shared" si="52"/>
        <v>0</v>
      </c>
      <c r="AQ67" s="3">
        <f t="shared" si="52"/>
        <v>0</v>
      </c>
      <c r="AR67" s="3">
        <f t="shared" si="52"/>
        <v>0</v>
      </c>
      <c r="AS67" s="3">
        <f t="shared" si="52"/>
        <v>0</v>
      </c>
      <c r="AT67" s="3">
        <f t="shared" si="52"/>
        <v>0</v>
      </c>
      <c r="AU67" s="3">
        <f t="shared" si="52"/>
        <v>0</v>
      </c>
      <c r="AV67" s="3">
        <f t="shared" si="52"/>
        <v>0</v>
      </c>
      <c r="AW67" s="3">
        <f t="shared" si="50"/>
        <v>0</v>
      </c>
      <c r="AX67" s="3">
        <f t="shared" si="50"/>
        <v>0</v>
      </c>
      <c r="AY67" s="3">
        <f t="shared" si="50"/>
        <v>0</v>
      </c>
      <c r="AZ67" s="3">
        <f t="shared" si="50"/>
        <v>0</v>
      </c>
      <c r="BA67" s="3">
        <f t="shared" si="50"/>
        <v>0</v>
      </c>
      <c r="BB67" s="3">
        <f t="shared" si="50"/>
        <v>0</v>
      </c>
      <c r="BC67" s="3">
        <f t="shared" si="50"/>
        <v>0</v>
      </c>
      <c r="BD67" s="3">
        <f t="shared" si="50"/>
        <v>0</v>
      </c>
      <c r="BE67" s="3">
        <f t="shared" si="50"/>
        <v>0</v>
      </c>
      <c r="BF67" s="3">
        <f t="shared" si="50"/>
        <v>0</v>
      </c>
      <c r="BG67" s="3">
        <f t="shared" si="50"/>
        <v>0</v>
      </c>
      <c r="BH67" s="3">
        <f t="shared" si="50"/>
        <v>0</v>
      </c>
      <c r="BI67" s="3">
        <f t="shared" si="50"/>
        <v>0</v>
      </c>
      <c r="BJ67" s="3">
        <f t="shared" si="50"/>
        <v>0</v>
      </c>
      <c r="BK67" s="3">
        <f t="shared" si="50"/>
        <v>0</v>
      </c>
      <c r="BL67" s="3">
        <f t="shared" si="34"/>
        <v>0</v>
      </c>
      <c r="BM67" s="3">
        <f t="shared" si="53"/>
        <v>0</v>
      </c>
      <c r="BN67" s="3">
        <f t="shared" si="53"/>
        <v>0</v>
      </c>
      <c r="BO67" s="3">
        <f t="shared" si="53"/>
        <v>0</v>
      </c>
      <c r="BP67" s="3">
        <f t="shared" si="53"/>
        <v>0</v>
      </c>
      <c r="BQ67" s="3">
        <f t="shared" si="53"/>
        <v>0</v>
      </c>
      <c r="BR67" s="3">
        <f t="shared" si="53"/>
        <v>0</v>
      </c>
      <c r="BS67" s="3">
        <f t="shared" si="53"/>
        <v>0</v>
      </c>
      <c r="BT67" s="3">
        <f t="shared" si="53"/>
        <v>0</v>
      </c>
      <c r="BU67" s="3">
        <f t="shared" si="53"/>
        <v>0</v>
      </c>
      <c r="BV67" s="3">
        <f t="shared" si="53"/>
        <v>0</v>
      </c>
      <c r="BW67" s="3">
        <f t="shared" si="53"/>
        <v>0</v>
      </c>
      <c r="BX67" s="3">
        <f t="shared" si="53"/>
        <v>0</v>
      </c>
      <c r="BY67" s="3">
        <f t="shared" si="53"/>
        <v>0</v>
      </c>
      <c r="BZ67" s="3">
        <f t="shared" si="53"/>
        <v>0</v>
      </c>
      <c r="CA67" s="3">
        <f t="shared" si="53"/>
        <v>0</v>
      </c>
      <c r="CB67" s="3">
        <f t="shared" si="53"/>
        <v>0</v>
      </c>
      <c r="CC67" s="3">
        <f t="shared" si="51"/>
        <v>0</v>
      </c>
      <c r="CD67" s="3">
        <f t="shared" si="51"/>
        <v>0</v>
      </c>
      <c r="CE67" s="3">
        <f t="shared" si="51"/>
        <v>0</v>
      </c>
      <c r="CF67" s="3">
        <f t="shared" si="51"/>
        <v>0</v>
      </c>
      <c r="CG67" s="3">
        <f t="shared" si="51"/>
        <v>0</v>
      </c>
      <c r="CH67" s="3">
        <f t="shared" si="51"/>
        <v>0</v>
      </c>
      <c r="CI67" s="3">
        <f t="shared" si="58"/>
        <v>0</v>
      </c>
      <c r="CJ67" s="3">
        <f t="shared" si="58"/>
        <v>0</v>
      </c>
      <c r="CK67" s="3">
        <f t="shared" si="58"/>
        <v>0</v>
      </c>
      <c r="CL67" s="3">
        <f t="shared" si="58"/>
        <v>0</v>
      </c>
      <c r="CM67" s="3">
        <f t="shared" si="58"/>
        <v>0</v>
      </c>
      <c r="CN67" s="3">
        <f t="shared" si="58"/>
        <v>0</v>
      </c>
      <c r="CO67" s="3">
        <f t="shared" si="58"/>
        <v>0</v>
      </c>
      <c r="CP67" s="3">
        <f t="shared" si="58"/>
        <v>0</v>
      </c>
      <c r="CQ67" s="3">
        <f t="shared" si="58"/>
        <v>0</v>
      </c>
      <c r="CR67" s="3">
        <f t="shared" si="58"/>
        <v>0</v>
      </c>
      <c r="CS67" s="3">
        <f t="shared" si="58"/>
        <v>0</v>
      </c>
      <c r="CT67" s="3">
        <f t="shared" si="54"/>
        <v>0</v>
      </c>
      <c r="CU67" s="3">
        <f t="shared" si="54"/>
        <v>0</v>
      </c>
      <c r="CV67" s="3">
        <f t="shared" si="54"/>
        <v>0</v>
      </c>
      <c r="CW67" s="3">
        <f t="shared" si="54"/>
        <v>0</v>
      </c>
      <c r="CX67" s="3">
        <f t="shared" si="54"/>
        <v>0</v>
      </c>
      <c r="CY67" s="3">
        <f t="shared" si="54"/>
        <v>0</v>
      </c>
      <c r="CZ67" s="3">
        <f t="shared" si="54"/>
        <v>0</v>
      </c>
      <c r="DA67" s="3">
        <f t="shared" si="54"/>
        <v>0</v>
      </c>
      <c r="DB67" s="3">
        <f t="shared" si="54"/>
        <v>0</v>
      </c>
      <c r="DC67" s="3">
        <f t="shared" si="54"/>
        <v>0</v>
      </c>
      <c r="DD67" s="3">
        <f t="shared" si="55"/>
        <v>0</v>
      </c>
      <c r="DE67" s="3">
        <f t="shared" si="55"/>
        <v>0</v>
      </c>
      <c r="DF67" s="3">
        <f t="shared" si="55"/>
        <v>0</v>
      </c>
      <c r="DG67" s="3">
        <f t="shared" si="55"/>
        <v>0</v>
      </c>
      <c r="DH67" s="3">
        <f t="shared" si="55"/>
        <v>0</v>
      </c>
      <c r="DI67" s="3">
        <f t="shared" si="55"/>
        <v>0</v>
      </c>
      <c r="DJ67" s="3">
        <f t="shared" si="55"/>
        <v>0</v>
      </c>
      <c r="DK67" s="3">
        <f t="shared" si="55"/>
        <v>0</v>
      </c>
      <c r="DL67" s="3">
        <f t="shared" si="55"/>
        <v>0</v>
      </c>
      <c r="DM67" s="3">
        <f t="shared" si="55"/>
        <v>0</v>
      </c>
      <c r="DN67" s="3">
        <f t="shared" si="56"/>
        <v>0</v>
      </c>
      <c r="DO67" s="3">
        <f t="shared" si="56"/>
        <v>0</v>
      </c>
      <c r="DP67" s="3">
        <f t="shared" si="56"/>
        <v>0</v>
      </c>
      <c r="DQ67" s="3">
        <f t="shared" si="56"/>
        <v>0</v>
      </c>
      <c r="DR67" s="3">
        <f t="shared" si="56"/>
        <v>0</v>
      </c>
      <c r="DS67" s="3">
        <f t="shared" si="56"/>
        <v>0</v>
      </c>
      <c r="DT67" s="3">
        <f t="shared" si="56"/>
        <v>0</v>
      </c>
      <c r="DU67" s="3">
        <f t="shared" si="56"/>
        <v>0</v>
      </c>
      <c r="DV67" s="3">
        <f t="shared" si="56"/>
        <v>0</v>
      </c>
      <c r="DW67" s="3">
        <f t="shared" si="56"/>
        <v>0</v>
      </c>
      <c r="DX67" s="3">
        <f t="shared" si="56"/>
        <v>0</v>
      </c>
      <c r="DY67" s="3">
        <f t="shared" si="56"/>
        <v>0</v>
      </c>
    </row>
    <row r="68" spans="1:129" x14ac:dyDescent="0.3">
      <c r="A68">
        <v>65</v>
      </c>
      <c r="B68" s="3">
        <f t="shared" si="49"/>
        <v>0</v>
      </c>
      <c r="C68" s="3">
        <f t="shared" si="49"/>
        <v>0</v>
      </c>
      <c r="D68" s="3">
        <f t="shared" si="49"/>
        <v>0</v>
      </c>
      <c r="E68" s="3">
        <f t="shared" si="49"/>
        <v>0</v>
      </c>
      <c r="F68" s="3">
        <f t="shared" si="49"/>
        <v>0</v>
      </c>
      <c r="G68" s="3">
        <f t="shared" si="49"/>
        <v>0</v>
      </c>
      <c r="H68" s="3">
        <f t="shared" si="49"/>
        <v>0</v>
      </c>
      <c r="I68" s="3">
        <f t="shared" si="49"/>
        <v>0</v>
      </c>
      <c r="J68" s="3">
        <f t="shared" si="49"/>
        <v>0</v>
      </c>
      <c r="K68" s="3">
        <f t="shared" si="49"/>
        <v>0</v>
      </c>
      <c r="L68" s="3">
        <f t="shared" si="49"/>
        <v>0</v>
      </c>
      <c r="M68" s="3">
        <f t="shared" si="49"/>
        <v>0</v>
      </c>
      <c r="N68" s="3">
        <f t="shared" si="49"/>
        <v>0</v>
      </c>
      <c r="O68" s="3">
        <f t="shared" si="49"/>
        <v>0</v>
      </c>
      <c r="P68" s="3">
        <f t="shared" si="49"/>
        <v>0</v>
      </c>
      <c r="Q68" s="3">
        <f t="shared" si="49"/>
        <v>0</v>
      </c>
      <c r="R68" s="3">
        <f t="shared" si="48"/>
        <v>0</v>
      </c>
      <c r="S68" s="3">
        <f t="shared" si="48"/>
        <v>0</v>
      </c>
      <c r="T68" s="3">
        <f t="shared" si="48"/>
        <v>0</v>
      </c>
      <c r="U68" s="3">
        <f t="shared" si="48"/>
        <v>0</v>
      </c>
      <c r="V68" s="3">
        <f t="shared" si="48"/>
        <v>0</v>
      </c>
      <c r="W68" s="3">
        <f t="shared" si="48"/>
        <v>0</v>
      </c>
      <c r="X68" s="3">
        <f t="shared" si="48"/>
        <v>0</v>
      </c>
      <c r="Y68" s="3">
        <f t="shared" si="48"/>
        <v>0</v>
      </c>
      <c r="Z68" s="3">
        <f t="shared" si="48"/>
        <v>0</v>
      </c>
      <c r="AA68" s="3">
        <f t="shared" si="48"/>
        <v>0</v>
      </c>
      <c r="AB68" s="3">
        <f t="shared" si="48"/>
        <v>0</v>
      </c>
      <c r="AC68" s="3">
        <f t="shared" si="48"/>
        <v>0</v>
      </c>
      <c r="AD68" s="3">
        <f t="shared" si="48"/>
        <v>0</v>
      </c>
      <c r="AE68" s="3">
        <f t="shared" si="48"/>
        <v>0</v>
      </c>
      <c r="AF68" s="3">
        <f t="shared" si="48"/>
        <v>0</v>
      </c>
      <c r="AG68" s="3">
        <f t="shared" si="52"/>
        <v>0</v>
      </c>
      <c r="AH68" s="3">
        <f t="shared" si="52"/>
        <v>0</v>
      </c>
      <c r="AI68" s="3">
        <f t="shared" si="52"/>
        <v>0</v>
      </c>
      <c r="AJ68" s="3">
        <f t="shared" si="52"/>
        <v>0</v>
      </c>
      <c r="AK68" s="3">
        <f t="shared" si="52"/>
        <v>0</v>
      </c>
      <c r="AL68" s="3">
        <f t="shared" si="52"/>
        <v>0</v>
      </c>
      <c r="AM68" s="3">
        <f t="shared" si="52"/>
        <v>0</v>
      </c>
      <c r="AN68" s="3">
        <f t="shared" si="52"/>
        <v>0</v>
      </c>
      <c r="AO68" s="3">
        <f t="shared" si="52"/>
        <v>0</v>
      </c>
      <c r="AP68" s="3">
        <f t="shared" si="52"/>
        <v>0</v>
      </c>
      <c r="AQ68" s="3">
        <f t="shared" si="52"/>
        <v>0</v>
      </c>
      <c r="AR68" s="3">
        <f t="shared" si="52"/>
        <v>0</v>
      </c>
      <c r="AS68" s="3">
        <f t="shared" si="52"/>
        <v>0</v>
      </c>
      <c r="AT68" s="3">
        <f t="shared" si="52"/>
        <v>0</v>
      </c>
      <c r="AU68" s="3">
        <f t="shared" si="52"/>
        <v>0</v>
      </c>
      <c r="AV68" s="3">
        <f t="shared" si="52"/>
        <v>0</v>
      </c>
      <c r="AW68" s="3">
        <f t="shared" si="50"/>
        <v>0</v>
      </c>
      <c r="AX68" s="3">
        <f t="shared" si="50"/>
        <v>0</v>
      </c>
      <c r="AY68" s="3">
        <f t="shared" si="50"/>
        <v>0</v>
      </c>
      <c r="AZ68" s="3">
        <f t="shared" si="50"/>
        <v>0</v>
      </c>
      <c r="BA68" s="3">
        <f t="shared" si="50"/>
        <v>0</v>
      </c>
      <c r="BB68" s="3">
        <f t="shared" si="50"/>
        <v>0</v>
      </c>
      <c r="BC68" s="3">
        <f t="shared" si="50"/>
        <v>0</v>
      </c>
      <c r="BD68" s="3">
        <f t="shared" si="50"/>
        <v>0</v>
      </c>
      <c r="BE68" s="3">
        <f t="shared" si="50"/>
        <v>0</v>
      </c>
      <c r="BF68" s="3">
        <f t="shared" si="50"/>
        <v>0</v>
      </c>
      <c r="BG68" s="3">
        <f t="shared" si="50"/>
        <v>0</v>
      </c>
      <c r="BH68" s="3">
        <f t="shared" si="50"/>
        <v>0</v>
      </c>
      <c r="BI68" s="3">
        <f t="shared" si="50"/>
        <v>0</v>
      </c>
      <c r="BJ68" s="3">
        <f t="shared" si="50"/>
        <v>0</v>
      </c>
      <c r="BK68" s="3">
        <f t="shared" si="50"/>
        <v>0</v>
      </c>
      <c r="BL68" s="3">
        <f t="shared" si="34"/>
        <v>0</v>
      </c>
      <c r="BM68" s="3">
        <f t="shared" si="53"/>
        <v>0</v>
      </c>
      <c r="BN68" s="3">
        <f t="shared" si="53"/>
        <v>0</v>
      </c>
      <c r="BO68" s="3">
        <f t="shared" si="53"/>
        <v>0</v>
      </c>
      <c r="BP68" s="3">
        <f t="shared" si="53"/>
        <v>0</v>
      </c>
      <c r="BQ68" s="3">
        <f t="shared" si="53"/>
        <v>0</v>
      </c>
      <c r="BR68" s="3">
        <f t="shared" si="53"/>
        <v>0</v>
      </c>
      <c r="BS68" s="3">
        <f t="shared" si="53"/>
        <v>0</v>
      </c>
      <c r="BT68" s="3">
        <f t="shared" si="53"/>
        <v>0</v>
      </c>
      <c r="BU68" s="3">
        <f t="shared" si="53"/>
        <v>0</v>
      </c>
      <c r="BV68" s="3">
        <f t="shared" si="53"/>
        <v>0</v>
      </c>
      <c r="BW68" s="3">
        <f t="shared" si="53"/>
        <v>0</v>
      </c>
      <c r="BX68" s="3">
        <f t="shared" si="53"/>
        <v>0</v>
      </c>
      <c r="BY68" s="3">
        <f t="shared" si="53"/>
        <v>0</v>
      </c>
      <c r="BZ68" s="3">
        <f t="shared" si="53"/>
        <v>0</v>
      </c>
      <c r="CA68" s="3">
        <f t="shared" si="53"/>
        <v>0</v>
      </c>
      <c r="CB68" s="3">
        <f t="shared" si="53"/>
        <v>0</v>
      </c>
      <c r="CC68" s="3">
        <f t="shared" si="51"/>
        <v>0</v>
      </c>
      <c r="CD68" s="3">
        <f t="shared" si="51"/>
        <v>0</v>
      </c>
      <c r="CE68" s="3">
        <f t="shared" si="51"/>
        <v>0</v>
      </c>
      <c r="CF68" s="3">
        <f t="shared" si="51"/>
        <v>0</v>
      </c>
      <c r="CG68" s="3">
        <f t="shared" si="51"/>
        <v>0</v>
      </c>
      <c r="CH68" s="3">
        <f t="shared" si="51"/>
        <v>0</v>
      </c>
      <c r="CI68" s="3">
        <f t="shared" si="58"/>
        <v>0</v>
      </c>
      <c r="CJ68" s="3">
        <f t="shared" si="58"/>
        <v>0</v>
      </c>
      <c r="CK68" s="3">
        <f t="shared" si="58"/>
        <v>0</v>
      </c>
      <c r="CL68" s="3">
        <f t="shared" si="58"/>
        <v>0</v>
      </c>
      <c r="CM68" s="3">
        <f t="shared" si="58"/>
        <v>0</v>
      </c>
      <c r="CN68" s="3">
        <f t="shared" si="58"/>
        <v>0</v>
      </c>
      <c r="CO68" s="3">
        <f t="shared" si="58"/>
        <v>0</v>
      </c>
      <c r="CP68" s="3">
        <f t="shared" si="58"/>
        <v>0</v>
      </c>
      <c r="CQ68" s="3">
        <f t="shared" si="58"/>
        <v>0</v>
      </c>
      <c r="CR68" s="3">
        <f t="shared" si="58"/>
        <v>0</v>
      </c>
      <c r="CS68" s="3">
        <f t="shared" si="58"/>
        <v>0</v>
      </c>
      <c r="CT68" s="3">
        <f t="shared" si="54"/>
        <v>0</v>
      </c>
      <c r="CU68" s="3">
        <f t="shared" si="54"/>
        <v>0</v>
      </c>
      <c r="CV68" s="3">
        <f t="shared" si="54"/>
        <v>0</v>
      </c>
      <c r="CW68" s="3">
        <f t="shared" si="54"/>
        <v>0</v>
      </c>
      <c r="CX68" s="3">
        <f t="shared" si="54"/>
        <v>0</v>
      </c>
      <c r="CY68" s="3">
        <f t="shared" si="54"/>
        <v>0</v>
      </c>
      <c r="CZ68" s="3">
        <f t="shared" si="54"/>
        <v>0</v>
      </c>
      <c r="DA68" s="3">
        <f t="shared" si="54"/>
        <v>0</v>
      </c>
      <c r="DB68" s="3">
        <f t="shared" si="54"/>
        <v>0</v>
      </c>
      <c r="DC68" s="3">
        <f t="shared" si="54"/>
        <v>0</v>
      </c>
      <c r="DD68" s="3">
        <f t="shared" si="55"/>
        <v>0</v>
      </c>
      <c r="DE68" s="3">
        <f t="shared" si="55"/>
        <v>0</v>
      </c>
      <c r="DF68" s="3">
        <f t="shared" si="55"/>
        <v>0</v>
      </c>
      <c r="DG68" s="3">
        <f t="shared" si="55"/>
        <v>0</v>
      </c>
      <c r="DH68" s="3">
        <f t="shared" si="55"/>
        <v>0</v>
      </c>
      <c r="DI68" s="3">
        <f t="shared" si="55"/>
        <v>0</v>
      </c>
      <c r="DJ68" s="3">
        <f t="shared" si="55"/>
        <v>0</v>
      </c>
      <c r="DK68" s="3">
        <f t="shared" si="55"/>
        <v>0</v>
      </c>
      <c r="DL68" s="3">
        <f t="shared" si="55"/>
        <v>0</v>
      </c>
      <c r="DM68" s="3">
        <f t="shared" si="55"/>
        <v>0</v>
      </c>
      <c r="DN68" s="3">
        <f t="shared" si="56"/>
        <v>0</v>
      </c>
      <c r="DO68" s="3">
        <f t="shared" si="56"/>
        <v>0</v>
      </c>
      <c r="DP68" s="3">
        <f t="shared" si="56"/>
        <v>0</v>
      </c>
      <c r="DQ68" s="3">
        <f t="shared" si="56"/>
        <v>0</v>
      </c>
      <c r="DR68" s="3">
        <f t="shared" si="56"/>
        <v>0</v>
      </c>
      <c r="DS68" s="3">
        <f t="shared" si="56"/>
        <v>0</v>
      </c>
      <c r="DT68" s="3">
        <f t="shared" si="56"/>
        <v>0</v>
      </c>
      <c r="DU68" s="3">
        <f t="shared" si="56"/>
        <v>0</v>
      </c>
      <c r="DV68" s="3">
        <f t="shared" si="56"/>
        <v>0</v>
      </c>
      <c r="DW68" s="3">
        <f t="shared" si="56"/>
        <v>0</v>
      </c>
      <c r="DX68" s="3">
        <f t="shared" si="56"/>
        <v>0</v>
      </c>
      <c r="DY68" s="3">
        <f t="shared" si="56"/>
        <v>0</v>
      </c>
    </row>
    <row r="69" spans="1:129" x14ac:dyDescent="0.3">
      <c r="A69">
        <v>66</v>
      </c>
      <c r="B69" s="3">
        <f t="shared" si="49"/>
        <v>0</v>
      </c>
      <c r="C69" s="3">
        <f t="shared" si="49"/>
        <v>0</v>
      </c>
      <c r="D69" s="3">
        <f t="shared" si="49"/>
        <v>0</v>
      </c>
      <c r="E69" s="3">
        <f t="shared" si="49"/>
        <v>0</v>
      </c>
      <c r="F69" s="3">
        <f t="shared" si="49"/>
        <v>0</v>
      </c>
      <c r="G69" s="3">
        <f t="shared" si="49"/>
        <v>0</v>
      </c>
      <c r="H69" s="3">
        <f t="shared" si="49"/>
        <v>0</v>
      </c>
      <c r="I69" s="3">
        <f t="shared" si="49"/>
        <v>0</v>
      </c>
      <c r="J69" s="3">
        <f t="shared" si="49"/>
        <v>0</v>
      </c>
      <c r="K69" s="3">
        <f t="shared" si="49"/>
        <v>0</v>
      </c>
      <c r="L69" s="3">
        <f t="shared" si="49"/>
        <v>0</v>
      </c>
      <c r="M69" s="3">
        <f t="shared" si="49"/>
        <v>0</v>
      </c>
      <c r="N69" s="3">
        <f t="shared" si="49"/>
        <v>0</v>
      </c>
      <c r="O69" s="3">
        <f t="shared" si="49"/>
        <v>0</v>
      </c>
      <c r="P69" s="3">
        <f t="shared" si="49"/>
        <v>0</v>
      </c>
      <c r="Q69" s="3">
        <f t="shared" si="49"/>
        <v>0</v>
      </c>
      <c r="R69" s="3">
        <f t="shared" si="48"/>
        <v>0</v>
      </c>
      <c r="S69" s="3">
        <f t="shared" si="48"/>
        <v>0</v>
      </c>
      <c r="T69" s="3">
        <f t="shared" si="48"/>
        <v>0</v>
      </c>
      <c r="U69" s="3">
        <f t="shared" si="48"/>
        <v>0</v>
      </c>
      <c r="V69" s="3">
        <f t="shared" si="48"/>
        <v>0</v>
      </c>
      <c r="W69" s="3">
        <f t="shared" si="48"/>
        <v>0</v>
      </c>
      <c r="X69" s="3">
        <f t="shared" si="48"/>
        <v>0</v>
      </c>
      <c r="Y69" s="3">
        <f t="shared" si="48"/>
        <v>0</v>
      </c>
      <c r="Z69" s="3">
        <f t="shared" si="48"/>
        <v>0</v>
      </c>
      <c r="AA69" s="3">
        <f t="shared" si="48"/>
        <v>0</v>
      </c>
      <c r="AB69" s="3">
        <f t="shared" si="48"/>
        <v>0</v>
      </c>
      <c r="AC69" s="3">
        <f t="shared" si="48"/>
        <v>0</v>
      </c>
      <c r="AD69" s="3">
        <f t="shared" si="48"/>
        <v>0</v>
      </c>
      <c r="AE69" s="3">
        <f t="shared" si="48"/>
        <v>0</v>
      </c>
      <c r="AF69" s="3">
        <f t="shared" si="48"/>
        <v>0</v>
      </c>
      <c r="AG69" s="3">
        <f t="shared" si="52"/>
        <v>0</v>
      </c>
      <c r="AH69" s="3">
        <f t="shared" si="52"/>
        <v>0</v>
      </c>
      <c r="AI69" s="3">
        <f t="shared" si="52"/>
        <v>0</v>
      </c>
      <c r="AJ69" s="3">
        <f t="shared" si="52"/>
        <v>0</v>
      </c>
      <c r="AK69" s="3">
        <f t="shared" si="52"/>
        <v>0</v>
      </c>
      <c r="AL69" s="3">
        <f t="shared" si="52"/>
        <v>0</v>
      </c>
      <c r="AM69" s="3">
        <f t="shared" si="52"/>
        <v>0</v>
      </c>
      <c r="AN69" s="3">
        <f t="shared" si="52"/>
        <v>0</v>
      </c>
      <c r="AO69" s="3">
        <f t="shared" si="52"/>
        <v>0</v>
      </c>
      <c r="AP69" s="3">
        <f t="shared" si="52"/>
        <v>0</v>
      </c>
      <c r="AQ69" s="3">
        <f t="shared" si="52"/>
        <v>0</v>
      </c>
      <c r="AR69" s="3">
        <f t="shared" si="52"/>
        <v>0</v>
      </c>
      <c r="AS69" s="3">
        <f t="shared" si="52"/>
        <v>0</v>
      </c>
      <c r="AT69" s="3">
        <f t="shared" si="52"/>
        <v>0</v>
      </c>
      <c r="AU69" s="3">
        <f t="shared" si="52"/>
        <v>0</v>
      </c>
      <c r="AV69" s="3">
        <f t="shared" si="52"/>
        <v>0</v>
      </c>
      <c r="AW69" s="3">
        <f t="shared" si="50"/>
        <v>0</v>
      </c>
      <c r="AX69" s="3">
        <f t="shared" si="50"/>
        <v>0</v>
      </c>
      <c r="AY69" s="3">
        <f t="shared" si="50"/>
        <v>0</v>
      </c>
      <c r="AZ69" s="3">
        <f t="shared" si="50"/>
        <v>0</v>
      </c>
      <c r="BA69" s="3">
        <f t="shared" si="50"/>
        <v>0</v>
      </c>
      <c r="BB69" s="3">
        <f t="shared" si="50"/>
        <v>0</v>
      </c>
      <c r="BC69" s="3">
        <f t="shared" si="50"/>
        <v>0</v>
      </c>
      <c r="BD69" s="3">
        <f t="shared" si="50"/>
        <v>0</v>
      </c>
      <c r="BE69" s="3">
        <f t="shared" si="50"/>
        <v>0</v>
      </c>
      <c r="BF69" s="3">
        <f t="shared" si="50"/>
        <v>0</v>
      </c>
      <c r="BG69" s="3">
        <f t="shared" si="50"/>
        <v>0</v>
      </c>
      <c r="BH69" s="3">
        <f t="shared" si="50"/>
        <v>0</v>
      </c>
      <c r="BI69" s="3">
        <f t="shared" si="50"/>
        <v>0</v>
      </c>
      <c r="BJ69" s="3">
        <f t="shared" si="50"/>
        <v>0</v>
      </c>
      <c r="BK69" s="3">
        <f t="shared" si="50"/>
        <v>0</v>
      </c>
      <c r="BL69" s="3">
        <f t="shared" si="34"/>
        <v>0</v>
      </c>
      <c r="BM69" s="3">
        <f t="shared" si="53"/>
        <v>0</v>
      </c>
      <c r="BN69" s="3">
        <f t="shared" si="53"/>
        <v>0</v>
      </c>
      <c r="BO69" s="3">
        <f t="shared" si="53"/>
        <v>0</v>
      </c>
      <c r="BP69" s="3">
        <f t="shared" si="53"/>
        <v>0</v>
      </c>
      <c r="BQ69" s="3">
        <f t="shared" si="53"/>
        <v>0</v>
      </c>
      <c r="BR69" s="3">
        <f t="shared" si="53"/>
        <v>0</v>
      </c>
      <c r="BS69" s="3">
        <f t="shared" si="53"/>
        <v>0</v>
      </c>
      <c r="BT69" s="3">
        <f t="shared" si="53"/>
        <v>0</v>
      </c>
      <c r="BU69" s="3">
        <f t="shared" si="53"/>
        <v>0</v>
      </c>
      <c r="BV69" s="3">
        <f t="shared" si="53"/>
        <v>0</v>
      </c>
      <c r="BW69" s="3">
        <f t="shared" si="53"/>
        <v>0</v>
      </c>
      <c r="BX69" s="3">
        <f t="shared" si="53"/>
        <v>0</v>
      </c>
      <c r="BY69" s="3">
        <f t="shared" si="53"/>
        <v>0</v>
      </c>
      <c r="BZ69" s="3">
        <f t="shared" si="53"/>
        <v>0</v>
      </c>
      <c r="CA69" s="3">
        <f t="shared" si="53"/>
        <v>0</v>
      </c>
      <c r="CB69" s="3">
        <f t="shared" si="53"/>
        <v>0</v>
      </c>
      <c r="CC69" s="3">
        <f t="shared" si="51"/>
        <v>0</v>
      </c>
      <c r="CD69" s="3">
        <f t="shared" si="51"/>
        <v>0</v>
      </c>
      <c r="CE69" s="3">
        <f t="shared" si="51"/>
        <v>0</v>
      </c>
      <c r="CF69" s="3">
        <f t="shared" si="51"/>
        <v>0</v>
      </c>
      <c r="CG69" s="3">
        <f t="shared" si="51"/>
        <v>0</v>
      </c>
      <c r="CH69" s="3">
        <f t="shared" si="51"/>
        <v>0</v>
      </c>
      <c r="CI69" s="3">
        <f t="shared" si="58"/>
        <v>0</v>
      </c>
      <c r="CJ69" s="3">
        <f t="shared" si="58"/>
        <v>0</v>
      </c>
      <c r="CK69" s="3">
        <f t="shared" si="58"/>
        <v>0</v>
      </c>
      <c r="CL69" s="3">
        <f t="shared" si="58"/>
        <v>0</v>
      </c>
      <c r="CM69" s="3">
        <f t="shared" si="58"/>
        <v>0</v>
      </c>
      <c r="CN69" s="3">
        <f t="shared" si="58"/>
        <v>0</v>
      </c>
      <c r="CO69" s="3">
        <f t="shared" si="58"/>
        <v>0</v>
      </c>
      <c r="CP69" s="3">
        <f t="shared" si="58"/>
        <v>0</v>
      </c>
      <c r="CQ69" s="3">
        <f t="shared" si="58"/>
        <v>0</v>
      </c>
      <c r="CR69" s="3">
        <f t="shared" si="58"/>
        <v>0</v>
      </c>
      <c r="CS69" s="3">
        <f t="shared" si="58"/>
        <v>0</v>
      </c>
      <c r="CT69" s="3">
        <f t="shared" si="54"/>
        <v>0</v>
      </c>
      <c r="CU69" s="3">
        <f t="shared" si="54"/>
        <v>0</v>
      </c>
      <c r="CV69" s="3">
        <f t="shared" si="54"/>
        <v>0</v>
      </c>
      <c r="CW69" s="3">
        <f t="shared" si="54"/>
        <v>0</v>
      </c>
      <c r="CX69" s="3">
        <f t="shared" si="54"/>
        <v>0</v>
      </c>
      <c r="CY69" s="3">
        <f t="shared" si="54"/>
        <v>0</v>
      </c>
      <c r="CZ69" s="3">
        <f t="shared" si="54"/>
        <v>0</v>
      </c>
      <c r="DA69" s="3">
        <f t="shared" si="54"/>
        <v>0</v>
      </c>
      <c r="DB69" s="3">
        <f t="shared" si="54"/>
        <v>0</v>
      </c>
      <c r="DC69" s="3">
        <f t="shared" si="54"/>
        <v>0</v>
      </c>
      <c r="DD69" s="3">
        <f t="shared" si="55"/>
        <v>0</v>
      </c>
      <c r="DE69" s="3">
        <f t="shared" si="55"/>
        <v>0</v>
      </c>
      <c r="DF69" s="3">
        <f t="shared" si="55"/>
        <v>0</v>
      </c>
      <c r="DG69" s="3">
        <f t="shared" si="55"/>
        <v>0</v>
      </c>
      <c r="DH69" s="3">
        <f t="shared" si="55"/>
        <v>0</v>
      </c>
      <c r="DI69" s="3">
        <f t="shared" si="55"/>
        <v>0</v>
      </c>
      <c r="DJ69" s="3">
        <f t="shared" si="55"/>
        <v>0</v>
      </c>
      <c r="DK69" s="3">
        <f t="shared" si="55"/>
        <v>0</v>
      </c>
      <c r="DL69" s="3">
        <f t="shared" si="55"/>
        <v>0</v>
      </c>
      <c r="DM69" s="3">
        <f t="shared" si="55"/>
        <v>0</v>
      </c>
      <c r="DN69" s="3">
        <f t="shared" si="56"/>
        <v>0</v>
      </c>
      <c r="DO69" s="3">
        <f t="shared" si="56"/>
        <v>0</v>
      </c>
      <c r="DP69" s="3">
        <f t="shared" si="56"/>
        <v>0</v>
      </c>
      <c r="DQ69" s="3">
        <f t="shared" si="56"/>
        <v>0</v>
      </c>
      <c r="DR69" s="3">
        <f t="shared" si="56"/>
        <v>0</v>
      </c>
      <c r="DS69" s="3">
        <f t="shared" si="56"/>
        <v>0</v>
      </c>
      <c r="DT69" s="3">
        <f t="shared" si="56"/>
        <v>0</v>
      </c>
      <c r="DU69" s="3">
        <f t="shared" si="56"/>
        <v>0</v>
      </c>
      <c r="DV69" s="3">
        <f t="shared" si="56"/>
        <v>0</v>
      </c>
      <c r="DW69" s="3">
        <f t="shared" si="56"/>
        <v>0</v>
      </c>
      <c r="DX69" s="3">
        <f t="shared" si="56"/>
        <v>0</v>
      </c>
      <c r="DY69" s="3">
        <f t="shared" si="56"/>
        <v>0</v>
      </c>
    </row>
    <row r="70" spans="1:129" x14ac:dyDescent="0.3">
      <c r="A70">
        <v>67</v>
      </c>
      <c r="B70" s="3">
        <f t="shared" si="49"/>
        <v>0</v>
      </c>
      <c r="C70" s="3">
        <f t="shared" si="49"/>
        <v>0</v>
      </c>
      <c r="D70" s="3">
        <f t="shared" si="49"/>
        <v>0</v>
      </c>
      <c r="E70" s="3">
        <f t="shared" si="49"/>
        <v>0</v>
      </c>
      <c r="F70" s="3">
        <f t="shared" si="49"/>
        <v>0</v>
      </c>
      <c r="G70" s="3">
        <f t="shared" si="49"/>
        <v>0</v>
      </c>
      <c r="H70" s="3">
        <f t="shared" si="49"/>
        <v>0</v>
      </c>
      <c r="I70" s="3">
        <f t="shared" si="49"/>
        <v>0</v>
      </c>
      <c r="J70" s="3">
        <f t="shared" si="49"/>
        <v>0</v>
      </c>
      <c r="K70" s="3">
        <f t="shared" si="49"/>
        <v>0</v>
      </c>
      <c r="L70" s="3">
        <f t="shared" si="49"/>
        <v>0</v>
      </c>
      <c r="M70" s="3">
        <f t="shared" si="49"/>
        <v>0</v>
      </c>
      <c r="N70" s="3">
        <f t="shared" si="49"/>
        <v>0</v>
      </c>
      <c r="O70" s="3">
        <f t="shared" si="49"/>
        <v>0</v>
      </c>
      <c r="P70" s="3">
        <f t="shared" si="49"/>
        <v>0</v>
      </c>
      <c r="Q70" s="3">
        <f t="shared" si="49"/>
        <v>0</v>
      </c>
      <c r="R70" s="3">
        <f t="shared" si="48"/>
        <v>0</v>
      </c>
      <c r="S70" s="3">
        <f t="shared" si="48"/>
        <v>0</v>
      </c>
      <c r="T70" s="3">
        <f t="shared" si="48"/>
        <v>0</v>
      </c>
      <c r="U70" s="3">
        <f t="shared" si="48"/>
        <v>0</v>
      </c>
      <c r="V70" s="3">
        <f t="shared" si="48"/>
        <v>0</v>
      </c>
      <c r="W70" s="3">
        <f t="shared" si="48"/>
        <v>0</v>
      </c>
      <c r="X70" s="3">
        <f t="shared" si="48"/>
        <v>0</v>
      </c>
      <c r="Y70" s="3">
        <f t="shared" si="48"/>
        <v>0</v>
      </c>
      <c r="Z70" s="3">
        <f t="shared" si="48"/>
        <v>0</v>
      </c>
      <c r="AA70" s="3">
        <f t="shared" si="48"/>
        <v>0</v>
      </c>
      <c r="AB70" s="3">
        <f t="shared" si="48"/>
        <v>0</v>
      </c>
      <c r="AC70" s="3">
        <f t="shared" si="48"/>
        <v>0</v>
      </c>
      <c r="AD70" s="3">
        <f t="shared" si="48"/>
        <v>0</v>
      </c>
      <c r="AE70" s="3">
        <f t="shared" si="48"/>
        <v>0</v>
      </c>
      <c r="AF70" s="3">
        <f t="shared" si="48"/>
        <v>0</v>
      </c>
      <c r="AG70" s="3">
        <f t="shared" si="52"/>
        <v>0</v>
      </c>
      <c r="AH70" s="3">
        <f t="shared" si="52"/>
        <v>0</v>
      </c>
      <c r="AI70" s="3">
        <f t="shared" si="52"/>
        <v>0</v>
      </c>
      <c r="AJ70" s="3">
        <f t="shared" si="52"/>
        <v>0</v>
      </c>
      <c r="AK70" s="3">
        <f t="shared" si="52"/>
        <v>0</v>
      </c>
      <c r="AL70" s="3">
        <f t="shared" si="52"/>
        <v>0</v>
      </c>
      <c r="AM70" s="3">
        <f t="shared" si="52"/>
        <v>0</v>
      </c>
      <c r="AN70" s="3">
        <f t="shared" si="52"/>
        <v>0</v>
      </c>
      <c r="AO70" s="3">
        <f t="shared" si="52"/>
        <v>0</v>
      </c>
      <c r="AP70" s="3">
        <f t="shared" si="52"/>
        <v>0</v>
      </c>
      <c r="AQ70" s="3">
        <f t="shared" si="52"/>
        <v>0</v>
      </c>
      <c r="AR70" s="3">
        <f t="shared" si="52"/>
        <v>0</v>
      </c>
      <c r="AS70" s="3">
        <f t="shared" si="52"/>
        <v>0</v>
      </c>
      <c r="AT70" s="3">
        <f t="shared" si="52"/>
        <v>0</v>
      </c>
      <c r="AU70" s="3">
        <f t="shared" si="52"/>
        <v>0</v>
      </c>
      <c r="AV70" s="3">
        <f t="shared" si="52"/>
        <v>0</v>
      </c>
      <c r="AW70" s="3">
        <f t="shared" si="50"/>
        <v>0</v>
      </c>
      <c r="AX70" s="3">
        <f t="shared" si="50"/>
        <v>0</v>
      </c>
      <c r="AY70" s="3">
        <f t="shared" si="50"/>
        <v>0</v>
      </c>
      <c r="AZ70" s="3">
        <f t="shared" si="50"/>
        <v>0</v>
      </c>
      <c r="BA70" s="3">
        <f t="shared" si="50"/>
        <v>0</v>
      </c>
      <c r="BB70" s="3">
        <f t="shared" si="50"/>
        <v>0</v>
      </c>
      <c r="BC70" s="3">
        <f t="shared" si="50"/>
        <v>0</v>
      </c>
      <c r="BD70" s="3">
        <f t="shared" si="50"/>
        <v>0</v>
      </c>
      <c r="BE70" s="3">
        <f t="shared" si="50"/>
        <v>0</v>
      </c>
      <c r="BF70" s="3">
        <f t="shared" si="50"/>
        <v>0</v>
      </c>
      <c r="BG70" s="3">
        <f t="shared" si="50"/>
        <v>0</v>
      </c>
      <c r="BH70" s="3">
        <f t="shared" si="50"/>
        <v>0</v>
      </c>
      <c r="BI70" s="3">
        <f t="shared" si="50"/>
        <v>0</v>
      </c>
      <c r="BJ70" s="3">
        <f t="shared" si="50"/>
        <v>0</v>
      </c>
      <c r="BK70" s="3">
        <f t="shared" si="50"/>
        <v>0</v>
      </c>
      <c r="BL70" s="3">
        <f t="shared" si="34"/>
        <v>0</v>
      </c>
      <c r="BM70" s="3">
        <f t="shared" si="53"/>
        <v>0</v>
      </c>
      <c r="BN70" s="3">
        <f t="shared" si="53"/>
        <v>0</v>
      </c>
      <c r="BO70" s="3">
        <f t="shared" si="53"/>
        <v>0</v>
      </c>
      <c r="BP70" s="3">
        <f t="shared" si="53"/>
        <v>0</v>
      </c>
      <c r="BQ70" s="3">
        <f t="shared" si="53"/>
        <v>0</v>
      </c>
      <c r="BR70" s="3">
        <f t="shared" si="53"/>
        <v>0</v>
      </c>
      <c r="BS70" s="3">
        <f t="shared" si="53"/>
        <v>0</v>
      </c>
      <c r="BT70" s="3">
        <f t="shared" si="53"/>
        <v>0</v>
      </c>
      <c r="BU70" s="3">
        <f t="shared" si="53"/>
        <v>0</v>
      </c>
      <c r="BV70" s="3">
        <f t="shared" si="53"/>
        <v>0</v>
      </c>
      <c r="BW70" s="3">
        <f t="shared" si="53"/>
        <v>0</v>
      </c>
      <c r="BX70" s="3">
        <f t="shared" si="53"/>
        <v>0</v>
      </c>
      <c r="BY70" s="3">
        <f t="shared" si="53"/>
        <v>0</v>
      </c>
      <c r="BZ70" s="3">
        <f t="shared" si="53"/>
        <v>0</v>
      </c>
      <c r="CA70" s="3">
        <f t="shared" si="53"/>
        <v>0</v>
      </c>
      <c r="CB70" s="3">
        <f t="shared" si="53"/>
        <v>0</v>
      </c>
      <c r="CC70" s="3">
        <f t="shared" si="51"/>
        <v>0</v>
      </c>
      <c r="CD70" s="3">
        <f t="shared" si="51"/>
        <v>0</v>
      </c>
      <c r="CE70" s="3">
        <f t="shared" si="51"/>
        <v>0</v>
      </c>
      <c r="CF70" s="3">
        <f t="shared" si="51"/>
        <v>0</v>
      </c>
      <c r="CG70" s="3">
        <f t="shared" si="51"/>
        <v>0</v>
      </c>
      <c r="CH70" s="3">
        <f t="shared" si="51"/>
        <v>0</v>
      </c>
      <c r="CI70" s="3">
        <f t="shared" si="58"/>
        <v>0</v>
      </c>
      <c r="CJ70" s="3">
        <f t="shared" si="58"/>
        <v>0</v>
      </c>
      <c r="CK70" s="3">
        <f t="shared" si="58"/>
        <v>0</v>
      </c>
      <c r="CL70" s="3">
        <f t="shared" si="58"/>
        <v>0</v>
      </c>
      <c r="CM70" s="3">
        <f t="shared" si="58"/>
        <v>0</v>
      </c>
      <c r="CN70" s="3">
        <f t="shared" si="58"/>
        <v>0</v>
      </c>
      <c r="CO70" s="3">
        <f t="shared" si="58"/>
        <v>0</v>
      </c>
      <c r="CP70" s="3">
        <f t="shared" si="58"/>
        <v>0</v>
      </c>
      <c r="CQ70" s="3">
        <f t="shared" si="58"/>
        <v>0</v>
      </c>
      <c r="CR70" s="3">
        <f t="shared" si="58"/>
        <v>0</v>
      </c>
      <c r="CS70" s="3">
        <f t="shared" si="58"/>
        <v>0</v>
      </c>
      <c r="CT70" s="3">
        <f t="shared" si="54"/>
        <v>0</v>
      </c>
      <c r="CU70" s="3">
        <f t="shared" si="54"/>
        <v>0</v>
      </c>
      <c r="CV70" s="3">
        <f t="shared" si="54"/>
        <v>0</v>
      </c>
      <c r="CW70" s="3">
        <f t="shared" si="54"/>
        <v>0</v>
      </c>
      <c r="CX70" s="3">
        <f t="shared" si="54"/>
        <v>0</v>
      </c>
      <c r="CY70" s="3">
        <f t="shared" si="54"/>
        <v>0</v>
      </c>
      <c r="CZ70" s="3">
        <f t="shared" si="54"/>
        <v>0</v>
      </c>
      <c r="DA70" s="3">
        <f t="shared" si="54"/>
        <v>0</v>
      </c>
      <c r="DB70" s="3">
        <f t="shared" si="54"/>
        <v>0</v>
      </c>
      <c r="DC70" s="3">
        <f t="shared" si="54"/>
        <v>0</v>
      </c>
      <c r="DD70" s="3">
        <f t="shared" si="55"/>
        <v>0</v>
      </c>
      <c r="DE70" s="3">
        <f t="shared" si="55"/>
        <v>0</v>
      </c>
      <c r="DF70" s="3">
        <f t="shared" si="55"/>
        <v>0</v>
      </c>
      <c r="DG70" s="3">
        <f t="shared" si="55"/>
        <v>0</v>
      </c>
      <c r="DH70" s="3">
        <f t="shared" si="55"/>
        <v>0</v>
      </c>
      <c r="DI70" s="3">
        <f t="shared" si="55"/>
        <v>0</v>
      </c>
      <c r="DJ70" s="3">
        <f t="shared" si="55"/>
        <v>0</v>
      </c>
      <c r="DK70" s="3">
        <f t="shared" si="55"/>
        <v>0</v>
      </c>
      <c r="DL70" s="3">
        <f t="shared" si="55"/>
        <v>0</v>
      </c>
      <c r="DM70" s="3">
        <f t="shared" si="55"/>
        <v>0</v>
      </c>
      <c r="DN70" s="3">
        <f t="shared" si="56"/>
        <v>0</v>
      </c>
      <c r="DO70" s="3">
        <f t="shared" si="56"/>
        <v>0</v>
      </c>
      <c r="DP70" s="3">
        <f t="shared" si="56"/>
        <v>0</v>
      </c>
      <c r="DQ70" s="3">
        <f t="shared" si="56"/>
        <v>0</v>
      </c>
      <c r="DR70" s="3">
        <f t="shared" si="56"/>
        <v>0</v>
      </c>
      <c r="DS70" s="3">
        <f t="shared" si="56"/>
        <v>0</v>
      </c>
      <c r="DT70" s="3">
        <f t="shared" si="56"/>
        <v>0</v>
      </c>
      <c r="DU70" s="3">
        <f t="shared" si="56"/>
        <v>0</v>
      </c>
      <c r="DV70" s="3">
        <f t="shared" si="56"/>
        <v>0</v>
      </c>
      <c r="DW70" s="3">
        <f t="shared" si="56"/>
        <v>0</v>
      </c>
      <c r="DX70" s="3">
        <f t="shared" si="56"/>
        <v>0</v>
      </c>
      <c r="DY70" s="3">
        <f t="shared" si="56"/>
        <v>0</v>
      </c>
    </row>
    <row r="71" spans="1:129" x14ac:dyDescent="0.3">
      <c r="A71">
        <v>68</v>
      </c>
      <c r="B71" s="3">
        <f t="shared" si="49"/>
        <v>0</v>
      </c>
      <c r="C71" s="3">
        <f t="shared" si="49"/>
        <v>0</v>
      </c>
      <c r="D71" s="3">
        <f t="shared" si="49"/>
        <v>0</v>
      </c>
      <c r="E71" s="3">
        <f t="shared" si="49"/>
        <v>0</v>
      </c>
      <c r="F71" s="3">
        <f t="shared" si="49"/>
        <v>0</v>
      </c>
      <c r="G71" s="3">
        <f t="shared" si="49"/>
        <v>0</v>
      </c>
      <c r="H71" s="3">
        <f t="shared" si="49"/>
        <v>0</v>
      </c>
      <c r="I71" s="3">
        <f t="shared" si="49"/>
        <v>0</v>
      </c>
      <c r="J71" s="3">
        <f t="shared" si="49"/>
        <v>0</v>
      </c>
      <c r="K71" s="3">
        <f t="shared" si="49"/>
        <v>0</v>
      </c>
      <c r="L71" s="3">
        <f t="shared" si="49"/>
        <v>0</v>
      </c>
      <c r="M71" s="3">
        <f t="shared" si="49"/>
        <v>0</v>
      </c>
      <c r="N71" s="3">
        <f t="shared" si="49"/>
        <v>0</v>
      </c>
      <c r="O71" s="3">
        <f t="shared" si="49"/>
        <v>0</v>
      </c>
      <c r="P71" s="3">
        <f t="shared" si="49"/>
        <v>0</v>
      </c>
      <c r="Q71" s="3">
        <f t="shared" si="49"/>
        <v>0</v>
      </c>
      <c r="R71" s="3">
        <f t="shared" si="48"/>
        <v>0</v>
      </c>
      <c r="S71" s="3">
        <f t="shared" si="48"/>
        <v>0</v>
      </c>
      <c r="T71" s="3">
        <f t="shared" si="48"/>
        <v>0</v>
      </c>
      <c r="U71" s="3">
        <f t="shared" si="48"/>
        <v>0</v>
      </c>
      <c r="V71" s="3">
        <f t="shared" si="48"/>
        <v>0</v>
      </c>
      <c r="W71" s="3">
        <f t="shared" si="48"/>
        <v>0</v>
      </c>
      <c r="X71" s="3">
        <f t="shared" si="48"/>
        <v>0</v>
      </c>
      <c r="Y71" s="3">
        <f t="shared" si="48"/>
        <v>0</v>
      </c>
      <c r="Z71" s="3">
        <f t="shared" si="48"/>
        <v>0</v>
      </c>
      <c r="AA71" s="3">
        <f t="shared" si="48"/>
        <v>0</v>
      </c>
      <c r="AB71" s="3">
        <f t="shared" si="48"/>
        <v>0</v>
      </c>
      <c r="AC71" s="3">
        <f t="shared" si="48"/>
        <v>0</v>
      </c>
      <c r="AD71" s="3">
        <f t="shared" si="48"/>
        <v>0</v>
      </c>
      <c r="AE71" s="3">
        <f t="shared" si="48"/>
        <v>0</v>
      </c>
      <c r="AF71" s="3">
        <f t="shared" si="48"/>
        <v>0</v>
      </c>
      <c r="AG71" s="3">
        <f t="shared" si="52"/>
        <v>0</v>
      </c>
      <c r="AH71" s="3">
        <f t="shared" si="52"/>
        <v>0</v>
      </c>
      <c r="AI71" s="3">
        <f t="shared" si="52"/>
        <v>0</v>
      </c>
      <c r="AJ71" s="3">
        <f t="shared" si="52"/>
        <v>0</v>
      </c>
      <c r="AK71" s="3">
        <f t="shared" si="52"/>
        <v>0</v>
      </c>
      <c r="AL71" s="3">
        <f t="shared" si="52"/>
        <v>0</v>
      </c>
      <c r="AM71" s="3">
        <f t="shared" si="52"/>
        <v>0</v>
      </c>
      <c r="AN71" s="3">
        <f t="shared" si="52"/>
        <v>0</v>
      </c>
      <c r="AO71" s="3">
        <f t="shared" si="52"/>
        <v>0</v>
      </c>
      <c r="AP71" s="3">
        <f t="shared" si="52"/>
        <v>0</v>
      </c>
      <c r="AQ71" s="3">
        <f t="shared" si="52"/>
        <v>0</v>
      </c>
      <c r="AR71" s="3">
        <f t="shared" si="52"/>
        <v>0</v>
      </c>
      <c r="AS71" s="3">
        <f t="shared" si="52"/>
        <v>0</v>
      </c>
      <c r="AT71" s="3">
        <f t="shared" si="52"/>
        <v>0</v>
      </c>
      <c r="AU71" s="3">
        <f t="shared" si="52"/>
        <v>0</v>
      </c>
      <c r="AV71" s="3">
        <f t="shared" si="52"/>
        <v>0</v>
      </c>
      <c r="AW71" s="3">
        <f t="shared" si="50"/>
        <v>0</v>
      </c>
      <c r="AX71" s="3">
        <f t="shared" si="50"/>
        <v>0</v>
      </c>
      <c r="AY71" s="3">
        <f t="shared" si="50"/>
        <v>0</v>
      </c>
      <c r="AZ71" s="3">
        <f t="shared" si="50"/>
        <v>0</v>
      </c>
      <c r="BA71" s="3">
        <f t="shared" si="50"/>
        <v>0</v>
      </c>
      <c r="BB71" s="3">
        <f t="shared" si="50"/>
        <v>0</v>
      </c>
      <c r="BC71" s="3">
        <f t="shared" si="50"/>
        <v>0</v>
      </c>
      <c r="BD71" s="3">
        <f t="shared" si="50"/>
        <v>0</v>
      </c>
      <c r="BE71" s="3">
        <f t="shared" si="50"/>
        <v>0</v>
      </c>
      <c r="BF71" s="3">
        <f t="shared" si="50"/>
        <v>0</v>
      </c>
      <c r="BG71" s="3">
        <f t="shared" si="50"/>
        <v>0</v>
      </c>
      <c r="BH71" s="3">
        <f t="shared" si="50"/>
        <v>0</v>
      </c>
      <c r="BI71" s="3">
        <f t="shared" si="50"/>
        <v>0</v>
      </c>
      <c r="BJ71" s="3">
        <f t="shared" si="50"/>
        <v>0</v>
      </c>
      <c r="BK71" s="3">
        <f t="shared" si="50"/>
        <v>0</v>
      </c>
      <c r="BL71" s="3">
        <f t="shared" si="34"/>
        <v>0</v>
      </c>
      <c r="BM71" s="3">
        <f t="shared" si="53"/>
        <v>0</v>
      </c>
      <c r="BN71" s="3">
        <f t="shared" si="53"/>
        <v>0</v>
      </c>
      <c r="BO71" s="3">
        <f t="shared" si="53"/>
        <v>0</v>
      </c>
      <c r="BP71" s="3">
        <f t="shared" si="53"/>
        <v>0</v>
      </c>
      <c r="BQ71" s="3">
        <f t="shared" si="53"/>
        <v>0</v>
      </c>
      <c r="BR71" s="3">
        <f t="shared" si="53"/>
        <v>0</v>
      </c>
      <c r="BS71" s="3">
        <f t="shared" si="53"/>
        <v>0</v>
      </c>
      <c r="BT71" s="3">
        <f t="shared" si="53"/>
        <v>0</v>
      </c>
      <c r="BU71" s="3">
        <f t="shared" si="53"/>
        <v>0</v>
      </c>
      <c r="BV71" s="3">
        <f t="shared" si="53"/>
        <v>0</v>
      </c>
      <c r="BW71" s="3">
        <f t="shared" si="53"/>
        <v>0</v>
      </c>
      <c r="BX71" s="3">
        <f t="shared" si="53"/>
        <v>0</v>
      </c>
      <c r="BY71" s="3">
        <f t="shared" si="53"/>
        <v>0</v>
      </c>
      <c r="BZ71" s="3">
        <f t="shared" si="53"/>
        <v>0</v>
      </c>
      <c r="CA71" s="3">
        <f t="shared" si="53"/>
        <v>0</v>
      </c>
      <c r="CB71" s="3">
        <f t="shared" si="53"/>
        <v>0</v>
      </c>
      <c r="CC71" s="3">
        <f t="shared" si="51"/>
        <v>0</v>
      </c>
      <c r="CD71" s="3">
        <f t="shared" si="51"/>
        <v>0</v>
      </c>
      <c r="CE71" s="3">
        <f t="shared" si="51"/>
        <v>0</v>
      </c>
      <c r="CF71" s="3">
        <f t="shared" si="51"/>
        <v>0</v>
      </c>
      <c r="CG71" s="3">
        <f t="shared" si="51"/>
        <v>0</v>
      </c>
      <c r="CH71" s="3">
        <f t="shared" si="51"/>
        <v>0</v>
      </c>
      <c r="CI71" s="3">
        <f t="shared" si="58"/>
        <v>0</v>
      </c>
      <c r="CJ71" s="3">
        <f t="shared" si="58"/>
        <v>0</v>
      </c>
      <c r="CK71" s="3">
        <f t="shared" si="58"/>
        <v>0</v>
      </c>
      <c r="CL71" s="3">
        <f t="shared" si="58"/>
        <v>0</v>
      </c>
      <c r="CM71" s="3">
        <f t="shared" si="58"/>
        <v>0</v>
      </c>
      <c r="CN71" s="3">
        <f t="shared" si="58"/>
        <v>0</v>
      </c>
      <c r="CO71" s="3">
        <f t="shared" si="58"/>
        <v>0</v>
      </c>
      <c r="CP71" s="3">
        <f t="shared" si="58"/>
        <v>0</v>
      </c>
      <c r="CQ71" s="3">
        <f t="shared" si="58"/>
        <v>0</v>
      </c>
      <c r="CR71" s="3">
        <f t="shared" si="58"/>
        <v>0</v>
      </c>
      <c r="CS71" s="3">
        <f t="shared" si="58"/>
        <v>0</v>
      </c>
      <c r="CT71" s="3">
        <f t="shared" si="54"/>
        <v>0</v>
      </c>
      <c r="CU71" s="3">
        <f t="shared" si="54"/>
        <v>0</v>
      </c>
      <c r="CV71" s="3">
        <f t="shared" si="54"/>
        <v>0</v>
      </c>
      <c r="CW71" s="3">
        <f t="shared" si="54"/>
        <v>0</v>
      </c>
      <c r="CX71" s="3">
        <f t="shared" si="54"/>
        <v>0</v>
      </c>
      <c r="CY71" s="3">
        <f t="shared" si="54"/>
        <v>0</v>
      </c>
      <c r="CZ71" s="3">
        <f t="shared" si="54"/>
        <v>0</v>
      </c>
      <c r="DA71" s="3">
        <f t="shared" si="54"/>
        <v>0</v>
      </c>
      <c r="DB71" s="3">
        <f t="shared" si="54"/>
        <v>0</v>
      </c>
      <c r="DC71" s="3">
        <f t="shared" si="54"/>
        <v>0</v>
      </c>
      <c r="DD71" s="3">
        <f t="shared" si="55"/>
        <v>0</v>
      </c>
      <c r="DE71" s="3">
        <f t="shared" si="55"/>
        <v>0</v>
      </c>
      <c r="DF71" s="3">
        <f t="shared" si="55"/>
        <v>0</v>
      </c>
      <c r="DG71" s="3">
        <f t="shared" si="55"/>
        <v>0</v>
      </c>
      <c r="DH71" s="3">
        <f t="shared" si="55"/>
        <v>0</v>
      </c>
      <c r="DI71" s="3">
        <f t="shared" si="55"/>
        <v>0</v>
      </c>
      <c r="DJ71" s="3">
        <f t="shared" si="55"/>
        <v>0</v>
      </c>
      <c r="DK71" s="3">
        <f t="shared" si="55"/>
        <v>0</v>
      </c>
      <c r="DL71" s="3">
        <f t="shared" si="55"/>
        <v>0</v>
      </c>
      <c r="DM71" s="3">
        <f t="shared" si="55"/>
        <v>0</v>
      </c>
      <c r="DN71" s="3">
        <f t="shared" si="56"/>
        <v>0</v>
      </c>
      <c r="DO71" s="3">
        <f t="shared" si="56"/>
        <v>0</v>
      </c>
      <c r="DP71" s="3">
        <f t="shared" si="56"/>
        <v>0</v>
      </c>
      <c r="DQ71" s="3">
        <f t="shared" si="56"/>
        <v>0</v>
      </c>
      <c r="DR71" s="3">
        <f t="shared" si="56"/>
        <v>0</v>
      </c>
      <c r="DS71" s="3">
        <f t="shared" si="56"/>
        <v>0</v>
      </c>
      <c r="DT71" s="3">
        <f t="shared" si="56"/>
        <v>0</v>
      </c>
      <c r="DU71" s="3">
        <f t="shared" si="56"/>
        <v>0</v>
      </c>
      <c r="DV71" s="3">
        <f t="shared" si="56"/>
        <v>0</v>
      </c>
      <c r="DW71" s="3">
        <f t="shared" si="56"/>
        <v>0</v>
      </c>
      <c r="DX71" s="3">
        <f t="shared" si="56"/>
        <v>0</v>
      </c>
      <c r="DY71" s="3">
        <f t="shared" si="56"/>
        <v>0</v>
      </c>
    </row>
    <row r="72" spans="1:129" x14ac:dyDescent="0.3">
      <c r="A72">
        <v>69</v>
      </c>
      <c r="B72" s="3">
        <f t="shared" si="49"/>
        <v>0</v>
      </c>
      <c r="C72" s="3">
        <f t="shared" si="49"/>
        <v>0</v>
      </c>
      <c r="D72" s="3">
        <f t="shared" si="49"/>
        <v>0</v>
      </c>
      <c r="E72" s="3">
        <f t="shared" si="49"/>
        <v>0</v>
      </c>
      <c r="F72" s="3">
        <f t="shared" si="49"/>
        <v>0</v>
      </c>
      <c r="G72" s="3">
        <f t="shared" si="49"/>
        <v>0</v>
      </c>
      <c r="H72" s="3">
        <f t="shared" si="49"/>
        <v>0</v>
      </c>
      <c r="I72" s="3">
        <f t="shared" si="49"/>
        <v>0</v>
      </c>
      <c r="J72" s="3">
        <f t="shared" si="49"/>
        <v>0</v>
      </c>
      <c r="K72" s="3">
        <f t="shared" si="49"/>
        <v>0</v>
      </c>
      <c r="L72" s="3">
        <f t="shared" si="49"/>
        <v>0</v>
      </c>
      <c r="M72" s="3">
        <f t="shared" si="49"/>
        <v>0</v>
      </c>
      <c r="N72" s="3">
        <f t="shared" si="49"/>
        <v>0</v>
      </c>
      <c r="O72" s="3">
        <f t="shared" si="49"/>
        <v>0</v>
      </c>
      <c r="P72" s="3">
        <f t="shared" si="49"/>
        <v>0</v>
      </c>
      <c r="Q72" s="3">
        <f t="shared" si="49"/>
        <v>0</v>
      </c>
      <c r="R72" s="3">
        <f t="shared" si="48"/>
        <v>0</v>
      </c>
      <c r="S72" s="3">
        <f t="shared" si="48"/>
        <v>0</v>
      </c>
      <c r="T72" s="3">
        <f t="shared" si="48"/>
        <v>0</v>
      </c>
      <c r="U72" s="3">
        <f t="shared" si="48"/>
        <v>0</v>
      </c>
      <c r="V72" s="3">
        <f t="shared" si="48"/>
        <v>0</v>
      </c>
      <c r="W72" s="3">
        <f t="shared" si="48"/>
        <v>0</v>
      </c>
      <c r="X72" s="3">
        <f t="shared" si="48"/>
        <v>0</v>
      </c>
      <c r="Y72" s="3">
        <f t="shared" si="48"/>
        <v>0</v>
      </c>
      <c r="Z72" s="3">
        <f t="shared" si="48"/>
        <v>0</v>
      </c>
      <c r="AA72" s="3">
        <f t="shared" si="48"/>
        <v>0</v>
      </c>
      <c r="AB72" s="3">
        <f t="shared" si="48"/>
        <v>0</v>
      </c>
      <c r="AC72" s="3">
        <f t="shared" si="48"/>
        <v>0</v>
      </c>
      <c r="AD72" s="3">
        <f t="shared" si="48"/>
        <v>0</v>
      </c>
      <c r="AE72" s="3">
        <f t="shared" si="48"/>
        <v>0</v>
      </c>
      <c r="AF72" s="3">
        <f t="shared" si="48"/>
        <v>0</v>
      </c>
      <c r="AG72" s="3">
        <f t="shared" si="52"/>
        <v>0</v>
      </c>
      <c r="AH72" s="3">
        <f t="shared" si="52"/>
        <v>0</v>
      </c>
      <c r="AI72" s="3">
        <f t="shared" si="52"/>
        <v>0</v>
      </c>
      <c r="AJ72" s="3">
        <f t="shared" si="52"/>
        <v>0</v>
      </c>
      <c r="AK72" s="3">
        <f t="shared" si="52"/>
        <v>0</v>
      </c>
      <c r="AL72" s="3">
        <f t="shared" si="52"/>
        <v>0</v>
      </c>
      <c r="AM72" s="3">
        <f t="shared" si="52"/>
        <v>0</v>
      </c>
      <c r="AN72" s="3">
        <f t="shared" si="52"/>
        <v>0</v>
      </c>
      <c r="AO72" s="3">
        <f t="shared" si="52"/>
        <v>0</v>
      </c>
      <c r="AP72" s="3">
        <f t="shared" si="52"/>
        <v>0</v>
      </c>
      <c r="AQ72" s="3">
        <f t="shared" si="52"/>
        <v>0</v>
      </c>
      <c r="AR72" s="3">
        <f t="shared" si="52"/>
        <v>0</v>
      </c>
      <c r="AS72" s="3">
        <f t="shared" si="52"/>
        <v>0</v>
      </c>
      <c r="AT72" s="3">
        <f t="shared" si="52"/>
        <v>0</v>
      </c>
      <c r="AU72" s="3">
        <f t="shared" si="52"/>
        <v>0</v>
      </c>
      <c r="AV72" s="3">
        <f t="shared" si="52"/>
        <v>0</v>
      </c>
      <c r="AW72" s="3">
        <f t="shared" si="50"/>
        <v>0</v>
      </c>
      <c r="AX72" s="3">
        <f t="shared" si="50"/>
        <v>0</v>
      </c>
      <c r="AY72" s="3">
        <f t="shared" si="50"/>
        <v>0</v>
      </c>
      <c r="AZ72" s="3">
        <f t="shared" si="50"/>
        <v>0</v>
      </c>
      <c r="BA72" s="3">
        <f t="shared" si="50"/>
        <v>0</v>
      </c>
      <c r="BB72" s="3">
        <f t="shared" si="50"/>
        <v>0</v>
      </c>
      <c r="BC72" s="3">
        <f t="shared" si="50"/>
        <v>0</v>
      </c>
      <c r="BD72" s="3">
        <f t="shared" si="50"/>
        <v>0</v>
      </c>
      <c r="BE72" s="3">
        <f t="shared" si="50"/>
        <v>0</v>
      </c>
      <c r="BF72" s="3">
        <f t="shared" si="50"/>
        <v>0</v>
      </c>
      <c r="BG72" s="3">
        <f t="shared" si="50"/>
        <v>0</v>
      </c>
      <c r="BH72" s="3">
        <f t="shared" si="50"/>
        <v>0</v>
      </c>
      <c r="BI72" s="3">
        <f t="shared" si="50"/>
        <v>0</v>
      </c>
      <c r="BJ72" s="3">
        <f t="shared" si="50"/>
        <v>0</v>
      </c>
      <c r="BK72" s="3">
        <f t="shared" si="50"/>
        <v>0</v>
      </c>
      <c r="BL72" s="3">
        <f t="shared" si="34"/>
        <v>0</v>
      </c>
      <c r="BM72" s="3">
        <f t="shared" si="53"/>
        <v>0</v>
      </c>
      <c r="BN72" s="3">
        <f t="shared" si="53"/>
        <v>0</v>
      </c>
      <c r="BO72" s="3">
        <f t="shared" si="53"/>
        <v>0</v>
      </c>
      <c r="BP72" s="3">
        <f t="shared" si="53"/>
        <v>0</v>
      </c>
      <c r="BQ72" s="3">
        <f t="shared" si="53"/>
        <v>0</v>
      </c>
      <c r="BR72" s="3">
        <f t="shared" si="53"/>
        <v>0</v>
      </c>
      <c r="BS72" s="3">
        <f t="shared" si="53"/>
        <v>0</v>
      </c>
      <c r="BT72" s="3">
        <f t="shared" si="53"/>
        <v>0</v>
      </c>
      <c r="BU72" s="3">
        <f t="shared" si="53"/>
        <v>0</v>
      </c>
      <c r="BV72" s="3">
        <f t="shared" si="53"/>
        <v>0</v>
      </c>
      <c r="BW72" s="3">
        <f t="shared" si="53"/>
        <v>0</v>
      </c>
      <c r="BX72" s="3">
        <f t="shared" si="53"/>
        <v>0</v>
      </c>
      <c r="BY72" s="3">
        <f t="shared" si="53"/>
        <v>0</v>
      </c>
      <c r="BZ72" s="3">
        <f t="shared" si="53"/>
        <v>0</v>
      </c>
      <c r="CA72" s="3">
        <f t="shared" si="53"/>
        <v>0</v>
      </c>
      <c r="CB72" s="3">
        <f t="shared" si="53"/>
        <v>0</v>
      </c>
      <c r="CC72" s="3">
        <f t="shared" si="51"/>
        <v>0</v>
      </c>
      <c r="CD72" s="3">
        <f t="shared" si="51"/>
        <v>0</v>
      </c>
      <c r="CE72" s="3">
        <f t="shared" si="51"/>
        <v>0</v>
      </c>
      <c r="CF72" s="3">
        <f t="shared" si="51"/>
        <v>0</v>
      </c>
      <c r="CG72" s="3">
        <f t="shared" si="51"/>
        <v>0</v>
      </c>
      <c r="CH72" s="3">
        <f t="shared" si="51"/>
        <v>0</v>
      </c>
      <c r="CI72" s="3">
        <f t="shared" si="58"/>
        <v>0</v>
      </c>
      <c r="CJ72" s="3">
        <f t="shared" si="58"/>
        <v>0</v>
      </c>
      <c r="CK72" s="3">
        <f t="shared" si="58"/>
        <v>0</v>
      </c>
      <c r="CL72" s="3">
        <f t="shared" si="58"/>
        <v>0</v>
      </c>
      <c r="CM72" s="3">
        <f t="shared" si="58"/>
        <v>0</v>
      </c>
      <c r="CN72" s="3">
        <f t="shared" si="58"/>
        <v>0</v>
      </c>
      <c r="CO72" s="3">
        <f t="shared" si="58"/>
        <v>0</v>
      </c>
      <c r="CP72" s="3">
        <f t="shared" si="58"/>
        <v>0</v>
      </c>
      <c r="CQ72" s="3">
        <f t="shared" si="58"/>
        <v>0</v>
      </c>
      <c r="CR72" s="3">
        <f t="shared" si="58"/>
        <v>0</v>
      </c>
      <c r="CS72" s="3">
        <f t="shared" si="58"/>
        <v>0</v>
      </c>
      <c r="CT72" s="3">
        <f t="shared" si="54"/>
        <v>0</v>
      </c>
      <c r="CU72" s="3">
        <f t="shared" si="54"/>
        <v>0</v>
      </c>
      <c r="CV72" s="3">
        <f t="shared" si="54"/>
        <v>0</v>
      </c>
      <c r="CW72" s="3">
        <f t="shared" si="54"/>
        <v>0</v>
      </c>
      <c r="CX72" s="3">
        <f t="shared" si="54"/>
        <v>0</v>
      </c>
      <c r="CY72" s="3">
        <f t="shared" si="54"/>
        <v>0</v>
      </c>
      <c r="CZ72" s="3">
        <f t="shared" si="54"/>
        <v>0</v>
      </c>
      <c r="DA72" s="3">
        <f t="shared" si="54"/>
        <v>0</v>
      </c>
      <c r="DB72" s="3">
        <f t="shared" si="54"/>
        <v>0</v>
      </c>
      <c r="DC72" s="3">
        <f t="shared" si="54"/>
        <v>0</v>
      </c>
      <c r="DD72" s="3">
        <f t="shared" si="55"/>
        <v>0</v>
      </c>
      <c r="DE72" s="3">
        <f t="shared" si="55"/>
        <v>0</v>
      </c>
      <c r="DF72" s="3">
        <f t="shared" si="55"/>
        <v>0</v>
      </c>
      <c r="DG72" s="3">
        <f t="shared" si="55"/>
        <v>0</v>
      </c>
      <c r="DH72" s="3">
        <f t="shared" si="55"/>
        <v>0</v>
      </c>
      <c r="DI72" s="3">
        <f t="shared" si="55"/>
        <v>0</v>
      </c>
      <c r="DJ72" s="3">
        <f t="shared" si="55"/>
        <v>0</v>
      </c>
      <c r="DK72" s="3">
        <f t="shared" si="55"/>
        <v>0</v>
      </c>
      <c r="DL72" s="3">
        <f t="shared" si="55"/>
        <v>0</v>
      </c>
      <c r="DM72" s="3">
        <f t="shared" si="55"/>
        <v>0</v>
      </c>
      <c r="DN72" s="3">
        <f t="shared" si="56"/>
        <v>0</v>
      </c>
      <c r="DO72" s="3">
        <f t="shared" si="56"/>
        <v>0</v>
      </c>
      <c r="DP72" s="3">
        <f t="shared" si="56"/>
        <v>0</v>
      </c>
      <c r="DQ72" s="3">
        <f t="shared" si="56"/>
        <v>0</v>
      </c>
      <c r="DR72" s="3">
        <f t="shared" si="56"/>
        <v>0</v>
      </c>
      <c r="DS72" s="3">
        <f t="shared" si="56"/>
        <v>0</v>
      </c>
      <c r="DT72" s="3">
        <f t="shared" si="56"/>
        <v>0</v>
      </c>
      <c r="DU72" s="3">
        <f t="shared" si="56"/>
        <v>0</v>
      </c>
      <c r="DV72" s="3">
        <f t="shared" si="56"/>
        <v>0</v>
      </c>
      <c r="DW72" s="3">
        <f t="shared" si="56"/>
        <v>0</v>
      </c>
      <c r="DX72" s="3">
        <f t="shared" si="56"/>
        <v>0</v>
      </c>
      <c r="DY72" s="3">
        <f t="shared" si="56"/>
        <v>0</v>
      </c>
    </row>
    <row r="73" spans="1:129" x14ac:dyDescent="0.3">
      <c r="A73">
        <v>70</v>
      </c>
      <c r="B73" s="3">
        <f t="shared" si="49"/>
        <v>0</v>
      </c>
      <c r="C73" s="3">
        <f t="shared" si="49"/>
        <v>0</v>
      </c>
      <c r="D73" s="3">
        <f t="shared" si="49"/>
        <v>0</v>
      </c>
      <c r="E73" s="3">
        <f t="shared" si="49"/>
        <v>0</v>
      </c>
      <c r="F73" s="3">
        <f t="shared" si="49"/>
        <v>0</v>
      </c>
      <c r="G73" s="3">
        <f t="shared" si="49"/>
        <v>0</v>
      </c>
      <c r="H73" s="3">
        <f t="shared" si="49"/>
        <v>0</v>
      </c>
      <c r="I73" s="3">
        <f t="shared" si="49"/>
        <v>0</v>
      </c>
      <c r="J73" s="3">
        <f t="shared" si="49"/>
        <v>0</v>
      </c>
      <c r="K73" s="3">
        <f t="shared" si="49"/>
        <v>0</v>
      </c>
      <c r="L73" s="3">
        <f t="shared" si="49"/>
        <v>0</v>
      </c>
      <c r="M73" s="3">
        <f t="shared" si="49"/>
        <v>0</v>
      </c>
      <c r="N73" s="3">
        <f t="shared" si="49"/>
        <v>0</v>
      </c>
      <c r="O73" s="3">
        <f t="shared" si="49"/>
        <v>0</v>
      </c>
      <c r="P73" s="3">
        <f t="shared" si="49"/>
        <v>0</v>
      </c>
      <c r="Q73" s="3">
        <f t="shared" si="49"/>
        <v>0</v>
      </c>
      <c r="R73" s="3">
        <f t="shared" si="48"/>
        <v>0</v>
      </c>
      <c r="S73" s="3">
        <f t="shared" si="48"/>
        <v>0</v>
      </c>
      <c r="T73" s="3">
        <f t="shared" si="48"/>
        <v>0</v>
      </c>
      <c r="U73" s="3">
        <f t="shared" si="48"/>
        <v>0</v>
      </c>
      <c r="V73" s="3">
        <f t="shared" si="48"/>
        <v>0</v>
      </c>
      <c r="W73" s="3">
        <f t="shared" si="48"/>
        <v>0</v>
      </c>
      <c r="X73" s="3">
        <f t="shared" si="48"/>
        <v>0</v>
      </c>
      <c r="Y73" s="3">
        <f t="shared" si="48"/>
        <v>0</v>
      </c>
      <c r="Z73" s="3">
        <f t="shared" si="48"/>
        <v>0</v>
      </c>
      <c r="AA73" s="3">
        <f t="shared" si="48"/>
        <v>0</v>
      </c>
      <c r="AB73" s="3">
        <f t="shared" si="48"/>
        <v>0</v>
      </c>
      <c r="AC73" s="3">
        <f t="shared" si="48"/>
        <v>0</v>
      </c>
      <c r="AD73" s="3">
        <f t="shared" si="48"/>
        <v>0</v>
      </c>
      <c r="AE73" s="3">
        <f t="shared" si="48"/>
        <v>0</v>
      </c>
      <c r="AF73" s="3">
        <f t="shared" si="48"/>
        <v>0</v>
      </c>
      <c r="AG73" s="3">
        <f t="shared" si="52"/>
        <v>0</v>
      </c>
      <c r="AH73" s="3">
        <f t="shared" si="52"/>
        <v>0</v>
      </c>
      <c r="AI73" s="3">
        <f t="shared" si="52"/>
        <v>0</v>
      </c>
      <c r="AJ73" s="3">
        <f t="shared" si="52"/>
        <v>0</v>
      </c>
      <c r="AK73" s="3">
        <f t="shared" si="52"/>
        <v>0</v>
      </c>
      <c r="AL73" s="3">
        <f t="shared" si="52"/>
        <v>0</v>
      </c>
      <c r="AM73" s="3">
        <f t="shared" si="52"/>
        <v>0</v>
      </c>
      <c r="AN73" s="3">
        <f t="shared" si="52"/>
        <v>0</v>
      </c>
      <c r="AO73" s="3">
        <f t="shared" si="52"/>
        <v>0</v>
      </c>
      <c r="AP73" s="3">
        <f t="shared" si="52"/>
        <v>0</v>
      </c>
      <c r="AQ73" s="3">
        <f t="shared" si="52"/>
        <v>0</v>
      </c>
      <c r="AR73" s="3">
        <f t="shared" si="52"/>
        <v>0</v>
      </c>
      <c r="AS73" s="3">
        <f t="shared" si="52"/>
        <v>0</v>
      </c>
      <c r="AT73" s="3">
        <f t="shared" si="52"/>
        <v>0</v>
      </c>
      <c r="AU73" s="3">
        <f t="shared" si="52"/>
        <v>0</v>
      </c>
      <c r="AV73" s="3">
        <f t="shared" si="52"/>
        <v>0</v>
      </c>
      <c r="AW73" s="3">
        <f t="shared" si="50"/>
        <v>0</v>
      </c>
      <c r="AX73" s="3">
        <f t="shared" si="50"/>
        <v>0</v>
      </c>
      <c r="AY73" s="3">
        <f t="shared" si="50"/>
        <v>0</v>
      </c>
      <c r="AZ73" s="3">
        <f t="shared" si="50"/>
        <v>0</v>
      </c>
      <c r="BA73" s="3">
        <f t="shared" si="50"/>
        <v>0</v>
      </c>
      <c r="BB73" s="3">
        <f t="shared" si="50"/>
        <v>0</v>
      </c>
      <c r="BC73" s="3">
        <f t="shared" si="50"/>
        <v>0</v>
      </c>
      <c r="BD73" s="3">
        <f t="shared" si="50"/>
        <v>0</v>
      </c>
      <c r="BE73" s="3">
        <f t="shared" si="50"/>
        <v>0</v>
      </c>
      <c r="BF73" s="3">
        <f t="shared" si="50"/>
        <v>0</v>
      </c>
      <c r="BG73" s="3">
        <f t="shared" si="50"/>
        <v>0</v>
      </c>
      <c r="BH73" s="3">
        <f t="shared" si="50"/>
        <v>0</v>
      </c>
      <c r="BI73" s="3">
        <f t="shared" si="50"/>
        <v>0</v>
      </c>
      <c r="BJ73" s="3">
        <f t="shared" si="50"/>
        <v>0</v>
      </c>
      <c r="BK73" s="3">
        <f t="shared" si="50"/>
        <v>0</v>
      </c>
      <c r="BL73" s="3">
        <f t="shared" si="34"/>
        <v>0</v>
      </c>
      <c r="BM73" s="3">
        <f t="shared" si="53"/>
        <v>0</v>
      </c>
      <c r="BN73" s="3">
        <f t="shared" si="53"/>
        <v>0</v>
      </c>
      <c r="BO73" s="3">
        <f t="shared" si="53"/>
        <v>0</v>
      </c>
      <c r="BP73" s="3">
        <f t="shared" si="53"/>
        <v>0</v>
      </c>
      <c r="BQ73" s="3">
        <f t="shared" si="53"/>
        <v>0</v>
      </c>
      <c r="BR73" s="3">
        <f t="shared" si="53"/>
        <v>0</v>
      </c>
      <c r="BS73" s="3">
        <f t="shared" si="53"/>
        <v>0</v>
      </c>
      <c r="BT73" s="3">
        <f t="shared" si="53"/>
        <v>0</v>
      </c>
      <c r="BU73" s="3">
        <f t="shared" si="53"/>
        <v>0</v>
      </c>
      <c r="BV73" s="3">
        <f t="shared" si="53"/>
        <v>0</v>
      </c>
      <c r="BW73" s="3">
        <f t="shared" si="53"/>
        <v>0</v>
      </c>
      <c r="BX73" s="3">
        <f t="shared" si="53"/>
        <v>0</v>
      </c>
      <c r="BY73" s="3">
        <f t="shared" si="53"/>
        <v>0</v>
      </c>
      <c r="BZ73" s="3">
        <f t="shared" si="53"/>
        <v>0</v>
      </c>
      <c r="CA73" s="3">
        <f t="shared" si="53"/>
        <v>0</v>
      </c>
      <c r="CB73" s="3">
        <f t="shared" si="53"/>
        <v>0</v>
      </c>
      <c r="CC73" s="3">
        <f t="shared" si="51"/>
        <v>0</v>
      </c>
      <c r="CD73" s="3">
        <f t="shared" si="51"/>
        <v>0</v>
      </c>
      <c r="CE73" s="3">
        <f t="shared" si="51"/>
        <v>0</v>
      </c>
      <c r="CF73" s="3">
        <f t="shared" si="51"/>
        <v>0</v>
      </c>
      <c r="CG73" s="3">
        <f t="shared" si="51"/>
        <v>0</v>
      </c>
      <c r="CH73" s="3">
        <f t="shared" si="51"/>
        <v>0</v>
      </c>
      <c r="CI73" s="3">
        <f t="shared" si="58"/>
        <v>0</v>
      </c>
      <c r="CJ73" s="3">
        <f t="shared" si="58"/>
        <v>0</v>
      </c>
      <c r="CK73" s="3">
        <f t="shared" si="58"/>
        <v>0</v>
      </c>
      <c r="CL73" s="3">
        <f t="shared" si="58"/>
        <v>0</v>
      </c>
      <c r="CM73" s="3">
        <f t="shared" si="58"/>
        <v>0</v>
      </c>
      <c r="CN73" s="3">
        <f t="shared" si="58"/>
        <v>0</v>
      </c>
      <c r="CO73" s="3">
        <f t="shared" si="58"/>
        <v>0</v>
      </c>
      <c r="CP73" s="3">
        <f t="shared" si="58"/>
        <v>0</v>
      </c>
      <c r="CQ73" s="3">
        <f t="shared" si="58"/>
        <v>0</v>
      </c>
      <c r="CR73" s="3">
        <f t="shared" si="58"/>
        <v>0</v>
      </c>
      <c r="CS73" s="3">
        <f t="shared" si="58"/>
        <v>0</v>
      </c>
      <c r="CT73" s="3">
        <f t="shared" ref="CT73:DC83" si="59">IF(TRIM(MID(SUBSTITUTE(CT$2,";",REPT(" ",LEN(CT$2))),($A73*LEN(CT$2)+1),LEN(CT$2)))&lt;&gt;"",TRIM(MID(SUBSTITUTE(CT$2,";",REPT(" ",LEN(CT$2))),($A73*LEN(CT$2)+1),LEN(CT$2))),0)</f>
        <v>0</v>
      </c>
      <c r="CU73" s="3">
        <f t="shared" si="59"/>
        <v>0</v>
      </c>
      <c r="CV73" s="3">
        <f t="shared" si="59"/>
        <v>0</v>
      </c>
      <c r="CW73" s="3">
        <f t="shared" si="59"/>
        <v>0</v>
      </c>
      <c r="CX73" s="3">
        <f t="shared" si="59"/>
        <v>0</v>
      </c>
      <c r="CY73" s="3">
        <f t="shared" si="59"/>
        <v>0</v>
      </c>
      <c r="CZ73" s="3">
        <f t="shared" si="59"/>
        <v>0</v>
      </c>
      <c r="DA73" s="3">
        <f t="shared" si="59"/>
        <v>0</v>
      </c>
      <c r="DB73" s="3">
        <f t="shared" si="59"/>
        <v>0</v>
      </c>
      <c r="DC73" s="3">
        <f t="shared" si="59"/>
        <v>0</v>
      </c>
      <c r="DD73" s="3">
        <f t="shared" ref="DD73:DM83" si="60">IF(TRIM(MID(SUBSTITUTE(DD$2,";",REPT(" ",LEN(DD$2))),($A73*LEN(DD$2)+1),LEN(DD$2)))&lt;&gt;"",TRIM(MID(SUBSTITUTE(DD$2,";",REPT(" ",LEN(DD$2))),($A73*LEN(DD$2)+1),LEN(DD$2))),0)</f>
        <v>0</v>
      </c>
      <c r="DE73" s="3">
        <f t="shared" si="60"/>
        <v>0</v>
      </c>
      <c r="DF73" s="3">
        <f t="shared" si="60"/>
        <v>0</v>
      </c>
      <c r="DG73" s="3">
        <f t="shared" si="60"/>
        <v>0</v>
      </c>
      <c r="DH73" s="3">
        <f t="shared" si="60"/>
        <v>0</v>
      </c>
      <c r="DI73" s="3">
        <f t="shared" si="60"/>
        <v>0</v>
      </c>
      <c r="DJ73" s="3">
        <f t="shared" si="60"/>
        <v>0</v>
      </c>
      <c r="DK73" s="3">
        <f t="shared" si="60"/>
        <v>0</v>
      </c>
      <c r="DL73" s="3">
        <f t="shared" si="60"/>
        <v>0</v>
      </c>
      <c r="DM73" s="3">
        <f t="shared" si="60"/>
        <v>0</v>
      </c>
      <c r="DN73" s="3">
        <f t="shared" ref="DN73:DY83" si="61">IF(TRIM(MID(SUBSTITUTE(DN$2,";",REPT(" ",LEN(DN$2))),($A73*LEN(DN$2)+1),LEN(DN$2)))&lt;&gt;"",TRIM(MID(SUBSTITUTE(DN$2,";",REPT(" ",LEN(DN$2))),($A73*LEN(DN$2)+1),LEN(DN$2))),0)</f>
        <v>0</v>
      </c>
      <c r="DO73" s="3">
        <f t="shared" si="61"/>
        <v>0</v>
      </c>
      <c r="DP73" s="3">
        <f t="shared" si="61"/>
        <v>0</v>
      </c>
      <c r="DQ73" s="3">
        <f t="shared" si="61"/>
        <v>0</v>
      </c>
      <c r="DR73" s="3">
        <f t="shared" si="61"/>
        <v>0</v>
      </c>
      <c r="DS73" s="3">
        <f t="shared" si="61"/>
        <v>0</v>
      </c>
      <c r="DT73" s="3">
        <f t="shared" si="61"/>
        <v>0</v>
      </c>
      <c r="DU73" s="3">
        <f t="shared" si="61"/>
        <v>0</v>
      </c>
      <c r="DV73" s="3">
        <f t="shared" si="61"/>
        <v>0</v>
      </c>
      <c r="DW73" s="3">
        <f t="shared" si="61"/>
        <v>0</v>
      </c>
      <c r="DX73" s="3">
        <f t="shared" si="61"/>
        <v>0</v>
      </c>
      <c r="DY73" s="3">
        <f t="shared" si="61"/>
        <v>0</v>
      </c>
    </row>
    <row r="74" spans="1:129" x14ac:dyDescent="0.3">
      <c r="A74">
        <v>71</v>
      </c>
      <c r="B74" s="3">
        <f t="shared" si="49"/>
        <v>0</v>
      </c>
      <c r="C74" s="3">
        <f t="shared" si="49"/>
        <v>0</v>
      </c>
      <c r="D74" s="3">
        <f t="shared" si="49"/>
        <v>0</v>
      </c>
      <c r="E74" s="3">
        <f t="shared" si="49"/>
        <v>0</v>
      </c>
      <c r="F74" s="3">
        <f t="shared" si="49"/>
        <v>0</v>
      </c>
      <c r="G74" s="3">
        <f t="shared" si="49"/>
        <v>0</v>
      </c>
      <c r="H74" s="3">
        <f t="shared" si="49"/>
        <v>0</v>
      </c>
      <c r="I74" s="3">
        <f t="shared" si="49"/>
        <v>0</v>
      </c>
      <c r="J74" s="3">
        <f t="shared" si="49"/>
        <v>0</v>
      </c>
      <c r="K74" s="3">
        <f t="shared" si="49"/>
        <v>0</v>
      </c>
      <c r="L74" s="3">
        <f t="shared" si="49"/>
        <v>0</v>
      </c>
      <c r="M74" s="3">
        <f t="shared" si="49"/>
        <v>0</v>
      </c>
      <c r="N74" s="3">
        <f t="shared" si="49"/>
        <v>0</v>
      </c>
      <c r="O74" s="3">
        <f t="shared" si="49"/>
        <v>0</v>
      </c>
      <c r="P74" s="3">
        <f t="shared" si="49"/>
        <v>0</v>
      </c>
      <c r="Q74" s="3">
        <f t="shared" ref="Q74:AF83" si="62">IF(TRIM(MID(SUBSTITUTE(Q$2,";",REPT(" ",LEN(Q$2))),($A74*LEN(Q$2)+1),LEN(Q$2)))&lt;&gt;"",TRIM(MID(SUBSTITUTE(Q$2,";",REPT(" ",LEN(Q$2))),($A74*LEN(Q$2)+1),LEN(Q$2))),0)</f>
        <v>0</v>
      </c>
      <c r="R74" s="3">
        <f t="shared" si="62"/>
        <v>0</v>
      </c>
      <c r="S74" s="3">
        <f t="shared" si="62"/>
        <v>0</v>
      </c>
      <c r="T74" s="3">
        <f t="shared" si="62"/>
        <v>0</v>
      </c>
      <c r="U74" s="3">
        <f t="shared" si="62"/>
        <v>0</v>
      </c>
      <c r="V74" s="3">
        <f t="shared" si="62"/>
        <v>0</v>
      </c>
      <c r="W74" s="3">
        <f t="shared" si="62"/>
        <v>0</v>
      </c>
      <c r="X74" s="3">
        <f t="shared" si="62"/>
        <v>0</v>
      </c>
      <c r="Y74" s="3">
        <f t="shared" si="62"/>
        <v>0</v>
      </c>
      <c r="Z74" s="3">
        <f t="shared" si="62"/>
        <v>0</v>
      </c>
      <c r="AA74" s="3">
        <f t="shared" si="62"/>
        <v>0</v>
      </c>
      <c r="AB74" s="3">
        <f t="shared" si="62"/>
        <v>0</v>
      </c>
      <c r="AC74" s="3">
        <f t="shared" si="62"/>
        <v>0</v>
      </c>
      <c r="AD74" s="3">
        <f t="shared" si="62"/>
        <v>0</v>
      </c>
      <c r="AE74" s="3">
        <f t="shared" si="62"/>
        <v>0</v>
      </c>
      <c r="AF74" s="3">
        <f t="shared" si="62"/>
        <v>0</v>
      </c>
      <c r="AG74" s="3">
        <f t="shared" si="52"/>
        <v>0</v>
      </c>
      <c r="AH74" s="3">
        <f t="shared" si="52"/>
        <v>0</v>
      </c>
      <c r="AI74" s="3">
        <f t="shared" si="52"/>
        <v>0</v>
      </c>
      <c r="AJ74" s="3">
        <f t="shared" si="52"/>
        <v>0</v>
      </c>
      <c r="AK74" s="3">
        <f t="shared" si="52"/>
        <v>0</v>
      </c>
      <c r="AL74" s="3">
        <f t="shared" si="52"/>
        <v>0</v>
      </c>
      <c r="AM74" s="3">
        <f t="shared" si="52"/>
        <v>0</v>
      </c>
      <c r="AN74" s="3">
        <f t="shared" si="52"/>
        <v>0</v>
      </c>
      <c r="AO74" s="3">
        <f t="shared" si="52"/>
        <v>0</v>
      </c>
      <c r="AP74" s="3">
        <f t="shared" si="52"/>
        <v>0</v>
      </c>
      <c r="AQ74" s="3">
        <f t="shared" si="52"/>
        <v>0</v>
      </c>
      <c r="AR74" s="3">
        <f t="shared" si="52"/>
        <v>0</v>
      </c>
      <c r="AS74" s="3">
        <f t="shared" si="52"/>
        <v>0</v>
      </c>
      <c r="AT74" s="3">
        <f t="shared" si="52"/>
        <v>0</v>
      </c>
      <c r="AU74" s="3">
        <f t="shared" si="52"/>
        <v>0</v>
      </c>
      <c r="AV74" s="3">
        <f t="shared" si="52"/>
        <v>0</v>
      </c>
      <c r="AW74" s="3">
        <f t="shared" si="50"/>
        <v>0</v>
      </c>
      <c r="AX74" s="3">
        <f t="shared" si="50"/>
        <v>0</v>
      </c>
      <c r="AY74" s="3">
        <f t="shared" si="50"/>
        <v>0</v>
      </c>
      <c r="AZ74" s="3">
        <f t="shared" si="50"/>
        <v>0</v>
      </c>
      <c r="BA74" s="3">
        <f t="shared" si="50"/>
        <v>0</v>
      </c>
      <c r="BB74" s="3">
        <f t="shared" si="50"/>
        <v>0</v>
      </c>
      <c r="BC74" s="3">
        <f t="shared" si="50"/>
        <v>0</v>
      </c>
      <c r="BD74" s="3">
        <f t="shared" si="50"/>
        <v>0</v>
      </c>
      <c r="BE74" s="3">
        <f t="shared" si="50"/>
        <v>0</v>
      </c>
      <c r="BF74" s="3">
        <f t="shared" si="50"/>
        <v>0</v>
      </c>
      <c r="BG74" s="3">
        <f t="shared" si="50"/>
        <v>0</v>
      </c>
      <c r="BH74" s="3">
        <f t="shared" si="50"/>
        <v>0</v>
      </c>
      <c r="BI74" s="3">
        <f t="shared" si="50"/>
        <v>0</v>
      </c>
      <c r="BJ74" s="3">
        <f t="shared" si="50"/>
        <v>0</v>
      </c>
      <c r="BK74" s="3">
        <f t="shared" si="50"/>
        <v>0</v>
      </c>
      <c r="BL74" s="3">
        <f t="shared" si="34"/>
        <v>0</v>
      </c>
      <c r="BM74" s="3">
        <f t="shared" si="53"/>
        <v>0</v>
      </c>
      <c r="BN74" s="3">
        <f t="shared" si="53"/>
        <v>0</v>
      </c>
      <c r="BO74" s="3">
        <f t="shared" si="53"/>
        <v>0</v>
      </c>
      <c r="BP74" s="3">
        <f t="shared" si="53"/>
        <v>0</v>
      </c>
      <c r="BQ74" s="3">
        <f t="shared" si="53"/>
        <v>0</v>
      </c>
      <c r="BR74" s="3">
        <f t="shared" si="53"/>
        <v>0</v>
      </c>
      <c r="BS74" s="3">
        <f t="shared" si="53"/>
        <v>0</v>
      </c>
      <c r="BT74" s="3">
        <f t="shared" si="53"/>
        <v>0</v>
      </c>
      <c r="BU74" s="3">
        <f t="shared" si="53"/>
        <v>0</v>
      </c>
      <c r="BV74" s="3">
        <f t="shared" si="53"/>
        <v>0</v>
      </c>
      <c r="BW74" s="3">
        <f t="shared" si="53"/>
        <v>0</v>
      </c>
      <c r="BX74" s="3">
        <f t="shared" si="53"/>
        <v>0</v>
      </c>
      <c r="BY74" s="3">
        <f t="shared" si="53"/>
        <v>0</v>
      </c>
      <c r="BZ74" s="3">
        <f t="shared" si="53"/>
        <v>0</v>
      </c>
      <c r="CA74" s="3">
        <f t="shared" si="53"/>
        <v>0</v>
      </c>
      <c r="CB74" s="3">
        <f t="shared" si="53"/>
        <v>0</v>
      </c>
      <c r="CC74" s="3">
        <f t="shared" si="51"/>
        <v>0</v>
      </c>
      <c r="CD74" s="3">
        <f t="shared" si="51"/>
        <v>0</v>
      </c>
      <c r="CE74" s="3">
        <f t="shared" si="51"/>
        <v>0</v>
      </c>
      <c r="CF74" s="3">
        <f t="shared" si="51"/>
        <v>0</v>
      </c>
      <c r="CG74" s="3">
        <f t="shared" si="51"/>
        <v>0</v>
      </c>
      <c r="CH74" s="3">
        <f t="shared" si="51"/>
        <v>0</v>
      </c>
      <c r="CI74" s="3">
        <f t="shared" si="58"/>
        <v>0</v>
      </c>
      <c r="CJ74" s="3">
        <f t="shared" si="58"/>
        <v>0</v>
      </c>
      <c r="CK74" s="3">
        <f t="shared" si="58"/>
        <v>0</v>
      </c>
      <c r="CL74" s="3">
        <f t="shared" si="58"/>
        <v>0</v>
      </c>
      <c r="CM74" s="3">
        <f t="shared" si="58"/>
        <v>0</v>
      </c>
      <c r="CN74" s="3">
        <f t="shared" si="58"/>
        <v>0</v>
      </c>
      <c r="CO74" s="3">
        <f t="shared" si="58"/>
        <v>0</v>
      </c>
      <c r="CP74" s="3">
        <f t="shared" si="58"/>
        <v>0</v>
      </c>
      <c r="CQ74" s="3">
        <f t="shared" si="58"/>
        <v>0</v>
      </c>
      <c r="CR74" s="3">
        <f t="shared" si="58"/>
        <v>0</v>
      </c>
      <c r="CS74" s="3">
        <f t="shared" si="58"/>
        <v>0</v>
      </c>
      <c r="CT74" s="3">
        <f t="shared" si="59"/>
        <v>0</v>
      </c>
      <c r="CU74" s="3">
        <f t="shared" si="59"/>
        <v>0</v>
      </c>
      <c r="CV74" s="3">
        <f t="shared" si="59"/>
        <v>0</v>
      </c>
      <c r="CW74" s="3">
        <f t="shared" si="59"/>
        <v>0</v>
      </c>
      <c r="CX74" s="3">
        <f t="shared" si="59"/>
        <v>0</v>
      </c>
      <c r="CY74" s="3">
        <f t="shared" si="59"/>
        <v>0</v>
      </c>
      <c r="CZ74" s="3">
        <f t="shared" si="59"/>
        <v>0</v>
      </c>
      <c r="DA74" s="3">
        <f t="shared" si="59"/>
        <v>0</v>
      </c>
      <c r="DB74" s="3">
        <f t="shared" si="59"/>
        <v>0</v>
      </c>
      <c r="DC74" s="3">
        <f t="shared" si="59"/>
        <v>0</v>
      </c>
      <c r="DD74" s="3">
        <f t="shared" si="60"/>
        <v>0</v>
      </c>
      <c r="DE74" s="3">
        <f t="shared" si="60"/>
        <v>0</v>
      </c>
      <c r="DF74" s="3">
        <f t="shared" si="60"/>
        <v>0</v>
      </c>
      <c r="DG74" s="3">
        <f t="shared" si="60"/>
        <v>0</v>
      </c>
      <c r="DH74" s="3">
        <f t="shared" si="60"/>
        <v>0</v>
      </c>
      <c r="DI74" s="3">
        <f t="shared" si="60"/>
        <v>0</v>
      </c>
      <c r="DJ74" s="3">
        <f t="shared" si="60"/>
        <v>0</v>
      </c>
      <c r="DK74" s="3">
        <f t="shared" si="60"/>
        <v>0</v>
      </c>
      <c r="DL74" s="3">
        <f t="shared" si="60"/>
        <v>0</v>
      </c>
      <c r="DM74" s="3">
        <f t="shared" si="60"/>
        <v>0</v>
      </c>
      <c r="DN74" s="3">
        <f t="shared" si="61"/>
        <v>0</v>
      </c>
      <c r="DO74" s="3">
        <f t="shared" si="61"/>
        <v>0</v>
      </c>
      <c r="DP74" s="3">
        <f t="shared" si="61"/>
        <v>0</v>
      </c>
      <c r="DQ74" s="3">
        <f t="shared" si="61"/>
        <v>0</v>
      </c>
      <c r="DR74" s="3">
        <f t="shared" si="61"/>
        <v>0</v>
      </c>
      <c r="DS74" s="3">
        <f t="shared" si="61"/>
        <v>0</v>
      </c>
      <c r="DT74" s="3">
        <f t="shared" si="61"/>
        <v>0</v>
      </c>
      <c r="DU74" s="3">
        <f t="shared" si="61"/>
        <v>0</v>
      </c>
      <c r="DV74" s="3">
        <f t="shared" si="61"/>
        <v>0</v>
      </c>
      <c r="DW74" s="3">
        <f t="shared" si="61"/>
        <v>0</v>
      </c>
      <c r="DX74" s="3">
        <f t="shared" si="61"/>
        <v>0</v>
      </c>
      <c r="DY74" s="3">
        <f t="shared" si="61"/>
        <v>0</v>
      </c>
    </row>
    <row r="75" spans="1:129" x14ac:dyDescent="0.3">
      <c r="A75">
        <v>72</v>
      </c>
      <c r="B75" s="3">
        <f t="shared" ref="B75:Q83" si="63">IF(TRIM(MID(SUBSTITUTE(B$2,";",REPT(" ",LEN(B$2))),($A75*LEN(B$2)+1),LEN(B$2)))&lt;&gt;"",TRIM(MID(SUBSTITUTE(B$2,";",REPT(" ",LEN(B$2))),($A75*LEN(B$2)+1),LEN(B$2))),0)</f>
        <v>0</v>
      </c>
      <c r="C75" s="3">
        <f t="shared" si="63"/>
        <v>0</v>
      </c>
      <c r="D75" s="3">
        <f t="shared" si="63"/>
        <v>0</v>
      </c>
      <c r="E75" s="3">
        <f t="shared" si="63"/>
        <v>0</v>
      </c>
      <c r="F75" s="3">
        <f t="shared" si="63"/>
        <v>0</v>
      </c>
      <c r="G75" s="3">
        <f t="shared" si="63"/>
        <v>0</v>
      </c>
      <c r="H75" s="3">
        <f t="shared" si="63"/>
        <v>0</v>
      </c>
      <c r="I75" s="3">
        <f t="shared" si="63"/>
        <v>0</v>
      </c>
      <c r="J75" s="3">
        <f t="shared" si="63"/>
        <v>0</v>
      </c>
      <c r="K75" s="3">
        <f t="shared" si="63"/>
        <v>0</v>
      </c>
      <c r="L75" s="3">
        <f t="shared" si="63"/>
        <v>0</v>
      </c>
      <c r="M75" s="3">
        <f t="shared" si="63"/>
        <v>0</v>
      </c>
      <c r="N75" s="3">
        <f t="shared" si="63"/>
        <v>0</v>
      </c>
      <c r="O75" s="3">
        <f t="shared" si="63"/>
        <v>0</v>
      </c>
      <c r="P75" s="3">
        <f t="shared" si="63"/>
        <v>0</v>
      </c>
      <c r="Q75" s="3">
        <f t="shared" si="63"/>
        <v>0</v>
      </c>
      <c r="R75" s="3">
        <f t="shared" si="62"/>
        <v>0</v>
      </c>
      <c r="S75" s="3">
        <f t="shared" si="62"/>
        <v>0</v>
      </c>
      <c r="T75" s="3">
        <f t="shared" si="62"/>
        <v>0</v>
      </c>
      <c r="U75" s="3">
        <f t="shared" si="62"/>
        <v>0</v>
      </c>
      <c r="V75" s="3">
        <f t="shared" si="62"/>
        <v>0</v>
      </c>
      <c r="W75" s="3">
        <f t="shared" si="62"/>
        <v>0</v>
      </c>
      <c r="X75" s="3">
        <f t="shared" si="62"/>
        <v>0</v>
      </c>
      <c r="Y75" s="3">
        <f t="shared" si="62"/>
        <v>0</v>
      </c>
      <c r="Z75" s="3">
        <f t="shared" si="62"/>
        <v>0</v>
      </c>
      <c r="AA75" s="3">
        <f t="shared" si="62"/>
        <v>0</v>
      </c>
      <c r="AB75" s="3">
        <f t="shared" si="62"/>
        <v>0</v>
      </c>
      <c r="AC75" s="3">
        <f t="shared" si="62"/>
        <v>0</v>
      </c>
      <c r="AD75" s="3">
        <f t="shared" si="62"/>
        <v>0</v>
      </c>
      <c r="AE75" s="3">
        <f t="shared" si="62"/>
        <v>0</v>
      </c>
      <c r="AF75" s="3">
        <f t="shared" si="62"/>
        <v>0</v>
      </c>
      <c r="AG75" s="3">
        <f t="shared" si="52"/>
        <v>0</v>
      </c>
      <c r="AH75" s="3">
        <f t="shared" si="52"/>
        <v>0</v>
      </c>
      <c r="AI75" s="3">
        <f t="shared" si="52"/>
        <v>0</v>
      </c>
      <c r="AJ75" s="3">
        <f t="shared" si="52"/>
        <v>0</v>
      </c>
      <c r="AK75" s="3">
        <f t="shared" si="52"/>
        <v>0</v>
      </c>
      <c r="AL75" s="3">
        <f t="shared" si="52"/>
        <v>0</v>
      </c>
      <c r="AM75" s="3">
        <f t="shared" si="52"/>
        <v>0</v>
      </c>
      <c r="AN75" s="3">
        <f t="shared" si="52"/>
        <v>0</v>
      </c>
      <c r="AO75" s="3">
        <f t="shared" si="52"/>
        <v>0</v>
      </c>
      <c r="AP75" s="3">
        <f t="shared" si="52"/>
        <v>0</v>
      </c>
      <c r="AQ75" s="3">
        <f t="shared" si="52"/>
        <v>0</v>
      </c>
      <c r="AR75" s="3">
        <f t="shared" si="52"/>
        <v>0</v>
      </c>
      <c r="AS75" s="3">
        <f t="shared" si="52"/>
        <v>0</v>
      </c>
      <c r="AT75" s="3">
        <f t="shared" si="52"/>
        <v>0</v>
      </c>
      <c r="AU75" s="3">
        <f t="shared" si="52"/>
        <v>0</v>
      </c>
      <c r="AV75" s="3">
        <f t="shared" si="52"/>
        <v>0</v>
      </c>
      <c r="AW75" s="3">
        <f t="shared" si="50"/>
        <v>0</v>
      </c>
      <c r="AX75" s="3">
        <f t="shared" si="50"/>
        <v>0</v>
      </c>
      <c r="AY75" s="3">
        <f t="shared" si="50"/>
        <v>0</v>
      </c>
      <c r="AZ75" s="3">
        <f t="shared" si="50"/>
        <v>0</v>
      </c>
      <c r="BA75" s="3">
        <f t="shared" si="50"/>
        <v>0</v>
      </c>
      <c r="BB75" s="3">
        <f t="shared" si="50"/>
        <v>0</v>
      </c>
      <c r="BC75" s="3">
        <f t="shared" si="50"/>
        <v>0</v>
      </c>
      <c r="BD75" s="3">
        <f t="shared" si="50"/>
        <v>0</v>
      </c>
      <c r="BE75" s="3">
        <f t="shared" si="50"/>
        <v>0</v>
      </c>
      <c r="BF75" s="3">
        <f t="shared" si="50"/>
        <v>0</v>
      </c>
      <c r="BG75" s="3">
        <f t="shared" si="50"/>
        <v>0</v>
      </c>
      <c r="BH75" s="3">
        <f t="shared" si="50"/>
        <v>0</v>
      </c>
      <c r="BI75" s="3">
        <f t="shared" si="50"/>
        <v>0</v>
      </c>
      <c r="BJ75" s="3">
        <f t="shared" si="50"/>
        <v>0</v>
      </c>
      <c r="BK75" s="3">
        <f t="shared" si="50"/>
        <v>0</v>
      </c>
      <c r="BL75" s="3">
        <f t="shared" si="34"/>
        <v>0</v>
      </c>
      <c r="BM75" s="3">
        <f t="shared" si="53"/>
        <v>0</v>
      </c>
      <c r="BN75" s="3">
        <f t="shared" si="53"/>
        <v>0</v>
      </c>
      <c r="BO75" s="3">
        <f t="shared" si="53"/>
        <v>0</v>
      </c>
      <c r="BP75" s="3">
        <f t="shared" si="53"/>
        <v>0</v>
      </c>
      <c r="BQ75" s="3">
        <f t="shared" si="53"/>
        <v>0</v>
      </c>
      <c r="BR75" s="3">
        <f t="shared" si="53"/>
        <v>0</v>
      </c>
      <c r="BS75" s="3">
        <f t="shared" si="53"/>
        <v>0</v>
      </c>
      <c r="BT75" s="3">
        <f t="shared" si="53"/>
        <v>0</v>
      </c>
      <c r="BU75" s="3">
        <f t="shared" si="53"/>
        <v>0</v>
      </c>
      <c r="BV75" s="3">
        <f t="shared" si="53"/>
        <v>0</v>
      </c>
      <c r="BW75" s="3">
        <f t="shared" si="53"/>
        <v>0</v>
      </c>
      <c r="BX75" s="3">
        <f t="shared" si="53"/>
        <v>0</v>
      </c>
      <c r="BY75" s="3">
        <f t="shared" si="53"/>
        <v>0</v>
      </c>
      <c r="BZ75" s="3">
        <f t="shared" si="53"/>
        <v>0</v>
      </c>
      <c r="CA75" s="3">
        <f t="shared" si="53"/>
        <v>0</v>
      </c>
      <c r="CB75" s="3">
        <f t="shared" si="53"/>
        <v>0</v>
      </c>
      <c r="CC75" s="3">
        <f t="shared" si="51"/>
        <v>0</v>
      </c>
      <c r="CD75" s="3">
        <f t="shared" si="51"/>
        <v>0</v>
      </c>
      <c r="CE75" s="3">
        <f t="shared" si="51"/>
        <v>0</v>
      </c>
      <c r="CF75" s="3">
        <f t="shared" si="51"/>
        <v>0</v>
      </c>
      <c r="CG75" s="3">
        <f t="shared" si="51"/>
        <v>0</v>
      </c>
      <c r="CH75" s="3">
        <f t="shared" si="51"/>
        <v>0</v>
      </c>
      <c r="CI75" s="3">
        <f t="shared" si="58"/>
        <v>0</v>
      </c>
      <c r="CJ75" s="3">
        <f t="shared" si="58"/>
        <v>0</v>
      </c>
      <c r="CK75" s="3">
        <f t="shared" si="58"/>
        <v>0</v>
      </c>
      <c r="CL75" s="3">
        <f t="shared" si="58"/>
        <v>0</v>
      </c>
      <c r="CM75" s="3">
        <f t="shared" si="58"/>
        <v>0</v>
      </c>
      <c r="CN75" s="3">
        <f t="shared" si="58"/>
        <v>0</v>
      </c>
      <c r="CO75" s="3">
        <f t="shared" si="58"/>
        <v>0</v>
      </c>
      <c r="CP75" s="3">
        <f t="shared" si="58"/>
        <v>0</v>
      </c>
      <c r="CQ75" s="3">
        <f t="shared" si="58"/>
        <v>0</v>
      </c>
      <c r="CR75" s="3">
        <f t="shared" si="58"/>
        <v>0</v>
      </c>
      <c r="CS75" s="3">
        <f t="shared" si="58"/>
        <v>0</v>
      </c>
      <c r="CT75" s="3">
        <f t="shared" si="59"/>
        <v>0</v>
      </c>
      <c r="CU75" s="3">
        <f t="shared" si="59"/>
        <v>0</v>
      </c>
      <c r="CV75" s="3">
        <f t="shared" si="59"/>
        <v>0</v>
      </c>
      <c r="CW75" s="3">
        <f t="shared" si="59"/>
        <v>0</v>
      </c>
      <c r="CX75" s="3">
        <f t="shared" si="59"/>
        <v>0</v>
      </c>
      <c r="CY75" s="3">
        <f t="shared" si="59"/>
        <v>0</v>
      </c>
      <c r="CZ75" s="3">
        <f t="shared" si="59"/>
        <v>0</v>
      </c>
      <c r="DA75" s="3">
        <f t="shared" si="59"/>
        <v>0</v>
      </c>
      <c r="DB75" s="3">
        <f t="shared" si="59"/>
        <v>0</v>
      </c>
      <c r="DC75" s="3">
        <f t="shared" si="59"/>
        <v>0</v>
      </c>
      <c r="DD75" s="3">
        <f t="shared" si="60"/>
        <v>0</v>
      </c>
      <c r="DE75" s="3">
        <f t="shared" si="60"/>
        <v>0</v>
      </c>
      <c r="DF75" s="3">
        <f t="shared" si="60"/>
        <v>0</v>
      </c>
      <c r="DG75" s="3">
        <f t="shared" si="60"/>
        <v>0</v>
      </c>
      <c r="DH75" s="3">
        <f t="shared" si="60"/>
        <v>0</v>
      </c>
      <c r="DI75" s="3">
        <f t="shared" si="60"/>
        <v>0</v>
      </c>
      <c r="DJ75" s="3">
        <f t="shared" si="60"/>
        <v>0</v>
      </c>
      <c r="DK75" s="3">
        <f t="shared" si="60"/>
        <v>0</v>
      </c>
      <c r="DL75" s="3">
        <f t="shared" si="60"/>
        <v>0</v>
      </c>
      <c r="DM75" s="3">
        <f t="shared" si="60"/>
        <v>0</v>
      </c>
      <c r="DN75" s="3">
        <f t="shared" si="61"/>
        <v>0</v>
      </c>
      <c r="DO75" s="3">
        <f t="shared" si="61"/>
        <v>0</v>
      </c>
      <c r="DP75" s="3">
        <f t="shared" si="61"/>
        <v>0</v>
      </c>
      <c r="DQ75" s="3">
        <f t="shared" si="61"/>
        <v>0</v>
      </c>
      <c r="DR75" s="3">
        <f t="shared" si="61"/>
        <v>0</v>
      </c>
      <c r="DS75" s="3">
        <f t="shared" si="61"/>
        <v>0</v>
      </c>
      <c r="DT75" s="3">
        <f t="shared" si="61"/>
        <v>0</v>
      </c>
      <c r="DU75" s="3">
        <f t="shared" si="61"/>
        <v>0</v>
      </c>
      <c r="DV75" s="3">
        <f t="shared" si="61"/>
        <v>0</v>
      </c>
      <c r="DW75" s="3">
        <f t="shared" si="61"/>
        <v>0</v>
      </c>
      <c r="DX75" s="3">
        <f t="shared" si="61"/>
        <v>0</v>
      </c>
      <c r="DY75" s="3">
        <f t="shared" si="61"/>
        <v>0</v>
      </c>
    </row>
    <row r="76" spans="1:129" x14ac:dyDescent="0.3">
      <c r="A76">
        <v>73</v>
      </c>
      <c r="B76" s="3">
        <f t="shared" si="63"/>
        <v>0</v>
      </c>
      <c r="C76" s="3">
        <f t="shared" si="63"/>
        <v>0</v>
      </c>
      <c r="D76" s="3">
        <f t="shared" si="63"/>
        <v>0</v>
      </c>
      <c r="E76" s="3">
        <f t="shared" si="63"/>
        <v>0</v>
      </c>
      <c r="F76" s="3">
        <f t="shared" si="63"/>
        <v>0</v>
      </c>
      <c r="G76" s="3">
        <f t="shared" si="63"/>
        <v>0</v>
      </c>
      <c r="H76" s="3">
        <f t="shared" si="63"/>
        <v>0</v>
      </c>
      <c r="I76" s="3">
        <f t="shared" si="63"/>
        <v>0</v>
      </c>
      <c r="J76" s="3">
        <f t="shared" si="63"/>
        <v>0</v>
      </c>
      <c r="K76" s="3">
        <f t="shared" si="63"/>
        <v>0</v>
      </c>
      <c r="L76" s="3">
        <f t="shared" si="63"/>
        <v>0</v>
      </c>
      <c r="M76" s="3">
        <f t="shared" si="63"/>
        <v>0</v>
      </c>
      <c r="N76" s="3">
        <f t="shared" si="63"/>
        <v>0</v>
      </c>
      <c r="O76" s="3">
        <f t="shared" si="63"/>
        <v>0</v>
      </c>
      <c r="P76" s="3">
        <f t="shared" si="63"/>
        <v>0</v>
      </c>
      <c r="Q76" s="3">
        <f t="shared" si="63"/>
        <v>0</v>
      </c>
      <c r="R76" s="3">
        <f t="shared" si="62"/>
        <v>0</v>
      </c>
      <c r="S76" s="3">
        <f t="shared" si="62"/>
        <v>0</v>
      </c>
      <c r="T76" s="3">
        <f t="shared" si="62"/>
        <v>0</v>
      </c>
      <c r="U76" s="3">
        <f t="shared" si="62"/>
        <v>0</v>
      </c>
      <c r="V76" s="3">
        <f t="shared" si="62"/>
        <v>0</v>
      </c>
      <c r="W76" s="3">
        <f t="shared" si="62"/>
        <v>0</v>
      </c>
      <c r="X76" s="3">
        <f t="shared" si="62"/>
        <v>0</v>
      </c>
      <c r="Y76" s="3">
        <f t="shared" si="62"/>
        <v>0</v>
      </c>
      <c r="Z76" s="3">
        <f t="shared" si="62"/>
        <v>0</v>
      </c>
      <c r="AA76" s="3">
        <f t="shared" si="62"/>
        <v>0</v>
      </c>
      <c r="AB76" s="3">
        <f t="shared" si="62"/>
        <v>0</v>
      </c>
      <c r="AC76" s="3">
        <f t="shared" si="62"/>
        <v>0</v>
      </c>
      <c r="AD76" s="3">
        <f t="shared" si="62"/>
        <v>0</v>
      </c>
      <c r="AE76" s="3">
        <f t="shared" si="62"/>
        <v>0</v>
      </c>
      <c r="AF76" s="3">
        <f t="shared" si="62"/>
        <v>0</v>
      </c>
      <c r="AG76" s="3">
        <f t="shared" si="52"/>
        <v>0</v>
      </c>
      <c r="AH76" s="3">
        <f t="shared" si="52"/>
        <v>0</v>
      </c>
      <c r="AI76" s="3">
        <f t="shared" si="52"/>
        <v>0</v>
      </c>
      <c r="AJ76" s="3">
        <f t="shared" si="52"/>
        <v>0</v>
      </c>
      <c r="AK76" s="3">
        <f t="shared" si="52"/>
        <v>0</v>
      </c>
      <c r="AL76" s="3">
        <f t="shared" si="52"/>
        <v>0</v>
      </c>
      <c r="AM76" s="3">
        <f t="shared" si="52"/>
        <v>0</v>
      </c>
      <c r="AN76" s="3">
        <f t="shared" si="52"/>
        <v>0</v>
      </c>
      <c r="AO76" s="3">
        <f t="shared" si="52"/>
        <v>0</v>
      </c>
      <c r="AP76" s="3">
        <f t="shared" si="52"/>
        <v>0</v>
      </c>
      <c r="AQ76" s="3">
        <f t="shared" si="52"/>
        <v>0</v>
      </c>
      <c r="AR76" s="3">
        <f t="shared" si="52"/>
        <v>0</v>
      </c>
      <c r="AS76" s="3">
        <f t="shared" si="52"/>
        <v>0</v>
      </c>
      <c r="AT76" s="3">
        <f t="shared" si="52"/>
        <v>0</v>
      </c>
      <c r="AU76" s="3">
        <f t="shared" si="52"/>
        <v>0</v>
      </c>
      <c r="AV76" s="3">
        <f t="shared" si="52"/>
        <v>0</v>
      </c>
      <c r="AW76" s="3">
        <f t="shared" si="50"/>
        <v>0</v>
      </c>
      <c r="AX76" s="3">
        <f t="shared" si="50"/>
        <v>0</v>
      </c>
      <c r="AY76" s="3">
        <f t="shared" si="50"/>
        <v>0</v>
      </c>
      <c r="AZ76" s="3">
        <f t="shared" si="50"/>
        <v>0</v>
      </c>
      <c r="BA76" s="3">
        <f t="shared" si="50"/>
        <v>0</v>
      </c>
      <c r="BB76" s="3">
        <f t="shared" si="50"/>
        <v>0</v>
      </c>
      <c r="BC76" s="3">
        <f t="shared" si="50"/>
        <v>0</v>
      </c>
      <c r="BD76" s="3">
        <f t="shared" si="50"/>
        <v>0</v>
      </c>
      <c r="BE76" s="3">
        <f t="shared" si="50"/>
        <v>0</v>
      </c>
      <c r="BF76" s="3">
        <f t="shared" si="50"/>
        <v>0</v>
      </c>
      <c r="BG76" s="3">
        <f t="shared" si="50"/>
        <v>0</v>
      </c>
      <c r="BH76" s="3">
        <f t="shared" si="50"/>
        <v>0</v>
      </c>
      <c r="BI76" s="3">
        <f t="shared" si="50"/>
        <v>0</v>
      </c>
      <c r="BJ76" s="3">
        <f t="shared" si="50"/>
        <v>0</v>
      </c>
      <c r="BK76" s="3">
        <f t="shared" si="50"/>
        <v>0</v>
      </c>
      <c r="BL76" s="3">
        <f t="shared" ref="BL76:CA83" si="64">IF(TRIM(MID(SUBSTITUTE(BL$2,";",REPT(" ",LEN(BL$2))),($A76*LEN(BL$2)+1),LEN(BL$2)))&lt;&gt;"",TRIM(MID(SUBSTITUTE(BL$2,";",REPT(" ",LEN(BL$2))),($A76*LEN(BL$2)+1),LEN(BL$2))),0)</f>
        <v>0</v>
      </c>
      <c r="BM76" s="3">
        <f t="shared" si="64"/>
        <v>0</v>
      </c>
      <c r="BN76" s="3">
        <f t="shared" si="64"/>
        <v>0</v>
      </c>
      <c r="BO76" s="3">
        <f t="shared" si="53"/>
        <v>0</v>
      </c>
      <c r="BP76" s="3">
        <f t="shared" si="53"/>
        <v>0</v>
      </c>
      <c r="BQ76" s="3">
        <f t="shared" si="53"/>
        <v>0</v>
      </c>
      <c r="BR76" s="3">
        <f t="shared" si="53"/>
        <v>0</v>
      </c>
      <c r="BS76" s="3">
        <f t="shared" si="53"/>
        <v>0</v>
      </c>
      <c r="BT76" s="3">
        <f t="shared" si="53"/>
        <v>0</v>
      </c>
      <c r="BU76" s="3">
        <f t="shared" si="53"/>
        <v>0</v>
      </c>
      <c r="BV76" s="3">
        <f t="shared" si="53"/>
        <v>0</v>
      </c>
      <c r="BW76" s="3">
        <f t="shared" si="53"/>
        <v>0</v>
      </c>
      <c r="BX76" s="3">
        <f t="shared" si="53"/>
        <v>0</v>
      </c>
      <c r="BY76" s="3">
        <f t="shared" si="53"/>
        <v>0</v>
      </c>
      <c r="BZ76" s="3">
        <f t="shared" si="53"/>
        <v>0</v>
      </c>
      <c r="CA76" s="3">
        <f t="shared" si="53"/>
        <v>0</v>
      </c>
      <c r="CB76" s="3">
        <f t="shared" si="53"/>
        <v>0</v>
      </c>
      <c r="CC76" s="3">
        <f t="shared" si="51"/>
        <v>0</v>
      </c>
      <c r="CD76" s="3">
        <f t="shared" si="51"/>
        <v>0</v>
      </c>
      <c r="CE76" s="3">
        <f t="shared" si="51"/>
        <v>0</v>
      </c>
      <c r="CF76" s="3">
        <f t="shared" si="51"/>
        <v>0</v>
      </c>
      <c r="CG76" s="3">
        <f t="shared" si="51"/>
        <v>0</v>
      </c>
      <c r="CH76" s="3">
        <f t="shared" si="51"/>
        <v>0</v>
      </c>
      <c r="CI76" s="3">
        <f t="shared" si="58"/>
        <v>0</v>
      </c>
      <c r="CJ76" s="3">
        <f t="shared" si="58"/>
        <v>0</v>
      </c>
      <c r="CK76" s="3">
        <f t="shared" si="58"/>
        <v>0</v>
      </c>
      <c r="CL76" s="3">
        <f t="shared" si="58"/>
        <v>0</v>
      </c>
      <c r="CM76" s="3">
        <f t="shared" si="58"/>
        <v>0</v>
      </c>
      <c r="CN76" s="3">
        <f t="shared" si="58"/>
        <v>0</v>
      </c>
      <c r="CO76" s="3">
        <f t="shared" si="58"/>
        <v>0</v>
      </c>
      <c r="CP76" s="3">
        <f t="shared" si="58"/>
        <v>0</v>
      </c>
      <c r="CQ76" s="3">
        <f t="shared" si="58"/>
        <v>0</v>
      </c>
      <c r="CR76" s="3">
        <f t="shared" si="58"/>
        <v>0</v>
      </c>
      <c r="CS76" s="3">
        <f t="shared" si="58"/>
        <v>0</v>
      </c>
      <c r="CT76" s="3">
        <f t="shared" si="59"/>
        <v>0</v>
      </c>
      <c r="CU76" s="3">
        <f t="shared" si="59"/>
        <v>0</v>
      </c>
      <c r="CV76" s="3">
        <f t="shared" si="59"/>
        <v>0</v>
      </c>
      <c r="CW76" s="3">
        <f t="shared" si="59"/>
        <v>0</v>
      </c>
      <c r="CX76" s="3">
        <f t="shared" si="59"/>
        <v>0</v>
      </c>
      <c r="CY76" s="3">
        <f t="shared" si="59"/>
        <v>0</v>
      </c>
      <c r="CZ76" s="3">
        <f t="shared" si="59"/>
        <v>0</v>
      </c>
      <c r="DA76" s="3">
        <f t="shared" si="59"/>
        <v>0</v>
      </c>
      <c r="DB76" s="3">
        <f t="shared" si="59"/>
        <v>0</v>
      </c>
      <c r="DC76" s="3">
        <f t="shared" si="59"/>
        <v>0</v>
      </c>
      <c r="DD76" s="3">
        <f t="shared" si="60"/>
        <v>0</v>
      </c>
      <c r="DE76" s="3">
        <f t="shared" si="60"/>
        <v>0</v>
      </c>
      <c r="DF76" s="3">
        <f t="shared" si="60"/>
        <v>0</v>
      </c>
      <c r="DG76" s="3">
        <f t="shared" si="60"/>
        <v>0</v>
      </c>
      <c r="DH76" s="3">
        <f t="shared" si="60"/>
        <v>0</v>
      </c>
      <c r="DI76" s="3">
        <f t="shared" si="60"/>
        <v>0</v>
      </c>
      <c r="DJ76" s="3">
        <f t="shared" si="60"/>
        <v>0</v>
      </c>
      <c r="DK76" s="3">
        <f t="shared" si="60"/>
        <v>0</v>
      </c>
      <c r="DL76" s="3">
        <f t="shared" si="60"/>
        <v>0</v>
      </c>
      <c r="DM76" s="3">
        <f t="shared" si="60"/>
        <v>0</v>
      </c>
      <c r="DN76" s="3">
        <f t="shared" si="61"/>
        <v>0</v>
      </c>
      <c r="DO76" s="3">
        <f t="shared" si="61"/>
        <v>0</v>
      </c>
      <c r="DP76" s="3">
        <f t="shared" si="61"/>
        <v>0</v>
      </c>
      <c r="DQ76" s="3">
        <f t="shared" si="61"/>
        <v>0</v>
      </c>
      <c r="DR76" s="3">
        <f t="shared" si="61"/>
        <v>0</v>
      </c>
      <c r="DS76" s="3">
        <f t="shared" si="61"/>
        <v>0</v>
      </c>
      <c r="DT76" s="3">
        <f t="shared" si="61"/>
        <v>0</v>
      </c>
      <c r="DU76" s="3">
        <f t="shared" si="61"/>
        <v>0</v>
      </c>
      <c r="DV76" s="3">
        <f t="shared" si="61"/>
        <v>0</v>
      </c>
      <c r="DW76" s="3">
        <f t="shared" si="61"/>
        <v>0</v>
      </c>
      <c r="DX76" s="3">
        <f t="shared" si="61"/>
        <v>0</v>
      </c>
      <c r="DY76" s="3">
        <f t="shared" si="61"/>
        <v>0</v>
      </c>
    </row>
    <row r="77" spans="1:129" x14ac:dyDescent="0.3">
      <c r="A77">
        <v>74</v>
      </c>
      <c r="B77" s="3">
        <f t="shared" si="63"/>
        <v>0</v>
      </c>
      <c r="C77" s="3">
        <f t="shared" si="63"/>
        <v>0</v>
      </c>
      <c r="D77" s="3">
        <f t="shared" si="63"/>
        <v>0</v>
      </c>
      <c r="E77" s="3">
        <f t="shared" si="63"/>
        <v>0</v>
      </c>
      <c r="F77" s="3">
        <f t="shared" si="63"/>
        <v>0</v>
      </c>
      <c r="G77" s="3">
        <f t="shared" si="63"/>
        <v>0</v>
      </c>
      <c r="H77" s="3">
        <f t="shared" si="63"/>
        <v>0</v>
      </c>
      <c r="I77" s="3">
        <f t="shared" si="63"/>
        <v>0</v>
      </c>
      <c r="J77" s="3">
        <f t="shared" si="63"/>
        <v>0</v>
      </c>
      <c r="K77" s="3">
        <f t="shared" si="63"/>
        <v>0</v>
      </c>
      <c r="L77" s="3">
        <f t="shared" si="63"/>
        <v>0</v>
      </c>
      <c r="M77" s="3">
        <f t="shared" si="63"/>
        <v>0</v>
      </c>
      <c r="N77" s="3">
        <f t="shared" si="63"/>
        <v>0</v>
      </c>
      <c r="O77" s="3">
        <f t="shared" si="63"/>
        <v>0</v>
      </c>
      <c r="P77" s="3">
        <f t="shared" si="63"/>
        <v>0</v>
      </c>
      <c r="Q77" s="3">
        <f t="shared" si="63"/>
        <v>0</v>
      </c>
      <c r="R77" s="3">
        <f t="shared" si="62"/>
        <v>0</v>
      </c>
      <c r="S77" s="3">
        <f t="shared" si="62"/>
        <v>0</v>
      </c>
      <c r="T77" s="3">
        <f t="shared" si="62"/>
        <v>0</v>
      </c>
      <c r="U77" s="3">
        <f t="shared" si="62"/>
        <v>0</v>
      </c>
      <c r="V77" s="3">
        <f t="shared" si="62"/>
        <v>0</v>
      </c>
      <c r="W77" s="3">
        <f t="shared" si="62"/>
        <v>0</v>
      </c>
      <c r="X77" s="3">
        <f t="shared" si="62"/>
        <v>0</v>
      </c>
      <c r="Y77" s="3">
        <f t="shared" si="62"/>
        <v>0</v>
      </c>
      <c r="Z77" s="3">
        <f t="shared" si="62"/>
        <v>0</v>
      </c>
      <c r="AA77" s="3">
        <f t="shared" si="62"/>
        <v>0</v>
      </c>
      <c r="AB77" s="3">
        <f t="shared" si="62"/>
        <v>0</v>
      </c>
      <c r="AC77" s="3">
        <f t="shared" si="62"/>
        <v>0</v>
      </c>
      <c r="AD77" s="3">
        <f t="shared" si="62"/>
        <v>0</v>
      </c>
      <c r="AE77" s="3">
        <f t="shared" si="62"/>
        <v>0</v>
      </c>
      <c r="AF77" s="3">
        <f t="shared" si="62"/>
        <v>0</v>
      </c>
      <c r="AG77" s="3">
        <f t="shared" si="52"/>
        <v>0</v>
      </c>
      <c r="AH77" s="3">
        <f t="shared" si="52"/>
        <v>0</v>
      </c>
      <c r="AI77" s="3">
        <f t="shared" si="52"/>
        <v>0</v>
      </c>
      <c r="AJ77" s="3">
        <f t="shared" si="52"/>
        <v>0</v>
      </c>
      <c r="AK77" s="3">
        <f t="shared" si="52"/>
        <v>0</v>
      </c>
      <c r="AL77" s="3">
        <f t="shared" si="52"/>
        <v>0</v>
      </c>
      <c r="AM77" s="3">
        <f t="shared" si="52"/>
        <v>0</v>
      </c>
      <c r="AN77" s="3">
        <f t="shared" si="52"/>
        <v>0</v>
      </c>
      <c r="AO77" s="3">
        <f t="shared" si="52"/>
        <v>0</v>
      </c>
      <c r="AP77" s="3">
        <f t="shared" si="52"/>
        <v>0</v>
      </c>
      <c r="AQ77" s="3">
        <f t="shared" si="52"/>
        <v>0</v>
      </c>
      <c r="AR77" s="3">
        <f t="shared" si="52"/>
        <v>0</v>
      </c>
      <c r="AS77" s="3">
        <f t="shared" si="52"/>
        <v>0</v>
      </c>
      <c r="AT77" s="3">
        <f t="shared" si="52"/>
        <v>0</v>
      </c>
      <c r="AU77" s="3">
        <f t="shared" si="52"/>
        <v>0</v>
      </c>
      <c r="AV77" s="3">
        <f t="shared" ref="AV77:BK83" si="65">IF(TRIM(MID(SUBSTITUTE(AV$2,";",REPT(" ",LEN(AV$2))),($A77*LEN(AV$2)+1),LEN(AV$2)))&lt;&gt;"",TRIM(MID(SUBSTITUTE(AV$2,";",REPT(" ",LEN(AV$2))),($A77*LEN(AV$2)+1),LEN(AV$2))),0)</f>
        <v>0</v>
      </c>
      <c r="AW77" s="3">
        <f t="shared" si="65"/>
        <v>0</v>
      </c>
      <c r="AX77" s="3">
        <f t="shared" si="65"/>
        <v>0</v>
      </c>
      <c r="AY77" s="3">
        <f t="shared" si="65"/>
        <v>0</v>
      </c>
      <c r="AZ77" s="3">
        <f t="shared" si="65"/>
        <v>0</v>
      </c>
      <c r="BA77" s="3">
        <f t="shared" si="65"/>
        <v>0</v>
      </c>
      <c r="BB77" s="3">
        <f t="shared" si="65"/>
        <v>0</v>
      </c>
      <c r="BC77" s="3">
        <f t="shared" si="65"/>
        <v>0</v>
      </c>
      <c r="BD77" s="3">
        <f t="shared" si="65"/>
        <v>0</v>
      </c>
      <c r="BE77" s="3">
        <f t="shared" si="65"/>
        <v>0</v>
      </c>
      <c r="BF77" s="3">
        <f t="shared" si="65"/>
        <v>0</v>
      </c>
      <c r="BG77" s="3">
        <f t="shared" si="65"/>
        <v>0</v>
      </c>
      <c r="BH77" s="3">
        <f t="shared" si="65"/>
        <v>0</v>
      </c>
      <c r="BI77" s="3">
        <f t="shared" si="65"/>
        <v>0</v>
      </c>
      <c r="BJ77" s="3">
        <f t="shared" si="65"/>
        <v>0</v>
      </c>
      <c r="BK77" s="3">
        <f t="shared" si="65"/>
        <v>0</v>
      </c>
      <c r="BL77" s="3">
        <f t="shared" si="64"/>
        <v>0</v>
      </c>
      <c r="BM77" s="3">
        <f t="shared" si="64"/>
        <v>0</v>
      </c>
      <c r="BN77" s="3">
        <f t="shared" si="64"/>
        <v>0</v>
      </c>
      <c r="BO77" s="3">
        <f t="shared" si="53"/>
        <v>0</v>
      </c>
      <c r="BP77" s="3">
        <f t="shared" si="53"/>
        <v>0</v>
      </c>
      <c r="BQ77" s="3">
        <f t="shared" si="53"/>
        <v>0</v>
      </c>
      <c r="BR77" s="3">
        <f t="shared" si="53"/>
        <v>0</v>
      </c>
      <c r="BS77" s="3">
        <f t="shared" si="53"/>
        <v>0</v>
      </c>
      <c r="BT77" s="3">
        <f t="shared" si="53"/>
        <v>0</v>
      </c>
      <c r="BU77" s="3">
        <f t="shared" si="53"/>
        <v>0</v>
      </c>
      <c r="BV77" s="3">
        <f t="shared" si="53"/>
        <v>0</v>
      </c>
      <c r="BW77" s="3">
        <f t="shared" si="53"/>
        <v>0</v>
      </c>
      <c r="BX77" s="3">
        <f t="shared" si="53"/>
        <v>0</v>
      </c>
      <c r="BY77" s="3">
        <f t="shared" si="53"/>
        <v>0</v>
      </c>
      <c r="BZ77" s="3">
        <f t="shared" si="53"/>
        <v>0</v>
      </c>
      <c r="CA77" s="3">
        <f t="shared" si="53"/>
        <v>0</v>
      </c>
      <c r="CB77" s="3">
        <f t="shared" si="53"/>
        <v>0</v>
      </c>
      <c r="CC77" s="3">
        <f t="shared" si="51"/>
        <v>0</v>
      </c>
      <c r="CD77" s="3">
        <f t="shared" si="51"/>
        <v>0</v>
      </c>
      <c r="CE77" s="3">
        <f t="shared" si="51"/>
        <v>0</v>
      </c>
      <c r="CF77" s="3">
        <f t="shared" si="51"/>
        <v>0</v>
      </c>
      <c r="CG77" s="3">
        <f t="shared" si="51"/>
        <v>0</v>
      </c>
      <c r="CH77" s="3">
        <f t="shared" si="51"/>
        <v>0</v>
      </c>
      <c r="CI77" s="3">
        <f t="shared" si="58"/>
        <v>0</v>
      </c>
      <c r="CJ77" s="3">
        <f t="shared" si="58"/>
        <v>0</v>
      </c>
      <c r="CK77" s="3">
        <f t="shared" si="58"/>
        <v>0</v>
      </c>
      <c r="CL77" s="3">
        <f t="shared" si="58"/>
        <v>0</v>
      </c>
      <c r="CM77" s="3">
        <f t="shared" si="58"/>
        <v>0</v>
      </c>
      <c r="CN77" s="3">
        <f t="shared" si="58"/>
        <v>0</v>
      </c>
      <c r="CO77" s="3">
        <f t="shared" si="58"/>
        <v>0</v>
      </c>
      <c r="CP77" s="3">
        <f t="shared" si="58"/>
        <v>0</v>
      </c>
      <c r="CQ77" s="3">
        <f t="shared" si="58"/>
        <v>0</v>
      </c>
      <c r="CR77" s="3">
        <f t="shared" si="58"/>
        <v>0</v>
      </c>
      <c r="CS77" s="3">
        <f t="shared" si="58"/>
        <v>0</v>
      </c>
      <c r="CT77" s="3">
        <f t="shared" si="59"/>
        <v>0</v>
      </c>
      <c r="CU77" s="3">
        <f t="shared" si="59"/>
        <v>0</v>
      </c>
      <c r="CV77" s="3">
        <f t="shared" si="59"/>
        <v>0</v>
      </c>
      <c r="CW77" s="3">
        <f t="shared" si="59"/>
        <v>0</v>
      </c>
      <c r="CX77" s="3">
        <f t="shared" si="59"/>
        <v>0</v>
      </c>
      <c r="CY77" s="3">
        <f t="shared" si="59"/>
        <v>0</v>
      </c>
      <c r="CZ77" s="3">
        <f t="shared" si="59"/>
        <v>0</v>
      </c>
      <c r="DA77" s="3">
        <f t="shared" si="59"/>
        <v>0</v>
      </c>
      <c r="DB77" s="3">
        <f t="shared" si="59"/>
        <v>0</v>
      </c>
      <c r="DC77" s="3">
        <f t="shared" si="59"/>
        <v>0</v>
      </c>
      <c r="DD77" s="3">
        <f t="shared" si="60"/>
        <v>0</v>
      </c>
      <c r="DE77" s="3">
        <f t="shared" si="60"/>
        <v>0</v>
      </c>
      <c r="DF77" s="3">
        <f t="shared" si="60"/>
        <v>0</v>
      </c>
      <c r="DG77" s="3">
        <f t="shared" si="60"/>
        <v>0</v>
      </c>
      <c r="DH77" s="3">
        <f t="shared" si="60"/>
        <v>0</v>
      </c>
      <c r="DI77" s="3">
        <f t="shared" si="60"/>
        <v>0</v>
      </c>
      <c r="DJ77" s="3">
        <f t="shared" si="60"/>
        <v>0</v>
      </c>
      <c r="DK77" s="3">
        <f t="shared" si="60"/>
        <v>0</v>
      </c>
      <c r="DL77" s="3">
        <f t="shared" si="60"/>
        <v>0</v>
      </c>
      <c r="DM77" s="3">
        <f t="shared" si="60"/>
        <v>0</v>
      </c>
      <c r="DN77" s="3">
        <f t="shared" si="61"/>
        <v>0</v>
      </c>
      <c r="DO77" s="3">
        <f t="shared" si="61"/>
        <v>0</v>
      </c>
      <c r="DP77" s="3">
        <f t="shared" si="61"/>
        <v>0</v>
      </c>
      <c r="DQ77" s="3">
        <f t="shared" si="61"/>
        <v>0</v>
      </c>
      <c r="DR77" s="3">
        <f t="shared" si="61"/>
        <v>0</v>
      </c>
      <c r="DS77" s="3">
        <f t="shared" si="61"/>
        <v>0</v>
      </c>
      <c r="DT77" s="3">
        <f t="shared" si="61"/>
        <v>0</v>
      </c>
      <c r="DU77" s="3">
        <f t="shared" si="61"/>
        <v>0</v>
      </c>
      <c r="DV77" s="3">
        <f t="shared" si="61"/>
        <v>0</v>
      </c>
      <c r="DW77" s="3">
        <f t="shared" si="61"/>
        <v>0</v>
      </c>
      <c r="DX77" s="3">
        <f t="shared" si="61"/>
        <v>0</v>
      </c>
      <c r="DY77" s="3">
        <f t="shared" si="61"/>
        <v>0</v>
      </c>
    </row>
    <row r="78" spans="1:129" x14ac:dyDescent="0.3">
      <c r="A78">
        <v>75</v>
      </c>
      <c r="B78" s="3">
        <f t="shared" si="63"/>
        <v>0</v>
      </c>
      <c r="C78" s="3">
        <f t="shared" si="63"/>
        <v>0</v>
      </c>
      <c r="D78" s="3">
        <f t="shared" si="63"/>
        <v>0</v>
      </c>
      <c r="E78" s="3">
        <f t="shared" si="63"/>
        <v>0</v>
      </c>
      <c r="F78" s="3">
        <f t="shared" si="63"/>
        <v>0</v>
      </c>
      <c r="G78" s="3">
        <f t="shared" si="63"/>
        <v>0</v>
      </c>
      <c r="H78" s="3">
        <f t="shared" si="63"/>
        <v>0</v>
      </c>
      <c r="I78" s="3">
        <f t="shared" si="63"/>
        <v>0</v>
      </c>
      <c r="J78" s="3">
        <f t="shared" si="63"/>
        <v>0</v>
      </c>
      <c r="K78" s="3">
        <f t="shared" si="63"/>
        <v>0</v>
      </c>
      <c r="L78" s="3">
        <f t="shared" si="63"/>
        <v>0</v>
      </c>
      <c r="M78" s="3">
        <f t="shared" si="63"/>
        <v>0</v>
      </c>
      <c r="N78" s="3">
        <f t="shared" si="63"/>
        <v>0</v>
      </c>
      <c r="O78" s="3">
        <f t="shared" si="63"/>
        <v>0</v>
      </c>
      <c r="P78" s="3">
        <f t="shared" si="63"/>
        <v>0</v>
      </c>
      <c r="Q78" s="3">
        <f t="shared" si="63"/>
        <v>0</v>
      </c>
      <c r="R78" s="3">
        <f t="shared" si="62"/>
        <v>0</v>
      </c>
      <c r="S78" s="3">
        <f t="shared" si="62"/>
        <v>0</v>
      </c>
      <c r="T78" s="3">
        <f t="shared" si="62"/>
        <v>0</v>
      </c>
      <c r="U78" s="3">
        <f t="shared" si="62"/>
        <v>0</v>
      </c>
      <c r="V78" s="3">
        <f t="shared" si="62"/>
        <v>0</v>
      </c>
      <c r="W78" s="3">
        <f t="shared" si="62"/>
        <v>0</v>
      </c>
      <c r="X78" s="3">
        <f t="shared" si="62"/>
        <v>0</v>
      </c>
      <c r="Y78" s="3">
        <f t="shared" si="62"/>
        <v>0</v>
      </c>
      <c r="Z78" s="3">
        <f t="shared" si="62"/>
        <v>0</v>
      </c>
      <c r="AA78" s="3">
        <f t="shared" si="62"/>
        <v>0</v>
      </c>
      <c r="AB78" s="3">
        <f t="shared" si="62"/>
        <v>0</v>
      </c>
      <c r="AC78" s="3">
        <f t="shared" si="62"/>
        <v>0</v>
      </c>
      <c r="AD78" s="3">
        <f t="shared" si="62"/>
        <v>0</v>
      </c>
      <c r="AE78" s="3">
        <f t="shared" si="62"/>
        <v>0</v>
      </c>
      <c r="AF78" s="3">
        <f t="shared" si="62"/>
        <v>0</v>
      </c>
      <c r="AG78" s="3">
        <f t="shared" ref="AG78:AV83" si="66">IF(TRIM(MID(SUBSTITUTE(AG$2,";",REPT(" ",LEN(AG$2))),($A78*LEN(AG$2)+1),LEN(AG$2)))&lt;&gt;"",TRIM(MID(SUBSTITUTE(AG$2,";",REPT(" ",LEN(AG$2))),($A78*LEN(AG$2)+1),LEN(AG$2))),0)</f>
        <v>0</v>
      </c>
      <c r="AH78" s="3">
        <f t="shared" si="66"/>
        <v>0</v>
      </c>
      <c r="AI78" s="3">
        <f t="shared" si="66"/>
        <v>0</v>
      </c>
      <c r="AJ78" s="3">
        <f t="shared" si="66"/>
        <v>0</v>
      </c>
      <c r="AK78" s="3">
        <f t="shared" si="66"/>
        <v>0</v>
      </c>
      <c r="AL78" s="3">
        <f t="shared" si="66"/>
        <v>0</v>
      </c>
      <c r="AM78" s="3">
        <f t="shared" si="66"/>
        <v>0</v>
      </c>
      <c r="AN78" s="3">
        <f t="shared" si="66"/>
        <v>0</v>
      </c>
      <c r="AO78" s="3">
        <f t="shared" si="66"/>
        <v>0</v>
      </c>
      <c r="AP78" s="3">
        <f t="shared" si="66"/>
        <v>0</v>
      </c>
      <c r="AQ78" s="3">
        <f t="shared" si="66"/>
        <v>0</v>
      </c>
      <c r="AR78" s="3">
        <f t="shared" si="66"/>
        <v>0</v>
      </c>
      <c r="AS78" s="3">
        <f t="shared" si="66"/>
        <v>0</v>
      </c>
      <c r="AT78" s="3">
        <f t="shared" si="66"/>
        <v>0</v>
      </c>
      <c r="AU78" s="3">
        <f t="shared" si="66"/>
        <v>0</v>
      </c>
      <c r="AV78" s="3">
        <f t="shared" si="66"/>
        <v>0</v>
      </c>
      <c r="AW78" s="3">
        <f t="shared" si="65"/>
        <v>0</v>
      </c>
      <c r="AX78" s="3">
        <f t="shared" si="65"/>
        <v>0</v>
      </c>
      <c r="AY78" s="3">
        <f t="shared" si="65"/>
        <v>0</v>
      </c>
      <c r="AZ78" s="3">
        <f t="shared" si="65"/>
        <v>0</v>
      </c>
      <c r="BA78" s="3">
        <f t="shared" si="65"/>
        <v>0</v>
      </c>
      <c r="BB78" s="3">
        <f t="shared" si="65"/>
        <v>0</v>
      </c>
      <c r="BC78" s="3">
        <f t="shared" si="65"/>
        <v>0</v>
      </c>
      <c r="BD78" s="3">
        <f t="shared" si="65"/>
        <v>0</v>
      </c>
      <c r="BE78" s="3">
        <f t="shared" si="65"/>
        <v>0</v>
      </c>
      <c r="BF78" s="3">
        <f t="shared" si="65"/>
        <v>0</v>
      </c>
      <c r="BG78" s="3">
        <f t="shared" si="65"/>
        <v>0</v>
      </c>
      <c r="BH78" s="3">
        <f t="shared" si="65"/>
        <v>0</v>
      </c>
      <c r="BI78" s="3">
        <f t="shared" si="65"/>
        <v>0</v>
      </c>
      <c r="BJ78" s="3">
        <f t="shared" si="65"/>
        <v>0</v>
      </c>
      <c r="BK78" s="3">
        <f t="shared" si="65"/>
        <v>0</v>
      </c>
      <c r="BL78" s="3">
        <f t="shared" si="64"/>
        <v>0</v>
      </c>
      <c r="BM78" s="3">
        <f t="shared" si="64"/>
        <v>0</v>
      </c>
      <c r="BN78" s="3">
        <f t="shared" si="64"/>
        <v>0</v>
      </c>
      <c r="BO78" s="3">
        <f t="shared" si="53"/>
        <v>0</v>
      </c>
      <c r="BP78" s="3">
        <f t="shared" si="53"/>
        <v>0</v>
      </c>
      <c r="BQ78" s="3">
        <f t="shared" si="53"/>
        <v>0</v>
      </c>
      <c r="BR78" s="3">
        <f t="shared" ref="BR78:CG83" si="67">IF(TRIM(MID(SUBSTITUTE(BR$2,";",REPT(" ",LEN(BR$2))),($A78*LEN(BR$2)+1),LEN(BR$2)))&lt;&gt;"",TRIM(MID(SUBSTITUTE(BR$2,";",REPT(" ",LEN(BR$2))),($A78*LEN(BR$2)+1),LEN(BR$2))),0)</f>
        <v>0</v>
      </c>
      <c r="BS78" s="3">
        <f t="shared" si="67"/>
        <v>0</v>
      </c>
      <c r="BT78" s="3">
        <f t="shared" si="67"/>
        <v>0</v>
      </c>
      <c r="BU78" s="3">
        <f t="shared" si="67"/>
        <v>0</v>
      </c>
      <c r="BV78" s="3">
        <f t="shared" si="67"/>
        <v>0</v>
      </c>
      <c r="BW78" s="3">
        <f t="shared" si="67"/>
        <v>0</v>
      </c>
      <c r="BX78" s="3">
        <f t="shared" si="67"/>
        <v>0</v>
      </c>
      <c r="BY78" s="3">
        <f t="shared" si="67"/>
        <v>0</v>
      </c>
      <c r="BZ78" s="3">
        <f t="shared" si="67"/>
        <v>0</v>
      </c>
      <c r="CA78" s="3">
        <f t="shared" si="67"/>
        <v>0</v>
      </c>
      <c r="CB78" s="3">
        <f t="shared" si="67"/>
        <v>0</v>
      </c>
      <c r="CC78" s="3">
        <f t="shared" si="67"/>
        <v>0</v>
      </c>
      <c r="CD78" s="3">
        <f t="shared" si="67"/>
        <v>0</v>
      </c>
      <c r="CE78" s="3">
        <f t="shared" si="67"/>
        <v>0</v>
      </c>
      <c r="CF78" s="3">
        <f t="shared" si="67"/>
        <v>0</v>
      </c>
      <c r="CG78" s="3">
        <f t="shared" si="67"/>
        <v>0</v>
      </c>
      <c r="CH78" s="3">
        <f t="shared" si="51"/>
        <v>0</v>
      </c>
      <c r="CI78" s="3">
        <f t="shared" si="58"/>
        <v>0</v>
      </c>
      <c r="CJ78" s="3">
        <f t="shared" si="58"/>
        <v>0</v>
      </c>
      <c r="CK78" s="3">
        <f t="shared" si="58"/>
        <v>0</v>
      </c>
      <c r="CL78" s="3">
        <f t="shared" si="58"/>
        <v>0</v>
      </c>
      <c r="CM78" s="3">
        <f t="shared" si="58"/>
        <v>0</v>
      </c>
      <c r="CN78" s="3">
        <f t="shared" si="58"/>
        <v>0</v>
      </c>
      <c r="CO78" s="3">
        <f t="shared" si="58"/>
        <v>0</v>
      </c>
      <c r="CP78" s="3">
        <f t="shared" si="58"/>
        <v>0</v>
      </c>
      <c r="CQ78" s="3">
        <f t="shared" si="58"/>
        <v>0</v>
      </c>
      <c r="CR78" s="3">
        <f t="shared" si="58"/>
        <v>0</v>
      </c>
      <c r="CS78" s="3">
        <f t="shared" si="58"/>
        <v>0</v>
      </c>
      <c r="CT78" s="3">
        <f t="shared" si="59"/>
        <v>0</v>
      </c>
      <c r="CU78" s="3">
        <f t="shared" si="59"/>
        <v>0</v>
      </c>
      <c r="CV78" s="3">
        <f t="shared" si="59"/>
        <v>0</v>
      </c>
      <c r="CW78" s="3">
        <f t="shared" si="59"/>
        <v>0</v>
      </c>
      <c r="CX78" s="3">
        <f t="shared" si="59"/>
        <v>0</v>
      </c>
      <c r="CY78" s="3">
        <f t="shared" si="59"/>
        <v>0</v>
      </c>
      <c r="CZ78" s="3">
        <f t="shared" si="59"/>
        <v>0</v>
      </c>
      <c r="DA78" s="3">
        <f t="shared" si="59"/>
        <v>0</v>
      </c>
      <c r="DB78" s="3">
        <f t="shared" si="59"/>
        <v>0</v>
      </c>
      <c r="DC78" s="3">
        <f t="shared" si="59"/>
        <v>0</v>
      </c>
      <c r="DD78" s="3">
        <f t="shared" si="60"/>
        <v>0</v>
      </c>
      <c r="DE78" s="3">
        <f t="shared" si="60"/>
        <v>0</v>
      </c>
      <c r="DF78" s="3">
        <f t="shared" si="60"/>
        <v>0</v>
      </c>
      <c r="DG78" s="3">
        <f t="shared" si="60"/>
        <v>0</v>
      </c>
      <c r="DH78" s="3">
        <f t="shared" si="60"/>
        <v>0</v>
      </c>
      <c r="DI78" s="3">
        <f t="shared" si="60"/>
        <v>0</v>
      </c>
      <c r="DJ78" s="3">
        <f t="shared" si="60"/>
        <v>0</v>
      </c>
      <c r="DK78" s="3">
        <f t="shared" si="60"/>
        <v>0</v>
      </c>
      <c r="DL78" s="3">
        <f t="shared" si="60"/>
        <v>0</v>
      </c>
      <c r="DM78" s="3">
        <f t="shared" si="60"/>
        <v>0</v>
      </c>
      <c r="DN78" s="3">
        <f t="shared" si="61"/>
        <v>0</v>
      </c>
      <c r="DO78" s="3">
        <f t="shared" si="61"/>
        <v>0</v>
      </c>
      <c r="DP78" s="3">
        <f t="shared" si="61"/>
        <v>0</v>
      </c>
      <c r="DQ78" s="3">
        <f t="shared" si="61"/>
        <v>0</v>
      </c>
      <c r="DR78" s="3">
        <f t="shared" si="61"/>
        <v>0</v>
      </c>
      <c r="DS78" s="3">
        <f t="shared" si="61"/>
        <v>0</v>
      </c>
      <c r="DT78" s="3">
        <f t="shared" si="61"/>
        <v>0</v>
      </c>
      <c r="DU78" s="3">
        <f t="shared" si="61"/>
        <v>0</v>
      </c>
      <c r="DV78" s="3">
        <f t="shared" si="61"/>
        <v>0</v>
      </c>
      <c r="DW78" s="3">
        <f t="shared" si="61"/>
        <v>0</v>
      </c>
      <c r="DX78" s="3">
        <f t="shared" si="61"/>
        <v>0</v>
      </c>
      <c r="DY78" s="3">
        <f t="shared" si="61"/>
        <v>0</v>
      </c>
    </row>
    <row r="79" spans="1:129" x14ac:dyDescent="0.3">
      <c r="A79">
        <v>76</v>
      </c>
      <c r="B79" s="3">
        <f t="shared" si="63"/>
        <v>0</v>
      </c>
      <c r="C79" s="3">
        <f t="shared" si="63"/>
        <v>0</v>
      </c>
      <c r="D79" s="3">
        <f t="shared" si="63"/>
        <v>0</v>
      </c>
      <c r="E79" s="3">
        <f t="shared" si="63"/>
        <v>0</v>
      </c>
      <c r="F79" s="3">
        <f t="shared" si="63"/>
        <v>0</v>
      </c>
      <c r="G79" s="3">
        <f t="shared" si="63"/>
        <v>0</v>
      </c>
      <c r="H79" s="3">
        <f t="shared" si="63"/>
        <v>0</v>
      </c>
      <c r="I79" s="3">
        <f t="shared" si="63"/>
        <v>0</v>
      </c>
      <c r="J79" s="3">
        <f t="shared" si="63"/>
        <v>0</v>
      </c>
      <c r="K79" s="3">
        <f t="shared" si="63"/>
        <v>0</v>
      </c>
      <c r="L79" s="3">
        <f t="shared" si="63"/>
        <v>0</v>
      </c>
      <c r="M79" s="3">
        <f t="shared" si="63"/>
        <v>0</v>
      </c>
      <c r="N79" s="3">
        <f t="shared" si="63"/>
        <v>0</v>
      </c>
      <c r="O79" s="3">
        <f t="shared" si="63"/>
        <v>0</v>
      </c>
      <c r="P79" s="3">
        <f t="shared" si="63"/>
        <v>0</v>
      </c>
      <c r="Q79" s="3">
        <f t="shared" si="63"/>
        <v>0</v>
      </c>
      <c r="R79" s="3">
        <f t="shared" si="62"/>
        <v>0</v>
      </c>
      <c r="S79" s="3">
        <f t="shared" si="62"/>
        <v>0</v>
      </c>
      <c r="T79" s="3">
        <f t="shared" si="62"/>
        <v>0</v>
      </c>
      <c r="U79" s="3">
        <f t="shared" si="62"/>
        <v>0</v>
      </c>
      <c r="V79" s="3">
        <f t="shared" si="62"/>
        <v>0</v>
      </c>
      <c r="W79" s="3">
        <f t="shared" si="62"/>
        <v>0</v>
      </c>
      <c r="X79" s="3">
        <f t="shared" si="62"/>
        <v>0</v>
      </c>
      <c r="Y79" s="3">
        <f t="shared" si="62"/>
        <v>0</v>
      </c>
      <c r="Z79" s="3">
        <f t="shared" si="62"/>
        <v>0</v>
      </c>
      <c r="AA79" s="3">
        <f t="shared" si="62"/>
        <v>0</v>
      </c>
      <c r="AB79" s="3">
        <f t="shared" si="62"/>
        <v>0</v>
      </c>
      <c r="AC79" s="3">
        <f t="shared" si="62"/>
        <v>0</v>
      </c>
      <c r="AD79" s="3">
        <f t="shared" si="62"/>
        <v>0</v>
      </c>
      <c r="AE79" s="3">
        <f t="shared" si="62"/>
        <v>0</v>
      </c>
      <c r="AF79" s="3">
        <f t="shared" si="62"/>
        <v>0</v>
      </c>
      <c r="AG79" s="3">
        <f t="shared" si="66"/>
        <v>0</v>
      </c>
      <c r="AH79" s="3">
        <f t="shared" si="66"/>
        <v>0</v>
      </c>
      <c r="AI79" s="3">
        <f t="shared" si="66"/>
        <v>0</v>
      </c>
      <c r="AJ79" s="3">
        <f t="shared" si="66"/>
        <v>0</v>
      </c>
      <c r="AK79" s="3">
        <f t="shared" si="66"/>
        <v>0</v>
      </c>
      <c r="AL79" s="3">
        <f t="shared" si="66"/>
        <v>0</v>
      </c>
      <c r="AM79" s="3">
        <f t="shared" si="66"/>
        <v>0</v>
      </c>
      <c r="AN79" s="3">
        <f t="shared" si="66"/>
        <v>0</v>
      </c>
      <c r="AO79" s="3">
        <f t="shared" si="66"/>
        <v>0</v>
      </c>
      <c r="AP79" s="3">
        <f t="shared" si="66"/>
        <v>0</v>
      </c>
      <c r="AQ79" s="3">
        <f t="shared" si="66"/>
        <v>0</v>
      </c>
      <c r="AR79" s="3">
        <f t="shared" si="66"/>
        <v>0</v>
      </c>
      <c r="AS79" s="3">
        <f t="shared" si="66"/>
        <v>0</v>
      </c>
      <c r="AT79" s="3">
        <f t="shared" si="66"/>
        <v>0</v>
      </c>
      <c r="AU79" s="3">
        <f t="shared" si="66"/>
        <v>0</v>
      </c>
      <c r="AV79" s="3">
        <f t="shared" si="66"/>
        <v>0</v>
      </c>
      <c r="AW79" s="3">
        <f t="shared" si="65"/>
        <v>0</v>
      </c>
      <c r="AX79" s="3">
        <f t="shared" si="65"/>
        <v>0</v>
      </c>
      <c r="AY79" s="3">
        <f t="shared" si="65"/>
        <v>0</v>
      </c>
      <c r="AZ79" s="3">
        <f t="shared" si="65"/>
        <v>0</v>
      </c>
      <c r="BA79" s="3">
        <f t="shared" si="65"/>
        <v>0</v>
      </c>
      <c r="BB79" s="3">
        <f t="shared" si="65"/>
        <v>0</v>
      </c>
      <c r="BC79" s="3">
        <f t="shared" si="65"/>
        <v>0</v>
      </c>
      <c r="BD79" s="3">
        <f t="shared" si="65"/>
        <v>0</v>
      </c>
      <c r="BE79" s="3">
        <f t="shared" si="65"/>
        <v>0</v>
      </c>
      <c r="BF79" s="3">
        <f t="shared" si="65"/>
        <v>0</v>
      </c>
      <c r="BG79" s="3">
        <f t="shared" si="65"/>
        <v>0</v>
      </c>
      <c r="BH79" s="3">
        <f t="shared" si="65"/>
        <v>0</v>
      </c>
      <c r="BI79" s="3">
        <f t="shared" si="65"/>
        <v>0</v>
      </c>
      <c r="BJ79" s="3">
        <f t="shared" si="65"/>
        <v>0</v>
      </c>
      <c r="BK79" s="3">
        <f t="shared" si="65"/>
        <v>0</v>
      </c>
      <c r="BL79" s="3">
        <f t="shared" si="64"/>
        <v>0</v>
      </c>
      <c r="BM79" s="3">
        <f t="shared" si="64"/>
        <v>0</v>
      </c>
      <c r="BN79" s="3">
        <f t="shared" si="64"/>
        <v>0</v>
      </c>
      <c r="BO79" s="3">
        <f t="shared" si="64"/>
        <v>0</v>
      </c>
      <c r="BP79" s="3">
        <f t="shared" si="64"/>
        <v>0</v>
      </c>
      <c r="BQ79" s="3">
        <f t="shared" si="64"/>
        <v>0</v>
      </c>
      <c r="BR79" s="3">
        <f t="shared" si="64"/>
        <v>0</v>
      </c>
      <c r="BS79" s="3">
        <f t="shared" si="64"/>
        <v>0</v>
      </c>
      <c r="BT79" s="3">
        <f t="shared" si="64"/>
        <v>0</v>
      </c>
      <c r="BU79" s="3">
        <f t="shared" si="64"/>
        <v>0</v>
      </c>
      <c r="BV79" s="3">
        <f t="shared" si="64"/>
        <v>0</v>
      </c>
      <c r="BW79" s="3">
        <f t="shared" si="64"/>
        <v>0</v>
      </c>
      <c r="BX79" s="3">
        <f t="shared" si="64"/>
        <v>0</v>
      </c>
      <c r="BY79" s="3">
        <f t="shared" si="64"/>
        <v>0</v>
      </c>
      <c r="BZ79" s="3">
        <f t="shared" si="64"/>
        <v>0</v>
      </c>
      <c r="CA79" s="3">
        <f t="shared" si="64"/>
        <v>0</v>
      </c>
      <c r="CB79" s="3">
        <f t="shared" si="67"/>
        <v>0</v>
      </c>
      <c r="CC79" s="3">
        <f t="shared" si="67"/>
        <v>0</v>
      </c>
      <c r="CD79" s="3">
        <f t="shared" si="67"/>
        <v>0</v>
      </c>
      <c r="CE79" s="3">
        <f t="shared" si="67"/>
        <v>0</v>
      </c>
      <c r="CF79" s="3">
        <f t="shared" si="67"/>
        <v>0</v>
      </c>
      <c r="CG79" s="3">
        <f t="shared" si="67"/>
        <v>0</v>
      </c>
      <c r="CH79" s="3">
        <f t="shared" si="51"/>
        <v>0</v>
      </c>
      <c r="CI79" s="3">
        <f t="shared" si="58"/>
        <v>0</v>
      </c>
      <c r="CJ79" s="3">
        <f t="shared" si="58"/>
        <v>0</v>
      </c>
      <c r="CK79" s="3">
        <f t="shared" si="58"/>
        <v>0</v>
      </c>
      <c r="CL79" s="3">
        <f t="shared" si="58"/>
        <v>0</v>
      </c>
      <c r="CM79" s="3">
        <f t="shared" si="58"/>
        <v>0</v>
      </c>
      <c r="CN79" s="3">
        <f t="shared" si="58"/>
        <v>0</v>
      </c>
      <c r="CO79" s="3">
        <f t="shared" si="58"/>
        <v>0</v>
      </c>
      <c r="CP79" s="3">
        <f t="shared" si="58"/>
        <v>0</v>
      </c>
      <c r="CQ79" s="3">
        <f t="shared" si="58"/>
        <v>0</v>
      </c>
      <c r="CR79" s="3">
        <f t="shared" si="58"/>
        <v>0</v>
      </c>
      <c r="CS79" s="3">
        <f t="shared" si="58"/>
        <v>0</v>
      </c>
      <c r="CT79" s="3">
        <f t="shared" si="59"/>
        <v>0</v>
      </c>
      <c r="CU79" s="3">
        <f t="shared" si="59"/>
        <v>0</v>
      </c>
      <c r="CV79" s="3">
        <f t="shared" si="59"/>
        <v>0</v>
      </c>
      <c r="CW79" s="3">
        <f t="shared" si="59"/>
        <v>0</v>
      </c>
      <c r="CX79" s="3">
        <f t="shared" si="59"/>
        <v>0</v>
      </c>
      <c r="CY79" s="3">
        <f t="shared" si="59"/>
        <v>0</v>
      </c>
      <c r="CZ79" s="3">
        <f t="shared" si="59"/>
        <v>0</v>
      </c>
      <c r="DA79" s="3">
        <f t="shared" si="59"/>
        <v>0</v>
      </c>
      <c r="DB79" s="3">
        <f t="shared" si="59"/>
        <v>0</v>
      </c>
      <c r="DC79" s="3">
        <f t="shared" si="59"/>
        <v>0</v>
      </c>
      <c r="DD79" s="3">
        <f t="shared" si="60"/>
        <v>0</v>
      </c>
      <c r="DE79" s="3">
        <f t="shared" si="60"/>
        <v>0</v>
      </c>
      <c r="DF79" s="3">
        <f t="shared" si="60"/>
        <v>0</v>
      </c>
      <c r="DG79" s="3">
        <f t="shared" si="60"/>
        <v>0</v>
      </c>
      <c r="DH79" s="3">
        <f t="shared" si="60"/>
        <v>0</v>
      </c>
      <c r="DI79" s="3">
        <f t="shared" si="60"/>
        <v>0</v>
      </c>
      <c r="DJ79" s="3">
        <f t="shared" si="60"/>
        <v>0</v>
      </c>
      <c r="DK79" s="3">
        <f t="shared" si="60"/>
        <v>0</v>
      </c>
      <c r="DL79" s="3">
        <f t="shared" si="60"/>
        <v>0</v>
      </c>
      <c r="DM79" s="3">
        <f t="shared" si="60"/>
        <v>0</v>
      </c>
      <c r="DN79" s="3">
        <f t="shared" si="61"/>
        <v>0</v>
      </c>
      <c r="DO79" s="3">
        <f t="shared" si="61"/>
        <v>0</v>
      </c>
      <c r="DP79" s="3">
        <f t="shared" si="61"/>
        <v>0</v>
      </c>
      <c r="DQ79" s="3">
        <f t="shared" si="61"/>
        <v>0</v>
      </c>
      <c r="DR79" s="3">
        <f t="shared" si="61"/>
        <v>0</v>
      </c>
      <c r="DS79" s="3">
        <f t="shared" si="61"/>
        <v>0</v>
      </c>
      <c r="DT79" s="3">
        <f t="shared" si="61"/>
        <v>0</v>
      </c>
      <c r="DU79" s="3">
        <f t="shared" si="61"/>
        <v>0</v>
      </c>
      <c r="DV79" s="3">
        <f t="shared" si="61"/>
        <v>0</v>
      </c>
      <c r="DW79" s="3">
        <f t="shared" si="61"/>
        <v>0</v>
      </c>
      <c r="DX79" s="3">
        <f t="shared" si="61"/>
        <v>0</v>
      </c>
      <c r="DY79" s="3">
        <f t="shared" si="61"/>
        <v>0</v>
      </c>
    </row>
    <row r="80" spans="1:129" x14ac:dyDescent="0.3">
      <c r="A80">
        <v>77</v>
      </c>
      <c r="B80" s="3">
        <f t="shared" si="63"/>
        <v>0</v>
      </c>
      <c r="C80" s="3">
        <f t="shared" si="63"/>
        <v>0</v>
      </c>
      <c r="D80" s="3">
        <f t="shared" si="63"/>
        <v>0</v>
      </c>
      <c r="E80" s="3">
        <f t="shared" si="63"/>
        <v>0</v>
      </c>
      <c r="F80" s="3">
        <f t="shared" si="63"/>
        <v>0</v>
      </c>
      <c r="G80" s="3">
        <f t="shared" si="63"/>
        <v>0</v>
      </c>
      <c r="H80" s="3">
        <f t="shared" si="63"/>
        <v>0</v>
      </c>
      <c r="I80" s="3">
        <f t="shared" si="63"/>
        <v>0</v>
      </c>
      <c r="J80" s="3">
        <f t="shared" si="63"/>
        <v>0</v>
      </c>
      <c r="K80" s="3">
        <f t="shared" si="63"/>
        <v>0</v>
      </c>
      <c r="L80" s="3">
        <f t="shared" si="63"/>
        <v>0</v>
      </c>
      <c r="M80" s="3">
        <f t="shared" si="63"/>
        <v>0</v>
      </c>
      <c r="N80" s="3">
        <f t="shared" si="63"/>
        <v>0</v>
      </c>
      <c r="O80" s="3">
        <f t="shared" si="63"/>
        <v>0</v>
      </c>
      <c r="P80" s="3">
        <f t="shared" si="63"/>
        <v>0</v>
      </c>
      <c r="Q80" s="3">
        <f t="shared" si="63"/>
        <v>0</v>
      </c>
      <c r="R80" s="3">
        <f t="shared" si="62"/>
        <v>0</v>
      </c>
      <c r="S80" s="3">
        <f t="shared" si="62"/>
        <v>0</v>
      </c>
      <c r="T80" s="3">
        <f t="shared" si="62"/>
        <v>0</v>
      </c>
      <c r="U80" s="3">
        <f t="shared" si="62"/>
        <v>0</v>
      </c>
      <c r="V80" s="3">
        <f t="shared" si="62"/>
        <v>0</v>
      </c>
      <c r="W80" s="3">
        <f t="shared" si="62"/>
        <v>0</v>
      </c>
      <c r="X80" s="3">
        <f t="shared" si="62"/>
        <v>0</v>
      </c>
      <c r="Y80" s="3">
        <f t="shared" si="62"/>
        <v>0</v>
      </c>
      <c r="Z80" s="3">
        <f t="shared" si="62"/>
        <v>0</v>
      </c>
      <c r="AA80" s="3">
        <f t="shared" si="62"/>
        <v>0</v>
      </c>
      <c r="AB80" s="3">
        <f t="shared" si="62"/>
        <v>0</v>
      </c>
      <c r="AC80" s="3">
        <f t="shared" si="62"/>
        <v>0</v>
      </c>
      <c r="AD80" s="3">
        <f t="shared" si="62"/>
        <v>0</v>
      </c>
      <c r="AE80" s="3">
        <f t="shared" si="62"/>
        <v>0</v>
      </c>
      <c r="AF80" s="3">
        <f t="shared" si="62"/>
        <v>0</v>
      </c>
      <c r="AG80" s="3">
        <f t="shared" si="66"/>
        <v>0</v>
      </c>
      <c r="AH80" s="3">
        <f t="shared" si="66"/>
        <v>0</v>
      </c>
      <c r="AI80" s="3">
        <f t="shared" si="66"/>
        <v>0</v>
      </c>
      <c r="AJ80" s="3">
        <f t="shared" si="66"/>
        <v>0</v>
      </c>
      <c r="AK80" s="3">
        <f t="shared" si="66"/>
        <v>0</v>
      </c>
      <c r="AL80" s="3">
        <f t="shared" si="66"/>
        <v>0</v>
      </c>
      <c r="AM80" s="3">
        <f t="shared" si="66"/>
        <v>0</v>
      </c>
      <c r="AN80" s="3">
        <f t="shared" si="66"/>
        <v>0</v>
      </c>
      <c r="AO80" s="3">
        <f t="shared" si="66"/>
        <v>0</v>
      </c>
      <c r="AP80" s="3">
        <f t="shared" si="66"/>
        <v>0</v>
      </c>
      <c r="AQ80" s="3">
        <f t="shared" si="66"/>
        <v>0</v>
      </c>
      <c r="AR80" s="3">
        <f t="shared" si="66"/>
        <v>0</v>
      </c>
      <c r="AS80" s="3">
        <f t="shared" si="66"/>
        <v>0</v>
      </c>
      <c r="AT80" s="3">
        <f t="shared" si="66"/>
        <v>0</v>
      </c>
      <c r="AU80" s="3">
        <f t="shared" si="66"/>
        <v>0</v>
      </c>
      <c r="AV80" s="3">
        <f t="shared" si="66"/>
        <v>0</v>
      </c>
      <c r="AW80" s="3">
        <f t="shared" si="65"/>
        <v>0</v>
      </c>
      <c r="AX80" s="3">
        <f t="shared" si="65"/>
        <v>0</v>
      </c>
      <c r="AY80" s="3">
        <f t="shared" si="65"/>
        <v>0</v>
      </c>
      <c r="AZ80" s="3">
        <f t="shared" si="65"/>
        <v>0</v>
      </c>
      <c r="BA80" s="3">
        <f t="shared" si="65"/>
        <v>0</v>
      </c>
      <c r="BB80" s="3">
        <f t="shared" si="65"/>
        <v>0</v>
      </c>
      <c r="BC80" s="3">
        <f t="shared" si="65"/>
        <v>0</v>
      </c>
      <c r="BD80" s="3">
        <f t="shared" si="65"/>
        <v>0</v>
      </c>
      <c r="BE80" s="3">
        <f t="shared" si="65"/>
        <v>0</v>
      </c>
      <c r="BF80" s="3">
        <f t="shared" si="65"/>
        <v>0</v>
      </c>
      <c r="BG80" s="3">
        <f t="shared" si="65"/>
        <v>0</v>
      </c>
      <c r="BH80" s="3">
        <f t="shared" si="65"/>
        <v>0</v>
      </c>
      <c r="BI80" s="3">
        <f t="shared" si="65"/>
        <v>0</v>
      </c>
      <c r="BJ80" s="3">
        <f t="shared" si="65"/>
        <v>0</v>
      </c>
      <c r="BK80" s="3">
        <f t="shared" si="65"/>
        <v>0</v>
      </c>
      <c r="BL80" s="3">
        <f t="shared" si="64"/>
        <v>0</v>
      </c>
      <c r="BM80" s="3">
        <f t="shared" si="64"/>
        <v>0</v>
      </c>
      <c r="BN80" s="3">
        <f t="shared" si="64"/>
        <v>0</v>
      </c>
      <c r="BO80" s="3">
        <f t="shared" si="64"/>
        <v>0</v>
      </c>
      <c r="BP80" s="3">
        <f t="shared" si="64"/>
        <v>0</v>
      </c>
      <c r="BQ80" s="3">
        <f t="shared" si="64"/>
        <v>0</v>
      </c>
      <c r="BR80" s="3">
        <f t="shared" si="64"/>
        <v>0</v>
      </c>
      <c r="BS80" s="3">
        <f t="shared" si="64"/>
        <v>0</v>
      </c>
      <c r="BT80" s="3">
        <f t="shared" si="64"/>
        <v>0</v>
      </c>
      <c r="BU80" s="3">
        <f t="shared" si="64"/>
        <v>0</v>
      </c>
      <c r="BV80" s="3">
        <f t="shared" si="64"/>
        <v>0</v>
      </c>
      <c r="BW80" s="3">
        <f t="shared" si="64"/>
        <v>0</v>
      </c>
      <c r="BX80" s="3">
        <f t="shared" si="64"/>
        <v>0</v>
      </c>
      <c r="BY80" s="3">
        <f t="shared" si="64"/>
        <v>0</v>
      </c>
      <c r="BZ80" s="3">
        <f t="shared" si="64"/>
        <v>0</v>
      </c>
      <c r="CA80" s="3">
        <f t="shared" si="64"/>
        <v>0</v>
      </c>
      <c r="CB80" s="3">
        <f t="shared" si="67"/>
        <v>0</v>
      </c>
      <c r="CC80" s="3">
        <f t="shared" si="67"/>
        <v>0</v>
      </c>
      <c r="CD80" s="3">
        <f t="shared" si="67"/>
        <v>0</v>
      </c>
      <c r="CE80" s="3">
        <f t="shared" si="67"/>
        <v>0</v>
      </c>
      <c r="CF80" s="3">
        <f t="shared" si="67"/>
        <v>0</v>
      </c>
      <c r="CG80" s="3">
        <f t="shared" si="67"/>
        <v>0</v>
      </c>
      <c r="CH80" s="3">
        <f t="shared" si="51"/>
        <v>0</v>
      </c>
      <c r="CI80" s="3">
        <f t="shared" si="58"/>
        <v>0</v>
      </c>
      <c r="CJ80" s="3">
        <f t="shared" si="58"/>
        <v>0</v>
      </c>
      <c r="CK80" s="3">
        <f t="shared" si="58"/>
        <v>0</v>
      </c>
      <c r="CL80" s="3">
        <f t="shared" si="58"/>
        <v>0</v>
      </c>
      <c r="CM80" s="3">
        <f t="shared" si="58"/>
        <v>0</v>
      </c>
      <c r="CN80" s="3">
        <f t="shared" si="58"/>
        <v>0</v>
      </c>
      <c r="CO80" s="3">
        <f t="shared" si="58"/>
        <v>0</v>
      </c>
      <c r="CP80" s="3">
        <f t="shared" si="58"/>
        <v>0</v>
      </c>
      <c r="CQ80" s="3">
        <f t="shared" si="58"/>
        <v>0</v>
      </c>
      <c r="CR80" s="3">
        <f t="shared" si="58"/>
        <v>0</v>
      </c>
      <c r="CS80" s="3">
        <f t="shared" si="58"/>
        <v>0</v>
      </c>
      <c r="CT80" s="3">
        <f t="shared" si="59"/>
        <v>0</v>
      </c>
      <c r="CU80" s="3">
        <f t="shared" si="59"/>
        <v>0</v>
      </c>
      <c r="CV80" s="3">
        <f t="shared" si="59"/>
        <v>0</v>
      </c>
      <c r="CW80" s="3">
        <f t="shared" si="59"/>
        <v>0</v>
      </c>
      <c r="CX80" s="3">
        <f t="shared" si="59"/>
        <v>0</v>
      </c>
      <c r="CY80" s="3">
        <f t="shared" si="59"/>
        <v>0</v>
      </c>
      <c r="CZ80" s="3">
        <f t="shared" si="59"/>
        <v>0</v>
      </c>
      <c r="DA80" s="3">
        <f t="shared" si="59"/>
        <v>0</v>
      </c>
      <c r="DB80" s="3">
        <f t="shared" si="59"/>
        <v>0</v>
      </c>
      <c r="DC80" s="3">
        <f t="shared" si="59"/>
        <v>0</v>
      </c>
      <c r="DD80" s="3">
        <f t="shared" si="60"/>
        <v>0</v>
      </c>
      <c r="DE80" s="3">
        <f t="shared" si="60"/>
        <v>0</v>
      </c>
      <c r="DF80" s="3">
        <f t="shared" si="60"/>
        <v>0</v>
      </c>
      <c r="DG80" s="3">
        <f t="shared" si="60"/>
        <v>0</v>
      </c>
      <c r="DH80" s="3">
        <f t="shared" si="60"/>
        <v>0</v>
      </c>
      <c r="DI80" s="3">
        <f t="shared" si="60"/>
        <v>0</v>
      </c>
      <c r="DJ80" s="3">
        <f t="shared" si="60"/>
        <v>0</v>
      </c>
      <c r="DK80" s="3">
        <f t="shared" si="60"/>
        <v>0</v>
      </c>
      <c r="DL80" s="3">
        <f t="shared" si="60"/>
        <v>0</v>
      </c>
      <c r="DM80" s="3">
        <f t="shared" si="60"/>
        <v>0</v>
      </c>
      <c r="DN80" s="3">
        <f t="shared" si="61"/>
        <v>0</v>
      </c>
      <c r="DO80" s="3">
        <f t="shared" si="61"/>
        <v>0</v>
      </c>
      <c r="DP80" s="3">
        <f t="shared" si="61"/>
        <v>0</v>
      </c>
      <c r="DQ80" s="3">
        <f t="shared" si="61"/>
        <v>0</v>
      </c>
      <c r="DR80" s="3">
        <f t="shared" si="61"/>
        <v>0</v>
      </c>
      <c r="DS80" s="3">
        <f t="shared" si="61"/>
        <v>0</v>
      </c>
      <c r="DT80" s="3">
        <f t="shared" si="61"/>
        <v>0</v>
      </c>
      <c r="DU80" s="3">
        <f t="shared" si="61"/>
        <v>0</v>
      </c>
      <c r="DV80" s="3">
        <f t="shared" si="61"/>
        <v>0</v>
      </c>
      <c r="DW80" s="3">
        <f t="shared" si="61"/>
        <v>0</v>
      </c>
      <c r="DX80" s="3">
        <f t="shared" si="61"/>
        <v>0</v>
      </c>
      <c r="DY80" s="3">
        <f t="shared" si="61"/>
        <v>0</v>
      </c>
    </row>
    <row r="81" spans="1:129" x14ac:dyDescent="0.3">
      <c r="A81">
        <v>78</v>
      </c>
      <c r="B81" s="3">
        <f t="shared" si="63"/>
        <v>0</v>
      </c>
      <c r="C81" s="3">
        <f t="shared" si="63"/>
        <v>0</v>
      </c>
      <c r="D81" s="3">
        <f t="shared" si="63"/>
        <v>0</v>
      </c>
      <c r="E81" s="3">
        <f t="shared" si="63"/>
        <v>0</v>
      </c>
      <c r="F81" s="3">
        <f t="shared" si="63"/>
        <v>0</v>
      </c>
      <c r="G81" s="3">
        <f t="shared" si="63"/>
        <v>0</v>
      </c>
      <c r="H81" s="3">
        <f t="shared" si="63"/>
        <v>0</v>
      </c>
      <c r="I81" s="3">
        <f t="shared" si="63"/>
        <v>0</v>
      </c>
      <c r="J81" s="3">
        <f t="shared" si="63"/>
        <v>0</v>
      </c>
      <c r="K81" s="3">
        <f t="shared" si="63"/>
        <v>0</v>
      </c>
      <c r="L81" s="3">
        <f t="shared" si="63"/>
        <v>0</v>
      </c>
      <c r="M81" s="3">
        <f t="shared" si="63"/>
        <v>0</v>
      </c>
      <c r="N81" s="3">
        <f t="shared" si="63"/>
        <v>0</v>
      </c>
      <c r="O81" s="3">
        <f t="shared" si="63"/>
        <v>0</v>
      </c>
      <c r="P81" s="3">
        <f t="shared" si="63"/>
        <v>0</v>
      </c>
      <c r="Q81" s="3">
        <f t="shared" si="63"/>
        <v>0</v>
      </c>
      <c r="R81" s="3">
        <f t="shared" si="62"/>
        <v>0</v>
      </c>
      <c r="S81" s="3">
        <f t="shared" si="62"/>
        <v>0</v>
      </c>
      <c r="T81" s="3">
        <f t="shared" si="62"/>
        <v>0</v>
      </c>
      <c r="U81" s="3">
        <f t="shared" si="62"/>
        <v>0</v>
      </c>
      <c r="V81" s="3">
        <f t="shared" si="62"/>
        <v>0</v>
      </c>
      <c r="W81" s="3">
        <f t="shared" si="62"/>
        <v>0</v>
      </c>
      <c r="X81" s="3">
        <f t="shared" si="62"/>
        <v>0</v>
      </c>
      <c r="Y81" s="3">
        <f t="shared" si="62"/>
        <v>0</v>
      </c>
      <c r="Z81" s="3">
        <f t="shared" si="62"/>
        <v>0</v>
      </c>
      <c r="AA81" s="3">
        <f t="shared" si="62"/>
        <v>0</v>
      </c>
      <c r="AB81" s="3">
        <f t="shared" si="62"/>
        <v>0</v>
      </c>
      <c r="AC81" s="3">
        <f t="shared" si="62"/>
        <v>0</v>
      </c>
      <c r="AD81" s="3">
        <f t="shared" si="62"/>
        <v>0</v>
      </c>
      <c r="AE81" s="3">
        <f t="shared" si="62"/>
        <v>0</v>
      </c>
      <c r="AF81" s="3">
        <f t="shared" si="62"/>
        <v>0</v>
      </c>
      <c r="AG81" s="3">
        <f t="shared" si="66"/>
        <v>0</v>
      </c>
      <c r="AH81" s="3">
        <f t="shared" si="66"/>
        <v>0</v>
      </c>
      <c r="AI81" s="3">
        <f t="shared" si="66"/>
        <v>0</v>
      </c>
      <c r="AJ81" s="3">
        <f t="shared" si="66"/>
        <v>0</v>
      </c>
      <c r="AK81" s="3">
        <f t="shared" si="66"/>
        <v>0</v>
      </c>
      <c r="AL81" s="3">
        <f t="shared" si="66"/>
        <v>0</v>
      </c>
      <c r="AM81" s="3">
        <f t="shared" si="66"/>
        <v>0</v>
      </c>
      <c r="AN81" s="3">
        <f t="shared" si="66"/>
        <v>0</v>
      </c>
      <c r="AO81" s="3">
        <f t="shared" si="66"/>
        <v>0</v>
      </c>
      <c r="AP81" s="3">
        <f t="shared" si="66"/>
        <v>0</v>
      </c>
      <c r="AQ81" s="3">
        <f t="shared" si="66"/>
        <v>0</v>
      </c>
      <c r="AR81" s="3">
        <f t="shared" si="66"/>
        <v>0</v>
      </c>
      <c r="AS81" s="3">
        <f t="shared" si="66"/>
        <v>0</v>
      </c>
      <c r="AT81" s="3">
        <f t="shared" si="66"/>
        <v>0</v>
      </c>
      <c r="AU81" s="3">
        <f t="shared" si="66"/>
        <v>0</v>
      </c>
      <c r="AV81" s="3">
        <f t="shared" si="66"/>
        <v>0</v>
      </c>
      <c r="AW81" s="3">
        <f t="shared" si="65"/>
        <v>0</v>
      </c>
      <c r="AX81" s="3">
        <f t="shared" si="65"/>
        <v>0</v>
      </c>
      <c r="AY81" s="3">
        <f t="shared" si="65"/>
        <v>0</v>
      </c>
      <c r="AZ81" s="3">
        <f t="shared" si="65"/>
        <v>0</v>
      </c>
      <c r="BA81" s="3">
        <f t="shared" si="65"/>
        <v>0</v>
      </c>
      <c r="BB81" s="3">
        <f t="shared" si="65"/>
        <v>0</v>
      </c>
      <c r="BC81" s="3">
        <f t="shared" si="65"/>
        <v>0</v>
      </c>
      <c r="BD81" s="3">
        <f t="shared" si="65"/>
        <v>0</v>
      </c>
      <c r="BE81" s="3">
        <f t="shared" si="65"/>
        <v>0</v>
      </c>
      <c r="BF81" s="3">
        <f t="shared" si="65"/>
        <v>0</v>
      </c>
      <c r="BG81" s="3">
        <f t="shared" si="65"/>
        <v>0</v>
      </c>
      <c r="BH81" s="3">
        <f t="shared" si="65"/>
        <v>0</v>
      </c>
      <c r="BI81" s="3">
        <f t="shared" si="65"/>
        <v>0</v>
      </c>
      <c r="BJ81" s="3">
        <f t="shared" si="65"/>
        <v>0</v>
      </c>
      <c r="BK81" s="3">
        <f t="shared" si="65"/>
        <v>0</v>
      </c>
      <c r="BL81" s="3">
        <f t="shared" si="64"/>
        <v>0</v>
      </c>
      <c r="BM81" s="3">
        <f t="shared" si="64"/>
        <v>0</v>
      </c>
      <c r="BN81" s="3">
        <f t="shared" si="64"/>
        <v>0</v>
      </c>
      <c r="BO81" s="3">
        <f t="shared" si="64"/>
        <v>0</v>
      </c>
      <c r="BP81" s="3">
        <f t="shared" si="64"/>
        <v>0</v>
      </c>
      <c r="BQ81" s="3">
        <f t="shared" si="64"/>
        <v>0</v>
      </c>
      <c r="BR81" s="3">
        <f t="shared" si="64"/>
        <v>0</v>
      </c>
      <c r="BS81" s="3">
        <f t="shared" si="64"/>
        <v>0</v>
      </c>
      <c r="BT81" s="3">
        <f t="shared" si="64"/>
        <v>0</v>
      </c>
      <c r="BU81" s="3">
        <f t="shared" si="64"/>
        <v>0</v>
      </c>
      <c r="BV81" s="3">
        <f t="shared" si="64"/>
        <v>0</v>
      </c>
      <c r="BW81" s="3">
        <f t="shared" si="64"/>
        <v>0</v>
      </c>
      <c r="BX81" s="3">
        <f t="shared" si="64"/>
        <v>0</v>
      </c>
      <c r="BY81" s="3">
        <f t="shared" si="64"/>
        <v>0</v>
      </c>
      <c r="BZ81" s="3">
        <f t="shared" si="64"/>
        <v>0</v>
      </c>
      <c r="CA81" s="3">
        <f t="shared" si="64"/>
        <v>0</v>
      </c>
      <c r="CB81" s="3">
        <f t="shared" si="67"/>
        <v>0</v>
      </c>
      <c r="CC81" s="3">
        <f t="shared" si="67"/>
        <v>0</v>
      </c>
      <c r="CD81" s="3">
        <f t="shared" si="67"/>
        <v>0</v>
      </c>
      <c r="CE81" s="3">
        <f t="shared" si="67"/>
        <v>0</v>
      </c>
      <c r="CF81" s="3">
        <f t="shared" si="67"/>
        <v>0</v>
      </c>
      <c r="CG81" s="3">
        <f t="shared" si="67"/>
        <v>0</v>
      </c>
      <c r="CH81" s="3">
        <f t="shared" si="51"/>
        <v>0</v>
      </c>
      <c r="CI81" s="3">
        <f t="shared" ref="CI81:CS83" si="68">IF(TRIM(MID(SUBSTITUTE(CI$2,";",REPT(" ",LEN(CI$2))),($A81*LEN(CI$2)+1),LEN(CI$2)))&lt;&gt;"",TRIM(MID(SUBSTITUTE(CI$2,";",REPT(" ",LEN(CI$2))),($A81*LEN(CI$2)+1),LEN(CI$2))),0)</f>
        <v>0</v>
      </c>
      <c r="CJ81" s="3">
        <f t="shared" si="68"/>
        <v>0</v>
      </c>
      <c r="CK81" s="3">
        <f t="shared" si="68"/>
        <v>0</v>
      </c>
      <c r="CL81" s="3">
        <f t="shared" si="68"/>
        <v>0</v>
      </c>
      <c r="CM81" s="3">
        <f t="shared" si="68"/>
        <v>0</v>
      </c>
      <c r="CN81" s="3">
        <f t="shared" si="68"/>
        <v>0</v>
      </c>
      <c r="CO81" s="3">
        <f t="shared" si="68"/>
        <v>0</v>
      </c>
      <c r="CP81" s="3">
        <f t="shared" si="68"/>
        <v>0</v>
      </c>
      <c r="CQ81" s="3">
        <f t="shared" si="68"/>
        <v>0</v>
      </c>
      <c r="CR81" s="3">
        <f t="shared" si="68"/>
        <v>0</v>
      </c>
      <c r="CS81" s="3">
        <f t="shared" si="68"/>
        <v>0</v>
      </c>
      <c r="CT81" s="3">
        <f t="shared" si="59"/>
        <v>0</v>
      </c>
      <c r="CU81" s="3">
        <f t="shared" si="59"/>
        <v>0</v>
      </c>
      <c r="CV81" s="3">
        <f t="shared" si="59"/>
        <v>0</v>
      </c>
      <c r="CW81" s="3">
        <f t="shared" si="59"/>
        <v>0</v>
      </c>
      <c r="CX81" s="3">
        <f t="shared" si="59"/>
        <v>0</v>
      </c>
      <c r="CY81" s="3">
        <f t="shared" si="59"/>
        <v>0</v>
      </c>
      <c r="CZ81" s="3">
        <f t="shared" si="59"/>
        <v>0</v>
      </c>
      <c r="DA81" s="3">
        <f t="shared" si="59"/>
        <v>0</v>
      </c>
      <c r="DB81" s="3">
        <f t="shared" si="59"/>
        <v>0</v>
      </c>
      <c r="DC81" s="3">
        <f t="shared" si="59"/>
        <v>0</v>
      </c>
      <c r="DD81" s="3">
        <f t="shared" si="60"/>
        <v>0</v>
      </c>
      <c r="DE81" s="3">
        <f t="shared" si="60"/>
        <v>0</v>
      </c>
      <c r="DF81" s="3">
        <f t="shared" si="60"/>
        <v>0</v>
      </c>
      <c r="DG81" s="3">
        <f t="shared" si="60"/>
        <v>0</v>
      </c>
      <c r="DH81" s="3">
        <f t="shared" si="60"/>
        <v>0</v>
      </c>
      <c r="DI81" s="3">
        <f t="shared" si="60"/>
        <v>0</v>
      </c>
      <c r="DJ81" s="3">
        <f t="shared" si="60"/>
        <v>0</v>
      </c>
      <c r="DK81" s="3">
        <f t="shared" si="60"/>
        <v>0</v>
      </c>
      <c r="DL81" s="3">
        <f t="shared" si="60"/>
        <v>0</v>
      </c>
      <c r="DM81" s="3">
        <f t="shared" si="60"/>
        <v>0</v>
      </c>
      <c r="DN81" s="3">
        <f t="shared" si="61"/>
        <v>0</v>
      </c>
      <c r="DO81" s="3">
        <f t="shared" si="61"/>
        <v>0</v>
      </c>
      <c r="DP81" s="3">
        <f t="shared" si="61"/>
        <v>0</v>
      </c>
      <c r="DQ81" s="3">
        <f t="shared" si="61"/>
        <v>0</v>
      </c>
      <c r="DR81" s="3">
        <f t="shared" si="61"/>
        <v>0</v>
      </c>
      <c r="DS81" s="3">
        <f t="shared" si="61"/>
        <v>0</v>
      </c>
      <c r="DT81" s="3">
        <f t="shared" si="61"/>
        <v>0</v>
      </c>
      <c r="DU81" s="3">
        <f t="shared" si="61"/>
        <v>0</v>
      </c>
      <c r="DV81" s="3">
        <f t="shared" si="61"/>
        <v>0</v>
      </c>
      <c r="DW81" s="3">
        <f t="shared" si="61"/>
        <v>0</v>
      </c>
      <c r="DX81" s="3">
        <f t="shared" si="61"/>
        <v>0</v>
      </c>
      <c r="DY81" s="3">
        <f t="shared" si="61"/>
        <v>0</v>
      </c>
    </row>
    <row r="82" spans="1:129" x14ac:dyDescent="0.3">
      <c r="A82">
        <v>79</v>
      </c>
      <c r="B82" s="3">
        <f t="shared" si="63"/>
        <v>0</v>
      </c>
      <c r="C82" s="3">
        <f t="shared" si="63"/>
        <v>0</v>
      </c>
      <c r="D82" s="3">
        <f t="shared" si="63"/>
        <v>0</v>
      </c>
      <c r="E82" s="3">
        <f t="shared" si="63"/>
        <v>0</v>
      </c>
      <c r="F82" s="3">
        <f t="shared" si="63"/>
        <v>0</v>
      </c>
      <c r="G82" s="3">
        <f t="shared" si="63"/>
        <v>0</v>
      </c>
      <c r="H82" s="3">
        <f t="shared" si="63"/>
        <v>0</v>
      </c>
      <c r="I82" s="3">
        <f t="shared" si="63"/>
        <v>0</v>
      </c>
      <c r="J82" s="3">
        <f t="shared" si="63"/>
        <v>0</v>
      </c>
      <c r="K82" s="3">
        <f t="shared" si="63"/>
        <v>0</v>
      </c>
      <c r="L82" s="3">
        <f t="shared" si="63"/>
        <v>0</v>
      </c>
      <c r="M82" s="3">
        <f t="shared" si="63"/>
        <v>0</v>
      </c>
      <c r="N82" s="3">
        <f t="shared" si="63"/>
        <v>0</v>
      </c>
      <c r="O82" s="3">
        <f t="shared" si="63"/>
        <v>0</v>
      </c>
      <c r="P82" s="3">
        <f t="shared" si="63"/>
        <v>0</v>
      </c>
      <c r="Q82" s="3">
        <f t="shared" si="63"/>
        <v>0</v>
      </c>
      <c r="R82" s="3">
        <f t="shared" si="62"/>
        <v>0</v>
      </c>
      <c r="S82" s="3">
        <f t="shared" si="62"/>
        <v>0</v>
      </c>
      <c r="T82" s="3">
        <f t="shared" si="62"/>
        <v>0</v>
      </c>
      <c r="U82" s="3">
        <f t="shared" si="62"/>
        <v>0</v>
      </c>
      <c r="V82" s="3">
        <f t="shared" si="62"/>
        <v>0</v>
      </c>
      <c r="W82" s="3">
        <f t="shared" si="62"/>
        <v>0</v>
      </c>
      <c r="X82" s="3">
        <f t="shared" si="62"/>
        <v>0</v>
      </c>
      <c r="Y82" s="3">
        <f t="shared" si="62"/>
        <v>0</v>
      </c>
      <c r="Z82" s="3">
        <f t="shared" si="62"/>
        <v>0</v>
      </c>
      <c r="AA82" s="3">
        <f t="shared" si="62"/>
        <v>0</v>
      </c>
      <c r="AB82" s="3">
        <f t="shared" si="62"/>
        <v>0</v>
      </c>
      <c r="AC82" s="3">
        <f t="shared" si="62"/>
        <v>0</v>
      </c>
      <c r="AD82" s="3">
        <f t="shared" si="62"/>
        <v>0</v>
      </c>
      <c r="AE82" s="3">
        <f t="shared" si="62"/>
        <v>0</v>
      </c>
      <c r="AF82" s="3">
        <f t="shared" si="62"/>
        <v>0</v>
      </c>
      <c r="AG82" s="3">
        <f t="shared" si="66"/>
        <v>0</v>
      </c>
      <c r="AH82" s="3">
        <f t="shared" si="66"/>
        <v>0</v>
      </c>
      <c r="AI82" s="3">
        <f t="shared" si="66"/>
        <v>0</v>
      </c>
      <c r="AJ82" s="3">
        <f t="shared" si="66"/>
        <v>0</v>
      </c>
      <c r="AK82" s="3">
        <f t="shared" si="66"/>
        <v>0</v>
      </c>
      <c r="AL82" s="3">
        <f t="shared" si="66"/>
        <v>0</v>
      </c>
      <c r="AM82" s="3">
        <f t="shared" si="66"/>
        <v>0</v>
      </c>
      <c r="AN82" s="3">
        <f t="shared" si="66"/>
        <v>0</v>
      </c>
      <c r="AO82" s="3">
        <f t="shared" si="66"/>
        <v>0</v>
      </c>
      <c r="AP82" s="3">
        <f t="shared" si="66"/>
        <v>0</v>
      </c>
      <c r="AQ82" s="3">
        <f t="shared" si="66"/>
        <v>0</v>
      </c>
      <c r="AR82" s="3">
        <f t="shared" si="66"/>
        <v>0</v>
      </c>
      <c r="AS82" s="3">
        <f t="shared" si="66"/>
        <v>0</v>
      </c>
      <c r="AT82" s="3">
        <f t="shared" si="66"/>
        <v>0</v>
      </c>
      <c r="AU82" s="3">
        <f t="shared" si="66"/>
        <v>0</v>
      </c>
      <c r="AV82" s="3">
        <f t="shared" si="66"/>
        <v>0</v>
      </c>
      <c r="AW82" s="3">
        <f t="shared" si="65"/>
        <v>0</v>
      </c>
      <c r="AX82" s="3">
        <f t="shared" si="65"/>
        <v>0</v>
      </c>
      <c r="AY82" s="3">
        <f t="shared" si="65"/>
        <v>0</v>
      </c>
      <c r="AZ82" s="3">
        <f t="shared" si="65"/>
        <v>0</v>
      </c>
      <c r="BA82" s="3">
        <f t="shared" si="65"/>
        <v>0</v>
      </c>
      <c r="BB82" s="3">
        <f t="shared" si="65"/>
        <v>0</v>
      </c>
      <c r="BC82" s="3">
        <f t="shared" si="65"/>
        <v>0</v>
      </c>
      <c r="BD82" s="3">
        <f t="shared" si="65"/>
        <v>0</v>
      </c>
      <c r="BE82" s="3">
        <f t="shared" si="65"/>
        <v>0</v>
      </c>
      <c r="BF82" s="3">
        <f t="shared" si="65"/>
        <v>0</v>
      </c>
      <c r="BG82" s="3">
        <f t="shared" si="65"/>
        <v>0</v>
      </c>
      <c r="BH82" s="3">
        <f t="shared" si="65"/>
        <v>0</v>
      </c>
      <c r="BI82" s="3">
        <f t="shared" si="65"/>
        <v>0</v>
      </c>
      <c r="BJ82" s="3">
        <f t="shared" si="65"/>
        <v>0</v>
      </c>
      <c r="BK82" s="3">
        <f t="shared" si="65"/>
        <v>0</v>
      </c>
      <c r="BL82" s="3">
        <f t="shared" si="64"/>
        <v>0</v>
      </c>
      <c r="BM82" s="3">
        <f t="shared" si="64"/>
        <v>0</v>
      </c>
      <c r="BN82" s="3">
        <f t="shared" si="64"/>
        <v>0</v>
      </c>
      <c r="BO82" s="3">
        <f t="shared" si="64"/>
        <v>0</v>
      </c>
      <c r="BP82" s="3">
        <f t="shared" si="64"/>
        <v>0</v>
      </c>
      <c r="BQ82" s="3">
        <f t="shared" si="64"/>
        <v>0</v>
      </c>
      <c r="BR82" s="3">
        <f t="shared" si="64"/>
        <v>0</v>
      </c>
      <c r="BS82" s="3">
        <f t="shared" si="64"/>
        <v>0</v>
      </c>
      <c r="BT82" s="3">
        <f t="shared" si="64"/>
        <v>0</v>
      </c>
      <c r="BU82" s="3">
        <f t="shared" si="64"/>
        <v>0</v>
      </c>
      <c r="BV82" s="3">
        <f t="shared" si="64"/>
        <v>0</v>
      </c>
      <c r="BW82" s="3">
        <f t="shared" si="64"/>
        <v>0</v>
      </c>
      <c r="BX82" s="3">
        <f t="shared" si="64"/>
        <v>0</v>
      </c>
      <c r="BY82" s="3">
        <f t="shared" si="64"/>
        <v>0</v>
      </c>
      <c r="BZ82" s="3">
        <f t="shared" si="64"/>
        <v>0</v>
      </c>
      <c r="CA82" s="3">
        <f t="shared" si="64"/>
        <v>0</v>
      </c>
      <c r="CB82" s="3">
        <f t="shared" si="67"/>
        <v>0</v>
      </c>
      <c r="CC82" s="3">
        <f t="shared" si="67"/>
        <v>0</v>
      </c>
      <c r="CD82" s="3">
        <f t="shared" si="67"/>
        <v>0</v>
      </c>
      <c r="CE82" s="3">
        <f t="shared" si="67"/>
        <v>0</v>
      </c>
      <c r="CF82" s="3">
        <f t="shared" si="67"/>
        <v>0</v>
      </c>
      <c r="CG82" s="3">
        <f t="shared" si="67"/>
        <v>0</v>
      </c>
      <c r="CH82" s="3">
        <f t="shared" si="51"/>
        <v>0</v>
      </c>
      <c r="CI82" s="3">
        <f t="shared" si="68"/>
        <v>0</v>
      </c>
      <c r="CJ82" s="3">
        <f t="shared" si="68"/>
        <v>0</v>
      </c>
      <c r="CK82" s="3">
        <f t="shared" si="68"/>
        <v>0</v>
      </c>
      <c r="CL82" s="3">
        <f t="shared" si="68"/>
        <v>0</v>
      </c>
      <c r="CM82" s="3">
        <f t="shared" si="68"/>
        <v>0</v>
      </c>
      <c r="CN82" s="3">
        <f t="shared" si="68"/>
        <v>0</v>
      </c>
      <c r="CO82" s="3">
        <f t="shared" si="68"/>
        <v>0</v>
      </c>
      <c r="CP82" s="3">
        <f t="shared" si="68"/>
        <v>0</v>
      </c>
      <c r="CQ82" s="3">
        <f t="shared" si="68"/>
        <v>0</v>
      </c>
      <c r="CR82" s="3">
        <f t="shared" si="68"/>
        <v>0</v>
      </c>
      <c r="CS82" s="3">
        <f t="shared" si="68"/>
        <v>0</v>
      </c>
      <c r="CT82" s="3">
        <f t="shared" si="59"/>
        <v>0</v>
      </c>
      <c r="CU82" s="3">
        <f t="shared" si="59"/>
        <v>0</v>
      </c>
      <c r="CV82" s="3">
        <f t="shared" si="59"/>
        <v>0</v>
      </c>
      <c r="CW82" s="3">
        <f t="shared" si="59"/>
        <v>0</v>
      </c>
      <c r="CX82" s="3">
        <f t="shared" si="59"/>
        <v>0</v>
      </c>
      <c r="CY82" s="3">
        <f t="shared" si="59"/>
        <v>0</v>
      </c>
      <c r="CZ82" s="3">
        <f t="shared" si="59"/>
        <v>0</v>
      </c>
      <c r="DA82" s="3">
        <f t="shared" si="59"/>
        <v>0</v>
      </c>
      <c r="DB82" s="3">
        <f t="shared" si="59"/>
        <v>0</v>
      </c>
      <c r="DC82" s="3">
        <f t="shared" si="59"/>
        <v>0</v>
      </c>
      <c r="DD82" s="3">
        <f t="shared" si="60"/>
        <v>0</v>
      </c>
      <c r="DE82" s="3">
        <f t="shared" si="60"/>
        <v>0</v>
      </c>
      <c r="DF82" s="3">
        <f t="shared" si="60"/>
        <v>0</v>
      </c>
      <c r="DG82" s="3">
        <f t="shared" si="60"/>
        <v>0</v>
      </c>
      <c r="DH82" s="3">
        <f t="shared" si="60"/>
        <v>0</v>
      </c>
      <c r="DI82" s="3">
        <f t="shared" si="60"/>
        <v>0</v>
      </c>
      <c r="DJ82" s="3">
        <f t="shared" si="60"/>
        <v>0</v>
      </c>
      <c r="DK82" s="3">
        <f t="shared" si="60"/>
        <v>0</v>
      </c>
      <c r="DL82" s="3">
        <f t="shared" si="60"/>
        <v>0</v>
      </c>
      <c r="DM82" s="3">
        <f t="shared" si="60"/>
        <v>0</v>
      </c>
      <c r="DN82" s="3">
        <f t="shared" si="61"/>
        <v>0</v>
      </c>
      <c r="DO82" s="3">
        <f t="shared" si="61"/>
        <v>0</v>
      </c>
      <c r="DP82" s="3">
        <f t="shared" si="61"/>
        <v>0</v>
      </c>
      <c r="DQ82" s="3">
        <f t="shared" si="61"/>
        <v>0</v>
      </c>
      <c r="DR82" s="3">
        <f t="shared" si="61"/>
        <v>0</v>
      </c>
      <c r="DS82" s="3">
        <f t="shared" si="61"/>
        <v>0</v>
      </c>
      <c r="DT82" s="3">
        <f t="shared" si="61"/>
        <v>0</v>
      </c>
      <c r="DU82" s="3">
        <f t="shared" si="61"/>
        <v>0</v>
      </c>
      <c r="DV82" s="3">
        <f t="shared" si="61"/>
        <v>0</v>
      </c>
      <c r="DW82" s="3">
        <f t="shared" si="61"/>
        <v>0</v>
      </c>
      <c r="DX82" s="3">
        <f t="shared" si="61"/>
        <v>0</v>
      </c>
      <c r="DY82" s="3">
        <f t="shared" si="61"/>
        <v>0</v>
      </c>
    </row>
    <row r="83" spans="1:129" x14ac:dyDescent="0.3">
      <c r="A83">
        <v>80</v>
      </c>
      <c r="B83" s="3">
        <f t="shared" si="63"/>
        <v>0</v>
      </c>
      <c r="C83" s="3">
        <f t="shared" si="63"/>
        <v>0</v>
      </c>
      <c r="D83" s="3">
        <f t="shared" si="63"/>
        <v>0</v>
      </c>
      <c r="E83" s="3">
        <f t="shared" si="63"/>
        <v>0</v>
      </c>
      <c r="F83" s="3">
        <f t="shared" si="63"/>
        <v>0</v>
      </c>
      <c r="G83" s="3">
        <f t="shared" si="63"/>
        <v>0</v>
      </c>
      <c r="H83" s="3">
        <f t="shared" si="63"/>
        <v>0</v>
      </c>
      <c r="I83" s="3">
        <f t="shared" si="63"/>
        <v>0</v>
      </c>
      <c r="J83" s="3">
        <f t="shared" si="63"/>
        <v>0</v>
      </c>
      <c r="K83" s="3">
        <f t="shared" si="63"/>
        <v>0</v>
      </c>
      <c r="L83" s="3">
        <f t="shared" si="63"/>
        <v>0</v>
      </c>
      <c r="M83" s="3">
        <f t="shared" si="63"/>
        <v>0</v>
      </c>
      <c r="N83" s="3">
        <f t="shared" si="63"/>
        <v>0</v>
      </c>
      <c r="O83" s="3">
        <f t="shared" si="63"/>
        <v>0</v>
      </c>
      <c r="P83" s="3">
        <f t="shared" si="63"/>
        <v>0</v>
      </c>
      <c r="Q83" s="3">
        <f t="shared" si="63"/>
        <v>0</v>
      </c>
      <c r="R83" s="3">
        <f t="shared" si="62"/>
        <v>0</v>
      </c>
      <c r="S83" s="3">
        <f t="shared" si="62"/>
        <v>0</v>
      </c>
      <c r="T83" s="3">
        <f t="shared" si="62"/>
        <v>0</v>
      </c>
      <c r="U83" s="3">
        <f t="shared" si="62"/>
        <v>0</v>
      </c>
      <c r="V83" s="3">
        <f t="shared" si="62"/>
        <v>0</v>
      </c>
      <c r="W83" s="3">
        <f t="shared" si="62"/>
        <v>0</v>
      </c>
      <c r="X83" s="3">
        <f t="shared" si="62"/>
        <v>0</v>
      </c>
      <c r="Y83" s="3">
        <f t="shared" si="62"/>
        <v>0</v>
      </c>
      <c r="Z83" s="3">
        <f t="shared" si="62"/>
        <v>0</v>
      </c>
      <c r="AA83" s="3">
        <f t="shared" si="62"/>
        <v>0</v>
      </c>
      <c r="AB83" s="3">
        <f t="shared" si="62"/>
        <v>0</v>
      </c>
      <c r="AC83" s="3">
        <f t="shared" si="62"/>
        <v>0</v>
      </c>
      <c r="AD83" s="3">
        <f t="shared" si="62"/>
        <v>0</v>
      </c>
      <c r="AE83" s="3">
        <f t="shared" si="62"/>
        <v>0</v>
      </c>
      <c r="AF83" s="3">
        <f t="shared" si="62"/>
        <v>0</v>
      </c>
      <c r="AG83" s="3">
        <f t="shared" si="66"/>
        <v>0</v>
      </c>
      <c r="AH83" s="3">
        <f t="shared" si="66"/>
        <v>0</v>
      </c>
      <c r="AI83" s="3">
        <f t="shared" si="66"/>
        <v>0</v>
      </c>
      <c r="AJ83" s="3">
        <f t="shared" si="66"/>
        <v>0</v>
      </c>
      <c r="AK83" s="3">
        <f t="shared" si="66"/>
        <v>0</v>
      </c>
      <c r="AL83" s="3">
        <f t="shared" si="66"/>
        <v>0</v>
      </c>
      <c r="AM83" s="3">
        <f t="shared" si="66"/>
        <v>0</v>
      </c>
      <c r="AN83" s="3">
        <f t="shared" si="66"/>
        <v>0</v>
      </c>
      <c r="AO83" s="3">
        <f t="shared" si="66"/>
        <v>0</v>
      </c>
      <c r="AP83" s="3">
        <f t="shared" si="66"/>
        <v>0</v>
      </c>
      <c r="AQ83" s="3">
        <f t="shared" si="66"/>
        <v>0</v>
      </c>
      <c r="AR83" s="3">
        <f t="shared" si="66"/>
        <v>0</v>
      </c>
      <c r="AS83" s="3">
        <f t="shared" si="66"/>
        <v>0</v>
      </c>
      <c r="AT83" s="3">
        <f t="shared" si="66"/>
        <v>0</v>
      </c>
      <c r="AU83" s="3">
        <f t="shared" si="66"/>
        <v>0</v>
      </c>
      <c r="AV83" s="3">
        <f t="shared" si="66"/>
        <v>0</v>
      </c>
      <c r="AW83" s="3">
        <f t="shared" si="65"/>
        <v>0</v>
      </c>
      <c r="AX83" s="3">
        <f t="shared" si="65"/>
        <v>0</v>
      </c>
      <c r="AY83" s="3">
        <f t="shared" si="65"/>
        <v>0</v>
      </c>
      <c r="AZ83" s="3">
        <f t="shared" si="65"/>
        <v>0</v>
      </c>
      <c r="BA83" s="3">
        <f t="shared" si="65"/>
        <v>0</v>
      </c>
      <c r="BB83" s="3">
        <f t="shared" si="65"/>
        <v>0</v>
      </c>
      <c r="BC83" s="3">
        <f t="shared" si="65"/>
        <v>0</v>
      </c>
      <c r="BD83" s="3">
        <f t="shared" si="65"/>
        <v>0</v>
      </c>
      <c r="BE83" s="3">
        <f t="shared" si="65"/>
        <v>0</v>
      </c>
      <c r="BF83" s="3">
        <f t="shared" si="65"/>
        <v>0</v>
      </c>
      <c r="BG83" s="3">
        <f t="shared" si="65"/>
        <v>0</v>
      </c>
      <c r="BH83" s="3">
        <f t="shared" si="65"/>
        <v>0</v>
      </c>
      <c r="BI83" s="3">
        <f t="shared" si="65"/>
        <v>0</v>
      </c>
      <c r="BJ83" s="3">
        <f t="shared" si="65"/>
        <v>0</v>
      </c>
      <c r="BK83" s="3">
        <f t="shared" si="65"/>
        <v>0</v>
      </c>
      <c r="BL83" s="3">
        <f t="shared" si="64"/>
        <v>0</v>
      </c>
      <c r="BM83" s="3">
        <f t="shared" si="64"/>
        <v>0</v>
      </c>
      <c r="BN83" s="3">
        <f t="shared" si="64"/>
        <v>0</v>
      </c>
      <c r="BO83" s="3">
        <f t="shared" si="64"/>
        <v>0</v>
      </c>
      <c r="BP83" s="3">
        <f t="shared" si="64"/>
        <v>0</v>
      </c>
      <c r="BQ83" s="3">
        <f t="shared" si="64"/>
        <v>0</v>
      </c>
      <c r="BR83" s="3">
        <f t="shared" si="64"/>
        <v>0</v>
      </c>
      <c r="BS83" s="3">
        <f t="shared" si="64"/>
        <v>0</v>
      </c>
      <c r="BT83" s="3">
        <f t="shared" si="64"/>
        <v>0</v>
      </c>
      <c r="BU83" s="3">
        <f t="shared" si="64"/>
        <v>0</v>
      </c>
      <c r="BV83" s="3">
        <f t="shared" si="64"/>
        <v>0</v>
      </c>
      <c r="BW83" s="3">
        <f t="shared" si="64"/>
        <v>0</v>
      </c>
      <c r="BX83" s="3">
        <f t="shared" si="64"/>
        <v>0</v>
      </c>
      <c r="BY83" s="3">
        <f t="shared" si="64"/>
        <v>0</v>
      </c>
      <c r="BZ83" s="3">
        <f t="shared" si="64"/>
        <v>0</v>
      </c>
      <c r="CA83" s="3">
        <f t="shared" si="64"/>
        <v>0</v>
      </c>
      <c r="CB83" s="3">
        <f t="shared" si="67"/>
        <v>0</v>
      </c>
      <c r="CC83" s="3">
        <f t="shared" si="67"/>
        <v>0</v>
      </c>
      <c r="CD83" s="3">
        <f t="shared" si="67"/>
        <v>0</v>
      </c>
      <c r="CE83" s="3">
        <f t="shared" si="67"/>
        <v>0</v>
      </c>
      <c r="CF83" s="3">
        <f t="shared" si="67"/>
        <v>0</v>
      </c>
      <c r="CG83" s="3">
        <f t="shared" si="67"/>
        <v>0</v>
      </c>
      <c r="CH83" s="3">
        <f t="shared" si="51"/>
        <v>0</v>
      </c>
      <c r="CI83" s="3">
        <f t="shared" si="68"/>
        <v>0</v>
      </c>
      <c r="CJ83" s="3">
        <f t="shared" si="68"/>
        <v>0</v>
      </c>
      <c r="CK83" s="3">
        <f t="shared" si="68"/>
        <v>0</v>
      </c>
      <c r="CL83" s="3">
        <f t="shared" si="68"/>
        <v>0</v>
      </c>
      <c r="CM83" s="3">
        <f t="shared" si="68"/>
        <v>0</v>
      </c>
      <c r="CN83" s="3">
        <f t="shared" si="68"/>
        <v>0</v>
      </c>
      <c r="CO83" s="3">
        <f t="shared" si="68"/>
        <v>0</v>
      </c>
      <c r="CP83" s="3">
        <f t="shared" si="68"/>
        <v>0</v>
      </c>
      <c r="CQ83" s="3">
        <f t="shared" si="68"/>
        <v>0</v>
      </c>
      <c r="CR83" s="3">
        <f t="shared" si="68"/>
        <v>0</v>
      </c>
      <c r="CS83" s="3">
        <f t="shared" si="68"/>
        <v>0</v>
      </c>
      <c r="CT83" s="3">
        <f t="shared" si="59"/>
        <v>0</v>
      </c>
      <c r="CU83" s="3">
        <f t="shared" si="59"/>
        <v>0</v>
      </c>
      <c r="CV83" s="3">
        <f t="shared" si="59"/>
        <v>0</v>
      </c>
      <c r="CW83" s="3">
        <f t="shared" si="59"/>
        <v>0</v>
      </c>
      <c r="CX83" s="3">
        <f t="shared" si="59"/>
        <v>0</v>
      </c>
      <c r="CY83" s="3">
        <f t="shared" si="59"/>
        <v>0</v>
      </c>
      <c r="CZ83" s="3">
        <f t="shared" si="59"/>
        <v>0</v>
      </c>
      <c r="DA83" s="3">
        <f t="shared" si="59"/>
        <v>0</v>
      </c>
      <c r="DB83" s="3">
        <f t="shared" si="59"/>
        <v>0</v>
      </c>
      <c r="DC83" s="3">
        <f t="shared" si="59"/>
        <v>0</v>
      </c>
      <c r="DD83" s="3">
        <f t="shared" si="60"/>
        <v>0</v>
      </c>
      <c r="DE83" s="3">
        <f t="shared" si="60"/>
        <v>0</v>
      </c>
      <c r="DF83" s="3">
        <f t="shared" si="60"/>
        <v>0</v>
      </c>
      <c r="DG83" s="3">
        <f t="shared" si="60"/>
        <v>0</v>
      </c>
      <c r="DH83" s="3">
        <f t="shared" si="60"/>
        <v>0</v>
      </c>
      <c r="DI83" s="3">
        <f t="shared" si="60"/>
        <v>0</v>
      </c>
      <c r="DJ83" s="3">
        <f t="shared" si="60"/>
        <v>0</v>
      </c>
      <c r="DK83" s="3">
        <f t="shared" si="60"/>
        <v>0</v>
      </c>
      <c r="DL83" s="3">
        <f t="shared" si="60"/>
        <v>0</v>
      </c>
      <c r="DM83" s="3">
        <f t="shared" si="60"/>
        <v>0</v>
      </c>
      <c r="DN83" s="3">
        <f t="shared" si="61"/>
        <v>0</v>
      </c>
      <c r="DO83" s="3">
        <f t="shared" si="61"/>
        <v>0</v>
      </c>
      <c r="DP83" s="3">
        <f t="shared" si="61"/>
        <v>0</v>
      </c>
      <c r="DQ83" s="3">
        <f t="shared" si="61"/>
        <v>0</v>
      </c>
      <c r="DR83" s="3">
        <f t="shared" si="61"/>
        <v>0</v>
      </c>
      <c r="DS83" s="3">
        <f t="shared" si="61"/>
        <v>0</v>
      </c>
      <c r="DT83" s="3">
        <f t="shared" si="61"/>
        <v>0</v>
      </c>
      <c r="DU83" s="3">
        <f t="shared" si="61"/>
        <v>0</v>
      </c>
      <c r="DV83" s="3">
        <f t="shared" si="61"/>
        <v>0</v>
      </c>
      <c r="DW83" s="3">
        <f t="shared" si="61"/>
        <v>0</v>
      </c>
      <c r="DX83" s="3">
        <f t="shared" si="61"/>
        <v>0</v>
      </c>
      <c r="DY83" s="3">
        <f t="shared" si="61"/>
        <v>0</v>
      </c>
    </row>
    <row r="84" spans="1:129" x14ac:dyDescent="0.3">
      <c r="B84" t="s">
        <v>469</v>
      </c>
      <c r="C84" t="s">
        <v>470</v>
      </c>
      <c r="D84" t="s">
        <v>471</v>
      </c>
      <c r="E84" t="s">
        <v>467</v>
      </c>
      <c r="F84" t="s">
        <v>472</v>
      </c>
      <c r="G84" t="s">
        <v>473</v>
      </c>
      <c r="H84" t="s">
        <v>468</v>
      </c>
      <c r="I84" t="s">
        <v>474</v>
      </c>
      <c r="J84" t="s">
        <v>475</v>
      </c>
      <c r="K84" t="s">
        <v>476</v>
      </c>
      <c r="L84" t="s">
        <v>477</v>
      </c>
      <c r="M84" t="s">
        <v>478</v>
      </c>
      <c r="N84" t="s">
        <v>479</v>
      </c>
      <c r="O84" t="s">
        <v>480</v>
      </c>
      <c r="P84" t="s">
        <v>481</v>
      </c>
      <c r="Q84" t="s">
        <v>482</v>
      </c>
      <c r="R84" t="s">
        <v>483</v>
      </c>
      <c r="S84" t="s">
        <v>484</v>
      </c>
      <c r="T84" t="s">
        <v>485</v>
      </c>
      <c r="U84" t="s">
        <v>486</v>
      </c>
      <c r="V84" t="s">
        <v>487</v>
      </c>
      <c r="W84" t="s">
        <v>488</v>
      </c>
      <c r="X84" t="s">
        <v>489</v>
      </c>
      <c r="Y84" t="s">
        <v>490</v>
      </c>
      <c r="Z84" t="s">
        <v>491</v>
      </c>
      <c r="AA84" t="s">
        <v>492</v>
      </c>
      <c r="AB84" t="s">
        <v>493</v>
      </c>
      <c r="AC84" t="s">
        <v>494</v>
      </c>
      <c r="AD84" t="s">
        <v>495</v>
      </c>
      <c r="AE84" t="s">
        <v>496</v>
      </c>
      <c r="AF84" t="s">
        <v>497</v>
      </c>
      <c r="AG84" t="s">
        <v>498</v>
      </c>
      <c r="AH84" t="s">
        <v>499</v>
      </c>
      <c r="AI84" t="s">
        <v>500</v>
      </c>
      <c r="AJ84" t="s">
        <v>501</v>
      </c>
      <c r="AK84" t="s">
        <v>502</v>
      </c>
      <c r="AL84" t="s">
        <v>503</v>
      </c>
      <c r="AM84" t="s">
        <v>504</v>
      </c>
      <c r="AN84" t="s">
        <v>505</v>
      </c>
      <c r="AO84" t="s">
        <v>506</v>
      </c>
      <c r="AP84" t="s">
        <v>507</v>
      </c>
      <c r="AQ84" t="s">
        <v>508</v>
      </c>
      <c r="AR84" t="s">
        <v>509</v>
      </c>
      <c r="AS84" t="s">
        <v>510</v>
      </c>
      <c r="AT84" t="s">
        <v>511</v>
      </c>
      <c r="AU84" t="s">
        <v>512</v>
      </c>
      <c r="AV84" t="s">
        <v>513</v>
      </c>
      <c r="AW84" t="s">
        <v>514</v>
      </c>
      <c r="AX84" t="s">
        <v>515</v>
      </c>
      <c r="AY84" t="s">
        <v>516</v>
      </c>
      <c r="AZ84" t="s">
        <v>517</v>
      </c>
      <c r="BA84" t="s">
        <v>518</v>
      </c>
      <c r="BB84" t="s">
        <v>519</v>
      </c>
      <c r="BC84" t="s">
        <v>520</v>
      </c>
      <c r="BD84" t="s">
        <v>521</v>
      </c>
      <c r="BE84" t="s">
        <v>522</v>
      </c>
      <c r="BF84" t="s">
        <v>523</v>
      </c>
      <c r="BG84" t="s">
        <v>524</v>
      </c>
      <c r="BH84" t="s">
        <v>525</v>
      </c>
      <c r="BI84" t="s">
        <v>526</v>
      </c>
      <c r="BJ84" t="s">
        <v>527</v>
      </c>
      <c r="BK84" t="s">
        <v>528</v>
      </c>
      <c r="BL84" t="s">
        <v>529</v>
      </c>
      <c r="BM84" t="s">
        <v>530</v>
      </c>
      <c r="BN84" t="s">
        <v>531</v>
      </c>
      <c r="BO84" t="s">
        <v>532</v>
      </c>
      <c r="BP84" t="s">
        <v>533</v>
      </c>
      <c r="BQ84" t="s">
        <v>534</v>
      </c>
      <c r="BR84" t="s">
        <v>535</v>
      </c>
      <c r="BS84" t="s">
        <v>536</v>
      </c>
      <c r="BT84" t="s">
        <v>537</v>
      </c>
      <c r="BU84" t="s">
        <v>538</v>
      </c>
      <c r="BV84" t="s">
        <v>539</v>
      </c>
      <c r="BW84" t="s">
        <v>540</v>
      </c>
      <c r="BX84" t="s">
        <v>541</v>
      </c>
      <c r="BY84" t="s">
        <v>542</v>
      </c>
      <c r="BZ84" t="s">
        <v>543</v>
      </c>
      <c r="CA84" t="s">
        <v>544</v>
      </c>
      <c r="CB84" t="s">
        <v>545</v>
      </c>
      <c r="CC84" t="s">
        <v>546</v>
      </c>
      <c r="CD84" t="s">
        <v>547</v>
      </c>
      <c r="CE84" t="s">
        <v>548</v>
      </c>
      <c r="CF84" t="s">
        <v>549</v>
      </c>
      <c r="CG84" t="s">
        <v>550</v>
      </c>
      <c r="CH84" t="s">
        <v>551</v>
      </c>
      <c r="CI84" t="s">
        <v>552</v>
      </c>
      <c r="CJ84" t="s">
        <v>553</v>
      </c>
      <c r="CK84" t="s">
        <v>554</v>
      </c>
      <c r="CL84" t="s">
        <v>555</v>
      </c>
      <c r="CM84" t="s">
        <v>556</v>
      </c>
      <c r="CN84" t="s">
        <v>557</v>
      </c>
      <c r="CO84" t="s">
        <v>558</v>
      </c>
      <c r="CP84" t="s">
        <v>559</v>
      </c>
      <c r="CQ84" t="s">
        <v>560</v>
      </c>
      <c r="CR84" t="s">
        <v>561</v>
      </c>
      <c r="CS84" t="s">
        <v>562</v>
      </c>
      <c r="CT84" t="s">
        <v>563</v>
      </c>
      <c r="CU84" t="s">
        <v>564</v>
      </c>
      <c r="CV84" t="s">
        <v>565</v>
      </c>
      <c r="CW84" t="s">
        <v>566</v>
      </c>
      <c r="CX84" t="s">
        <v>567</v>
      </c>
      <c r="CY84" t="s">
        <v>568</v>
      </c>
      <c r="CZ84" t="s">
        <v>569</v>
      </c>
      <c r="DA84" t="s">
        <v>570</v>
      </c>
      <c r="DB84" t="s">
        <v>571</v>
      </c>
      <c r="DC84" t="s">
        <v>572</v>
      </c>
      <c r="DD84" t="s">
        <v>573</v>
      </c>
      <c r="DE84" t="s">
        <v>574</v>
      </c>
      <c r="DF84" t="s">
        <v>575</v>
      </c>
      <c r="DG84" t="s">
        <v>576</v>
      </c>
      <c r="DH84" t="s">
        <v>577</v>
      </c>
      <c r="DI84" t="s">
        <v>578</v>
      </c>
      <c r="DJ84" t="s">
        <v>579</v>
      </c>
      <c r="DK84" t="s">
        <v>580</v>
      </c>
      <c r="DL84" t="s">
        <v>581</v>
      </c>
      <c r="DM84" t="s">
        <v>582</v>
      </c>
      <c r="DN84" t="s">
        <v>583</v>
      </c>
      <c r="DO84" t="s">
        <v>584</v>
      </c>
      <c r="DP84" t="s">
        <v>585</v>
      </c>
      <c r="DQ84" t="s">
        <v>586</v>
      </c>
      <c r="DR84" t="s">
        <v>587</v>
      </c>
      <c r="DS84" t="s">
        <v>588</v>
      </c>
      <c r="DT84" t="s">
        <v>589</v>
      </c>
      <c r="DU84" t="s">
        <v>590</v>
      </c>
      <c r="DV84" t="s">
        <v>591</v>
      </c>
      <c r="DW84" t="s">
        <v>592</v>
      </c>
      <c r="DX84" t="s">
        <v>593</v>
      </c>
      <c r="DY84" t="s">
        <v>594</v>
      </c>
    </row>
    <row r="85" spans="1:129" x14ac:dyDescent="0.3">
      <c r="A85" t="s">
        <v>595</v>
      </c>
      <c r="B85" s="3">
        <f>COUNTIF(B3:B83,"&lt;&gt;0")</f>
        <v>6</v>
      </c>
      <c r="C85" s="3">
        <f t="shared" ref="C85:BN85" si="69">COUNTIF(C3:C83,"&lt;&gt;0")</f>
        <v>2</v>
      </c>
      <c r="D85" s="3">
        <f t="shared" si="69"/>
        <v>1</v>
      </c>
      <c r="E85" s="3">
        <f t="shared" si="69"/>
        <v>1</v>
      </c>
      <c r="F85" s="3">
        <f t="shared" si="69"/>
        <v>2</v>
      </c>
      <c r="G85" s="3">
        <f t="shared" si="69"/>
        <v>3</v>
      </c>
      <c r="H85" s="3">
        <f t="shared" si="69"/>
        <v>2</v>
      </c>
      <c r="I85" s="3">
        <f t="shared" si="69"/>
        <v>2</v>
      </c>
      <c r="J85" s="3">
        <f t="shared" si="69"/>
        <v>1</v>
      </c>
      <c r="K85" s="3">
        <f t="shared" si="69"/>
        <v>2</v>
      </c>
      <c r="L85" s="3">
        <f t="shared" si="69"/>
        <v>1</v>
      </c>
      <c r="M85" s="3">
        <f t="shared" si="69"/>
        <v>1</v>
      </c>
      <c r="N85" s="3">
        <f t="shared" si="69"/>
        <v>1</v>
      </c>
      <c r="O85" s="3">
        <f t="shared" si="69"/>
        <v>2</v>
      </c>
      <c r="P85" s="3">
        <f t="shared" si="69"/>
        <v>1</v>
      </c>
      <c r="Q85" s="3">
        <f t="shared" si="69"/>
        <v>1</v>
      </c>
      <c r="R85" s="3">
        <f t="shared" si="69"/>
        <v>4</v>
      </c>
      <c r="S85" s="3">
        <f t="shared" si="69"/>
        <v>2</v>
      </c>
      <c r="T85" s="3">
        <f t="shared" si="69"/>
        <v>2</v>
      </c>
      <c r="U85" s="3">
        <f t="shared" si="69"/>
        <v>2</v>
      </c>
      <c r="V85" s="3">
        <f t="shared" si="69"/>
        <v>7</v>
      </c>
      <c r="W85" s="3">
        <f t="shared" si="69"/>
        <v>5</v>
      </c>
      <c r="X85" s="3">
        <f t="shared" si="69"/>
        <v>5</v>
      </c>
      <c r="Y85" s="3">
        <f t="shared" si="69"/>
        <v>5</v>
      </c>
      <c r="Z85" s="3">
        <f t="shared" si="69"/>
        <v>4</v>
      </c>
      <c r="AA85" s="3">
        <f t="shared" si="69"/>
        <v>2</v>
      </c>
      <c r="AB85" s="3">
        <f t="shared" si="69"/>
        <v>2</v>
      </c>
      <c r="AC85" s="3">
        <f t="shared" si="69"/>
        <v>2</v>
      </c>
      <c r="AD85" s="3">
        <f t="shared" si="69"/>
        <v>4</v>
      </c>
      <c r="AE85" s="3">
        <f t="shared" si="69"/>
        <v>2</v>
      </c>
      <c r="AF85" s="3">
        <f t="shared" si="69"/>
        <v>2</v>
      </c>
      <c r="AG85" s="3">
        <f t="shared" si="69"/>
        <v>2</v>
      </c>
      <c r="AH85" s="3">
        <f t="shared" si="69"/>
        <v>0</v>
      </c>
      <c r="AI85" s="3">
        <f t="shared" si="69"/>
        <v>0</v>
      </c>
      <c r="AJ85" s="3">
        <f t="shared" si="69"/>
        <v>0</v>
      </c>
      <c r="AK85" s="3">
        <f t="shared" si="69"/>
        <v>0</v>
      </c>
      <c r="AL85" s="3">
        <f t="shared" si="69"/>
        <v>4</v>
      </c>
      <c r="AM85" s="3">
        <f t="shared" si="69"/>
        <v>3</v>
      </c>
      <c r="AN85" s="3">
        <f t="shared" si="69"/>
        <v>3</v>
      </c>
      <c r="AO85" s="3">
        <f t="shared" si="69"/>
        <v>3</v>
      </c>
      <c r="AP85" s="3">
        <f t="shared" si="69"/>
        <v>0</v>
      </c>
      <c r="AQ85" s="3">
        <f t="shared" si="69"/>
        <v>0</v>
      </c>
      <c r="AR85" s="3">
        <f t="shared" si="69"/>
        <v>0</v>
      </c>
      <c r="AS85" s="3">
        <f t="shared" si="69"/>
        <v>0</v>
      </c>
      <c r="AT85" s="3">
        <f t="shared" si="69"/>
        <v>0</v>
      </c>
      <c r="AU85" s="3">
        <f t="shared" si="69"/>
        <v>0</v>
      </c>
      <c r="AV85" s="3">
        <f t="shared" si="69"/>
        <v>0</v>
      </c>
      <c r="AW85" s="3">
        <f t="shared" si="69"/>
        <v>0</v>
      </c>
      <c r="AX85" s="3">
        <f t="shared" si="69"/>
        <v>10</v>
      </c>
      <c r="AY85" s="3">
        <f t="shared" si="69"/>
        <v>5</v>
      </c>
      <c r="AZ85" s="3">
        <f t="shared" si="69"/>
        <v>5</v>
      </c>
      <c r="BA85" s="3">
        <f t="shared" si="69"/>
        <v>5</v>
      </c>
      <c r="BB85" s="3">
        <f t="shared" si="69"/>
        <v>10</v>
      </c>
      <c r="BC85" s="3">
        <f t="shared" si="69"/>
        <v>5</v>
      </c>
      <c r="BD85" s="3">
        <f t="shared" si="69"/>
        <v>5</v>
      </c>
      <c r="BE85" s="3">
        <f t="shared" si="69"/>
        <v>5</v>
      </c>
      <c r="BF85" s="3">
        <f t="shared" si="69"/>
        <v>10</v>
      </c>
      <c r="BG85" s="3">
        <f t="shared" si="69"/>
        <v>5</v>
      </c>
      <c r="BH85" s="3">
        <f t="shared" si="69"/>
        <v>5</v>
      </c>
      <c r="BI85" s="3">
        <f t="shared" si="69"/>
        <v>5</v>
      </c>
      <c r="BJ85" s="3">
        <f t="shared" si="69"/>
        <v>10</v>
      </c>
      <c r="BK85" s="3">
        <f t="shared" si="69"/>
        <v>5</v>
      </c>
      <c r="BL85" s="3">
        <f t="shared" si="69"/>
        <v>5</v>
      </c>
      <c r="BM85" s="3">
        <f t="shared" si="69"/>
        <v>5</v>
      </c>
      <c r="BN85" s="3">
        <f t="shared" si="69"/>
        <v>0</v>
      </c>
      <c r="BO85" s="3">
        <f t="shared" ref="BO85:CS85" si="70">COUNTIF(BO3:BO83,"&lt;&gt;0")</f>
        <v>0</v>
      </c>
      <c r="BP85" s="3">
        <f t="shared" si="70"/>
        <v>0</v>
      </c>
      <c r="BQ85" s="3">
        <f t="shared" si="70"/>
        <v>0</v>
      </c>
      <c r="BR85" s="3">
        <f t="shared" si="70"/>
        <v>2</v>
      </c>
      <c r="BS85" s="3">
        <f t="shared" si="70"/>
        <v>3</v>
      </c>
      <c r="BT85" s="3">
        <f t="shared" si="70"/>
        <v>2</v>
      </c>
      <c r="BU85" s="3">
        <f t="shared" si="70"/>
        <v>2</v>
      </c>
      <c r="BV85" s="3">
        <f t="shared" si="70"/>
        <v>0</v>
      </c>
      <c r="BW85" s="3">
        <f t="shared" si="70"/>
        <v>0</v>
      </c>
      <c r="BX85" s="3">
        <f t="shared" si="70"/>
        <v>0</v>
      </c>
      <c r="BY85" s="3">
        <f t="shared" si="70"/>
        <v>0</v>
      </c>
      <c r="BZ85" s="3">
        <f t="shared" si="70"/>
        <v>0</v>
      </c>
      <c r="CA85" s="3">
        <f t="shared" si="70"/>
        <v>0</v>
      </c>
      <c r="CB85" s="3">
        <f t="shared" si="70"/>
        <v>0</v>
      </c>
      <c r="CC85" s="3">
        <f t="shared" si="70"/>
        <v>0</v>
      </c>
      <c r="CD85" s="3">
        <f t="shared" si="70"/>
        <v>2</v>
      </c>
      <c r="CE85" s="3">
        <f t="shared" si="70"/>
        <v>0</v>
      </c>
      <c r="CF85" s="3">
        <f t="shared" si="70"/>
        <v>0</v>
      </c>
      <c r="CG85" s="3">
        <f t="shared" si="70"/>
        <v>0</v>
      </c>
      <c r="CH85" s="3">
        <f t="shared" si="70"/>
        <v>2</v>
      </c>
      <c r="CI85" s="3">
        <f t="shared" si="70"/>
        <v>0</v>
      </c>
      <c r="CJ85" s="3">
        <f t="shared" si="70"/>
        <v>0</v>
      </c>
      <c r="CK85" s="3">
        <f t="shared" si="70"/>
        <v>0</v>
      </c>
      <c r="CL85" s="3">
        <f t="shared" si="70"/>
        <v>2</v>
      </c>
      <c r="CM85" s="3">
        <f t="shared" si="70"/>
        <v>0</v>
      </c>
      <c r="CN85" s="3">
        <f t="shared" si="70"/>
        <v>0</v>
      </c>
      <c r="CO85" s="3">
        <f t="shared" si="70"/>
        <v>0</v>
      </c>
      <c r="CP85" s="3">
        <f t="shared" si="70"/>
        <v>3</v>
      </c>
      <c r="CQ85" s="3">
        <f t="shared" si="70"/>
        <v>0</v>
      </c>
      <c r="CR85" s="3">
        <f t="shared" si="70"/>
        <v>0</v>
      </c>
      <c r="CS85" s="3">
        <f t="shared" si="70"/>
        <v>0</v>
      </c>
      <c r="CT85" s="3">
        <f t="shared" ref="CT85:DJ85" si="71">COUNTIF(CT3:CT83,"&lt;&gt;0")</f>
        <v>4</v>
      </c>
      <c r="CU85" s="3">
        <f t="shared" si="71"/>
        <v>4</v>
      </c>
      <c r="CV85" s="3">
        <f t="shared" si="71"/>
        <v>4</v>
      </c>
      <c r="CW85" s="3">
        <f t="shared" si="71"/>
        <v>4</v>
      </c>
      <c r="CX85" s="3">
        <f t="shared" si="71"/>
        <v>0</v>
      </c>
      <c r="CY85" s="3">
        <f t="shared" si="71"/>
        <v>0</v>
      </c>
      <c r="CZ85" s="3">
        <f t="shared" si="71"/>
        <v>0</v>
      </c>
      <c r="DA85" s="3">
        <f t="shared" si="71"/>
        <v>0</v>
      </c>
      <c r="DB85" s="3">
        <f t="shared" si="71"/>
        <v>0</v>
      </c>
      <c r="DC85" s="3">
        <f t="shared" si="71"/>
        <v>0</v>
      </c>
      <c r="DD85" s="3">
        <f t="shared" si="71"/>
        <v>0</v>
      </c>
      <c r="DE85" s="3">
        <f t="shared" si="71"/>
        <v>0</v>
      </c>
      <c r="DF85" s="3">
        <f t="shared" si="71"/>
        <v>0</v>
      </c>
      <c r="DG85" s="3">
        <f t="shared" si="71"/>
        <v>0</v>
      </c>
      <c r="DH85" s="3">
        <f t="shared" si="71"/>
        <v>0</v>
      </c>
      <c r="DI85" s="3">
        <f t="shared" si="71"/>
        <v>0</v>
      </c>
      <c r="DJ85" s="3">
        <f t="shared" si="71"/>
        <v>0</v>
      </c>
      <c r="DK85" s="3">
        <f t="shared" ref="DK85:DY85" si="72">COUNTIF(DK3:DK83,"&lt;&gt;0")</f>
        <v>1</v>
      </c>
      <c r="DL85" s="3">
        <f t="shared" si="72"/>
        <v>0</v>
      </c>
      <c r="DM85" s="3">
        <f t="shared" si="72"/>
        <v>0</v>
      </c>
      <c r="DN85" s="3">
        <f t="shared" si="72"/>
        <v>0</v>
      </c>
      <c r="DO85" s="3">
        <f t="shared" si="72"/>
        <v>0</v>
      </c>
      <c r="DP85" s="3">
        <f t="shared" si="72"/>
        <v>0</v>
      </c>
      <c r="DQ85" s="3">
        <f t="shared" si="72"/>
        <v>0</v>
      </c>
      <c r="DR85" s="3">
        <f t="shared" si="72"/>
        <v>0</v>
      </c>
      <c r="DS85" s="3">
        <f t="shared" si="72"/>
        <v>0</v>
      </c>
      <c r="DT85" s="3">
        <f t="shared" si="72"/>
        <v>0</v>
      </c>
      <c r="DU85" s="3">
        <f t="shared" si="72"/>
        <v>0</v>
      </c>
      <c r="DV85" s="3">
        <f t="shared" si="72"/>
        <v>2</v>
      </c>
      <c r="DW85" s="3">
        <f t="shared" si="72"/>
        <v>1</v>
      </c>
      <c r="DX85" s="3">
        <f t="shared" si="72"/>
        <v>1</v>
      </c>
      <c r="DY85" s="3">
        <f t="shared" si="72"/>
        <v>1</v>
      </c>
    </row>
    <row r="86" spans="1:129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</row>
    <row r="87" spans="1:129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</row>
    <row r="88" spans="1:129" x14ac:dyDescent="0.3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</row>
    <row r="89" spans="1:129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</row>
    <row r="90" spans="1:129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2B34-CDB0-4A54-80D0-FD27A1BD6287}">
  <dimension ref="A1:LW174"/>
  <sheetViews>
    <sheetView topLeftCell="K1" zoomScale="75" zoomScaleNormal="75" workbookViewId="0">
      <selection activeCell="AG6" sqref="AG6:AG7"/>
    </sheetView>
  </sheetViews>
  <sheetFormatPr defaultRowHeight="14.4" x14ac:dyDescent="0.3"/>
  <cols>
    <col min="1" max="1" width="18.21875" bestFit="1" customWidth="1"/>
    <col min="2" max="2" width="16.5546875" bestFit="1" customWidth="1"/>
    <col min="3" max="3" width="11.109375" bestFit="1" customWidth="1"/>
    <col min="4" max="4" width="10.88671875" bestFit="1" customWidth="1"/>
    <col min="5" max="5" width="21.33203125" bestFit="1" customWidth="1"/>
    <col min="6" max="6" width="15.5546875" bestFit="1" customWidth="1"/>
    <col min="7" max="7" width="12.44140625" bestFit="1" customWidth="1"/>
    <col min="8" max="8" width="13.5546875" bestFit="1" customWidth="1"/>
    <col min="9" max="9" width="9.77734375" bestFit="1" customWidth="1"/>
    <col min="10" max="10" width="8.5546875" bestFit="1" customWidth="1"/>
    <col min="11" max="11" width="6" style="673" customWidth="1"/>
    <col min="12" max="16" width="6" style="672" customWidth="1"/>
    <col min="17" max="17" width="6" style="10" customWidth="1"/>
    <col min="18" max="23" width="6" style="672" customWidth="1"/>
    <col min="24" max="24" width="6" style="10" customWidth="1"/>
    <col min="25" max="28" width="6" style="672" customWidth="1"/>
    <col min="29" max="31" width="6" style="10" customWidth="1"/>
    <col min="32" max="33" width="6" style="672" customWidth="1"/>
    <col min="34" max="34" width="6" style="700" customWidth="1"/>
    <col min="35" max="36" width="6" style="672" hidden="1" customWidth="1"/>
    <col min="37" max="37" width="6" style="10" customWidth="1"/>
    <col min="38" max="47" width="6" style="672" customWidth="1"/>
    <col min="48" max="48" width="6" style="700" customWidth="1"/>
    <col min="49" max="58" width="6" style="672" customWidth="1"/>
    <col min="59" max="59" width="10.109375" bestFit="1" customWidth="1"/>
    <col min="60" max="60" width="12.6640625" customWidth="1"/>
    <col min="73" max="73" width="9.6640625" customWidth="1"/>
    <col min="96" max="96" width="10.88671875" bestFit="1" customWidth="1"/>
    <col min="99" max="99" width="17.88671875" customWidth="1"/>
    <col min="104" max="104" width="19" customWidth="1"/>
    <col min="105" max="105" width="10.109375" style="392" bestFit="1" customWidth="1"/>
    <col min="142" max="142" width="10.77734375" customWidth="1"/>
    <col min="151" max="151" width="8.88671875" style="392"/>
    <col min="188" max="188" width="11.77734375" customWidth="1"/>
    <col min="197" max="197" width="8.88671875" style="392"/>
    <col min="234" max="234" width="11" customWidth="1"/>
    <col min="243" max="243" width="8.88671875" style="392"/>
    <col min="289" max="289" width="8.88671875" style="392"/>
    <col min="326" max="326" width="11.77734375" customWidth="1"/>
  </cols>
  <sheetData>
    <row r="1" spans="1:335" ht="14.4" customHeight="1" x14ac:dyDescent="0.3">
      <c r="K1" s="731" t="s">
        <v>786</v>
      </c>
      <c r="L1" s="751" t="s">
        <v>671</v>
      </c>
      <c r="M1" s="751"/>
      <c r="N1" s="672" t="s">
        <v>670</v>
      </c>
      <c r="O1" s="672" t="s">
        <v>649</v>
      </c>
      <c r="P1" s="672" t="s">
        <v>650</v>
      </c>
      <c r="Q1" s="10" t="s">
        <v>651</v>
      </c>
      <c r="AH1" s="672"/>
      <c r="AV1" s="672"/>
      <c r="BG1" s="395" t="s">
        <v>660</v>
      </c>
      <c r="BH1" s="4" t="s">
        <v>658</v>
      </c>
      <c r="BI1" t="s">
        <v>0</v>
      </c>
      <c r="BJ1" t="s">
        <v>438</v>
      </c>
      <c r="BK1" t="s">
        <v>649</v>
      </c>
      <c r="BL1" t="s">
        <v>650</v>
      </c>
      <c r="BM1" t="s">
        <v>651</v>
      </c>
      <c r="DA1" s="394" t="s">
        <v>661</v>
      </c>
      <c r="DB1" t="s">
        <v>658</v>
      </c>
      <c r="DC1" t="s">
        <v>0</v>
      </c>
      <c r="DD1" t="s">
        <v>438</v>
      </c>
      <c r="DE1" t="s">
        <v>649</v>
      </c>
      <c r="DF1" t="s">
        <v>650</v>
      </c>
      <c r="DG1" t="s">
        <v>651</v>
      </c>
      <c r="EU1" s="393" t="s">
        <v>662</v>
      </c>
      <c r="EV1" t="s">
        <v>658</v>
      </c>
      <c r="EW1" t="s">
        <v>0</v>
      </c>
      <c r="EX1" t="s">
        <v>438</v>
      </c>
      <c r="EY1" t="s">
        <v>649</v>
      </c>
      <c r="EZ1" t="s">
        <v>650</v>
      </c>
      <c r="FA1" t="s">
        <v>651</v>
      </c>
      <c r="GO1" s="393" t="s">
        <v>663</v>
      </c>
      <c r="GP1" t="s">
        <v>658</v>
      </c>
      <c r="GQ1" t="s">
        <v>0</v>
      </c>
      <c r="GR1" t="s">
        <v>438</v>
      </c>
      <c r="GS1" t="s">
        <v>649</v>
      </c>
      <c r="GT1" t="s">
        <v>650</v>
      </c>
      <c r="GU1" t="s">
        <v>651</v>
      </c>
      <c r="II1" s="393" t="s">
        <v>665</v>
      </c>
      <c r="IJ1" t="s">
        <v>658</v>
      </c>
      <c r="IK1" t="s">
        <v>0</v>
      </c>
      <c r="IL1" t="s">
        <v>438</v>
      </c>
      <c r="IM1" t="s">
        <v>649</v>
      </c>
      <c r="IN1" t="s">
        <v>650</v>
      </c>
      <c r="IO1" t="s">
        <v>651</v>
      </c>
      <c r="KC1" s="393" t="s">
        <v>664</v>
      </c>
      <c r="KD1" t="s">
        <v>658</v>
      </c>
      <c r="KE1" t="s">
        <v>0</v>
      </c>
      <c r="KF1" t="s">
        <v>438</v>
      </c>
      <c r="KG1" t="s">
        <v>649</v>
      </c>
      <c r="KH1" t="s">
        <v>650</v>
      </c>
      <c r="KI1" t="s">
        <v>651</v>
      </c>
    </row>
    <row r="2" spans="1:335" x14ac:dyDescent="0.3">
      <c r="A2" t="s">
        <v>0</v>
      </c>
      <c r="B2" t="s">
        <v>1</v>
      </c>
      <c r="C2" t="s">
        <v>2</v>
      </c>
      <c r="D2" t="s">
        <v>6</v>
      </c>
      <c r="E2" t="s">
        <v>647</v>
      </c>
      <c r="F2" t="s">
        <v>626</v>
      </c>
      <c r="G2" t="s">
        <v>3</v>
      </c>
      <c r="H2" t="s">
        <v>4</v>
      </c>
      <c r="I2" t="s">
        <v>5</v>
      </c>
      <c r="K2" s="731"/>
      <c r="L2" s="672" t="s">
        <v>652</v>
      </c>
      <c r="M2" s="672" t="str">
        <f>'Dokładne dopasowanie'!C2</f>
        <v>lato</v>
      </c>
      <c r="N2" s="672" t="str">
        <f>_xlfn.IFNA(IF(VLOOKUP($M4,Tabela1[#All],6,FALSE)&lt;&gt;0,VLOOKUP($M4,Tabela1[#All],6,FALSE),""),"")</f>
        <v>czarny</v>
      </c>
      <c r="O2" s="672" t="str">
        <f>_xlfn.IFNA(IF(VLOOKUP($M4,Tabela1[#All],7,FALSE)&lt;&gt;0,VLOOKUP($M4,Tabela1[#All],7,FALSE),""),"")</f>
        <v>biały</v>
      </c>
      <c r="P2" s="672" t="str">
        <f>_xlfn.IFNA(IF(VLOOKUP($M4,Tabela1[#All],8,FALSE)&lt;&gt;0,VLOOKUP($M4,Tabela1[#All],8,FALSE),""),"")</f>
        <v/>
      </c>
      <c r="Q2" s="10" t="str">
        <f>_xlfn.IFNA(IF(VLOOKUP($M4,Tabela1[#All],10,FALSE)&lt;&gt;"0",VLOOKUP($M4,Tabela1[#All],10,FALSE),""),"")</f>
        <v>Nie</v>
      </c>
      <c r="AH2" s="674"/>
      <c r="AV2" s="672"/>
      <c r="AW2" s="674"/>
      <c r="BG2" s="392"/>
      <c r="BH2" t="s">
        <v>648</v>
      </c>
      <c r="BI2" t="str">
        <f>'Dokładne dopasowanie'!E6</f>
        <v>Czarne</v>
      </c>
      <c r="BJ2" t="str">
        <f>_xlfn.IFNA(IF(VLOOKUP($BI2,Tabela1[#All],6,FALSE)&lt;&gt;0,VLOOKUP($BI2,Tabela1[#All],6,FALSE),""),"")</f>
        <v>czarny</v>
      </c>
      <c r="BK2" t="str">
        <f>_xlfn.IFNA(IF(VLOOKUP($BI2,Tabela1[#All],7,FALSE)&lt;&gt;0,VLOOKUP($BI2,Tabela1[#All],7,FALSE),""),"")</f>
        <v/>
      </c>
      <c r="BL2" t="str">
        <f>_xlfn.IFNA(IF(VLOOKUP($BI2,Tabela1[#All],8,FALSE)&lt;&gt;0,VLOOKUP($BI2,Tabela1[#All],8,FALSE),""),"")</f>
        <v/>
      </c>
      <c r="BM2" t="str">
        <f>_xlfn.IFNA(IF(VLOOKUP($BI2,Tabela1[#All],10,FALSE)&lt;&gt;"0",VLOOKUP($BI2,Tabela1[#All],10,FALSE),""),"")</f>
        <v>Nie</v>
      </c>
      <c r="CR2" s="2"/>
      <c r="DB2" t="s">
        <v>648</v>
      </c>
      <c r="DC2" t="str">
        <f>'Dokładne dopasowanie'!G6</f>
        <v>Czysty niebieski</v>
      </c>
      <c r="DD2" t="str">
        <f>_xlfn.IFNA(IF(VLOOKUP($DC2,Tabela1[#All],6,FALSE)&lt;&gt;0,VLOOKUP($DC2,Tabela1[#All],6,FALSE),""),"")</f>
        <v>cyraneczka</v>
      </c>
      <c r="DE2" t="str">
        <f>_xlfn.IFNA(IF(VLOOKUP($DC2,Tabela1[#All],7,FALSE)&lt;&gt;0,VLOOKUP($DC2,Tabela1[#All],7,FALSE),""),"")</f>
        <v/>
      </c>
      <c r="DF2" t="str">
        <f>_xlfn.IFNA(IF(VLOOKUP($DC2,Tabela1[#All],8,FALSE)&lt;&gt;0,VLOOKUP($DC2,Tabela1[#All],8,FALSE),""),"")</f>
        <v/>
      </c>
      <c r="DG2" t="str">
        <f>_xlfn.IFNA(IF(VLOOKUP($DC2,Tabela1[#All],10,FALSE)&lt;&gt;"0",VLOOKUP($DC2,Tabela1[#All],10,FALSE),""),"")</f>
        <v>Nie</v>
      </c>
      <c r="EL2" s="2"/>
      <c r="EV2" t="s">
        <v>648</v>
      </c>
      <c r="EW2">
        <f>'Dokładne dopasowanie'!I6</f>
        <v>0</v>
      </c>
      <c r="EX2" t="str">
        <f>_xlfn.IFNA(IF(VLOOKUP($EW2,Tabela1[#All],6,FALSE)&lt;&gt;0,VLOOKUP($EW2,Tabela1[#All],6,FALSE),""),"")</f>
        <v/>
      </c>
      <c r="EY2" t="str">
        <f>_xlfn.IFNA(IF(VLOOKUP($EW2,Tabela1[#All],7,FALSE)&lt;&gt;0,VLOOKUP($EW2,Tabela1[#All],7,FALSE),""),"")</f>
        <v/>
      </c>
      <c r="EZ2" t="str">
        <f>_xlfn.IFNA(IF(VLOOKUP($EW2,Tabela1[#All],8,FALSE)&lt;&gt;0,VLOOKUP($EW2,Tabela1[#All],8,FALSE),""),"")</f>
        <v/>
      </c>
      <c r="FA2" t="str">
        <f>_xlfn.IFNA(IF(VLOOKUP($EW2,Tabela1[#All],10,FALSE)&lt;&gt;"0",VLOOKUP($EW2,Tabela1[#All],10,FALSE),""),"")</f>
        <v/>
      </c>
      <c r="GF2" s="2"/>
      <c r="GP2" t="s">
        <v>648</v>
      </c>
      <c r="GQ2">
        <f>'Dokładne dopasowanie'!K6</f>
        <v>0</v>
      </c>
      <c r="GR2" t="str">
        <f>_xlfn.IFNA(IF(VLOOKUP($GQ$2,Tabela1[#All],6,FALSE)&lt;&gt;0,VLOOKUP($GQ$2,Tabela1[#All],6,FALSE),""),"")</f>
        <v/>
      </c>
      <c r="GS2" t="str">
        <f>_xlfn.IFNA(IF(VLOOKUP($GQ$2,Tabela1[#All],7,FALSE)&lt;&gt;0,VLOOKUP($GQ$2,Tabela1[#All],7,FALSE),""),"")</f>
        <v/>
      </c>
      <c r="GT2" t="str">
        <f>_xlfn.IFNA(IF(VLOOKUP($GQ$2,Tabela1[#All],8,FALSE)&lt;&gt;0,VLOOKUP($GQ$2,Tabela1[#All],8,FALSE),""),"")</f>
        <v/>
      </c>
      <c r="GU2" t="str">
        <f>_xlfn.IFNA(IF(VLOOKUP($GQ$2,Tabela1[#All],10,FALSE)&lt;&gt;"0",VLOOKUP($GQ$2,Tabela1[#All],10,FALSE),""),"")</f>
        <v/>
      </c>
      <c r="HZ2" s="2"/>
      <c r="IJ2" t="s">
        <v>648</v>
      </c>
      <c r="IK2">
        <f>'Dokładne dopasowanie'!M6</f>
        <v>0</v>
      </c>
      <c r="IL2" t="str">
        <f>_xlfn.IFNA(IF(VLOOKUP($IK$2,Tabela1[#All],6,FALSE)&lt;&gt;0,VLOOKUP($IK$2,Tabela1[#All],6,FALSE),""),"")</f>
        <v/>
      </c>
      <c r="IM2" t="str">
        <f>_xlfn.IFNA(IF(VLOOKUP($IK$2,Tabela1[#All],7,FALSE)&lt;&gt;0,VLOOKUP($IK$2,Tabela1[#All],7,FALSE),""),"")</f>
        <v/>
      </c>
      <c r="IN2" t="str">
        <f>_xlfn.IFNA(IF(VLOOKUP($IK$2,Tabela1[#All],8,FALSE)&lt;&gt;0,VLOOKUP($IK$2,Tabela1[#All],8,FALSE),""),"")</f>
        <v/>
      </c>
      <c r="IO2" t="str">
        <f>_xlfn.IFNA(IF(VLOOKUP($IK$2,Tabela1[#All],10,FALSE)&lt;&gt;"0",VLOOKUP($IK$2,Tabela1[#All],10,FALSE),""),"")</f>
        <v/>
      </c>
      <c r="JT2" s="2"/>
      <c r="KD2" t="s">
        <v>648</v>
      </c>
      <c r="KE2" t="str">
        <f>'Dokładne dopasowanie'!O6</f>
        <v>Sweter 4</v>
      </c>
      <c r="KF2" t="str">
        <f>_xlfn.IFNA(IF(VLOOKUP($KE$2,Tabela1[#All],6,FALSE)&lt;&gt;0,VLOOKUP($KE$2,Tabela1[#All],6,FALSE),""),"")</f>
        <v/>
      </c>
      <c r="KG2" t="str">
        <f>_xlfn.IFNA(IF(VLOOKUP($KE$2,Tabela1[#All],7,FALSE)&lt;&gt;0,VLOOKUP($KE$2,Tabela1[#All],7,FALSE),""),"")</f>
        <v/>
      </c>
      <c r="KH2" t="str">
        <f>_xlfn.IFNA(IF(VLOOKUP($KE$2,Tabela1[#All],8,FALSE)&lt;&gt;0,VLOOKUP($KE$2,Tabela1[#All],8,FALSE),""),"")</f>
        <v/>
      </c>
      <c r="KI2" t="str">
        <f>_xlfn.IFNA(IF(VLOOKUP($KE$2,Tabela1[#All],10,FALSE)&lt;&gt;"0",VLOOKUP($KE$2,Tabela1[#All],10,FALSE),""),"")</f>
        <v/>
      </c>
      <c r="LN2" s="2"/>
    </row>
    <row r="3" spans="1:335" x14ac:dyDescent="0.3">
      <c r="A3" t="s">
        <v>750</v>
      </c>
      <c r="B3" t="s">
        <v>752</v>
      </c>
      <c r="C3" t="s">
        <v>457</v>
      </c>
      <c r="D3" t="s">
        <v>10</v>
      </c>
      <c r="E3" t="str">
        <f t="shared" ref="E3:E40" si="0">_xlfn.CONCAT(C3,D3)</f>
        <v>latocodzienny</v>
      </c>
      <c r="F3" t="s">
        <v>735</v>
      </c>
      <c r="G3" t="s">
        <v>686</v>
      </c>
      <c r="I3" t="s">
        <v>8</v>
      </c>
      <c r="K3" s="731"/>
      <c r="L3" s="672" t="s">
        <v>653</v>
      </c>
      <c r="M3" s="672" t="str">
        <f>'Dokładne dopasowanie'!C3</f>
        <v>uniwersalny</v>
      </c>
      <c r="Q3" s="10" t="str">
        <f>_xlfn.IFNA(IF(VLOOKUP($M2,Tabela1[#All],10,FALSE)&lt;&gt;"0",VLOOKUP($M2,Tabela1[#All],10,FALSE),""),"")</f>
        <v/>
      </c>
      <c r="AH3" s="672"/>
      <c r="AV3" s="672"/>
      <c r="BG3" s="392"/>
      <c r="CR3" t="s">
        <v>1</v>
      </c>
      <c r="CS3" t="s">
        <v>445</v>
      </c>
      <c r="CT3" t="s">
        <v>446</v>
      </c>
      <c r="CU3" t="s">
        <v>447</v>
      </c>
      <c r="CV3" t="s">
        <v>448</v>
      </c>
      <c r="CW3" t="s">
        <v>449</v>
      </c>
      <c r="CX3" t="s">
        <v>450</v>
      </c>
      <c r="CY3" t="s">
        <v>451</v>
      </c>
      <c r="CZ3" t="s">
        <v>458</v>
      </c>
      <c r="EL3" t="s">
        <v>1</v>
      </c>
      <c r="EM3" t="s">
        <v>445</v>
      </c>
      <c r="EN3" t="s">
        <v>446</v>
      </c>
      <c r="EO3" t="s">
        <v>447</v>
      </c>
      <c r="EP3" t="s">
        <v>448</v>
      </c>
      <c r="EQ3" t="s">
        <v>449</v>
      </c>
      <c r="ER3" t="s">
        <v>450</v>
      </c>
      <c r="ES3" t="s">
        <v>451</v>
      </c>
      <c r="ET3" t="s">
        <v>458</v>
      </c>
      <c r="GG3" t="s">
        <v>445</v>
      </c>
      <c r="GH3" t="s">
        <v>446</v>
      </c>
      <c r="GI3" t="s">
        <v>447</v>
      </c>
      <c r="GJ3" t="s">
        <v>448</v>
      </c>
      <c r="GK3" t="s">
        <v>449</v>
      </c>
      <c r="GL3" t="s">
        <v>450</v>
      </c>
      <c r="GM3" t="s">
        <v>451</v>
      </c>
      <c r="GN3" t="s">
        <v>458</v>
      </c>
      <c r="HZ3" t="s">
        <v>1</v>
      </c>
      <c r="IA3" t="s">
        <v>445</v>
      </c>
      <c r="IB3" t="s">
        <v>446</v>
      </c>
      <c r="IC3" t="s">
        <v>447</v>
      </c>
      <c r="ID3" t="s">
        <v>448</v>
      </c>
      <c r="IE3" t="s">
        <v>449</v>
      </c>
      <c r="IF3" t="s">
        <v>450</v>
      </c>
      <c r="IG3" t="s">
        <v>451</v>
      </c>
      <c r="IH3" t="s">
        <v>458</v>
      </c>
      <c r="JT3" t="s">
        <v>1</v>
      </c>
      <c r="JU3" t="s">
        <v>445</v>
      </c>
      <c r="JV3" t="s">
        <v>446</v>
      </c>
      <c r="JW3" t="s">
        <v>447</v>
      </c>
      <c r="JX3" t="s">
        <v>448</v>
      </c>
      <c r="JY3" t="s">
        <v>449</v>
      </c>
      <c r="JZ3" t="s">
        <v>450</v>
      </c>
      <c r="KA3" t="s">
        <v>451</v>
      </c>
      <c r="KB3" t="s">
        <v>458</v>
      </c>
      <c r="LN3" t="s">
        <v>1</v>
      </c>
      <c r="LO3" t="s">
        <v>445</v>
      </c>
      <c r="LP3" t="s">
        <v>446</v>
      </c>
      <c r="LQ3" t="s">
        <v>447</v>
      </c>
      <c r="LR3" t="s">
        <v>448</v>
      </c>
      <c r="LS3" t="s">
        <v>449</v>
      </c>
      <c r="LT3" t="s">
        <v>450</v>
      </c>
      <c r="LU3" t="s">
        <v>451</v>
      </c>
      <c r="LV3" t="s">
        <v>458</v>
      </c>
    </row>
    <row r="4" spans="1:335" ht="15" thickBot="1" x14ac:dyDescent="0.35">
      <c r="A4" t="s">
        <v>767</v>
      </c>
      <c r="B4" t="s">
        <v>769</v>
      </c>
      <c r="C4" t="s">
        <v>457</v>
      </c>
      <c r="D4" t="s">
        <v>11</v>
      </c>
      <c r="E4" t="str">
        <f t="shared" si="0"/>
        <v>latoelegancki</v>
      </c>
      <c r="F4" t="s">
        <v>770</v>
      </c>
      <c r="I4" t="s">
        <v>9</v>
      </c>
      <c r="K4" s="731"/>
      <c r="L4" s="672" t="s">
        <v>439</v>
      </c>
      <c r="M4" s="672" t="str">
        <f>'Dokładne dopasowanie'!C6</f>
        <v>Biało czarne Nike</v>
      </c>
      <c r="AH4" s="672"/>
      <c r="AV4" s="672"/>
      <c r="BG4" s="392"/>
      <c r="BH4" t="s">
        <v>680</v>
      </c>
      <c r="BI4" s="730" t="s">
        <v>0</v>
      </c>
      <c r="BJ4" s="739" t="s">
        <v>608</v>
      </c>
      <c r="BK4" s="739"/>
      <c r="BL4" s="739"/>
      <c r="BM4" s="730" t="s">
        <v>452</v>
      </c>
      <c r="BN4" s="739" t="s">
        <v>637</v>
      </c>
      <c r="BO4" s="739"/>
      <c r="BP4" s="739"/>
      <c r="BQ4" s="739"/>
      <c r="BR4" s="739"/>
      <c r="BS4" s="739"/>
      <c r="BT4" s="739"/>
      <c r="BU4" s="730" t="s">
        <v>673</v>
      </c>
      <c r="BV4" s="730"/>
      <c r="BW4" s="730"/>
      <c r="BX4" s="730"/>
      <c r="BY4" s="739" t="s">
        <v>596</v>
      </c>
      <c r="BZ4" s="739"/>
      <c r="CA4" s="739"/>
      <c r="CB4" s="739"/>
      <c r="CC4" s="738" t="s">
        <v>678</v>
      </c>
      <c r="CD4" s="730" t="s">
        <v>659</v>
      </c>
      <c r="CE4" s="730" t="s">
        <v>655</v>
      </c>
      <c r="CR4" t="s">
        <v>679</v>
      </c>
      <c r="CS4">
        <f ca="1">21-COUNTBLANK(CS6:CS26)</f>
        <v>1</v>
      </c>
      <c r="CT4">
        <f t="shared" ref="CT4:CZ4" ca="1" si="1">21-COUNTBLANK(CT6:CT26)</f>
        <v>2</v>
      </c>
      <c r="CU4">
        <f t="shared" ca="1" si="1"/>
        <v>0</v>
      </c>
      <c r="CV4">
        <f t="shared" ca="1" si="1"/>
        <v>5</v>
      </c>
      <c r="CW4">
        <f t="shared" ca="1" si="1"/>
        <v>0</v>
      </c>
      <c r="CX4">
        <f t="shared" ca="1" si="1"/>
        <v>0</v>
      </c>
      <c r="CY4">
        <f t="shared" ca="1" si="1"/>
        <v>0</v>
      </c>
      <c r="CZ4">
        <f t="shared" ca="1" si="1"/>
        <v>0</v>
      </c>
      <c r="DB4" t="s">
        <v>680</v>
      </c>
      <c r="DC4" s="730" t="s">
        <v>0</v>
      </c>
      <c r="DD4" s="739" t="s">
        <v>608</v>
      </c>
      <c r="DE4" s="739"/>
      <c r="DF4" s="739"/>
      <c r="DG4" s="730" t="s">
        <v>452</v>
      </c>
      <c r="DH4" s="739" t="s">
        <v>637</v>
      </c>
      <c r="DI4" s="739"/>
      <c r="DJ4" s="739"/>
      <c r="DK4" s="739"/>
      <c r="DL4" s="739"/>
      <c r="DM4" s="739"/>
      <c r="DN4" s="739"/>
      <c r="DO4" s="730" t="s">
        <v>673</v>
      </c>
      <c r="DP4" s="730"/>
      <c r="DQ4" s="730"/>
      <c r="DR4" s="730"/>
      <c r="DS4" s="739" t="s">
        <v>596</v>
      </c>
      <c r="DT4" s="739"/>
      <c r="DU4" s="739"/>
      <c r="DV4" s="739"/>
      <c r="DW4" s="738" t="s">
        <v>678</v>
      </c>
      <c r="DX4" s="730" t="s">
        <v>659</v>
      </c>
      <c r="DY4" s="730" t="s">
        <v>655</v>
      </c>
      <c r="EL4" t="s">
        <v>679</v>
      </c>
      <c r="EM4">
        <f ca="1">21-COUNTBLANK(EM6:EM26)</f>
        <v>1</v>
      </c>
      <c r="EN4">
        <f t="shared" ref="EN4:ET4" ca="1" si="2">21-COUNTBLANK(EN6:EN26)</f>
        <v>2</v>
      </c>
      <c r="EO4">
        <f t="shared" ca="1" si="2"/>
        <v>0</v>
      </c>
      <c r="EP4">
        <f ca="1">21-COUNTBLANK(EP6:EP26)</f>
        <v>3</v>
      </c>
      <c r="EQ4">
        <f t="shared" ca="1" si="2"/>
        <v>0</v>
      </c>
      <c r="ER4">
        <f t="shared" ca="1" si="2"/>
        <v>0</v>
      </c>
      <c r="ES4">
        <f t="shared" ca="1" si="2"/>
        <v>0</v>
      </c>
      <c r="ET4">
        <f t="shared" ca="1" si="2"/>
        <v>0</v>
      </c>
      <c r="EV4" t="s">
        <v>680</v>
      </c>
      <c r="EW4" s="730" t="s">
        <v>0</v>
      </c>
      <c r="EX4" s="739" t="s">
        <v>608</v>
      </c>
      <c r="EY4" s="739"/>
      <c r="EZ4" s="739"/>
      <c r="FA4" s="730" t="s">
        <v>452</v>
      </c>
      <c r="FB4" s="739" t="s">
        <v>637</v>
      </c>
      <c r="FC4" s="739"/>
      <c r="FD4" s="739"/>
      <c r="FE4" s="739"/>
      <c r="FF4" s="739"/>
      <c r="FG4" s="739"/>
      <c r="FH4" s="739"/>
      <c r="FI4" s="730" t="s">
        <v>673</v>
      </c>
      <c r="FJ4" s="730"/>
      <c r="FK4" s="730"/>
      <c r="FL4" s="730"/>
      <c r="FM4" s="739" t="s">
        <v>596</v>
      </c>
      <c r="FN4" s="739"/>
      <c r="FO4" s="739"/>
      <c r="FP4" s="739"/>
      <c r="FQ4" s="738" t="s">
        <v>678</v>
      </c>
      <c r="FR4" s="730" t="s">
        <v>659</v>
      </c>
      <c r="FS4" s="730" t="s">
        <v>655</v>
      </c>
      <c r="GF4" t="s">
        <v>679</v>
      </c>
      <c r="GG4">
        <f ca="1">21-COUNTBLANK(GG6:GG26)</f>
        <v>1</v>
      </c>
      <c r="GH4">
        <f t="shared" ref="GH4:GI4" ca="1" si="3">21-COUNTBLANK(GH6:GH26)</f>
        <v>2</v>
      </c>
      <c r="GI4">
        <f t="shared" ca="1" si="3"/>
        <v>0</v>
      </c>
      <c r="GJ4">
        <f ca="1">21-COUNTBLANK(GJ6:GJ26)</f>
        <v>3</v>
      </c>
      <c r="GK4">
        <f t="shared" ref="GK4:GN4" ca="1" si="4">21-COUNTBLANK(GK6:GK26)</f>
        <v>0</v>
      </c>
      <c r="GL4">
        <f t="shared" ca="1" si="4"/>
        <v>0</v>
      </c>
      <c r="GM4">
        <f t="shared" ca="1" si="4"/>
        <v>0</v>
      </c>
      <c r="GN4">
        <f t="shared" ca="1" si="4"/>
        <v>0</v>
      </c>
      <c r="GP4" t="s">
        <v>680</v>
      </c>
      <c r="GQ4" s="730" t="s">
        <v>0</v>
      </c>
      <c r="GR4" s="739" t="s">
        <v>608</v>
      </c>
      <c r="GS4" s="739"/>
      <c r="GT4" s="739"/>
      <c r="GU4" s="730" t="s">
        <v>452</v>
      </c>
      <c r="GV4" s="739" t="s">
        <v>637</v>
      </c>
      <c r="GW4" s="739"/>
      <c r="GX4" s="739"/>
      <c r="GY4" s="739"/>
      <c r="GZ4" s="739"/>
      <c r="HA4" s="739"/>
      <c r="HB4" s="739"/>
      <c r="HC4" s="730" t="s">
        <v>673</v>
      </c>
      <c r="HD4" s="730"/>
      <c r="HE4" s="730"/>
      <c r="HF4" s="730"/>
      <c r="HG4" s="739" t="s">
        <v>596</v>
      </c>
      <c r="HH4" s="739"/>
      <c r="HI4" s="739"/>
      <c r="HJ4" s="739"/>
      <c r="HK4" s="738" t="s">
        <v>678</v>
      </c>
      <c r="HL4" s="730" t="s">
        <v>659</v>
      </c>
      <c r="HM4" s="730" t="s">
        <v>655</v>
      </c>
      <c r="HZ4" t="s">
        <v>679</v>
      </c>
      <c r="IA4">
        <f ca="1">21-COUNTBLANK(IA6:IA26)</f>
        <v>1</v>
      </c>
      <c r="IB4">
        <f t="shared" ref="IB4:IC4" ca="1" si="5">21-COUNTBLANK(IB6:IB26)</f>
        <v>2</v>
      </c>
      <c r="IC4">
        <f t="shared" ca="1" si="5"/>
        <v>0</v>
      </c>
      <c r="ID4">
        <f ca="1">21-COUNTBLANK(ID6:ID26)</f>
        <v>3</v>
      </c>
      <c r="IE4">
        <f t="shared" ref="IE4:IH4" ca="1" si="6">21-COUNTBLANK(IE6:IE26)</f>
        <v>0</v>
      </c>
      <c r="IF4">
        <f t="shared" ca="1" si="6"/>
        <v>0</v>
      </c>
      <c r="IG4">
        <f t="shared" ca="1" si="6"/>
        <v>0</v>
      </c>
      <c r="IH4">
        <f t="shared" ca="1" si="6"/>
        <v>0</v>
      </c>
      <c r="IJ4" t="s">
        <v>680</v>
      </c>
      <c r="IK4" s="730" t="s">
        <v>0</v>
      </c>
      <c r="IL4" s="739" t="s">
        <v>608</v>
      </c>
      <c r="IM4" s="739"/>
      <c r="IN4" s="739"/>
      <c r="IO4" s="730" t="s">
        <v>452</v>
      </c>
      <c r="IP4" s="739" t="s">
        <v>637</v>
      </c>
      <c r="IQ4" s="739"/>
      <c r="IR4" s="739"/>
      <c r="IS4" s="739"/>
      <c r="IT4" s="739"/>
      <c r="IU4" s="739"/>
      <c r="IV4" s="739"/>
      <c r="IW4" s="730" t="s">
        <v>673</v>
      </c>
      <c r="IX4" s="730"/>
      <c r="IY4" s="730"/>
      <c r="IZ4" s="730"/>
      <c r="JA4" s="739" t="s">
        <v>596</v>
      </c>
      <c r="JB4" s="739"/>
      <c r="JC4" s="739"/>
      <c r="JD4" s="739"/>
      <c r="JE4" s="738" t="s">
        <v>678</v>
      </c>
      <c r="JF4" s="730" t="s">
        <v>659</v>
      </c>
      <c r="JG4" s="730" t="s">
        <v>655</v>
      </c>
      <c r="JT4" t="s">
        <v>679</v>
      </c>
      <c r="JU4">
        <f ca="1">21-COUNTBLANK(JU6:JU26)</f>
        <v>1</v>
      </c>
      <c r="JV4">
        <f t="shared" ref="JV4:JW4" ca="1" si="7">21-COUNTBLANK(JV6:JV26)</f>
        <v>2</v>
      </c>
      <c r="JW4">
        <f t="shared" ca="1" si="7"/>
        <v>0</v>
      </c>
      <c r="JX4">
        <f ca="1">21-COUNTBLANK(JX6:JX26)</f>
        <v>3</v>
      </c>
      <c r="JY4">
        <f t="shared" ref="JY4:KB4" ca="1" si="8">21-COUNTBLANK(JY6:JY26)</f>
        <v>0</v>
      </c>
      <c r="JZ4">
        <f t="shared" ca="1" si="8"/>
        <v>0</v>
      </c>
      <c r="KA4">
        <f t="shared" ca="1" si="8"/>
        <v>0</v>
      </c>
      <c r="KB4">
        <f t="shared" ca="1" si="8"/>
        <v>0</v>
      </c>
      <c r="KD4" t="s">
        <v>680</v>
      </c>
      <c r="KE4" s="730" t="s">
        <v>0</v>
      </c>
      <c r="KF4" s="739" t="s">
        <v>608</v>
      </c>
      <c r="KG4" s="739"/>
      <c r="KH4" s="739"/>
      <c r="KI4" s="730" t="s">
        <v>452</v>
      </c>
      <c r="KJ4" s="739" t="s">
        <v>637</v>
      </c>
      <c r="KK4" s="739"/>
      <c r="KL4" s="739"/>
      <c r="KM4" s="739"/>
      <c r="KN4" s="739"/>
      <c r="KO4" s="739"/>
      <c r="KP4" s="739"/>
      <c r="KQ4" s="730" t="s">
        <v>673</v>
      </c>
      <c r="KR4" s="730"/>
      <c r="KS4" s="730"/>
      <c r="KT4" s="730"/>
      <c r="KU4" s="739" t="s">
        <v>596</v>
      </c>
      <c r="KV4" s="739"/>
      <c r="KW4" s="739"/>
      <c r="KX4" s="739"/>
      <c r="KY4" s="738" t="s">
        <v>678</v>
      </c>
      <c r="KZ4" s="730" t="s">
        <v>659</v>
      </c>
      <c r="LA4" s="730" t="s">
        <v>655</v>
      </c>
      <c r="LN4" t="s">
        <v>679</v>
      </c>
      <c r="LO4">
        <f ca="1">21-COUNTBLANK(LO6:LO26)</f>
        <v>1</v>
      </c>
      <c r="LP4">
        <f t="shared" ref="LP4:LQ4" ca="1" si="9">21-COUNTBLANK(LP6:LP26)</f>
        <v>2</v>
      </c>
      <c r="LQ4">
        <f t="shared" ca="1" si="9"/>
        <v>0</v>
      </c>
      <c r="LR4">
        <f ca="1">21-COUNTBLANK(LR6:LR26)</f>
        <v>3</v>
      </c>
      <c r="LS4">
        <f t="shared" ref="LS4:LV4" ca="1" si="10">21-COUNTBLANK(LS6:LS26)</f>
        <v>0</v>
      </c>
      <c r="LT4">
        <f t="shared" ca="1" si="10"/>
        <v>0</v>
      </c>
      <c r="LU4">
        <f t="shared" ca="1" si="10"/>
        <v>0</v>
      </c>
      <c r="LV4">
        <f t="shared" ca="1" si="10"/>
        <v>0</v>
      </c>
    </row>
    <row r="5" spans="1:335" ht="15" thickBot="1" x14ac:dyDescent="0.35">
      <c r="A5" t="s">
        <v>713</v>
      </c>
      <c r="B5" t="s">
        <v>445</v>
      </c>
      <c r="C5" t="s">
        <v>457</v>
      </c>
      <c r="D5" t="s">
        <v>13</v>
      </c>
      <c r="E5" t="str">
        <f t="shared" si="0"/>
        <v>latouniwersalny</v>
      </c>
      <c r="F5" t="s">
        <v>715</v>
      </c>
      <c r="G5" t="s">
        <v>432</v>
      </c>
      <c r="I5" t="s">
        <v>9</v>
      </c>
      <c r="K5" s="731"/>
      <c r="AK5" s="732" t="s">
        <v>783</v>
      </c>
      <c r="AL5" s="733"/>
      <c r="AM5" s="733"/>
      <c r="AN5" s="733"/>
      <c r="AO5" s="733"/>
      <c r="AP5" s="733"/>
      <c r="AQ5" s="733"/>
      <c r="AR5" s="733"/>
      <c r="AS5" s="733"/>
      <c r="AT5" s="733"/>
      <c r="AU5" s="733"/>
      <c r="AV5" s="734"/>
      <c r="AW5" s="735" t="s">
        <v>784</v>
      </c>
      <c r="AX5" s="736"/>
      <c r="AY5" s="736"/>
      <c r="AZ5" s="736"/>
      <c r="BA5" s="736"/>
      <c r="BB5" s="736"/>
      <c r="BC5" s="736"/>
      <c r="BD5" s="736"/>
      <c r="BE5" s="737"/>
      <c r="BG5" s="392"/>
      <c r="BH5" t="s">
        <v>445</v>
      </c>
      <c r="BI5" s="730"/>
      <c r="BJ5" s="1">
        <v>1</v>
      </c>
      <c r="BK5" s="1">
        <v>2</v>
      </c>
      <c r="BL5" s="1">
        <v>3</v>
      </c>
      <c r="BM5" s="730"/>
      <c r="BN5">
        <v>1</v>
      </c>
      <c r="BO5">
        <v>2</v>
      </c>
      <c r="BP5">
        <v>3</v>
      </c>
      <c r="BQ5">
        <v>4</v>
      </c>
      <c r="BR5">
        <v>5</v>
      </c>
      <c r="BS5">
        <v>6</v>
      </c>
      <c r="BT5" t="s">
        <v>612</v>
      </c>
      <c r="BU5" t="s">
        <v>655</v>
      </c>
      <c r="BV5" s="1">
        <v>0</v>
      </c>
      <c r="BW5" s="1">
        <v>1</v>
      </c>
      <c r="BX5" s="1">
        <v>2</v>
      </c>
      <c r="BY5" s="408" t="s">
        <v>674</v>
      </c>
      <c r="BZ5" s="408" t="s">
        <v>675</v>
      </c>
      <c r="CA5" s="408" t="s">
        <v>676</v>
      </c>
      <c r="CB5" s="408" t="s">
        <v>677</v>
      </c>
      <c r="CC5" s="738"/>
      <c r="CD5" s="730"/>
      <c r="CE5" s="730"/>
      <c r="CG5" t="s">
        <v>455</v>
      </c>
      <c r="CH5" t="s">
        <v>439</v>
      </c>
      <c r="CI5" t="s">
        <v>1</v>
      </c>
      <c r="CJ5" t="s">
        <v>445</v>
      </c>
      <c r="CK5" t="s">
        <v>446</v>
      </c>
      <c r="CL5" t="s">
        <v>447</v>
      </c>
      <c r="CM5" t="s">
        <v>448</v>
      </c>
      <c r="CN5" t="s">
        <v>449</v>
      </c>
      <c r="CO5" t="s">
        <v>450</v>
      </c>
      <c r="CP5" t="s">
        <v>451</v>
      </c>
      <c r="CQ5" t="s">
        <v>458</v>
      </c>
      <c r="CR5" s="9" t="s">
        <v>655</v>
      </c>
      <c r="CS5" s="9" t="str">
        <f t="shared" ref="CS5:CZ5" ca="1" si="11">_xlfn.TEXTJOIN(";",TRUE,CJ$6:CJ$106)</f>
        <v>Biało czarne Nike</v>
      </c>
      <c r="CT5" s="9" t="str">
        <f t="shared" ca="1" si="11"/>
        <v>Jasnoszare;Czarne</v>
      </c>
      <c r="CU5" s="9" t="str">
        <f t="shared" ca="1" si="11"/>
        <v/>
      </c>
      <c r="CV5" s="9" t="str">
        <f t="shared" ca="1" si="11"/>
        <v>Czysty biały;Czysty czarny;Czysty zielony;Czysty niebieski;czysty szkarłat</v>
      </c>
      <c r="CW5" s="9" t="str">
        <f t="shared" ca="1" si="11"/>
        <v/>
      </c>
      <c r="CX5" s="9" t="str">
        <f t="shared" ca="1" si="11"/>
        <v/>
      </c>
      <c r="CY5" s="9" t="str">
        <f t="shared" ca="1" si="11"/>
        <v/>
      </c>
      <c r="CZ5" s="9" t="str">
        <f t="shared" ca="1" si="11"/>
        <v/>
      </c>
      <c r="DB5" t="s">
        <v>445</v>
      </c>
      <c r="DC5" s="730"/>
      <c r="DD5" s="1">
        <v>1</v>
      </c>
      <c r="DE5" s="1">
        <v>2</v>
      </c>
      <c r="DF5" s="1">
        <v>3</v>
      </c>
      <c r="DG5" s="730"/>
      <c r="DH5">
        <v>1</v>
      </c>
      <c r="DI5">
        <v>2</v>
      </c>
      <c r="DJ5">
        <v>3</v>
      </c>
      <c r="DK5">
        <v>4</v>
      </c>
      <c r="DL5">
        <v>5</v>
      </c>
      <c r="DM5">
        <v>6</v>
      </c>
      <c r="DN5" t="s">
        <v>612</v>
      </c>
      <c r="DO5" t="s">
        <v>655</v>
      </c>
      <c r="DP5" s="1">
        <v>0</v>
      </c>
      <c r="DQ5" s="1">
        <v>1</v>
      </c>
      <c r="DR5" s="1">
        <v>2</v>
      </c>
      <c r="DS5" s="408" t="s">
        <v>674</v>
      </c>
      <c r="DT5" s="408" t="s">
        <v>675</v>
      </c>
      <c r="DU5" s="408" t="s">
        <v>676</v>
      </c>
      <c r="DV5" s="408" t="s">
        <v>677</v>
      </c>
      <c r="DW5" s="738"/>
      <c r="DX5" s="730"/>
      <c r="DY5" s="730"/>
      <c r="EA5" t="s">
        <v>455</v>
      </c>
      <c r="EB5" t="s">
        <v>439</v>
      </c>
      <c r="EC5" t="s">
        <v>1</v>
      </c>
      <c r="ED5" t="s">
        <v>445</v>
      </c>
      <c r="EE5" t="s">
        <v>446</v>
      </c>
      <c r="EF5" t="s">
        <v>447</v>
      </c>
      <c r="EG5" t="s">
        <v>448</v>
      </c>
      <c r="EH5" t="s">
        <v>449</v>
      </c>
      <c r="EI5" t="s">
        <v>450</v>
      </c>
      <c r="EJ5" t="s">
        <v>451</v>
      </c>
      <c r="EK5" t="s">
        <v>458</v>
      </c>
      <c r="EL5" s="9" t="s">
        <v>655</v>
      </c>
      <c r="EM5" s="9" t="str">
        <f t="shared" ref="EM5:ET5" ca="1" si="12">_xlfn.TEXTJOIN(";",TRUE,ED$6:ED$106)</f>
        <v>Biało czarne Nike</v>
      </c>
      <c r="EN5" s="9" t="str">
        <f t="shared" ca="1" si="12"/>
        <v>Jasnoszare;Czarne</v>
      </c>
      <c r="EO5" s="9" t="str">
        <f t="shared" ca="1" si="12"/>
        <v/>
      </c>
      <c r="EP5" s="9" t="str">
        <f t="shared" ca="1" si="12"/>
        <v>Czysty biały;Czysty czarny;Czysty niebieski</v>
      </c>
      <c r="EQ5" s="9" t="str">
        <f t="shared" ca="1" si="12"/>
        <v/>
      </c>
      <c r="ER5" s="9" t="str">
        <f t="shared" ca="1" si="12"/>
        <v/>
      </c>
      <c r="ES5" s="9" t="str">
        <f t="shared" ca="1" si="12"/>
        <v/>
      </c>
      <c r="ET5" s="9" t="str">
        <f t="shared" ca="1" si="12"/>
        <v/>
      </c>
      <c r="EV5" t="s">
        <v>445</v>
      </c>
      <c r="EW5" s="730"/>
      <c r="EX5" s="1">
        <v>1</v>
      </c>
      <c r="EY5" s="1">
        <v>2</v>
      </c>
      <c r="EZ5" s="1">
        <v>3</v>
      </c>
      <c r="FA5" s="730"/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 t="s">
        <v>612</v>
      </c>
      <c r="FI5" t="s">
        <v>655</v>
      </c>
      <c r="FJ5" s="1">
        <v>0</v>
      </c>
      <c r="FK5" s="1">
        <v>1</v>
      </c>
      <c r="FL5" s="1">
        <v>2</v>
      </c>
      <c r="FM5" s="408" t="s">
        <v>674</v>
      </c>
      <c r="FN5" s="408" t="s">
        <v>675</v>
      </c>
      <c r="FO5" s="408" t="s">
        <v>676</v>
      </c>
      <c r="FP5" s="408" t="s">
        <v>677</v>
      </c>
      <c r="FQ5" s="738"/>
      <c r="FR5" s="730"/>
      <c r="FS5" s="730"/>
      <c r="FU5" t="s">
        <v>455</v>
      </c>
      <c r="FV5" t="s">
        <v>439</v>
      </c>
      <c r="FW5" t="s">
        <v>1</v>
      </c>
      <c r="FX5" t="s">
        <v>445</v>
      </c>
      <c r="FY5" t="s">
        <v>446</v>
      </c>
      <c r="FZ5" t="s">
        <v>447</v>
      </c>
      <c r="GA5" t="s">
        <v>448</v>
      </c>
      <c r="GB5" t="s">
        <v>449</v>
      </c>
      <c r="GC5" t="s">
        <v>450</v>
      </c>
      <c r="GD5" t="s">
        <v>451</v>
      </c>
      <c r="GE5" t="s">
        <v>458</v>
      </c>
      <c r="GF5" s="9" t="s">
        <v>655</v>
      </c>
      <c r="GG5" s="9" t="str">
        <f t="shared" ref="GG5:GN5" ca="1" si="13">_xlfn.TEXTJOIN(";",TRUE,FX$6:FX$106)</f>
        <v>Biało czarne Nike</v>
      </c>
      <c r="GH5" s="9" t="str">
        <f t="shared" ca="1" si="13"/>
        <v>Jasnoszare;Czarne</v>
      </c>
      <c r="GI5" s="9" t="str">
        <f t="shared" ca="1" si="13"/>
        <v/>
      </c>
      <c r="GJ5" s="9" t="str">
        <f t="shared" ca="1" si="13"/>
        <v>Czysty biały;Czysty czarny;Czysty niebieski</v>
      </c>
      <c r="GK5" s="9" t="str">
        <f t="shared" ca="1" si="13"/>
        <v/>
      </c>
      <c r="GL5" s="9" t="str">
        <f t="shared" ca="1" si="13"/>
        <v/>
      </c>
      <c r="GM5" s="9" t="str">
        <f t="shared" ca="1" si="13"/>
        <v/>
      </c>
      <c r="GN5" s="9" t="str">
        <f t="shared" ca="1" si="13"/>
        <v/>
      </c>
      <c r="GP5" t="s">
        <v>445</v>
      </c>
      <c r="GQ5" s="730"/>
      <c r="GR5" s="1">
        <v>1</v>
      </c>
      <c r="GS5" s="1">
        <v>2</v>
      </c>
      <c r="GT5" s="1">
        <v>3</v>
      </c>
      <c r="GU5" s="730"/>
      <c r="GV5">
        <v>1</v>
      </c>
      <c r="GW5">
        <v>2</v>
      </c>
      <c r="GX5">
        <v>3</v>
      </c>
      <c r="GY5">
        <v>4</v>
      </c>
      <c r="GZ5">
        <v>5</v>
      </c>
      <c r="HA5">
        <v>6</v>
      </c>
      <c r="HB5" t="s">
        <v>612</v>
      </c>
      <c r="HC5" t="s">
        <v>655</v>
      </c>
      <c r="HD5" s="1">
        <v>0</v>
      </c>
      <c r="HE5" s="1">
        <v>1</v>
      </c>
      <c r="HF5" s="1">
        <v>2</v>
      </c>
      <c r="HG5" s="408" t="s">
        <v>674</v>
      </c>
      <c r="HH5" s="408" t="s">
        <v>675</v>
      </c>
      <c r="HI5" s="408" t="s">
        <v>676</v>
      </c>
      <c r="HJ5" s="408" t="s">
        <v>677</v>
      </c>
      <c r="HK5" s="738"/>
      <c r="HL5" s="730"/>
      <c r="HM5" s="730"/>
      <c r="HO5" t="s">
        <v>455</v>
      </c>
      <c r="HP5" t="s">
        <v>439</v>
      </c>
      <c r="HQ5" t="s">
        <v>1</v>
      </c>
      <c r="HR5" t="s">
        <v>445</v>
      </c>
      <c r="HS5" t="s">
        <v>446</v>
      </c>
      <c r="HT5" t="s">
        <v>447</v>
      </c>
      <c r="HU5" t="s">
        <v>448</v>
      </c>
      <c r="HV5" t="s">
        <v>449</v>
      </c>
      <c r="HW5" t="s">
        <v>450</v>
      </c>
      <c r="HX5" t="s">
        <v>451</v>
      </c>
      <c r="HY5" t="s">
        <v>458</v>
      </c>
      <c r="HZ5" s="9" t="s">
        <v>655</v>
      </c>
      <c r="IA5" s="9" t="str">
        <f t="shared" ref="IA5:IH5" ca="1" si="14">_xlfn.TEXTJOIN(";",TRUE,HR$6:HR$106)</f>
        <v>Biało czarne Nike</v>
      </c>
      <c r="IB5" s="9" t="str">
        <f t="shared" ca="1" si="14"/>
        <v>Jasnoszare;Czarne</v>
      </c>
      <c r="IC5" s="9" t="str">
        <f t="shared" ca="1" si="14"/>
        <v/>
      </c>
      <c r="ID5" s="9" t="str">
        <f t="shared" ca="1" si="14"/>
        <v>Czysty biały;Czysty czarny;Czysty niebieski</v>
      </c>
      <c r="IE5" s="9" t="str">
        <f t="shared" ca="1" si="14"/>
        <v/>
      </c>
      <c r="IF5" s="9" t="str">
        <f t="shared" ca="1" si="14"/>
        <v/>
      </c>
      <c r="IG5" s="9" t="str">
        <f t="shared" ca="1" si="14"/>
        <v/>
      </c>
      <c r="IH5" s="9" t="str">
        <f t="shared" ca="1" si="14"/>
        <v/>
      </c>
      <c r="IJ5" t="s">
        <v>445</v>
      </c>
      <c r="IK5" s="730"/>
      <c r="IL5" s="1">
        <v>1</v>
      </c>
      <c r="IM5" s="1">
        <v>2</v>
      </c>
      <c r="IN5" s="1">
        <v>3</v>
      </c>
      <c r="IO5" s="730"/>
      <c r="IP5">
        <v>1</v>
      </c>
      <c r="IQ5">
        <v>2</v>
      </c>
      <c r="IR5">
        <v>3</v>
      </c>
      <c r="IS5">
        <v>4</v>
      </c>
      <c r="IT5">
        <v>5</v>
      </c>
      <c r="IU5">
        <v>6</v>
      </c>
      <c r="IV5" t="s">
        <v>612</v>
      </c>
      <c r="IW5" t="s">
        <v>655</v>
      </c>
      <c r="IX5" s="1">
        <v>0</v>
      </c>
      <c r="IY5" s="1">
        <v>1</v>
      </c>
      <c r="IZ5" s="1">
        <v>2</v>
      </c>
      <c r="JA5" s="408" t="s">
        <v>674</v>
      </c>
      <c r="JB5" s="408" t="s">
        <v>675</v>
      </c>
      <c r="JC5" s="408" t="s">
        <v>676</v>
      </c>
      <c r="JD5" s="408" t="s">
        <v>677</v>
      </c>
      <c r="JE5" s="738"/>
      <c r="JF5" s="730"/>
      <c r="JG5" s="730"/>
      <c r="JI5" t="s">
        <v>455</v>
      </c>
      <c r="JJ5" t="s">
        <v>439</v>
      </c>
      <c r="JK5" t="s">
        <v>1</v>
      </c>
      <c r="JL5" t="s">
        <v>445</v>
      </c>
      <c r="JM5" t="s">
        <v>446</v>
      </c>
      <c r="JN5" t="s">
        <v>447</v>
      </c>
      <c r="JO5" t="s">
        <v>448</v>
      </c>
      <c r="JP5" t="s">
        <v>449</v>
      </c>
      <c r="JQ5" t="s">
        <v>450</v>
      </c>
      <c r="JR5" t="s">
        <v>451</v>
      </c>
      <c r="JS5" t="s">
        <v>458</v>
      </c>
      <c r="JT5" s="9" t="s">
        <v>655</v>
      </c>
      <c r="JU5" s="9" t="str">
        <f t="shared" ref="JU5:KB5" ca="1" si="15">_xlfn.TEXTJOIN(";",TRUE,JL$6:JL$106)</f>
        <v>Biało czarne Nike</v>
      </c>
      <c r="JV5" s="9" t="str">
        <f t="shared" ca="1" si="15"/>
        <v>Jasnoszare;Czarne</v>
      </c>
      <c r="JW5" s="9" t="str">
        <f t="shared" ca="1" si="15"/>
        <v/>
      </c>
      <c r="JX5" s="9" t="str">
        <f t="shared" ca="1" si="15"/>
        <v>Czysty biały;Czysty czarny;Czysty niebieski</v>
      </c>
      <c r="JY5" s="9" t="str">
        <f t="shared" ca="1" si="15"/>
        <v/>
      </c>
      <c r="JZ5" s="9" t="str">
        <f t="shared" ca="1" si="15"/>
        <v/>
      </c>
      <c r="KA5" s="9" t="str">
        <f t="shared" ca="1" si="15"/>
        <v/>
      </c>
      <c r="KB5" s="9" t="str">
        <f t="shared" ca="1" si="15"/>
        <v/>
      </c>
      <c r="KD5" t="s">
        <v>445</v>
      </c>
      <c r="KE5" s="730"/>
      <c r="KF5" s="1">
        <v>1</v>
      </c>
      <c r="KG5" s="1">
        <v>2</v>
      </c>
      <c r="KH5" s="1">
        <v>3</v>
      </c>
      <c r="KI5" s="730"/>
      <c r="KJ5">
        <v>1</v>
      </c>
      <c r="KK5">
        <v>2</v>
      </c>
      <c r="KL5">
        <v>3</v>
      </c>
      <c r="KM5">
        <v>4</v>
      </c>
      <c r="KN5">
        <v>5</v>
      </c>
      <c r="KO5">
        <v>6</v>
      </c>
      <c r="KP5" t="s">
        <v>612</v>
      </c>
      <c r="KQ5" t="s">
        <v>655</v>
      </c>
      <c r="KR5" s="1">
        <v>0</v>
      </c>
      <c r="KS5" s="1">
        <v>1</v>
      </c>
      <c r="KT5" s="1">
        <v>2</v>
      </c>
      <c r="KU5" s="408" t="s">
        <v>674</v>
      </c>
      <c r="KV5" s="408" t="s">
        <v>675</v>
      </c>
      <c r="KW5" s="408" t="s">
        <v>676</v>
      </c>
      <c r="KX5" s="408" t="s">
        <v>677</v>
      </c>
      <c r="KY5" s="738"/>
      <c r="KZ5" s="730"/>
      <c r="LA5" s="730"/>
      <c r="LC5" t="s">
        <v>455</v>
      </c>
      <c r="LD5" t="s">
        <v>439</v>
      </c>
      <c r="LE5" t="s">
        <v>1</v>
      </c>
      <c r="LF5" t="s">
        <v>445</v>
      </c>
      <c r="LG5" t="s">
        <v>446</v>
      </c>
      <c r="LH5" t="s">
        <v>447</v>
      </c>
      <c r="LI5" t="s">
        <v>448</v>
      </c>
      <c r="LJ5" t="s">
        <v>449</v>
      </c>
      <c r="LK5" t="s">
        <v>450</v>
      </c>
      <c r="LL5" t="s">
        <v>451</v>
      </c>
      <c r="LM5" t="s">
        <v>458</v>
      </c>
      <c r="LN5" s="9" t="s">
        <v>655</v>
      </c>
      <c r="LO5" s="9" t="str">
        <f t="shared" ref="LO5:LV5" ca="1" si="16">_xlfn.TEXTJOIN(";",TRUE,LF$6:LF$106)</f>
        <v>Biało czarne Nike</v>
      </c>
      <c r="LP5" s="9" t="str">
        <f t="shared" ca="1" si="16"/>
        <v>Jasnoszare;Czarne</v>
      </c>
      <c r="LQ5" s="9" t="str">
        <f t="shared" ca="1" si="16"/>
        <v/>
      </c>
      <c r="LR5" s="9" t="str">
        <f t="shared" ca="1" si="16"/>
        <v>Czysty biały;Czysty czarny;Czysty niebieski</v>
      </c>
      <c r="LS5" s="9" t="str">
        <f t="shared" ca="1" si="16"/>
        <v/>
      </c>
      <c r="LT5" s="9" t="str">
        <f t="shared" ca="1" si="16"/>
        <v/>
      </c>
      <c r="LU5" s="9" t="str">
        <f t="shared" ca="1" si="16"/>
        <v/>
      </c>
      <c r="LV5" s="9" t="str">
        <f t="shared" ca="1" si="16"/>
        <v/>
      </c>
    </row>
    <row r="6" spans="1:335" ht="15" thickBot="1" x14ac:dyDescent="0.35">
      <c r="A6" t="s">
        <v>739</v>
      </c>
      <c r="B6" t="s">
        <v>740</v>
      </c>
      <c r="C6" t="s">
        <v>457</v>
      </c>
      <c r="D6" t="s">
        <v>13</v>
      </c>
      <c r="E6" t="str">
        <f t="shared" si="0"/>
        <v>latouniwersalny</v>
      </c>
      <c r="F6" t="s">
        <v>433</v>
      </c>
      <c r="G6" t="s">
        <v>432</v>
      </c>
      <c r="I6" t="s">
        <v>9</v>
      </c>
      <c r="K6" s="731"/>
      <c r="L6" s="694" t="s">
        <v>1</v>
      </c>
      <c r="M6" s="742" t="s">
        <v>439</v>
      </c>
      <c r="N6" s="745" t="s">
        <v>608</v>
      </c>
      <c r="O6" s="745"/>
      <c r="P6" s="745"/>
      <c r="Q6" s="746" t="str">
        <f>_xlfn.IFNA(IF(VLOOKUP($M6,Tabela1[#All],10,FALSE)&lt;&gt;"0",VLOOKUP($M6,Tabela1[#All],10,FALSE),""),"")</f>
        <v>Wzory</v>
      </c>
      <c r="R6" s="744" t="s">
        <v>637</v>
      </c>
      <c r="S6" s="745"/>
      <c r="T6" s="745"/>
      <c r="U6" s="745"/>
      <c r="V6" s="745"/>
      <c r="W6" s="745"/>
      <c r="X6" s="746"/>
      <c r="Y6" s="741" t="s">
        <v>673</v>
      </c>
      <c r="Z6" s="742"/>
      <c r="AA6" s="742"/>
      <c r="AB6" s="743"/>
      <c r="AC6" s="744" t="s">
        <v>596</v>
      </c>
      <c r="AD6" s="745"/>
      <c r="AE6" s="745"/>
      <c r="AF6" s="746"/>
      <c r="AG6" s="747" t="s">
        <v>678</v>
      </c>
      <c r="AH6" s="749" t="s">
        <v>654</v>
      </c>
      <c r="AI6" s="740" t="s">
        <v>655</v>
      </c>
      <c r="AK6" s="698" t="s">
        <v>455</v>
      </c>
      <c r="AL6" s="699" t="s">
        <v>439</v>
      </c>
      <c r="AM6" s="699" t="s">
        <v>1</v>
      </c>
      <c r="AN6" s="699" t="s">
        <v>445</v>
      </c>
      <c r="AO6" s="699" t="s">
        <v>446</v>
      </c>
      <c r="AP6" s="699" t="s">
        <v>447</v>
      </c>
      <c r="AQ6" s="699" t="s">
        <v>448</v>
      </c>
      <c r="AR6" s="699" t="s">
        <v>449</v>
      </c>
      <c r="AS6" s="699" t="s">
        <v>450</v>
      </c>
      <c r="AT6" s="699" t="s">
        <v>451</v>
      </c>
      <c r="AU6" s="699" t="s">
        <v>458</v>
      </c>
      <c r="AV6" s="703"/>
      <c r="AW6" s="676" t="s">
        <v>1</v>
      </c>
      <c r="AX6" s="675" t="str">
        <f t="shared" ref="AX6:BE6" si="17">AN6</f>
        <v>Buty</v>
      </c>
      <c r="AY6" s="675" t="str">
        <f t="shared" si="17"/>
        <v>Spodnie</v>
      </c>
      <c r="AZ6" s="675" t="str">
        <f t="shared" si="17"/>
        <v>Krótkie spodenki</v>
      </c>
      <c r="BA6" s="675" t="str">
        <f t="shared" si="17"/>
        <v>Podkoszulek</v>
      </c>
      <c r="BB6" s="675" t="str">
        <f t="shared" si="17"/>
        <v>Koszula</v>
      </c>
      <c r="BC6" s="675" t="str">
        <f t="shared" si="17"/>
        <v>Bluza</v>
      </c>
      <c r="BD6" s="675" t="str">
        <f t="shared" si="17"/>
        <v>Sweter</v>
      </c>
      <c r="BE6" s="676" t="str">
        <f t="shared" si="17"/>
        <v>Okrycie wierzchnie</v>
      </c>
      <c r="BF6" s="672" t="s">
        <v>785</v>
      </c>
      <c r="BG6" s="392"/>
      <c r="BH6">
        <v>1</v>
      </c>
      <c r="BI6" t="str">
        <f t="shared" ref="BI6:BI25" ca="1" si="18">AX9</f>
        <v>Biało czarne Nike</v>
      </c>
      <c r="BJ6" t="str">
        <f ca="1">_xlfn.IFNA(IF(VLOOKUP($BI6,Tabela1[#All],6,FALSE)&lt;&gt;0,VLOOKUP($BI6,Tabela1[#All],6,FALSE),""),"")</f>
        <v>czarny</v>
      </c>
      <c r="BK6" t="str">
        <f ca="1">_xlfn.IFNA(IF(VLOOKUP($BI6,Tabela1[#All],7,FALSE)&lt;&gt;0,VLOOKUP($BI6,Tabela1[#All],7,FALSE),""),"")</f>
        <v>biały</v>
      </c>
      <c r="BL6" t="str">
        <f ca="1">_xlfn.IFNA(IF(VLOOKUP($BI6,Tabela1[#All],8,FALSE)&lt;&gt;0,VLOOKUP($BI6,Tabela1[#All],8,FALSE),""),"")</f>
        <v/>
      </c>
      <c r="BM6" t="str">
        <f ca="1">_xlfn.IFNA(IF(VLOOKUP($BI6,Tabela1[#All],10,FALSE)&lt;&gt;"0",VLOOKUP($BI6,Tabela1[#All],10,FALSE),""),"")</f>
        <v>Nie</v>
      </c>
      <c r="BN6" t="str">
        <f t="shared" ref="BN6:BN37" ca="1" si="19">IF($BI6&lt;&gt;"",$BJ$2,"")</f>
        <v>czarny</v>
      </c>
      <c r="BO6" t="str">
        <f t="shared" ref="BO6:BO37" ca="1" si="20">IF(BI6&lt;&gt;"",$BK$2,"")</f>
        <v/>
      </c>
      <c r="BP6" t="str">
        <f t="shared" ref="BP6:BP37" ca="1" si="21">IF(BI6&lt;&gt;"",$BL$2,"")</f>
        <v/>
      </c>
      <c r="BQ6" t="str">
        <f t="shared" ref="BQ6:BQ37" ca="1" si="22">IF(AND(BJ6&lt;&gt;$BJ$2,BJ6&lt;&gt;$BK$2,BJ6&lt;&gt;$BL$2),BJ6,"")</f>
        <v/>
      </c>
      <c r="BR6" t="str">
        <f t="shared" ref="BR6:BR37" ca="1" si="23">IF(AND(BK6&lt;&gt;$BJ$2,BK6&lt;&gt;$BK$2,BK6&lt;&gt;$BL$2),BK6,"")</f>
        <v>biały</v>
      </c>
      <c r="BS6" t="str">
        <f t="shared" ref="BS6:BS37" ca="1" si="24">IF(AND(BL6&lt;&gt;$BJ$2,BL6&lt;&gt;$BK$2,BL6&lt;&gt;$BL$2),BL6,"")</f>
        <v/>
      </c>
      <c r="BT6">
        <f t="shared" ref="BT6:BT37" ca="1" si="25">IF(BI6&lt;&gt;"",6-COUNTBLANK(BN6:BS6),"")</f>
        <v>2</v>
      </c>
      <c r="BU6" t="str">
        <f ca="1">IF(BT6&lt;=3,_xlfn.TEXTJOIN(";",TRUE,BN6:BS6),"")</f>
        <v>czarny;biały</v>
      </c>
      <c r="BV6" t="str">
        <f t="shared" ref="BV6:BX25" ca="1" si="26">TRIM(MID(SUBSTITUTE($BU6,";",REPT(" ",LEN($BU6))),BV$5*LEN($BU6)+1,LEN($BU6)))</f>
        <v>czarny</v>
      </c>
      <c r="BW6" t="str">
        <f t="shared" ca="1" si="26"/>
        <v>biały</v>
      </c>
      <c r="BX6" t="str">
        <f t="shared" ca="1" si="26"/>
        <v/>
      </c>
      <c r="BY6" t="str">
        <f ca="1">_xlfn.IFNA(IF(INDEX('Tabela kolorów'!$A$1:$AP$42,MATCH(BV6,'Tabela kolorów'!$A$1:$AP$1,0),MATCH(BW6,'Tabela kolorów'!$A$1:$A$42,0))=1,"+","-"),"")</f>
        <v>+</v>
      </c>
      <c r="BZ6" s="1" t="str">
        <f ca="1">_xlfn.IFNA(IF(INDEX('Tabela kolorów'!$A$1:$AP$42,MATCH(BV6,'Tabela kolorów'!$A$1:$AP$1,0),MATCH(BX6,'Tabela kolorów'!$A$1:$A$42,0))=1,"+","-"),"")</f>
        <v/>
      </c>
      <c r="CA6" s="1" t="str">
        <f ca="1">_xlfn.IFNA(IF(INDEX('Tabela kolorów'!$A$1:$AP$42,MATCH(BW6,'Tabela kolorów'!$A$1:$AP$1,0),MATCH(BX6,'Tabela kolorów'!$A$1:$A$42,0))=1,"+","-"),"")</f>
        <v/>
      </c>
      <c r="CB6" t="str">
        <f ca="1">IF(BU6&lt;&gt;"",IF(AND(OR(BY6="+",BY6=""),OR(BZ6="+",BZ6=""),OR(CA6="+",CA6="")),"Dopasowane","Nie dopasowane"),"")</f>
        <v>Dopasowane</v>
      </c>
      <c r="CC6" t="str">
        <f t="shared" ref="CC6:CC37" ca="1" si="27">IF(CB6="Dopasowane",IF(IF(BM6="Tak",1,0)+IF($BM$2="Tak",1,0)&lt;=1,"Dopasowane","Nie dopasowane"),"")</f>
        <v>Dopasowane</v>
      </c>
      <c r="CD6" t="str">
        <f t="shared" ref="CD6:CD37" ca="1" si="28">IF(CC6="Dopasowane",BI6,"")</f>
        <v>Biało czarne Nike</v>
      </c>
      <c r="CE6" t="str">
        <f ca="1">_xlfn.TEXTJOIN(";",TRUE,CD6:CD172)</f>
        <v>Biało czarne Nike;Jasnoszare;Czarne;Czysty biały;Czysty czarny;Czysty zielony;Czysty niebieski;czysty szkarłat</v>
      </c>
      <c r="CG6">
        <v>0</v>
      </c>
      <c r="CH6" t="str">
        <f t="shared" ref="CH6:CH37" ca="1" si="29">TRIM(MID(SUBSTITUTE($CE$6,";",REPT(" ",LEN($CE$6))),$CG6*LEN($CE$6)+1,LEN($CE$6)))</f>
        <v>Biało czarne Nike</v>
      </c>
      <c r="CI6" t="str">
        <f ca="1">IF(CH6&lt;&gt;"",VLOOKUP(CH6,Tabela1[],3,FALSE),"")</f>
        <v>Buty</v>
      </c>
      <c r="CJ6" t="str">
        <f t="shared" ref="CJ6:CQ15" ca="1" si="30">IF($CH6&lt;&gt;"",IF($CI6=CJ$5,$CH6,""),"")</f>
        <v>Biało czarne Nike</v>
      </c>
      <c r="CK6" t="str">
        <f t="shared" ca="1" si="30"/>
        <v/>
      </c>
      <c r="CL6" t="str">
        <f t="shared" ca="1" si="30"/>
        <v/>
      </c>
      <c r="CM6" t="str">
        <f t="shared" ca="1" si="30"/>
        <v/>
      </c>
      <c r="CN6" t="str">
        <f t="shared" ca="1" si="30"/>
        <v/>
      </c>
      <c r="CO6" t="str">
        <f t="shared" ca="1" si="30"/>
        <v/>
      </c>
      <c r="CP6" t="str">
        <f t="shared" ca="1" si="30"/>
        <v/>
      </c>
      <c r="CQ6" t="str">
        <f t="shared" ca="1" si="30"/>
        <v/>
      </c>
      <c r="CR6">
        <v>0</v>
      </c>
      <c r="CS6" t="str">
        <f t="shared" ref="CS6:CZ15" ca="1" si="31">TRIM(MID(SUBSTITUTE(CS$5,";",REPT(" ",LEN(CS$5))),$CR6*LEN(CS$5)+1,LEN(CS$5)))</f>
        <v>Biało czarne Nike</v>
      </c>
      <c r="CT6" t="str">
        <f t="shared" ca="1" si="31"/>
        <v>Jasnoszare</v>
      </c>
      <c r="CU6" t="str">
        <f t="shared" ca="1" si="31"/>
        <v/>
      </c>
      <c r="CV6" t="str">
        <f t="shared" ca="1" si="31"/>
        <v>Czysty biały</v>
      </c>
      <c r="CW6" t="str">
        <f t="shared" ca="1" si="31"/>
        <v/>
      </c>
      <c r="CX6" t="str">
        <f t="shared" ca="1" si="31"/>
        <v/>
      </c>
      <c r="CY6" t="str">
        <f t="shared" ca="1" si="31"/>
        <v/>
      </c>
      <c r="CZ6" t="str">
        <f t="shared" ca="1" si="31"/>
        <v/>
      </c>
      <c r="DB6">
        <v>1</v>
      </c>
      <c r="DC6" t="str">
        <f ca="1">CS6</f>
        <v>Biało czarne Nike</v>
      </c>
      <c r="DD6" t="str">
        <f ca="1">_xlfn.IFNA(IF(VLOOKUP($DC6,Tabela1[#All],6,FALSE)&lt;&gt;0,VLOOKUP($DC6,Tabela1[#All],6,FALSE),""),"")</f>
        <v>czarny</v>
      </c>
      <c r="DE6" t="str">
        <f ca="1">_xlfn.IFNA(IF(VLOOKUP($DC6,Tabela1[#All],7,FALSE)&lt;&gt;0,VLOOKUP($DC6,Tabela1[#All],7,FALSE),""),"")</f>
        <v>biały</v>
      </c>
      <c r="DF6" t="str">
        <f ca="1">_xlfn.IFNA(IF(VLOOKUP($DC6,Tabela1[#All],8,FALSE)&lt;&gt;0,VLOOKUP($DC6,Tabela1[#All],8,FALSE),""),"")</f>
        <v/>
      </c>
      <c r="DG6" t="str">
        <f ca="1">_xlfn.IFNA(IF(VLOOKUP($DC6,Tabela1[#All],10,FALSE)&lt;&gt;"0",VLOOKUP($DC6,Tabela1[#All],10,FALSE),""),"")</f>
        <v>Nie</v>
      </c>
      <c r="DH6" t="str">
        <f t="shared" ref="DH6:DH37" ca="1" si="32">IF($DC6&lt;&gt;"",$DD$2,"")</f>
        <v>cyraneczka</v>
      </c>
      <c r="DI6" t="str">
        <f t="shared" ref="DI6:DI37" ca="1" si="33">IF($DC6&lt;&gt;"",$DE$2,"")</f>
        <v/>
      </c>
      <c r="DJ6" t="str">
        <f t="shared" ref="DJ6:DJ37" ca="1" si="34">IF($DC6&lt;&gt;"",$DF$2,"")</f>
        <v/>
      </c>
      <c r="DK6" t="str">
        <f t="shared" ref="DK6:DK37" ca="1" si="35">IF(AND(DD6&lt;&gt;$DD$2,DD6&lt;&gt;$DE$2,DD6&lt;&gt;$DF$2),DD6,"")</f>
        <v>czarny</v>
      </c>
      <c r="DL6" t="str">
        <f t="shared" ref="DL6:DL37" ca="1" si="36">IF(AND(DE6&lt;&gt;$DD$2,DE6&lt;&gt;$DE$2,DE6&lt;&gt;$DF$2),DE6,"")</f>
        <v>biały</v>
      </c>
      <c r="DM6" t="str">
        <f t="shared" ref="DM6:DM37" ca="1" si="37">IF(AND(DF6&lt;&gt;$DD$2,DF6&lt;&gt;$DE$2,DF6&lt;&gt;$DF$2),DF6,"")</f>
        <v/>
      </c>
      <c r="DN6">
        <f t="shared" ref="DN6:DN37" ca="1" si="38">IF(DC6&lt;&gt;"",6-COUNTBLANK(DH6:DM6),"")</f>
        <v>3</v>
      </c>
      <c r="DO6" t="str">
        <f ca="1">IF(DN6&lt;=3,_xlfn.TEXTJOIN(";",TRUE,DH6:DM6),"")</f>
        <v>cyraneczka;czarny;biały</v>
      </c>
      <c r="DP6" t="str">
        <f t="shared" ref="DP6:DR25" ca="1" si="39">TRIM(MID(SUBSTITUTE($DO6,";",REPT(" ",LEN($DO6))),DP$5*LEN($DO6)+1,LEN($DO6)))</f>
        <v>cyraneczka</v>
      </c>
      <c r="DQ6" t="str">
        <f t="shared" ca="1" si="39"/>
        <v>czarny</v>
      </c>
      <c r="DR6" t="str">
        <f t="shared" ca="1" si="39"/>
        <v>biały</v>
      </c>
      <c r="DS6" t="str">
        <f ca="1">_xlfn.IFNA(IF(INDEX('Tabela kolorów'!$A$1:$AP$42,MATCH(DP6,'Tabela kolorów'!$A$1:$AP$1,0),MATCH(DQ6,'Tabela kolorów'!$A$1:$A$42,0))=1,"+","-"),"")</f>
        <v>+</v>
      </c>
      <c r="DT6" s="1" t="str">
        <f ca="1">_xlfn.IFNA(IF(INDEX('Tabela kolorów'!$A$1:$AP$42,MATCH(DP6,'Tabela kolorów'!$A$1:$AP$1,0),MATCH(DR6,'Tabela kolorów'!$A$1:$A$42,0))=1,"+","-"),"")</f>
        <v>+</v>
      </c>
      <c r="DU6" s="1" t="str">
        <f ca="1">_xlfn.IFNA(IF(INDEX('Tabela kolorów'!$A$1:$AP$42,MATCH(DQ6,'Tabela kolorów'!$A$1:$AP$1,0),MATCH(DR6,'Tabela kolorów'!$A$1:$A$42,0))=1,"+","-"),"")</f>
        <v>+</v>
      </c>
      <c r="DV6" t="str">
        <f ca="1">IF(DO6&lt;&gt;"",IF(AND(OR(DS6="+",DS6=""),OR(DT6="+",DT6=""),OR(DU6="+",DU6="")),"Dopasowane","Nie dopasowane"),"")</f>
        <v>Dopasowane</v>
      </c>
      <c r="DW6" t="str">
        <f t="shared" ref="DW6:DW37" ca="1" si="40">IF(DV6="Dopasowane",IF(IF(DG6="Tak",1,0)+IF($DG$2="Tak",1,0)&lt;=1,"Dopasowane","Nie dopasowane"),"")</f>
        <v>Dopasowane</v>
      </c>
      <c r="DX6" t="str">
        <f t="shared" ref="DX6:DX37" ca="1" si="41">IF(DW6="Dopasowane",DC6,"")</f>
        <v>Biało czarne Nike</v>
      </c>
      <c r="DY6" t="str">
        <f ca="1">_xlfn.TEXTJOIN(";",TRUE,DX6:DX172)</f>
        <v>Biało czarne Nike;Jasnoszare;Czarne;Czysty biały;Czysty czarny;Czysty niebieski</v>
      </c>
      <c r="EA6">
        <v>0</v>
      </c>
      <c r="EB6" t="str">
        <f t="shared" ref="EB6:EB37" ca="1" si="42">TRIM(MID(SUBSTITUTE($DY$6,";",REPT(" ",LEN($DY$6))),$EA6*LEN($DY$6)+1,LEN($DY$6)))</f>
        <v>Biało czarne Nike</v>
      </c>
      <c r="EC6" t="str">
        <f ca="1">IF(EB6&lt;&gt;"",VLOOKUP(EB6,Tabela1[],3,FALSE),"")</f>
        <v>Buty</v>
      </c>
      <c r="ED6" t="str">
        <f t="shared" ref="ED6:EK15" ca="1" si="43">IF($EB6&lt;&gt;"",IF($EC6=ED$5,$EB6,""),"")</f>
        <v>Biało czarne Nike</v>
      </c>
      <c r="EE6" t="str">
        <f t="shared" ca="1" si="43"/>
        <v/>
      </c>
      <c r="EF6" t="str">
        <f t="shared" ca="1" si="43"/>
        <v/>
      </c>
      <c r="EG6" t="str">
        <f t="shared" ca="1" si="43"/>
        <v/>
      </c>
      <c r="EH6" t="str">
        <f t="shared" ca="1" si="43"/>
        <v/>
      </c>
      <c r="EI6" t="str">
        <f t="shared" ca="1" si="43"/>
        <v/>
      </c>
      <c r="EJ6" t="str">
        <f t="shared" ca="1" si="43"/>
        <v/>
      </c>
      <c r="EK6" t="str">
        <f t="shared" ca="1" si="43"/>
        <v/>
      </c>
      <c r="EL6">
        <v>0</v>
      </c>
      <c r="EM6" t="str">
        <f t="shared" ref="EM6:EU6" ca="1" si="44">TRIM(MID(SUBSTITUTE(EM$5,";",REPT(" ",LEN(EM$5))),$EL6*LEN(EM$5)+1,LEN(EM$5)))</f>
        <v>Biało czarne Nike</v>
      </c>
      <c r="EN6" t="str">
        <f t="shared" ca="1" si="44"/>
        <v>Jasnoszare</v>
      </c>
      <c r="EO6" t="str">
        <f t="shared" ca="1" si="44"/>
        <v/>
      </c>
      <c r="EP6" t="str">
        <f t="shared" ca="1" si="44"/>
        <v>Czysty biały</v>
      </c>
      <c r="EQ6" t="str">
        <f t="shared" ca="1" si="44"/>
        <v/>
      </c>
      <c r="ER6" t="str">
        <f t="shared" ca="1" si="44"/>
        <v/>
      </c>
      <c r="ES6" t="str">
        <f t="shared" ca="1" si="44"/>
        <v/>
      </c>
      <c r="ET6" t="str">
        <f t="shared" ca="1" si="44"/>
        <v/>
      </c>
      <c r="EU6" s="392" t="str">
        <f t="shared" si="44"/>
        <v/>
      </c>
      <c r="EV6">
        <v>1</v>
      </c>
      <c r="EW6" t="str">
        <f ca="1">EM6</f>
        <v>Biało czarne Nike</v>
      </c>
      <c r="EX6" t="str">
        <f ca="1">_xlfn.IFNA(IF(VLOOKUP($EW6,Tabela1[#All],6,FALSE)&lt;&gt;0,VLOOKUP($EW6,Tabela1[#All],6,FALSE),""),"")</f>
        <v>czarny</v>
      </c>
      <c r="EY6" t="str">
        <f ca="1">_xlfn.IFNA(IF(VLOOKUP($EW6,Tabela1[#All],7,FALSE)&lt;&gt;0,VLOOKUP($EW6,Tabela1[#All],7,FALSE),""),"")</f>
        <v>biały</v>
      </c>
      <c r="EZ6" t="str">
        <f ca="1">_xlfn.IFNA(IF(VLOOKUP($EW6,Tabela1[#All],8,FALSE)&lt;&gt;0,VLOOKUP($EW6,Tabela1[#All],8,FALSE),""),"")</f>
        <v/>
      </c>
      <c r="FA6" t="str">
        <f ca="1">_xlfn.IFNA(IF(VLOOKUP($EW6,Tabela1[#All],10,FALSE)&lt;&gt;"0",VLOOKUP($EW6,Tabela1[#All],10,FALSE),""),"")</f>
        <v>Nie</v>
      </c>
      <c r="FB6" t="str">
        <f t="shared" ref="FB6:FB37" ca="1" si="45">IF($EW6&lt;&gt;"",$EX$2,"")</f>
        <v/>
      </c>
      <c r="FC6" t="str">
        <f t="shared" ref="FC6:FC37" ca="1" si="46">IF($EW6&lt;&gt;"",$EY$2,"")</f>
        <v/>
      </c>
      <c r="FD6" t="str">
        <f t="shared" ref="FD6:FD37" ca="1" si="47">IF($EW6&lt;&gt;"",$EZ$2,"")</f>
        <v/>
      </c>
      <c r="FE6" t="str">
        <f t="shared" ref="FE6:FE37" ca="1" si="48">IF(AND(EX6&lt;&gt;$EX$2,EX6&lt;&gt;$EY$2,EX6&lt;&gt;$EZ$2),EX6,"")</f>
        <v>czarny</v>
      </c>
      <c r="FF6" t="str">
        <f t="shared" ref="FF6:FF37" ca="1" si="49">IF(AND(EY6&lt;&gt;$EX$2,EY6&lt;&gt;$EY$2,EY6&lt;&gt;$EZ$2),EY6,"")</f>
        <v>biały</v>
      </c>
      <c r="FG6" t="str">
        <f t="shared" ref="FG6:FG37" ca="1" si="50">IF(AND(EZ6&lt;&gt;$EX$2,EZ6&lt;&gt;$EY$2,EZ6&lt;&gt;$EZ$2),EZ6,"")</f>
        <v/>
      </c>
      <c r="FH6">
        <f t="shared" ref="FH6:FH37" ca="1" si="51">IF(EW6&lt;&gt;"",6-COUNTBLANK(FB6:FG6),"")</f>
        <v>2</v>
      </c>
      <c r="FI6" t="str">
        <f ca="1">IF(FH6&lt;=3,_xlfn.TEXTJOIN(";",TRUE,FB6:FG6),"")</f>
        <v>czarny;biały</v>
      </c>
      <c r="FJ6" t="str">
        <f t="shared" ref="FJ6:FL25" ca="1" si="52">TRIM(MID(SUBSTITUTE($FI6,";",REPT(" ",LEN($FI6))),FJ$5*LEN($FI6)+1,LEN($FI6)))</f>
        <v>czarny</v>
      </c>
      <c r="FK6" t="str">
        <f t="shared" ca="1" si="52"/>
        <v>biały</v>
      </c>
      <c r="FL6" t="str">
        <f t="shared" ca="1" si="52"/>
        <v/>
      </c>
      <c r="FM6" t="str">
        <f ca="1">_xlfn.IFNA(IF(INDEX('Tabela kolorów'!$A$1:$AP$42,MATCH(FJ6,'Tabela kolorów'!$A$1:$AP$1,0),MATCH(FK6,'Tabela kolorów'!$A$1:$A$42,0))=1,"+","-"),"")</f>
        <v>+</v>
      </c>
      <c r="FN6" s="1" t="str">
        <f ca="1">_xlfn.IFNA(IF(INDEX('Tabela kolorów'!$A$1:$AP$42,MATCH(FJ6,'Tabela kolorów'!$A$1:$AP$1,0),MATCH(FL6,'Tabela kolorów'!$A$1:$A$42,0))=1,"+","-"),"")</f>
        <v/>
      </c>
      <c r="FO6" s="1" t="str">
        <f ca="1">_xlfn.IFNA(IF(INDEX('Tabela kolorów'!$A$1:$AP$42,MATCH(FK6,'Tabela kolorów'!$A$1:$AP$1,0),MATCH(FL6,'Tabela kolorów'!$A$1:$A$42,0))=1,"+","-"),"")</f>
        <v/>
      </c>
      <c r="FP6" t="str">
        <f ca="1">IF(FI6&lt;&gt;"",IF(AND(OR(FM6="+",FM6=""),OR(FN6="+",FN6=""),OR(FO6="+",FO6="")),"Dopasowane","Nie dopasowane"),"")</f>
        <v>Dopasowane</v>
      </c>
      <c r="FQ6" t="str">
        <f t="shared" ref="FQ6:FQ37" ca="1" si="53">IF(FP6="Dopasowane",IF(IF(FA6="Tak",1,0)+IF(FA$2="Tak",1,0)&lt;=1,"Dopasowane","Nie dopasowane"),"")</f>
        <v>Dopasowane</v>
      </c>
      <c r="FR6" t="str">
        <f t="shared" ref="FR6:FR37" ca="1" si="54">IF(FQ6="Dopasowane",EW6,"")</f>
        <v>Biało czarne Nike</v>
      </c>
      <c r="FS6" t="str">
        <f ca="1">_xlfn.TEXTJOIN(";",TRUE,FR6:FR172)</f>
        <v>Biało czarne Nike;Jasnoszare;Czarne;Czysty biały;Czysty czarny;Czysty niebieski</v>
      </c>
      <c r="FU6">
        <v>0</v>
      </c>
      <c r="FV6" t="str">
        <f t="shared" ref="FV6:FV37" ca="1" si="55">TRIM(MID(SUBSTITUTE($FS$6,";",REPT(" ",LEN($FS$6))),$FU6*LEN($FS$6)+1,LEN($FS$6)))</f>
        <v>Biało czarne Nike</v>
      </c>
      <c r="FW6" t="str">
        <f ca="1">IF(FV6&lt;&gt;"",VLOOKUP(FV6,Tabela1[],3,FALSE),"")</f>
        <v>Buty</v>
      </c>
      <c r="FX6" t="str">
        <f t="shared" ref="FX6:GE15" ca="1" si="56">IF($FV6&lt;&gt;"",IF($FW6=FX$5,$FV6,""),"")</f>
        <v>Biało czarne Nike</v>
      </c>
      <c r="FY6" t="str">
        <f t="shared" ca="1" si="56"/>
        <v/>
      </c>
      <c r="FZ6" t="str">
        <f t="shared" ca="1" si="56"/>
        <v/>
      </c>
      <c r="GA6" t="str">
        <f t="shared" ca="1" si="56"/>
        <v/>
      </c>
      <c r="GB6" t="str">
        <f t="shared" ca="1" si="56"/>
        <v/>
      </c>
      <c r="GC6" t="str">
        <f t="shared" ca="1" si="56"/>
        <v/>
      </c>
      <c r="GD6" t="str">
        <f t="shared" ca="1" si="56"/>
        <v/>
      </c>
      <c r="GE6" t="str">
        <f t="shared" ca="1" si="56"/>
        <v/>
      </c>
      <c r="GF6">
        <v>0</v>
      </c>
      <c r="GG6" t="str">
        <f t="shared" ref="GG6:GN15" ca="1" si="57">TRIM(MID(SUBSTITUTE(GG$5,";",REPT(" ",LEN(GG$5))),$GF6*LEN(GG$5)+1,LEN(GG$5)))</f>
        <v>Biało czarne Nike</v>
      </c>
      <c r="GH6" t="str">
        <f t="shared" ca="1" si="57"/>
        <v>Jasnoszare</v>
      </c>
      <c r="GI6" t="str">
        <f t="shared" ca="1" si="57"/>
        <v/>
      </c>
      <c r="GJ6" t="str">
        <f t="shared" ca="1" si="57"/>
        <v>Czysty biały</v>
      </c>
      <c r="GK6" t="str">
        <f t="shared" ca="1" si="57"/>
        <v/>
      </c>
      <c r="GL6" t="str">
        <f t="shared" ca="1" si="57"/>
        <v/>
      </c>
      <c r="GM6" t="str">
        <f t="shared" ca="1" si="57"/>
        <v/>
      </c>
      <c r="GN6" t="str">
        <f t="shared" ca="1" si="57"/>
        <v/>
      </c>
      <c r="GO6" s="392" t="str">
        <f>TRIM(MID(SUBSTITUTE(GO$5,";",REPT(" ",LEN(GO$5))),$EL6*LEN(GO$5)+1,LEN(GO$5)))</f>
        <v/>
      </c>
      <c r="GP6">
        <v>1</v>
      </c>
      <c r="GQ6" t="str">
        <f ca="1">GG6</f>
        <v>Biało czarne Nike</v>
      </c>
      <c r="GR6" t="str">
        <f ca="1">_xlfn.IFNA(IF(VLOOKUP($GQ6,Tabela1[#All],6,FALSE)&lt;&gt;0,VLOOKUP($GQ6,Tabela1[#All],6,FALSE),""),"")</f>
        <v>czarny</v>
      </c>
      <c r="GS6" t="str">
        <f ca="1">_xlfn.IFNA(IF(VLOOKUP($GQ6,Tabela1[#All],7,FALSE)&lt;&gt;0,VLOOKUP($GQ6,Tabela1[#All],7,FALSE),""),"")</f>
        <v>biały</v>
      </c>
      <c r="GT6" t="str">
        <f ca="1">_xlfn.IFNA(IF(VLOOKUP($GQ6,Tabela1[#All],8,FALSE)&lt;&gt;0,VLOOKUP($GQ6,Tabela1[#All],8,FALSE),""),"")</f>
        <v/>
      </c>
      <c r="GU6" t="str">
        <f ca="1">_xlfn.IFNA(IF(VLOOKUP($GQ6,Tabela1[#All],10,FALSE)&lt;&gt;"0",VLOOKUP($GQ6,Tabela1[#All],10,FALSE),""),"")</f>
        <v>Nie</v>
      </c>
      <c r="GV6" t="str">
        <f t="shared" ref="GV6:GV37" ca="1" si="58">IF($GQ6&lt;&gt;"",$GR$2,"")</f>
        <v/>
      </c>
      <c r="GW6" t="str">
        <f t="shared" ref="GW6:GW37" ca="1" si="59">IF($GQ6&lt;&gt;"",$GS$2,"")</f>
        <v/>
      </c>
      <c r="GX6" t="str">
        <f t="shared" ref="GX6:GX37" ca="1" si="60">IF($GQ6&lt;&gt;"",$GT$2,"")</f>
        <v/>
      </c>
      <c r="GY6" t="str">
        <f t="shared" ref="GY6:GY37" ca="1" si="61">IF(AND(GR6&lt;&gt;$GR$2,GR6&lt;&gt;$GS$2,GR6&lt;&gt;$GT$2),GR6,"")</f>
        <v>czarny</v>
      </c>
      <c r="GZ6" t="str">
        <f t="shared" ref="GZ6:GZ37" ca="1" si="62">IF(AND(GS6&lt;&gt;$GR$2,GS6&lt;&gt;$GS$2,GS6&lt;&gt;$GT$2),GS6,"")</f>
        <v>biały</v>
      </c>
      <c r="HA6" t="str">
        <f t="shared" ref="HA6:HA37" ca="1" si="63">IF(AND(GT6&lt;&gt;$GR$2,GT6&lt;&gt;$GS$2,GT6&lt;&gt;$GT$2),GT6,"")</f>
        <v/>
      </c>
      <c r="HB6">
        <f t="shared" ref="HB6:HB37" ca="1" si="64">IF(GQ6&lt;&gt;"",6-COUNTBLANK(GV6:HA6),"")</f>
        <v>2</v>
      </c>
      <c r="HC6" t="str">
        <f ca="1">IF(HB6&lt;=3,_xlfn.TEXTJOIN(";",TRUE,GV6:HA6),"")</f>
        <v>czarny;biały</v>
      </c>
      <c r="HD6" t="str">
        <f t="shared" ref="HD6:HF25" ca="1" si="65">TRIM(MID(SUBSTITUTE($HC6,";",REPT(" ",LEN($HC6))),HD$5*LEN($HC6)+1,LEN($HC6)))</f>
        <v>czarny</v>
      </c>
      <c r="HE6" t="str">
        <f t="shared" ca="1" si="65"/>
        <v>biały</v>
      </c>
      <c r="HF6" t="str">
        <f t="shared" ca="1" si="65"/>
        <v/>
      </c>
      <c r="HG6" t="str">
        <f ca="1">_xlfn.IFNA(IF(INDEX('Tabela kolorów'!$A$1:$AP$42,MATCH(HD6,'Tabela kolorów'!$A$1:$AP$1,0),MATCH(HE6,'Tabela kolorów'!$A$1:$A$42,0))=1,"+","-"),"")</f>
        <v>+</v>
      </c>
      <c r="HH6" s="1" t="str">
        <f ca="1">_xlfn.IFNA(IF(INDEX('Tabela kolorów'!$A$1:$AP$42,MATCH(HD6,'Tabela kolorów'!$A$1:$AP$1,0),MATCH(HF6,'Tabela kolorów'!$A$1:$A$42,0))=1,"+","-"),"")</f>
        <v/>
      </c>
      <c r="HI6" s="1" t="str">
        <f ca="1">_xlfn.IFNA(IF(INDEX('Tabela kolorów'!$A$1:$AP$42,MATCH(HE6,'Tabela kolorów'!$A$1:$AP$1,0),MATCH(HF6,'Tabela kolorów'!$A$1:$A$42,0))=1,"+","-"),"")</f>
        <v/>
      </c>
      <c r="HJ6" t="str">
        <f ca="1">IF(HC6&lt;&gt;"",IF(AND(OR(HG6="+",HG6=""),OR(HH6="+",HH6=""),OR(HI6="+",HI6="")),"Dopasowane","Nie dopasowane"),"")</f>
        <v>Dopasowane</v>
      </c>
      <c r="HK6" t="str">
        <f t="shared" ref="HK6:HK37" ca="1" si="66">IF(HJ6="Dopasowane",IF(IF(GU6="Tak",1,0)+IF(GU$2="Tak",1,0)&lt;=1,"Dopasowane","Nie dopasowane"),"")</f>
        <v>Dopasowane</v>
      </c>
      <c r="HL6" t="str">
        <f t="shared" ref="HL6:HL37" ca="1" si="67">IF(HK6="Dopasowane",GQ6,"")</f>
        <v>Biało czarne Nike</v>
      </c>
      <c r="HM6" t="str">
        <f ca="1">_xlfn.TEXTJOIN(";",TRUE,HL6:HL172)</f>
        <v>Biało czarne Nike;Jasnoszare;Czarne;Czysty biały;Czysty czarny;Czysty niebieski</v>
      </c>
      <c r="HO6">
        <v>0</v>
      </c>
      <c r="HP6" t="str">
        <f t="shared" ref="HP6:HP37" ca="1" si="68">TRIM(MID(SUBSTITUTE($HM$6,";",REPT(" ",LEN($HM$6))),$HO6*LEN($HM$6)+1,LEN($HM$6)))</f>
        <v>Biało czarne Nike</v>
      </c>
      <c r="HQ6" t="str">
        <f ca="1">IF(HP6&lt;&gt;"",VLOOKUP(HP6,Tabela1[],3,FALSE),"")</f>
        <v>Buty</v>
      </c>
      <c r="HR6" t="str">
        <f t="shared" ref="HR6:HY15" ca="1" si="69">IF($HP6&lt;&gt;"",IF($HQ6=HR$5,$HP6,""),"")</f>
        <v>Biało czarne Nike</v>
      </c>
      <c r="HS6" t="str">
        <f t="shared" ca="1" si="69"/>
        <v/>
      </c>
      <c r="HT6" t="str">
        <f t="shared" ca="1" si="69"/>
        <v/>
      </c>
      <c r="HU6" t="str">
        <f t="shared" ca="1" si="69"/>
        <v/>
      </c>
      <c r="HV6" t="str">
        <f t="shared" ca="1" si="69"/>
        <v/>
      </c>
      <c r="HW6" t="str">
        <f t="shared" ca="1" si="69"/>
        <v/>
      </c>
      <c r="HX6" t="str">
        <f t="shared" ca="1" si="69"/>
        <v/>
      </c>
      <c r="HY6" t="str">
        <f t="shared" ca="1" si="69"/>
        <v/>
      </c>
      <c r="HZ6">
        <v>0</v>
      </c>
      <c r="IA6" t="str">
        <f t="shared" ref="IA6:IH15" ca="1" si="70">TRIM(MID(SUBSTITUTE(IA$5,";",REPT(" ",LEN(IA$5))),$HZ6*LEN(IA$5)+1,LEN(IA$5)))</f>
        <v>Biało czarne Nike</v>
      </c>
      <c r="IB6" t="str">
        <f t="shared" ca="1" si="70"/>
        <v>Jasnoszare</v>
      </c>
      <c r="IC6" t="str">
        <f t="shared" ca="1" si="70"/>
        <v/>
      </c>
      <c r="ID6" t="str">
        <f t="shared" ca="1" si="70"/>
        <v>Czysty biały</v>
      </c>
      <c r="IE6" t="str">
        <f t="shared" ca="1" si="70"/>
        <v/>
      </c>
      <c r="IF6" t="str">
        <f t="shared" ca="1" si="70"/>
        <v/>
      </c>
      <c r="IG6" t="str">
        <f t="shared" ca="1" si="70"/>
        <v/>
      </c>
      <c r="IH6" t="str">
        <f t="shared" ca="1" si="70"/>
        <v/>
      </c>
      <c r="II6" s="392" t="str">
        <f>TRIM(MID(SUBSTITUTE(II$5,";",REPT(" ",LEN(II$5))),$EL6*LEN(II$5)+1,LEN(II$5)))</f>
        <v/>
      </c>
      <c r="IJ6">
        <v>1</v>
      </c>
      <c r="IK6" t="str">
        <f ca="1">IA6</f>
        <v>Biało czarne Nike</v>
      </c>
      <c r="IL6" t="str">
        <f ca="1">_xlfn.IFNA(IF(VLOOKUP($IK6,Tabela1[#All],6,FALSE)&lt;&gt;0,VLOOKUP($IK6,Tabela1[#All],6,FALSE),""),"")</f>
        <v>czarny</v>
      </c>
      <c r="IM6" t="str">
        <f ca="1">_xlfn.IFNA(IF(VLOOKUP($IK6,Tabela1[#All],7,FALSE)&lt;&gt;0,VLOOKUP($IK6,Tabela1[#All],7,FALSE),""),"")</f>
        <v>biały</v>
      </c>
      <c r="IN6" t="str">
        <f ca="1">_xlfn.IFNA(IF(VLOOKUP($IK6,Tabela1[#All],8,FALSE)&lt;&gt;0,VLOOKUP($IK6,Tabela1[#All],8,FALSE),""),"")</f>
        <v/>
      </c>
      <c r="IO6" t="str">
        <f ca="1">_xlfn.IFNA(IF(VLOOKUP($IK6,Tabela1[#All],10,FALSE)&lt;&gt;"0",VLOOKUP($IK6,Tabela1[#All],10,FALSE),""),"")</f>
        <v>Nie</v>
      </c>
      <c r="IP6" t="str">
        <f t="shared" ref="IP6:IP37" ca="1" si="71">IF($IK6&lt;&gt;"",$IL$2,"")</f>
        <v/>
      </c>
      <c r="IQ6" t="str">
        <f t="shared" ref="IQ6:IQ37" ca="1" si="72">IF($IK6&lt;&gt;"",$IM$2,"")</f>
        <v/>
      </c>
      <c r="IR6" t="str">
        <f t="shared" ref="IR6:IR37" ca="1" si="73">IF($IK6&lt;&gt;"",$IN$2,"")</f>
        <v/>
      </c>
      <c r="IS6" t="str">
        <f t="shared" ref="IS6:IS37" ca="1" si="74">IF(AND(IL6&lt;&gt;$IL$2,IL6&lt;&gt;$IM$2,IL6&lt;&gt;$IN$2),IL6,"")</f>
        <v>czarny</v>
      </c>
      <c r="IT6" t="str">
        <f t="shared" ref="IT6:IT37" ca="1" si="75">IF(AND(IM6&lt;&gt;$IL$2,IM6&lt;&gt;$IM$2,IM6&lt;&gt;$IN$2),IM6,"")</f>
        <v>biały</v>
      </c>
      <c r="IU6" t="str">
        <f t="shared" ref="IU6:IU37" ca="1" si="76">IF(AND(IN6&lt;&gt;$IL$2,IN6&lt;&gt;$IM$2,IN6&lt;&gt;$IN$2),IN6,"")</f>
        <v/>
      </c>
      <c r="IV6">
        <f t="shared" ref="IV6:IV37" ca="1" si="77">IF(IK6&lt;&gt;"",6-COUNTBLANK(IP6:IU6),"")</f>
        <v>2</v>
      </c>
      <c r="IW6" t="str">
        <f ca="1">IF(IV6&lt;=3,_xlfn.TEXTJOIN(";",TRUE,IP6:IU6),"")</f>
        <v>czarny;biały</v>
      </c>
      <c r="IX6" t="str">
        <f t="shared" ref="IX6:IZ25" ca="1" si="78">TRIM(MID(SUBSTITUTE($IW6,";",REPT(" ",LEN($IW6))),IX$5*LEN($IW6)+1,LEN($IW6)))</f>
        <v>czarny</v>
      </c>
      <c r="IY6" t="str">
        <f t="shared" ca="1" si="78"/>
        <v>biały</v>
      </c>
      <c r="IZ6" t="str">
        <f t="shared" ca="1" si="78"/>
        <v/>
      </c>
      <c r="JA6" t="str">
        <f ca="1">_xlfn.IFNA(IF(INDEX('Tabela kolorów'!$A$1:$AP$42,MATCH(IX6,'Tabela kolorów'!$A$1:$AP$1,0),MATCH(IY6,'Tabela kolorów'!$A$1:$A$42,0))=1,"+","-"),"")</f>
        <v>+</v>
      </c>
      <c r="JB6" s="1" t="str">
        <f ca="1">_xlfn.IFNA(IF(INDEX('Tabela kolorów'!$A$1:$AP$42,MATCH(IX6,'Tabela kolorów'!$A$1:$AP$1,0),MATCH(IZ6,'Tabela kolorów'!$A$1:$A$42,0))=1,"+","-"),"")</f>
        <v/>
      </c>
      <c r="JC6" s="1" t="str">
        <f ca="1">_xlfn.IFNA(IF(INDEX('Tabela kolorów'!$A$1:$AP$42,MATCH(IY6,'Tabela kolorów'!$A$1:$AP$1,0),MATCH(IZ6,'Tabela kolorów'!$A$1:$A$42,0))=1,"+","-"),"")</f>
        <v/>
      </c>
      <c r="JD6" t="str">
        <f ca="1">IF(IW6&lt;&gt;"",IF(AND(OR(JA6="+",JA6=""),OR(JB6="+",JB6=""),OR(JC6="+",JC6="")),"Dopasowane","Nie dopasowane"),"")</f>
        <v>Dopasowane</v>
      </c>
      <c r="JE6" t="str">
        <f t="shared" ref="JE6:JE37" ca="1" si="79">IF(JD6="Dopasowane",IF(IF(IO6="Tak",1,0)+IF(IO$2="Tak",1,0)&lt;=1,"Dopasowane","Nie dopasowane"),"")</f>
        <v>Dopasowane</v>
      </c>
      <c r="JF6" t="str">
        <f t="shared" ref="JF6:JF37" ca="1" si="80">IF(JE6="Dopasowane",IK6,"")</f>
        <v>Biało czarne Nike</v>
      </c>
      <c r="JG6" t="str">
        <f ca="1">_xlfn.TEXTJOIN(";",TRUE,JF6:JF172)</f>
        <v>Biało czarne Nike;Jasnoszare;Czarne;Czysty biały;Czysty czarny;Czysty niebieski</v>
      </c>
      <c r="JI6">
        <v>0</v>
      </c>
      <c r="JJ6" t="str">
        <f t="shared" ref="JJ6:JJ37" ca="1" si="81">TRIM(MID(SUBSTITUTE($JG$6,";",REPT(" ",LEN($JG$6))),$JI6*LEN($JG$6)+1,LEN($JG$6)))</f>
        <v>Biało czarne Nike</v>
      </c>
      <c r="JK6" t="str">
        <f ca="1">IF(JJ6&lt;&gt;"",VLOOKUP(JJ6,Tabela1[],3,FALSE),"")</f>
        <v>Buty</v>
      </c>
      <c r="JL6" t="str">
        <f t="shared" ref="JL6:JS15" ca="1" si="82">IF($JJ6&lt;&gt;"",IF($JK6=JL$5,$JJ6,""),"")</f>
        <v>Biało czarne Nike</v>
      </c>
      <c r="JM6" t="str">
        <f t="shared" ca="1" si="82"/>
        <v/>
      </c>
      <c r="JN6" t="str">
        <f t="shared" ca="1" si="82"/>
        <v/>
      </c>
      <c r="JO6" t="str">
        <f t="shared" ca="1" si="82"/>
        <v/>
      </c>
      <c r="JP6" t="str">
        <f t="shared" ca="1" si="82"/>
        <v/>
      </c>
      <c r="JQ6" t="str">
        <f t="shared" ca="1" si="82"/>
        <v/>
      </c>
      <c r="JR6" t="str">
        <f t="shared" ca="1" si="82"/>
        <v/>
      </c>
      <c r="JS6" t="str">
        <f t="shared" ca="1" si="82"/>
        <v/>
      </c>
      <c r="JT6">
        <v>0</v>
      </c>
      <c r="JU6" t="str">
        <f ca="1">TRIM(MID(SUBSTITUTE(JU$5,";",REPT(" ",LEN(JU$5))),$JT6*LEN(JU$5)+1,LEN(JU$5)))</f>
        <v>Biało czarne Nike</v>
      </c>
      <c r="JV6" t="str">
        <f ca="1">TRIM(MID(SUBSTITUTE(JV$5,";",REPT(" ",LEN(JV$5))),$JT6*LEN(JV$5)+1,LEN(JV$5)))</f>
        <v>Jasnoszare</v>
      </c>
      <c r="JW6" t="str">
        <f ca="1">TRIM(MID(SUBSTITUTE(JW$5,";",REPT(" ",LEN(JW$5))),$JT6*LEN(JW$5)+1,LEN(JW$5)))</f>
        <v/>
      </c>
      <c r="JX6" t="str">
        <f t="shared" ref="JU6:KB15" ca="1" si="83">TRIM(MID(SUBSTITUTE(JX$5,";",REPT(" ",LEN(JX$5))),$JT6*LEN(JX$5)+1,LEN(JX$5)))</f>
        <v>Czysty biały</v>
      </c>
      <c r="JY6" t="str">
        <f t="shared" ca="1" si="83"/>
        <v/>
      </c>
      <c r="JZ6" t="str">
        <f t="shared" ca="1" si="83"/>
        <v/>
      </c>
      <c r="KA6" t="str">
        <f t="shared" ca="1" si="83"/>
        <v/>
      </c>
      <c r="KB6" t="str">
        <f t="shared" ca="1" si="83"/>
        <v/>
      </c>
      <c r="KC6" s="392" t="str">
        <f>TRIM(MID(SUBSTITUTE(KC$5,";",REPT(" ",LEN(KC$5))),$EL6*LEN(KC$5)+1,LEN(KC$5)))</f>
        <v/>
      </c>
      <c r="KD6">
        <v>1</v>
      </c>
      <c r="KE6" t="str">
        <f ca="1">JU6</f>
        <v>Biało czarne Nike</v>
      </c>
      <c r="KF6" t="str">
        <f ca="1">_xlfn.IFNA(IF(VLOOKUP($KE6,Tabela1[#All],6,FALSE)&lt;&gt;0,VLOOKUP($KE6,Tabela1[#All],6,FALSE),""),"")</f>
        <v>czarny</v>
      </c>
      <c r="KG6" t="str">
        <f ca="1">_xlfn.IFNA(IF(VLOOKUP($KE6,Tabela1[#All],7,FALSE)&lt;&gt;0,VLOOKUP($KE6,Tabela1[#All],7,FALSE),""),"")</f>
        <v>biały</v>
      </c>
      <c r="KH6" t="str">
        <f ca="1">_xlfn.IFNA(IF(VLOOKUP($KE6,Tabela1[#All],8,FALSE)&lt;&gt;0,VLOOKUP($KE6,Tabela1[#All],8,FALSE),""),"")</f>
        <v/>
      </c>
      <c r="KI6" t="str">
        <f ca="1">_xlfn.IFNA(IF(VLOOKUP($KE6,Tabela1[#All],10,FALSE)&lt;&gt;"0",VLOOKUP($KE6,Tabela1[#All],10,FALSE),""),"")</f>
        <v>Nie</v>
      </c>
      <c r="KJ6" t="str">
        <f ca="1">IF($KE6&lt;&gt;"",$KF$2,"")</f>
        <v/>
      </c>
      <c r="KK6" t="str">
        <f ca="1">IF($KE6&lt;&gt;"",$KG$2,"")</f>
        <v/>
      </c>
      <c r="KL6" t="str">
        <f ca="1">IF($KE6&lt;&gt;"",$KH$2,"")</f>
        <v/>
      </c>
      <c r="KM6" t="str">
        <f t="shared" ref="KM6:KM37" ca="1" si="84">IF(AND(KF6&lt;&gt;$KF$2,KF6&lt;&gt;$KG$2,KF6&lt;&gt;$KH$2),KF6,"")</f>
        <v>czarny</v>
      </c>
      <c r="KN6" t="str">
        <f t="shared" ref="KN6:KN37" ca="1" si="85">IF(AND(KG6&lt;&gt;$KF$2,KG6&lt;&gt;$KG$2,KG6&lt;&gt;$KH$2),KG6,"")</f>
        <v>biały</v>
      </c>
      <c r="KO6" t="str">
        <f t="shared" ref="KO6:KO37" ca="1" si="86">IF(AND(KH6&lt;&gt;$KF$2,KH6&lt;&gt;$KG$2,KH6&lt;&gt;$KH$2),KH6,"")</f>
        <v/>
      </c>
      <c r="KP6">
        <f t="shared" ref="KP6:KP37" ca="1" si="87">IF(KE6&lt;&gt;"",6-COUNTBLANK(KJ6:KO6),"")</f>
        <v>2</v>
      </c>
      <c r="KQ6" t="str">
        <f ca="1">IF(KP6&lt;=3,_xlfn.TEXTJOIN(";",TRUE,KJ6:KO6),"")</f>
        <v>czarny;biały</v>
      </c>
      <c r="KR6" t="str">
        <f t="shared" ref="KR6:KT25" ca="1" si="88">TRIM(MID(SUBSTITUTE($KQ6,";",REPT(" ",LEN($IW6))),KR$5*LEN($IW6)+1,LEN($IW6)))</f>
        <v>czarny</v>
      </c>
      <c r="KS6" t="str">
        <f t="shared" ca="1" si="88"/>
        <v>biały</v>
      </c>
      <c r="KT6" t="str">
        <f t="shared" ca="1" si="88"/>
        <v/>
      </c>
      <c r="KU6" t="str">
        <f ca="1">_xlfn.IFNA(IF(INDEX('Tabela kolorów'!$A$1:$AP$42,MATCH(KR6,'Tabela kolorów'!$A$1:$AP$1,0),MATCH(KS6,'Tabela kolorów'!$A$1:$A$42,0))=1,"+","-"),"")</f>
        <v>+</v>
      </c>
      <c r="KV6" s="1" t="str">
        <f ca="1">_xlfn.IFNA(IF(INDEX('Tabela kolorów'!$A$1:$AP$42,MATCH(KR6,'Tabela kolorów'!$A$1:$AP$1,0),MATCH(KT6,'Tabela kolorów'!$A$1:$A$42,0))=1,"+","-"),"")</f>
        <v/>
      </c>
      <c r="KW6" s="1" t="str">
        <f ca="1">_xlfn.IFNA(IF(INDEX('Tabela kolorów'!$A$1:$AP$42,MATCH(KS6,'Tabela kolorów'!$A$1:$AP$1,0),MATCH(KT6,'Tabela kolorów'!$A$1:$A$42,0))=1,"+","-"),"")</f>
        <v/>
      </c>
      <c r="KX6" t="str">
        <f ca="1">IF(KQ6&lt;&gt;"",IF(AND(OR(KU6="+",KU6=""),OR(KV6="+",KV6=""),OR(KW6="+",KW6="")),"Dopasowane","Nie dopasowane"),"")</f>
        <v>Dopasowane</v>
      </c>
      <c r="KY6" t="str">
        <f t="shared" ref="KY6:KY37" ca="1" si="89">IF(KX6="Dopasowane",IF(IF(KI6="Tak",1,0)+IF(KI$2="Tak",1,0)&lt;=1,"Dopasowane","Nie dopasowane"),"")</f>
        <v>Dopasowane</v>
      </c>
      <c r="KZ6" t="str">
        <f t="shared" ref="KZ6:KZ37" ca="1" si="90">IF(KY6="Dopasowane",KE6,"")</f>
        <v>Biało czarne Nike</v>
      </c>
      <c r="LA6" t="str">
        <f ca="1">_xlfn.TEXTJOIN(";",TRUE,KZ6:KZ172)</f>
        <v>Biało czarne Nike;Jasnoszare;Czarne;Czysty biały;Czysty czarny;Czysty niebieski</v>
      </c>
      <c r="LC6">
        <v>0</v>
      </c>
      <c r="LD6" t="str">
        <f t="shared" ref="LD6:LD37" ca="1" si="91">TRIM(MID(SUBSTITUTE($LA$6,";",REPT(" ",LEN($LA$6))),$LC6*LEN($LA$6)+1,LEN($LA$6)))</f>
        <v>Biało czarne Nike</v>
      </c>
      <c r="LE6" t="str">
        <f ca="1">IF(LD6&lt;&gt;"",VLOOKUP(LD6,Tabela1[],3,FALSE),"")</f>
        <v>Buty</v>
      </c>
      <c r="LF6" t="str">
        <f t="shared" ref="LF6:LM15" ca="1" si="92">IF($LD6&lt;&gt;"",IF($LE6=LF$5,$LD6,""),"")</f>
        <v>Biało czarne Nike</v>
      </c>
      <c r="LG6" t="str">
        <f t="shared" ca="1" si="92"/>
        <v/>
      </c>
      <c r="LH6" t="str">
        <f t="shared" ca="1" si="92"/>
        <v/>
      </c>
      <c r="LI6" t="str">
        <f t="shared" ca="1" si="92"/>
        <v/>
      </c>
      <c r="LJ6" t="str">
        <f t="shared" ca="1" si="92"/>
        <v/>
      </c>
      <c r="LK6" t="str">
        <f t="shared" ca="1" si="92"/>
        <v/>
      </c>
      <c r="LL6" t="str">
        <f t="shared" ca="1" si="92"/>
        <v/>
      </c>
      <c r="LM6" t="str">
        <f t="shared" ca="1" si="92"/>
        <v/>
      </c>
      <c r="LN6">
        <v>0</v>
      </c>
      <c r="LO6" t="str">
        <f t="shared" ref="LO6:LW6" ca="1" si="93">TRIM(MID(SUBSTITUTE(LO$5,";",REPT(" ",LEN(LO$5))),$LN6*LEN(LO$5)+1,LEN(LO$5)))</f>
        <v>Biało czarne Nike</v>
      </c>
      <c r="LP6" t="str">
        <f t="shared" ca="1" si="93"/>
        <v>Jasnoszare</v>
      </c>
      <c r="LQ6" t="str">
        <f t="shared" ca="1" si="93"/>
        <v/>
      </c>
      <c r="LR6" t="str">
        <f t="shared" ca="1" si="93"/>
        <v>Czysty biały</v>
      </c>
      <c r="LS6" t="str">
        <f t="shared" ca="1" si="93"/>
        <v/>
      </c>
      <c r="LT6" t="str">
        <f t="shared" ca="1" si="93"/>
        <v/>
      </c>
      <c r="LU6" t="str">
        <f t="shared" ca="1" si="93"/>
        <v/>
      </c>
      <c r="LV6" t="str">
        <f t="shared" ca="1" si="93"/>
        <v/>
      </c>
      <c r="LW6" t="str">
        <f t="shared" si="93"/>
        <v/>
      </c>
    </row>
    <row r="7" spans="1:335" ht="15" thickBot="1" x14ac:dyDescent="0.35">
      <c r="A7" t="s">
        <v>742</v>
      </c>
      <c r="B7" t="s">
        <v>740</v>
      </c>
      <c r="C7" t="s">
        <v>457</v>
      </c>
      <c r="D7" t="s">
        <v>13</v>
      </c>
      <c r="E7" t="str">
        <f t="shared" si="0"/>
        <v>latouniwersalny</v>
      </c>
      <c r="F7" t="s">
        <v>715</v>
      </c>
      <c r="G7" t="s">
        <v>432</v>
      </c>
      <c r="I7" t="s">
        <v>9</v>
      </c>
      <c r="K7" s="731"/>
      <c r="L7" s="689" t="s">
        <v>445</v>
      </c>
      <c r="M7" s="753"/>
      <c r="N7" s="690">
        <v>1</v>
      </c>
      <c r="O7" s="690">
        <v>2</v>
      </c>
      <c r="P7" s="690">
        <v>3</v>
      </c>
      <c r="Q7" s="752"/>
      <c r="R7" s="691">
        <v>1</v>
      </c>
      <c r="S7" s="690">
        <v>2</v>
      </c>
      <c r="T7" s="690">
        <v>3</v>
      </c>
      <c r="U7" s="690">
        <v>4</v>
      </c>
      <c r="V7" s="690">
        <v>5</v>
      </c>
      <c r="W7" s="690">
        <v>6</v>
      </c>
      <c r="X7" s="695" t="s">
        <v>612</v>
      </c>
      <c r="Y7" s="692" t="s">
        <v>672</v>
      </c>
      <c r="Z7" s="690">
        <v>0</v>
      </c>
      <c r="AA7" s="690">
        <v>1</v>
      </c>
      <c r="AB7" s="695">
        <v>2</v>
      </c>
      <c r="AC7" s="696" t="s">
        <v>674</v>
      </c>
      <c r="AD7" s="697" t="s">
        <v>675</v>
      </c>
      <c r="AE7" s="697" t="s">
        <v>676</v>
      </c>
      <c r="AF7" s="693" t="s">
        <v>677</v>
      </c>
      <c r="AG7" s="748"/>
      <c r="AH7" s="750"/>
      <c r="AI7" s="740"/>
      <c r="AK7" s="10">
        <v>0</v>
      </c>
      <c r="AL7" s="672" t="str">
        <f t="shared" ref="AL7:AL38" ca="1" si="94">TRIM(MID(SUBSTITUTE($AI$8,";",REPT(" ",LEN($AI$8))),$AK7*LEN($AI$8)+1,LEN($AI$8)))</f>
        <v>Biało czarne Nike</v>
      </c>
      <c r="AM7" s="672" t="str">
        <f ca="1">IF(AL7&lt;&gt;"",VLOOKUP(AL7,Tabela1[],3,FALSE),"")</f>
        <v>Buty</v>
      </c>
      <c r="AN7" s="672" t="str">
        <f t="shared" ref="AN7:AU16" ca="1" si="95">IF($AL7&lt;&gt;"",IF($AM7=AN$6,$AL7,""),"")</f>
        <v>Biało czarne Nike</v>
      </c>
      <c r="AO7" s="672" t="str">
        <f t="shared" ca="1" si="95"/>
        <v/>
      </c>
      <c r="AP7" s="672" t="str">
        <f t="shared" ca="1" si="95"/>
        <v/>
      </c>
      <c r="AQ7" s="672" t="str">
        <f t="shared" ca="1" si="95"/>
        <v/>
      </c>
      <c r="AR7" s="672" t="str">
        <f t="shared" ca="1" si="95"/>
        <v/>
      </c>
      <c r="AS7" s="672" t="str">
        <f t="shared" ca="1" si="95"/>
        <v/>
      </c>
      <c r="AT7" s="672" t="str">
        <f t="shared" ca="1" si="95"/>
        <v/>
      </c>
      <c r="AU7" s="672" t="str">
        <f t="shared" ca="1" si="95"/>
        <v/>
      </c>
      <c r="AW7" s="676" t="s">
        <v>679</v>
      </c>
      <c r="AX7" s="680">
        <f t="shared" ref="AX7:BE7" ca="1" si="96">$AW$29+1-COUNTBLANK(AX9:AX29)</f>
        <v>1</v>
      </c>
      <c r="AY7" s="680">
        <f t="shared" ca="1" si="96"/>
        <v>2</v>
      </c>
      <c r="AZ7" s="680">
        <f t="shared" ca="1" si="96"/>
        <v>0</v>
      </c>
      <c r="BA7" s="680">
        <f t="shared" ca="1" si="96"/>
        <v>5</v>
      </c>
      <c r="BB7" s="680">
        <f t="shared" ca="1" si="96"/>
        <v>0</v>
      </c>
      <c r="BC7" s="680">
        <f t="shared" ca="1" si="96"/>
        <v>0</v>
      </c>
      <c r="BD7" s="680">
        <f t="shared" ca="1" si="96"/>
        <v>0</v>
      </c>
      <c r="BE7" s="681">
        <f t="shared" ca="1" si="96"/>
        <v>0</v>
      </c>
      <c r="BG7" s="392"/>
      <c r="BH7">
        <v>2</v>
      </c>
      <c r="BI7" t="str">
        <f t="shared" ca="1" si="18"/>
        <v/>
      </c>
      <c r="BJ7" t="str">
        <f ca="1">_xlfn.IFNA(IF(VLOOKUP($BI7,Tabela1[#All],6,FALSE)&lt;&gt;0,VLOOKUP($BI7,Tabela1[#All],6,FALSE),""),"")</f>
        <v/>
      </c>
      <c r="BK7" t="str">
        <f ca="1">_xlfn.IFNA(IF(VLOOKUP($BI7,Tabela1[#All],7,FALSE)&lt;&gt;0,VLOOKUP($BI7,Tabela1[#All],7,FALSE),""),"")</f>
        <v/>
      </c>
      <c r="BL7" t="str">
        <f ca="1">_xlfn.IFNA(IF(VLOOKUP($BI7,Tabela1[#All],8,FALSE)&lt;&gt;0,VLOOKUP($BI7,Tabela1[#All],8,FALSE),""),"")</f>
        <v/>
      </c>
      <c r="BM7" t="str">
        <f ca="1">_xlfn.IFNA(IF(VLOOKUP($BI7,Tabela1[#All],10,FALSE)&lt;&gt;"0",VLOOKUP($BI7,Tabela1[#All],10,FALSE),""),"")</f>
        <v/>
      </c>
      <c r="BN7" t="str">
        <f t="shared" ca="1" si="19"/>
        <v/>
      </c>
      <c r="BO7" t="str">
        <f t="shared" ca="1" si="20"/>
        <v/>
      </c>
      <c r="BP7" t="str">
        <f t="shared" ca="1" si="21"/>
        <v/>
      </c>
      <c r="BQ7" t="str">
        <f t="shared" ca="1" si="22"/>
        <v/>
      </c>
      <c r="BR7" t="str">
        <f t="shared" ca="1" si="23"/>
        <v/>
      </c>
      <c r="BS7" t="str">
        <f t="shared" ca="1" si="24"/>
        <v/>
      </c>
      <c r="BT7" t="str">
        <f t="shared" ca="1" si="25"/>
        <v/>
      </c>
      <c r="BU7" t="str">
        <f t="shared" ref="BU7:BU70" ca="1" si="97">IF(BT7&lt;=3,_xlfn.TEXTJOIN(";",TRUE,BN7:BS7),"")</f>
        <v/>
      </c>
      <c r="BV7" t="str">
        <f t="shared" ca="1" si="26"/>
        <v/>
      </c>
      <c r="BW7" t="str">
        <f t="shared" ca="1" si="26"/>
        <v/>
      </c>
      <c r="BX7" t="str">
        <f t="shared" ca="1" si="26"/>
        <v/>
      </c>
      <c r="BY7" t="str">
        <f ca="1">_xlfn.IFNA(IF(INDEX('Tabela kolorów'!$A$1:$AP$42,MATCH(BV7,'Tabela kolorów'!$A$1:$AP$1,0),MATCH(BW7,'Tabela kolorów'!$A$1:$A$42,0))=1,"+","-"),"")</f>
        <v/>
      </c>
      <c r="BZ7" s="1" t="str">
        <f ca="1">_xlfn.IFNA(IF(INDEX('Tabela kolorów'!$A$1:$AP$42,MATCH(BV7,'Tabela kolorów'!$A$1:$AP$1,0),MATCH(BX7,'Tabela kolorów'!$A$1:$A$42,0))=1,"+","-"),"")</f>
        <v/>
      </c>
      <c r="CA7" s="1" t="str">
        <f ca="1">_xlfn.IFNA(IF(INDEX('Tabela kolorów'!$A$1:$AP$42,MATCH(BW7,'Tabela kolorów'!$A$1:$AP$1,0),MATCH(BX7,'Tabela kolorów'!$A$1:$A$42,0))=1,"+","-"),"")</f>
        <v/>
      </c>
      <c r="CB7" t="str">
        <f t="shared" ref="CB7:CB70" ca="1" si="98">IF(BU7&lt;&gt;"",IF(AND(OR(BY7="+",BY7=""),OR(BZ7="+",BZ7=""),OR(CA7="+",CA7="")),"Dopasowane","Nie dopasowane"),"")</f>
        <v/>
      </c>
      <c r="CC7" t="str">
        <f t="shared" ca="1" si="27"/>
        <v/>
      </c>
      <c r="CD7" t="str">
        <f t="shared" ca="1" si="28"/>
        <v/>
      </c>
      <c r="CG7">
        <v>1</v>
      </c>
      <c r="CH7" t="str">
        <f t="shared" ca="1" si="29"/>
        <v>Jasnoszare</v>
      </c>
      <c r="CI7" t="str">
        <f ca="1">IF(CH7&lt;&gt;"",VLOOKUP(CH7,Tabela1[],3,FALSE),"")</f>
        <v>spodnie</v>
      </c>
      <c r="CJ7" t="str">
        <f t="shared" ca="1" si="30"/>
        <v/>
      </c>
      <c r="CK7" t="str">
        <f t="shared" ca="1" si="30"/>
        <v>Jasnoszare</v>
      </c>
      <c r="CL7" t="str">
        <f t="shared" ca="1" si="30"/>
        <v/>
      </c>
      <c r="CM7" t="str">
        <f t="shared" ca="1" si="30"/>
        <v/>
      </c>
      <c r="CN7" t="str">
        <f t="shared" ca="1" si="30"/>
        <v/>
      </c>
      <c r="CO7" t="str">
        <f t="shared" ca="1" si="30"/>
        <v/>
      </c>
      <c r="CP7" t="str">
        <f t="shared" ca="1" si="30"/>
        <v/>
      </c>
      <c r="CQ7" t="str">
        <f t="shared" ca="1" si="30"/>
        <v/>
      </c>
      <c r="CR7">
        <v>1</v>
      </c>
      <c r="CS7" t="str">
        <f t="shared" ca="1" si="31"/>
        <v/>
      </c>
      <c r="CT7" t="str">
        <f t="shared" ca="1" si="31"/>
        <v>Czarne</v>
      </c>
      <c r="CU7" t="str">
        <f t="shared" ca="1" si="31"/>
        <v/>
      </c>
      <c r="CV7" t="str">
        <f t="shared" ca="1" si="31"/>
        <v>Czysty czarny</v>
      </c>
      <c r="CW7" t="str">
        <f t="shared" ca="1" si="31"/>
        <v/>
      </c>
      <c r="CX7" t="str">
        <f t="shared" ca="1" si="31"/>
        <v/>
      </c>
      <c r="CY7" t="str">
        <f t="shared" ca="1" si="31"/>
        <v/>
      </c>
      <c r="CZ7" t="str">
        <f t="shared" ca="1" si="31"/>
        <v/>
      </c>
      <c r="DB7">
        <v>2</v>
      </c>
      <c r="DC7" t="str">
        <f t="shared" ref="DC7:DC25" ca="1" si="99">CS7</f>
        <v/>
      </c>
      <c r="DD7" t="str">
        <f ca="1">_xlfn.IFNA(IF(VLOOKUP($DC7,Tabela1[#All],6,FALSE)&lt;&gt;0,VLOOKUP($DC7,Tabela1[#All],6,FALSE),""),"")</f>
        <v/>
      </c>
      <c r="DE7" t="str">
        <f ca="1">_xlfn.IFNA(IF(VLOOKUP($DC7,Tabela1[#All],7,FALSE)&lt;&gt;0,VLOOKUP($DC7,Tabela1[#All],7,FALSE),""),"")</f>
        <v/>
      </c>
      <c r="DF7" t="str">
        <f ca="1">_xlfn.IFNA(IF(VLOOKUP($DC7,Tabela1[#All],8,FALSE)&lt;&gt;0,VLOOKUP($DC7,Tabela1[#All],8,FALSE),""),"")</f>
        <v/>
      </c>
      <c r="DG7" t="str">
        <f ca="1">_xlfn.IFNA(IF(VLOOKUP($DC7,Tabela1[#All],10,FALSE)&lt;&gt;"0",VLOOKUP($DC7,Tabela1[#All],10,FALSE),""),"")</f>
        <v/>
      </c>
      <c r="DH7" t="str">
        <f t="shared" ca="1" si="32"/>
        <v/>
      </c>
      <c r="DI7" t="str">
        <f t="shared" ca="1" si="33"/>
        <v/>
      </c>
      <c r="DJ7" t="str">
        <f t="shared" ca="1" si="34"/>
        <v/>
      </c>
      <c r="DK7" t="str">
        <f t="shared" ca="1" si="35"/>
        <v/>
      </c>
      <c r="DL7" t="str">
        <f t="shared" ca="1" si="36"/>
        <v/>
      </c>
      <c r="DM7" t="str">
        <f t="shared" ca="1" si="37"/>
        <v/>
      </c>
      <c r="DN7" t="str">
        <f t="shared" ca="1" si="38"/>
        <v/>
      </c>
      <c r="DO7" t="str">
        <f t="shared" ref="DO7:DO10" ca="1" si="100">IF(DN7&lt;=3,_xlfn.TEXTJOIN(";",TRUE,DH7:DM7),"")</f>
        <v/>
      </c>
      <c r="DP7" t="str">
        <f t="shared" ca="1" si="39"/>
        <v/>
      </c>
      <c r="DQ7" t="str">
        <f t="shared" ca="1" si="39"/>
        <v/>
      </c>
      <c r="DR7" t="str">
        <f t="shared" ca="1" si="39"/>
        <v/>
      </c>
      <c r="DS7" t="str">
        <f ca="1">_xlfn.IFNA(IF(INDEX('Tabela kolorów'!$A$1:$AP$42,MATCH(DP7,'Tabela kolorów'!$A$1:$AP$1,0),MATCH(DQ7,'Tabela kolorów'!$A$1:$A$42,0))=1,"+","-"),"")</f>
        <v/>
      </c>
      <c r="DT7" s="1" t="str">
        <f ca="1">_xlfn.IFNA(IF(INDEX('Tabela kolorów'!$A$1:$AP$42,MATCH(DP7,'Tabela kolorów'!$A$1:$AP$1,0),MATCH(DR7,'Tabela kolorów'!$A$1:$A$42,0))=1,"+","-"),"")</f>
        <v/>
      </c>
      <c r="DU7" s="1" t="str">
        <f ca="1">_xlfn.IFNA(IF(INDEX('Tabela kolorów'!$A$1:$AP$42,MATCH(DQ7,'Tabela kolorów'!$A$1:$AP$1,0),MATCH(DR7,'Tabela kolorów'!$A$1:$A$42,0))=1,"+","-"),"")</f>
        <v/>
      </c>
      <c r="DV7" t="str">
        <f ca="1">IF(DO7&lt;&gt;"",IF(AND(OR(DS7="+",DS7=""),OR(DT7="+",DT7=""),OR(DU7="+",DU7="")),"Dopasowane","Nie dopasowane"),"")</f>
        <v/>
      </c>
      <c r="DW7" t="str">
        <f t="shared" ca="1" si="40"/>
        <v/>
      </c>
      <c r="DX7" t="str">
        <f t="shared" ca="1" si="41"/>
        <v/>
      </c>
      <c r="EA7">
        <v>1</v>
      </c>
      <c r="EB7" t="str">
        <f t="shared" ca="1" si="42"/>
        <v>Jasnoszare</v>
      </c>
      <c r="EC7" t="str">
        <f ca="1">IF(EB7&lt;&gt;"",VLOOKUP(EB7,Tabela1[],3,FALSE),"")</f>
        <v>spodnie</v>
      </c>
      <c r="ED7" t="str">
        <f t="shared" ca="1" si="43"/>
        <v/>
      </c>
      <c r="EE7" t="str">
        <f t="shared" ca="1" si="43"/>
        <v>Jasnoszare</v>
      </c>
      <c r="EF7" t="str">
        <f t="shared" ca="1" si="43"/>
        <v/>
      </c>
      <c r="EG7" t="str">
        <f t="shared" ca="1" si="43"/>
        <v/>
      </c>
      <c r="EH7" t="str">
        <f t="shared" ca="1" si="43"/>
        <v/>
      </c>
      <c r="EI7" t="str">
        <f t="shared" ca="1" si="43"/>
        <v/>
      </c>
      <c r="EJ7" t="str">
        <f t="shared" ca="1" si="43"/>
        <v/>
      </c>
      <c r="EK7" t="str">
        <f t="shared" ca="1" si="43"/>
        <v/>
      </c>
      <c r="EL7">
        <v>1</v>
      </c>
      <c r="EM7" t="str">
        <f t="shared" ref="EM7:ET16" ca="1" si="101">TRIM(MID(SUBSTITUTE(EM$5,";",REPT(" ",LEN(EM$5))),$EL7*LEN(EM$5)+1,LEN(EM$5)))</f>
        <v/>
      </c>
      <c r="EN7" t="str">
        <f t="shared" ca="1" si="101"/>
        <v>Czarne</v>
      </c>
      <c r="EO7" t="str">
        <f t="shared" ca="1" si="101"/>
        <v/>
      </c>
      <c r="EP7" t="str">
        <f t="shared" ca="1" si="101"/>
        <v>Czysty czarny</v>
      </c>
      <c r="EQ7" t="str">
        <f t="shared" ca="1" si="101"/>
        <v/>
      </c>
      <c r="ER7" t="str">
        <f t="shared" ca="1" si="101"/>
        <v/>
      </c>
      <c r="ES7" t="str">
        <f t="shared" ca="1" si="101"/>
        <v/>
      </c>
      <c r="ET7" t="str">
        <f t="shared" ca="1" si="101"/>
        <v/>
      </c>
      <c r="EV7">
        <v>2</v>
      </c>
      <c r="EW7" t="str">
        <f t="shared" ref="EW7:EW24" ca="1" si="102">EM7</f>
        <v/>
      </c>
      <c r="EX7" t="str">
        <f ca="1">_xlfn.IFNA(IF(VLOOKUP($EW7,Tabela1[#All],6,FALSE)&lt;&gt;0,VLOOKUP($EW7,Tabela1[#All],6,FALSE),""),"")</f>
        <v/>
      </c>
      <c r="EY7" t="str">
        <f ca="1">_xlfn.IFNA(IF(VLOOKUP($EW7,Tabela1[#All],7,FALSE)&lt;&gt;0,VLOOKUP($EW7,Tabela1[#All],7,FALSE),""),"")</f>
        <v/>
      </c>
      <c r="EZ7" t="str">
        <f ca="1">_xlfn.IFNA(IF(VLOOKUP($EW7,Tabela1[#All],8,FALSE)&lt;&gt;0,VLOOKUP($EW7,Tabela1[#All],8,FALSE),""),"")</f>
        <v/>
      </c>
      <c r="FA7" t="str">
        <f ca="1">_xlfn.IFNA(IF(VLOOKUP($EW7,Tabela1[#All],10,FALSE)&lt;&gt;"0",VLOOKUP($EW7,Tabela1[#All],10,FALSE),""),"")</f>
        <v/>
      </c>
      <c r="FB7" t="str">
        <f t="shared" ca="1" si="45"/>
        <v/>
      </c>
      <c r="FC7" t="str">
        <f t="shared" ca="1" si="46"/>
        <v/>
      </c>
      <c r="FD7" t="str">
        <f t="shared" ca="1" si="47"/>
        <v/>
      </c>
      <c r="FE7" t="str">
        <f t="shared" ca="1" si="48"/>
        <v/>
      </c>
      <c r="FF7" t="str">
        <f t="shared" ca="1" si="49"/>
        <v/>
      </c>
      <c r="FG7" t="str">
        <f t="shared" ca="1" si="50"/>
        <v/>
      </c>
      <c r="FH7" t="str">
        <f t="shared" ca="1" si="51"/>
        <v/>
      </c>
      <c r="FI7" t="str">
        <f t="shared" ref="FI7:FI70" ca="1" si="103">IF(FH7&lt;=3,_xlfn.TEXTJOIN(";",TRUE,FB7:FG7),"")</f>
        <v/>
      </c>
      <c r="FJ7" t="str">
        <f t="shared" ca="1" si="52"/>
        <v/>
      </c>
      <c r="FK7" t="str">
        <f t="shared" ca="1" si="52"/>
        <v/>
      </c>
      <c r="FL7" t="str">
        <f t="shared" ca="1" si="52"/>
        <v/>
      </c>
      <c r="FM7" t="str">
        <f ca="1">_xlfn.IFNA(IF(INDEX('Tabela kolorów'!$A$1:$AP$42,MATCH(FJ7,'Tabela kolorów'!$A$1:$AP$1,0),MATCH(FK7,'Tabela kolorów'!$A$1:$A$42,0))=1,"+","-"),"")</f>
        <v/>
      </c>
      <c r="FN7" s="1" t="str">
        <f ca="1">_xlfn.IFNA(IF(INDEX('Tabela kolorów'!$A$1:$AP$42,MATCH(FJ7,'Tabela kolorów'!$A$1:$AP$1,0),MATCH(FL7,'Tabela kolorów'!$A$1:$A$42,0))=1,"+","-"),"")</f>
        <v/>
      </c>
      <c r="FO7" s="1" t="str">
        <f ca="1">_xlfn.IFNA(IF(INDEX('Tabela kolorów'!$A$1:$AP$42,MATCH(FK7,'Tabela kolorów'!$A$1:$AP$1,0),MATCH(FL7,'Tabela kolorów'!$A$1:$A$42,0))=1,"+","-"),"")</f>
        <v/>
      </c>
      <c r="FP7" t="str">
        <f ca="1">IF(FI7&lt;&gt;"",IF(AND(OR(FM7="+",FM7=""),OR(FN7="+",FN7=""),OR(FO7="+",FO7="")),"Dopasowane","Nie dopasowane"),"")</f>
        <v/>
      </c>
      <c r="FQ7" t="str">
        <f t="shared" ca="1" si="53"/>
        <v/>
      </c>
      <c r="FR7" t="str">
        <f t="shared" ca="1" si="54"/>
        <v/>
      </c>
      <c r="FU7">
        <v>1</v>
      </c>
      <c r="FV7" t="str">
        <f t="shared" ca="1" si="55"/>
        <v>Jasnoszare</v>
      </c>
      <c r="FW7" t="str">
        <f ca="1">IF(FV7&lt;&gt;"",VLOOKUP(FV7,Tabela1[],3,FALSE),"")</f>
        <v>spodnie</v>
      </c>
      <c r="FX7" t="str">
        <f t="shared" ca="1" si="56"/>
        <v/>
      </c>
      <c r="FY7" t="str">
        <f t="shared" ca="1" si="56"/>
        <v>Jasnoszare</v>
      </c>
      <c r="FZ7" t="str">
        <f t="shared" ca="1" si="56"/>
        <v/>
      </c>
      <c r="GA7" t="str">
        <f t="shared" ca="1" si="56"/>
        <v/>
      </c>
      <c r="GB7" t="str">
        <f t="shared" ca="1" si="56"/>
        <v/>
      </c>
      <c r="GC7" t="str">
        <f t="shared" ca="1" si="56"/>
        <v/>
      </c>
      <c r="GD7" t="str">
        <f t="shared" ca="1" si="56"/>
        <v/>
      </c>
      <c r="GE7" t="str">
        <f t="shared" ca="1" si="56"/>
        <v/>
      </c>
      <c r="GF7">
        <v>1</v>
      </c>
      <c r="GG7" t="str">
        <f t="shared" ca="1" si="57"/>
        <v/>
      </c>
      <c r="GH7" t="str">
        <f t="shared" ca="1" si="57"/>
        <v>Czarne</v>
      </c>
      <c r="GI7" t="str">
        <f t="shared" ca="1" si="57"/>
        <v/>
      </c>
      <c r="GJ7" t="str">
        <f t="shared" ca="1" si="57"/>
        <v>Czysty czarny</v>
      </c>
      <c r="GK7" t="str">
        <f t="shared" ca="1" si="57"/>
        <v/>
      </c>
      <c r="GL7" t="str">
        <f t="shared" ca="1" si="57"/>
        <v/>
      </c>
      <c r="GM7" t="str">
        <f t="shared" ca="1" si="57"/>
        <v/>
      </c>
      <c r="GN7" t="str">
        <f t="shared" ca="1" si="57"/>
        <v/>
      </c>
      <c r="GP7">
        <v>2</v>
      </c>
      <c r="GQ7" t="str">
        <f t="shared" ref="GQ7:GQ14" ca="1" si="104">GG7</f>
        <v/>
      </c>
      <c r="GR7" t="str">
        <f ca="1">_xlfn.IFNA(IF(VLOOKUP($GQ7,Tabela1[#All],6,FALSE)&lt;&gt;0,VLOOKUP($GQ7,Tabela1[#All],6,FALSE),""),"")</f>
        <v/>
      </c>
      <c r="GS7" t="str">
        <f ca="1">_xlfn.IFNA(IF(VLOOKUP($GQ7,Tabela1[#All],7,FALSE)&lt;&gt;0,VLOOKUP($GQ7,Tabela1[#All],7,FALSE),""),"")</f>
        <v/>
      </c>
      <c r="GT7" t="str">
        <f ca="1">_xlfn.IFNA(IF(VLOOKUP($GQ7,Tabela1[#All],8,FALSE)&lt;&gt;0,VLOOKUP($GQ7,Tabela1[#All],8,FALSE),""),"")</f>
        <v/>
      </c>
      <c r="GU7" t="str">
        <f ca="1">_xlfn.IFNA(IF(VLOOKUP($GQ7,Tabela1[#All],10,FALSE)&lt;&gt;"0",VLOOKUP($GQ7,Tabela1[#All],10,FALSE),""),"")</f>
        <v/>
      </c>
      <c r="GV7" t="str">
        <f t="shared" ca="1" si="58"/>
        <v/>
      </c>
      <c r="GW7" t="str">
        <f t="shared" ca="1" si="59"/>
        <v/>
      </c>
      <c r="GX7" t="str">
        <f t="shared" ca="1" si="60"/>
        <v/>
      </c>
      <c r="GY7" t="str">
        <f t="shared" ca="1" si="61"/>
        <v/>
      </c>
      <c r="GZ7" t="str">
        <f t="shared" ca="1" si="62"/>
        <v/>
      </c>
      <c r="HA7" t="str">
        <f t="shared" ca="1" si="63"/>
        <v/>
      </c>
      <c r="HB7" t="str">
        <f t="shared" ca="1" si="64"/>
        <v/>
      </c>
      <c r="HC7" t="str">
        <f t="shared" ref="HC7:HC70" ca="1" si="105">IF(HB7&lt;=3,_xlfn.TEXTJOIN(";",TRUE,GV7:HA7),"")</f>
        <v/>
      </c>
      <c r="HD7" t="str">
        <f t="shared" ca="1" si="65"/>
        <v/>
      </c>
      <c r="HE7" t="str">
        <f t="shared" ca="1" si="65"/>
        <v/>
      </c>
      <c r="HF7" t="str">
        <f t="shared" ca="1" si="65"/>
        <v/>
      </c>
      <c r="HG7" t="str">
        <f ca="1">_xlfn.IFNA(IF(INDEX('Tabela kolorów'!$A$1:$AP$42,MATCH(HD7,'Tabela kolorów'!$A$1:$AP$1,0),MATCH(HE7,'Tabela kolorów'!$A$1:$A$42,0))=1,"+","-"),"")</f>
        <v/>
      </c>
      <c r="HH7" s="1" t="str">
        <f ca="1">_xlfn.IFNA(IF(INDEX('Tabela kolorów'!$A$1:$AP$42,MATCH(HD7,'Tabela kolorów'!$A$1:$AP$1,0),MATCH(HF7,'Tabela kolorów'!$A$1:$A$42,0))=1,"+","-"),"")</f>
        <v/>
      </c>
      <c r="HI7" s="1" t="str">
        <f ca="1">_xlfn.IFNA(IF(INDEX('Tabela kolorów'!$A$1:$AP$42,MATCH(HE7,'Tabela kolorów'!$A$1:$AP$1,0),MATCH(HF7,'Tabela kolorów'!$A$1:$A$42,0))=1,"+","-"),"")</f>
        <v/>
      </c>
      <c r="HJ7" t="str">
        <f ca="1">IF(HC7&lt;&gt;"",IF(AND(OR(HG7="+",HG7=""),OR(HH7="+",HH7=""),OR(HI7="+",HI7="")),"Dopasowane","Nie dopasowane"),"")</f>
        <v/>
      </c>
      <c r="HK7" t="str">
        <f t="shared" ca="1" si="66"/>
        <v/>
      </c>
      <c r="HL7" t="str">
        <f t="shared" ca="1" si="67"/>
        <v/>
      </c>
      <c r="HO7">
        <v>1</v>
      </c>
      <c r="HP7" t="str">
        <f t="shared" ca="1" si="68"/>
        <v>Jasnoszare</v>
      </c>
      <c r="HQ7" t="str">
        <f ca="1">IF(HP7&lt;&gt;"",VLOOKUP(HP7,Tabela1[],3,FALSE),"")</f>
        <v>spodnie</v>
      </c>
      <c r="HR7" t="str">
        <f t="shared" ca="1" si="69"/>
        <v/>
      </c>
      <c r="HS7" t="str">
        <f t="shared" ca="1" si="69"/>
        <v>Jasnoszare</v>
      </c>
      <c r="HT7" t="str">
        <f t="shared" ca="1" si="69"/>
        <v/>
      </c>
      <c r="HU7" t="str">
        <f t="shared" ca="1" si="69"/>
        <v/>
      </c>
      <c r="HV7" t="str">
        <f t="shared" ca="1" si="69"/>
        <v/>
      </c>
      <c r="HW7" t="str">
        <f t="shared" ca="1" si="69"/>
        <v/>
      </c>
      <c r="HX7" t="str">
        <f t="shared" ca="1" si="69"/>
        <v/>
      </c>
      <c r="HY7" t="str">
        <f t="shared" ca="1" si="69"/>
        <v/>
      </c>
      <c r="HZ7">
        <v>1</v>
      </c>
      <c r="IA7" t="str">
        <f t="shared" ca="1" si="70"/>
        <v/>
      </c>
      <c r="IB7" t="str">
        <f t="shared" ca="1" si="70"/>
        <v>Czarne</v>
      </c>
      <c r="IC7" t="str">
        <f t="shared" ca="1" si="70"/>
        <v/>
      </c>
      <c r="ID7" t="str">
        <f t="shared" ca="1" si="70"/>
        <v>Czysty czarny</v>
      </c>
      <c r="IE7" t="str">
        <f t="shared" ca="1" si="70"/>
        <v/>
      </c>
      <c r="IF7" t="str">
        <f t="shared" ca="1" si="70"/>
        <v/>
      </c>
      <c r="IG7" t="str">
        <f t="shared" ca="1" si="70"/>
        <v/>
      </c>
      <c r="IH7" t="str">
        <f t="shared" ca="1" si="70"/>
        <v/>
      </c>
      <c r="IJ7">
        <v>2</v>
      </c>
      <c r="IK7" t="str">
        <f t="shared" ref="IK7:IK14" ca="1" si="106">IA7</f>
        <v/>
      </c>
      <c r="IL7" t="str">
        <f ca="1">_xlfn.IFNA(IF(VLOOKUP($IK7,Tabela1[#All],6,FALSE)&lt;&gt;0,VLOOKUP($IK7,Tabela1[#All],6,FALSE),""),"")</f>
        <v/>
      </c>
      <c r="IM7" t="str">
        <f ca="1">_xlfn.IFNA(IF(VLOOKUP($IK7,Tabela1[#All],7,FALSE)&lt;&gt;0,VLOOKUP($IK7,Tabela1[#All],7,FALSE),""),"")</f>
        <v/>
      </c>
      <c r="IN7" t="str">
        <f ca="1">_xlfn.IFNA(IF(VLOOKUP($IK7,Tabela1[#All],8,FALSE)&lt;&gt;0,VLOOKUP($IK7,Tabela1[#All],8,FALSE),""),"")</f>
        <v/>
      </c>
      <c r="IO7" t="str">
        <f ca="1">_xlfn.IFNA(IF(VLOOKUP($IK7,Tabela1[#All],10,FALSE)&lt;&gt;"0",VLOOKUP($IK7,Tabela1[#All],10,FALSE),""),"")</f>
        <v/>
      </c>
      <c r="IP7" t="str">
        <f t="shared" ca="1" si="71"/>
        <v/>
      </c>
      <c r="IQ7" t="str">
        <f t="shared" ca="1" si="72"/>
        <v/>
      </c>
      <c r="IR7" t="str">
        <f t="shared" ca="1" si="73"/>
        <v/>
      </c>
      <c r="IS7" t="str">
        <f t="shared" ca="1" si="74"/>
        <v/>
      </c>
      <c r="IT7" t="str">
        <f t="shared" ca="1" si="75"/>
        <v/>
      </c>
      <c r="IU7" t="str">
        <f t="shared" ca="1" si="76"/>
        <v/>
      </c>
      <c r="IV7" t="str">
        <f t="shared" ca="1" si="77"/>
        <v/>
      </c>
      <c r="IW7" t="str">
        <f t="shared" ref="IW7:IW70" ca="1" si="107">IF(IV7&lt;=3,_xlfn.TEXTJOIN(";",TRUE,IP7:IU7),"")</f>
        <v/>
      </c>
      <c r="IX7" t="str">
        <f t="shared" ca="1" si="78"/>
        <v/>
      </c>
      <c r="IY7" t="str">
        <f t="shared" ca="1" si="78"/>
        <v/>
      </c>
      <c r="IZ7" t="str">
        <f t="shared" ca="1" si="78"/>
        <v/>
      </c>
      <c r="JA7" t="str">
        <f ca="1">_xlfn.IFNA(IF(INDEX('Tabela kolorów'!$A$1:$AP$42,MATCH(IX7,'Tabela kolorów'!$A$1:$AP$1,0),MATCH(IY7,'Tabela kolorów'!$A$1:$A$42,0))=1,"+","-"),"")</f>
        <v/>
      </c>
      <c r="JB7" s="1" t="str">
        <f ca="1">_xlfn.IFNA(IF(INDEX('Tabela kolorów'!$A$1:$AP$42,MATCH(IX7,'Tabela kolorów'!$A$1:$AP$1,0),MATCH(IZ7,'Tabela kolorów'!$A$1:$A$42,0))=1,"+","-"),"")</f>
        <v/>
      </c>
      <c r="JC7" s="1" t="str">
        <f ca="1">_xlfn.IFNA(IF(INDEX('Tabela kolorów'!$A$1:$AP$42,MATCH(IY7,'Tabela kolorów'!$A$1:$AP$1,0),MATCH(IZ7,'Tabela kolorów'!$A$1:$A$42,0))=1,"+","-"),"")</f>
        <v/>
      </c>
      <c r="JD7" t="str">
        <f ca="1">IF(IW7&lt;&gt;"",IF(AND(OR(JA7="+",JA7=""),OR(JB7="+",JB7=""),OR(JC7="+",JC7="")),"Dopasowane","Nie dopasowane"),"")</f>
        <v/>
      </c>
      <c r="JE7" t="str">
        <f t="shared" ca="1" si="79"/>
        <v/>
      </c>
      <c r="JF7" t="str">
        <f t="shared" ca="1" si="80"/>
        <v/>
      </c>
      <c r="JI7">
        <v>1</v>
      </c>
      <c r="JJ7" t="str">
        <f t="shared" ca="1" si="81"/>
        <v>Jasnoszare</v>
      </c>
      <c r="JK7" t="str">
        <f ca="1">IF(JJ7&lt;&gt;"",VLOOKUP(JJ7,Tabela1[],3,FALSE),"")</f>
        <v>spodnie</v>
      </c>
      <c r="JL7" t="str">
        <f t="shared" ca="1" si="82"/>
        <v/>
      </c>
      <c r="JM7" t="str">
        <f t="shared" ca="1" si="82"/>
        <v>Jasnoszare</v>
      </c>
      <c r="JN7" t="str">
        <f t="shared" ca="1" si="82"/>
        <v/>
      </c>
      <c r="JO7" t="str">
        <f t="shared" ca="1" si="82"/>
        <v/>
      </c>
      <c r="JP7" t="str">
        <f t="shared" ca="1" si="82"/>
        <v/>
      </c>
      <c r="JQ7" t="str">
        <f t="shared" ca="1" si="82"/>
        <v/>
      </c>
      <c r="JR7" t="str">
        <f t="shared" ca="1" si="82"/>
        <v/>
      </c>
      <c r="JS7" t="str">
        <f t="shared" ca="1" si="82"/>
        <v/>
      </c>
      <c r="JT7">
        <v>1</v>
      </c>
      <c r="JU7" t="str">
        <f t="shared" ca="1" si="83"/>
        <v/>
      </c>
      <c r="JV7" t="str">
        <f t="shared" ca="1" si="83"/>
        <v>Czarne</v>
      </c>
      <c r="JW7" t="str">
        <f t="shared" ca="1" si="83"/>
        <v/>
      </c>
      <c r="JX7" t="str">
        <f t="shared" ca="1" si="83"/>
        <v>Czysty czarny</v>
      </c>
      <c r="JY7" t="str">
        <f t="shared" ca="1" si="83"/>
        <v/>
      </c>
      <c r="JZ7" t="str">
        <f t="shared" ca="1" si="83"/>
        <v/>
      </c>
      <c r="KA7" t="str">
        <f t="shared" ca="1" si="83"/>
        <v/>
      </c>
      <c r="KB7" t="str">
        <f t="shared" ca="1" si="83"/>
        <v/>
      </c>
      <c r="KD7">
        <v>2</v>
      </c>
      <c r="KE7" t="str">
        <f t="shared" ref="KE7:KE10" ca="1" si="108">JU7</f>
        <v/>
      </c>
      <c r="KF7" t="str">
        <f ca="1">_xlfn.IFNA(IF(VLOOKUP($KE7,Tabela1[#All],6,FALSE)&lt;&gt;0,VLOOKUP($KE7,Tabela1[#All],6,FALSE),""),"")</f>
        <v/>
      </c>
      <c r="KG7" t="str">
        <f ca="1">_xlfn.IFNA(IF(VLOOKUP($KE7,Tabela1[#All],7,FALSE)&lt;&gt;0,VLOOKUP($KE7,Tabela1[#All],7,FALSE),""),"")</f>
        <v/>
      </c>
      <c r="KH7" t="str">
        <f ca="1">_xlfn.IFNA(IF(VLOOKUP($KE7,Tabela1[#All],8,FALSE)&lt;&gt;0,VLOOKUP($KE7,Tabela1[#All],8,FALSE),""),"")</f>
        <v/>
      </c>
      <c r="KI7" t="str">
        <f ca="1">_xlfn.IFNA(IF(VLOOKUP($KE7,Tabela1[#All],10,FALSE)&lt;&gt;"0",VLOOKUP($KE7,Tabela1[#All],10,FALSE),""),"")</f>
        <v/>
      </c>
      <c r="KJ7" t="str">
        <f t="shared" ref="KJ7:KJ38" ca="1" si="109">IF($IK7&lt;&gt;"",$IL$2,"")</f>
        <v/>
      </c>
      <c r="KK7" t="str">
        <f t="shared" ref="KK7:KK38" ca="1" si="110">IF($IK7&lt;&gt;"",$IM$2,"")</f>
        <v/>
      </c>
      <c r="KL7" t="str">
        <f t="shared" ref="KL7:KL38" ca="1" si="111">IF($IK7&lt;&gt;"",$IN$2,"")</f>
        <v/>
      </c>
      <c r="KM7" t="str">
        <f t="shared" ca="1" si="84"/>
        <v/>
      </c>
      <c r="KN7" t="str">
        <f t="shared" ca="1" si="85"/>
        <v/>
      </c>
      <c r="KO7" t="str">
        <f t="shared" ca="1" si="86"/>
        <v/>
      </c>
      <c r="KP7" t="str">
        <f t="shared" ca="1" si="87"/>
        <v/>
      </c>
      <c r="KQ7" t="str">
        <f t="shared" ref="KQ7:KQ70" ca="1" si="112">IF(KP7&lt;=3,_xlfn.TEXTJOIN(";",TRUE,KJ7:KO7),"")</f>
        <v/>
      </c>
      <c r="KR7" t="str">
        <f t="shared" ca="1" si="88"/>
        <v/>
      </c>
      <c r="KS7" t="str">
        <f t="shared" ca="1" si="88"/>
        <v/>
      </c>
      <c r="KT7" t="str">
        <f t="shared" ca="1" si="88"/>
        <v/>
      </c>
      <c r="KU7" t="str">
        <f ca="1">_xlfn.IFNA(IF(INDEX('Tabela kolorów'!$A$1:$AP$42,MATCH(KR7,'Tabela kolorów'!$A$1:$AP$1,0),MATCH(KS7,'Tabela kolorów'!$A$1:$A$42,0))=1,"+","-"),"")</f>
        <v/>
      </c>
      <c r="KV7" s="1" t="str">
        <f ca="1">_xlfn.IFNA(IF(INDEX('Tabela kolorów'!$A$1:$AP$42,MATCH(KR7,'Tabela kolorów'!$A$1:$AP$1,0),MATCH(KT7,'Tabela kolorów'!$A$1:$A$42,0))=1,"+","-"),"")</f>
        <v/>
      </c>
      <c r="KW7" s="1" t="str">
        <f ca="1">_xlfn.IFNA(IF(INDEX('Tabela kolorów'!$A$1:$AP$42,MATCH(KS7,'Tabela kolorów'!$A$1:$AP$1,0),MATCH(KT7,'Tabela kolorów'!$A$1:$A$42,0))=1,"+","-"),"")</f>
        <v/>
      </c>
      <c r="KX7" t="str">
        <f ca="1">IF(KQ7&lt;&gt;"",IF(AND(OR(KU7="+",KU7=""),OR(KV7="+",KV7=""),OR(KW7="+",KW7="")),"Dopasowane","Nie dopasowane"),"")</f>
        <v/>
      </c>
      <c r="KY7" t="str">
        <f t="shared" ca="1" si="89"/>
        <v/>
      </c>
      <c r="KZ7" t="str">
        <f t="shared" ca="1" si="90"/>
        <v/>
      </c>
      <c r="LC7">
        <v>1</v>
      </c>
      <c r="LD7" t="str">
        <f t="shared" ca="1" si="91"/>
        <v>Jasnoszare</v>
      </c>
      <c r="LE7" t="str">
        <f ca="1">IF(LD7&lt;&gt;"",VLOOKUP(LD7,Tabela1[],3,FALSE),"")</f>
        <v>spodnie</v>
      </c>
      <c r="LF7" t="str">
        <f t="shared" ca="1" si="92"/>
        <v/>
      </c>
      <c r="LG7" t="str">
        <f t="shared" ca="1" si="92"/>
        <v>Jasnoszare</v>
      </c>
      <c r="LH7" t="str">
        <f t="shared" ca="1" si="92"/>
        <v/>
      </c>
      <c r="LI7" t="str">
        <f t="shared" ca="1" si="92"/>
        <v/>
      </c>
      <c r="LJ7" t="str">
        <f t="shared" ca="1" si="92"/>
        <v/>
      </c>
      <c r="LK7" t="str">
        <f t="shared" ca="1" si="92"/>
        <v/>
      </c>
      <c r="LL7" t="str">
        <f t="shared" ca="1" si="92"/>
        <v/>
      </c>
      <c r="LM7" t="str">
        <f t="shared" ca="1" si="92"/>
        <v/>
      </c>
      <c r="LN7">
        <v>1</v>
      </c>
      <c r="LO7" t="str">
        <f t="shared" ref="LO7:LV16" ca="1" si="113">TRIM(MID(SUBSTITUTE(LO$5,";",REPT(" ",LEN(LO$5))),$LN7*LEN(LO$5)+1,LEN(LO$5)))</f>
        <v/>
      </c>
      <c r="LP7" t="str">
        <f t="shared" ca="1" si="113"/>
        <v>Czarne</v>
      </c>
      <c r="LQ7" t="str">
        <f t="shared" ca="1" si="113"/>
        <v/>
      </c>
      <c r="LR7" t="str">
        <f t="shared" ca="1" si="113"/>
        <v>Czysty czarny</v>
      </c>
      <c r="LS7" t="str">
        <f t="shared" ca="1" si="113"/>
        <v/>
      </c>
      <c r="LT7" t="str">
        <f t="shared" ca="1" si="113"/>
        <v/>
      </c>
      <c r="LU7" t="str">
        <f t="shared" ca="1" si="113"/>
        <v/>
      </c>
      <c r="LV7" t="str">
        <f t="shared" ca="1" si="113"/>
        <v/>
      </c>
    </row>
    <row r="8" spans="1:335" ht="15" thickBot="1" x14ac:dyDescent="0.35">
      <c r="A8" t="s">
        <v>743</v>
      </c>
      <c r="B8" t="s">
        <v>740</v>
      </c>
      <c r="C8" t="s">
        <v>457</v>
      </c>
      <c r="D8" t="s">
        <v>13</v>
      </c>
      <c r="E8" t="str">
        <f t="shared" si="0"/>
        <v>latouniwersalny</v>
      </c>
      <c r="F8" t="s">
        <v>433</v>
      </c>
      <c r="G8" t="s">
        <v>431</v>
      </c>
      <c r="H8" t="s">
        <v>434</v>
      </c>
      <c r="I8" t="s">
        <v>8</v>
      </c>
      <c r="K8" s="731"/>
      <c r="L8" s="679">
        <v>1</v>
      </c>
      <c r="M8" s="677" t="str" cm="1">
        <f t="array" aca="1" ref="M8" ca="1">IFERROR(OFFSET('Wybór ubrań'!A3,0,MATCH(L$7&amp;VLOOKUP($M$4,Lista[],5,FALSE),'Wybór ubrań'!B1:DY1,0),HLOOKUP(L7&amp;VLOOKUP($M$4,Lista[],5,FALSE),'Wybór ubrań'!A84:DY85,2,FALSE)),"")</f>
        <v>Biało czarne Nike</v>
      </c>
      <c r="N8" s="672" t="str">
        <f ca="1">_xlfn.IFNA(IF(VLOOKUP($M8,Tabela1[#All],6,FALSE)&lt;&gt;0,VLOOKUP($M8,Tabela1[#All],6,FALSE),""),"")</f>
        <v>czarny</v>
      </c>
      <c r="O8" s="672" t="str">
        <f ca="1">_xlfn.IFNA(IF(VLOOKUP($M8,Tabela1[#All],7,FALSE)&lt;&gt;0,VLOOKUP($M8,Tabela1[#All],7,FALSE),""),"")</f>
        <v>biały</v>
      </c>
      <c r="P8" s="672" t="str">
        <f ca="1">_xlfn.IFNA(IF(VLOOKUP($M8,Tabela1[#All],8,FALSE)&lt;&gt;0,VLOOKUP($M8,Tabela1[#All],8,FALSE),""),"")</f>
        <v/>
      </c>
      <c r="Q8" s="684" t="str">
        <f ca="1">_xlfn.IFNA(IF(VLOOKUP($M8,Tabela1[#All],10,FALSE)&lt;&gt;"0",VLOOKUP($M8,Tabela1[#All],10,FALSE),""),"")</f>
        <v>Nie</v>
      </c>
      <c r="R8" s="686" t="str">
        <f t="shared" ref="R8:R39" ca="1" si="114">IF(M8&lt;&gt;"",$N$2,"")</f>
        <v>czarny</v>
      </c>
      <c r="S8" s="672" t="str">
        <f t="shared" ref="S8:S39" ca="1" si="115">IF(M8&lt;&gt;"",$O$2,"")</f>
        <v>biały</v>
      </c>
      <c r="T8" s="672" t="str">
        <f ca="1">IF(M8&lt;&gt;"",$P$2,"")</f>
        <v/>
      </c>
      <c r="U8" s="672" t="str">
        <f ca="1">IF(AND(N8&lt;&gt;$N$2,N8&lt;&gt;$O$2,N8&lt;&gt;$P$2),N8,"")</f>
        <v/>
      </c>
      <c r="V8" s="672" t="str">
        <f t="shared" ref="V8:V39" ca="1" si="116">IF(AND(O8&lt;&gt;$N$2,O8&lt;&gt;$O$2,O8&lt;&gt;$P$2),O8,"")</f>
        <v/>
      </c>
      <c r="W8" s="672" t="str">
        <f ca="1">IF(AND(P8&lt;&gt;$N$2,P8&lt;&gt;$O$2,P8&lt;&gt;$P$2),P8,"")</f>
        <v/>
      </c>
      <c r="X8" s="687">
        <f ca="1">IF(M8&lt;&gt;"",IF(R8&lt;&gt;"",1,0)+IF(S8&lt;&gt;"",1,0)+IF(T8&lt;&gt;"",1,0)+IF(U8&lt;&gt;"",1,0)+IF(V8&lt;&gt;"",1,0)+IF(W8&lt;&gt;"",1,0),"")</f>
        <v>2</v>
      </c>
      <c r="Y8" s="686" t="str">
        <f ca="1">IF(X8&lt;=3,_xlfn.TEXTJOIN(";",TRUE,R8:W8),"")</f>
        <v>czarny;biały</v>
      </c>
      <c r="Z8" s="672" t="str">
        <f t="shared" ref="Z8:AB27" ca="1" si="117">TRIM(MID(SUBSTITUTE($Y8,";",REPT(" ",LEN($Y8))),Z$7*LEN($Y8)+1,LEN($Y8)))</f>
        <v>czarny</v>
      </c>
      <c r="AA8" s="672" t="str">
        <f t="shared" ca="1" si="117"/>
        <v>biały</v>
      </c>
      <c r="AB8" s="679" t="str">
        <f t="shared" ca="1" si="117"/>
        <v/>
      </c>
      <c r="AC8" s="685" t="str">
        <f ca="1">_xlfn.IFNA(IF(INDEX('Tabela kolorów'!$A$1:$AP$42,MATCH(Z8,'Tabela kolorów'!$A$1:$AP$1,0),MATCH(AA8,'Tabela kolorów'!$A$1:$A$42,0))=1,"+","-"),"")</f>
        <v>+</v>
      </c>
      <c r="AD8" s="10" t="str">
        <f ca="1">_xlfn.IFNA(IF(INDEX('Tabela kolorów'!$A$1:$AP$42,MATCH(Z8,'Tabela kolorów'!$A$1:$AP$1,0),MATCH(AB8,'Tabela kolorów'!$A$1:$A$42,0))=1,"+","-"),"")</f>
        <v/>
      </c>
      <c r="AE8" s="10" t="str">
        <f ca="1">_xlfn.IFNA(IF(INDEX('Tabela kolorów'!$A$1:$AP$42,MATCH(AA8,'Tabela kolorów'!$A$1:$AP$1,0),MATCH(AB8,'Tabela kolorów'!$A$1:$A$42,0))=1,"+","-"),"")</f>
        <v/>
      </c>
      <c r="AF8" s="679" t="str">
        <f ca="1">IF(Y8&lt;&gt;"",IF(AND(OR(AC8="+",AC8=""),OR(AD8="+",AD8=""),OR(AE8="+",AE8="")),"Dopasowane","Nie dopasowane"),"")</f>
        <v>Dopasowane</v>
      </c>
      <c r="AG8" s="688" t="str">
        <f t="shared" ref="AG8:AG39" ca="1" si="118">IF(AF8="Dopasowane",IF(IF(Q8="Tak",1,0)+IF($Q$2="Tak",1,0)&lt;=1,"Dopasowane","Nie dopasowane"),"")</f>
        <v>Dopasowane</v>
      </c>
      <c r="AH8" s="701" t="str">
        <f ca="1">IF(AG8="Dopasowane",M8,"")</f>
        <v>Biało czarne Nike</v>
      </c>
      <c r="AI8" s="672" t="str">
        <f ca="1">_xlfn.TEXTJOIN(";",TRUE,AH8:AH174)</f>
        <v>Biało czarne Nike;Jasnoszare;Czarne;Czysty biały;Czysty czarny;Czysty zielony;Czysty niebieski;czysty szkarłat</v>
      </c>
      <c r="AK8" s="10">
        <v>1</v>
      </c>
      <c r="AL8" s="672" t="str">
        <f t="shared" ca="1" si="94"/>
        <v>Jasnoszare</v>
      </c>
      <c r="AM8" s="672" t="str">
        <f ca="1">IF(AL8&lt;&gt;"",VLOOKUP(AL8,Tabela1[],3,FALSE),"")</f>
        <v>spodnie</v>
      </c>
      <c r="AN8" s="672" t="str">
        <f t="shared" ca="1" si="95"/>
        <v/>
      </c>
      <c r="AO8" s="672" t="str">
        <f t="shared" ca="1" si="95"/>
        <v>Jasnoszare</v>
      </c>
      <c r="AP8" s="672" t="str">
        <f t="shared" ca="1" si="95"/>
        <v/>
      </c>
      <c r="AQ8" s="672" t="str">
        <f t="shared" ca="1" si="95"/>
        <v/>
      </c>
      <c r="AR8" s="672" t="str">
        <f t="shared" ca="1" si="95"/>
        <v/>
      </c>
      <c r="AS8" s="672" t="str">
        <f t="shared" ca="1" si="95"/>
        <v/>
      </c>
      <c r="AT8" s="672" t="str">
        <f t="shared" ca="1" si="95"/>
        <v/>
      </c>
      <c r="AU8" s="672" t="str">
        <f t="shared" ca="1" si="95"/>
        <v/>
      </c>
      <c r="AW8" s="676" t="s">
        <v>655</v>
      </c>
      <c r="AX8" s="675" t="str">
        <f t="shared" ref="AX8:BE8" ca="1" si="119">_xlfn.TEXTJOIN(";",TRUE,AN7:AN107)</f>
        <v>Biało czarne Nike</v>
      </c>
      <c r="AY8" s="675" t="str">
        <f t="shared" ca="1" si="119"/>
        <v>Jasnoszare;Czarne</v>
      </c>
      <c r="AZ8" s="675" t="str">
        <f t="shared" ca="1" si="119"/>
        <v/>
      </c>
      <c r="BA8" s="675" t="str">
        <f t="shared" ca="1" si="119"/>
        <v>Czysty biały;Czysty czarny;Czysty zielony;Czysty niebieski;czysty szkarłat</v>
      </c>
      <c r="BB8" s="675" t="str">
        <f t="shared" ca="1" si="119"/>
        <v/>
      </c>
      <c r="BC8" s="675" t="str">
        <f t="shared" ca="1" si="119"/>
        <v/>
      </c>
      <c r="BD8" s="675" t="str">
        <f t="shared" ca="1" si="119"/>
        <v/>
      </c>
      <c r="BE8" s="676" t="str">
        <f t="shared" ca="1" si="119"/>
        <v/>
      </c>
      <c r="BG8" s="392"/>
      <c r="BH8">
        <v>3</v>
      </c>
      <c r="BI8" t="str">
        <f t="shared" ca="1" si="18"/>
        <v/>
      </c>
      <c r="BJ8" t="str">
        <f ca="1">_xlfn.IFNA(IF(VLOOKUP($BI8,Tabela1[#All],6,FALSE)&lt;&gt;0,VLOOKUP($BI8,Tabela1[#All],6,FALSE),""),"")</f>
        <v/>
      </c>
      <c r="BK8" t="str">
        <f ca="1">_xlfn.IFNA(IF(VLOOKUP($BI8,Tabela1[#All],7,FALSE)&lt;&gt;0,VLOOKUP($BI8,Tabela1[#All],7,FALSE),""),"")</f>
        <v/>
      </c>
      <c r="BL8" t="str">
        <f ca="1">_xlfn.IFNA(IF(VLOOKUP($BI8,Tabela1[#All],8,FALSE)&lt;&gt;0,VLOOKUP($BI8,Tabela1[#All],8,FALSE),""),"")</f>
        <v/>
      </c>
      <c r="BM8" t="str">
        <f ca="1">_xlfn.IFNA(IF(VLOOKUP($BI8,Tabela1[#All],10,FALSE)&lt;&gt;"0",VLOOKUP($BI8,Tabela1[#All],10,FALSE),""),"")</f>
        <v/>
      </c>
      <c r="BN8" t="str">
        <f t="shared" ca="1" si="19"/>
        <v/>
      </c>
      <c r="BO8" t="str">
        <f t="shared" ca="1" si="20"/>
        <v/>
      </c>
      <c r="BP8" t="str">
        <f t="shared" ca="1" si="21"/>
        <v/>
      </c>
      <c r="BQ8" t="str">
        <f t="shared" ca="1" si="22"/>
        <v/>
      </c>
      <c r="BR8" t="str">
        <f t="shared" ca="1" si="23"/>
        <v/>
      </c>
      <c r="BS8" t="str">
        <f t="shared" ca="1" si="24"/>
        <v/>
      </c>
      <c r="BT8" t="str">
        <f t="shared" ca="1" si="25"/>
        <v/>
      </c>
      <c r="BU8" t="str">
        <f t="shared" ca="1" si="97"/>
        <v/>
      </c>
      <c r="BV8" t="str">
        <f t="shared" ca="1" si="26"/>
        <v/>
      </c>
      <c r="BW8" t="str">
        <f t="shared" ca="1" si="26"/>
        <v/>
      </c>
      <c r="BX8" t="str">
        <f t="shared" ca="1" si="26"/>
        <v/>
      </c>
      <c r="BY8" t="str">
        <f ca="1">_xlfn.IFNA(IF(INDEX('Tabela kolorów'!$A$1:$AP$42,MATCH(BV8,'Tabela kolorów'!$A$1:$AP$1,0),MATCH(BW8,'Tabela kolorów'!$A$1:$A$42,0))=1,"+","-"),"")</f>
        <v/>
      </c>
      <c r="BZ8" s="1" t="str">
        <f ca="1">_xlfn.IFNA(IF(INDEX('Tabela kolorów'!$A$1:$AP$42,MATCH(BV8,'Tabela kolorów'!$A$1:$AP$1,0),MATCH(BX8,'Tabela kolorów'!$A$1:$A$42,0))=1,"+","-"),"")</f>
        <v/>
      </c>
      <c r="CA8" s="1" t="str">
        <f ca="1">_xlfn.IFNA(IF(INDEX('Tabela kolorów'!$A$1:$AP$42,MATCH(BW8,'Tabela kolorów'!$A$1:$AP$1,0),MATCH(BX8,'Tabela kolorów'!$A$1:$A$42,0))=1,"+","-"),"")</f>
        <v/>
      </c>
      <c r="CB8" t="str">
        <f t="shared" ca="1" si="98"/>
        <v/>
      </c>
      <c r="CC8" t="str">
        <f t="shared" ca="1" si="27"/>
        <v/>
      </c>
      <c r="CD8" t="str">
        <f t="shared" ca="1" si="28"/>
        <v/>
      </c>
      <c r="CG8">
        <v>2</v>
      </c>
      <c r="CH8" t="str">
        <f t="shared" ca="1" si="29"/>
        <v>Czarne</v>
      </c>
      <c r="CI8" t="str">
        <f ca="1">IF(CH8&lt;&gt;"",VLOOKUP(CH8,Tabela1[],3,FALSE),"")</f>
        <v>spodnie</v>
      </c>
      <c r="CJ8" t="str">
        <f t="shared" ca="1" si="30"/>
        <v/>
      </c>
      <c r="CK8" t="str">
        <f t="shared" ca="1" si="30"/>
        <v>Czarne</v>
      </c>
      <c r="CL8" t="str">
        <f t="shared" ca="1" si="30"/>
        <v/>
      </c>
      <c r="CM8" t="str">
        <f t="shared" ca="1" si="30"/>
        <v/>
      </c>
      <c r="CN8" t="str">
        <f t="shared" ca="1" si="30"/>
        <v/>
      </c>
      <c r="CO8" t="str">
        <f t="shared" ca="1" si="30"/>
        <v/>
      </c>
      <c r="CP8" t="str">
        <f t="shared" ca="1" si="30"/>
        <v/>
      </c>
      <c r="CQ8" t="str">
        <f t="shared" ca="1" si="30"/>
        <v/>
      </c>
      <c r="CR8">
        <v>2</v>
      </c>
      <c r="CS8" t="str">
        <f t="shared" ca="1" si="31"/>
        <v/>
      </c>
      <c r="CT8" t="str">
        <f t="shared" ca="1" si="31"/>
        <v/>
      </c>
      <c r="CU8" t="str">
        <f t="shared" ca="1" si="31"/>
        <v/>
      </c>
      <c r="CV8" t="str">
        <f t="shared" ca="1" si="31"/>
        <v>Czysty zielony</v>
      </c>
      <c r="CW8" t="str">
        <f t="shared" ca="1" si="31"/>
        <v/>
      </c>
      <c r="CX8" t="str">
        <f t="shared" ca="1" si="31"/>
        <v/>
      </c>
      <c r="CY8" t="str">
        <f t="shared" ca="1" si="31"/>
        <v/>
      </c>
      <c r="CZ8" t="str">
        <f t="shared" ca="1" si="31"/>
        <v/>
      </c>
      <c r="DB8">
        <v>3</v>
      </c>
      <c r="DC8" t="str">
        <f t="shared" ca="1" si="99"/>
        <v/>
      </c>
      <c r="DD8" t="str">
        <f ca="1">_xlfn.IFNA(IF(VLOOKUP($DC8,Tabela1[#All],6,FALSE)&lt;&gt;0,VLOOKUP($DC8,Tabela1[#All],6,FALSE),""),"")</f>
        <v/>
      </c>
      <c r="DE8" t="str">
        <f ca="1">_xlfn.IFNA(IF(VLOOKUP($DC8,Tabela1[#All],7,FALSE)&lt;&gt;0,VLOOKUP($DC8,Tabela1[#All],7,FALSE),""),"")</f>
        <v/>
      </c>
      <c r="DF8" t="str">
        <f ca="1">_xlfn.IFNA(IF(VLOOKUP($DC8,Tabela1[#All],8,FALSE)&lt;&gt;0,VLOOKUP($DC8,Tabela1[#All],8,FALSE),""),"")</f>
        <v/>
      </c>
      <c r="DG8" t="str">
        <f ca="1">_xlfn.IFNA(IF(VLOOKUP($DC8,Tabela1[#All],10,FALSE)&lt;&gt;"0",VLOOKUP($DC8,Tabela1[#All],10,FALSE),""),"")</f>
        <v/>
      </c>
      <c r="DH8" t="str">
        <f t="shared" ca="1" si="32"/>
        <v/>
      </c>
      <c r="DI8" t="str">
        <f t="shared" ca="1" si="33"/>
        <v/>
      </c>
      <c r="DJ8" t="str">
        <f t="shared" ca="1" si="34"/>
        <v/>
      </c>
      <c r="DK8" t="str">
        <f t="shared" ca="1" si="35"/>
        <v/>
      </c>
      <c r="DL8" t="str">
        <f t="shared" ca="1" si="36"/>
        <v/>
      </c>
      <c r="DM8" t="str">
        <f t="shared" ca="1" si="37"/>
        <v/>
      </c>
      <c r="DN8" t="str">
        <f t="shared" ca="1" si="38"/>
        <v/>
      </c>
      <c r="DO8" t="str">
        <f t="shared" ca="1" si="100"/>
        <v/>
      </c>
      <c r="DP8" t="str">
        <f t="shared" ca="1" si="39"/>
        <v/>
      </c>
      <c r="DQ8" t="str">
        <f t="shared" ca="1" si="39"/>
        <v/>
      </c>
      <c r="DR8" t="str">
        <f t="shared" ca="1" si="39"/>
        <v/>
      </c>
      <c r="DS8" t="str">
        <f ca="1">_xlfn.IFNA(IF(INDEX('Tabela kolorów'!$A$1:$AP$42,MATCH(DP8,'Tabela kolorów'!$A$1:$AP$1,0),MATCH(DQ8,'Tabela kolorów'!$A$1:$A$42,0))=1,"+","-"),"")</f>
        <v/>
      </c>
      <c r="DT8" s="1" t="str">
        <f ca="1">_xlfn.IFNA(IF(INDEX('Tabela kolorów'!$A$1:$AP$42,MATCH(DP8,'Tabela kolorów'!$A$1:$AP$1,0),MATCH(DR8,'Tabela kolorów'!$A$1:$A$42,0))=1,"+","-"),"")</f>
        <v/>
      </c>
      <c r="DU8" s="1" t="str">
        <f ca="1">_xlfn.IFNA(IF(INDEX('Tabela kolorów'!$A$1:$AP$42,MATCH(DQ8,'Tabela kolorów'!$A$1:$AP$1,0),MATCH(DR8,'Tabela kolorów'!$A$1:$A$42,0))=1,"+","-"),"")</f>
        <v/>
      </c>
      <c r="DV8" t="str">
        <f t="shared" ref="DV8:DV70" ca="1" si="120">IF(DO8&lt;&gt;"",IF(AND(OR(DS8="+",DS8=""),OR(DT8="+",DT8=""),OR(DU8="+",DU8="")),"Dopasowane","Nie dopasowane"),"")</f>
        <v/>
      </c>
      <c r="DW8" t="str">
        <f t="shared" ca="1" si="40"/>
        <v/>
      </c>
      <c r="DX8" t="str">
        <f t="shared" ca="1" si="41"/>
        <v/>
      </c>
      <c r="EA8">
        <v>2</v>
      </c>
      <c r="EB8" t="str">
        <f t="shared" ca="1" si="42"/>
        <v>Czarne</v>
      </c>
      <c r="EC8" t="str">
        <f ca="1">IF(EB8&lt;&gt;"",VLOOKUP(EB8,Tabela1[],3,FALSE),"")</f>
        <v>spodnie</v>
      </c>
      <c r="ED8" t="str">
        <f t="shared" ca="1" si="43"/>
        <v/>
      </c>
      <c r="EE8" t="str">
        <f t="shared" ca="1" si="43"/>
        <v>Czarne</v>
      </c>
      <c r="EF8" t="str">
        <f t="shared" ca="1" si="43"/>
        <v/>
      </c>
      <c r="EG8" t="str">
        <f t="shared" ca="1" si="43"/>
        <v/>
      </c>
      <c r="EH8" t="str">
        <f t="shared" ca="1" si="43"/>
        <v/>
      </c>
      <c r="EI8" t="str">
        <f t="shared" ca="1" si="43"/>
        <v/>
      </c>
      <c r="EJ8" t="str">
        <f t="shared" ca="1" si="43"/>
        <v/>
      </c>
      <c r="EK8" t="str">
        <f t="shared" ca="1" si="43"/>
        <v/>
      </c>
      <c r="EL8">
        <v>2</v>
      </c>
      <c r="EM8" t="str">
        <f t="shared" ca="1" si="101"/>
        <v/>
      </c>
      <c r="EN8" t="str">
        <f t="shared" ca="1" si="101"/>
        <v/>
      </c>
      <c r="EO8" t="str">
        <f t="shared" ca="1" si="101"/>
        <v/>
      </c>
      <c r="EP8" t="str">
        <f t="shared" ca="1" si="101"/>
        <v>Czysty niebieski</v>
      </c>
      <c r="EQ8" t="str">
        <f t="shared" ca="1" si="101"/>
        <v/>
      </c>
      <c r="ER8" t="str">
        <f t="shared" ca="1" si="101"/>
        <v/>
      </c>
      <c r="ES8" t="str">
        <f t="shared" ca="1" si="101"/>
        <v/>
      </c>
      <c r="ET8" t="str">
        <f t="shared" ca="1" si="101"/>
        <v/>
      </c>
      <c r="EV8">
        <v>3</v>
      </c>
      <c r="EW8" t="str">
        <f t="shared" ca="1" si="102"/>
        <v/>
      </c>
      <c r="EX8" t="str">
        <f ca="1">_xlfn.IFNA(IF(VLOOKUP($EW8,Tabela1[#All],6,FALSE)&lt;&gt;0,VLOOKUP($EW8,Tabela1[#All],6,FALSE),""),"")</f>
        <v/>
      </c>
      <c r="EY8" t="str">
        <f ca="1">_xlfn.IFNA(IF(VLOOKUP($EW8,Tabela1[#All],7,FALSE)&lt;&gt;0,VLOOKUP($EW8,Tabela1[#All],7,FALSE),""),"")</f>
        <v/>
      </c>
      <c r="EZ8" t="str">
        <f ca="1">_xlfn.IFNA(IF(VLOOKUP($EW8,Tabela1[#All],8,FALSE)&lt;&gt;0,VLOOKUP($EW8,Tabela1[#All],8,FALSE),""),"")</f>
        <v/>
      </c>
      <c r="FA8" t="str">
        <f ca="1">_xlfn.IFNA(IF(VLOOKUP($EW8,Tabela1[#All],10,FALSE)&lt;&gt;"0",VLOOKUP($EW8,Tabela1[#All],10,FALSE),""),"")</f>
        <v/>
      </c>
      <c r="FB8" t="str">
        <f t="shared" ca="1" si="45"/>
        <v/>
      </c>
      <c r="FC8" t="str">
        <f t="shared" ca="1" si="46"/>
        <v/>
      </c>
      <c r="FD8" t="str">
        <f t="shared" ca="1" si="47"/>
        <v/>
      </c>
      <c r="FE8" t="str">
        <f t="shared" ca="1" si="48"/>
        <v/>
      </c>
      <c r="FF8" t="str">
        <f t="shared" ca="1" si="49"/>
        <v/>
      </c>
      <c r="FG8" t="str">
        <f t="shared" ca="1" si="50"/>
        <v/>
      </c>
      <c r="FH8" t="str">
        <f t="shared" ca="1" si="51"/>
        <v/>
      </c>
      <c r="FI8" t="str">
        <f t="shared" ca="1" si="103"/>
        <v/>
      </c>
      <c r="FJ8" t="str">
        <f t="shared" ca="1" si="52"/>
        <v/>
      </c>
      <c r="FK8" t="str">
        <f t="shared" ca="1" si="52"/>
        <v/>
      </c>
      <c r="FL8" t="str">
        <f t="shared" ca="1" si="52"/>
        <v/>
      </c>
      <c r="FM8" t="str">
        <f ca="1">_xlfn.IFNA(IF(INDEX('Tabela kolorów'!$A$1:$AP$42,MATCH(FJ8,'Tabela kolorów'!$A$1:$AP$1,0),MATCH(FK8,'Tabela kolorów'!$A$1:$A$42,0))=1,"+","-"),"")</f>
        <v/>
      </c>
      <c r="FN8" s="1" t="str">
        <f ca="1">_xlfn.IFNA(IF(INDEX('Tabela kolorów'!$A$1:$AP$42,MATCH(FJ8,'Tabela kolorów'!$A$1:$AP$1,0),MATCH(FL8,'Tabela kolorów'!$A$1:$A$42,0))=1,"+","-"),"")</f>
        <v/>
      </c>
      <c r="FO8" s="1" t="str">
        <f ca="1">_xlfn.IFNA(IF(INDEX('Tabela kolorów'!$A$1:$AP$42,MATCH(FK8,'Tabela kolorów'!$A$1:$AP$1,0),MATCH(FL8,'Tabela kolorów'!$A$1:$A$42,0))=1,"+","-"),"")</f>
        <v/>
      </c>
      <c r="FP8" t="str">
        <f t="shared" ref="FP8:FP71" ca="1" si="121">IF(FI8&lt;&gt;"",IF(AND(OR(FM8="+",FM8=""),OR(FN8="+",FN8=""),OR(FO8="+",FO8="")),"Dopasowane","Nie dopasowane"),"")</f>
        <v/>
      </c>
      <c r="FQ8" t="str">
        <f t="shared" ca="1" si="53"/>
        <v/>
      </c>
      <c r="FR8" t="str">
        <f t="shared" ca="1" si="54"/>
        <v/>
      </c>
      <c r="FU8">
        <v>2</v>
      </c>
      <c r="FV8" t="str">
        <f t="shared" ca="1" si="55"/>
        <v>Czarne</v>
      </c>
      <c r="FW8" t="str">
        <f ca="1">IF(FV8&lt;&gt;"",VLOOKUP(FV8,Tabela1[],3,FALSE),"")</f>
        <v>spodnie</v>
      </c>
      <c r="FX8" t="str">
        <f t="shared" ca="1" si="56"/>
        <v/>
      </c>
      <c r="FY8" t="str">
        <f t="shared" ca="1" si="56"/>
        <v>Czarne</v>
      </c>
      <c r="FZ8" t="str">
        <f t="shared" ca="1" si="56"/>
        <v/>
      </c>
      <c r="GA8" t="str">
        <f t="shared" ca="1" si="56"/>
        <v/>
      </c>
      <c r="GB8" t="str">
        <f t="shared" ca="1" si="56"/>
        <v/>
      </c>
      <c r="GC8" t="str">
        <f t="shared" ca="1" si="56"/>
        <v/>
      </c>
      <c r="GD8" t="str">
        <f t="shared" ca="1" si="56"/>
        <v/>
      </c>
      <c r="GE8" t="str">
        <f t="shared" ca="1" si="56"/>
        <v/>
      </c>
      <c r="GF8">
        <v>2</v>
      </c>
      <c r="GG8" t="str">
        <f t="shared" ca="1" si="57"/>
        <v/>
      </c>
      <c r="GH8" t="str">
        <f t="shared" ca="1" si="57"/>
        <v/>
      </c>
      <c r="GI8" t="str">
        <f t="shared" ca="1" si="57"/>
        <v/>
      </c>
      <c r="GJ8" t="str">
        <f t="shared" ca="1" si="57"/>
        <v>Czysty niebieski</v>
      </c>
      <c r="GK8" t="str">
        <f t="shared" ca="1" si="57"/>
        <v/>
      </c>
      <c r="GL8" t="str">
        <f t="shared" ca="1" si="57"/>
        <v/>
      </c>
      <c r="GM8" t="str">
        <f t="shared" ca="1" si="57"/>
        <v/>
      </c>
      <c r="GN8" t="str">
        <f t="shared" ca="1" si="57"/>
        <v/>
      </c>
      <c r="GP8">
        <v>3</v>
      </c>
      <c r="GQ8" t="str">
        <f t="shared" ca="1" si="104"/>
        <v/>
      </c>
      <c r="GR8" t="str">
        <f ca="1">_xlfn.IFNA(IF(VLOOKUP($GQ8,Tabela1[#All],6,FALSE)&lt;&gt;0,VLOOKUP($GQ8,Tabela1[#All],6,FALSE),""),"")</f>
        <v/>
      </c>
      <c r="GS8" t="str">
        <f ca="1">_xlfn.IFNA(IF(VLOOKUP($GQ8,Tabela1[#All],7,FALSE)&lt;&gt;0,VLOOKUP($GQ8,Tabela1[#All],7,FALSE),""),"")</f>
        <v/>
      </c>
      <c r="GT8" t="str">
        <f ca="1">_xlfn.IFNA(IF(VLOOKUP($GQ8,Tabela1[#All],8,FALSE)&lt;&gt;0,VLOOKUP($GQ8,Tabela1[#All],8,FALSE),""),"")</f>
        <v/>
      </c>
      <c r="GU8" t="str">
        <f ca="1">_xlfn.IFNA(IF(VLOOKUP($GQ8,Tabela1[#All],10,FALSE)&lt;&gt;"0",VLOOKUP($GQ8,Tabela1[#All],10,FALSE),""),"")</f>
        <v/>
      </c>
      <c r="GV8" t="str">
        <f t="shared" ca="1" si="58"/>
        <v/>
      </c>
      <c r="GW8" t="str">
        <f t="shared" ca="1" si="59"/>
        <v/>
      </c>
      <c r="GX8" t="str">
        <f t="shared" ca="1" si="60"/>
        <v/>
      </c>
      <c r="GY8" t="str">
        <f t="shared" ca="1" si="61"/>
        <v/>
      </c>
      <c r="GZ8" t="str">
        <f t="shared" ca="1" si="62"/>
        <v/>
      </c>
      <c r="HA8" t="str">
        <f t="shared" ca="1" si="63"/>
        <v/>
      </c>
      <c r="HB8" t="str">
        <f t="shared" ca="1" si="64"/>
        <v/>
      </c>
      <c r="HC8" t="str">
        <f t="shared" ca="1" si="105"/>
        <v/>
      </c>
      <c r="HD8" t="str">
        <f t="shared" ca="1" si="65"/>
        <v/>
      </c>
      <c r="HE8" t="str">
        <f t="shared" ca="1" si="65"/>
        <v/>
      </c>
      <c r="HF8" t="str">
        <f t="shared" ca="1" si="65"/>
        <v/>
      </c>
      <c r="HG8" t="str">
        <f ca="1">_xlfn.IFNA(IF(INDEX('Tabela kolorów'!$A$1:$AP$42,MATCH(HD8,'Tabela kolorów'!$A$1:$AP$1,0),MATCH(HE8,'Tabela kolorów'!$A$1:$A$42,0))=1,"+","-"),"")</f>
        <v/>
      </c>
      <c r="HH8" s="1" t="str">
        <f ca="1">_xlfn.IFNA(IF(INDEX('Tabela kolorów'!$A$1:$AP$42,MATCH(HD8,'Tabela kolorów'!$A$1:$AP$1,0),MATCH(HF8,'Tabela kolorów'!$A$1:$A$42,0))=1,"+","-"),"")</f>
        <v/>
      </c>
      <c r="HI8" s="1" t="str">
        <f ca="1">_xlfn.IFNA(IF(INDEX('Tabela kolorów'!$A$1:$AP$42,MATCH(HE8,'Tabela kolorów'!$A$1:$AP$1,0),MATCH(HF8,'Tabela kolorów'!$A$1:$A$42,0))=1,"+","-"),"")</f>
        <v/>
      </c>
      <c r="HJ8" t="str">
        <f t="shared" ref="HJ8:HJ71" ca="1" si="122">IF(HC8&lt;&gt;"",IF(AND(OR(HG8="+",HG8=""),OR(HH8="+",HH8=""),OR(HI8="+",HI8="")),"Dopasowane","Nie dopasowane"),"")</f>
        <v/>
      </c>
      <c r="HK8" t="str">
        <f t="shared" ca="1" si="66"/>
        <v/>
      </c>
      <c r="HL8" t="str">
        <f t="shared" ca="1" si="67"/>
        <v/>
      </c>
      <c r="HO8">
        <v>2</v>
      </c>
      <c r="HP8" t="str">
        <f t="shared" ca="1" si="68"/>
        <v>Czarne</v>
      </c>
      <c r="HQ8" t="str">
        <f ca="1">IF(HP8&lt;&gt;"",VLOOKUP(HP8,Tabela1[],3,FALSE),"")</f>
        <v>spodnie</v>
      </c>
      <c r="HR8" t="str">
        <f t="shared" ca="1" si="69"/>
        <v/>
      </c>
      <c r="HS8" t="str">
        <f t="shared" ca="1" si="69"/>
        <v>Czarne</v>
      </c>
      <c r="HT8" t="str">
        <f t="shared" ca="1" si="69"/>
        <v/>
      </c>
      <c r="HU8" t="str">
        <f t="shared" ca="1" si="69"/>
        <v/>
      </c>
      <c r="HV8" t="str">
        <f t="shared" ca="1" si="69"/>
        <v/>
      </c>
      <c r="HW8" t="str">
        <f t="shared" ca="1" si="69"/>
        <v/>
      </c>
      <c r="HX8" t="str">
        <f t="shared" ca="1" si="69"/>
        <v/>
      </c>
      <c r="HY8" t="str">
        <f t="shared" ca="1" si="69"/>
        <v/>
      </c>
      <c r="HZ8">
        <v>2</v>
      </c>
      <c r="IA8" t="str">
        <f t="shared" ca="1" si="70"/>
        <v/>
      </c>
      <c r="IB8" t="str">
        <f t="shared" ca="1" si="70"/>
        <v/>
      </c>
      <c r="IC8" t="str">
        <f t="shared" ca="1" si="70"/>
        <v/>
      </c>
      <c r="ID8" t="str">
        <f t="shared" ca="1" si="70"/>
        <v>Czysty niebieski</v>
      </c>
      <c r="IE8" t="str">
        <f t="shared" ca="1" si="70"/>
        <v/>
      </c>
      <c r="IF8" t="str">
        <f t="shared" ca="1" si="70"/>
        <v/>
      </c>
      <c r="IG8" t="str">
        <f t="shared" ca="1" si="70"/>
        <v/>
      </c>
      <c r="IH8" t="str">
        <f t="shared" ca="1" si="70"/>
        <v/>
      </c>
      <c r="IJ8">
        <v>3</v>
      </c>
      <c r="IK8" t="str">
        <f t="shared" ca="1" si="106"/>
        <v/>
      </c>
      <c r="IL8" t="str">
        <f ca="1">_xlfn.IFNA(IF(VLOOKUP($IK8,Tabela1[#All],6,FALSE)&lt;&gt;0,VLOOKUP($IK8,Tabela1[#All],6,FALSE),""),"")</f>
        <v/>
      </c>
      <c r="IM8" t="str">
        <f ca="1">_xlfn.IFNA(IF(VLOOKUP($IK8,Tabela1[#All],7,FALSE)&lt;&gt;0,VLOOKUP($IK8,Tabela1[#All],7,FALSE),""),"")</f>
        <v/>
      </c>
      <c r="IN8" t="str">
        <f ca="1">_xlfn.IFNA(IF(VLOOKUP($IK8,Tabela1[#All],8,FALSE)&lt;&gt;0,VLOOKUP($IK8,Tabela1[#All],8,FALSE),""),"")</f>
        <v/>
      </c>
      <c r="IO8" t="str">
        <f ca="1">_xlfn.IFNA(IF(VLOOKUP($IK8,Tabela1[#All],10,FALSE)&lt;&gt;"0",VLOOKUP($IK8,Tabela1[#All],10,FALSE),""),"")</f>
        <v/>
      </c>
      <c r="IP8" t="str">
        <f t="shared" ca="1" si="71"/>
        <v/>
      </c>
      <c r="IQ8" t="str">
        <f t="shared" ca="1" si="72"/>
        <v/>
      </c>
      <c r="IR8" t="str">
        <f t="shared" ca="1" si="73"/>
        <v/>
      </c>
      <c r="IS8" t="str">
        <f t="shared" ca="1" si="74"/>
        <v/>
      </c>
      <c r="IT8" t="str">
        <f t="shared" ca="1" si="75"/>
        <v/>
      </c>
      <c r="IU8" t="str">
        <f t="shared" ca="1" si="76"/>
        <v/>
      </c>
      <c r="IV8" t="str">
        <f t="shared" ca="1" si="77"/>
        <v/>
      </c>
      <c r="IW8" t="str">
        <f t="shared" ca="1" si="107"/>
        <v/>
      </c>
      <c r="IX8" t="str">
        <f t="shared" ca="1" si="78"/>
        <v/>
      </c>
      <c r="IY8" t="str">
        <f t="shared" ca="1" si="78"/>
        <v/>
      </c>
      <c r="IZ8" t="str">
        <f t="shared" ca="1" si="78"/>
        <v/>
      </c>
      <c r="JA8" t="str">
        <f ca="1">_xlfn.IFNA(IF(INDEX('Tabela kolorów'!$A$1:$AP$42,MATCH(IX8,'Tabela kolorów'!$A$1:$AP$1,0),MATCH(IY8,'Tabela kolorów'!$A$1:$A$42,0))=1,"+","-"),"")</f>
        <v/>
      </c>
      <c r="JB8" s="1" t="str">
        <f ca="1">_xlfn.IFNA(IF(INDEX('Tabela kolorów'!$A$1:$AP$42,MATCH(IX8,'Tabela kolorów'!$A$1:$AP$1,0),MATCH(IZ8,'Tabela kolorów'!$A$1:$A$42,0))=1,"+","-"),"")</f>
        <v/>
      </c>
      <c r="JC8" s="1" t="str">
        <f ca="1">_xlfn.IFNA(IF(INDEX('Tabela kolorów'!$A$1:$AP$42,MATCH(IY8,'Tabela kolorów'!$A$1:$AP$1,0),MATCH(IZ8,'Tabela kolorów'!$A$1:$A$42,0))=1,"+","-"),"")</f>
        <v/>
      </c>
      <c r="JD8" t="str">
        <f t="shared" ref="JD8:JD71" ca="1" si="123">IF(IW8&lt;&gt;"",IF(AND(OR(JA8="+",JA8=""),OR(JB8="+",JB8=""),OR(JC8="+",JC8="")),"Dopasowane","Nie dopasowane"),"")</f>
        <v/>
      </c>
      <c r="JE8" t="str">
        <f t="shared" ca="1" si="79"/>
        <v/>
      </c>
      <c r="JF8" t="str">
        <f t="shared" ca="1" si="80"/>
        <v/>
      </c>
      <c r="JI8">
        <v>2</v>
      </c>
      <c r="JJ8" t="str">
        <f t="shared" ca="1" si="81"/>
        <v>Czarne</v>
      </c>
      <c r="JK8" t="str">
        <f ca="1">IF(JJ8&lt;&gt;"",VLOOKUP(JJ8,Tabela1[],3,FALSE),"")</f>
        <v>spodnie</v>
      </c>
      <c r="JL8" t="str">
        <f t="shared" ca="1" si="82"/>
        <v/>
      </c>
      <c r="JM8" t="str">
        <f t="shared" ca="1" si="82"/>
        <v>Czarne</v>
      </c>
      <c r="JN8" t="str">
        <f t="shared" ca="1" si="82"/>
        <v/>
      </c>
      <c r="JO8" t="str">
        <f t="shared" ca="1" si="82"/>
        <v/>
      </c>
      <c r="JP8" t="str">
        <f t="shared" ca="1" si="82"/>
        <v/>
      </c>
      <c r="JQ8" t="str">
        <f t="shared" ca="1" si="82"/>
        <v/>
      </c>
      <c r="JR8" t="str">
        <f t="shared" ca="1" si="82"/>
        <v/>
      </c>
      <c r="JS8" t="str">
        <f t="shared" ca="1" si="82"/>
        <v/>
      </c>
      <c r="JT8">
        <v>2</v>
      </c>
      <c r="JU8" t="str">
        <f t="shared" ca="1" si="83"/>
        <v/>
      </c>
      <c r="JV8" t="str">
        <f t="shared" ca="1" si="83"/>
        <v/>
      </c>
      <c r="JW8" t="str">
        <f t="shared" ca="1" si="83"/>
        <v/>
      </c>
      <c r="JX8" t="str">
        <f t="shared" ca="1" si="83"/>
        <v>Czysty niebieski</v>
      </c>
      <c r="JY8" t="str">
        <f t="shared" ca="1" si="83"/>
        <v/>
      </c>
      <c r="JZ8" t="str">
        <f t="shared" ca="1" si="83"/>
        <v/>
      </c>
      <c r="KA8" t="str">
        <f t="shared" ca="1" si="83"/>
        <v/>
      </c>
      <c r="KB8" t="str">
        <f t="shared" ca="1" si="83"/>
        <v/>
      </c>
      <c r="KD8">
        <v>3</v>
      </c>
      <c r="KE8" t="str">
        <f t="shared" ca="1" si="108"/>
        <v/>
      </c>
      <c r="KF8" t="str">
        <f ca="1">_xlfn.IFNA(IF(VLOOKUP($KE8,Tabela1[#All],6,FALSE)&lt;&gt;0,VLOOKUP($KE8,Tabela1[#All],6,FALSE),""),"")</f>
        <v/>
      </c>
      <c r="KG8" t="str">
        <f ca="1">_xlfn.IFNA(IF(VLOOKUP($KE8,Tabela1[#All],7,FALSE)&lt;&gt;0,VLOOKUP($KE8,Tabela1[#All],7,FALSE),""),"")</f>
        <v/>
      </c>
      <c r="KH8" t="str">
        <f ca="1">_xlfn.IFNA(IF(VLOOKUP($KE8,Tabela1[#All],8,FALSE)&lt;&gt;0,VLOOKUP($KE8,Tabela1[#All],8,FALSE),""),"")</f>
        <v/>
      </c>
      <c r="KI8" t="str">
        <f ca="1">_xlfn.IFNA(IF(VLOOKUP($KE8,Tabela1[#All],10,FALSE)&lt;&gt;"0",VLOOKUP($KE8,Tabela1[#All],10,FALSE),""),"")</f>
        <v/>
      </c>
      <c r="KJ8" t="str">
        <f t="shared" ca="1" si="109"/>
        <v/>
      </c>
      <c r="KK8" t="str">
        <f t="shared" ca="1" si="110"/>
        <v/>
      </c>
      <c r="KL8" t="str">
        <f t="shared" ca="1" si="111"/>
        <v/>
      </c>
      <c r="KM8" t="str">
        <f t="shared" ca="1" si="84"/>
        <v/>
      </c>
      <c r="KN8" t="str">
        <f t="shared" ca="1" si="85"/>
        <v/>
      </c>
      <c r="KO8" t="str">
        <f t="shared" ca="1" si="86"/>
        <v/>
      </c>
      <c r="KP8" t="str">
        <f t="shared" ca="1" si="87"/>
        <v/>
      </c>
      <c r="KQ8" t="str">
        <f t="shared" ca="1" si="112"/>
        <v/>
      </c>
      <c r="KR8" t="str">
        <f t="shared" ca="1" si="88"/>
        <v/>
      </c>
      <c r="KS8" t="str">
        <f t="shared" ca="1" si="88"/>
        <v/>
      </c>
      <c r="KT8" t="str">
        <f t="shared" ca="1" si="88"/>
        <v/>
      </c>
      <c r="KU8" t="str">
        <f ca="1">_xlfn.IFNA(IF(INDEX('Tabela kolorów'!$A$1:$AP$42,MATCH(KR8,'Tabela kolorów'!$A$1:$AP$1,0),MATCH(KS8,'Tabela kolorów'!$A$1:$A$42,0))=1,"+","-"),"")</f>
        <v/>
      </c>
      <c r="KV8" s="1" t="str">
        <f ca="1">_xlfn.IFNA(IF(INDEX('Tabela kolorów'!$A$1:$AP$42,MATCH(KR8,'Tabela kolorów'!$A$1:$AP$1,0),MATCH(KT8,'Tabela kolorów'!$A$1:$A$42,0))=1,"+","-"),"")</f>
        <v/>
      </c>
      <c r="KW8" s="1" t="str">
        <f ca="1">_xlfn.IFNA(IF(INDEX('Tabela kolorów'!$A$1:$AP$42,MATCH(KS8,'Tabela kolorów'!$A$1:$AP$1,0),MATCH(KT8,'Tabela kolorów'!$A$1:$A$42,0))=1,"+","-"),"")</f>
        <v/>
      </c>
      <c r="KX8" t="str">
        <f t="shared" ref="KX8" ca="1" si="124">IF(KQ8&lt;&gt;"",IF(AND(OR(KU8="+",KU8=""),OR(KV8="+",KV8=""),OR(KW8="+",KW8="")),"Dopasowane","Nie dopasowane"),"")</f>
        <v/>
      </c>
      <c r="KY8" t="str">
        <f t="shared" ca="1" si="89"/>
        <v/>
      </c>
      <c r="KZ8" t="str">
        <f t="shared" ca="1" si="90"/>
        <v/>
      </c>
      <c r="LC8">
        <v>2</v>
      </c>
      <c r="LD8" t="str">
        <f t="shared" ca="1" si="91"/>
        <v>Czarne</v>
      </c>
      <c r="LE8" t="str">
        <f ca="1">IF(LD8&lt;&gt;"",VLOOKUP(LD8,Tabela1[],3,FALSE),"")</f>
        <v>spodnie</v>
      </c>
      <c r="LF8" t="str">
        <f t="shared" ca="1" si="92"/>
        <v/>
      </c>
      <c r="LG8" t="str">
        <f t="shared" ca="1" si="92"/>
        <v>Czarne</v>
      </c>
      <c r="LH8" t="str">
        <f t="shared" ca="1" si="92"/>
        <v/>
      </c>
      <c r="LI8" t="str">
        <f t="shared" ca="1" si="92"/>
        <v/>
      </c>
      <c r="LJ8" t="str">
        <f t="shared" ca="1" si="92"/>
        <v/>
      </c>
      <c r="LK8" t="str">
        <f t="shared" ca="1" si="92"/>
        <v/>
      </c>
      <c r="LL8" t="str">
        <f t="shared" ca="1" si="92"/>
        <v/>
      </c>
      <c r="LM8" t="str">
        <f t="shared" ca="1" si="92"/>
        <v/>
      </c>
      <c r="LN8">
        <v>2</v>
      </c>
      <c r="LO8" t="str">
        <f t="shared" ca="1" si="113"/>
        <v/>
      </c>
      <c r="LP8" t="str">
        <f t="shared" ca="1" si="113"/>
        <v/>
      </c>
      <c r="LQ8" t="str">
        <f t="shared" ca="1" si="113"/>
        <v/>
      </c>
      <c r="LR8" t="str">
        <f t="shared" ca="1" si="113"/>
        <v>Czysty niebieski</v>
      </c>
      <c r="LS8" t="str">
        <f t="shared" ca="1" si="113"/>
        <v/>
      </c>
      <c r="LT8" t="str">
        <f t="shared" ca="1" si="113"/>
        <v/>
      </c>
      <c r="LU8" t="str">
        <f t="shared" ca="1" si="113"/>
        <v/>
      </c>
      <c r="LV8" t="str">
        <f t="shared" ca="1" si="113"/>
        <v/>
      </c>
    </row>
    <row r="9" spans="1:335" x14ac:dyDescent="0.3">
      <c r="A9" t="s">
        <v>753</v>
      </c>
      <c r="B9" t="s">
        <v>752</v>
      </c>
      <c r="C9" t="s">
        <v>457</v>
      </c>
      <c r="D9" t="s">
        <v>13</v>
      </c>
      <c r="E9" t="str">
        <f t="shared" si="0"/>
        <v>latouniwersalny</v>
      </c>
      <c r="F9" t="s">
        <v>686</v>
      </c>
      <c r="G9" t="s">
        <v>431</v>
      </c>
      <c r="I9" t="s">
        <v>8</v>
      </c>
      <c r="K9" s="731"/>
      <c r="L9" s="679">
        <v>2</v>
      </c>
      <c r="N9" s="672" t="str">
        <f>_xlfn.IFNA(IF(VLOOKUP($M9,Tabela1[#All],6,FALSE)&lt;&gt;0,VLOOKUP($M9,Tabela1[#All],6,FALSE),""),"")</f>
        <v/>
      </c>
      <c r="O9" s="672" t="str">
        <f>_xlfn.IFNA(IF(VLOOKUP($M9,Tabela1[#All],7,FALSE)&lt;&gt;0,VLOOKUP($M9,Tabela1[#All],7,FALSE),""),"")</f>
        <v/>
      </c>
      <c r="P9" s="672" t="str">
        <f>_xlfn.IFNA(IF(VLOOKUP($M9,Tabela1[#All],8,FALSE)&lt;&gt;0,VLOOKUP($M9,Tabela1[#All],8,FALSE),""),"")</f>
        <v/>
      </c>
      <c r="Q9" s="684" t="str">
        <f>_xlfn.IFNA(IF(VLOOKUP($M9,Tabela1[#All],10,FALSE)&lt;&gt;"0",VLOOKUP($M9,Tabela1[#All],10,FALSE),""),"")</f>
        <v/>
      </c>
      <c r="R9" s="686" t="str">
        <f t="shared" si="114"/>
        <v/>
      </c>
      <c r="S9" s="672" t="str">
        <f t="shared" si="115"/>
        <v/>
      </c>
      <c r="T9" s="672" t="str">
        <f t="shared" ref="T9:T39" si="125">IF(M9&lt;&gt;"",$P$2,"")</f>
        <v/>
      </c>
      <c r="U9" s="672" t="str">
        <f t="shared" ref="U9:U39" si="126">IF(AND(N9&lt;&gt;$N$2,N9&lt;&gt;$O$2,N9&lt;&gt;$P$2),N9,"")</f>
        <v/>
      </c>
      <c r="V9" s="672" t="str">
        <f t="shared" si="116"/>
        <v/>
      </c>
      <c r="W9" s="672" t="str">
        <f t="shared" ref="W9:W39" si="127">IF(AND(P9&lt;&gt;$N$2,P9&lt;&gt;$O$2,P9&lt;&gt;$P$2),P9,"")</f>
        <v/>
      </c>
      <c r="X9" s="687" t="str">
        <f t="shared" ref="X9:X39" si="128">IF(M9&lt;&gt;"",IF(R9&lt;&gt;"",1,0)+IF(S9&lt;&gt;"",1,0)+IF(T9&lt;&gt;"",1,0)+IF(U9&lt;&gt;"",1,0)+IF(V9&lt;&gt;"",1,0)+IF(W9&lt;&gt;"",1,0),"")</f>
        <v/>
      </c>
      <c r="Y9" s="686" t="str">
        <f t="shared" ref="Y9:Y72" si="129">IF(X9&lt;=3,_xlfn.TEXTJOIN(";",TRUE,R9:W9),"")</f>
        <v/>
      </c>
      <c r="Z9" s="672" t="str">
        <f t="shared" si="117"/>
        <v/>
      </c>
      <c r="AA9" s="672" t="str">
        <f t="shared" si="117"/>
        <v/>
      </c>
      <c r="AB9" s="679" t="str">
        <f t="shared" si="117"/>
        <v/>
      </c>
      <c r="AC9" s="685" t="str">
        <f>_xlfn.IFNA(IF(INDEX('Tabela kolorów'!$A$1:$AP$42,MATCH(Z9,'Tabela kolorów'!$A$1:$AP$1,0),MATCH(AA9,'Tabela kolorów'!$A$1:$A$42,0))=1,"+","-"),"")</f>
        <v/>
      </c>
      <c r="AD9" s="10" t="str">
        <f>_xlfn.IFNA(IF(INDEX('Tabela kolorów'!$A$1:$AP$42,MATCH(Z9,'Tabela kolorów'!$A$1:$AP$1,0),MATCH(AB9,'Tabela kolorów'!$A$1:$A$42,0))=1,"+","-"),"")</f>
        <v/>
      </c>
      <c r="AE9" s="10" t="str">
        <f>_xlfn.IFNA(IF(INDEX('Tabela kolorów'!$A$1:$AP$42,MATCH(AA9,'Tabela kolorów'!$A$1:$AP$1,0),MATCH(AB9,'Tabela kolorów'!$A$1:$A$42,0))=1,"+","-"),"")</f>
        <v/>
      </c>
      <c r="AF9" s="679" t="str">
        <f t="shared" ref="AF9:AF13" si="130">IF(Y9&lt;&gt;"",IF(AND(OR(AC9="+",AC9=""),OR(AD9="+",AD9=""),OR(AE9="+",AE9="")),"Dopasowane","Nie dopasowane"),"")</f>
        <v/>
      </c>
      <c r="AG9" s="688" t="str">
        <f t="shared" si="118"/>
        <v/>
      </c>
      <c r="AH9" s="701" t="str">
        <f t="shared" ref="AH9:AH39" si="131">IF(AG9="Dopasowane",M9,"")</f>
        <v/>
      </c>
      <c r="AK9" s="10">
        <v>2</v>
      </c>
      <c r="AL9" s="672" t="str">
        <f t="shared" ca="1" si="94"/>
        <v>Czarne</v>
      </c>
      <c r="AM9" s="672" t="str">
        <f ca="1">IF(AL9&lt;&gt;"",VLOOKUP(AL9,Tabela1[],3,FALSE),"")</f>
        <v>spodnie</v>
      </c>
      <c r="AN9" s="672" t="str">
        <f t="shared" ca="1" si="95"/>
        <v/>
      </c>
      <c r="AO9" s="672" t="str">
        <f t="shared" ca="1" si="95"/>
        <v>Czarne</v>
      </c>
      <c r="AP9" s="672" t="str">
        <f t="shared" ca="1" si="95"/>
        <v/>
      </c>
      <c r="AQ9" s="672" t="str">
        <f t="shared" ca="1" si="95"/>
        <v/>
      </c>
      <c r="AR9" s="672" t="str">
        <f t="shared" ca="1" si="95"/>
        <v/>
      </c>
      <c r="AS9" s="672" t="str">
        <f t="shared" ca="1" si="95"/>
        <v/>
      </c>
      <c r="AT9" s="672" t="str">
        <f t="shared" ca="1" si="95"/>
        <v/>
      </c>
      <c r="AU9" s="672" t="str">
        <f t="shared" ca="1" si="95"/>
        <v/>
      </c>
      <c r="AW9" s="695">
        <v>0</v>
      </c>
      <c r="AX9" s="683" t="str">
        <f t="shared" ref="AX9:BE18" ca="1" si="132">TRIM(MID(SUBSTITUTE(AX$8,";",REPT(" ",LEN(AX$8))),$AW9*LEN(AX$8)+1,LEN(AX$8)))</f>
        <v>Biało czarne Nike</v>
      </c>
      <c r="AY9" s="683" t="str">
        <f t="shared" ca="1" si="132"/>
        <v>Jasnoszare</v>
      </c>
      <c r="AZ9" s="683" t="str">
        <f t="shared" ca="1" si="132"/>
        <v/>
      </c>
      <c r="BA9" s="683" t="str">
        <f t="shared" ca="1" si="132"/>
        <v>Czysty biały</v>
      </c>
      <c r="BB9" s="683" t="str">
        <f t="shared" ca="1" si="132"/>
        <v/>
      </c>
      <c r="BC9" s="683" t="str">
        <f t="shared" ca="1" si="132"/>
        <v/>
      </c>
      <c r="BD9" s="683" t="str">
        <f t="shared" ca="1" si="132"/>
        <v/>
      </c>
      <c r="BE9" s="683" t="str">
        <f t="shared" ca="1" si="132"/>
        <v/>
      </c>
      <c r="BG9" s="392"/>
      <c r="BH9">
        <v>4</v>
      </c>
      <c r="BI9" t="str">
        <f t="shared" ca="1" si="18"/>
        <v/>
      </c>
      <c r="BJ9" t="str">
        <f ca="1">_xlfn.IFNA(IF(VLOOKUP($BI9,Tabela1[#All],6,FALSE)&lt;&gt;0,VLOOKUP($BI9,Tabela1[#All],6,FALSE),""),"")</f>
        <v/>
      </c>
      <c r="BK9" t="str">
        <f ca="1">_xlfn.IFNA(IF(VLOOKUP($BI9,Tabela1[#All],7,FALSE)&lt;&gt;0,VLOOKUP($BI9,Tabela1[#All],7,FALSE),""),"")</f>
        <v/>
      </c>
      <c r="BL9" t="str">
        <f ca="1">_xlfn.IFNA(IF(VLOOKUP($BI9,Tabela1[#All],8,FALSE)&lt;&gt;0,VLOOKUP($BI9,Tabela1[#All],8,FALSE),""),"")</f>
        <v/>
      </c>
      <c r="BM9" t="str">
        <f ca="1">_xlfn.IFNA(IF(VLOOKUP($BI9,Tabela1[#All],10,FALSE)&lt;&gt;"0",VLOOKUP($BI9,Tabela1[#All],10,FALSE),""),"")</f>
        <v/>
      </c>
      <c r="BN9" t="str">
        <f t="shared" ca="1" si="19"/>
        <v/>
      </c>
      <c r="BO9" t="str">
        <f t="shared" ca="1" si="20"/>
        <v/>
      </c>
      <c r="BP9" t="str">
        <f t="shared" ca="1" si="21"/>
        <v/>
      </c>
      <c r="BQ9" t="str">
        <f t="shared" ca="1" si="22"/>
        <v/>
      </c>
      <c r="BR9" t="str">
        <f t="shared" ca="1" si="23"/>
        <v/>
      </c>
      <c r="BS9" t="str">
        <f t="shared" ca="1" si="24"/>
        <v/>
      </c>
      <c r="BT9" t="str">
        <f t="shared" ca="1" si="25"/>
        <v/>
      </c>
      <c r="BU9" t="str">
        <f t="shared" ca="1" si="97"/>
        <v/>
      </c>
      <c r="BV9" t="str">
        <f t="shared" ca="1" si="26"/>
        <v/>
      </c>
      <c r="BW9" t="str">
        <f t="shared" ca="1" si="26"/>
        <v/>
      </c>
      <c r="BX9" t="str">
        <f t="shared" ca="1" si="26"/>
        <v/>
      </c>
      <c r="BY9" t="str">
        <f ca="1">_xlfn.IFNA(IF(INDEX('Tabela kolorów'!$A$1:$AP$42,MATCH(BV9,'Tabela kolorów'!$A$1:$AP$1,0),MATCH(BW9,'Tabela kolorów'!$A$1:$A$42,0))=1,"+","-"),"")</f>
        <v/>
      </c>
      <c r="BZ9" s="1" t="str">
        <f ca="1">_xlfn.IFNA(IF(INDEX('Tabela kolorów'!$A$1:$AP$42,MATCH(BV9,'Tabela kolorów'!$A$1:$AP$1,0),MATCH(BX9,'Tabela kolorów'!$A$1:$A$42,0))=1,"+","-"),"")</f>
        <v/>
      </c>
      <c r="CA9" s="1" t="str">
        <f ca="1">_xlfn.IFNA(IF(INDEX('Tabela kolorów'!$A$1:$AP$42,MATCH(BW9,'Tabela kolorów'!$A$1:$AP$1,0),MATCH(BX9,'Tabela kolorów'!$A$1:$A$42,0))=1,"+","-"),"")</f>
        <v/>
      </c>
      <c r="CB9" t="str">
        <f t="shared" ca="1" si="98"/>
        <v/>
      </c>
      <c r="CC9" t="str">
        <f t="shared" ca="1" si="27"/>
        <v/>
      </c>
      <c r="CD9" t="str">
        <f t="shared" ca="1" si="28"/>
        <v/>
      </c>
      <c r="CG9">
        <v>3</v>
      </c>
      <c r="CH9" t="str">
        <f t="shared" ca="1" si="29"/>
        <v>Czysty biały</v>
      </c>
      <c r="CI9" t="str">
        <f ca="1">IF(CH9&lt;&gt;"",VLOOKUP(CH9,Tabela1[],3,FALSE),"")</f>
        <v>podkoszulek</v>
      </c>
      <c r="CJ9" t="str">
        <f t="shared" ca="1" si="30"/>
        <v/>
      </c>
      <c r="CK9" t="str">
        <f t="shared" ca="1" si="30"/>
        <v/>
      </c>
      <c r="CL9" t="str">
        <f t="shared" ca="1" si="30"/>
        <v/>
      </c>
      <c r="CM9" t="str">
        <f t="shared" ca="1" si="30"/>
        <v>Czysty biały</v>
      </c>
      <c r="CN9" t="str">
        <f t="shared" ca="1" si="30"/>
        <v/>
      </c>
      <c r="CO9" t="str">
        <f t="shared" ca="1" si="30"/>
        <v/>
      </c>
      <c r="CP9" t="str">
        <f t="shared" ca="1" si="30"/>
        <v/>
      </c>
      <c r="CQ9" t="str">
        <f t="shared" ca="1" si="30"/>
        <v/>
      </c>
      <c r="CR9">
        <v>3</v>
      </c>
      <c r="CS9" t="str">
        <f t="shared" ca="1" si="31"/>
        <v/>
      </c>
      <c r="CT9" t="str">
        <f t="shared" ca="1" si="31"/>
        <v/>
      </c>
      <c r="CU9" t="str">
        <f t="shared" ca="1" si="31"/>
        <v/>
      </c>
      <c r="CV9" t="str">
        <f t="shared" ca="1" si="31"/>
        <v>Czysty niebieski</v>
      </c>
      <c r="CW9" t="str">
        <f t="shared" ca="1" si="31"/>
        <v/>
      </c>
      <c r="CX9" t="str">
        <f t="shared" ca="1" si="31"/>
        <v/>
      </c>
      <c r="CY9" t="str">
        <f t="shared" ca="1" si="31"/>
        <v/>
      </c>
      <c r="CZ9" t="str">
        <f t="shared" ca="1" si="31"/>
        <v/>
      </c>
      <c r="DB9">
        <v>4</v>
      </c>
      <c r="DC9" t="str">
        <f t="shared" ca="1" si="99"/>
        <v/>
      </c>
      <c r="DD9" t="str">
        <f ca="1">_xlfn.IFNA(IF(VLOOKUP($DC9,Tabela1[#All],6,FALSE)&lt;&gt;0,VLOOKUP($DC9,Tabela1[#All],6,FALSE),""),"")</f>
        <v/>
      </c>
      <c r="DE9" t="str">
        <f ca="1">_xlfn.IFNA(IF(VLOOKUP($DC9,Tabela1[#All],7,FALSE)&lt;&gt;0,VLOOKUP($DC9,Tabela1[#All],7,FALSE),""),"")</f>
        <v/>
      </c>
      <c r="DF9" t="str">
        <f ca="1">_xlfn.IFNA(IF(VLOOKUP($DC9,Tabela1[#All],8,FALSE)&lt;&gt;0,VLOOKUP($DC9,Tabela1[#All],8,FALSE),""),"")</f>
        <v/>
      </c>
      <c r="DG9" t="str">
        <f ca="1">_xlfn.IFNA(IF(VLOOKUP($DC9,Tabela1[#All],10,FALSE)&lt;&gt;"0",VLOOKUP($DC9,Tabela1[#All],10,FALSE),""),"")</f>
        <v/>
      </c>
      <c r="DH9" t="str">
        <f t="shared" ca="1" si="32"/>
        <v/>
      </c>
      <c r="DI9" t="str">
        <f t="shared" ca="1" si="33"/>
        <v/>
      </c>
      <c r="DJ9" t="str">
        <f t="shared" ca="1" si="34"/>
        <v/>
      </c>
      <c r="DK9" t="str">
        <f t="shared" ca="1" si="35"/>
        <v/>
      </c>
      <c r="DL9" t="str">
        <f t="shared" ca="1" si="36"/>
        <v/>
      </c>
      <c r="DM9" t="str">
        <f t="shared" ca="1" si="37"/>
        <v/>
      </c>
      <c r="DN9" t="str">
        <f t="shared" ca="1" si="38"/>
        <v/>
      </c>
      <c r="DO9" t="str">
        <f t="shared" ca="1" si="100"/>
        <v/>
      </c>
      <c r="DP9" t="str">
        <f t="shared" ca="1" si="39"/>
        <v/>
      </c>
      <c r="DQ9" t="str">
        <f t="shared" ca="1" si="39"/>
        <v/>
      </c>
      <c r="DR9" t="str">
        <f t="shared" ca="1" si="39"/>
        <v/>
      </c>
      <c r="DS9" t="str">
        <f ca="1">_xlfn.IFNA(IF(INDEX('Tabela kolorów'!$A$1:$AP$42,MATCH(DP9,'Tabela kolorów'!$A$1:$AP$1,0),MATCH(DQ9,'Tabela kolorów'!$A$1:$A$42,0))=1,"+","-"),"")</f>
        <v/>
      </c>
      <c r="DT9" s="1" t="str">
        <f ca="1">_xlfn.IFNA(IF(INDEX('Tabela kolorów'!$A$1:$AP$42,MATCH(DP9,'Tabela kolorów'!$A$1:$AP$1,0),MATCH(DR9,'Tabela kolorów'!$A$1:$A$42,0))=1,"+","-"),"")</f>
        <v/>
      </c>
      <c r="DU9" s="1" t="str">
        <f ca="1">_xlfn.IFNA(IF(INDEX('Tabela kolorów'!$A$1:$AP$42,MATCH(DQ9,'Tabela kolorów'!$A$1:$AP$1,0),MATCH(DR9,'Tabela kolorów'!$A$1:$A$42,0))=1,"+","-"),"")</f>
        <v/>
      </c>
      <c r="DV9" t="str">
        <f t="shared" ca="1" si="120"/>
        <v/>
      </c>
      <c r="DW9" t="str">
        <f t="shared" ca="1" si="40"/>
        <v/>
      </c>
      <c r="DX9" t="str">
        <f t="shared" ca="1" si="41"/>
        <v/>
      </c>
      <c r="EA9">
        <v>3</v>
      </c>
      <c r="EB9" t="str">
        <f t="shared" ca="1" si="42"/>
        <v>Czysty biały</v>
      </c>
      <c r="EC9" t="str">
        <f ca="1">IF(EB9&lt;&gt;"",VLOOKUP(EB9,Tabela1[],3,FALSE),"")</f>
        <v>podkoszulek</v>
      </c>
      <c r="ED9" t="str">
        <f t="shared" ca="1" si="43"/>
        <v/>
      </c>
      <c r="EE9" t="str">
        <f t="shared" ca="1" si="43"/>
        <v/>
      </c>
      <c r="EF9" t="str">
        <f t="shared" ca="1" si="43"/>
        <v/>
      </c>
      <c r="EG9" t="str">
        <f t="shared" ca="1" si="43"/>
        <v>Czysty biały</v>
      </c>
      <c r="EH9" t="str">
        <f t="shared" ca="1" si="43"/>
        <v/>
      </c>
      <c r="EI9" t="str">
        <f t="shared" ca="1" si="43"/>
        <v/>
      </c>
      <c r="EJ9" t="str">
        <f t="shared" ca="1" si="43"/>
        <v/>
      </c>
      <c r="EK9" t="str">
        <f t="shared" ca="1" si="43"/>
        <v/>
      </c>
      <c r="EL9">
        <v>3</v>
      </c>
      <c r="EM9" t="str">
        <f t="shared" ca="1" si="101"/>
        <v/>
      </c>
      <c r="EN9" t="str">
        <f t="shared" ca="1" si="101"/>
        <v/>
      </c>
      <c r="EO9" t="str">
        <f t="shared" ca="1" si="101"/>
        <v/>
      </c>
      <c r="EP9" t="str">
        <f t="shared" ca="1" si="101"/>
        <v/>
      </c>
      <c r="EQ9" t="str">
        <f t="shared" ca="1" si="101"/>
        <v/>
      </c>
      <c r="ER9" t="str">
        <f t="shared" ca="1" si="101"/>
        <v/>
      </c>
      <c r="ES9" t="str">
        <f t="shared" ca="1" si="101"/>
        <v/>
      </c>
      <c r="ET9" t="str">
        <f t="shared" ca="1" si="101"/>
        <v/>
      </c>
      <c r="EV9">
        <v>4</v>
      </c>
      <c r="EW9" t="str">
        <f t="shared" ca="1" si="102"/>
        <v/>
      </c>
      <c r="EX9" t="str">
        <f ca="1">_xlfn.IFNA(IF(VLOOKUP($EW9,Tabela1[#All],6,FALSE)&lt;&gt;0,VLOOKUP($EW9,Tabela1[#All],6,FALSE),""),"")</f>
        <v/>
      </c>
      <c r="EY9" t="str">
        <f ca="1">_xlfn.IFNA(IF(VLOOKUP($EW9,Tabela1[#All],7,FALSE)&lt;&gt;0,VLOOKUP($EW9,Tabela1[#All],7,FALSE),""),"")</f>
        <v/>
      </c>
      <c r="EZ9" t="str">
        <f ca="1">_xlfn.IFNA(IF(VLOOKUP($EW9,Tabela1[#All],8,FALSE)&lt;&gt;0,VLOOKUP($EW9,Tabela1[#All],8,FALSE),""),"")</f>
        <v/>
      </c>
      <c r="FA9" t="str">
        <f ca="1">_xlfn.IFNA(IF(VLOOKUP($EW9,Tabela1[#All],10,FALSE)&lt;&gt;"0",VLOOKUP($EW9,Tabela1[#All],10,FALSE),""),"")</f>
        <v/>
      </c>
      <c r="FB9" t="str">
        <f t="shared" ca="1" si="45"/>
        <v/>
      </c>
      <c r="FC9" t="str">
        <f t="shared" ca="1" si="46"/>
        <v/>
      </c>
      <c r="FD9" t="str">
        <f t="shared" ca="1" si="47"/>
        <v/>
      </c>
      <c r="FE9" t="str">
        <f t="shared" ca="1" si="48"/>
        <v/>
      </c>
      <c r="FF9" t="str">
        <f t="shared" ca="1" si="49"/>
        <v/>
      </c>
      <c r="FG9" t="str">
        <f t="shared" ca="1" si="50"/>
        <v/>
      </c>
      <c r="FH9" t="str">
        <f t="shared" ca="1" si="51"/>
        <v/>
      </c>
      <c r="FI9" t="str">
        <f t="shared" ca="1" si="103"/>
        <v/>
      </c>
      <c r="FJ9" t="str">
        <f t="shared" ca="1" si="52"/>
        <v/>
      </c>
      <c r="FK9" t="str">
        <f t="shared" ca="1" si="52"/>
        <v/>
      </c>
      <c r="FL9" t="str">
        <f t="shared" ca="1" si="52"/>
        <v/>
      </c>
      <c r="FM9" t="str">
        <f ca="1">_xlfn.IFNA(IF(INDEX('Tabela kolorów'!$A$1:$AP$42,MATCH(FJ9,'Tabela kolorów'!$A$1:$AP$1,0),MATCH(FK9,'Tabela kolorów'!$A$1:$A$42,0))=1,"+","-"),"")</f>
        <v/>
      </c>
      <c r="FN9" s="1" t="str">
        <f ca="1">_xlfn.IFNA(IF(INDEX('Tabela kolorów'!$A$1:$AP$42,MATCH(FJ9,'Tabela kolorów'!$A$1:$AP$1,0),MATCH(FL9,'Tabela kolorów'!$A$1:$A$42,0))=1,"+","-"),"")</f>
        <v/>
      </c>
      <c r="FO9" s="1" t="str">
        <f ca="1">_xlfn.IFNA(IF(INDEX('Tabela kolorów'!$A$1:$AP$42,MATCH(FK9,'Tabela kolorów'!$A$1:$AP$1,0),MATCH(FL9,'Tabela kolorów'!$A$1:$A$42,0))=1,"+","-"),"")</f>
        <v/>
      </c>
      <c r="FP9" t="str">
        <f t="shared" ca="1" si="121"/>
        <v/>
      </c>
      <c r="FQ9" t="str">
        <f t="shared" ca="1" si="53"/>
        <v/>
      </c>
      <c r="FR9" t="str">
        <f t="shared" ca="1" si="54"/>
        <v/>
      </c>
      <c r="FU9">
        <v>3</v>
      </c>
      <c r="FV9" t="str">
        <f t="shared" ca="1" si="55"/>
        <v>Czysty biały</v>
      </c>
      <c r="FW9" t="str">
        <f ca="1">IF(FV9&lt;&gt;"",VLOOKUP(FV9,Tabela1[],3,FALSE),"")</f>
        <v>podkoszulek</v>
      </c>
      <c r="FX9" t="str">
        <f t="shared" ca="1" si="56"/>
        <v/>
      </c>
      <c r="FY9" t="str">
        <f t="shared" ca="1" si="56"/>
        <v/>
      </c>
      <c r="FZ9" t="str">
        <f t="shared" ca="1" si="56"/>
        <v/>
      </c>
      <c r="GA9" t="str">
        <f t="shared" ca="1" si="56"/>
        <v>Czysty biały</v>
      </c>
      <c r="GB9" t="str">
        <f t="shared" ca="1" si="56"/>
        <v/>
      </c>
      <c r="GC9" t="str">
        <f t="shared" ca="1" si="56"/>
        <v/>
      </c>
      <c r="GD9" t="str">
        <f t="shared" ca="1" si="56"/>
        <v/>
      </c>
      <c r="GE9" t="str">
        <f t="shared" ca="1" si="56"/>
        <v/>
      </c>
      <c r="GF9">
        <v>3</v>
      </c>
      <c r="GG9" t="str">
        <f t="shared" ca="1" si="57"/>
        <v/>
      </c>
      <c r="GH9" t="str">
        <f t="shared" ca="1" si="57"/>
        <v/>
      </c>
      <c r="GI9" t="str">
        <f t="shared" ca="1" si="57"/>
        <v/>
      </c>
      <c r="GJ9" t="str">
        <f t="shared" ca="1" si="57"/>
        <v/>
      </c>
      <c r="GK9" t="str">
        <f t="shared" ca="1" si="57"/>
        <v/>
      </c>
      <c r="GL9" t="str">
        <f t="shared" ca="1" si="57"/>
        <v/>
      </c>
      <c r="GM9" t="str">
        <f t="shared" ca="1" si="57"/>
        <v/>
      </c>
      <c r="GN9" t="str">
        <f t="shared" ca="1" si="57"/>
        <v/>
      </c>
      <c r="GP9">
        <v>4</v>
      </c>
      <c r="GQ9" t="str">
        <f t="shared" ca="1" si="104"/>
        <v/>
      </c>
      <c r="GR9" t="str">
        <f ca="1">_xlfn.IFNA(IF(VLOOKUP($GQ9,Tabela1[#All],6,FALSE)&lt;&gt;0,VLOOKUP($GQ9,Tabela1[#All],6,FALSE),""),"")</f>
        <v/>
      </c>
      <c r="GS9" t="str">
        <f ca="1">_xlfn.IFNA(IF(VLOOKUP($GQ9,Tabela1[#All],7,FALSE)&lt;&gt;0,VLOOKUP($GQ9,Tabela1[#All],7,FALSE),""),"")</f>
        <v/>
      </c>
      <c r="GT9" t="str">
        <f ca="1">_xlfn.IFNA(IF(VLOOKUP($GQ9,Tabela1[#All],8,FALSE)&lt;&gt;0,VLOOKUP($GQ9,Tabela1[#All],8,FALSE),""),"")</f>
        <v/>
      </c>
      <c r="GU9" t="str">
        <f ca="1">_xlfn.IFNA(IF(VLOOKUP($GQ9,Tabela1[#All],10,FALSE)&lt;&gt;"0",VLOOKUP($GQ9,Tabela1[#All],10,FALSE),""),"")</f>
        <v/>
      </c>
      <c r="GV9" t="str">
        <f t="shared" ca="1" si="58"/>
        <v/>
      </c>
      <c r="GW9" t="str">
        <f t="shared" ca="1" si="59"/>
        <v/>
      </c>
      <c r="GX9" t="str">
        <f t="shared" ca="1" si="60"/>
        <v/>
      </c>
      <c r="GY9" t="str">
        <f t="shared" ca="1" si="61"/>
        <v/>
      </c>
      <c r="GZ9" t="str">
        <f t="shared" ca="1" si="62"/>
        <v/>
      </c>
      <c r="HA9" t="str">
        <f t="shared" ca="1" si="63"/>
        <v/>
      </c>
      <c r="HB9" t="str">
        <f t="shared" ca="1" si="64"/>
        <v/>
      </c>
      <c r="HC9" t="str">
        <f t="shared" ca="1" si="105"/>
        <v/>
      </c>
      <c r="HD9" t="str">
        <f t="shared" ca="1" si="65"/>
        <v/>
      </c>
      <c r="HE9" t="str">
        <f t="shared" ca="1" si="65"/>
        <v/>
      </c>
      <c r="HF9" t="str">
        <f t="shared" ca="1" si="65"/>
        <v/>
      </c>
      <c r="HG9" t="str">
        <f ca="1">_xlfn.IFNA(IF(INDEX('Tabela kolorów'!$A$1:$AP$42,MATCH(HD9,'Tabela kolorów'!$A$1:$AP$1,0),MATCH(HE9,'Tabela kolorów'!$A$1:$A$42,0))=1,"+","-"),"")</f>
        <v/>
      </c>
      <c r="HH9" s="1" t="str">
        <f ca="1">_xlfn.IFNA(IF(INDEX('Tabela kolorów'!$A$1:$AP$42,MATCH(HD9,'Tabela kolorów'!$A$1:$AP$1,0),MATCH(HF9,'Tabela kolorów'!$A$1:$A$42,0))=1,"+","-"),"")</f>
        <v/>
      </c>
      <c r="HI9" s="1" t="str">
        <f ca="1">_xlfn.IFNA(IF(INDEX('Tabela kolorów'!$A$1:$AP$42,MATCH(HE9,'Tabela kolorów'!$A$1:$AP$1,0),MATCH(HF9,'Tabela kolorów'!$A$1:$A$42,0))=1,"+","-"),"")</f>
        <v/>
      </c>
      <c r="HJ9" t="str">
        <f t="shared" ca="1" si="122"/>
        <v/>
      </c>
      <c r="HK9" t="str">
        <f t="shared" ca="1" si="66"/>
        <v/>
      </c>
      <c r="HL9" t="str">
        <f t="shared" ca="1" si="67"/>
        <v/>
      </c>
      <c r="HO9">
        <v>3</v>
      </c>
      <c r="HP9" t="str">
        <f t="shared" ca="1" si="68"/>
        <v>Czysty biały</v>
      </c>
      <c r="HQ9" t="str">
        <f ca="1">IF(HP9&lt;&gt;"",VLOOKUP(HP9,Tabela1[],3,FALSE),"")</f>
        <v>podkoszulek</v>
      </c>
      <c r="HR9" t="str">
        <f t="shared" ca="1" si="69"/>
        <v/>
      </c>
      <c r="HS9" t="str">
        <f t="shared" ca="1" si="69"/>
        <v/>
      </c>
      <c r="HT9" t="str">
        <f t="shared" ca="1" si="69"/>
        <v/>
      </c>
      <c r="HU9" t="str">
        <f t="shared" ca="1" si="69"/>
        <v>Czysty biały</v>
      </c>
      <c r="HV9" t="str">
        <f t="shared" ca="1" si="69"/>
        <v/>
      </c>
      <c r="HW9" t="str">
        <f t="shared" ca="1" si="69"/>
        <v/>
      </c>
      <c r="HX9" t="str">
        <f t="shared" ca="1" si="69"/>
        <v/>
      </c>
      <c r="HY9" t="str">
        <f t="shared" ca="1" si="69"/>
        <v/>
      </c>
      <c r="HZ9">
        <v>3</v>
      </c>
      <c r="IA9" t="str">
        <f t="shared" ca="1" si="70"/>
        <v/>
      </c>
      <c r="IB9" t="str">
        <f t="shared" ca="1" si="70"/>
        <v/>
      </c>
      <c r="IC9" t="str">
        <f t="shared" ca="1" si="70"/>
        <v/>
      </c>
      <c r="ID9" t="str">
        <f t="shared" ca="1" si="70"/>
        <v/>
      </c>
      <c r="IE9" t="str">
        <f t="shared" ca="1" si="70"/>
        <v/>
      </c>
      <c r="IF9" t="str">
        <f t="shared" ca="1" si="70"/>
        <v/>
      </c>
      <c r="IG9" t="str">
        <f t="shared" ca="1" si="70"/>
        <v/>
      </c>
      <c r="IH9" t="str">
        <f t="shared" ca="1" si="70"/>
        <v/>
      </c>
      <c r="IJ9">
        <v>4</v>
      </c>
      <c r="IK9" t="str">
        <f t="shared" ca="1" si="106"/>
        <v/>
      </c>
      <c r="IL9" t="str">
        <f ca="1">_xlfn.IFNA(IF(VLOOKUP($IK9,Tabela1[#All],6,FALSE)&lt;&gt;0,VLOOKUP($IK9,Tabela1[#All],6,FALSE),""),"")</f>
        <v/>
      </c>
      <c r="IM9" t="str">
        <f ca="1">_xlfn.IFNA(IF(VLOOKUP($IK9,Tabela1[#All],7,FALSE)&lt;&gt;0,VLOOKUP($IK9,Tabela1[#All],7,FALSE),""),"")</f>
        <v/>
      </c>
      <c r="IN9" t="str">
        <f ca="1">_xlfn.IFNA(IF(VLOOKUP($IK9,Tabela1[#All],8,FALSE)&lt;&gt;0,VLOOKUP($IK9,Tabela1[#All],8,FALSE),""),"")</f>
        <v/>
      </c>
      <c r="IO9" t="str">
        <f ca="1">_xlfn.IFNA(IF(VLOOKUP($IK9,Tabela1[#All],10,FALSE)&lt;&gt;"0",VLOOKUP($IK9,Tabela1[#All],10,FALSE),""),"")</f>
        <v/>
      </c>
      <c r="IP9" t="str">
        <f t="shared" ca="1" si="71"/>
        <v/>
      </c>
      <c r="IQ9" t="str">
        <f t="shared" ca="1" si="72"/>
        <v/>
      </c>
      <c r="IR9" t="str">
        <f t="shared" ca="1" si="73"/>
        <v/>
      </c>
      <c r="IS9" t="str">
        <f t="shared" ca="1" si="74"/>
        <v/>
      </c>
      <c r="IT9" t="str">
        <f t="shared" ca="1" si="75"/>
        <v/>
      </c>
      <c r="IU9" t="str">
        <f t="shared" ca="1" si="76"/>
        <v/>
      </c>
      <c r="IV9" t="str">
        <f t="shared" ca="1" si="77"/>
        <v/>
      </c>
      <c r="IW9" t="str">
        <f t="shared" ca="1" si="107"/>
        <v/>
      </c>
      <c r="IX9" t="str">
        <f t="shared" ca="1" si="78"/>
        <v/>
      </c>
      <c r="IY9" t="str">
        <f t="shared" ca="1" si="78"/>
        <v/>
      </c>
      <c r="IZ9" t="str">
        <f t="shared" ca="1" si="78"/>
        <v/>
      </c>
      <c r="JA9" t="str">
        <f ca="1">_xlfn.IFNA(IF(INDEX('Tabela kolorów'!$A$1:$AP$42,MATCH(IX9,'Tabela kolorów'!$A$1:$AP$1,0),MATCH(IY9,'Tabela kolorów'!$A$1:$A$42,0))=1,"+","-"),"")</f>
        <v/>
      </c>
      <c r="JB9" s="1" t="str">
        <f ca="1">_xlfn.IFNA(IF(INDEX('Tabela kolorów'!$A$1:$AP$42,MATCH(IX9,'Tabela kolorów'!$A$1:$AP$1,0),MATCH(IZ9,'Tabela kolorów'!$A$1:$A$42,0))=1,"+","-"),"")</f>
        <v/>
      </c>
      <c r="JC9" s="1" t="str">
        <f ca="1">_xlfn.IFNA(IF(INDEX('Tabela kolorów'!$A$1:$AP$42,MATCH(IY9,'Tabela kolorów'!$A$1:$AP$1,0),MATCH(IZ9,'Tabela kolorów'!$A$1:$A$42,0))=1,"+","-"),"")</f>
        <v/>
      </c>
      <c r="JD9" t="str">
        <f ca="1">IF(IW9&lt;&gt;"",IF(AND(OR(JA9="+",JA9=""),OR(JB9="+",JB9=""),OR(JC9="+",JC9="")),"Dopasowane","Nie dopasowane"),"")</f>
        <v/>
      </c>
      <c r="JE9" t="str">
        <f t="shared" ca="1" si="79"/>
        <v/>
      </c>
      <c r="JF9" t="str">
        <f t="shared" ca="1" si="80"/>
        <v/>
      </c>
      <c r="JI9">
        <v>3</v>
      </c>
      <c r="JJ9" t="str">
        <f t="shared" ca="1" si="81"/>
        <v>Czysty biały</v>
      </c>
      <c r="JK9" t="str">
        <f ca="1">IF(JJ9&lt;&gt;"",VLOOKUP(JJ9,Tabela1[],3,FALSE),"")</f>
        <v>podkoszulek</v>
      </c>
      <c r="JL9" t="str">
        <f t="shared" ca="1" si="82"/>
        <v/>
      </c>
      <c r="JM9" t="str">
        <f t="shared" ca="1" si="82"/>
        <v/>
      </c>
      <c r="JN9" t="str">
        <f t="shared" ca="1" si="82"/>
        <v/>
      </c>
      <c r="JO9" t="str">
        <f t="shared" ca="1" si="82"/>
        <v>Czysty biały</v>
      </c>
      <c r="JP9" t="str">
        <f t="shared" ca="1" si="82"/>
        <v/>
      </c>
      <c r="JQ9" t="str">
        <f t="shared" ca="1" si="82"/>
        <v/>
      </c>
      <c r="JR9" t="str">
        <f t="shared" ca="1" si="82"/>
        <v/>
      </c>
      <c r="JS9" t="str">
        <f t="shared" ca="1" si="82"/>
        <v/>
      </c>
      <c r="JT9">
        <v>3</v>
      </c>
      <c r="JU9" t="str">
        <f t="shared" ca="1" si="83"/>
        <v/>
      </c>
      <c r="JV9" t="str">
        <f t="shared" ca="1" si="83"/>
        <v/>
      </c>
      <c r="JW9" t="str">
        <f t="shared" ca="1" si="83"/>
        <v/>
      </c>
      <c r="JX9" t="str">
        <f t="shared" ca="1" si="83"/>
        <v/>
      </c>
      <c r="JY9" t="str">
        <f t="shared" ca="1" si="83"/>
        <v/>
      </c>
      <c r="JZ9" t="str">
        <f t="shared" ca="1" si="83"/>
        <v/>
      </c>
      <c r="KA9" t="str">
        <f t="shared" ca="1" si="83"/>
        <v/>
      </c>
      <c r="KB9" t="str">
        <f t="shared" ca="1" si="83"/>
        <v/>
      </c>
      <c r="KD9">
        <v>4</v>
      </c>
      <c r="KE9" t="str">
        <f t="shared" ca="1" si="108"/>
        <v/>
      </c>
      <c r="KF9" t="str">
        <f ca="1">_xlfn.IFNA(IF(VLOOKUP($KE9,Tabela1[#All],6,FALSE)&lt;&gt;0,VLOOKUP($KE9,Tabela1[#All],6,FALSE),""),"")</f>
        <v/>
      </c>
      <c r="KG9" t="str">
        <f ca="1">_xlfn.IFNA(IF(VLOOKUP($KE9,Tabela1[#All],7,FALSE)&lt;&gt;0,VLOOKUP($KE9,Tabela1[#All],7,FALSE),""),"")</f>
        <v/>
      </c>
      <c r="KH9" t="str">
        <f ca="1">_xlfn.IFNA(IF(VLOOKUP($KE9,Tabela1[#All],8,FALSE)&lt;&gt;0,VLOOKUP($KE9,Tabela1[#All],8,FALSE),""),"")</f>
        <v/>
      </c>
      <c r="KI9" t="str">
        <f ca="1">_xlfn.IFNA(IF(VLOOKUP($KE9,Tabela1[#All],10,FALSE)&lt;&gt;"0",VLOOKUP($KE9,Tabela1[#All],10,FALSE),""),"")</f>
        <v/>
      </c>
      <c r="KJ9" t="str">
        <f t="shared" ca="1" si="109"/>
        <v/>
      </c>
      <c r="KK9" t="str">
        <f t="shared" ca="1" si="110"/>
        <v/>
      </c>
      <c r="KL9" t="str">
        <f t="shared" ca="1" si="111"/>
        <v/>
      </c>
      <c r="KM9" t="str">
        <f t="shared" ca="1" si="84"/>
        <v/>
      </c>
      <c r="KN9" t="str">
        <f t="shared" ca="1" si="85"/>
        <v/>
      </c>
      <c r="KO9" t="str">
        <f t="shared" ca="1" si="86"/>
        <v/>
      </c>
      <c r="KP9" t="str">
        <f t="shared" ca="1" si="87"/>
        <v/>
      </c>
      <c r="KQ9" t="str">
        <f t="shared" ca="1" si="112"/>
        <v/>
      </c>
      <c r="KR9" t="str">
        <f t="shared" ca="1" si="88"/>
        <v/>
      </c>
      <c r="KS9" t="str">
        <f t="shared" ca="1" si="88"/>
        <v/>
      </c>
      <c r="KT9" t="str">
        <f t="shared" ca="1" si="88"/>
        <v/>
      </c>
      <c r="KU9" t="str">
        <f ca="1">_xlfn.IFNA(IF(INDEX('Tabela kolorów'!$A$1:$AP$42,MATCH(KR9,'Tabela kolorów'!$A$1:$AP$1,0),MATCH(KS9,'Tabela kolorów'!$A$1:$A$42,0))=1,"+","-"),"")</f>
        <v/>
      </c>
      <c r="KV9" s="1" t="str">
        <f ca="1">_xlfn.IFNA(IF(INDEX('Tabela kolorów'!$A$1:$AP$42,MATCH(KR9,'Tabela kolorów'!$A$1:$AP$1,0),MATCH(KT9,'Tabela kolorów'!$A$1:$A$42,0))=1,"+","-"),"")</f>
        <v/>
      </c>
      <c r="KW9" s="1" t="str">
        <f ca="1">_xlfn.IFNA(IF(INDEX('Tabela kolorów'!$A$1:$AP$42,MATCH(KS9,'Tabela kolorów'!$A$1:$AP$1,0),MATCH(KT9,'Tabela kolorów'!$A$1:$A$42,0))=1,"+","-"),"")</f>
        <v/>
      </c>
      <c r="KX9" t="str">
        <f ca="1">IF(KQ9&lt;&gt;"",IF(AND(OR(KU9="+",KU9=""),OR(KV9="+",KV9=""),OR(KW9="+",KW9="")),"Dopasowane","Nie dopasowane"),"")</f>
        <v/>
      </c>
      <c r="KY9" t="str">
        <f t="shared" ca="1" si="89"/>
        <v/>
      </c>
      <c r="KZ9" t="str">
        <f t="shared" ca="1" si="90"/>
        <v/>
      </c>
      <c r="LC9">
        <v>3</v>
      </c>
      <c r="LD9" t="str">
        <f t="shared" ca="1" si="91"/>
        <v>Czysty biały</v>
      </c>
      <c r="LE9" t="str">
        <f ca="1">IF(LD9&lt;&gt;"",VLOOKUP(LD9,Tabela1[],3,FALSE),"")</f>
        <v>podkoszulek</v>
      </c>
      <c r="LF9" t="str">
        <f t="shared" ca="1" si="92"/>
        <v/>
      </c>
      <c r="LG9" t="str">
        <f t="shared" ca="1" si="92"/>
        <v/>
      </c>
      <c r="LH9" t="str">
        <f t="shared" ca="1" si="92"/>
        <v/>
      </c>
      <c r="LI9" t="str">
        <f t="shared" ca="1" si="92"/>
        <v>Czysty biały</v>
      </c>
      <c r="LJ9" t="str">
        <f t="shared" ca="1" si="92"/>
        <v/>
      </c>
      <c r="LK9" t="str">
        <f t="shared" ca="1" si="92"/>
        <v/>
      </c>
      <c r="LL9" t="str">
        <f t="shared" ca="1" si="92"/>
        <v/>
      </c>
      <c r="LM9" t="str">
        <f t="shared" ca="1" si="92"/>
        <v/>
      </c>
      <c r="LN9">
        <v>3</v>
      </c>
      <c r="LO9" t="str">
        <f t="shared" ca="1" si="113"/>
        <v/>
      </c>
      <c r="LP9" t="str">
        <f t="shared" ca="1" si="113"/>
        <v/>
      </c>
      <c r="LQ9" t="str">
        <f t="shared" ca="1" si="113"/>
        <v/>
      </c>
      <c r="LR9" t="str">
        <f t="shared" ca="1" si="113"/>
        <v/>
      </c>
      <c r="LS9" t="str">
        <f t="shared" ca="1" si="113"/>
        <v/>
      </c>
      <c r="LT9" t="str">
        <f t="shared" ca="1" si="113"/>
        <v/>
      </c>
      <c r="LU9" t="str">
        <f t="shared" ca="1" si="113"/>
        <v/>
      </c>
      <c r="LV9" t="str">
        <f t="shared" ca="1" si="113"/>
        <v/>
      </c>
    </row>
    <row r="10" spans="1:335" x14ac:dyDescent="0.3">
      <c r="A10" t="s">
        <v>755</v>
      </c>
      <c r="B10" t="s">
        <v>752</v>
      </c>
      <c r="C10" t="s">
        <v>457</v>
      </c>
      <c r="D10" t="s">
        <v>13</v>
      </c>
      <c r="E10" t="str">
        <f t="shared" si="0"/>
        <v>latouniwersalny</v>
      </c>
      <c r="F10" t="s">
        <v>435</v>
      </c>
      <c r="I10" t="s">
        <v>9</v>
      </c>
      <c r="K10" s="731"/>
      <c r="L10" s="679">
        <v>3</v>
      </c>
      <c r="N10" s="672" t="str">
        <f>_xlfn.IFNA(IF(VLOOKUP($M10,Tabela1[#All],6,FALSE)&lt;&gt;0,VLOOKUP($M10,Tabela1[#All],6,FALSE),""),"")</f>
        <v/>
      </c>
      <c r="O10" s="672" t="str">
        <f>_xlfn.IFNA(IF(VLOOKUP($M10,Tabela1[#All],7,FALSE)&lt;&gt;0,VLOOKUP($M10,Tabela1[#All],7,FALSE),""),"")</f>
        <v/>
      </c>
      <c r="P10" s="672" t="str">
        <f>_xlfn.IFNA(IF(VLOOKUP($M10,Tabela1[#All],8,FALSE)&lt;&gt;0,VLOOKUP($M10,Tabela1[#All],8,FALSE),""),"")</f>
        <v/>
      </c>
      <c r="Q10" s="684" t="str">
        <f>_xlfn.IFNA(IF(VLOOKUP($M10,Tabela1[#All],10,FALSE)&lt;&gt;"0",VLOOKUP($M10,Tabela1[#All],10,FALSE),""),"")</f>
        <v/>
      </c>
      <c r="R10" s="686" t="str">
        <f t="shared" si="114"/>
        <v/>
      </c>
      <c r="S10" s="672" t="str">
        <f t="shared" si="115"/>
        <v/>
      </c>
      <c r="T10" s="672" t="str">
        <f t="shared" si="125"/>
        <v/>
      </c>
      <c r="U10" s="672" t="str">
        <f t="shared" si="126"/>
        <v/>
      </c>
      <c r="V10" s="672" t="str">
        <f t="shared" si="116"/>
        <v/>
      </c>
      <c r="W10" s="672" t="str">
        <f t="shared" si="127"/>
        <v/>
      </c>
      <c r="X10" s="687" t="str">
        <f t="shared" si="128"/>
        <v/>
      </c>
      <c r="Y10" s="686" t="str">
        <f t="shared" si="129"/>
        <v/>
      </c>
      <c r="Z10" s="672" t="str">
        <f t="shared" si="117"/>
        <v/>
      </c>
      <c r="AA10" s="672" t="str">
        <f t="shared" si="117"/>
        <v/>
      </c>
      <c r="AB10" s="679" t="str">
        <f t="shared" si="117"/>
        <v/>
      </c>
      <c r="AC10" s="685" t="str">
        <f>_xlfn.IFNA(IF(INDEX('Tabela kolorów'!$A$1:$AP$42,MATCH(Z10,'Tabela kolorów'!$A$1:$AP$1,0),MATCH(AA10,'Tabela kolorów'!$A$1:$A$42,0))=1,"+","-"),"")</f>
        <v/>
      </c>
      <c r="AD10" s="10" t="str">
        <f>_xlfn.IFNA(IF(INDEX('Tabela kolorów'!$A$1:$AP$42,MATCH(Z10,'Tabela kolorów'!$A$1:$AP$1,0),MATCH(AB10,'Tabela kolorów'!$A$1:$A$42,0))=1,"+","-"),"")</f>
        <v/>
      </c>
      <c r="AE10" s="10" t="str">
        <f>_xlfn.IFNA(IF(INDEX('Tabela kolorów'!$A$1:$AP$42,MATCH(AA10,'Tabela kolorów'!$A$1:$AP$1,0),MATCH(AB10,'Tabela kolorów'!$A$1:$A$42,0))=1,"+","-"),"")</f>
        <v/>
      </c>
      <c r="AF10" s="679" t="str">
        <f t="shared" si="130"/>
        <v/>
      </c>
      <c r="AG10" s="688" t="str">
        <f t="shared" si="118"/>
        <v/>
      </c>
      <c r="AH10" s="701" t="str">
        <f t="shared" si="131"/>
        <v/>
      </c>
      <c r="AK10" s="10">
        <v>3</v>
      </c>
      <c r="AL10" s="672" t="str">
        <f t="shared" ca="1" si="94"/>
        <v>Czysty biały</v>
      </c>
      <c r="AM10" s="672" t="str">
        <f ca="1">IF(AL10&lt;&gt;"",VLOOKUP(AL10,Tabela1[],3,FALSE),"")</f>
        <v>podkoszulek</v>
      </c>
      <c r="AN10" s="672" t="str">
        <f t="shared" ca="1" si="95"/>
        <v/>
      </c>
      <c r="AO10" s="672" t="str">
        <f t="shared" ca="1" si="95"/>
        <v/>
      </c>
      <c r="AP10" s="672" t="str">
        <f t="shared" ca="1" si="95"/>
        <v/>
      </c>
      <c r="AQ10" s="672" t="str">
        <f t="shared" ca="1" si="95"/>
        <v>Czysty biały</v>
      </c>
      <c r="AR10" s="672" t="str">
        <f t="shared" ca="1" si="95"/>
        <v/>
      </c>
      <c r="AS10" s="672" t="str">
        <f t="shared" ca="1" si="95"/>
        <v/>
      </c>
      <c r="AT10" s="672" t="str">
        <f t="shared" ca="1" si="95"/>
        <v/>
      </c>
      <c r="AU10" s="672" t="str">
        <f t="shared" ca="1" si="95"/>
        <v/>
      </c>
      <c r="AW10" s="702">
        <v>1</v>
      </c>
      <c r="AX10" s="682" t="str">
        <f t="shared" ca="1" si="132"/>
        <v/>
      </c>
      <c r="AY10" s="682" t="str">
        <f t="shared" ca="1" si="132"/>
        <v>Czarne</v>
      </c>
      <c r="AZ10" s="682" t="str">
        <f t="shared" ca="1" si="132"/>
        <v/>
      </c>
      <c r="BA10" s="682" t="str">
        <f t="shared" ca="1" si="132"/>
        <v>Czysty czarny</v>
      </c>
      <c r="BB10" s="682" t="str">
        <f t="shared" ca="1" si="132"/>
        <v/>
      </c>
      <c r="BC10" s="682" t="str">
        <f t="shared" ca="1" si="132"/>
        <v/>
      </c>
      <c r="BD10" s="682" t="str">
        <f t="shared" ca="1" si="132"/>
        <v/>
      </c>
      <c r="BE10" s="682" t="str">
        <f t="shared" ca="1" si="132"/>
        <v/>
      </c>
      <c r="BG10" s="392"/>
      <c r="BH10">
        <v>5</v>
      </c>
      <c r="BI10" t="str">
        <f t="shared" ca="1" si="18"/>
        <v/>
      </c>
      <c r="BJ10" t="str">
        <f ca="1">_xlfn.IFNA(IF(VLOOKUP($BI10,Tabela1[#All],6,FALSE)&lt;&gt;0,VLOOKUP($BI10,Tabela1[#All],6,FALSE),""),"")</f>
        <v/>
      </c>
      <c r="BK10" t="str">
        <f ca="1">_xlfn.IFNA(IF(VLOOKUP($BI10,Tabela1[#All],7,FALSE)&lt;&gt;0,VLOOKUP($BI10,Tabela1[#All],7,FALSE),""),"")</f>
        <v/>
      </c>
      <c r="BL10" t="str">
        <f ca="1">_xlfn.IFNA(IF(VLOOKUP($BI10,Tabela1[#All],8,FALSE)&lt;&gt;0,VLOOKUP($BI10,Tabela1[#All],8,FALSE),""),"")</f>
        <v/>
      </c>
      <c r="BM10" t="str">
        <f ca="1">_xlfn.IFNA(IF(VLOOKUP($BI10,Tabela1[#All],10,FALSE)&lt;&gt;"0",VLOOKUP($BI10,Tabela1[#All],10,FALSE),""),"")</f>
        <v/>
      </c>
      <c r="BN10" t="str">
        <f t="shared" ca="1" si="19"/>
        <v/>
      </c>
      <c r="BO10" t="str">
        <f t="shared" ca="1" si="20"/>
        <v/>
      </c>
      <c r="BP10" t="str">
        <f t="shared" ca="1" si="21"/>
        <v/>
      </c>
      <c r="BQ10" t="str">
        <f t="shared" ca="1" si="22"/>
        <v/>
      </c>
      <c r="BR10" t="str">
        <f t="shared" ca="1" si="23"/>
        <v/>
      </c>
      <c r="BS10" t="str">
        <f t="shared" ca="1" si="24"/>
        <v/>
      </c>
      <c r="BT10" t="str">
        <f t="shared" ca="1" si="25"/>
        <v/>
      </c>
      <c r="BU10" t="str">
        <f t="shared" ca="1" si="97"/>
        <v/>
      </c>
      <c r="BV10" t="str">
        <f t="shared" ca="1" si="26"/>
        <v/>
      </c>
      <c r="BW10" t="str">
        <f t="shared" ca="1" si="26"/>
        <v/>
      </c>
      <c r="BX10" t="str">
        <f t="shared" ca="1" si="26"/>
        <v/>
      </c>
      <c r="BY10" t="str">
        <f ca="1">_xlfn.IFNA(IF(INDEX('Tabela kolorów'!$A$1:$AP$42,MATCH(BV10,'Tabela kolorów'!$A$1:$AP$1,0),MATCH(BW10,'Tabela kolorów'!$A$1:$A$42,0))=1,"+","-"),"")</f>
        <v/>
      </c>
      <c r="BZ10" s="1" t="str">
        <f ca="1">_xlfn.IFNA(IF(INDEX('Tabela kolorów'!$A$1:$AP$42,MATCH(BV10,'Tabela kolorów'!$A$1:$AP$1,0),MATCH(BX10,'Tabela kolorów'!$A$1:$A$42,0))=1,"+","-"),"")</f>
        <v/>
      </c>
      <c r="CA10" s="1" t="str">
        <f ca="1">_xlfn.IFNA(IF(INDEX('Tabela kolorów'!$A$1:$AP$42,MATCH(BW10,'Tabela kolorów'!$A$1:$AP$1,0),MATCH(BX10,'Tabela kolorów'!$A$1:$A$42,0))=1,"+","-"),"")</f>
        <v/>
      </c>
      <c r="CB10" t="str">
        <f t="shared" ca="1" si="98"/>
        <v/>
      </c>
      <c r="CC10" t="str">
        <f t="shared" ca="1" si="27"/>
        <v/>
      </c>
      <c r="CD10" t="str">
        <f t="shared" ca="1" si="28"/>
        <v/>
      </c>
      <c r="CG10">
        <v>4</v>
      </c>
      <c r="CH10" t="str">
        <f t="shared" ca="1" si="29"/>
        <v>Czysty czarny</v>
      </c>
      <c r="CI10" t="str">
        <f ca="1">IF(CH10&lt;&gt;"",VLOOKUP(CH10,Tabela1[],3,FALSE),"")</f>
        <v>podkoszulek</v>
      </c>
      <c r="CJ10" t="str">
        <f t="shared" ca="1" si="30"/>
        <v/>
      </c>
      <c r="CK10" t="str">
        <f t="shared" ca="1" si="30"/>
        <v/>
      </c>
      <c r="CL10" t="str">
        <f t="shared" ca="1" si="30"/>
        <v/>
      </c>
      <c r="CM10" t="str">
        <f t="shared" ca="1" si="30"/>
        <v>Czysty czarny</v>
      </c>
      <c r="CN10" t="str">
        <f t="shared" ca="1" si="30"/>
        <v/>
      </c>
      <c r="CO10" t="str">
        <f t="shared" ca="1" si="30"/>
        <v/>
      </c>
      <c r="CP10" t="str">
        <f t="shared" ca="1" si="30"/>
        <v/>
      </c>
      <c r="CQ10" t="str">
        <f t="shared" ca="1" si="30"/>
        <v/>
      </c>
      <c r="CR10">
        <v>4</v>
      </c>
      <c r="CS10" t="str">
        <f t="shared" ca="1" si="31"/>
        <v/>
      </c>
      <c r="CT10" t="str">
        <f t="shared" ca="1" si="31"/>
        <v/>
      </c>
      <c r="CU10" t="str">
        <f t="shared" ca="1" si="31"/>
        <v/>
      </c>
      <c r="CV10" t="str">
        <f t="shared" ca="1" si="31"/>
        <v>czysty szkarłat</v>
      </c>
      <c r="CW10" t="str">
        <f t="shared" ca="1" si="31"/>
        <v/>
      </c>
      <c r="CX10" t="str">
        <f t="shared" ca="1" si="31"/>
        <v/>
      </c>
      <c r="CY10" t="str">
        <f t="shared" ca="1" si="31"/>
        <v/>
      </c>
      <c r="CZ10" t="str">
        <f t="shared" ca="1" si="31"/>
        <v/>
      </c>
      <c r="DB10">
        <v>5</v>
      </c>
      <c r="DC10" t="str">
        <f t="shared" ca="1" si="99"/>
        <v/>
      </c>
      <c r="DD10" t="str">
        <f ca="1">_xlfn.IFNA(IF(VLOOKUP($DC10,Tabela1[#All],6,FALSE)&lt;&gt;0,VLOOKUP($DC10,Tabela1[#All],6,FALSE),""),"")</f>
        <v/>
      </c>
      <c r="DE10" t="str">
        <f ca="1">_xlfn.IFNA(IF(VLOOKUP($DC10,Tabela1[#All],7,FALSE)&lt;&gt;0,VLOOKUP($DC10,Tabela1[#All],7,FALSE),""),"")</f>
        <v/>
      </c>
      <c r="DF10" t="str">
        <f ca="1">_xlfn.IFNA(IF(VLOOKUP($DC10,Tabela1[#All],8,FALSE)&lt;&gt;0,VLOOKUP($DC10,Tabela1[#All],8,FALSE),""),"")</f>
        <v/>
      </c>
      <c r="DG10" t="str">
        <f ca="1">_xlfn.IFNA(IF(VLOOKUP($DC10,Tabela1[#All],10,FALSE)&lt;&gt;"0",VLOOKUP($DC10,Tabela1[#All],10,FALSE),""),"")</f>
        <v/>
      </c>
      <c r="DH10" t="str">
        <f t="shared" ca="1" si="32"/>
        <v/>
      </c>
      <c r="DI10" t="str">
        <f t="shared" ca="1" si="33"/>
        <v/>
      </c>
      <c r="DJ10" t="str">
        <f t="shared" ca="1" si="34"/>
        <v/>
      </c>
      <c r="DK10" t="str">
        <f t="shared" ca="1" si="35"/>
        <v/>
      </c>
      <c r="DL10" t="str">
        <f t="shared" ca="1" si="36"/>
        <v/>
      </c>
      <c r="DM10" t="str">
        <f t="shared" ca="1" si="37"/>
        <v/>
      </c>
      <c r="DN10" t="str">
        <f t="shared" ca="1" si="38"/>
        <v/>
      </c>
      <c r="DO10" t="str">
        <f t="shared" ca="1" si="100"/>
        <v/>
      </c>
      <c r="DP10" t="str">
        <f t="shared" ca="1" si="39"/>
        <v/>
      </c>
      <c r="DQ10" t="str">
        <f t="shared" ca="1" si="39"/>
        <v/>
      </c>
      <c r="DR10" t="str">
        <f t="shared" ca="1" si="39"/>
        <v/>
      </c>
      <c r="DS10" t="str">
        <f ca="1">_xlfn.IFNA(IF(INDEX('Tabela kolorów'!$A$1:$AP$42,MATCH(DP10,'Tabela kolorów'!$A$1:$AP$1,0),MATCH(DQ10,'Tabela kolorów'!$A$1:$A$42,0))=1,"+","-"),"")</f>
        <v/>
      </c>
      <c r="DT10" s="1" t="str">
        <f ca="1">_xlfn.IFNA(IF(INDEX('Tabela kolorów'!$A$1:$AP$42,MATCH(DP10,'Tabela kolorów'!$A$1:$AP$1,0),MATCH(DR10,'Tabela kolorów'!$A$1:$A$42,0))=1,"+","-"),"")</f>
        <v/>
      </c>
      <c r="DU10" s="1" t="str">
        <f ca="1">_xlfn.IFNA(IF(INDEX('Tabela kolorów'!$A$1:$AP$42,MATCH(DQ10,'Tabela kolorów'!$A$1:$AP$1,0),MATCH(DR10,'Tabela kolorów'!$A$1:$A$42,0))=1,"+","-"),"")</f>
        <v/>
      </c>
      <c r="DV10" t="str">
        <f t="shared" ca="1" si="120"/>
        <v/>
      </c>
      <c r="DW10" t="str">
        <f t="shared" ca="1" si="40"/>
        <v/>
      </c>
      <c r="DX10" t="str">
        <f t="shared" ca="1" si="41"/>
        <v/>
      </c>
      <c r="EA10">
        <v>4</v>
      </c>
      <c r="EB10" t="str">
        <f t="shared" ca="1" si="42"/>
        <v>Czysty czarny</v>
      </c>
      <c r="EC10" t="str">
        <f ca="1">IF(EB10&lt;&gt;"",VLOOKUP(EB10,Tabela1[],3,FALSE),"")</f>
        <v>podkoszulek</v>
      </c>
      <c r="ED10" t="str">
        <f t="shared" ca="1" si="43"/>
        <v/>
      </c>
      <c r="EE10" t="str">
        <f t="shared" ca="1" si="43"/>
        <v/>
      </c>
      <c r="EF10" t="str">
        <f t="shared" ca="1" si="43"/>
        <v/>
      </c>
      <c r="EG10" t="str">
        <f t="shared" ca="1" si="43"/>
        <v>Czysty czarny</v>
      </c>
      <c r="EH10" t="str">
        <f t="shared" ca="1" si="43"/>
        <v/>
      </c>
      <c r="EI10" t="str">
        <f t="shared" ca="1" si="43"/>
        <v/>
      </c>
      <c r="EJ10" t="str">
        <f t="shared" ca="1" si="43"/>
        <v/>
      </c>
      <c r="EK10" t="str">
        <f t="shared" ca="1" si="43"/>
        <v/>
      </c>
      <c r="EL10">
        <v>4</v>
      </c>
      <c r="EM10" t="str">
        <f t="shared" ca="1" si="101"/>
        <v/>
      </c>
      <c r="EN10" t="str">
        <f t="shared" ca="1" si="101"/>
        <v/>
      </c>
      <c r="EO10" t="str">
        <f t="shared" ca="1" si="101"/>
        <v/>
      </c>
      <c r="EP10" t="str">
        <f t="shared" ca="1" si="101"/>
        <v/>
      </c>
      <c r="EQ10" t="str">
        <f t="shared" ca="1" si="101"/>
        <v/>
      </c>
      <c r="ER10" t="str">
        <f t="shared" ca="1" si="101"/>
        <v/>
      </c>
      <c r="ES10" t="str">
        <f t="shared" ca="1" si="101"/>
        <v/>
      </c>
      <c r="ET10" t="str">
        <f t="shared" ca="1" si="101"/>
        <v/>
      </c>
      <c r="EV10">
        <v>5</v>
      </c>
      <c r="EW10" t="str">
        <f t="shared" ca="1" si="102"/>
        <v/>
      </c>
      <c r="EX10" t="str">
        <f ca="1">_xlfn.IFNA(IF(VLOOKUP($EW10,Tabela1[#All],6,FALSE)&lt;&gt;0,VLOOKUP($EW10,Tabela1[#All],6,FALSE),""),"")</f>
        <v/>
      </c>
      <c r="EY10" t="str">
        <f ca="1">_xlfn.IFNA(IF(VLOOKUP($EW10,Tabela1[#All],7,FALSE)&lt;&gt;0,VLOOKUP($EW10,Tabela1[#All],7,FALSE),""),"")</f>
        <v/>
      </c>
      <c r="EZ10" t="str">
        <f ca="1">_xlfn.IFNA(IF(VLOOKUP($EW10,Tabela1[#All],8,FALSE)&lt;&gt;0,VLOOKUP($EW10,Tabela1[#All],8,FALSE),""),"")</f>
        <v/>
      </c>
      <c r="FA10" t="str">
        <f ca="1">_xlfn.IFNA(IF(VLOOKUP($EW10,Tabela1[#All],10,FALSE)&lt;&gt;"0",VLOOKUP($EW10,Tabela1[#All],10,FALSE),""),"")</f>
        <v/>
      </c>
      <c r="FB10" t="str">
        <f t="shared" ca="1" si="45"/>
        <v/>
      </c>
      <c r="FC10" t="str">
        <f t="shared" ca="1" si="46"/>
        <v/>
      </c>
      <c r="FD10" t="str">
        <f t="shared" ca="1" si="47"/>
        <v/>
      </c>
      <c r="FE10" t="str">
        <f t="shared" ca="1" si="48"/>
        <v/>
      </c>
      <c r="FF10" t="str">
        <f t="shared" ca="1" si="49"/>
        <v/>
      </c>
      <c r="FG10" t="str">
        <f t="shared" ca="1" si="50"/>
        <v/>
      </c>
      <c r="FH10" t="str">
        <f t="shared" ca="1" si="51"/>
        <v/>
      </c>
      <c r="FI10" t="str">
        <f t="shared" ca="1" si="103"/>
        <v/>
      </c>
      <c r="FJ10" t="str">
        <f t="shared" ca="1" si="52"/>
        <v/>
      </c>
      <c r="FK10" t="str">
        <f t="shared" ca="1" si="52"/>
        <v/>
      </c>
      <c r="FL10" t="str">
        <f t="shared" ca="1" si="52"/>
        <v/>
      </c>
      <c r="FM10" t="str">
        <f ca="1">_xlfn.IFNA(IF(INDEX('Tabela kolorów'!$A$1:$AP$42,MATCH(FJ10,'Tabela kolorów'!$A$1:$AP$1,0),MATCH(FK10,'Tabela kolorów'!$A$1:$A$42,0))=1,"+","-"),"")</f>
        <v/>
      </c>
      <c r="FN10" s="1" t="str">
        <f ca="1">_xlfn.IFNA(IF(INDEX('Tabela kolorów'!$A$1:$AP$42,MATCH(FJ10,'Tabela kolorów'!$A$1:$AP$1,0),MATCH(FL10,'Tabela kolorów'!$A$1:$A$42,0))=1,"+","-"),"")</f>
        <v/>
      </c>
      <c r="FO10" s="1" t="str">
        <f ca="1">_xlfn.IFNA(IF(INDEX('Tabela kolorów'!$A$1:$AP$42,MATCH(FK10,'Tabela kolorów'!$A$1:$AP$1,0),MATCH(FL10,'Tabela kolorów'!$A$1:$A$42,0))=1,"+","-"),"")</f>
        <v/>
      </c>
      <c r="FP10" t="str">
        <f t="shared" ca="1" si="121"/>
        <v/>
      </c>
      <c r="FQ10" t="str">
        <f t="shared" ca="1" si="53"/>
        <v/>
      </c>
      <c r="FR10" t="str">
        <f t="shared" ca="1" si="54"/>
        <v/>
      </c>
      <c r="FU10">
        <v>4</v>
      </c>
      <c r="FV10" t="str">
        <f t="shared" ca="1" si="55"/>
        <v>Czysty czarny</v>
      </c>
      <c r="FW10" t="str">
        <f ca="1">IF(FV10&lt;&gt;"",VLOOKUP(FV10,Tabela1[],3,FALSE),"")</f>
        <v>podkoszulek</v>
      </c>
      <c r="FX10" t="str">
        <f t="shared" ca="1" si="56"/>
        <v/>
      </c>
      <c r="FY10" t="str">
        <f t="shared" ca="1" si="56"/>
        <v/>
      </c>
      <c r="FZ10" t="str">
        <f t="shared" ca="1" si="56"/>
        <v/>
      </c>
      <c r="GA10" t="str">
        <f t="shared" ca="1" si="56"/>
        <v>Czysty czarny</v>
      </c>
      <c r="GB10" t="str">
        <f t="shared" ca="1" si="56"/>
        <v/>
      </c>
      <c r="GC10" t="str">
        <f t="shared" ca="1" si="56"/>
        <v/>
      </c>
      <c r="GD10" t="str">
        <f t="shared" ca="1" si="56"/>
        <v/>
      </c>
      <c r="GE10" t="str">
        <f t="shared" ca="1" si="56"/>
        <v/>
      </c>
      <c r="GF10">
        <v>4</v>
      </c>
      <c r="GG10" t="str">
        <f t="shared" ca="1" si="57"/>
        <v/>
      </c>
      <c r="GH10" t="str">
        <f t="shared" ca="1" si="57"/>
        <v/>
      </c>
      <c r="GI10" t="str">
        <f t="shared" ca="1" si="57"/>
        <v/>
      </c>
      <c r="GJ10" t="str">
        <f t="shared" ca="1" si="57"/>
        <v/>
      </c>
      <c r="GK10" t="str">
        <f t="shared" ca="1" si="57"/>
        <v/>
      </c>
      <c r="GL10" t="str">
        <f t="shared" ca="1" si="57"/>
        <v/>
      </c>
      <c r="GM10" t="str">
        <f t="shared" ca="1" si="57"/>
        <v/>
      </c>
      <c r="GN10" t="str">
        <f t="shared" ca="1" si="57"/>
        <v/>
      </c>
      <c r="GP10">
        <v>5</v>
      </c>
      <c r="GQ10" t="str">
        <f t="shared" ca="1" si="104"/>
        <v/>
      </c>
      <c r="GR10" t="str">
        <f ca="1">_xlfn.IFNA(IF(VLOOKUP($GQ10,Tabela1[#All],6,FALSE)&lt;&gt;0,VLOOKUP($GQ10,Tabela1[#All],6,FALSE),""),"")</f>
        <v/>
      </c>
      <c r="GS10" t="str">
        <f ca="1">_xlfn.IFNA(IF(VLOOKUP($GQ10,Tabela1[#All],7,FALSE)&lt;&gt;0,VLOOKUP($GQ10,Tabela1[#All],7,FALSE),""),"")</f>
        <v/>
      </c>
      <c r="GT10" t="str">
        <f ca="1">_xlfn.IFNA(IF(VLOOKUP($GQ10,Tabela1[#All],8,FALSE)&lt;&gt;0,VLOOKUP($GQ10,Tabela1[#All],8,FALSE),""),"")</f>
        <v/>
      </c>
      <c r="GU10" t="str">
        <f ca="1">_xlfn.IFNA(IF(VLOOKUP($GQ10,Tabela1[#All],10,FALSE)&lt;&gt;"0",VLOOKUP($GQ10,Tabela1[#All],10,FALSE),""),"")</f>
        <v/>
      </c>
      <c r="GV10" t="str">
        <f t="shared" ca="1" si="58"/>
        <v/>
      </c>
      <c r="GW10" t="str">
        <f t="shared" ca="1" si="59"/>
        <v/>
      </c>
      <c r="GX10" t="str">
        <f t="shared" ca="1" si="60"/>
        <v/>
      </c>
      <c r="GY10" t="str">
        <f t="shared" ca="1" si="61"/>
        <v/>
      </c>
      <c r="GZ10" t="str">
        <f t="shared" ca="1" si="62"/>
        <v/>
      </c>
      <c r="HA10" t="str">
        <f t="shared" ca="1" si="63"/>
        <v/>
      </c>
      <c r="HB10" t="str">
        <f t="shared" ca="1" si="64"/>
        <v/>
      </c>
      <c r="HC10" t="str">
        <f t="shared" ca="1" si="105"/>
        <v/>
      </c>
      <c r="HD10" t="str">
        <f t="shared" ca="1" si="65"/>
        <v/>
      </c>
      <c r="HE10" t="str">
        <f t="shared" ca="1" si="65"/>
        <v/>
      </c>
      <c r="HF10" t="str">
        <f t="shared" ca="1" si="65"/>
        <v/>
      </c>
      <c r="HG10" t="str">
        <f ca="1">_xlfn.IFNA(IF(INDEX('Tabela kolorów'!$A$1:$AP$42,MATCH(HD10,'Tabela kolorów'!$A$1:$AP$1,0),MATCH(HE10,'Tabela kolorów'!$A$1:$A$42,0))=1,"+","-"),"")</f>
        <v/>
      </c>
      <c r="HH10" s="1" t="str">
        <f ca="1">_xlfn.IFNA(IF(INDEX('Tabela kolorów'!$A$1:$AP$42,MATCH(HD10,'Tabela kolorów'!$A$1:$AP$1,0),MATCH(HF10,'Tabela kolorów'!$A$1:$A$42,0))=1,"+","-"),"")</f>
        <v/>
      </c>
      <c r="HI10" s="1" t="str">
        <f ca="1">_xlfn.IFNA(IF(INDEX('Tabela kolorów'!$A$1:$AP$42,MATCH(HE10,'Tabela kolorów'!$A$1:$AP$1,0),MATCH(HF10,'Tabela kolorów'!$A$1:$A$42,0))=1,"+","-"),"")</f>
        <v/>
      </c>
      <c r="HJ10" t="str">
        <f t="shared" ca="1" si="122"/>
        <v/>
      </c>
      <c r="HK10" t="str">
        <f t="shared" ca="1" si="66"/>
        <v/>
      </c>
      <c r="HL10" t="str">
        <f t="shared" ca="1" si="67"/>
        <v/>
      </c>
      <c r="HO10">
        <v>4</v>
      </c>
      <c r="HP10" t="str">
        <f t="shared" ca="1" si="68"/>
        <v>Czysty czarny</v>
      </c>
      <c r="HQ10" t="str">
        <f ca="1">IF(HP10&lt;&gt;"",VLOOKUP(HP10,Tabela1[],3,FALSE),"")</f>
        <v>podkoszulek</v>
      </c>
      <c r="HR10" t="str">
        <f t="shared" ca="1" si="69"/>
        <v/>
      </c>
      <c r="HS10" t="str">
        <f t="shared" ca="1" si="69"/>
        <v/>
      </c>
      <c r="HT10" t="str">
        <f t="shared" ca="1" si="69"/>
        <v/>
      </c>
      <c r="HU10" t="str">
        <f t="shared" ca="1" si="69"/>
        <v>Czysty czarny</v>
      </c>
      <c r="HV10" t="str">
        <f t="shared" ca="1" si="69"/>
        <v/>
      </c>
      <c r="HW10" t="str">
        <f t="shared" ca="1" si="69"/>
        <v/>
      </c>
      <c r="HX10" t="str">
        <f t="shared" ca="1" si="69"/>
        <v/>
      </c>
      <c r="HY10" t="str">
        <f t="shared" ca="1" si="69"/>
        <v/>
      </c>
      <c r="HZ10">
        <v>4</v>
      </c>
      <c r="IA10" t="str">
        <f t="shared" ca="1" si="70"/>
        <v/>
      </c>
      <c r="IB10" t="str">
        <f t="shared" ca="1" si="70"/>
        <v/>
      </c>
      <c r="IC10" t="str">
        <f t="shared" ca="1" si="70"/>
        <v/>
      </c>
      <c r="ID10" t="str">
        <f t="shared" ca="1" si="70"/>
        <v/>
      </c>
      <c r="IE10" t="str">
        <f t="shared" ca="1" si="70"/>
        <v/>
      </c>
      <c r="IF10" t="str">
        <f t="shared" ca="1" si="70"/>
        <v/>
      </c>
      <c r="IG10" t="str">
        <f t="shared" ca="1" si="70"/>
        <v/>
      </c>
      <c r="IH10" t="str">
        <f t="shared" ca="1" si="70"/>
        <v/>
      </c>
      <c r="IJ10">
        <v>5</v>
      </c>
      <c r="IK10" t="str">
        <f t="shared" ca="1" si="106"/>
        <v/>
      </c>
      <c r="IL10" t="str">
        <f ca="1">_xlfn.IFNA(IF(VLOOKUP($IK10,Tabela1[#All],6,FALSE)&lt;&gt;0,VLOOKUP($IK10,Tabela1[#All],6,FALSE),""),"")</f>
        <v/>
      </c>
      <c r="IM10" t="str">
        <f ca="1">_xlfn.IFNA(IF(VLOOKUP($IK10,Tabela1[#All],7,FALSE)&lt;&gt;0,VLOOKUP($IK10,Tabela1[#All],7,FALSE),""),"")</f>
        <v/>
      </c>
      <c r="IN10" t="str">
        <f ca="1">_xlfn.IFNA(IF(VLOOKUP($IK10,Tabela1[#All],8,FALSE)&lt;&gt;0,VLOOKUP($IK10,Tabela1[#All],8,FALSE),""),"")</f>
        <v/>
      </c>
      <c r="IO10" t="str">
        <f ca="1">_xlfn.IFNA(IF(VLOOKUP($IK10,Tabela1[#All],10,FALSE)&lt;&gt;"0",VLOOKUP($IK10,Tabela1[#All],10,FALSE),""),"")</f>
        <v/>
      </c>
      <c r="IP10" t="str">
        <f t="shared" ca="1" si="71"/>
        <v/>
      </c>
      <c r="IQ10" t="str">
        <f t="shared" ca="1" si="72"/>
        <v/>
      </c>
      <c r="IR10" t="str">
        <f t="shared" ca="1" si="73"/>
        <v/>
      </c>
      <c r="IS10" t="str">
        <f t="shared" ca="1" si="74"/>
        <v/>
      </c>
      <c r="IT10" t="str">
        <f t="shared" ca="1" si="75"/>
        <v/>
      </c>
      <c r="IU10" t="str">
        <f t="shared" ca="1" si="76"/>
        <v/>
      </c>
      <c r="IV10" t="str">
        <f t="shared" ca="1" si="77"/>
        <v/>
      </c>
      <c r="IW10" t="str">
        <f t="shared" ca="1" si="107"/>
        <v/>
      </c>
      <c r="IX10" t="str">
        <f t="shared" ca="1" si="78"/>
        <v/>
      </c>
      <c r="IY10" t="str">
        <f t="shared" ca="1" si="78"/>
        <v/>
      </c>
      <c r="IZ10" t="str">
        <f t="shared" ca="1" si="78"/>
        <v/>
      </c>
      <c r="JA10" t="str">
        <f ca="1">_xlfn.IFNA(IF(INDEX('Tabela kolorów'!$A$1:$AP$42,MATCH(IX10,'Tabela kolorów'!$A$1:$AP$1,0),MATCH(IY10,'Tabela kolorów'!$A$1:$A$42,0))=1,"+","-"),"")</f>
        <v/>
      </c>
      <c r="JB10" s="1" t="str">
        <f ca="1">_xlfn.IFNA(IF(INDEX('Tabela kolorów'!$A$1:$AP$42,MATCH(IX10,'Tabela kolorów'!$A$1:$AP$1,0),MATCH(IZ10,'Tabela kolorów'!$A$1:$A$42,0))=1,"+","-"),"")</f>
        <v/>
      </c>
      <c r="JC10" s="1" t="str">
        <f ca="1">_xlfn.IFNA(IF(INDEX('Tabela kolorów'!$A$1:$AP$42,MATCH(IY10,'Tabela kolorów'!$A$1:$AP$1,0),MATCH(IZ10,'Tabela kolorów'!$A$1:$A$42,0))=1,"+","-"),"")</f>
        <v/>
      </c>
      <c r="JD10" t="str">
        <f t="shared" ca="1" si="123"/>
        <v/>
      </c>
      <c r="JE10" t="str">
        <f t="shared" ca="1" si="79"/>
        <v/>
      </c>
      <c r="JF10" t="str">
        <f t="shared" ca="1" si="80"/>
        <v/>
      </c>
      <c r="JI10">
        <v>4</v>
      </c>
      <c r="JJ10" t="str">
        <f t="shared" ca="1" si="81"/>
        <v>Czysty czarny</v>
      </c>
      <c r="JK10" t="str">
        <f ca="1">IF(JJ10&lt;&gt;"",VLOOKUP(JJ10,Tabela1[],3,FALSE),"")</f>
        <v>podkoszulek</v>
      </c>
      <c r="JL10" t="str">
        <f t="shared" ca="1" si="82"/>
        <v/>
      </c>
      <c r="JM10" t="str">
        <f t="shared" ca="1" si="82"/>
        <v/>
      </c>
      <c r="JN10" t="str">
        <f t="shared" ca="1" si="82"/>
        <v/>
      </c>
      <c r="JO10" t="str">
        <f t="shared" ca="1" si="82"/>
        <v>Czysty czarny</v>
      </c>
      <c r="JP10" t="str">
        <f t="shared" ca="1" si="82"/>
        <v/>
      </c>
      <c r="JQ10" t="str">
        <f t="shared" ca="1" si="82"/>
        <v/>
      </c>
      <c r="JR10" t="str">
        <f t="shared" ca="1" si="82"/>
        <v/>
      </c>
      <c r="JS10" t="str">
        <f t="shared" ca="1" si="82"/>
        <v/>
      </c>
      <c r="JT10">
        <v>4</v>
      </c>
      <c r="JU10" t="str">
        <f t="shared" ca="1" si="83"/>
        <v/>
      </c>
      <c r="JV10" t="str">
        <f t="shared" ca="1" si="83"/>
        <v/>
      </c>
      <c r="JW10" t="str">
        <f t="shared" ca="1" si="83"/>
        <v/>
      </c>
      <c r="JX10" t="str">
        <f t="shared" ca="1" si="83"/>
        <v/>
      </c>
      <c r="JY10" t="str">
        <f t="shared" ca="1" si="83"/>
        <v/>
      </c>
      <c r="JZ10" t="str">
        <f t="shared" ca="1" si="83"/>
        <v/>
      </c>
      <c r="KA10" t="str">
        <f t="shared" ca="1" si="83"/>
        <v/>
      </c>
      <c r="KB10" t="str">
        <f t="shared" ca="1" si="83"/>
        <v/>
      </c>
      <c r="KD10">
        <v>5</v>
      </c>
      <c r="KE10" t="str">
        <f t="shared" ca="1" si="108"/>
        <v/>
      </c>
      <c r="KF10" t="str">
        <f ca="1">_xlfn.IFNA(IF(VLOOKUP($KE10,Tabela1[#All],6,FALSE)&lt;&gt;0,VLOOKUP($KE10,Tabela1[#All],6,FALSE),""),"")</f>
        <v/>
      </c>
      <c r="KG10" t="str">
        <f ca="1">_xlfn.IFNA(IF(VLOOKUP($KE10,Tabela1[#All],7,FALSE)&lt;&gt;0,VLOOKUP($KE10,Tabela1[#All],7,FALSE),""),"")</f>
        <v/>
      </c>
      <c r="KH10" t="str">
        <f ca="1">_xlfn.IFNA(IF(VLOOKUP($KE10,Tabela1[#All],8,FALSE)&lt;&gt;0,VLOOKUP($KE10,Tabela1[#All],8,FALSE),""),"")</f>
        <v/>
      </c>
      <c r="KI10" t="str">
        <f ca="1">_xlfn.IFNA(IF(VLOOKUP($KE10,Tabela1[#All],10,FALSE)&lt;&gt;"0",VLOOKUP($KE10,Tabela1[#All],10,FALSE),""),"")</f>
        <v/>
      </c>
      <c r="KJ10" t="str">
        <f t="shared" ca="1" si="109"/>
        <v/>
      </c>
      <c r="KK10" t="str">
        <f t="shared" ca="1" si="110"/>
        <v/>
      </c>
      <c r="KL10" t="str">
        <f t="shared" ca="1" si="111"/>
        <v/>
      </c>
      <c r="KM10" t="str">
        <f t="shared" ca="1" si="84"/>
        <v/>
      </c>
      <c r="KN10" t="str">
        <f t="shared" ca="1" si="85"/>
        <v/>
      </c>
      <c r="KO10" t="str">
        <f t="shared" ca="1" si="86"/>
        <v/>
      </c>
      <c r="KP10" t="str">
        <f t="shared" ca="1" si="87"/>
        <v/>
      </c>
      <c r="KQ10" t="str">
        <f t="shared" ca="1" si="112"/>
        <v/>
      </c>
      <c r="KR10" t="str">
        <f t="shared" ca="1" si="88"/>
        <v/>
      </c>
      <c r="KS10" t="str">
        <f t="shared" ca="1" si="88"/>
        <v/>
      </c>
      <c r="KT10" t="str">
        <f t="shared" ca="1" si="88"/>
        <v/>
      </c>
      <c r="KU10" t="str">
        <f ca="1">_xlfn.IFNA(IF(INDEX('Tabela kolorów'!$A$1:$AP$42,MATCH(KR10,'Tabela kolorów'!$A$1:$AP$1,0),MATCH(KS10,'Tabela kolorów'!$A$1:$A$42,0))=1,"+","-"),"")</f>
        <v/>
      </c>
      <c r="KV10" s="1" t="str">
        <f ca="1">_xlfn.IFNA(IF(INDEX('Tabela kolorów'!$A$1:$AP$42,MATCH(KR10,'Tabela kolorów'!$A$1:$AP$1,0),MATCH(KT10,'Tabela kolorów'!$A$1:$A$42,0))=1,"+","-"),"")</f>
        <v/>
      </c>
      <c r="KW10" s="1" t="str">
        <f ca="1">_xlfn.IFNA(IF(INDEX('Tabela kolorów'!$A$1:$AP$42,MATCH(KS10,'Tabela kolorów'!$A$1:$AP$1,0),MATCH(KT10,'Tabela kolorów'!$A$1:$A$42,0))=1,"+","-"),"")</f>
        <v/>
      </c>
      <c r="KX10" t="str">
        <f t="shared" ref="KX10:KX73" ca="1" si="133">IF(KQ10&lt;&gt;"",IF(AND(OR(KU10="+",KU10=""),OR(KV10="+",KV10=""),OR(KW10="+",KW10="")),"Dopasowane","Nie dopasowane"),"")</f>
        <v/>
      </c>
      <c r="KY10" t="str">
        <f t="shared" ca="1" si="89"/>
        <v/>
      </c>
      <c r="KZ10" t="str">
        <f t="shared" ca="1" si="90"/>
        <v/>
      </c>
      <c r="LC10">
        <v>4</v>
      </c>
      <c r="LD10" t="str">
        <f t="shared" ca="1" si="91"/>
        <v>Czysty czarny</v>
      </c>
      <c r="LE10" t="str">
        <f ca="1">IF(LD10&lt;&gt;"",VLOOKUP(LD10,Tabela1[],3,FALSE),"")</f>
        <v>podkoszulek</v>
      </c>
      <c r="LF10" t="str">
        <f t="shared" ca="1" si="92"/>
        <v/>
      </c>
      <c r="LG10" t="str">
        <f t="shared" ca="1" si="92"/>
        <v/>
      </c>
      <c r="LH10" t="str">
        <f t="shared" ca="1" si="92"/>
        <v/>
      </c>
      <c r="LI10" t="str">
        <f t="shared" ca="1" si="92"/>
        <v>Czysty czarny</v>
      </c>
      <c r="LJ10" t="str">
        <f t="shared" ca="1" si="92"/>
        <v/>
      </c>
      <c r="LK10" t="str">
        <f t="shared" ca="1" si="92"/>
        <v/>
      </c>
      <c r="LL10" t="str">
        <f t="shared" ca="1" si="92"/>
        <v/>
      </c>
      <c r="LM10" t="str">
        <f t="shared" ca="1" si="92"/>
        <v/>
      </c>
      <c r="LN10">
        <v>4</v>
      </c>
      <c r="LO10" t="str">
        <f t="shared" ca="1" si="113"/>
        <v/>
      </c>
      <c r="LP10" t="str">
        <f t="shared" ca="1" si="113"/>
        <v/>
      </c>
      <c r="LQ10" t="str">
        <f t="shared" ca="1" si="113"/>
        <v/>
      </c>
      <c r="LR10" t="str">
        <f t="shared" ca="1" si="113"/>
        <v/>
      </c>
      <c r="LS10" t="str">
        <f t="shared" ca="1" si="113"/>
        <v/>
      </c>
      <c r="LT10" t="str">
        <f t="shared" ca="1" si="113"/>
        <v/>
      </c>
      <c r="LU10" t="str">
        <f t="shared" ca="1" si="113"/>
        <v/>
      </c>
      <c r="LV10" t="str">
        <f t="shared" ca="1" si="113"/>
        <v/>
      </c>
    </row>
    <row r="11" spans="1:335" x14ac:dyDescent="0.3">
      <c r="A11" t="s">
        <v>756</v>
      </c>
      <c r="B11" t="s">
        <v>752</v>
      </c>
      <c r="C11" t="s">
        <v>457</v>
      </c>
      <c r="D11" t="s">
        <v>13</v>
      </c>
      <c r="E11" t="str">
        <f t="shared" si="0"/>
        <v>latouniwersalny</v>
      </c>
      <c r="F11" t="s">
        <v>715</v>
      </c>
      <c r="I11" t="s">
        <v>9</v>
      </c>
      <c r="K11" s="731"/>
      <c r="L11" s="679">
        <v>4</v>
      </c>
      <c r="N11" s="672" t="str">
        <f>_xlfn.IFNA(IF(VLOOKUP($M11,Tabela1[#All],6,FALSE)&lt;&gt;0,VLOOKUP($M11,Tabela1[#All],6,FALSE),""),"")</f>
        <v/>
      </c>
      <c r="O11" s="672" t="str">
        <f>_xlfn.IFNA(IF(VLOOKUP($M11,Tabela1[#All],7,FALSE)&lt;&gt;0,VLOOKUP($M11,Tabela1[#All],7,FALSE),""),"")</f>
        <v/>
      </c>
      <c r="P11" s="672" t="str">
        <f>_xlfn.IFNA(IF(VLOOKUP($M11,Tabela1[#All],8,FALSE)&lt;&gt;0,VLOOKUP($M11,Tabela1[#All],8,FALSE),""),"")</f>
        <v/>
      </c>
      <c r="Q11" s="684" t="str">
        <f>_xlfn.IFNA(IF(VLOOKUP($M11,Tabela1[#All],10,FALSE)&lt;&gt;"0",VLOOKUP($M11,Tabela1[#All],10,FALSE),""),"")</f>
        <v/>
      </c>
      <c r="R11" s="686" t="str">
        <f t="shared" si="114"/>
        <v/>
      </c>
      <c r="S11" s="672" t="str">
        <f t="shared" si="115"/>
        <v/>
      </c>
      <c r="T11" s="672" t="str">
        <f t="shared" si="125"/>
        <v/>
      </c>
      <c r="U11" s="672" t="str">
        <f t="shared" si="126"/>
        <v/>
      </c>
      <c r="V11" s="672" t="str">
        <f t="shared" si="116"/>
        <v/>
      </c>
      <c r="W11" s="672" t="str">
        <f t="shared" si="127"/>
        <v/>
      </c>
      <c r="X11" s="687" t="str">
        <f t="shared" si="128"/>
        <v/>
      </c>
      <c r="Y11" s="686" t="str">
        <f t="shared" si="129"/>
        <v/>
      </c>
      <c r="Z11" s="672" t="str">
        <f t="shared" si="117"/>
        <v/>
      </c>
      <c r="AA11" s="672" t="str">
        <f t="shared" si="117"/>
        <v/>
      </c>
      <c r="AB11" s="679" t="str">
        <f t="shared" si="117"/>
        <v/>
      </c>
      <c r="AC11" s="685" t="str">
        <f>_xlfn.IFNA(IF(INDEX('Tabela kolorów'!$A$1:$AP$42,MATCH(Z11,'Tabela kolorów'!$A$1:$AP$1,0),MATCH(AA11,'Tabela kolorów'!$A$1:$A$42,0))=1,"+","-"),"")</f>
        <v/>
      </c>
      <c r="AD11" s="10" t="str">
        <f>_xlfn.IFNA(IF(INDEX('Tabela kolorów'!$A$1:$AP$42,MATCH(Z11,'Tabela kolorów'!$A$1:$AP$1,0),MATCH(AB11,'Tabela kolorów'!$A$1:$A$42,0))=1,"+","-"),"")</f>
        <v/>
      </c>
      <c r="AE11" s="10" t="str">
        <f>_xlfn.IFNA(IF(INDEX('Tabela kolorów'!$A$1:$AP$42,MATCH(AA11,'Tabela kolorów'!$A$1:$AP$1,0),MATCH(AB11,'Tabela kolorów'!$A$1:$A$42,0))=1,"+","-"),"")</f>
        <v/>
      </c>
      <c r="AF11" s="679" t="str">
        <f t="shared" si="130"/>
        <v/>
      </c>
      <c r="AG11" s="688" t="str">
        <f t="shared" si="118"/>
        <v/>
      </c>
      <c r="AH11" s="701" t="str">
        <f t="shared" si="131"/>
        <v/>
      </c>
      <c r="AK11" s="10">
        <v>4</v>
      </c>
      <c r="AL11" s="672" t="str">
        <f t="shared" ca="1" si="94"/>
        <v>Czysty czarny</v>
      </c>
      <c r="AM11" s="672" t="str">
        <f ca="1">IF(AL11&lt;&gt;"",VLOOKUP(AL11,Tabela1[],3,FALSE),"")</f>
        <v>podkoszulek</v>
      </c>
      <c r="AN11" s="672" t="str">
        <f t="shared" ca="1" si="95"/>
        <v/>
      </c>
      <c r="AO11" s="672" t="str">
        <f t="shared" ca="1" si="95"/>
        <v/>
      </c>
      <c r="AP11" s="672" t="str">
        <f t="shared" ca="1" si="95"/>
        <v/>
      </c>
      <c r="AQ11" s="672" t="str">
        <f t="shared" ca="1" si="95"/>
        <v>Czysty czarny</v>
      </c>
      <c r="AR11" s="672" t="str">
        <f t="shared" ca="1" si="95"/>
        <v/>
      </c>
      <c r="AS11" s="672" t="str">
        <f t="shared" ca="1" si="95"/>
        <v/>
      </c>
      <c r="AT11" s="672" t="str">
        <f t="shared" ca="1" si="95"/>
        <v/>
      </c>
      <c r="AU11" s="672" t="str">
        <f t="shared" ca="1" si="95"/>
        <v/>
      </c>
      <c r="AW11" s="702">
        <v>2</v>
      </c>
      <c r="AX11" s="682" t="str">
        <f t="shared" ca="1" si="132"/>
        <v/>
      </c>
      <c r="AY11" s="682" t="str">
        <f t="shared" ca="1" si="132"/>
        <v/>
      </c>
      <c r="AZ11" s="682" t="str">
        <f t="shared" ca="1" si="132"/>
        <v/>
      </c>
      <c r="BA11" s="682" t="str">
        <f t="shared" ca="1" si="132"/>
        <v>Czysty zielony</v>
      </c>
      <c r="BB11" s="682" t="str">
        <f t="shared" ca="1" si="132"/>
        <v/>
      </c>
      <c r="BC11" s="682" t="str">
        <f t="shared" ca="1" si="132"/>
        <v/>
      </c>
      <c r="BD11" s="682" t="str">
        <f t="shared" ca="1" si="132"/>
        <v/>
      </c>
      <c r="BE11" s="682" t="str">
        <f t="shared" ca="1" si="132"/>
        <v/>
      </c>
      <c r="BG11" s="392"/>
      <c r="BH11">
        <v>6</v>
      </c>
      <c r="BI11" t="str">
        <f t="shared" ca="1" si="18"/>
        <v/>
      </c>
      <c r="BJ11" t="str">
        <f ca="1">_xlfn.IFNA(IF(VLOOKUP($BI11,Tabela1[#All],6,FALSE)&lt;&gt;0,VLOOKUP($BI11,Tabela1[#All],6,FALSE),""),"")</f>
        <v/>
      </c>
      <c r="BK11" t="str">
        <f ca="1">_xlfn.IFNA(IF(VLOOKUP($BI11,Tabela1[#All],7,FALSE)&lt;&gt;0,VLOOKUP($BI11,Tabela1[#All],7,FALSE),""),"")</f>
        <v/>
      </c>
      <c r="BL11" t="str">
        <f ca="1">_xlfn.IFNA(IF(VLOOKUP($BI11,Tabela1[#All],8,FALSE)&lt;&gt;0,VLOOKUP($BI11,Tabela1[#All],8,FALSE),""),"")</f>
        <v/>
      </c>
      <c r="BM11" t="str">
        <f ca="1">_xlfn.IFNA(IF(VLOOKUP($BI11,Tabela1[#All],10,FALSE)&lt;&gt;"0",VLOOKUP($BI11,Tabela1[#All],10,FALSE),""),"")</f>
        <v/>
      </c>
      <c r="BN11" t="str">
        <f t="shared" ca="1" si="19"/>
        <v/>
      </c>
      <c r="BO11" t="str">
        <f t="shared" ca="1" si="20"/>
        <v/>
      </c>
      <c r="BP11" t="str">
        <f t="shared" ca="1" si="21"/>
        <v/>
      </c>
      <c r="BQ11" t="str">
        <f t="shared" ca="1" si="22"/>
        <v/>
      </c>
      <c r="BR11" t="str">
        <f t="shared" ca="1" si="23"/>
        <v/>
      </c>
      <c r="BS11" t="str">
        <f t="shared" ca="1" si="24"/>
        <v/>
      </c>
      <c r="BT11" t="str">
        <f t="shared" ca="1" si="25"/>
        <v/>
      </c>
      <c r="BU11" t="str">
        <f ca="1">IF(BT11&lt;=3,_xlfn.TEXTJOIN(";",TRUE,BN11:BS11),"")</f>
        <v/>
      </c>
      <c r="BV11" t="str">
        <f t="shared" ca="1" si="26"/>
        <v/>
      </c>
      <c r="BW11" t="str">
        <f t="shared" ca="1" si="26"/>
        <v/>
      </c>
      <c r="BX11" t="str">
        <f t="shared" ca="1" si="26"/>
        <v/>
      </c>
      <c r="BY11" t="str">
        <f ca="1">_xlfn.IFNA(IF(INDEX('Tabela kolorów'!$A$1:$AP$42,MATCH(BV11,'Tabela kolorów'!$A$1:$AP$1,0),MATCH(BW11,'Tabela kolorów'!$A$1:$A$42,0))=1,"+","-"),"")</f>
        <v/>
      </c>
      <c r="BZ11" s="1" t="str">
        <f ca="1">_xlfn.IFNA(IF(INDEX('Tabela kolorów'!$A$1:$AP$42,MATCH(BV11,'Tabela kolorów'!$A$1:$AP$1,0),MATCH(BX11,'Tabela kolorów'!$A$1:$A$42,0))=1,"+","-"),"")</f>
        <v/>
      </c>
      <c r="CA11" s="1" t="str">
        <f ca="1">_xlfn.IFNA(IF(INDEX('Tabela kolorów'!$A$1:$AP$42,MATCH(BW11,'Tabela kolorów'!$A$1:$AP$1,0),MATCH(BX11,'Tabela kolorów'!$A$1:$A$42,0))=1,"+","-"),"")</f>
        <v/>
      </c>
      <c r="CB11" t="str">
        <f t="shared" ca="1" si="98"/>
        <v/>
      </c>
      <c r="CC11" t="str">
        <f t="shared" ca="1" si="27"/>
        <v/>
      </c>
      <c r="CD11" t="str">
        <f t="shared" ca="1" si="28"/>
        <v/>
      </c>
      <c r="CG11">
        <v>5</v>
      </c>
      <c r="CH11" t="str">
        <f t="shared" ca="1" si="29"/>
        <v>Czysty zielony</v>
      </c>
      <c r="CI11" t="str">
        <f ca="1">IF(CH11&lt;&gt;"",VLOOKUP(CH11,Tabela1[],3,FALSE),"")</f>
        <v>podkoszulek</v>
      </c>
      <c r="CJ11" t="str">
        <f t="shared" ca="1" si="30"/>
        <v/>
      </c>
      <c r="CK11" t="str">
        <f t="shared" ca="1" si="30"/>
        <v/>
      </c>
      <c r="CL11" t="str">
        <f t="shared" ca="1" si="30"/>
        <v/>
      </c>
      <c r="CM11" t="str">
        <f t="shared" ca="1" si="30"/>
        <v>Czysty zielony</v>
      </c>
      <c r="CN11" t="str">
        <f t="shared" ca="1" si="30"/>
        <v/>
      </c>
      <c r="CO11" t="str">
        <f t="shared" ca="1" si="30"/>
        <v/>
      </c>
      <c r="CP11" t="str">
        <f t="shared" ca="1" si="30"/>
        <v/>
      </c>
      <c r="CQ11" t="str">
        <f t="shared" ca="1" si="30"/>
        <v/>
      </c>
      <c r="CR11">
        <v>5</v>
      </c>
      <c r="CS11" t="str">
        <f t="shared" ca="1" si="31"/>
        <v/>
      </c>
      <c r="CT11" t="str">
        <f t="shared" ca="1" si="31"/>
        <v/>
      </c>
      <c r="CU11" t="str">
        <f t="shared" ca="1" si="31"/>
        <v/>
      </c>
      <c r="CV11" t="str">
        <f t="shared" ca="1" si="31"/>
        <v/>
      </c>
      <c r="CW11" t="str">
        <f t="shared" ca="1" si="31"/>
        <v/>
      </c>
      <c r="CX11" t="str">
        <f t="shared" ca="1" si="31"/>
        <v/>
      </c>
      <c r="CY11" t="str">
        <f t="shared" ca="1" si="31"/>
        <v/>
      </c>
      <c r="CZ11" t="str">
        <f t="shared" ca="1" si="31"/>
        <v/>
      </c>
      <c r="DB11">
        <v>6</v>
      </c>
      <c r="DC11" t="str">
        <f t="shared" ca="1" si="99"/>
        <v/>
      </c>
      <c r="DD11" t="str">
        <f ca="1">_xlfn.IFNA(IF(VLOOKUP($DC11,Tabela1[#All],6,FALSE)&lt;&gt;0,VLOOKUP($DC11,Tabela1[#All],6,FALSE),""),"")</f>
        <v/>
      </c>
      <c r="DE11" t="str">
        <f ca="1">_xlfn.IFNA(IF(VLOOKUP($DC11,Tabela1[#All],7,FALSE)&lt;&gt;0,VLOOKUP($DC11,Tabela1[#All],7,FALSE),""),"")</f>
        <v/>
      </c>
      <c r="DF11" t="str">
        <f ca="1">_xlfn.IFNA(IF(VLOOKUP($DC11,Tabela1[#All],8,FALSE)&lt;&gt;0,VLOOKUP($DC11,Tabela1[#All],8,FALSE),""),"")</f>
        <v/>
      </c>
      <c r="DG11" t="str">
        <f ca="1">_xlfn.IFNA(IF(VLOOKUP($DC11,Tabela1[#All],10,FALSE)&lt;&gt;"0",VLOOKUP($DC11,Tabela1[#All],10,FALSE),""),"")</f>
        <v/>
      </c>
      <c r="DH11" t="str">
        <f t="shared" ca="1" si="32"/>
        <v/>
      </c>
      <c r="DI11" t="str">
        <f t="shared" ca="1" si="33"/>
        <v/>
      </c>
      <c r="DJ11" t="str">
        <f t="shared" ca="1" si="34"/>
        <v/>
      </c>
      <c r="DK11" t="str">
        <f t="shared" ca="1" si="35"/>
        <v/>
      </c>
      <c r="DL11" t="str">
        <f t="shared" ca="1" si="36"/>
        <v/>
      </c>
      <c r="DM11" t="str">
        <f t="shared" ca="1" si="37"/>
        <v/>
      </c>
      <c r="DN11" t="str">
        <f t="shared" ca="1" si="38"/>
        <v/>
      </c>
      <c r="DO11" t="str">
        <f ca="1">IF(DN11&lt;=3,_xlfn.TEXTJOIN(";",TRUE,DH11:DM11),"")</f>
        <v/>
      </c>
      <c r="DP11" t="str">
        <f t="shared" ca="1" si="39"/>
        <v/>
      </c>
      <c r="DQ11" t="str">
        <f t="shared" ca="1" si="39"/>
        <v/>
      </c>
      <c r="DR11" t="str">
        <f t="shared" ca="1" si="39"/>
        <v/>
      </c>
      <c r="DS11" t="str">
        <f ca="1">_xlfn.IFNA(IF(INDEX('Tabela kolorów'!$A$1:$AP$42,MATCH(DP11,'Tabela kolorów'!$A$1:$AP$1,0),MATCH(DQ11,'Tabela kolorów'!$A$1:$A$42,0))=1,"+","-"),"")</f>
        <v/>
      </c>
      <c r="DT11" s="1" t="str">
        <f ca="1">_xlfn.IFNA(IF(INDEX('Tabela kolorów'!$A$1:$AP$42,MATCH(DP11,'Tabela kolorów'!$A$1:$AP$1,0),MATCH(DR11,'Tabela kolorów'!$A$1:$A$42,0))=1,"+","-"),"")</f>
        <v/>
      </c>
      <c r="DU11" s="1" t="str">
        <f ca="1">_xlfn.IFNA(IF(INDEX('Tabela kolorów'!$A$1:$AP$42,MATCH(DQ11,'Tabela kolorów'!$A$1:$AP$1,0),MATCH(DR11,'Tabela kolorów'!$A$1:$A$42,0))=1,"+","-"),"")</f>
        <v/>
      </c>
      <c r="DV11" t="str">
        <f t="shared" ca="1" si="120"/>
        <v/>
      </c>
      <c r="DW11" t="str">
        <f t="shared" ca="1" si="40"/>
        <v/>
      </c>
      <c r="DX11" t="str">
        <f t="shared" ca="1" si="41"/>
        <v/>
      </c>
      <c r="EA11">
        <v>5</v>
      </c>
      <c r="EB11" t="str">
        <f t="shared" ca="1" si="42"/>
        <v>Czysty niebieski</v>
      </c>
      <c r="EC11" t="str">
        <f ca="1">IF(EB11&lt;&gt;"",VLOOKUP(EB11,Tabela1[],3,FALSE),"")</f>
        <v>podkoszulek</v>
      </c>
      <c r="ED11" t="str">
        <f t="shared" ca="1" si="43"/>
        <v/>
      </c>
      <c r="EE11" t="str">
        <f t="shared" ca="1" si="43"/>
        <v/>
      </c>
      <c r="EF11" t="str">
        <f t="shared" ca="1" si="43"/>
        <v/>
      </c>
      <c r="EG11" t="str">
        <f t="shared" ca="1" si="43"/>
        <v>Czysty niebieski</v>
      </c>
      <c r="EH11" t="str">
        <f t="shared" ca="1" si="43"/>
        <v/>
      </c>
      <c r="EI11" t="str">
        <f t="shared" ca="1" si="43"/>
        <v/>
      </c>
      <c r="EJ11" t="str">
        <f t="shared" ca="1" si="43"/>
        <v/>
      </c>
      <c r="EK11" t="str">
        <f t="shared" ca="1" si="43"/>
        <v/>
      </c>
      <c r="EL11">
        <v>5</v>
      </c>
      <c r="EM11" t="str">
        <f t="shared" ca="1" si="101"/>
        <v/>
      </c>
      <c r="EN11" t="str">
        <f t="shared" ca="1" si="101"/>
        <v/>
      </c>
      <c r="EO11" t="str">
        <f t="shared" ca="1" si="101"/>
        <v/>
      </c>
      <c r="EP11" t="str">
        <f t="shared" ca="1" si="101"/>
        <v/>
      </c>
      <c r="EQ11" t="str">
        <f t="shared" ca="1" si="101"/>
        <v/>
      </c>
      <c r="ER11" t="str">
        <f t="shared" ca="1" si="101"/>
        <v/>
      </c>
      <c r="ES11" t="str">
        <f t="shared" ca="1" si="101"/>
        <v/>
      </c>
      <c r="ET11" t="str">
        <f t="shared" ca="1" si="101"/>
        <v/>
      </c>
      <c r="EV11">
        <v>6</v>
      </c>
      <c r="EW11" t="str">
        <f t="shared" ca="1" si="102"/>
        <v/>
      </c>
      <c r="EX11" t="str">
        <f ca="1">_xlfn.IFNA(IF(VLOOKUP($EW11,Tabela1[#All],6,FALSE)&lt;&gt;0,VLOOKUP($EW11,Tabela1[#All],6,FALSE),""),"")</f>
        <v/>
      </c>
      <c r="EY11" t="str">
        <f ca="1">_xlfn.IFNA(IF(VLOOKUP($EW11,Tabela1[#All],7,FALSE)&lt;&gt;0,VLOOKUP($EW11,Tabela1[#All],7,FALSE),""),"")</f>
        <v/>
      </c>
      <c r="EZ11" t="str">
        <f ca="1">_xlfn.IFNA(IF(VLOOKUP($EW11,Tabela1[#All],8,FALSE)&lt;&gt;0,VLOOKUP($EW11,Tabela1[#All],8,FALSE),""),"")</f>
        <v/>
      </c>
      <c r="FA11" t="str">
        <f ca="1">_xlfn.IFNA(IF(VLOOKUP($EW11,Tabela1[#All],10,FALSE)&lt;&gt;"0",VLOOKUP($EW11,Tabela1[#All],10,FALSE),""),"")</f>
        <v/>
      </c>
      <c r="FB11" t="str">
        <f t="shared" ca="1" si="45"/>
        <v/>
      </c>
      <c r="FC11" t="str">
        <f t="shared" ca="1" si="46"/>
        <v/>
      </c>
      <c r="FD11" t="str">
        <f t="shared" ca="1" si="47"/>
        <v/>
      </c>
      <c r="FE11" t="str">
        <f t="shared" ca="1" si="48"/>
        <v/>
      </c>
      <c r="FF11" t="str">
        <f t="shared" ca="1" si="49"/>
        <v/>
      </c>
      <c r="FG11" t="str">
        <f t="shared" ca="1" si="50"/>
        <v/>
      </c>
      <c r="FH11" t="str">
        <f t="shared" ca="1" si="51"/>
        <v/>
      </c>
      <c r="FI11" t="str">
        <f t="shared" ca="1" si="103"/>
        <v/>
      </c>
      <c r="FJ11" t="str">
        <f t="shared" ca="1" si="52"/>
        <v/>
      </c>
      <c r="FK11" t="str">
        <f t="shared" ca="1" si="52"/>
        <v/>
      </c>
      <c r="FL11" t="str">
        <f t="shared" ca="1" si="52"/>
        <v/>
      </c>
      <c r="FM11" t="str">
        <f ca="1">_xlfn.IFNA(IF(INDEX('Tabela kolorów'!$A$1:$AP$42,MATCH(FJ11,'Tabela kolorów'!$A$1:$AP$1,0),MATCH(FK11,'Tabela kolorów'!$A$1:$A$42,0))=1,"+","-"),"")</f>
        <v/>
      </c>
      <c r="FN11" s="1" t="str">
        <f ca="1">_xlfn.IFNA(IF(INDEX('Tabela kolorów'!$A$1:$AP$42,MATCH(FJ11,'Tabela kolorów'!$A$1:$AP$1,0),MATCH(FL11,'Tabela kolorów'!$A$1:$A$42,0))=1,"+","-"),"")</f>
        <v/>
      </c>
      <c r="FO11" s="1" t="str">
        <f ca="1">_xlfn.IFNA(IF(INDEX('Tabela kolorów'!$A$1:$AP$42,MATCH(FK11,'Tabela kolorów'!$A$1:$AP$1,0),MATCH(FL11,'Tabela kolorów'!$A$1:$A$42,0))=1,"+","-"),"")</f>
        <v/>
      </c>
      <c r="FP11" t="str">
        <f t="shared" ca="1" si="121"/>
        <v/>
      </c>
      <c r="FQ11" t="str">
        <f t="shared" ca="1" si="53"/>
        <v/>
      </c>
      <c r="FR11" t="str">
        <f t="shared" ca="1" si="54"/>
        <v/>
      </c>
      <c r="FU11">
        <v>5</v>
      </c>
      <c r="FV11" t="str">
        <f t="shared" ca="1" si="55"/>
        <v>Czysty niebieski</v>
      </c>
      <c r="FW11" t="str">
        <f ca="1">IF(FV11&lt;&gt;"",VLOOKUP(FV11,Tabela1[],3,FALSE),"")</f>
        <v>podkoszulek</v>
      </c>
      <c r="FX11" t="str">
        <f t="shared" ca="1" si="56"/>
        <v/>
      </c>
      <c r="FY11" t="str">
        <f t="shared" ca="1" si="56"/>
        <v/>
      </c>
      <c r="FZ11" t="str">
        <f t="shared" ca="1" si="56"/>
        <v/>
      </c>
      <c r="GA11" t="str">
        <f t="shared" ca="1" si="56"/>
        <v>Czysty niebieski</v>
      </c>
      <c r="GB11" t="str">
        <f t="shared" ca="1" si="56"/>
        <v/>
      </c>
      <c r="GC11" t="str">
        <f t="shared" ca="1" si="56"/>
        <v/>
      </c>
      <c r="GD11" t="str">
        <f t="shared" ca="1" si="56"/>
        <v/>
      </c>
      <c r="GE11" t="str">
        <f t="shared" ca="1" si="56"/>
        <v/>
      </c>
      <c r="GF11">
        <v>5</v>
      </c>
      <c r="GG11" t="str">
        <f t="shared" ca="1" si="57"/>
        <v/>
      </c>
      <c r="GH11" t="str">
        <f t="shared" ca="1" si="57"/>
        <v/>
      </c>
      <c r="GI11" t="str">
        <f t="shared" ca="1" si="57"/>
        <v/>
      </c>
      <c r="GJ11" t="str">
        <f t="shared" ca="1" si="57"/>
        <v/>
      </c>
      <c r="GK11" t="str">
        <f t="shared" ca="1" si="57"/>
        <v/>
      </c>
      <c r="GL11" t="str">
        <f t="shared" ca="1" si="57"/>
        <v/>
      </c>
      <c r="GM11" t="str">
        <f t="shared" ca="1" si="57"/>
        <v/>
      </c>
      <c r="GN11" t="str">
        <f t="shared" ca="1" si="57"/>
        <v/>
      </c>
      <c r="GP11">
        <v>6</v>
      </c>
      <c r="GQ11" t="str">
        <f t="shared" ca="1" si="104"/>
        <v/>
      </c>
      <c r="GR11" t="str">
        <f ca="1">_xlfn.IFNA(IF(VLOOKUP($GQ11,Tabela1[#All],6,FALSE)&lt;&gt;0,VLOOKUP($GQ11,Tabela1[#All],6,FALSE),""),"")</f>
        <v/>
      </c>
      <c r="GS11" t="str">
        <f ca="1">_xlfn.IFNA(IF(VLOOKUP($GQ11,Tabela1[#All],7,FALSE)&lt;&gt;0,VLOOKUP($GQ11,Tabela1[#All],7,FALSE),""),"")</f>
        <v/>
      </c>
      <c r="GT11" t="str">
        <f ca="1">_xlfn.IFNA(IF(VLOOKUP($GQ11,Tabela1[#All],8,FALSE)&lt;&gt;0,VLOOKUP($GQ11,Tabela1[#All],8,FALSE),""),"")</f>
        <v/>
      </c>
      <c r="GU11" t="str">
        <f ca="1">_xlfn.IFNA(IF(VLOOKUP($GQ11,Tabela1[#All],10,FALSE)&lt;&gt;"0",VLOOKUP($GQ11,Tabela1[#All],10,FALSE),""),"")</f>
        <v/>
      </c>
      <c r="GV11" t="str">
        <f t="shared" ca="1" si="58"/>
        <v/>
      </c>
      <c r="GW11" t="str">
        <f t="shared" ca="1" si="59"/>
        <v/>
      </c>
      <c r="GX11" t="str">
        <f t="shared" ca="1" si="60"/>
        <v/>
      </c>
      <c r="GY11" t="str">
        <f t="shared" ca="1" si="61"/>
        <v/>
      </c>
      <c r="GZ11" t="str">
        <f t="shared" ca="1" si="62"/>
        <v/>
      </c>
      <c r="HA11" t="str">
        <f t="shared" ca="1" si="63"/>
        <v/>
      </c>
      <c r="HB11" t="str">
        <f t="shared" ca="1" si="64"/>
        <v/>
      </c>
      <c r="HC11" t="str">
        <f t="shared" ca="1" si="105"/>
        <v/>
      </c>
      <c r="HD11" t="str">
        <f t="shared" ca="1" si="65"/>
        <v/>
      </c>
      <c r="HE11" t="str">
        <f t="shared" ca="1" si="65"/>
        <v/>
      </c>
      <c r="HF11" t="str">
        <f t="shared" ca="1" si="65"/>
        <v/>
      </c>
      <c r="HG11" t="str">
        <f ca="1">_xlfn.IFNA(IF(INDEX('Tabela kolorów'!$A$1:$AP$42,MATCH(HD11,'Tabela kolorów'!$A$1:$AP$1,0),MATCH(HE11,'Tabela kolorów'!$A$1:$A$42,0))=1,"+","-"),"")</f>
        <v/>
      </c>
      <c r="HH11" s="1" t="str">
        <f ca="1">_xlfn.IFNA(IF(INDEX('Tabela kolorów'!$A$1:$AP$42,MATCH(HD11,'Tabela kolorów'!$A$1:$AP$1,0),MATCH(HF11,'Tabela kolorów'!$A$1:$A$42,0))=1,"+","-"),"")</f>
        <v/>
      </c>
      <c r="HI11" s="1" t="str">
        <f ca="1">_xlfn.IFNA(IF(INDEX('Tabela kolorów'!$A$1:$AP$42,MATCH(HE11,'Tabela kolorów'!$A$1:$AP$1,0),MATCH(HF11,'Tabela kolorów'!$A$1:$A$42,0))=1,"+","-"),"")</f>
        <v/>
      </c>
      <c r="HJ11" t="str">
        <f t="shared" ca="1" si="122"/>
        <v/>
      </c>
      <c r="HK11" t="str">
        <f t="shared" ca="1" si="66"/>
        <v/>
      </c>
      <c r="HL11" t="str">
        <f t="shared" ca="1" si="67"/>
        <v/>
      </c>
      <c r="HO11">
        <v>5</v>
      </c>
      <c r="HP11" t="str">
        <f t="shared" ca="1" si="68"/>
        <v>Czysty niebieski</v>
      </c>
      <c r="HQ11" t="str">
        <f ca="1">IF(HP11&lt;&gt;"",VLOOKUP(HP11,Tabela1[],3,FALSE),"")</f>
        <v>podkoszulek</v>
      </c>
      <c r="HR11" t="str">
        <f t="shared" ca="1" si="69"/>
        <v/>
      </c>
      <c r="HS11" t="str">
        <f t="shared" ca="1" si="69"/>
        <v/>
      </c>
      <c r="HT11" t="str">
        <f t="shared" ca="1" si="69"/>
        <v/>
      </c>
      <c r="HU11" t="str">
        <f t="shared" ca="1" si="69"/>
        <v>Czysty niebieski</v>
      </c>
      <c r="HV11" t="str">
        <f t="shared" ca="1" si="69"/>
        <v/>
      </c>
      <c r="HW11" t="str">
        <f t="shared" ca="1" si="69"/>
        <v/>
      </c>
      <c r="HX11" t="str">
        <f t="shared" ca="1" si="69"/>
        <v/>
      </c>
      <c r="HY11" t="str">
        <f t="shared" ca="1" si="69"/>
        <v/>
      </c>
      <c r="HZ11">
        <v>5</v>
      </c>
      <c r="IA11" t="str">
        <f t="shared" ca="1" si="70"/>
        <v/>
      </c>
      <c r="IB11" t="str">
        <f t="shared" ca="1" si="70"/>
        <v/>
      </c>
      <c r="IC11" t="str">
        <f t="shared" ca="1" si="70"/>
        <v/>
      </c>
      <c r="ID11" t="str">
        <f t="shared" ca="1" si="70"/>
        <v/>
      </c>
      <c r="IE11" t="str">
        <f t="shared" ca="1" si="70"/>
        <v/>
      </c>
      <c r="IF11" t="str">
        <f t="shared" ca="1" si="70"/>
        <v/>
      </c>
      <c r="IG11" t="str">
        <f t="shared" ca="1" si="70"/>
        <v/>
      </c>
      <c r="IH11" t="str">
        <f t="shared" ca="1" si="70"/>
        <v/>
      </c>
      <c r="IJ11">
        <v>6</v>
      </c>
      <c r="IK11" t="str">
        <f ca="1">IA11</f>
        <v/>
      </c>
      <c r="IL11" t="str">
        <f ca="1">_xlfn.IFNA(IF(VLOOKUP($IK11,Tabela1[#All],6,FALSE)&lt;&gt;0,VLOOKUP($IK11,Tabela1[#All],6,FALSE),""),"")</f>
        <v/>
      </c>
      <c r="IM11" t="str">
        <f ca="1">_xlfn.IFNA(IF(VLOOKUP($IK11,Tabela1[#All],7,FALSE)&lt;&gt;0,VLOOKUP($IK11,Tabela1[#All],7,FALSE),""),"")</f>
        <v/>
      </c>
      <c r="IN11" t="str">
        <f ca="1">_xlfn.IFNA(IF(VLOOKUP($IK11,Tabela1[#All],8,FALSE)&lt;&gt;0,VLOOKUP($IK11,Tabela1[#All],8,FALSE),""),"")</f>
        <v/>
      </c>
      <c r="IO11" t="str">
        <f ca="1">_xlfn.IFNA(IF(VLOOKUP($IK11,Tabela1[#All],10,FALSE)&lt;&gt;"0",VLOOKUP($IK11,Tabela1[#All],10,FALSE),""),"")</f>
        <v/>
      </c>
      <c r="IP11" t="str">
        <f t="shared" ca="1" si="71"/>
        <v/>
      </c>
      <c r="IQ11" t="str">
        <f t="shared" ca="1" si="72"/>
        <v/>
      </c>
      <c r="IR11" t="str">
        <f t="shared" ca="1" si="73"/>
        <v/>
      </c>
      <c r="IS11" t="str">
        <f t="shared" ca="1" si="74"/>
        <v/>
      </c>
      <c r="IT11" t="str">
        <f t="shared" ca="1" si="75"/>
        <v/>
      </c>
      <c r="IU11" t="str">
        <f t="shared" ca="1" si="76"/>
        <v/>
      </c>
      <c r="IV11" t="str">
        <f t="shared" ca="1" si="77"/>
        <v/>
      </c>
      <c r="IW11" t="str">
        <f t="shared" ca="1" si="107"/>
        <v/>
      </c>
      <c r="IX11" t="str">
        <f t="shared" ca="1" si="78"/>
        <v/>
      </c>
      <c r="IY11" t="str">
        <f t="shared" ca="1" si="78"/>
        <v/>
      </c>
      <c r="IZ11" t="str">
        <f t="shared" ca="1" si="78"/>
        <v/>
      </c>
      <c r="JA11" t="str">
        <f ca="1">_xlfn.IFNA(IF(INDEX('Tabela kolorów'!$A$1:$AP$42,MATCH(IX11,'Tabela kolorów'!$A$1:$AP$1,0),MATCH(IY11,'Tabela kolorów'!$A$1:$A$42,0))=1,"+","-"),"")</f>
        <v/>
      </c>
      <c r="JB11" s="1" t="str">
        <f ca="1">_xlfn.IFNA(IF(INDEX('Tabela kolorów'!$A$1:$AP$42,MATCH(IX11,'Tabela kolorów'!$A$1:$AP$1,0),MATCH(IZ11,'Tabela kolorów'!$A$1:$A$42,0))=1,"+","-"),"")</f>
        <v/>
      </c>
      <c r="JC11" s="1" t="str">
        <f ca="1">_xlfn.IFNA(IF(INDEX('Tabela kolorów'!$A$1:$AP$42,MATCH(IY11,'Tabela kolorów'!$A$1:$AP$1,0),MATCH(IZ11,'Tabela kolorów'!$A$1:$A$42,0))=1,"+","-"),"")</f>
        <v/>
      </c>
      <c r="JD11" t="str">
        <f t="shared" ca="1" si="123"/>
        <v/>
      </c>
      <c r="JE11" t="str">
        <f t="shared" ca="1" si="79"/>
        <v/>
      </c>
      <c r="JF11" t="str">
        <f t="shared" ca="1" si="80"/>
        <v/>
      </c>
      <c r="JI11">
        <v>5</v>
      </c>
      <c r="JJ11" t="str">
        <f t="shared" ca="1" si="81"/>
        <v>Czysty niebieski</v>
      </c>
      <c r="JK11" t="str">
        <f ca="1">IF(JJ11&lt;&gt;"",VLOOKUP(JJ11,Tabela1[],3,FALSE),"")</f>
        <v>podkoszulek</v>
      </c>
      <c r="JL11" t="str">
        <f t="shared" ca="1" si="82"/>
        <v/>
      </c>
      <c r="JM11" t="str">
        <f t="shared" ca="1" si="82"/>
        <v/>
      </c>
      <c r="JN11" t="str">
        <f t="shared" ca="1" si="82"/>
        <v/>
      </c>
      <c r="JO11" t="str">
        <f t="shared" ca="1" si="82"/>
        <v>Czysty niebieski</v>
      </c>
      <c r="JP11" t="str">
        <f t="shared" ca="1" si="82"/>
        <v/>
      </c>
      <c r="JQ11" t="str">
        <f t="shared" ca="1" si="82"/>
        <v/>
      </c>
      <c r="JR11" t="str">
        <f t="shared" ca="1" si="82"/>
        <v/>
      </c>
      <c r="JS11" t="str">
        <f t="shared" ca="1" si="82"/>
        <v/>
      </c>
      <c r="JT11">
        <v>5</v>
      </c>
      <c r="JU11" t="str">
        <f t="shared" ca="1" si="83"/>
        <v/>
      </c>
      <c r="JV11" t="str">
        <f t="shared" ca="1" si="83"/>
        <v/>
      </c>
      <c r="JW11" t="str">
        <f t="shared" ca="1" si="83"/>
        <v/>
      </c>
      <c r="JX11" t="str">
        <f t="shared" ca="1" si="83"/>
        <v/>
      </c>
      <c r="JY11" t="str">
        <f t="shared" ca="1" si="83"/>
        <v/>
      </c>
      <c r="JZ11" t="str">
        <f t="shared" ca="1" si="83"/>
        <v/>
      </c>
      <c r="KA11" t="str">
        <f t="shared" ca="1" si="83"/>
        <v/>
      </c>
      <c r="KB11" t="str">
        <f t="shared" ca="1" si="83"/>
        <v/>
      </c>
      <c r="KD11">
        <v>6</v>
      </c>
      <c r="KE11" t="str">
        <f ca="1">JU11</f>
        <v/>
      </c>
      <c r="KF11" t="str">
        <f ca="1">_xlfn.IFNA(IF(VLOOKUP($KE11,Tabela1[#All],6,FALSE)&lt;&gt;0,VLOOKUP($KE11,Tabela1[#All],6,FALSE),""),"")</f>
        <v/>
      </c>
      <c r="KG11" t="str">
        <f ca="1">_xlfn.IFNA(IF(VLOOKUP($KE11,Tabela1[#All],7,FALSE)&lt;&gt;0,VLOOKUP($KE11,Tabela1[#All],7,FALSE),""),"")</f>
        <v/>
      </c>
      <c r="KH11" t="str">
        <f ca="1">_xlfn.IFNA(IF(VLOOKUP($KE11,Tabela1[#All],8,FALSE)&lt;&gt;0,VLOOKUP($KE11,Tabela1[#All],8,FALSE),""),"")</f>
        <v/>
      </c>
      <c r="KI11" t="str">
        <f ca="1">_xlfn.IFNA(IF(VLOOKUP($KE11,Tabela1[#All],10,FALSE)&lt;&gt;"0",VLOOKUP($KE11,Tabela1[#All],10,FALSE),""),"")</f>
        <v/>
      </c>
      <c r="KJ11" t="str">
        <f t="shared" ca="1" si="109"/>
        <v/>
      </c>
      <c r="KK11" t="str">
        <f t="shared" ca="1" si="110"/>
        <v/>
      </c>
      <c r="KL11" t="str">
        <f t="shared" ca="1" si="111"/>
        <v/>
      </c>
      <c r="KM11" t="str">
        <f t="shared" ca="1" si="84"/>
        <v/>
      </c>
      <c r="KN11" t="str">
        <f t="shared" ca="1" si="85"/>
        <v/>
      </c>
      <c r="KO11" t="str">
        <f t="shared" ca="1" si="86"/>
        <v/>
      </c>
      <c r="KP11" t="str">
        <f t="shared" ca="1" si="87"/>
        <v/>
      </c>
      <c r="KQ11" t="str">
        <f t="shared" ca="1" si="112"/>
        <v/>
      </c>
      <c r="KR11" t="str">
        <f t="shared" ca="1" si="88"/>
        <v/>
      </c>
      <c r="KS11" t="str">
        <f t="shared" ca="1" si="88"/>
        <v/>
      </c>
      <c r="KT11" t="str">
        <f t="shared" ca="1" si="88"/>
        <v/>
      </c>
      <c r="KU11" t="str">
        <f ca="1">_xlfn.IFNA(IF(INDEX('Tabela kolorów'!$A$1:$AP$42,MATCH(KR11,'Tabela kolorów'!$A$1:$AP$1,0),MATCH(KS11,'Tabela kolorów'!$A$1:$A$42,0))=1,"+","-"),"")</f>
        <v/>
      </c>
      <c r="KV11" s="1" t="str">
        <f ca="1">_xlfn.IFNA(IF(INDEX('Tabela kolorów'!$A$1:$AP$42,MATCH(KR11,'Tabela kolorów'!$A$1:$AP$1,0),MATCH(KT11,'Tabela kolorów'!$A$1:$A$42,0))=1,"+","-"),"")</f>
        <v/>
      </c>
      <c r="KW11" s="1" t="str">
        <f ca="1">_xlfn.IFNA(IF(INDEX('Tabela kolorów'!$A$1:$AP$42,MATCH(KS11,'Tabela kolorów'!$A$1:$AP$1,0),MATCH(KT11,'Tabela kolorów'!$A$1:$A$42,0))=1,"+","-"),"")</f>
        <v/>
      </c>
      <c r="KX11" t="str">
        <f t="shared" ca="1" si="133"/>
        <v/>
      </c>
      <c r="KY11" t="str">
        <f t="shared" ca="1" si="89"/>
        <v/>
      </c>
      <c r="KZ11" t="str">
        <f t="shared" ca="1" si="90"/>
        <v/>
      </c>
      <c r="LC11">
        <v>5</v>
      </c>
      <c r="LD11" t="str">
        <f t="shared" ca="1" si="91"/>
        <v>Czysty niebieski</v>
      </c>
      <c r="LE11" t="str">
        <f ca="1">IF(LD11&lt;&gt;"",VLOOKUP(LD11,Tabela1[],3,FALSE),"")</f>
        <v>podkoszulek</v>
      </c>
      <c r="LF11" t="str">
        <f t="shared" ca="1" si="92"/>
        <v/>
      </c>
      <c r="LG11" t="str">
        <f t="shared" ca="1" si="92"/>
        <v/>
      </c>
      <c r="LH11" t="str">
        <f t="shared" ca="1" si="92"/>
        <v/>
      </c>
      <c r="LI11" t="str">
        <f t="shared" ca="1" si="92"/>
        <v>Czysty niebieski</v>
      </c>
      <c r="LJ11" t="str">
        <f t="shared" ca="1" si="92"/>
        <v/>
      </c>
      <c r="LK11" t="str">
        <f t="shared" ca="1" si="92"/>
        <v/>
      </c>
      <c r="LL11" t="str">
        <f t="shared" ca="1" si="92"/>
        <v/>
      </c>
      <c r="LM11" t="str">
        <f t="shared" ca="1" si="92"/>
        <v/>
      </c>
      <c r="LN11">
        <v>5</v>
      </c>
      <c r="LO11" t="str">
        <f t="shared" ca="1" si="113"/>
        <v/>
      </c>
      <c r="LP11" t="str">
        <f t="shared" ca="1" si="113"/>
        <v/>
      </c>
      <c r="LQ11" t="str">
        <f t="shared" ca="1" si="113"/>
        <v/>
      </c>
      <c r="LR11" t="str">
        <f t="shared" ca="1" si="113"/>
        <v/>
      </c>
      <c r="LS11" t="str">
        <f t="shared" ca="1" si="113"/>
        <v/>
      </c>
      <c r="LT11" t="str">
        <f t="shared" ca="1" si="113"/>
        <v/>
      </c>
      <c r="LU11" t="str">
        <f t="shared" ca="1" si="113"/>
        <v/>
      </c>
      <c r="LV11" t="str">
        <f t="shared" ca="1" si="113"/>
        <v/>
      </c>
    </row>
    <row r="12" spans="1:335" x14ac:dyDescent="0.3">
      <c r="A12" t="s">
        <v>771</v>
      </c>
      <c r="B12" t="s">
        <v>769</v>
      </c>
      <c r="C12" t="s">
        <v>457</v>
      </c>
      <c r="D12" t="s">
        <v>13</v>
      </c>
      <c r="E12" t="str">
        <f t="shared" si="0"/>
        <v>latouniwersalny</v>
      </c>
      <c r="F12" t="s">
        <v>764</v>
      </c>
      <c r="I12" t="s">
        <v>9</v>
      </c>
      <c r="K12" s="731"/>
      <c r="L12" s="679">
        <v>5</v>
      </c>
      <c r="N12" s="672" t="str">
        <f>_xlfn.IFNA(IF(VLOOKUP($M12,Tabela1[#All],6,FALSE)&lt;&gt;0,VLOOKUP($M12,Tabela1[#All],6,FALSE),""),"")</f>
        <v/>
      </c>
      <c r="O12" s="672" t="str">
        <f>_xlfn.IFNA(IF(VLOOKUP($M12,Tabela1[#All],7,FALSE)&lt;&gt;0,VLOOKUP($M12,Tabela1[#All],7,FALSE),""),"")</f>
        <v/>
      </c>
      <c r="P12" s="672" t="str">
        <f>_xlfn.IFNA(IF(VLOOKUP($M12,Tabela1[#All],8,FALSE)&lt;&gt;0,VLOOKUP($M12,Tabela1[#All],8,FALSE),""),"")</f>
        <v/>
      </c>
      <c r="Q12" s="684" t="str">
        <f>_xlfn.IFNA(IF(VLOOKUP($M12,Tabela1[#All],10,FALSE)&lt;&gt;"0",VLOOKUP($M12,Tabela1[#All],10,FALSE),""),"")</f>
        <v/>
      </c>
      <c r="R12" s="686" t="str">
        <f t="shared" si="114"/>
        <v/>
      </c>
      <c r="S12" s="672" t="str">
        <f t="shared" si="115"/>
        <v/>
      </c>
      <c r="T12" s="672" t="str">
        <f t="shared" si="125"/>
        <v/>
      </c>
      <c r="U12" s="672" t="str">
        <f t="shared" si="126"/>
        <v/>
      </c>
      <c r="V12" s="672" t="str">
        <f t="shared" si="116"/>
        <v/>
      </c>
      <c r="W12" s="672" t="str">
        <f t="shared" si="127"/>
        <v/>
      </c>
      <c r="X12" s="687" t="str">
        <f t="shared" si="128"/>
        <v/>
      </c>
      <c r="Y12" s="686" t="str">
        <f t="shared" si="129"/>
        <v/>
      </c>
      <c r="Z12" s="672" t="str">
        <f t="shared" si="117"/>
        <v/>
      </c>
      <c r="AA12" s="672" t="str">
        <f t="shared" si="117"/>
        <v/>
      </c>
      <c r="AB12" s="679" t="str">
        <f t="shared" si="117"/>
        <v/>
      </c>
      <c r="AC12" s="685" t="str">
        <f>_xlfn.IFNA(IF(INDEX('Tabela kolorów'!$A$1:$AP$42,MATCH(Z12,'Tabela kolorów'!$A$1:$AP$1,0),MATCH(AA12,'Tabela kolorów'!$A$1:$A$42,0))=1,"+","-"),"")</f>
        <v/>
      </c>
      <c r="AD12" s="10" t="str">
        <f>_xlfn.IFNA(IF(INDEX('Tabela kolorów'!$A$1:$AP$42,MATCH(Z12,'Tabela kolorów'!$A$1:$AP$1,0),MATCH(AB12,'Tabela kolorów'!$A$1:$A$42,0))=1,"+","-"),"")</f>
        <v/>
      </c>
      <c r="AE12" s="10" t="str">
        <f>_xlfn.IFNA(IF(INDEX('Tabela kolorów'!$A$1:$AP$42,MATCH(AA12,'Tabela kolorów'!$A$1:$AP$1,0),MATCH(AB12,'Tabela kolorów'!$A$1:$A$42,0))=1,"+","-"),"")</f>
        <v/>
      </c>
      <c r="AF12" s="679" t="str">
        <f t="shared" si="130"/>
        <v/>
      </c>
      <c r="AG12" s="688" t="str">
        <f t="shared" si="118"/>
        <v/>
      </c>
      <c r="AH12" s="701" t="str">
        <f t="shared" si="131"/>
        <v/>
      </c>
      <c r="AK12" s="10">
        <v>5</v>
      </c>
      <c r="AL12" s="672" t="str">
        <f t="shared" ca="1" si="94"/>
        <v>Czysty zielony</v>
      </c>
      <c r="AM12" s="672" t="str">
        <f ca="1">IF(AL12&lt;&gt;"",VLOOKUP(AL12,Tabela1[],3,FALSE),"")</f>
        <v>podkoszulek</v>
      </c>
      <c r="AN12" s="672" t="str">
        <f t="shared" ca="1" si="95"/>
        <v/>
      </c>
      <c r="AO12" s="672" t="str">
        <f t="shared" ca="1" si="95"/>
        <v/>
      </c>
      <c r="AP12" s="672" t="str">
        <f t="shared" ca="1" si="95"/>
        <v/>
      </c>
      <c r="AQ12" s="672" t="str">
        <f t="shared" ca="1" si="95"/>
        <v>Czysty zielony</v>
      </c>
      <c r="AR12" s="672" t="str">
        <f t="shared" ca="1" si="95"/>
        <v/>
      </c>
      <c r="AS12" s="672" t="str">
        <f t="shared" ca="1" si="95"/>
        <v/>
      </c>
      <c r="AT12" s="672" t="str">
        <f t="shared" ca="1" si="95"/>
        <v/>
      </c>
      <c r="AU12" s="672" t="str">
        <f t="shared" ca="1" si="95"/>
        <v/>
      </c>
      <c r="AW12" s="702">
        <v>3</v>
      </c>
      <c r="AX12" s="682" t="str">
        <f t="shared" ca="1" si="132"/>
        <v/>
      </c>
      <c r="AY12" s="682" t="str">
        <f t="shared" ca="1" si="132"/>
        <v/>
      </c>
      <c r="AZ12" s="682" t="str">
        <f t="shared" ca="1" si="132"/>
        <v/>
      </c>
      <c r="BA12" s="682" t="str">
        <f t="shared" ca="1" si="132"/>
        <v>Czysty niebieski</v>
      </c>
      <c r="BB12" s="682" t="str">
        <f t="shared" ca="1" si="132"/>
        <v/>
      </c>
      <c r="BC12" s="682" t="str">
        <f t="shared" ca="1" si="132"/>
        <v/>
      </c>
      <c r="BD12" s="682" t="str">
        <f t="shared" ca="1" si="132"/>
        <v/>
      </c>
      <c r="BE12" s="682" t="str">
        <f t="shared" ca="1" si="132"/>
        <v/>
      </c>
      <c r="BG12" s="392"/>
      <c r="BH12">
        <v>7</v>
      </c>
      <c r="BI12" t="str">
        <f t="shared" ca="1" si="18"/>
        <v/>
      </c>
      <c r="BJ12" t="str">
        <f ca="1">_xlfn.IFNA(IF(VLOOKUP($BI12,Tabela1[#All],6,FALSE)&lt;&gt;0,VLOOKUP($BI12,Tabela1[#All],6,FALSE),""),"")</f>
        <v/>
      </c>
      <c r="BK12" t="str">
        <f ca="1">_xlfn.IFNA(IF(VLOOKUP($BI12,Tabela1[#All],7,FALSE)&lt;&gt;0,VLOOKUP($BI12,Tabela1[#All],7,FALSE),""),"")</f>
        <v/>
      </c>
      <c r="BL12" t="str">
        <f ca="1">_xlfn.IFNA(IF(VLOOKUP($BI12,Tabela1[#All],8,FALSE)&lt;&gt;0,VLOOKUP($BI12,Tabela1[#All],8,FALSE),""),"")</f>
        <v/>
      </c>
      <c r="BM12" t="str">
        <f ca="1">_xlfn.IFNA(IF(VLOOKUP($BI12,Tabela1[#All],10,FALSE)&lt;&gt;"0",VLOOKUP($BI12,Tabela1[#All],10,FALSE),""),"")</f>
        <v/>
      </c>
      <c r="BN12" t="str">
        <f t="shared" ca="1" si="19"/>
        <v/>
      </c>
      <c r="BO12" t="str">
        <f t="shared" ca="1" si="20"/>
        <v/>
      </c>
      <c r="BP12" t="str">
        <f t="shared" ca="1" si="21"/>
        <v/>
      </c>
      <c r="BQ12" t="str">
        <f t="shared" ca="1" si="22"/>
        <v/>
      </c>
      <c r="BR12" t="str">
        <f t="shared" ca="1" si="23"/>
        <v/>
      </c>
      <c r="BS12" t="str">
        <f t="shared" ca="1" si="24"/>
        <v/>
      </c>
      <c r="BT12" t="str">
        <f t="shared" ca="1" si="25"/>
        <v/>
      </c>
      <c r="BU12" t="str">
        <f t="shared" ca="1" si="97"/>
        <v/>
      </c>
      <c r="BV12" t="str">
        <f t="shared" ca="1" si="26"/>
        <v/>
      </c>
      <c r="BW12" t="str">
        <f t="shared" ca="1" si="26"/>
        <v/>
      </c>
      <c r="BX12" t="str">
        <f t="shared" ca="1" si="26"/>
        <v/>
      </c>
      <c r="BY12" t="str">
        <f ca="1">_xlfn.IFNA(IF(INDEX('Tabela kolorów'!$A$1:$AP$42,MATCH(BV12,'Tabela kolorów'!$A$1:$AP$1,0),MATCH(BW12,'Tabela kolorów'!$A$1:$A$42,0))=1,"+","-"),"")</f>
        <v/>
      </c>
      <c r="BZ12" s="1" t="str">
        <f ca="1">_xlfn.IFNA(IF(INDEX('Tabela kolorów'!$A$1:$AP$42,MATCH(BV12,'Tabela kolorów'!$A$1:$AP$1,0),MATCH(BX12,'Tabela kolorów'!$A$1:$A$42,0))=1,"+","-"),"")</f>
        <v/>
      </c>
      <c r="CA12" s="1" t="str">
        <f ca="1">_xlfn.IFNA(IF(INDEX('Tabela kolorów'!$A$1:$AP$42,MATCH(BW12,'Tabela kolorów'!$A$1:$AP$1,0),MATCH(BX12,'Tabela kolorów'!$A$1:$A$42,0))=1,"+","-"),"")</f>
        <v/>
      </c>
      <c r="CB12" t="str">
        <f t="shared" ca="1" si="98"/>
        <v/>
      </c>
      <c r="CC12" t="str">
        <f t="shared" ca="1" si="27"/>
        <v/>
      </c>
      <c r="CD12" t="str">
        <f t="shared" ca="1" si="28"/>
        <v/>
      </c>
      <c r="CG12">
        <v>6</v>
      </c>
      <c r="CH12" t="str">
        <f t="shared" ca="1" si="29"/>
        <v>Czysty niebieski</v>
      </c>
      <c r="CI12" t="str">
        <f ca="1">IF(CH12&lt;&gt;"",VLOOKUP(CH12,Tabela1[],3,FALSE),"")</f>
        <v>podkoszulek</v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>Czysty niebieski</v>
      </c>
      <c r="CN12" t="str">
        <f t="shared" ca="1" si="30"/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>
        <v>6</v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ca="1" si="31"/>
        <v/>
      </c>
      <c r="CY12" t="str">
        <f t="shared" ca="1" si="31"/>
        <v/>
      </c>
      <c r="CZ12" t="str">
        <f t="shared" ca="1" si="31"/>
        <v/>
      </c>
      <c r="DB12">
        <v>7</v>
      </c>
      <c r="DC12" t="str">
        <f t="shared" ca="1" si="99"/>
        <v/>
      </c>
      <c r="DD12" t="str">
        <f ca="1">_xlfn.IFNA(IF(VLOOKUP($DC12,Tabela1[#All],6,FALSE)&lt;&gt;0,VLOOKUP($DC12,Tabela1[#All],6,FALSE),""),"")</f>
        <v/>
      </c>
      <c r="DE12" t="str">
        <f ca="1">_xlfn.IFNA(IF(VLOOKUP($DC12,Tabela1[#All],7,FALSE)&lt;&gt;0,VLOOKUP($DC12,Tabela1[#All],7,FALSE),""),"")</f>
        <v/>
      </c>
      <c r="DF12" t="str">
        <f ca="1">_xlfn.IFNA(IF(VLOOKUP($DC12,Tabela1[#All],8,FALSE)&lt;&gt;0,VLOOKUP($DC12,Tabela1[#All],8,FALSE),""),"")</f>
        <v/>
      </c>
      <c r="DG12" t="str">
        <f ca="1">_xlfn.IFNA(IF(VLOOKUP($DC12,Tabela1[#All],10,FALSE)&lt;&gt;"0",VLOOKUP($DC12,Tabela1[#All],10,FALSE),""),"")</f>
        <v/>
      </c>
      <c r="DH12" t="str">
        <f t="shared" ca="1" si="32"/>
        <v/>
      </c>
      <c r="DI12" t="str">
        <f t="shared" ca="1" si="33"/>
        <v/>
      </c>
      <c r="DJ12" t="str">
        <f t="shared" ca="1" si="34"/>
        <v/>
      </c>
      <c r="DK12" t="str">
        <f t="shared" ca="1" si="35"/>
        <v/>
      </c>
      <c r="DL12" t="str">
        <f t="shared" ca="1" si="36"/>
        <v/>
      </c>
      <c r="DM12" t="str">
        <f t="shared" ca="1" si="37"/>
        <v/>
      </c>
      <c r="DN12" t="str">
        <f t="shared" ca="1" si="38"/>
        <v/>
      </c>
      <c r="DO12" t="str">
        <f t="shared" ref="DO12:DO75" ca="1" si="134">IF(DN12&lt;=3,_xlfn.TEXTJOIN(";",TRUE,DH12:DM12),"")</f>
        <v/>
      </c>
      <c r="DP12" t="str">
        <f t="shared" ca="1" si="39"/>
        <v/>
      </c>
      <c r="DQ12" t="str">
        <f t="shared" ca="1" si="39"/>
        <v/>
      </c>
      <c r="DR12" t="str">
        <f t="shared" ca="1" si="39"/>
        <v/>
      </c>
      <c r="DS12" t="str">
        <f ca="1">_xlfn.IFNA(IF(INDEX('Tabela kolorów'!$A$1:$AP$42,MATCH(DP12,'Tabela kolorów'!$A$1:$AP$1,0),MATCH(DQ12,'Tabela kolorów'!$A$1:$A$42,0))=1,"+","-"),"")</f>
        <v/>
      </c>
      <c r="DT12" s="1" t="str">
        <f ca="1">_xlfn.IFNA(IF(INDEX('Tabela kolorów'!$A$1:$AP$42,MATCH(DP12,'Tabela kolorów'!$A$1:$AP$1,0),MATCH(DR12,'Tabela kolorów'!$A$1:$A$42,0))=1,"+","-"),"")</f>
        <v/>
      </c>
      <c r="DU12" s="1" t="str">
        <f ca="1">_xlfn.IFNA(IF(INDEX('Tabela kolorów'!$A$1:$AP$42,MATCH(DQ12,'Tabela kolorów'!$A$1:$AP$1,0),MATCH(DR12,'Tabela kolorów'!$A$1:$A$42,0))=1,"+","-"),"")</f>
        <v/>
      </c>
      <c r="DV12" t="str">
        <f t="shared" ca="1" si="120"/>
        <v/>
      </c>
      <c r="DW12" t="str">
        <f t="shared" ca="1" si="40"/>
        <v/>
      </c>
      <c r="DX12" t="str">
        <f t="shared" ca="1" si="41"/>
        <v/>
      </c>
      <c r="EA12">
        <v>6</v>
      </c>
      <c r="EB12" t="str">
        <f t="shared" ca="1" si="42"/>
        <v/>
      </c>
      <c r="EC12" t="str">
        <f ca="1">IF(EB12&lt;&gt;"",VLOOKUP(EB12,Tabela1[],3,FALSE),"")</f>
        <v/>
      </c>
      <c r="ED12" t="str">
        <f t="shared" ca="1" si="43"/>
        <v/>
      </c>
      <c r="EE12" t="str">
        <f t="shared" ca="1" si="43"/>
        <v/>
      </c>
      <c r="EF12" t="str">
        <f t="shared" ca="1" si="43"/>
        <v/>
      </c>
      <c r="EG12" t="str">
        <f t="shared" ca="1" si="43"/>
        <v/>
      </c>
      <c r="EH12" t="str">
        <f t="shared" ca="1" si="43"/>
        <v/>
      </c>
      <c r="EI12" t="str">
        <f t="shared" ca="1" si="43"/>
        <v/>
      </c>
      <c r="EJ12" t="str">
        <f t="shared" ca="1" si="43"/>
        <v/>
      </c>
      <c r="EK12" t="str">
        <f t="shared" ca="1" si="43"/>
        <v/>
      </c>
      <c r="EL12">
        <v>6</v>
      </c>
      <c r="EM12" t="str">
        <f t="shared" ca="1" si="101"/>
        <v/>
      </c>
      <c r="EN12" t="str">
        <f t="shared" ca="1" si="101"/>
        <v/>
      </c>
      <c r="EO12" t="str">
        <f t="shared" ca="1" si="101"/>
        <v/>
      </c>
      <c r="EP12" t="str">
        <f t="shared" ca="1" si="101"/>
        <v/>
      </c>
      <c r="EQ12" t="str">
        <f t="shared" ca="1" si="101"/>
        <v/>
      </c>
      <c r="ER12" t="str">
        <f t="shared" ca="1" si="101"/>
        <v/>
      </c>
      <c r="ES12" t="str">
        <f t="shared" ca="1" si="101"/>
        <v/>
      </c>
      <c r="ET12" t="str">
        <f t="shared" ca="1" si="101"/>
        <v/>
      </c>
      <c r="EV12">
        <v>7</v>
      </c>
      <c r="EW12" t="str">
        <f t="shared" ca="1" si="102"/>
        <v/>
      </c>
      <c r="EX12" t="str">
        <f ca="1">_xlfn.IFNA(IF(VLOOKUP($EW12,Tabela1[#All],6,FALSE)&lt;&gt;0,VLOOKUP($EW12,Tabela1[#All],6,FALSE),""),"")</f>
        <v/>
      </c>
      <c r="EY12" t="str">
        <f ca="1">_xlfn.IFNA(IF(VLOOKUP($EW12,Tabela1[#All],7,FALSE)&lt;&gt;0,VLOOKUP($EW12,Tabela1[#All],7,FALSE),""),"")</f>
        <v/>
      </c>
      <c r="EZ12" t="str">
        <f ca="1">_xlfn.IFNA(IF(VLOOKUP($EW12,Tabela1[#All],8,FALSE)&lt;&gt;0,VLOOKUP($EW12,Tabela1[#All],8,FALSE),""),"")</f>
        <v/>
      </c>
      <c r="FA12" t="str">
        <f ca="1">_xlfn.IFNA(IF(VLOOKUP($EW12,Tabela1[#All],10,FALSE)&lt;&gt;"0",VLOOKUP($EW12,Tabela1[#All],10,FALSE),""),"")</f>
        <v/>
      </c>
      <c r="FB12" t="str">
        <f t="shared" ca="1" si="45"/>
        <v/>
      </c>
      <c r="FC12" t="str">
        <f t="shared" ca="1" si="46"/>
        <v/>
      </c>
      <c r="FD12" t="str">
        <f t="shared" ca="1" si="47"/>
        <v/>
      </c>
      <c r="FE12" t="str">
        <f t="shared" ca="1" si="48"/>
        <v/>
      </c>
      <c r="FF12" t="str">
        <f t="shared" ca="1" si="49"/>
        <v/>
      </c>
      <c r="FG12" t="str">
        <f t="shared" ca="1" si="50"/>
        <v/>
      </c>
      <c r="FH12" t="str">
        <f t="shared" ca="1" si="51"/>
        <v/>
      </c>
      <c r="FI12" t="str">
        <f t="shared" ca="1" si="103"/>
        <v/>
      </c>
      <c r="FJ12" t="str">
        <f t="shared" ca="1" si="52"/>
        <v/>
      </c>
      <c r="FK12" t="str">
        <f t="shared" ca="1" si="52"/>
        <v/>
      </c>
      <c r="FL12" t="str">
        <f t="shared" ca="1" si="52"/>
        <v/>
      </c>
      <c r="FM12" t="str">
        <f ca="1">_xlfn.IFNA(IF(INDEX('Tabela kolorów'!$A$1:$AP$42,MATCH(FJ12,'Tabela kolorów'!$A$1:$AP$1,0),MATCH(FK12,'Tabela kolorów'!$A$1:$A$42,0))=1,"+","-"),"")</f>
        <v/>
      </c>
      <c r="FN12" s="1" t="str">
        <f ca="1">_xlfn.IFNA(IF(INDEX('Tabela kolorów'!$A$1:$AP$42,MATCH(FJ12,'Tabela kolorów'!$A$1:$AP$1,0),MATCH(FL12,'Tabela kolorów'!$A$1:$A$42,0))=1,"+","-"),"")</f>
        <v/>
      </c>
      <c r="FO12" s="1" t="str">
        <f ca="1">_xlfn.IFNA(IF(INDEX('Tabela kolorów'!$A$1:$AP$42,MATCH(FK12,'Tabela kolorów'!$A$1:$AP$1,0),MATCH(FL12,'Tabela kolorów'!$A$1:$A$42,0))=1,"+","-"),"")</f>
        <v/>
      </c>
      <c r="FP12" t="str">
        <f t="shared" ca="1" si="121"/>
        <v/>
      </c>
      <c r="FQ12" t="str">
        <f t="shared" ca="1" si="53"/>
        <v/>
      </c>
      <c r="FR12" t="str">
        <f t="shared" ca="1" si="54"/>
        <v/>
      </c>
      <c r="FU12">
        <v>6</v>
      </c>
      <c r="FV12" t="str">
        <f t="shared" ca="1" si="55"/>
        <v/>
      </c>
      <c r="FW12" t="str">
        <f ca="1">IF(FV12&lt;&gt;"",VLOOKUP(FV12,Tabela1[],3,FALSE),"")</f>
        <v/>
      </c>
      <c r="FX12" t="str">
        <f t="shared" ca="1" si="56"/>
        <v/>
      </c>
      <c r="FY12" t="str">
        <f t="shared" ca="1" si="56"/>
        <v/>
      </c>
      <c r="FZ12" t="str">
        <f t="shared" ca="1" si="56"/>
        <v/>
      </c>
      <c r="GA12" t="str">
        <f t="shared" ca="1" si="56"/>
        <v/>
      </c>
      <c r="GB12" t="str">
        <f t="shared" ca="1" si="56"/>
        <v/>
      </c>
      <c r="GC12" t="str">
        <f t="shared" ca="1" si="56"/>
        <v/>
      </c>
      <c r="GD12" t="str">
        <f t="shared" ca="1" si="56"/>
        <v/>
      </c>
      <c r="GE12" t="str">
        <f t="shared" ca="1" si="56"/>
        <v/>
      </c>
      <c r="GF12">
        <v>6</v>
      </c>
      <c r="GG12" t="str">
        <f t="shared" ca="1" si="57"/>
        <v/>
      </c>
      <c r="GH12" t="str">
        <f t="shared" ca="1" si="57"/>
        <v/>
      </c>
      <c r="GI12" t="str">
        <f t="shared" ca="1" si="57"/>
        <v/>
      </c>
      <c r="GJ12" t="str">
        <f t="shared" ca="1" si="57"/>
        <v/>
      </c>
      <c r="GK12" t="str">
        <f t="shared" ca="1" si="57"/>
        <v/>
      </c>
      <c r="GL12" t="str">
        <f t="shared" ca="1" si="57"/>
        <v/>
      </c>
      <c r="GM12" t="str">
        <f t="shared" ca="1" si="57"/>
        <v/>
      </c>
      <c r="GN12" t="str">
        <f t="shared" ca="1" si="57"/>
        <v/>
      </c>
      <c r="GP12">
        <v>7</v>
      </c>
      <c r="GQ12" t="str">
        <f t="shared" ca="1" si="104"/>
        <v/>
      </c>
      <c r="GR12" t="str">
        <f ca="1">_xlfn.IFNA(IF(VLOOKUP($GQ12,Tabela1[#All],6,FALSE)&lt;&gt;0,VLOOKUP($GQ12,Tabela1[#All],6,FALSE),""),"")</f>
        <v/>
      </c>
      <c r="GS12" t="str">
        <f ca="1">_xlfn.IFNA(IF(VLOOKUP($GQ12,Tabela1[#All],7,FALSE)&lt;&gt;0,VLOOKUP($GQ12,Tabela1[#All],7,FALSE),""),"")</f>
        <v/>
      </c>
      <c r="GT12" t="str">
        <f ca="1">_xlfn.IFNA(IF(VLOOKUP($GQ12,Tabela1[#All],8,FALSE)&lt;&gt;0,VLOOKUP($GQ12,Tabela1[#All],8,FALSE),""),"")</f>
        <v/>
      </c>
      <c r="GU12" t="str">
        <f ca="1">_xlfn.IFNA(IF(VLOOKUP($GQ12,Tabela1[#All],10,FALSE)&lt;&gt;"0",VLOOKUP($GQ12,Tabela1[#All],10,FALSE),""),"")</f>
        <v/>
      </c>
      <c r="GV12" t="str">
        <f t="shared" ca="1" si="58"/>
        <v/>
      </c>
      <c r="GW12" t="str">
        <f t="shared" ca="1" si="59"/>
        <v/>
      </c>
      <c r="GX12" t="str">
        <f t="shared" ca="1" si="60"/>
        <v/>
      </c>
      <c r="GY12" t="str">
        <f t="shared" ca="1" si="61"/>
        <v/>
      </c>
      <c r="GZ12" t="str">
        <f t="shared" ca="1" si="62"/>
        <v/>
      </c>
      <c r="HA12" t="str">
        <f t="shared" ca="1" si="63"/>
        <v/>
      </c>
      <c r="HB12" t="str">
        <f t="shared" ca="1" si="64"/>
        <v/>
      </c>
      <c r="HC12" t="str">
        <f t="shared" ca="1" si="105"/>
        <v/>
      </c>
      <c r="HD12" t="str">
        <f t="shared" ca="1" si="65"/>
        <v/>
      </c>
      <c r="HE12" t="str">
        <f t="shared" ca="1" si="65"/>
        <v/>
      </c>
      <c r="HF12" t="str">
        <f t="shared" ca="1" si="65"/>
        <v/>
      </c>
      <c r="HG12" t="str">
        <f ca="1">_xlfn.IFNA(IF(INDEX('Tabela kolorów'!$A$1:$AP$42,MATCH(HD12,'Tabela kolorów'!$A$1:$AP$1,0),MATCH(HE12,'Tabela kolorów'!$A$1:$A$42,0))=1,"+","-"),"")</f>
        <v/>
      </c>
      <c r="HH12" s="1" t="str">
        <f ca="1">_xlfn.IFNA(IF(INDEX('Tabela kolorów'!$A$1:$AP$42,MATCH(HD12,'Tabela kolorów'!$A$1:$AP$1,0),MATCH(HF12,'Tabela kolorów'!$A$1:$A$42,0))=1,"+","-"),"")</f>
        <v/>
      </c>
      <c r="HI12" s="1" t="str">
        <f ca="1">_xlfn.IFNA(IF(INDEX('Tabela kolorów'!$A$1:$AP$42,MATCH(HE12,'Tabela kolorów'!$A$1:$AP$1,0),MATCH(HF12,'Tabela kolorów'!$A$1:$A$42,0))=1,"+","-"),"")</f>
        <v/>
      </c>
      <c r="HJ12" t="str">
        <f t="shared" ca="1" si="122"/>
        <v/>
      </c>
      <c r="HK12" t="str">
        <f t="shared" ca="1" si="66"/>
        <v/>
      </c>
      <c r="HL12" t="str">
        <f t="shared" ca="1" si="67"/>
        <v/>
      </c>
      <c r="HO12">
        <v>6</v>
      </c>
      <c r="HP12" t="str">
        <f t="shared" ca="1" si="68"/>
        <v/>
      </c>
      <c r="HQ12" t="str">
        <f ca="1">IF(HP12&lt;&gt;"",VLOOKUP(HP12,Tabela1[],3,FALSE),"")</f>
        <v/>
      </c>
      <c r="HR12" t="str">
        <f t="shared" ca="1" si="69"/>
        <v/>
      </c>
      <c r="HS12" t="str">
        <f t="shared" ca="1" si="69"/>
        <v/>
      </c>
      <c r="HT12" t="str">
        <f t="shared" ca="1" si="69"/>
        <v/>
      </c>
      <c r="HU12" t="str">
        <f t="shared" ca="1" si="69"/>
        <v/>
      </c>
      <c r="HV12" t="str">
        <f t="shared" ca="1" si="69"/>
        <v/>
      </c>
      <c r="HW12" t="str">
        <f t="shared" ca="1" si="69"/>
        <v/>
      </c>
      <c r="HX12" t="str">
        <f t="shared" ca="1" si="69"/>
        <v/>
      </c>
      <c r="HY12" t="str">
        <f t="shared" ca="1" si="69"/>
        <v/>
      </c>
      <c r="HZ12">
        <v>6</v>
      </c>
      <c r="IA12" t="str">
        <f t="shared" ca="1" si="70"/>
        <v/>
      </c>
      <c r="IB12" t="str">
        <f t="shared" ca="1" si="70"/>
        <v/>
      </c>
      <c r="IC12" t="str">
        <f t="shared" ca="1" si="70"/>
        <v/>
      </c>
      <c r="ID12" t="str">
        <f t="shared" ca="1" si="70"/>
        <v/>
      </c>
      <c r="IE12" t="str">
        <f t="shared" ca="1" si="70"/>
        <v/>
      </c>
      <c r="IF12" t="str">
        <f t="shared" ca="1" si="70"/>
        <v/>
      </c>
      <c r="IG12" t="str">
        <f t="shared" ca="1" si="70"/>
        <v/>
      </c>
      <c r="IH12" t="str">
        <f t="shared" ca="1" si="70"/>
        <v/>
      </c>
      <c r="IJ12">
        <v>7</v>
      </c>
      <c r="IK12" t="str">
        <f t="shared" ca="1" si="106"/>
        <v/>
      </c>
      <c r="IL12" t="str">
        <f ca="1">_xlfn.IFNA(IF(VLOOKUP($IK12,Tabela1[#All],6,FALSE)&lt;&gt;0,VLOOKUP($IK12,Tabela1[#All],6,FALSE),""),"")</f>
        <v/>
      </c>
      <c r="IM12" t="str">
        <f ca="1">_xlfn.IFNA(IF(VLOOKUP($IK12,Tabela1[#All],7,FALSE)&lt;&gt;0,VLOOKUP($IK12,Tabela1[#All],7,FALSE),""),"")</f>
        <v/>
      </c>
      <c r="IN12" t="str">
        <f ca="1">_xlfn.IFNA(IF(VLOOKUP($IK12,Tabela1[#All],8,FALSE)&lt;&gt;0,VLOOKUP($IK12,Tabela1[#All],8,FALSE),""),"")</f>
        <v/>
      </c>
      <c r="IO12" t="str">
        <f ca="1">_xlfn.IFNA(IF(VLOOKUP($IK12,Tabela1[#All],10,FALSE)&lt;&gt;"0",VLOOKUP($IK12,Tabela1[#All],10,FALSE),""),"")</f>
        <v/>
      </c>
      <c r="IP12" t="str">
        <f t="shared" ca="1" si="71"/>
        <v/>
      </c>
      <c r="IQ12" t="str">
        <f t="shared" ca="1" si="72"/>
        <v/>
      </c>
      <c r="IR12" t="str">
        <f t="shared" ca="1" si="73"/>
        <v/>
      </c>
      <c r="IS12" t="str">
        <f t="shared" ca="1" si="74"/>
        <v/>
      </c>
      <c r="IT12" t="str">
        <f t="shared" ca="1" si="75"/>
        <v/>
      </c>
      <c r="IU12" t="str">
        <f t="shared" ca="1" si="76"/>
        <v/>
      </c>
      <c r="IV12" t="str">
        <f t="shared" ca="1" si="77"/>
        <v/>
      </c>
      <c r="IW12" t="str">
        <f t="shared" ca="1" si="107"/>
        <v/>
      </c>
      <c r="IX12" t="str">
        <f t="shared" ca="1" si="78"/>
        <v/>
      </c>
      <c r="IY12" t="str">
        <f t="shared" ca="1" si="78"/>
        <v/>
      </c>
      <c r="IZ12" t="str">
        <f t="shared" ca="1" si="78"/>
        <v/>
      </c>
      <c r="JA12" t="str">
        <f ca="1">_xlfn.IFNA(IF(INDEX('Tabela kolorów'!$A$1:$AP$42,MATCH(IX12,'Tabela kolorów'!$A$1:$AP$1,0),MATCH(IY12,'Tabela kolorów'!$A$1:$A$42,0))=1,"+","-"),"")</f>
        <v/>
      </c>
      <c r="JB12" s="1" t="str">
        <f ca="1">_xlfn.IFNA(IF(INDEX('Tabela kolorów'!$A$1:$AP$42,MATCH(IX12,'Tabela kolorów'!$A$1:$AP$1,0),MATCH(IZ12,'Tabela kolorów'!$A$1:$A$42,0))=1,"+","-"),"")</f>
        <v/>
      </c>
      <c r="JC12" s="1" t="str">
        <f ca="1">_xlfn.IFNA(IF(INDEX('Tabela kolorów'!$A$1:$AP$42,MATCH(IY12,'Tabela kolorów'!$A$1:$AP$1,0),MATCH(IZ12,'Tabela kolorów'!$A$1:$A$42,0))=1,"+","-"),"")</f>
        <v/>
      </c>
      <c r="JD12" t="str">
        <f t="shared" ca="1" si="123"/>
        <v/>
      </c>
      <c r="JE12" t="str">
        <f t="shared" ca="1" si="79"/>
        <v/>
      </c>
      <c r="JF12" t="str">
        <f t="shared" ca="1" si="80"/>
        <v/>
      </c>
      <c r="JI12">
        <v>6</v>
      </c>
      <c r="JJ12" t="str">
        <f t="shared" ca="1" si="81"/>
        <v/>
      </c>
      <c r="JK12" t="str">
        <f ca="1">IF(JJ12&lt;&gt;"",VLOOKUP(JJ12,Tabela1[],3,FALSE),"")</f>
        <v/>
      </c>
      <c r="JL12" t="str">
        <f t="shared" ca="1" si="82"/>
        <v/>
      </c>
      <c r="JM12" t="str">
        <f t="shared" ca="1" si="82"/>
        <v/>
      </c>
      <c r="JN12" t="str">
        <f t="shared" ca="1" si="82"/>
        <v/>
      </c>
      <c r="JO12" t="str">
        <f t="shared" ca="1" si="82"/>
        <v/>
      </c>
      <c r="JP12" t="str">
        <f t="shared" ca="1" si="82"/>
        <v/>
      </c>
      <c r="JQ12" t="str">
        <f t="shared" ca="1" si="82"/>
        <v/>
      </c>
      <c r="JR12" t="str">
        <f t="shared" ca="1" si="82"/>
        <v/>
      </c>
      <c r="JS12" t="str">
        <f t="shared" ca="1" si="82"/>
        <v/>
      </c>
      <c r="JT12">
        <v>6</v>
      </c>
      <c r="JU12" t="str">
        <f t="shared" ca="1" si="83"/>
        <v/>
      </c>
      <c r="JV12" t="str">
        <f t="shared" ca="1" si="83"/>
        <v/>
      </c>
      <c r="JW12" t="str">
        <f t="shared" ca="1" si="83"/>
        <v/>
      </c>
      <c r="JX12" t="str">
        <f t="shared" ca="1" si="83"/>
        <v/>
      </c>
      <c r="JY12" t="str">
        <f t="shared" ca="1" si="83"/>
        <v/>
      </c>
      <c r="JZ12" t="str">
        <f t="shared" ca="1" si="83"/>
        <v/>
      </c>
      <c r="KA12" t="str">
        <f t="shared" ca="1" si="83"/>
        <v/>
      </c>
      <c r="KB12" t="str">
        <f t="shared" ca="1" si="83"/>
        <v/>
      </c>
      <c r="KD12">
        <v>7</v>
      </c>
      <c r="KE12" t="str">
        <f t="shared" ref="KE12:KE14" ca="1" si="135">JU12</f>
        <v/>
      </c>
      <c r="KF12" t="str">
        <f ca="1">_xlfn.IFNA(IF(VLOOKUP($KE12,Tabela1[#All],6,FALSE)&lt;&gt;0,VLOOKUP($KE12,Tabela1[#All],6,FALSE),""),"")</f>
        <v/>
      </c>
      <c r="KG12" t="str">
        <f ca="1">_xlfn.IFNA(IF(VLOOKUP($KE12,Tabela1[#All],7,FALSE)&lt;&gt;0,VLOOKUP($KE12,Tabela1[#All],7,FALSE),""),"")</f>
        <v/>
      </c>
      <c r="KH12" t="str">
        <f ca="1">_xlfn.IFNA(IF(VLOOKUP($KE12,Tabela1[#All],8,FALSE)&lt;&gt;0,VLOOKUP($KE12,Tabela1[#All],8,FALSE),""),"")</f>
        <v/>
      </c>
      <c r="KI12" t="str">
        <f ca="1">_xlfn.IFNA(IF(VLOOKUP($KE12,Tabela1[#All],10,FALSE)&lt;&gt;"0",VLOOKUP($KE12,Tabela1[#All],10,FALSE),""),"")</f>
        <v/>
      </c>
      <c r="KJ12" t="str">
        <f t="shared" ca="1" si="109"/>
        <v/>
      </c>
      <c r="KK12" t="str">
        <f t="shared" ca="1" si="110"/>
        <v/>
      </c>
      <c r="KL12" t="str">
        <f t="shared" ca="1" si="111"/>
        <v/>
      </c>
      <c r="KM12" t="str">
        <f t="shared" ca="1" si="84"/>
        <v/>
      </c>
      <c r="KN12" t="str">
        <f t="shared" ca="1" si="85"/>
        <v/>
      </c>
      <c r="KO12" t="str">
        <f t="shared" ca="1" si="86"/>
        <v/>
      </c>
      <c r="KP12" t="str">
        <f t="shared" ca="1" si="87"/>
        <v/>
      </c>
      <c r="KQ12" t="str">
        <f t="shared" ca="1" si="112"/>
        <v/>
      </c>
      <c r="KR12" t="str">
        <f t="shared" ca="1" si="88"/>
        <v/>
      </c>
      <c r="KS12" t="str">
        <f t="shared" ca="1" si="88"/>
        <v/>
      </c>
      <c r="KT12" t="str">
        <f t="shared" ca="1" si="88"/>
        <v/>
      </c>
      <c r="KU12" t="str">
        <f ca="1">_xlfn.IFNA(IF(INDEX('Tabela kolorów'!$A$1:$AP$42,MATCH(KR12,'Tabela kolorów'!$A$1:$AP$1,0),MATCH(KS12,'Tabela kolorów'!$A$1:$A$42,0))=1,"+","-"),"")</f>
        <v/>
      </c>
      <c r="KV12" s="1" t="str">
        <f ca="1">_xlfn.IFNA(IF(INDEX('Tabela kolorów'!$A$1:$AP$42,MATCH(KR12,'Tabela kolorów'!$A$1:$AP$1,0),MATCH(KT12,'Tabela kolorów'!$A$1:$A$42,0))=1,"+","-"),"")</f>
        <v/>
      </c>
      <c r="KW12" s="1" t="str">
        <f ca="1">_xlfn.IFNA(IF(INDEX('Tabela kolorów'!$A$1:$AP$42,MATCH(KS12,'Tabela kolorów'!$A$1:$AP$1,0),MATCH(KT12,'Tabela kolorów'!$A$1:$A$42,0))=1,"+","-"),"")</f>
        <v/>
      </c>
      <c r="KX12" t="str">
        <f t="shared" ca="1" si="133"/>
        <v/>
      </c>
      <c r="KY12" t="str">
        <f t="shared" ca="1" si="89"/>
        <v/>
      </c>
      <c r="KZ12" t="str">
        <f t="shared" ca="1" si="90"/>
        <v/>
      </c>
      <c r="LC12">
        <v>6</v>
      </c>
      <c r="LD12" t="str">
        <f t="shared" ca="1" si="91"/>
        <v/>
      </c>
      <c r="LE12" t="str">
        <f ca="1">IF(LD12&lt;&gt;"",VLOOKUP(LD12,Tabela1[],3,FALSE),"")</f>
        <v/>
      </c>
      <c r="LF12" t="str">
        <f t="shared" ca="1" si="92"/>
        <v/>
      </c>
      <c r="LG12" t="str">
        <f t="shared" ca="1" si="92"/>
        <v/>
      </c>
      <c r="LH12" t="str">
        <f t="shared" ca="1" si="92"/>
        <v/>
      </c>
      <c r="LI12" t="str">
        <f t="shared" ca="1" si="92"/>
        <v/>
      </c>
      <c r="LJ12" t="str">
        <f t="shared" ca="1" si="92"/>
        <v/>
      </c>
      <c r="LK12" t="str">
        <f t="shared" ca="1" si="92"/>
        <v/>
      </c>
      <c r="LL12" t="str">
        <f t="shared" ca="1" si="92"/>
        <v/>
      </c>
      <c r="LM12" t="str">
        <f t="shared" ca="1" si="92"/>
        <v/>
      </c>
      <c r="LN12">
        <v>6</v>
      </c>
      <c r="LO12" t="str">
        <f t="shared" ca="1" si="113"/>
        <v/>
      </c>
      <c r="LP12" t="str">
        <f t="shared" ca="1" si="113"/>
        <v/>
      </c>
      <c r="LQ12" t="str">
        <f t="shared" ca="1" si="113"/>
        <v/>
      </c>
      <c r="LR12" t="str">
        <f t="shared" ca="1" si="113"/>
        <v/>
      </c>
      <c r="LS12" t="str">
        <f t="shared" ca="1" si="113"/>
        <v/>
      </c>
      <c r="LT12" t="str">
        <f t="shared" ca="1" si="113"/>
        <v/>
      </c>
      <c r="LU12" t="str">
        <f t="shared" ca="1" si="113"/>
        <v/>
      </c>
      <c r="LV12" t="str">
        <f t="shared" ca="1" si="113"/>
        <v/>
      </c>
    </row>
    <row r="13" spans="1:335" x14ac:dyDescent="0.3">
      <c r="A13" t="s">
        <v>787</v>
      </c>
      <c r="B13" t="s">
        <v>769</v>
      </c>
      <c r="C13" t="s">
        <v>457</v>
      </c>
      <c r="D13" t="s">
        <v>13</v>
      </c>
      <c r="E13" t="str">
        <f t="shared" si="0"/>
        <v>latouniwersalny</v>
      </c>
      <c r="F13" t="s">
        <v>597</v>
      </c>
      <c r="K13" s="731"/>
      <c r="L13" s="679">
        <v>6</v>
      </c>
      <c r="N13" s="672" t="str">
        <f>_xlfn.IFNA(IF(VLOOKUP($M13,Tabela1[#All],6,FALSE)&lt;&gt;0,VLOOKUP($M13,Tabela1[#All],6,FALSE),""),"")</f>
        <v/>
      </c>
      <c r="O13" s="672" t="str">
        <f>_xlfn.IFNA(IF(VLOOKUP($M13,Tabela1[#All],7,FALSE)&lt;&gt;0,VLOOKUP($M13,Tabela1[#All],7,FALSE),""),"")</f>
        <v/>
      </c>
      <c r="P13" s="672" t="str">
        <f>_xlfn.IFNA(IF(VLOOKUP($M13,Tabela1[#All],8,FALSE)&lt;&gt;0,VLOOKUP($M13,Tabela1[#All],8,FALSE),""),"")</f>
        <v/>
      </c>
      <c r="Q13" s="684" t="str">
        <f>_xlfn.IFNA(IF(VLOOKUP($M13,Tabela1[#All],10,FALSE)&lt;&gt;"0",VLOOKUP($M13,Tabela1[#All],10,FALSE),""),"")</f>
        <v/>
      </c>
      <c r="R13" s="686" t="str">
        <f t="shared" si="114"/>
        <v/>
      </c>
      <c r="S13" s="672" t="str">
        <f t="shared" si="115"/>
        <v/>
      </c>
      <c r="T13" s="672" t="str">
        <f t="shared" si="125"/>
        <v/>
      </c>
      <c r="U13" s="672" t="str">
        <f t="shared" si="126"/>
        <v/>
      </c>
      <c r="V13" s="672" t="str">
        <f t="shared" si="116"/>
        <v/>
      </c>
      <c r="W13" s="672" t="str">
        <f t="shared" si="127"/>
        <v/>
      </c>
      <c r="X13" s="687" t="str">
        <f t="shared" si="128"/>
        <v/>
      </c>
      <c r="Y13" s="686" t="str">
        <f t="shared" si="129"/>
        <v/>
      </c>
      <c r="Z13" s="672" t="str">
        <f t="shared" si="117"/>
        <v/>
      </c>
      <c r="AA13" s="672" t="str">
        <f t="shared" si="117"/>
        <v/>
      </c>
      <c r="AB13" s="679" t="str">
        <f t="shared" si="117"/>
        <v/>
      </c>
      <c r="AC13" s="685" t="str">
        <f>_xlfn.IFNA(IF(INDEX('Tabela kolorów'!$A$1:$AP$42,MATCH(Z13,'Tabela kolorów'!$A$1:$AP$1,0),MATCH(AA13,'Tabela kolorów'!$A$1:$A$42,0))=1,"+","-"),"")</f>
        <v/>
      </c>
      <c r="AD13" s="10" t="str">
        <f>_xlfn.IFNA(IF(INDEX('Tabela kolorów'!$A$1:$AP$42,MATCH(Z13,'Tabela kolorów'!$A$1:$AP$1,0),MATCH(AB13,'Tabela kolorów'!$A$1:$A$42,0))=1,"+","-"),"")</f>
        <v/>
      </c>
      <c r="AE13" s="10" t="str">
        <f>_xlfn.IFNA(IF(INDEX('Tabela kolorów'!$A$1:$AP$42,MATCH(AA13,'Tabela kolorów'!$A$1:$AP$1,0),MATCH(AB13,'Tabela kolorów'!$A$1:$A$42,0))=1,"+","-"),"")</f>
        <v/>
      </c>
      <c r="AF13" s="679" t="str">
        <f t="shared" si="130"/>
        <v/>
      </c>
      <c r="AG13" s="688" t="str">
        <f t="shared" si="118"/>
        <v/>
      </c>
      <c r="AH13" s="701" t="str">
        <f t="shared" si="131"/>
        <v/>
      </c>
      <c r="AK13" s="10">
        <v>6</v>
      </c>
      <c r="AL13" s="672" t="str">
        <f t="shared" ca="1" si="94"/>
        <v>Czysty niebieski</v>
      </c>
      <c r="AM13" s="672" t="str">
        <f ca="1">IF(AL13&lt;&gt;"",VLOOKUP(AL13,Tabela1[],3,FALSE),"")</f>
        <v>podkoszulek</v>
      </c>
      <c r="AN13" s="672" t="str">
        <f t="shared" ca="1" si="95"/>
        <v/>
      </c>
      <c r="AO13" s="672" t="str">
        <f t="shared" ca="1" si="95"/>
        <v/>
      </c>
      <c r="AP13" s="672" t="str">
        <f t="shared" ca="1" si="95"/>
        <v/>
      </c>
      <c r="AQ13" s="672" t="str">
        <f t="shared" ca="1" si="95"/>
        <v>Czysty niebieski</v>
      </c>
      <c r="AR13" s="672" t="str">
        <f t="shared" ca="1" si="95"/>
        <v/>
      </c>
      <c r="AS13" s="672" t="str">
        <f t="shared" ca="1" si="95"/>
        <v/>
      </c>
      <c r="AT13" s="672" t="str">
        <f t="shared" ca="1" si="95"/>
        <v/>
      </c>
      <c r="AU13" s="672" t="str">
        <f t="shared" ca="1" si="95"/>
        <v/>
      </c>
      <c r="AW13" s="702">
        <v>4</v>
      </c>
      <c r="AX13" s="682" t="str">
        <f t="shared" ca="1" si="132"/>
        <v/>
      </c>
      <c r="AY13" s="682" t="str">
        <f t="shared" ca="1" si="132"/>
        <v/>
      </c>
      <c r="AZ13" s="682" t="str">
        <f t="shared" ca="1" si="132"/>
        <v/>
      </c>
      <c r="BA13" s="682" t="str">
        <f t="shared" ca="1" si="132"/>
        <v>czysty szkarłat</v>
      </c>
      <c r="BB13" s="682" t="str">
        <f t="shared" ca="1" si="132"/>
        <v/>
      </c>
      <c r="BC13" s="682" t="str">
        <f t="shared" ca="1" si="132"/>
        <v/>
      </c>
      <c r="BD13" s="682" t="str">
        <f t="shared" ca="1" si="132"/>
        <v/>
      </c>
      <c r="BE13" s="682" t="str">
        <f t="shared" ca="1" si="132"/>
        <v/>
      </c>
      <c r="BG13" s="392"/>
      <c r="BH13">
        <v>8</v>
      </c>
      <c r="BI13" t="str">
        <f t="shared" ca="1" si="18"/>
        <v/>
      </c>
      <c r="BJ13" t="str">
        <f ca="1">_xlfn.IFNA(IF(VLOOKUP($BI13,Tabela1[#All],6,FALSE)&lt;&gt;0,VLOOKUP($BI13,Tabela1[#All],6,FALSE),""),"")</f>
        <v/>
      </c>
      <c r="BK13" t="str">
        <f ca="1">_xlfn.IFNA(IF(VLOOKUP($BI13,Tabela1[#All],7,FALSE)&lt;&gt;0,VLOOKUP($BI13,Tabela1[#All],7,FALSE),""),"")</f>
        <v/>
      </c>
      <c r="BL13" t="str">
        <f ca="1">_xlfn.IFNA(IF(VLOOKUP($BI13,Tabela1[#All],8,FALSE)&lt;&gt;0,VLOOKUP($BI13,Tabela1[#All],8,FALSE),""),"")</f>
        <v/>
      </c>
      <c r="BM13" t="str">
        <f ca="1">_xlfn.IFNA(IF(VLOOKUP($BI13,Tabela1[#All],10,FALSE)&lt;&gt;"0",VLOOKUP($BI13,Tabela1[#All],10,FALSE),""),"")</f>
        <v/>
      </c>
      <c r="BN13" t="str">
        <f t="shared" ca="1" si="19"/>
        <v/>
      </c>
      <c r="BO13" t="str">
        <f t="shared" ca="1" si="20"/>
        <v/>
      </c>
      <c r="BP13" t="str">
        <f t="shared" ca="1" si="21"/>
        <v/>
      </c>
      <c r="BQ13" t="str">
        <f t="shared" ca="1" si="22"/>
        <v/>
      </c>
      <c r="BR13" t="str">
        <f t="shared" ca="1" si="23"/>
        <v/>
      </c>
      <c r="BS13" t="str">
        <f t="shared" ca="1" si="24"/>
        <v/>
      </c>
      <c r="BT13" t="str">
        <f t="shared" ca="1" si="25"/>
        <v/>
      </c>
      <c r="BU13" t="str">
        <f t="shared" ca="1" si="97"/>
        <v/>
      </c>
      <c r="BV13" t="str">
        <f t="shared" ca="1" si="26"/>
        <v/>
      </c>
      <c r="BW13" t="str">
        <f t="shared" ca="1" si="26"/>
        <v/>
      </c>
      <c r="BX13" t="str">
        <f t="shared" ca="1" si="26"/>
        <v/>
      </c>
      <c r="BY13" t="str">
        <f ca="1">_xlfn.IFNA(IF(INDEX('Tabela kolorów'!$A$1:$AP$42,MATCH(BV13,'Tabela kolorów'!$A$1:$AP$1,0),MATCH(BW13,'Tabela kolorów'!$A$1:$A$42,0))=1,"+","-"),"")</f>
        <v/>
      </c>
      <c r="BZ13" s="1" t="str">
        <f ca="1">_xlfn.IFNA(IF(INDEX('Tabela kolorów'!$A$1:$AP$42,MATCH(BV13,'Tabela kolorów'!$A$1:$AP$1,0),MATCH(BX13,'Tabela kolorów'!$A$1:$A$42,0))=1,"+","-"),"")</f>
        <v/>
      </c>
      <c r="CA13" s="1" t="str">
        <f ca="1">_xlfn.IFNA(IF(INDEX('Tabela kolorów'!$A$1:$AP$42,MATCH(BW13,'Tabela kolorów'!$A$1:$AP$1,0),MATCH(BX13,'Tabela kolorów'!$A$1:$A$42,0))=1,"+","-"),"")</f>
        <v/>
      </c>
      <c r="CB13" t="str">
        <f t="shared" ca="1" si="98"/>
        <v/>
      </c>
      <c r="CC13" t="str">
        <f t="shared" ca="1" si="27"/>
        <v/>
      </c>
      <c r="CD13" t="str">
        <f t="shared" ca="1" si="28"/>
        <v/>
      </c>
      <c r="CG13">
        <v>7</v>
      </c>
      <c r="CH13" t="str">
        <f t="shared" ca="1" si="29"/>
        <v>czysty szkarłat</v>
      </c>
      <c r="CI13" t="str">
        <f ca="1">IF(CH13&lt;&gt;"",VLOOKUP(CH13,Tabela1[],3,FALSE),"")</f>
        <v>podkoszulek</v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>czysty szkarłat</v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>
        <v>7</v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B13">
        <v>8</v>
      </c>
      <c r="DC13" t="str">
        <f t="shared" ca="1" si="99"/>
        <v/>
      </c>
      <c r="DD13" t="str">
        <f ca="1">_xlfn.IFNA(IF(VLOOKUP($DC13,Tabela1[#All],6,FALSE)&lt;&gt;0,VLOOKUP($DC13,Tabela1[#All],6,FALSE),""),"")</f>
        <v/>
      </c>
      <c r="DE13" t="str">
        <f ca="1">_xlfn.IFNA(IF(VLOOKUP($DC13,Tabela1[#All],7,FALSE)&lt;&gt;0,VLOOKUP($DC13,Tabela1[#All],7,FALSE),""),"")</f>
        <v/>
      </c>
      <c r="DF13" t="str">
        <f ca="1">_xlfn.IFNA(IF(VLOOKUP($DC13,Tabela1[#All],8,FALSE)&lt;&gt;0,VLOOKUP($DC13,Tabela1[#All],8,FALSE),""),"")</f>
        <v/>
      </c>
      <c r="DG13" t="str">
        <f ca="1">_xlfn.IFNA(IF(VLOOKUP($DC13,Tabela1[#All],10,FALSE)&lt;&gt;"0",VLOOKUP($DC13,Tabela1[#All],10,FALSE),""),"")</f>
        <v/>
      </c>
      <c r="DH13" t="str">
        <f t="shared" ca="1" si="32"/>
        <v/>
      </c>
      <c r="DI13" t="str">
        <f t="shared" ca="1" si="33"/>
        <v/>
      </c>
      <c r="DJ13" t="str">
        <f t="shared" ca="1" si="34"/>
        <v/>
      </c>
      <c r="DK13" t="str">
        <f t="shared" ca="1" si="35"/>
        <v/>
      </c>
      <c r="DL13" t="str">
        <f t="shared" ca="1" si="36"/>
        <v/>
      </c>
      <c r="DM13" t="str">
        <f t="shared" ca="1" si="37"/>
        <v/>
      </c>
      <c r="DN13" t="str">
        <f t="shared" ca="1" si="38"/>
        <v/>
      </c>
      <c r="DO13" t="str">
        <f t="shared" ca="1" si="134"/>
        <v/>
      </c>
      <c r="DP13" t="str">
        <f t="shared" ca="1" si="39"/>
        <v/>
      </c>
      <c r="DQ13" t="str">
        <f t="shared" ca="1" si="39"/>
        <v/>
      </c>
      <c r="DR13" t="str">
        <f t="shared" ca="1" si="39"/>
        <v/>
      </c>
      <c r="DS13" t="str">
        <f ca="1">_xlfn.IFNA(IF(INDEX('Tabela kolorów'!$A$1:$AP$42,MATCH(DP13,'Tabela kolorów'!$A$1:$AP$1,0),MATCH(DQ13,'Tabela kolorów'!$A$1:$A$42,0))=1,"+","-"),"")</f>
        <v/>
      </c>
      <c r="DT13" s="1" t="str">
        <f ca="1">_xlfn.IFNA(IF(INDEX('Tabela kolorów'!$A$1:$AP$42,MATCH(DP13,'Tabela kolorów'!$A$1:$AP$1,0),MATCH(DR13,'Tabela kolorów'!$A$1:$A$42,0))=1,"+","-"),"")</f>
        <v/>
      </c>
      <c r="DU13" s="1" t="str">
        <f ca="1">_xlfn.IFNA(IF(INDEX('Tabela kolorów'!$A$1:$AP$42,MATCH(DQ13,'Tabela kolorów'!$A$1:$AP$1,0),MATCH(DR13,'Tabela kolorów'!$A$1:$A$42,0))=1,"+","-"),"")</f>
        <v/>
      </c>
      <c r="DV13" t="str">
        <f t="shared" ca="1" si="120"/>
        <v/>
      </c>
      <c r="DW13" t="str">
        <f t="shared" ca="1" si="40"/>
        <v/>
      </c>
      <c r="DX13" t="str">
        <f t="shared" ca="1" si="41"/>
        <v/>
      </c>
      <c r="EA13">
        <v>7</v>
      </c>
      <c r="EB13" t="str">
        <f t="shared" ca="1" si="42"/>
        <v/>
      </c>
      <c r="EC13" t="str">
        <f ca="1">IF(EB13&lt;&gt;"",VLOOKUP(EB13,Tabela1[],3,FALSE),"")</f>
        <v/>
      </c>
      <c r="ED13" t="str">
        <f t="shared" ca="1" si="43"/>
        <v/>
      </c>
      <c r="EE13" t="str">
        <f t="shared" ca="1" si="43"/>
        <v/>
      </c>
      <c r="EF13" t="str">
        <f t="shared" ca="1" si="43"/>
        <v/>
      </c>
      <c r="EG13" t="str">
        <f t="shared" ca="1" si="43"/>
        <v/>
      </c>
      <c r="EH13" t="str">
        <f t="shared" ca="1" si="43"/>
        <v/>
      </c>
      <c r="EI13" t="str">
        <f t="shared" ca="1" si="43"/>
        <v/>
      </c>
      <c r="EJ13" t="str">
        <f t="shared" ca="1" si="43"/>
        <v/>
      </c>
      <c r="EK13" t="str">
        <f t="shared" ca="1" si="43"/>
        <v/>
      </c>
      <c r="EL13">
        <v>7</v>
      </c>
      <c r="EM13" t="str">
        <f t="shared" ca="1" si="101"/>
        <v/>
      </c>
      <c r="EN13" t="str">
        <f t="shared" ca="1" si="101"/>
        <v/>
      </c>
      <c r="EO13" t="str">
        <f t="shared" ca="1" si="101"/>
        <v/>
      </c>
      <c r="EP13" t="str">
        <f t="shared" ca="1" si="101"/>
        <v/>
      </c>
      <c r="EQ13" t="str">
        <f t="shared" ca="1" si="101"/>
        <v/>
      </c>
      <c r="ER13" t="str">
        <f t="shared" ca="1" si="101"/>
        <v/>
      </c>
      <c r="ES13" t="str">
        <f t="shared" ca="1" si="101"/>
        <v/>
      </c>
      <c r="ET13" t="str">
        <f t="shared" ca="1" si="101"/>
        <v/>
      </c>
      <c r="EV13">
        <v>8</v>
      </c>
      <c r="EW13" t="str">
        <f t="shared" ca="1" si="102"/>
        <v/>
      </c>
      <c r="EX13" t="str">
        <f ca="1">_xlfn.IFNA(IF(VLOOKUP($EW13,Tabela1[#All],6,FALSE)&lt;&gt;0,VLOOKUP($EW13,Tabela1[#All],6,FALSE),""),"")</f>
        <v/>
      </c>
      <c r="EY13" t="str">
        <f ca="1">_xlfn.IFNA(IF(VLOOKUP($EW13,Tabela1[#All],7,FALSE)&lt;&gt;0,VLOOKUP($EW13,Tabela1[#All],7,FALSE),""),"")</f>
        <v/>
      </c>
      <c r="EZ13" t="str">
        <f ca="1">_xlfn.IFNA(IF(VLOOKUP($EW13,Tabela1[#All],8,FALSE)&lt;&gt;0,VLOOKUP($EW13,Tabela1[#All],8,FALSE),""),"")</f>
        <v/>
      </c>
      <c r="FA13" t="str">
        <f ca="1">_xlfn.IFNA(IF(VLOOKUP($EW13,Tabela1[#All],10,FALSE)&lt;&gt;"0",VLOOKUP($EW13,Tabela1[#All],10,FALSE),""),"")</f>
        <v/>
      </c>
      <c r="FB13" t="str">
        <f t="shared" ca="1" si="45"/>
        <v/>
      </c>
      <c r="FC13" t="str">
        <f t="shared" ca="1" si="46"/>
        <v/>
      </c>
      <c r="FD13" t="str">
        <f t="shared" ca="1" si="47"/>
        <v/>
      </c>
      <c r="FE13" t="str">
        <f t="shared" ca="1" si="48"/>
        <v/>
      </c>
      <c r="FF13" t="str">
        <f t="shared" ca="1" si="49"/>
        <v/>
      </c>
      <c r="FG13" t="str">
        <f t="shared" ca="1" si="50"/>
        <v/>
      </c>
      <c r="FH13" t="str">
        <f t="shared" ca="1" si="51"/>
        <v/>
      </c>
      <c r="FI13" t="str">
        <f t="shared" ca="1" si="103"/>
        <v/>
      </c>
      <c r="FJ13" t="str">
        <f t="shared" ca="1" si="52"/>
        <v/>
      </c>
      <c r="FK13" t="str">
        <f t="shared" ca="1" si="52"/>
        <v/>
      </c>
      <c r="FL13" t="str">
        <f t="shared" ca="1" si="52"/>
        <v/>
      </c>
      <c r="FM13" t="str">
        <f ca="1">_xlfn.IFNA(IF(INDEX('Tabela kolorów'!$A$1:$AP$42,MATCH(FJ13,'Tabela kolorów'!$A$1:$AP$1,0),MATCH(FK13,'Tabela kolorów'!$A$1:$A$42,0))=1,"+","-"),"")</f>
        <v/>
      </c>
      <c r="FN13" s="1" t="str">
        <f ca="1">_xlfn.IFNA(IF(INDEX('Tabela kolorów'!$A$1:$AP$42,MATCH(FJ13,'Tabela kolorów'!$A$1:$AP$1,0),MATCH(FL13,'Tabela kolorów'!$A$1:$A$42,0))=1,"+","-"),"")</f>
        <v/>
      </c>
      <c r="FO13" s="1" t="str">
        <f ca="1">_xlfn.IFNA(IF(INDEX('Tabela kolorów'!$A$1:$AP$42,MATCH(FK13,'Tabela kolorów'!$A$1:$AP$1,0),MATCH(FL13,'Tabela kolorów'!$A$1:$A$42,0))=1,"+","-"),"")</f>
        <v/>
      </c>
      <c r="FP13" t="str">
        <f t="shared" ca="1" si="121"/>
        <v/>
      </c>
      <c r="FQ13" t="str">
        <f t="shared" ca="1" si="53"/>
        <v/>
      </c>
      <c r="FR13" t="str">
        <f t="shared" ca="1" si="54"/>
        <v/>
      </c>
      <c r="FU13">
        <v>7</v>
      </c>
      <c r="FV13" t="str">
        <f t="shared" ca="1" si="55"/>
        <v/>
      </c>
      <c r="FW13" t="str">
        <f ca="1">IF(FV13&lt;&gt;"",VLOOKUP(FV13,Tabela1[],3,FALSE),"")</f>
        <v/>
      </c>
      <c r="FX13" t="str">
        <f t="shared" ca="1" si="56"/>
        <v/>
      </c>
      <c r="FY13" t="str">
        <f t="shared" ca="1" si="56"/>
        <v/>
      </c>
      <c r="FZ13" t="str">
        <f t="shared" ca="1" si="56"/>
        <v/>
      </c>
      <c r="GA13" t="str">
        <f t="shared" ca="1" si="56"/>
        <v/>
      </c>
      <c r="GB13" t="str">
        <f t="shared" ca="1" si="56"/>
        <v/>
      </c>
      <c r="GC13" t="str">
        <f t="shared" ca="1" si="56"/>
        <v/>
      </c>
      <c r="GD13" t="str">
        <f t="shared" ca="1" si="56"/>
        <v/>
      </c>
      <c r="GE13" t="str">
        <f t="shared" ca="1" si="56"/>
        <v/>
      </c>
      <c r="GF13">
        <v>7</v>
      </c>
      <c r="GG13" t="str">
        <f t="shared" ca="1" si="57"/>
        <v/>
      </c>
      <c r="GH13" t="str">
        <f t="shared" ca="1" si="57"/>
        <v/>
      </c>
      <c r="GI13" t="str">
        <f t="shared" ca="1" si="57"/>
        <v/>
      </c>
      <c r="GJ13" t="str">
        <f t="shared" ca="1" si="57"/>
        <v/>
      </c>
      <c r="GK13" t="str">
        <f t="shared" ca="1" si="57"/>
        <v/>
      </c>
      <c r="GL13" t="str">
        <f t="shared" ca="1" si="57"/>
        <v/>
      </c>
      <c r="GM13" t="str">
        <f t="shared" ca="1" si="57"/>
        <v/>
      </c>
      <c r="GN13" t="str">
        <f t="shared" ca="1" si="57"/>
        <v/>
      </c>
      <c r="GP13">
        <v>8</v>
      </c>
      <c r="GQ13" t="str">
        <f t="shared" ca="1" si="104"/>
        <v/>
      </c>
      <c r="GR13" t="str">
        <f ca="1">_xlfn.IFNA(IF(VLOOKUP($GQ13,Tabela1[#All],6,FALSE)&lt;&gt;0,VLOOKUP($GQ13,Tabela1[#All],6,FALSE),""),"")</f>
        <v/>
      </c>
      <c r="GS13" t="str">
        <f ca="1">_xlfn.IFNA(IF(VLOOKUP($GQ13,Tabela1[#All],7,FALSE)&lt;&gt;0,VLOOKUP($GQ13,Tabela1[#All],7,FALSE),""),"")</f>
        <v/>
      </c>
      <c r="GT13" t="str">
        <f ca="1">_xlfn.IFNA(IF(VLOOKUP($GQ13,Tabela1[#All],8,FALSE)&lt;&gt;0,VLOOKUP($GQ13,Tabela1[#All],8,FALSE),""),"")</f>
        <v/>
      </c>
      <c r="GU13" t="str">
        <f ca="1">_xlfn.IFNA(IF(VLOOKUP($GQ13,Tabela1[#All],10,FALSE)&lt;&gt;"0",VLOOKUP($GQ13,Tabela1[#All],10,FALSE),""),"")</f>
        <v/>
      </c>
      <c r="GV13" t="str">
        <f t="shared" ca="1" si="58"/>
        <v/>
      </c>
      <c r="GW13" t="str">
        <f t="shared" ca="1" si="59"/>
        <v/>
      </c>
      <c r="GX13" t="str">
        <f t="shared" ca="1" si="60"/>
        <v/>
      </c>
      <c r="GY13" t="str">
        <f t="shared" ca="1" si="61"/>
        <v/>
      </c>
      <c r="GZ13" t="str">
        <f t="shared" ca="1" si="62"/>
        <v/>
      </c>
      <c r="HA13" t="str">
        <f t="shared" ca="1" si="63"/>
        <v/>
      </c>
      <c r="HB13" t="str">
        <f t="shared" ca="1" si="64"/>
        <v/>
      </c>
      <c r="HC13" t="str">
        <f t="shared" ca="1" si="105"/>
        <v/>
      </c>
      <c r="HD13" t="str">
        <f t="shared" ca="1" si="65"/>
        <v/>
      </c>
      <c r="HE13" t="str">
        <f t="shared" ca="1" si="65"/>
        <v/>
      </c>
      <c r="HF13" t="str">
        <f t="shared" ca="1" si="65"/>
        <v/>
      </c>
      <c r="HG13" t="str">
        <f ca="1">_xlfn.IFNA(IF(INDEX('Tabela kolorów'!$A$1:$AP$42,MATCH(HD13,'Tabela kolorów'!$A$1:$AP$1,0),MATCH(HE13,'Tabela kolorów'!$A$1:$A$42,0))=1,"+","-"),"")</f>
        <v/>
      </c>
      <c r="HH13" s="1" t="str">
        <f ca="1">_xlfn.IFNA(IF(INDEX('Tabela kolorów'!$A$1:$AP$42,MATCH(HD13,'Tabela kolorów'!$A$1:$AP$1,0),MATCH(HF13,'Tabela kolorów'!$A$1:$A$42,0))=1,"+","-"),"")</f>
        <v/>
      </c>
      <c r="HI13" s="1" t="str">
        <f ca="1">_xlfn.IFNA(IF(INDEX('Tabela kolorów'!$A$1:$AP$42,MATCH(HE13,'Tabela kolorów'!$A$1:$AP$1,0),MATCH(HF13,'Tabela kolorów'!$A$1:$A$42,0))=1,"+","-"),"")</f>
        <v/>
      </c>
      <c r="HJ13" t="str">
        <f t="shared" ca="1" si="122"/>
        <v/>
      </c>
      <c r="HK13" t="str">
        <f t="shared" ca="1" si="66"/>
        <v/>
      </c>
      <c r="HL13" t="str">
        <f t="shared" ca="1" si="67"/>
        <v/>
      </c>
      <c r="HO13">
        <v>7</v>
      </c>
      <c r="HP13" t="str">
        <f t="shared" ca="1" si="68"/>
        <v/>
      </c>
      <c r="HQ13" t="str">
        <f ca="1">IF(HP13&lt;&gt;"",VLOOKUP(HP13,Tabela1[],3,FALSE),"")</f>
        <v/>
      </c>
      <c r="HR13" t="str">
        <f t="shared" ca="1" si="69"/>
        <v/>
      </c>
      <c r="HS13" t="str">
        <f t="shared" ca="1" si="69"/>
        <v/>
      </c>
      <c r="HT13" t="str">
        <f t="shared" ca="1" si="69"/>
        <v/>
      </c>
      <c r="HU13" t="str">
        <f t="shared" ca="1" si="69"/>
        <v/>
      </c>
      <c r="HV13" t="str">
        <f t="shared" ca="1" si="69"/>
        <v/>
      </c>
      <c r="HW13" t="str">
        <f t="shared" ca="1" si="69"/>
        <v/>
      </c>
      <c r="HX13" t="str">
        <f t="shared" ca="1" si="69"/>
        <v/>
      </c>
      <c r="HY13" t="str">
        <f t="shared" ca="1" si="69"/>
        <v/>
      </c>
      <c r="HZ13">
        <v>7</v>
      </c>
      <c r="IA13" t="str">
        <f t="shared" ca="1" si="70"/>
        <v/>
      </c>
      <c r="IB13" t="str">
        <f t="shared" ca="1" si="70"/>
        <v/>
      </c>
      <c r="IC13" t="str">
        <f t="shared" ca="1" si="70"/>
        <v/>
      </c>
      <c r="ID13" t="str">
        <f t="shared" ca="1" si="70"/>
        <v/>
      </c>
      <c r="IE13" t="str">
        <f t="shared" ca="1" si="70"/>
        <v/>
      </c>
      <c r="IF13" t="str">
        <f t="shared" ca="1" si="70"/>
        <v/>
      </c>
      <c r="IG13" t="str">
        <f t="shared" ca="1" si="70"/>
        <v/>
      </c>
      <c r="IH13" t="str">
        <f t="shared" ca="1" si="70"/>
        <v/>
      </c>
      <c r="IJ13">
        <v>8</v>
      </c>
      <c r="IK13" t="str">
        <f t="shared" ca="1" si="106"/>
        <v/>
      </c>
      <c r="IL13" t="str">
        <f ca="1">_xlfn.IFNA(IF(VLOOKUP($IK13,Tabela1[#All],6,FALSE)&lt;&gt;0,VLOOKUP($IK13,Tabela1[#All],6,FALSE),""),"")</f>
        <v/>
      </c>
      <c r="IM13" t="str">
        <f ca="1">_xlfn.IFNA(IF(VLOOKUP($IK13,Tabela1[#All],7,FALSE)&lt;&gt;0,VLOOKUP($IK13,Tabela1[#All],7,FALSE),""),"")</f>
        <v/>
      </c>
      <c r="IN13" t="str">
        <f ca="1">_xlfn.IFNA(IF(VLOOKUP($IK13,Tabela1[#All],8,FALSE)&lt;&gt;0,VLOOKUP($IK13,Tabela1[#All],8,FALSE),""),"")</f>
        <v/>
      </c>
      <c r="IO13" t="str">
        <f ca="1">_xlfn.IFNA(IF(VLOOKUP($IK13,Tabela1[#All],10,FALSE)&lt;&gt;"0",VLOOKUP($IK13,Tabela1[#All],10,FALSE),""),"")</f>
        <v/>
      </c>
      <c r="IP13" t="str">
        <f t="shared" ca="1" si="71"/>
        <v/>
      </c>
      <c r="IQ13" t="str">
        <f t="shared" ca="1" si="72"/>
        <v/>
      </c>
      <c r="IR13" t="str">
        <f t="shared" ca="1" si="73"/>
        <v/>
      </c>
      <c r="IS13" t="str">
        <f t="shared" ca="1" si="74"/>
        <v/>
      </c>
      <c r="IT13" t="str">
        <f t="shared" ca="1" si="75"/>
        <v/>
      </c>
      <c r="IU13" t="str">
        <f t="shared" ca="1" si="76"/>
        <v/>
      </c>
      <c r="IV13" t="str">
        <f t="shared" ca="1" si="77"/>
        <v/>
      </c>
      <c r="IW13" t="str">
        <f t="shared" ca="1" si="107"/>
        <v/>
      </c>
      <c r="IX13" t="str">
        <f t="shared" ca="1" si="78"/>
        <v/>
      </c>
      <c r="IY13" t="str">
        <f t="shared" ca="1" si="78"/>
        <v/>
      </c>
      <c r="IZ13" t="str">
        <f t="shared" ca="1" si="78"/>
        <v/>
      </c>
      <c r="JA13" t="str">
        <f ca="1">_xlfn.IFNA(IF(INDEX('Tabela kolorów'!$A$1:$AP$42,MATCH(IX13,'Tabela kolorów'!$A$1:$AP$1,0),MATCH(IY13,'Tabela kolorów'!$A$1:$A$42,0))=1,"+","-"),"")</f>
        <v/>
      </c>
      <c r="JB13" s="1" t="str">
        <f ca="1">_xlfn.IFNA(IF(INDEX('Tabela kolorów'!$A$1:$AP$42,MATCH(IX13,'Tabela kolorów'!$A$1:$AP$1,0),MATCH(IZ13,'Tabela kolorów'!$A$1:$A$42,0))=1,"+","-"),"")</f>
        <v/>
      </c>
      <c r="JC13" s="1" t="str">
        <f ca="1">_xlfn.IFNA(IF(INDEX('Tabela kolorów'!$A$1:$AP$42,MATCH(IY13,'Tabela kolorów'!$A$1:$AP$1,0),MATCH(IZ13,'Tabela kolorów'!$A$1:$A$42,0))=1,"+","-"),"")</f>
        <v/>
      </c>
      <c r="JD13" t="str">
        <f t="shared" ca="1" si="123"/>
        <v/>
      </c>
      <c r="JE13" t="str">
        <f t="shared" ca="1" si="79"/>
        <v/>
      </c>
      <c r="JF13" t="str">
        <f t="shared" ca="1" si="80"/>
        <v/>
      </c>
      <c r="JI13">
        <v>7</v>
      </c>
      <c r="JJ13" t="str">
        <f t="shared" ca="1" si="81"/>
        <v/>
      </c>
      <c r="JK13" t="str">
        <f ca="1">IF(JJ13&lt;&gt;"",VLOOKUP(JJ13,Tabela1[],3,FALSE),"")</f>
        <v/>
      </c>
      <c r="JL13" t="str">
        <f t="shared" ca="1" si="82"/>
        <v/>
      </c>
      <c r="JM13" t="str">
        <f t="shared" ca="1" si="82"/>
        <v/>
      </c>
      <c r="JN13" t="str">
        <f t="shared" ca="1" si="82"/>
        <v/>
      </c>
      <c r="JO13" t="str">
        <f t="shared" ca="1" si="82"/>
        <v/>
      </c>
      <c r="JP13" t="str">
        <f t="shared" ca="1" si="82"/>
        <v/>
      </c>
      <c r="JQ13" t="str">
        <f t="shared" ca="1" si="82"/>
        <v/>
      </c>
      <c r="JR13" t="str">
        <f t="shared" ca="1" si="82"/>
        <v/>
      </c>
      <c r="JS13" t="str">
        <f t="shared" ca="1" si="82"/>
        <v/>
      </c>
      <c r="JT13">
        <v>7</v>
      </c>
      <c r="JU13" t="str">
        <f t="shared" ca="1" si="83"/>
        <v/>
      </c>
      <c r="JV13" t="str">
        <f t="shared" ca="1" si="83"/>
        <v/>
      </c>
      <c r="JW13" t="str">
        <f t="shared" ca="1" si="83"/>
        <v/>
      </c>
      <c r="JX13" t="str">
        <f t="shared" ca="1" si="83"/>
        <v/>
      </c>
      <c r="JY13" t="str">
        <f t="shared" ca="1" si="83"/>
        <v/>
      </c>
      <c r="JZ13" t="str">
        <f t="shared" ca="1" si="83"/>
        <v/>
      </c>
      <c r="KA13" t="str">
        <f t="shared" ca="1" si="83"/>
        <v/>
      </c>
      <c r="KB13" t="str">
        <f t="shared" ca="1" si="83"/>
        <v/>
      </c>
      <c r="KD13">
        <v>8</v>
      </c>
      <c r="KE13" t="str">
        <f t="shared" ca="1" si="135"/>
        <v/>
      </c>
      <c r="KF13" t="str">
        <f ca="1">_xlfn.IFNA(IF(VLOOKUP($KE13,Tabela1[#All],6,FALSE)&lt;&gt;0,VLOOKUP($KE13,Tabela1[#All],6,FALSE),""),"")</f>
        <v/>
      </c>
      <c r="KG13" t="str">
        <f ca="1">_xlfn.IFNA(IF(VLOOKUP($KE13,Tabela1[#All],7,FALSE)&lt;&gt;0,VLOOKUP($KE13,Tabela1[#All],7,FALSE),""),"")</f>
        <v/>
      </c>
      <c r="KH13" t="str">
        <f ca="1">_xlfn.IFNA(IF(VLOOKUP($KE13,Tabela1[#All],8,FALSE)&lt;&gt;0,VLOOKUP($KE13,Tabela1[#All],8,FALSE),""),"")</f>
        <v/>
      </c>
      <c r="KI13" t="str">
        <f ca="1">_xlfn.IFNA(IF(VLOOKUP($KE13,Tabela1[#All],10,FALSE)&lt;&gt;"0",VLOOKUP($KE13,Tabela1[#All],10,FALSE),""),"")</f>
        <v/>
      </c>
      <c r="KJ13" t="str">
        <f t="shared" ca="1" si="109"/>
        <v/>
      </c>
      <c r="KK13" t="str">
        <f t="shared" ca="1" si="110"/>
        <v/>
      </c>
      <c r="KL13" t="str">
        <f t="shared" ca="1" si="111"/>
        <v/>
      </c>
      <c r="KM13" t="str">
        <f t="shared" ca="1" si="84"/>
        <v/>
      </c>
      <c r="KN13" t="str">
        <f t="shared" ca="1" si="85"/>
        <v/>
      </c>
      <c r="KO13" t="str">
        <f t="shared" ca="1" si="86"/>
        <v/>
      </c>
      <c r="KP13" t="str">
        <f t="shared" ca="1" si="87"/>
        <v/>
      </c>
      <c r="KQ13" t="str">
        <f t="shared" ca="1" si="112"/>
        <v/>
      </c>
      <c r="KR13" t="str">
        <f t="shared" ca="1" si="88"/>
        <v/>
      </c>
      <c r="KS13" t="str">
        <f t="shared" ca="1" si="88"/>
        <v/>
      </c>
      <c r="KT13" t="str">
        <f t="shared" ca="1" si="88"/>
        <v/>
      </c>
      <c r="KU13" t="str">
        <f ca="1">_xlfn.IFNA(IF(INDEX('Tabela kolorów'!$A$1:$AP$42,MATCH(KR13,'Tabela kolorów'!$A$1:$AP$1,0),MATCH(KS13,'Tabela kolorów'!$A$1:$A$42,0))=1,"+","-"),"")</f>
        <v/>
      </c>
      <c r="KV13" s="1" t="str">
        <f ca="1">_xlfn.IFNA(IF(INDEX('Tabela kolorów'!$A$1:$AP$42,MATCH(KR13,'Tabela kolorów'!$A$1:$AP$1,0),MATCH(KT13,'Tabela kolorów'!$A$1:$A$42,0))=1,"+","-"),"")</f>
        <v/>
      </c>
      <c r="KW13" s="1" t="str">
        <f ca="1">_xlfn.IFNA(IF(INDEX('Tabela kolorów'!$A$1:$AP$42,MATCH(KS13,'Tabela kolorów'!$A$1:$AP$1,0),MATCH(KT13,'Tabela kolorów'!$A$1:$A$42,0))=1,"+","-"),"")</f>
        <v/>
      </c>
      <c r="KX13" t="str">
        <f t="shared" ca="1" si="133"/>
        <v/>
      </c>
      <c r="KY13" t="str">
        <f t="shared" ca="1" si="89"/>
        <v/>
      </c>
      <c r="KZ13" t="str">
        <f t="shared" ca="1" si="90"/>
        <v/>
      </c>
      <c r="LC13">
        <v>7</v>
      </c>
      <c r="LD13" t="str">
        <f t="shared" ca="1" si="91"/>
        <v/>
      </c>
      <c r="LE13" t="str">
        <f ca="1">IF(LD13&lt;&gt;"",VLOOKUP(LD13,Tabela1[],3,FALSE),"")</f>
        <v/>
      </c>
      <c r="LF13" t="str">
        <f t="shared" ca="1" si="92"/>
        <v/>
      </c>
      <c r="LG13" t="str">
        <f t="shared" ca="1" si="92"/>
        <v/>
      </c>
      <c r="LH13" t="str">
        <f t="shared" ca="1" si="92"/>
        <v/>
      </c>
      <c r="LI13" t="str">
        <f t="shared" ca="1" si="92"/>
        <v/>
      </c>
      <c r="LJ13" t="str">
        <f t="shared" ca="1" si="92"/>
        <v/>
      </c>
      <c r="LK13" t="str">
        <f t="shared" ca="1" si="92"/>
        <v/>
      </c>
      <c r="LL13" t="str">
        <f t="shared" ca="1" si="92"/>
        <v/>
      </c>
      <c r="LM13" t="str">
        <f t="shared" ca="1" si="92"/>
        <v/>
      </c>
      <c r="LN13">
        <v>7</v>
      </c>
      <c r="LO13" t="str">
        <f t="shared" ca="1" si="113"/>
        <v/>
      </c>
      <c r="LP13" t="str">
        <f t="shared" ca="1" si="113"/>
        <v/>
      </c>
      <c r="LQ13" t="str">
        <f t="shared" ca="1" si="113"/>
        <v/>
      </c>
      <c r="LR13" t="str">
        <f t="shared" ca="1" si="113"/>
        <v/>
      </c>
      <c r="LS13" t="str">
        <f t="shared" ca="1" si="113"/>
        <v/>
      </c>
      <c r="LT13" t="str">
        <f t="shared" ca="1" si="113"/>
        <v/>
      </c>
      <c r="LU13" t="str">
        <f t="shared" ca="1" si="113"/>
        <v/>
      </c>
      <c r="LV13" t="str">
        <f t="shared" ca="1" si="113"/>
        <v/>
      </c>
    </row>
    <row r="14" spans="1:335" x14ac:dyDescent="0.3">
      <c r="A14" t="s">
        <v>765</v>
      </c>
      <c r="B14" t="s">
        <v>748</v>
      </c>
      <c r="C14" t="s">
        <v>462</v>
      </c>
      <c r="D14" t="s">
        <v>10</v>
      </c>
      <c r="E14" t="str">
        <f t="shared" si="0"/>
        <v>przejściowycodzienny</v>
      </c>
      <c r="F14" t="s">
        <v>735</v>
      </c>
      <c r="G14" t="s">
        <v>766</v>
      </c>
      <c r="I14" t="s">
        <v>9</v>
      </c>
      <c r="K14" s="731"/>
      <c r="L14" s="679">
        <v>7</v>
      </c>
      <c r="N14" s="672" t="str">
        <f>_xlfn.IFNA(IF(VLOOKUP($M14,Tabela1[#All],6,FALSE)&lt;&gt;0,VLOOKUP($M14,Tabela1[#All],6,FALSE),""),"")</f>
        <v/>
      </c>
      <c r="O14" s="672" t="str">
        <f>_xlfn.IFNA(IF(VLOOKUP($M14,Tabela1[#All],7,FALSE)&lt;&gt;0,VLOOKUP($M14,Tabela1[#All],7,FALSE),""),"")</f>
        <v/>
      </c>
      <c r="P14" s="672" t="str">
        <f>_xlfn.IFNA(IF(VLOOKUP($M14,Tabela1[#All],8,FALSE)&lt;&gt;0,VLOOKUP($M14,Tabela1[#All],8,FALSE),""),"")</f>
        <v/>
      </c>
      <c r="Q14" s="684" t="str">
        <f>_xlfn.IFNA(IF(VLOOKUP($M14,Tabela1[#All],10,FALSE)&lt;&gt;"0",VLOOKUP($M14,Tabela1[#All],10,FALSE),""),"")</f>
        <v/>
      </c>
      <c r="R14" s="686" t="str">
        <f t="shared" si="114"/>
        <v/>
      </c>
      <c r="S14" s="672" t="str">
        <f t="shared" si="115"/>
        <v/>
      </c>
      <c r="T14" s="672" t="str">
        <f t="shared" si="125"/>
        <v/>
      </c>
      <c r="U14" s="672" t="str">
        <f t="shared" si="126"/>
        <v/>
      </c>
      <c r="V14" s="672" t="str">
        <f t="shared" si="116"/>
        <v/>
      </c>
      <c r="W14" s="672" t="str">
        <f t="shared" si="127"/>
        <v/>
      </c>
      <c r="X14" s="687" t="str">
        <f t="shared" si="128"/>
        <v/>
      </c>
      <c r="Y14" s="686" t="str">
        <f t="shared" si="129"/>
        <v/>
      </c>
      <c r="Z14" s="672" t="str">
        <f t="shared" si="117"/>
        <v/>
      </c>
      <c r="AA14" s="672" t="str">
        <f t="shared" si="117"/>
        <v/>
      </c>
      <c r="AB14" s="679" t="str">
        <f t="shared" si="117"/>
        <v/>
      </c>
      <c r="AC14" s="685" t="str">
        <f>_xlfn.IFNA(IF(INDEX('Tabela kolorów'!$A$1:$AP$42,MATCH(Z14,'Tabela kolorów'!$A$1:$AP$1,0),MATCH(AA14,'Tabela kolorów'!$A$1:$A$42,0))=1,"+","-"),"")</f>
        <v/>
      </c>
      <c r="AD14" s="10" t="str">
        <f>_xlfn.IFNA(IF(INDEX('Tabela kolorów'!$A$1:$AP$42,MATCH(Z14,'Tabela kolorów'!$A$1:$AP$1,0),MATCH(AB14,'Tabela kolorów'!$A$1:$A$42,0))=1,"+","-"),"")</f>
        <v/>
      </c>
      <c r="AE14" s="10" t="str">
        <f>_xlfn.IFNA(IF(INDEX('Tabela kolorów'!$A$1:$AP$42,MATCH(AA14,'Tabela kolorów'!$A$1:$AP$1,0),MATCH(AB14,'Tabela kolorów'!$A$1:$A$42,0))=1,"+","-"),"")</f>
        <v/>
      </c>
      <c r="AF14" s="679" t="str">
        <f t="shared" ref="AF14:AF72" si="136">IF(Y14&lt;&gt;"",IF(AND(OR(AC14="+",AC14=""),OR(AD14="+",AD14=""),OR(AE14="+",AE14="")),"Dopasowane","Nie dopasowane"),"")</f>
        <v/>
      </c>
      <c r="AG14" s="688" t="str">
        <f t="shared" si="118"/>
        <v/>
      </c>
      <c r="AH14" s="701" t="str">
        <f t="shared" si="131"/>
        <v/>
      </c>
      <c r="AK14" s="10">
        <v>7</v>
      </c>
      <c r="AL14" s="672" t="str">
        <f t="shared" ca="1" si="94"/>
        <v>czysty szkarłat</v>
      </c>
      <c r="AM14" s="672" t="str">
        <f ca="1">IF(AL14&lt;&gt;"",VLOOKUP(AL14,Tabela1[],3,FALSE),"")</f>
        <v>podkoszulek</v>
      </c>
      <c r="AN14" s="672" t="str">
        <f t="shared" ca="1" si="95"/>
        <v/>
      </c>
      <c r="AO14" s="672" t="str">
        <f t="shared" ca="1" si="95"/>
        <v/>
      </c>
      <c r="AP14" s="672" t="str">
        <f t="shared" ca="1" si="95"/>
        <v/>
      </c>
      <c r="AQ14" s="672" t="str">
        <f t="shared" ca="1" si="95"/>
        <v>czysty szkarłat</v>
      </c>
      <c r="AR14" s="672" t="str">
        <f t="shared" ca="1" si="95"/>
        <v/>
      </c>
      <c r="AS14" s="672" t="str">
        <f t="shared" ca="1" si="95"/>
        <v/>
      </c>
      <c r="AT14" s="672" t="str">
        <f t="shared" ca="1" si="95"/>
        <v/>
      </c>
      <c r="AU14" s="672" t="str">
        <f t="shared" ca="1" si="95"/>
        <v/>
      </c>
      <c r="AW14" s="702">
        <v>5</v>
      </c>
      <c r="AX14" s="682" t="str">
        <f t="shared" ca="1" si="132"/>
        <v/>
      </c>
      <c r="AY14" s="682" t="str">
        <f t="shared" ca="1" si="132"/>
        <v/>
      </c>
      <c r="AZ14" s="682" t="str">
        <f t="shared" ca="1" si="132"/>
        <v/>
      </c>
      <c r="BA14" s="682" t="str">
        <f t="shared" ca="1" si="132"/>
        <v/>
      </c>
      <c r="BB14" s="682" t="str">
        <f t="shared" ca="1" si="132"/>
        <v/>
      </c>
      <c r="BC14" s="682" t="str">
        <f t="shared" ca="1" si="132"/>
        <v/>
      </c>
      <c r="BD14" s="682" t="str">
        <f t="shared" ca="1" si="132"/>
        <v/>
      </c>
      <c r="BE14" s="682" t="str">
        <f t="shared" ca="1" si="132"/>
        <v/>
      </c>
      <c r="BG14" s="392"/>
      <c r="BH14">
        <v>9</v>
      </c>
      <c r="BI14" t="str">
        <f t="shared" ca="1" si="18"/>
        <v/>
      </c>
      <c r="BJ14" t="str">
        <f ca="1">_xlfn.IFNA(IF(VLOOKUP($BI14,Tabela1[#All],6,FALSE)&lt;&gt;0,VLOOKUP($BI14,Tabela1[#All],6,FALSE),""),"")</f>
        <v/>
      </c>
      <c r="BK14" t="str">
        <f ca="1">_xlfn.IFNA(IF(VLOOKUP($BI14,Tabela1[#All],7,FALSE)&lt;&gt;0,VLOOKUP($BI14,Tabela1[#All],7,FALSE),""),"")</f>
        <v/>
      </c>
      <c r="BL14" t="str">
        <f ca="1">_xlfn.IFNA(IF(VLOOKUP($BI14,Tabela1[#All],8,FALSE)&lt;&gt;0,VLOOKUP($BI14,Tabela1[#All],8,FALSE),""),"")</f>
        <v/>
      </c>
      <c r="BM14" t="str">
        <f ca="1">_xlfn.IFNA(IF(VLOOKUP($BI14,Tabela1[#All],10,FALSE)&lt;&gt;"0",VLOOKUP($BI14,Tabela1[#All],10,FALSE),""),"")</f>
        <v/>
      </c>
      <c r="BN14" t="str">
        <f t="shared" ca="1" si="19"/>
        <v/>
      </c>
      <c r="BO14" t="str">
        <f t="shared" ca="1" si="20"/>
        <v/>
      </c>
      <c r="BP14" t="str">
        <f t="shared" ca="1" si="21"/>
        <v/>
      </c>
      <c r="BQ14" t="str">
        <f t="shared" ca="1" si="22"/>
        <v/>
      </c>
      <c r="BR14" t="str">
        <f t="shared" ca="1" si="23"/>
        <v/>
      </c>
      <c r="BS14" t="str">
        <f t="shared" ca="1" si="24"/>
        <v/>
      </c>
      <c r="BT14" t="str">
        <f t="shared" ca="1" si="25"/>
        <v/>
      </c>
      <c r="BU14" t="str">
        <f t="shared" ca="1" si="97"/>
        <v/>
      </c>
      <c r="BV14" t="str">
        <f t="shared" ca="1" si="26"/>
        <v/>
      </c>
      <c r="BW14" t="str">
        <f t="shared" ca="1" si="26"/>
        <v/>
      </c>
      <c r="BX14" t="str">
        <f t="shared" ca="1" si="26"/>
        <v/>
      </c>
      <c r="BY14" t="str">
        <f ca="1">_xlfn.IFNA(IF(INDEX('Tabela kolorów'!$A$1:$AP$42,MATCH(BV14,'Tabela kolorów'!$A$1:$AP$1,0),MATCH(BW14,'Tabela kolorów'!$A$1:$A$42,0))=1,"+","-"),"")</f>
        <v/>
      </c>
      <c r="BZ14" s="1" t="str">
        <f ca="1">_xlfn.IFNA(IF(INDEX('Tabela kolorów'!$A$1:$AP$42,MATCH(BV14,'Tabela kolorów'!$A$1:$AP$1,0),MATCH(BX14,'Tabela kolorów'!$A$1:$A$42,0))=1,"+","-"),"")</f>
        <v/>
      </c>
      <c r="CA14" s="1" t="str">
        <f ca="1">_xlfn.IFNA(IF(INDEX('Tabela kolorów'!$A$1:$AP$42,MATCH(BW14,'Tabela kolorów'!$A$1:$AP$1,0),MATCH(BX14,'Tabela kolorów'!$A$1:$A$42,0))=1,"+","-"),"")</f>
        <v/>
      </c>
      <c r="CB14" t="str">
        <f t="shared" ca="1" si="98"/>
        <v/>
      </c>
      <c r="CC14" t="str">
        <f t="shared" ca="1" si="27"/>
        <v/>
      </c>
      <c r="CD14" t="str">
        <f t="shared" ca="1" si="28"/>
        <v/>
      </c>
      <c r="CG14">
        <v>8</v>
      </c>
      <c r="CH14" t="str">
        <f t="shared" ca="1" si="29"/>
        <v/>
      </c>
      <c r="CI14" t="str">
        <f ca="1">IF(CH14&lt;&gt;"",VLOOKUP(CH14,Tabela1[],3,FALSE),"")</f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>
        <v>8</v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B14">
        <v>9</v>
      </c>
      <c r="DC14" t="str">
        <f t="shared" ca="1" si="99"/>
        <v/>
      </c>
      <c r="DD14" t="str">
        <f ca="1">_xlfn.IFNA(IF(VLOOKUP($DC14,Tabela1[#All],6,FALSE)&lt;&gt;0,VLOOKUP($DC14,Tabela1[#All],6,FALSE),""),"")</f>
        <v/>
      </c>
      <c r="DE14" t="str">
        <f ca="1">_xlfn.IFNA(IF(VLOOKUP($DC14,Tabela1[#All],7,FALSE)&lt;&gt;0,VLOOKUP($DC14,Tabela1[#All],7,FALSE),""),"")</f>
        <v/>
      </c>
      <c r="DF14" t="str">
        <f ca="1">_xlfn.IFNA(IF(VLOOKUP($DC14,Tabela1[#All],8,FALSE)&lt;&gt;0,VLOOKUP($DC14,Tabela1[#All],8,FALSE),""),"")</f>
        <v/>
      </c>
      <c r="DG14" t="str">
        <f ca="1">_xlfn.IFNA(IF(VLOOKUP($DC14,Tabela1[#All],10,FALSE)&lt;&gt;"0",VLOOKUP($DC14,Tabela1[#All],10,FALSE),""),"")</f>
        <v/>
      </c>
      <c r="DH14" t="str">
        <f t="shared" ca="1" si="32"/>
        <v/>
      </c>
      <c r="DI14" t="str">
        <f t="shared" ca="1" si="33"/>
        <v/>
      </c>
      <c r="DJ14" t="str">
        <f t="shared" ca="1" si="34"/>
        <v/>
      </c>
      <c r="DK14" t="str">
        <f t="shared" ca="1" si="35"/>
        <v/>
      </c>
      <c r="DL14" t="str">
        <f t="shared" ca="1" si="36"/>
        <v/>
      </c>
      <c r="DM14" t="str">
        <f t="shared" ca="1" si="37"/>
        <v/>
      </c>
      <c r="DN14" t="str">
        <f t="shared" ca="1" si="38"/>
        <v/>
      </c>
      <c r="DO14" t="str">
        <f t="shared" ca="1" si="134"/>
        <v/>
      </c>
      <c r="DP14" t="str">
        <f t="shared" ca="1" si="39"/>
        <v/>
      </c>
      <c r="DQ14" t="str">
        <f t="shared" ca="1" si="39"/>
        <v/>
      </c>
      <c r="DR14" t="str">
        <f t="shared" ca="1" si="39"/>
        <v/>
      </c>
      <c r="DS14" t="str">
        <f ca="1">_xlfn.IFNA(IF(INDEX('Tabela kolorów'!$A$1:$AP$42,MATCH(DP14,'Tabela kolorów'!$A$1:$AP$1,0),MATCH(DQ14,'Tabela kolorów'!$A$1:$A$42,0))=1,"+","-"),"")</f>
        <v/>
      </c>
      <c r="DT14" s="1" t="str">
        <f ca="1">_xlfn.IFNA(IF(INDEX('Tabela kolorów'!$A$1:$AP$42,MATCH(DP14,'Tabela kolorów'!$A$1:$AP$1,0),MATCH(DR14,'Tabela kolorów'!$A$1:$A$42,0))=1,"+","-"),"")</f>
        <v/>
      </c>
      <c r="DU14" s="1" t="str">
        <f ca="1">_xlfn.IFNA(IF(INDEX('Tabela kolorów'!$A$1:$AP$42,MATCH(DQ14,'Tabela kolorów'!$A$1:$AP$1,0),MATCH(DR14,'Tabela kolorów'!$A$1:$A$42,0))=1,"+","-"),"")</f>
        <v/>
      </c>
      <c r="DV14" t="str">
        <f t="shared" ca="1" si="120"/>
        <v/>
      </c>
      <c r="DW14" t="str">
        <f t="shared" ca="1" si="40"/>
        <v/>
      </c>
      <c r="DX14" t="str">
        <f t="shared" ca="1" si="41"/>
        <v/>
      </c>
      <c r="EA14">
        <v>8</v>
      </c>
      <c r="EB14" t="str">
        <f t="shared" ca="1" si="42"/>
        <v/>
      </c>
      <c r="EC14" t="str">
        <f ca="1">IF(EB14&lt;&gt;"",VLOOKUP(EB14,Tabela1[],3,FALSE),"")</f>
        <v/>
      </c>
      <c r="ED14" t="str">
        <f t="shared" ca="1" si="43"/>
        <v/>
      </c>
      <c r="EE14" t="str">
        <f t="shared" ca="1" si="43"/>
        <v/>
      </c>
      <c r="EF14" t="str">
        <f t="shared" ca="1" si="43"/>
        <v/>
      </c>
      <c r="EG14" t="str">
        <f t="shared" ca="1" si="43"/>
        <v/>
      </c>
      <c r="EH14" t="str">
        <f t="shared" ca="1" si="43"/>
        <v/>
      </c>
      <c r="EI14" t="str">
        <f t="shared" ca="1" si="43"/>
        <v/>
      </c>
      <c r="EJ14" t="str">
        <f t="shared" ca="1" si="43"/>
        <v/>
      </c>
      <c r="EK14" t="str">
        <f t="shared" ca="1" si="43"/>
        <v/>
      </c>
      <c r="EL14">
        <v>8</v>
      </c>
      <c r="EM14" t="str">
        <f t="shared" ca="1" si="101"/>
        <v/>
      </c>
      <c r="EN14" t="str">
        <f t="shared" ca="1" si="101"/>
        <v/>
      </c>
      <c r="EO14" t="str">
        <f t="shared" ca="1" si="101"/>
        <v/>
      </c>
      <c r="EP14" t="str">
        <f t="shared" ca="1" si="101"/>
        <v/>
      </c>
      <c r="EQ14" t="str">
        <f t="shared" ca="1" si="101"/>
        <v/>
      </c>
      <c r="ER14" t="str">
        <f t="shared" ca="1" si="101"/>
        <v/>
      </c>
      <c r="ES14" t="str">
        <f t="shared" ca="1" si="101"/>
        <v/>
      </c>
      <c r="ET14" t="str">
        <f t="shared" ca="1" si="101"/>
        <v/>
      </c>
      <c r="EV14">
        <v>9</v>
      </c>
      <c r="EW14" t="str">
        <f t="shared" ca="1" si="102"/>
        <v/>
      </c>
      <c r="EX14" t="str">
        <f ca="1">_xlfn.IFNA(IF(VLOOKUP($EW14,Tabela1[#All],6,FALSE)&lt;&gt;0,VLOOKUP($EW14,Tabela1[#All],6,FALSE),""),"")</f>
        <v/>
      </c>
      <c r="EY14" t="str">
        <f ca="1">_xlfn.IFNA(IF(VLOOKUP($EW14,Tabela1[#All],7,FALSE)&lt;&gt;0,VLOOKUP($EW14,Tabela1[#All],7,FALSE),""),"")</f>
        <v/>
      </c>
      <c r="EZ14" t="str">
        <f ca="1">_xlfn.IFNA(IF(VLOOKUP($EW14,Tabela1[#All],8,FALSE)&lt;&gt;0,VLOOKUP($EW14,Tabela1[#All],8,FALSE),""),"")</f>
        <v/>
      </c>
      <c r="FA14" t="str">
        <f ca="1">_xlfn.IFNA(IF(VLOOKUP($EW14,Tabela1[#All],10,FALSE)&lt;&gt;"0",VLOOKUP($EW14,Tabela1[#All],10,FALSE),""),"")</f>
        <v/>
      </c>
      <c r="FB14" t="str">
        <f t="shared" ca="1" si="45"/>
        <v/>
      </c>
      <c r="FC14" t="str">
        <f t="shared" ca="1" si="46"/>
        <v/>
      </c>
      <c r="FD14" t="str">
        <f t="shared" ca="1" si="47"/>
        <v/>
      </c>
      <c r="FE14" t="str">
        <f t="shared" ca="1" si="48"/>
        <v/>
      </c>
      <c r="FF14" t="str">
        <f t="shared" ca="1" si="49"/>
        <v/>
      </c>
      <c r="FG14" t="str">
        <f t="shared" ca="1" si="50"/>
        <v/>
      </c>
      <c r="FH14" t="str">
        <f t="shared" ca="1" si="51"/>
        <v/>
      </c>
      <c r="FI14" t="str">
        <f t="shared" ca="1" si="103"/>
        <v/>
      </c>
      <c r="FJ14" t="str">
        <f t="shared" ca="1" si="52"/>
        <v/>
      </c>
      <c r="FK14" t="str">
        <f t="shared" ca="1" si="52"/>
        <v/>
      </c>
      <c r="FL14" t="str">
        <f t="shared" ca="1" si="52"/>
        <v/>
      </c>
      <c r="FM14" t="str">
        <f ca="1">_xlfn.IFNA(IF(INDEX('Tabela kolorów'!$A$1:$AP$42,MATCH(FJ14,'Tabela kolorów'!$A$1:$AP$1,0),MATCH(FK14,'Tabela kolorów'!$A$1:$A$42,0))=1,"+","-"),"")</f>
        <v/>
      </c>
      <c r="FN14" s="1" t="str">
        <f ca="1">_xlfn.IFNA(IF(INDEX('Tabela kolorów'!$A$1:$AP$42,MATCH(FJ14,'Tabela kolorów'!$A$1:$AP$1,0),MATCH(FL14,'Tabela kolorów'!$A$1:$A$42,0))=1,"+","-"),"")</f>
        <v/>
      </c>
      <c r="FO14" s="1" t="str">
        <f ca="1">_xlfn.IFNA(IF(INDEX('Tabela kolorów'!$A$1:$AP$42,MATCH(FK14,'Tabela kolorów'!$A$1:$AP$1,0),MATCH(FL14,'Tabela kolorów'!$A$1:$A$42,0))=1,"+","-"),"")</f>
        <v/>
      </c>
      <c r="FP14" t="str">
        <f t="shared" ca="1" si="121"/>
        <v/>
      </c>
      <c r="FQ14" t="str">
        <f t="shared" ca="1" si="53"/>
        <v/>
      </c>
      <c r="FR14" t="str">
        <f t="shared" ca="1" si="54"/>
        <v/>
      </c>
      <c r="FU14">
        <v>8</v>
      </c>
      <c r="FV14" t="str">
        <f t="shared" ca="1" si="55"/>
        <v/>
      </c>
      <c r="FW14" t="str">
        <f ca="1">IF(FV14&lt;&gt;"",VLOOKUP(FV14,Tabela1[],3,FALSE),"")</f>
        <v/>
      </c>
      <c r="FX14" t="str">
        <f t="shared" ca="1" si="56"/>
        <v/>
      </c>
      <c r="FY14" t="str">
        <f t="shared" ca="1" si="56"/>
        <v/>
      </c>
      <c r="FZ14" t="str">
        <f t="shared" ca="1" si="56"/>
        <v/>
      </c>
      <c r="GA14" t="str">
        <f t="shared" ca="1" si="56"/>
        <v/>
      </c>
      <c r="GB14" t="str">
        <f t="shared" ca="1" si="56"/>
        <v/>
      </c>
      <c r="GC14" t="str">
        <f t="shared" ca="1" si="56"/>
        <v/>
      </c>
      <c r="GD14" t="str">
        <f t="shared" ca="1" si="56"/>
        <v/>
      </c>
      <c r="GE14" t="str">
        <f t="shared" ca="1" si="56"/>
        <v/>
      </c>
      <c r="GF14">
        <v>8</v>
      </c>
      <c r="GG14" t="str">
        <f t="shared" ca="1" si="57"/>
        <v/>
      </c>
      <c r="GH14" t="str">
        <f t="shared" ca="1" si="57"/>
        <v/>
      </c>
      <c r="GI14" t="str">
        <f t="shared" ca="1" si="57"/>
        <v/>
      </c>
      <c r="GJ14" t="str">
        <f t="shared" ca="1" si="57"/>
        <v/>
      </c>
      <c r="GK14" t="str">
        <f t="shared" ca="1" si="57"/>
        <v/>
      </c>
      <c r="GL14" t="str">
        <f t="shared" ca="1" si="57"/>
        <v/>
      </c>
      <c r="GM14" t="str">
        <f t="shared" ca="1" si="57"/>
        <v/>
      </c>
      <c r="GN14" t="str">
        <f t="shared" ca="1" si="57"/>
        <v/>
      </c>
      <c r="GP14">
        <v>9</v>
      </c>
      <c r="GQ14" t="str">
        <f t="shared" ca="1" si="104"/>
        <v/>
      </c>
      <c r="GR14" t="str">
        <f ca="1">_xlfn.IFNA(IF(VLOOKUP($GQ14,Tabela1[#All],6,FALSE)&lt;&gt;0,VLOOKUP($GQ14,Tabela1[#All],6,FALSE),""),"")</f>
        <v/>
      </c>
      <c r="GS14" t="str">
        <f ca="1">_xlfn.IFNA(IF(VLOOKUP($GQ14,Tabela1[#All],7,FALSE)&lt;&gt;0,VLOOKUP($GQ14,Tabela1[#All],7,FALSE),""),"")</f>
        <v/>
      </c>
      <c r="GT14" t="str">
        <f ca="1">_xlfn.IFNA(IF(VLOOKUP($GQ14,Tabela1[#All],8,FALSE)&lt;&gt;0,VLOOKUP($GQ14,Tabela1[#All],8,FALSE),""),"")</f>
        <v/>
      </c>
      <c r="GU14" t="str">
        <f ca="1">_xlfn.IFNA(IF(VLOOKUP($GQ14,Tabela1[#All],10,FALSE)&lt;&gt;"0",VLOOKUP($GQ14,Tabela1[#All],10,FALSE),""),"")</f>
        <v/>
      </c>
      <c r="GV14" t="str">
        <f t="shared" ca="1" si="58"/>
        <v/>
      </c>
      <c r="GW14" t="str">
        <f t="shared" ca="1" si="59"/>
        <v/>
      </c>
      <c r="GX14" t="str">
        <f t="shared" ca="1" si="60"/>
        <v/>
      </c>
      <c r="GY14" t="str">
        <f t="shared" ca="1" si="61"/>
        <v/>
      </c>
      <c r="GZ14" t="str">
        <f t="shared" ca="1" si="62"/>
        <v/>
      </c>
      <c r="HA14" t="str">
        <f t="shared" ca="1" si="63"/>
        <v/>
      </c>
      <c r="HB14" t="str">
        <f t="shared" ca="1" si="64"/>
        <v/>
      </c>
      <c r="HC14" t="str">
        <f t="shared" ca="1" si="105"/>
        <v/>
      </c>
      <c r="HD14" t="str">
        <f t="shared" ca="1" si="65"/>
        <v/>
      </c>
      <c r="HE14" t="str">
        <f t="shared" ca="1" si="65"/>
        <v/>
      </c>
      <c r="HF14" t="str">
        <f t="shared" ca="1" si="65"/>
        <v/>
      </c>
      <c r="HG14" t="str">
        <f ca="1">_xlfn.IFNA(IF(INDEX('Tabela kolorów'!$A$1:$AP$42,MATCH(HD14,'Tabela kolorów'!$A$1:$AP$1,0),MATCH(HE14,'Tabela kolorów'!$A$1:$A$42,0))=1,"+","-"),"")</f>
        <v/>
      </c>
      <c r="HH14" s="1" t="str">
        <f ca="1">_xlfn.IFNA(IF(INDEX('Tabela kolorów'!$A$1:$AP$42,MATCH(HD14,'Tabela kolorów'!$A$1:$AP$1,0),MATCH(HF14,'Tabela kolorów'!$A$1:$A$42,0))=1,"+","-"),"")</f>
        <v/>
      </c>
      <c r="HI14" s="1" t="str">
        <f ca="1">_xlfn.IFNA(IF(INDEX('Tabela kolorów'!$A$1:$AP$42,MATCH(HE14,'Tabela kolorów'!$A$1:$AP$1,0),MATCH(HF14,'Tabela kolorów'!$A$1:$A$42,0))=1,"+","-"),"")</f>
        <v/>
      </c>
      <c r="HJ14" t="str">
        <f t="shared" ca="1" si="122"/>
        <v/>
      </c>
      <c r="HK14" t="str">
        <f t="shared" ca="1" si="66"/>
        <v/>
      </c>
      <c r="HL14" t="str">
        <f t="shared" ca="1" si="67"/>
        <v/>
      </c>
      <c r="HO14">
        <v>8</v>
      </c>
      <c r="HP14" t="str">
        <f t="shared" ca="1" si="68"/>
        <v/>
      </c>
      <c r="HQ14" t="str">
        <f ca="1">IF(HP14&lt;&gt;"",VLOOKUP(HP14,Tabela1[],3,FALSE),"")</f>
        <v/>
      </c>
      <c r="HR14" t="str">
        <f t="shared" ca="1" si="69"/>
        <v/>
      </c>
      <c r="HS14" t="str">
        <f t="shared" ca="1" si="69"/>
        <v/>
      </c>
      <c r="HT14" t="str">
        <f t="shared" ca="1" si="69"/>
        <v/>
      </c>
      <c r="HU14" t="str">
        <f t="shared" ca="1" si="69"/>
        <v/>
      </c>
      <c r="HV14" t="str">
        <f t="shared" ca="1" si="69"/>
        <v/>
      </c>
      <c r="HW14" t="str">
        <f t="shared" ca="1" si="69"/>
        <v/>
      </c>
      <c r="HX14" t="str">
        <f t="shared" ca="1" si="69"/>
        <v/>
      </c>
      <c r="HY14" t="str">
        <f t="shared" ca="1" si="69"/>
        <v/>
      </c>
      <c r="HZ14">
        <v>8</v>
      </c>
      <c r="IA14" t="str">
        <f t="shared" ca="1" si="70"/>
        <v/>
      </c>
      <c r="IB14" t="str">
        <f t="shared" ca="1" si="70"/>
        <v/>
      </c>
      <c r="IC14" t="str">
        <f t="shared" ca="1" si="70"/>
        <v/>
      </c>
      <c r="ID14" t="str">
        <f t="shared" ca="1" si="70"/>
        <v/>
      </c>
      <c r="IE14" t="str">
        <f t="shared" ca="1" si="70"/>
        <v/>
      </c>
      <c r="IF14" t="str">
        <f t="shared" ca="1" si="70"/>
        <v/>
      </c>
      <c r="IG14" t="str">
        <f t="shared" ca="1" si="70"/>
        <v/>
      </c>
      <c r="IH14" t="str">
        <f t="shared" ca="1" si="70"/>
        <v/>
      </c>
      <c r="IJ14">
        <v>9</v>
      </c>
      <c r="IK14" t="str">
        <f t="shared" ca="1" si="106"/>
        <v/>
      </c>
      <c r="IL14" t="str">
        <f ca="1">_xlfn.IFNA(IF(VLOOKUP($IK14,Tabela1[#All],6,FALSE)&lt;&gt;0,VLOOKUP($IK14,Tabela1[#All],6,FALSE),""),"")</f>
        <v/>
      </c>
      <c r="IM14" t="str">
        <f ca="1">_xlfn.IFNA(IF(VLOOKUP($IK14,Tabela1[#All],7,FALSE)&lt;&gt;0,VLOOKUP($IK14,Tabela1[#All],7,FALSE),""),"")</f>
        <v/>
      </c>
      <c r="IN14" t="str">
        <f ca="1">_xlfn.IFNA(IF(VLOOKUP($IK14,Tabela1[#All],8,FALSE)&lt;&gt;0,VLOOKUP($IK14,Tabela1[#All],8,FALSE),""),"")</f>
        <v/>
      </c>
      <c r="IO14" t="str">
        <f ca="1">_xlfn.IFNA(IF(VLOOKUP($IK14,Tabela1[#All],10,FALSE)&lt;&gt;"0",VLOOKUP($IK14,Tabela1[#All],10,FALSE),""),"")</f>
        <v/>
      </c>
      <c r="IP14" t="str">
        <f t="shared" ca="1" si="71"/>
        <v/>
      </c>
      <c r="IQ14" t="str">
        <f t="shared" ca="1" si="72"/>
        <v/>
      </c>
      <c r="IR14" t="str">
        <f t="shared" ca="1" si="73"/>
        <v/>
      </c>
      <c r="IS14" t="str">
        <f t="shared" ca="1" si="74"/>
        <v/>
      </c>
      <c r="IT14" t="str">
        <f t="shared" ca="1" si="75"/>
        <v/>
      </c>
      <c r="IU14" t="str">
        <f t="shared" ca="1" si="76"/>
        <v/>
      </c>
      <c r="IV14" t="str">
        <f t="shared" ca="1" si="77"/>
        <v/>
      </c>
      <c r="IW14" t="str">
        <f t="shared" ca="1" si="107"/>
        <v/>
      </c>
      <c r="IX14" t="str">
        <f t="shared" ca="1" si="78"/>
        <v/>
      </c>
      <c r="IY14" t="str">
        <f t="shared" ca="1" si="78"/>
        <v/>
      </c>
      <c r="IZ14" t="str">
        <f t="shared" ca="1" si="78"/>
        <v/>
      </c>
      <c r="JA14" t="str">
        <f ca="1">_xlfn.IFNA(IF(INDEX('Tabela kolorów'!$A$1:$AP$42,MATCH(IX14,'Tabela kolorów'!$A$1:$AP$1,0),MATCH(IY14,'Tabela kolorów'!$A$1:$A$42,0))=1,"+","-"),"")</f>
        <v/>
      </c>
      <c r="JB14" s="1" t="str">
        <f ca="1">_xlfn.IFNA(IF(INDEX('Tabela kolorów'!$A$1:$AP$42,MATCH(IX14,'Tabela kolorów'!$A$1:$AP$1,0),MATCH(IZ14,'Tabela kolorów'!$A$1:$A$42,0))=1,"+","-"),"")</f>
        <v/>
      </c>
      <c r="JC14" s="1" t="str">
        <f ca="1">_xlfn.IFNA(IF(INDEX('Tabela kolorów'!$A$1:$AP$42,MATCH(IY14,'Tabela kolorów'!$A$1:$AP$1,0),MATCH(IZ14,'Tabela kolorów'!$A$1:$A$42,0))=1,"+","-"),"")</f>
        <v/>
      </c>
      <c r="JD14" t="str">
        <f t="shared" ca="1" si="123"/>
        <v/>
      </c>
      <c r="JE14" t="str">
        <f t="shared" ca="1" si="79"/>
        <v/>
      </c>
      <c r="JF14" t="str">
        <f t="shared" ca="1" si="80"/>
        <v/>
      </c>
      <c r="JI14">
        <v>8</v>
      </c>
      <c r="JJ14" t="str">
        <f t="shared" ca="1" si="81"/>
        <v/>
      </c>
      <c r="JK14" t="str">
        <f ca="1">IF(JJ14&lt;&gt;"",VLOOKUP(JJ14,Tabela1[],3,FALSE),"")</f>
        <v/>
      </c>
      <c r="JL14" t="str">
        <f t="shared" ca="1" si="82"/>
        <v/>
      </c>
      <c r="JM14" t="str">
        <f t="shared" ca="1" si="82"/>
        <v/>
      </c>
      <c r="JN14" t="str">
        <f t="shared" ca="1" si="82"/>
        <v/>
      </c>
      <c r="JO14" t="str">
        <f t="shared" ca="1" si="82"/>
        <v/>
      </c>
      <c r="JP14" t="str">
        <f t="shared" ca="1" si="82"/>
        <v/>
      </c>
      <c r="JQ14" t="str">
        <f t="shared" ca="1" si="82"/>
        <v/>
      </c>
      <c r="JR14" t="str">
        <f t="shared" ca="1" si="82"/>
        <v/>
      </c>
      <c r="JS14" t="str">
        <f t="shared" ca="1" si="82"/>
        <v/>
      </c>
      <c r="JT14">
        <v>8</v>
      </c>
      <c r="JU14" t="str">
        <f t="shared" ca="1" si="83"/>
        <v/>
      </c>
      <c r="JV14" t="str">
        <f t="shared" ca="1" si="83"/>
        <v/>
      </c>
      <c r="JW14" t="str">
        <f t="shared" ca="1" si="83"/>
        <v/>
      </c>
      <c r="JX14" t="str">
        <f t="shared" ca="1" si="83"/>
        <v/>
      </c>
      <c r="JY14" t="str">
        <f t="shared" ca="1" si="83"/>
        <v/>
      </c>
      <c r="JZ14" t="str">
        <f t="shared" ca="1" si="83"/>
        <v/>
      </c>
      <c r="KA14" t="str">
        <f t="shared" ca="1" si="83"/>
        <v/>
      </c>
      <c r="KB14" t="str">
        <f t="shared" ca="1" si="83"/>
        <v/>
      </c>
      <c r="KD14">
        <v>9</v>
      </c>
      <c r="KE14" t="str">
        <f t="shared" ca="1" si="135"/>
        <v/>
      </c>
      <c r="KF14" t="str">
        <f ca="1">_xlfn.IFNA(IF(VLOOKUP($KE14,Tabela1[#All],6,FALSE)&lt;&gt;0,VLOOKUP($KE14,Tabela1[#All],6,FALSE),""),"")</f>
        <v/>
      </c>
      <c r="KG14" t="str">
        <f ca="1">_xlfn.IFNA(IF(VLOOKUP($KE14,Tabela1[#All],7,FALSE)&lt;&gt;0,VLOOKUP($KE14,Tabela1[#All],7,FALSE),""),"")</f>
        <v/>
      </c>
      <c r="KH14" t="str">
        <f ca="1">_xlfn.IFNA(IF(VLOOKUP($KE14,Tabela1[#All],8,FALSE)&lt;&gt;0,VLOOKUP($KE14,Tabela1[#All],8,FALSE),""),"")</f>
        <v/>
      </c>
      <c r="KI14" t="str">
        <f ca="1">_xlfn.IFNA(IF(VLOOKUP($KE14,Tabela1[#All],10,FALSE)&lt;&gt;"0",VLOOKUP($KE14,Tabela1[#All],10,FALSE),""),"")</f>
        <v/>
      </c>
      <c r="KJ14" t="str">
        <f t="shared" ca="1" si="109"/>
        <v/>
      </c>
      <c r="KK14" t="str">
        <f t="shared" ca="1" si="110"/>
        <v/>
      </c>
      <c r="KL14" t="str">
        <f t="shared" ca="1" si="111"/>
        <v/>
      </c>
      <c r="KM14" t="str">
        <f t="shared" ca="1" si="84"/>
        <v/>
      </c>
      <c r="KN14" t="str">
        <f t="shared" ca="1" si="85"/>
        <v/>
      </c>
      <c r="KO14" t="str">
        <f t="shared" ca="1" si="86"/>
        <v/>
      </c>
      <c r="KP14" t="str">
        <f t="shared" ca="1" si="87"/>
        <v/>
      </c>
      <c r="KQ14" t="str">
        <f t="shared" ca="1" si="112"/>
        <v/>
      </c>
      <c r="KR14" t="str">
        <f t="shared" ca="1" si="88"/>
        <v/>
      </c>
      <c r="KS14" t="str">
        <f t="shared" ca="1" si="88"/>
        <v/>
      </c>
      <c r="KT14" t="str">
        <f t="shared" ca="1" si="88"/>
        <v/>
      </c>
      <c r="KU14" t="str">
        <f ca="1">_xlfn.IFNA(IF(INDEX('Tabela kolorów'!$A$1:$AP$42,MATCH(KR14,'Tabela kolorów'!$A$1:$AP$1,0),MATCH(KS14,'Tabela kolorów'!$A$1:$A$42,0))=1,"+","-"),"")</f>
        <v/>
      </c>
      <c r="KV14" s="1" t="str">
        <f ca="1">_xlfn.IFNA(IF(INDEX('Tabela kolorów'!$A$1:$AP$42,MATCH(KR14,'Tabela kolorów'!$A$1:$AP$1,0),MATCH(KT14,'Tabela kolorów'!$A$1:$A$42,0))=1,"+","-"),"")</f>
        <v/>
      </c>
      <c r="KW14" s="1" t="str">
        <f ca="1">_xlfn.IFNA(IF(INDEX('Tabela kolorów'!$A$1:$AP$42,MATCH(KS14,'Tabela kolorów'!$A$1:$AP$1,0),MATCH(KT14,'Tabela kolorów'!$A$1:$A$42,0))=1,"+","-"),"")</f>
        <v/>
      </c>
      <c r="KX14" t="str">
        <f t="shared" ca="1" si="133"/>
        <v/>
      </c>
      <c r="KY14" t="str">
        <f t="shared" ca="1" si="89"/>
        <v/>
      </c>
      <c r="KZ14" t="str">
        <f t="shared" ca="1" si="90"/>
        <v/>
      </c>
      <c r="LC14">
        <v>8</v>
      </c>
      <c r="LD14" t="str">
        <f t="shared" ca="1" si="91"/>
        <v/>
      </c>
      <c r="LE14" t="str">
        <f ca="1">IF(LD14&lt;&gt;"",VLOOKUP(LD14,Tabela1[],3,FALSE),"")</f>
        <v/>
      </c>
      <c r="LF14" t="str">
        <f t="shared" ca="1" si="92"/>
        <v/>
      </c>
      <c r="LG14" t="str">
        <f t="shared" ca="1" si="92"/>
        <v/>
      </c>
      <c r="LH14" t="str">
        <f t="shared" ca="1" si="92"/>
        <v/>
      </c>
      <c r="LI14" t="str">
        <f t="shared" ca="1" si="92"/>
        <v/>
      </c>
      <c r="LJ14" t="str">
        <f t="shared" ca="1" si="92"/>
        <v/>
      </c>
      <c r="LK14" t="str">
        <f t="shared" ca="1" si="92"/>
        <v/>
      </c>
      <c r="LL14" t="str">
        <f t="shared" ca="1" si="92"/>
        <v/>
      </c>
      <c r="LM14" t="str">
        <f t="shared" ca="1" si="92"/>
        <v/>
      </c>
      <c r="LN14">
        <v>8</v>
      </c>
      <c r="LO14" t="str">
        <f t="shared" ca="1" si="113"/>
        <v/>
      </c>
      <c r="LP14" t="str">
        <f t="shared" ca="1" si="113"/>
        <v/>
      </c>
      <c r="LQ14" t="str">
        <f t="shared" ca="1" si="113"/>
        <v/>
      </c>
      <c r="LR14" t="str">
        <f t="shared" ca="1" si="113"/>
        <v/>
      </c>
      <c r="LS14" t="str">
        <f t="shared" ca="1" si="113"/>
        <v/>
      </c>
      <c r="LT14" t="str">
        <f t="shared" ca="1" si="113"/>
        <v/>
      </c>
      <c r="LU14" t="str">
        <f t="shared" ca="1" si="113"/>
        <v/>
      </c>
      <c r="LV14" t="str">
        <f t="shared" ca="1" si="113"/>
        <v/>
      </c>
    </row>
    <row r="15" spans="1:335" x14ac:dyDescent="0.3">
      <c r="A15" t="s">
        <v>774</v>
      </c>
      <c r="B15" t="s">
        <v>773</v>
      </c>
      <c r="C15" t="s">
        <v>462</v>
      </c>
      <c r="D15" t="s">
        <v>10</v>
      </c>
      <c r="E15" t="str">
        <f t="shared" si="0"/>
        <v>przejściowycodzienny</v>
      </c>
      <c r="F15" t="s">
        <v>715</v>
      </c>
      <c r="G15" t="s">
        <v>432</v>
      </c>
      <c r="H15" t="s">
        <v>442</v>
      </c>
      <c r="I15" t="s">
        <v>9</v>
      </c>
      <c r="K15" s="731"/>
      <c r="L15" s="679">
        <v>8</v>
      </c>
      <c r="N15" s="672" t="str">
        <f>_xlfn.IFNA(IF(VLOOKUP($M15,Tabela1[#All],6,FALSE)&lt;&gt;0,VLOOKUP($M15,Tabela1[#All],6,FALSE),""),"")</f>
        <v/>
      </c>
      <c r="O15" s="672" t="str">
        <f>_xlfn.IFNA(IF(VLOOKUP($M15,Tabela1[#All],7,FALSE)&lt;&gt;0,VLOOKUP($M15,Tabela1[#All],7,FALSE),""),"")</f>
        <v/>
      </c>
      <c r="P15" s="672" t="str">
        <f>_xlfn.IFNA(IF(VLOOKUP($M15,Tabela1[#All],8,FALSE)&lt;&gt;0,VLOOKUP($M15,Tabela1[#All],8,FALSE),""),"")</f>
        <v/>
      </c>
      <c r="Q15" s="684" t="str">
        <f>_xlfn.IFNA(IF(VLOOKUP($M15,Tabela1[#All],10,FALSE)&lt;&gt;"0",VLOOKUP($M15,Tabela1[#All],10,FALSE),""),"")</f>
        <v/>
      </c>
      <c r="R15" s="686" t="str">
        <f t="shared" si="114"/>
        <v/>
      </c>
      <c r="S15" s="672" t="str">
        <f t="shared" si="115"/>
        <v/>
      </c>
      <c r="T15" s="672" t="str">
        <f t="shared" si="125"/>
        <v/>
      </c>
      <c r="U15" s="672" t="str">
        <f t="shared" si="126"/>
        <v/>
      </c>
      <c r="V15" s="672" t="str">
        <f t="shared" si="116"/>
        <v/>
      </c>
      <c r="W15" s="672" t="str">
        <f t="shared" si="127"/>
        <v/>
      </c>
      <c r="X15" s="687" t="str">
        <f t="shared" si="128"/>
        <v/>
      </c>
      <c r="Y15" s="686" t="str">
        <f t="shared" si="129"/>
        <v/>
      </c>
      <c r="Z15" s="672" t="str">
        <f t="shared" si="117"/>
        <v/>
      </c>
      <c r="AA15" s="672" t="str">
        <f t="shared" si="117"/>
        <v/>
      </c>
      <c r="AB15" s="679" t="str">
        <f t="shared" si="117"/>
        <v/>
      </c>
      <c r="AC15" s="685" t="str">
        <f>_xlfn.IFNA(IF(INDEX('Tabela kolorów'!$A$1:$AP$42,MATCH(Z15,'Tabela kolorów'!$A$1:$AP$1,0),MATCH(AA15,'Tabela kolorów'!$A$1:$A$42,0))=1,"+","-"),"")</f>
        <v/>
      </c>
      <c r="AD15" s="10" t="str">
        <f>_xlfn.IFNA(IF(INDEX('Tabela kolorów'!$A$1:$AP$42,MATCH(Z15,'Tabela kolorów'!$A$1:$AP$1,0),MATCH(AB15,'Tabela kolorów'!$A$1:$A$42,0))=1,"+","-"),"")</f>
        <v/>
      </c>
      <c r="AE15" s="10" t="str">
        <f>_xlfn.IFNA(IF(INDEX('Tabela kolorów'!$A$1:$AP$42,MATCH(AA15,'Tabela kolorów'!$A$1:$AP$1,0),MATCH(AB15,'Tabela kolorów'!$A$1:$A$42,0))=1,"+","-"),"")</f>
        <v/>
      </c>
      <c r="AF15" s="679" t="str">
        <f t="shared" si="136"/>
        <v/>
      </c>
      <c r="AG15" s="688" t="str">
        <f t="shared" si="118"/>
        <v/>
      </c>
      <c r="AH15" s="701" t="str">
        <f t="shared" si="131"/>
        <v/>
      </c>
      <c r="AK15" s="10">
        <v>8</v>
      </c>
      <c r="AL15" s="672" t="str">
        <f t="shared" ca="1" si="94"/>
        <v/>
      </c>
      <c r="AM15" s="672" t="str">
        <f ca="1">IF(AL15&lt;&gt;"",VLOOKUP(AL15,Tabela1[],3,FALSE),"")</f>
        <v/>
      </c>
      <c r="AN15" s="672" t="str">
        <f t="shared" ca="1" si="95"/>
        <v/>
      </c>
      <c r="AO15" s="672" t="str">
        <f t="shared" ca="1" si="95"/>
        <v/>
      </c>
      <c r="AP15" s="672" t="str">
        <f t="shared" ca="1" si="95"/>
        <v/>
      </c>
      <c r="AQ15" s="672" t="str">
        <f t="shared" ca="1" si="95"/>
        <v/>
      </c>
      <c r="AR15" s="672" t="str">
        <f t="shared" ca="1" si="95"/>
        <v/>
      </c>
      <c r="AS15" s="672" t="str">
        <f t="shared" ca="1" si="95"/>
        <v/>
      </c>
      <c r="AT15" s="672" t="str">
        <f t="shared" ca="1" si="95"/>
        <v/>
      </c>
      <c r="AU15" s="672" t="str">
        <f t="shared" ca="1" si="95"/>
        <v/>
      </c>
      <c r="AW15" s="702">
        <v>6</v>
      </c>
      <c r="AX15" s="682" t="str">
        <f t="shared" ca="1" si="132"/>
        <v/>
      </c>
      <c r="AY15" s="682" t="str">
        <f t="shared" ca="1" si="132"/>
        <v/>
      </c>
      <c r="AZ15" s="682" t="str">
        <f t="shared" ca="1" si="132"/>
        <v/>
      </c>
      <c r="BA15" s="682" t="str">
        <f t="shared" ca="1" si="132"/>
        <v/>
      </c>
      <c r="BB15" s="682" t="str">
        <f t="shared" ca="1" si="132"/>
        <v/>
      </c>
      <c r="BC15" s="682" t="str">
        <f t="shared" ca="1" si="132"/>
        <v/>
      </c>
      <c r="BD15" s="682" t="str">
        <f t="shared" ca="1" si="132"/>
        <v/>
      </c>
      <c r="BE15" s="682" t="str">
        <f t="shared" ca="1" si="132"/>
        <v/>
      </c>
      <c r="BG15" s="392"/>
      <c r="BH15">
        <v>10</v>
      </c>
      <c r="BI15" t="str">
        <f t="shared" ca="1" si="18"/>
        <v/>
      </c>
      <c r="BJ15" t="str">
        <f ca="1">_xlfn.IFNA(IF(VLOOKUP($BI15,Tabela1[#All],6,FALSE)&lt;&gt;0,VLOOKUP($BI15,Tabela1[#All],6,FALSE),""),"")</f>
        <v/>
      </c>
      <c r="BK15" t="str">
        <f ca="1">_xlfn.IFNA(IF(VLOOKUP($BI15,Tabela1[#All],7,FALSE)&lt;&gt;0,VLOOKUP($BI15,Tabela1[#All],7,FALSE),""),"")</f>
        <v/>
      </c>
      <c r="BL15" t="str">
        <f ca="1">_xlfn.IFNA(IF(VLOOKUP($BI15,Tabela1[#All],8,FALSE)&lt;&gt;0,VLOOKUP($BI15,Tabela1[#All],8,FALSE),""),"")</f>
        <v/>
      </c>
      <c r="BM15" t="str">
        <f ca="1">_xlfn.IFNA(IF(VLOOKUP($BI15,Tabela1[#All],10,FALSE)&lt;&gt;"0",VLOOKUP($BI15,Tabela1[#All],10,FALSE),""),"")</f>
        <v/>
      </c>
      <c r="BN15" t="str">
        <f t="shared" ca="1" si="19"/>
        <v/>
      </c>
      <c r="BO15" t="str">
        <f t="shared" ca="1" si="20"/>
        <v/>
      </c>
      <c r="BP15" t="str">
        <f t="shared" ca="1" si="21"/>
        <v/>
      </c>
      <c r="BQ15" t="str">
        <f t="shared" ca="1" si="22"/>
        <v/>
      </c>
      <c r="BR15" t="str">
        <f t="shared" ca="1" si="23"/>
        <v/>
      </c>
      <c r="BS15" t="str">
        <f t="shared" ca="1" si="24"/>
        <v/>
      </c>
      <c r="BT15" t="str">
        <f t="shared" ca="1" si="25"/>
        <v/>
      </c>
      <c r="BU15" t="str">
        <f t="shared" ca="1" si="97"/>
        <v/>
      </c>
      <c r="BV15" t="str">
        <f t="shared" ca="1" si="26"/>
        <v/>
      </c>
      <c r="BW15" t="str">
        <f t="shared" ca="1" si="26"/>
        <v/>
      </c>
      <c r="BX15" t="str">
        <f t="shared" ca="1" si="26"/>
        <v/>
      </c>
      <c r="BY15" t="str">
        <f ca="1">_xlfn.IFNA(IF(INDEX('Tabela kolorów'!$A$1:$AP$42,MATCH(BV15,'Tabela kolorów'!$A$1:$AP$1,0),MATCH(BW15,'Tabela kolorów'!$A$1:$A$42,0))=1,"+","-"),"")</f>
        <v/>
      </c>
      <c r="BZ15" s="1" t="str">
        <f ca="1">_xlfn.IFNA(IF(INDEX('Tabela kolorów'!$A$1:$AP$42,MATCH(BV15,'Tabela kolorów'!$A$1:$AP$1,0),MATCH(BX15,'Tabela kolorów'!$A$1:$A$42,0))=1,"+","-"),"")</f>
        <v/>
      </c>
      <c r="CA15" s="1" t="str">
        <f ca="1">_xlfn.IFNA(IF(INDEX('Tabela kolorów'!$A$1:$AP$42,MATCH(BW15,'Tabela kolorów'!$A$1:$AP$1,0),MATCH(BX15,'Tabela kolorów'!$A$1:$A$42,0))=1,"+","-"),"")</f>
        <v/>
      </c>
      <c r="CB15" t="str">
        <f t="shared" ca="1" si="98"/>
        <v/>
      </c>
      <c r="CC15" t="str">
        <f t="shared" ca="1" si="27"/>
        <v/>
      </c>
      <c r="CD15" t="str">
        <f t="shared" ca="1" si="28"/>
        <v/>
      </c>
      <c r="CG15">
        <v>9</v>
      </c>
      <c r="CH15" t="str">
        <f t="shared" ca="1" si="29"/>
        <v/>
      </c>
      <c r="CI15" t="str">
        <f ca="1">IF(CH15&lt;&gt;"",VLOOKUP(CH15,Tabela1[],3,FALSE),"")</f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>
        <v>9</v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B15">
        <v>10</v>
      </c>
      <c r="DC15" t="str">
        <f t="shared" ca="1" si="99"/>
        <v/>
      </c>
      <c r="DD15" t="str">
        <f ca="1">_xlfn.IFNA(IF(VLOOKUP($DC15,Tabela1[#All],6,FALSE)&lt;&gt;0,VLOOKUP($DC15,Tabela1[#All],6,FALSE),""),"")</f>
        <v/>
      </c>
      <c r="DE15" t="str">
        <f ca="1">_xlfn.IFNA(IF(VLOOKUP($DC15,Tabela1[#All],7,FALSE)&lt;&gt;0,VLOOKUP($DC15,Tabela1[#All],7,FALSE),""),"")</f>
        <v/>
      </c>
      <c r="DF15" t="str">
        <f ca="1">_xlfn.IFNA(IF(VLOOKUP($DC15,Tabela1[#All],8,FALSE)&lt;&gt;0,VLOOKUP($DC15,Tabela1[#All],8,FALSE),""),"")</f>
        <v/>
      </c>
      <c r="DG15" t="str">
        <f ca="1">_xlfn.IFNA(IF(VLOOKUP($DC15,Tabela1[#All],10,FALSE)&lt;&gt;"0",VLOOKUP($DC15,Tabela1[#All],10,FALSE),""),"")</f>
        <v/>
      </c>
      <c r="DH15" t="str">
        <f t="shared" ca="1" si="32"/>
        <v/>
      </c>
      <c r="DI15" t="str">
        <f t="shared" ca="1" si="33"/>
        <v/>
      </c>
      <c r="DJ15" t="str">
        <f t="shared" ca="1" si="34"/>
        <v/>
      </c>
      <c r="DK15" t="str">
        <f t="shared" ca="1" si="35"/>
        <v/>
      </c>
      <c r="DL15" t="str">
        <f t="shared" ca="1" si="36"/>
        <v/>
      </c>
      <c r="DM15" t="str">
        <f t="shared" ca="1" si="37"/>
        <v/>
      </c>
      <c r="DN15" t="str">
        <f t="shared" ca="1" si="38"/>
        <v/>
      </c>
      <c r="DO15" t="str">
        <f t="shared" ca="1" si="134"/>
        <v/>
      </c>
      <c r="DP15" t="str">
        <f t="shared" ca="1" si="39"/>
        <v/>
      </c>
      <c r="DQ15" t="str">
        <f t="shared" ca="1" si="39"/>
        <v/>
      </c>
      <c r="DR15" t="str">
        <f t="shared" ca="1" si="39"/>
        <v/>
      </c>
      <c r="DS15" t="str">
        <f ca="1">_xlfn.IFNA(IF(INDEX('Tabela kolorów'!$A$1:$AP$42,MATCH(DP15,'Tabela kolorów'!$A$1:$AP$1,0),MATCH(DQ15,'Tabela kolorów'!$A$1:$A$42,0))=1,"+","-"),"")</f>
        <v/>
      </c>
      <c r="DT15" s="1" t="str">
        <f ca="1">_xlfn.IFNA(IF(INDEX('Tabela kolorów'!$A$1:$AP$42,MATCH(DP15,'Tabela kolorów'!$A$1:$AP$1,0),MATCH(DR15,'Tabela kolorów'!$A$1:$A$42,0))=1,"+","-"),"")</f>
        <v/>
      </c>
      <c r="DU15" s="1" t="str">
        <f ca="1">_xlfn.IFNA(IF(INDEX('Tabela kolorów'!$A$1:$AP$42,MATCH(DQ15,'Tabela kolorów'!$A$1:$AP$1,0),MATCH(DR15,'Tabela kolorów'!$A$1:$A$42,0))=1,"+","-"),"")</f>
        <v/>
      </c>
      <c r="DV15" t="str">
        <f t="shared" ca="1" si="120"/>
        <v/>
      </c>
      <c r="DW15" t="str">
        <f t="shared" ca="1" si="40"/>
        <v/>
      </c>
      <c r="DX15" t="str">
        <f t="shared" ca="1" si="41"/>
        <v/>
      </c>
      <c r="EA15">
        <v>9</v>
      </c>
      <c r="EB15" t="str">
        <f t="shared" ca="1" si="42"/>
        <v/>
      </c>
      <c r="EC15" t="str">
        <f ca="1">IF(EB15&lt;&gt;"",VLOOKUP(EB15,Tabela1[],3,FALSE),"")</f>
        <v/>
      </c>
      <c r="ED15" t="str">
        <f t="shared" ca="1" si="43"/>
        <v/>
      </c>
      <c r="EE15" t="str">
        <f t="shared" ca="1" si="43"/>
        <v/>
      </c>
      <c r="EF15" t="str">
        <f t="shared" ca="1" si="43"/>
        <v/>
      </c>
      <c r="EG15" t="str">
        <f t="shared" ca="1" si="43"/>
        <v/>
      </c>
      <c r="EH15" t="str">
        <f t="shared" ca="1" si="43"/>
        <v/>
      </c>
      <c r="EI15" t="str">
        <f t="shared" ca="1" si="43"/>
        <v/>
      </c>
      <c r="EJ15" t="str">
        <f t="shared" ca="1" si="43"/>
        <v/>
      </c>
      <c r="EK15" t="str">
        <f t="shared" ca="1" si="43"/>
        <v/>
      </c>
      <c r="EL15">
        <v>9</v>
      </c>
      <c r="EM15" t="str">
        <f t="shared" ca="1" si="101"/>
        <v/>
      </c>
      <c r="EN15" t="str">
        <f t="shared" ca="1" si="101"/>
        <v/>
      </c>
      <c r="EO15" t="str">
        <f t="shared" ca="1" si="101"/>
        <v/>
      </c>
      <c r="EP15" t="str">
        <f t="shared" ca="1" si="101"/>
        <v/>
      </c>
      <c r="EQ15" t="str">
        <f t="shared" ca="1" si="101"/>
        <v/>
      </c>
      <c r="ER15" t="str">
        <f t="shared" ca="1" si="101"/>
        <v/>
      </c>
      <c r="ES15" t="str">
        <f t="shared" ca="1" si="101"/>
        <v/>
      </c>
      <c r="ET15" t="str">
        <f t="shared" ca="1" si="101"/>
        <v/>
      </c>
      <c r="EV15">
        <v>10</v>
      </c>
      <c r="EW15" t="str">
        <f ca="1">EM15</f>
        <v/>
      </c>
      <c r="EX15" t="str">
        <f ca="1">_xlfn.IFNA(IF(VLOOKUP($EW15,Tabela1[#All],6,FALSE)&lt;&gt;0,VLOOKUP($EW15,Tabela1[#All],6,FALSE),""),"")</f>
        <v/>
      </c>
      <c r="EY15" t="str">
        <f ca="1">_xlfn.IFNA(IF(VLOOKUP($EW15,Tabela1[#All],7,FALSE)&lt;&gt;0,VLOOKUP($EW15,Tabela1[#All],7,FALSE),""),"")</f>
        <v/>
      </c>
      <c r="EZ15" t="str">
        <f ca="1">_xlfn.IFNA(IF(VLOOKUP($EW15,Tabela1[#All],8,FALSE)&lt;&gt;0,VLOOKUP($EW15,Tabela1[#All],8,FALSE),""),"")</f>
        <v/>
      </c>
      <c r="FA15" t="str">
        <f ca="1">_xlfn.IFNA(IF(VLOOKUP($EW15,Tabela1[#All],10,FALSE)&lt;&gt;"0",VLOOKUP($EW15,Tabela1[#All],10,FALSE),""),"")</f>
        <v/>
      </c>
      <c r="FB15" t="str">
        <f t="shared" ca="1" si="45"/>
        <v/>
      </c>
      <c r="FC15" t="str">
        <f t="shared" ca="1" si="46"/>
        <v/>
      </c>
      <c r="FD15" t="str">
        <f t="shared" ca="1" si="47"/>
        <v/>
      </c>
      <c r="FE15" t="str">
        <f t="shared" ca="1" si="48"/>
        <v/>
      </c>
      <c r="FF15" t="str">
        <f t="shared" ca="1" si="49"/>
        <v/>
      </c>
      <c r="FG15" t="str">
        <f t="shared" ca="1" si="50"/>
        <v/>
      </c>
      <c r="FH15" t="str">
        <f t="shared" ca="1" si="51"/>
        <v/>
      </c>
      <c r="FI15" t="str">
        <f t="shared" ca="1" si="103"/>
        <v/>
      </c>
      <c r="FJ15" t="str">
        <f t="shared" ca="1" si="52"/>
        <v/>
      </c>
      <c r="FK15" t="str">
        <f t="shared" ca="1" si="52"/>
        <v/>
      </c>
      <c r="FL15" t="str">
        <f t="shared" ca="1" si="52"/>
        <v/>
      </c>
      <c r="FM15" t="str">
        <f ca="1">_xlfn.IFNA(IF(INDEX('Tabela kolorów'!$A$1:$AP$42,MATCH(FJ15,'Tabela kolorów'!$A$1:$AP$1,0),MATCH(FK15,'Tabela kolorów'!$A$1:$A$42,0))=1,"+","-"),"")</f>
        <v/>
      </c>
      <c r="FN15" s="1" t="str">
        <f ca="1">_xlfn.IFNA(IF(INDEX('Tabela kolorów'!$A$1:$AP$42,MATCH(FJ15,'Tabela kolorów'!$A$1:$AP$1,0),MATCH(FL15,'Tabela kolorów'!$A$1:$A$42,0))=1,"+","-"),"")</f>
        <v/>
      </c>
      <c r="FO15" s="1" t="str">
        <f ca="1">_xlfn.IFNA(IF(INDEX('Tabela kolorów'!$A$1:$AP$42,MATCH(FK15,'Tabela kolorów'!$A$1:$AP$1,0),MATCH(FL15,'Tabela kolorów'!$A$1:$A$42,0))=1,"+","-"),"")</f>
        <v/>
      </c>
      <c r="FP15" t="str">
        <f t="shared" ca="1" si="121"/>
        <v/>
      </c>
      <c r="FQ15" t="str">
        <f t="shared" ca="1" si="53"/>
        <v/>
      </c>
      <c r="FR15" t="str">
        <f t="shared" ca="1" si="54"/>
        <v/>
      </c>
      <c r="FU15">
        <v>9</v>
      </c>
      <c r="FV15" t="str">
        <f t="shared" ca="1" si="55"/>
        <v/>
      </c>
      <c r="FW15" t="str">
        <f ca="1">IF(FV15&lt;&gt;"",VLOOKUP(FV15,Tabela1[],3,FALSE),"")</f>
        <v/>
      </c>
      <c r="FX15" t="str">
        <f t="shared" ca="1" si="56"/>
        <v/>
      </c>
      <c r="FY15" t="str">
        <f t="shared" ca="1" si="56"/>
        <v/>
      </c>
      <c r="FZ15" t="str">
        <f t="shared" ca="1" si="56"/>
        <v/>
      </c>
      <c r="GA15" t="str">
        <f t="shared" ca="1" si="56"/>
        <v/>
      </c>
      <c r="GB15" t="str">
        <f t="shared" ca="1" si="56"/>
        <v/>
      </c>
      <c r="GC15" t="str">
        <f t="shared" ca="1" si="56"/>
        <v/>
      </c>
      <c r="GD15" t="str">
        <f t="shared" ca="1" si="56"/>
        <v/>
      </c>
      <c r="GE15" t="str">
        <f t="shared" ca="1" si="56"/>
        <v/>
      </c>
      <c r="GF15">
        <v>9</v>
      </c>
      <c r="GG15" t="str">
        <f t="shared" ca="1" si="57"/>
        <v/>
      </c>
      <c r="GH15" t="str">
        <f t="shared" ca="1" si="57"/>
        <v/>
      </c>
      <c r="GI15" t="str">
        <f t="shared" ca="1" si="57"/>
        <v/>
      </c>
      <c r="GJ15" t="str">
        <f t="shared" ca="1" si="57"/>
        <v/>
      </c>
      <c r="GK15" t="str">
        <f t="shared" ca="1" si="57"/>
        <v/>
      </c>
      <c r="GL15" t="str">
        <f t="shared" ca="1" si="57"/>
        <v/>
      </c>
      <c r="GM15" t="str">
        <f t="shared" ca="1" si="57"/>
        <v/>
      </c>
      <c r="GN15" t="str">
        <f t="shared" ca="1" si="57"/>
        <v/>
      </c>
      <c r="GP15">
        <v>10</v>
      </c>
      <c r="GQ15" t="str">
        <f ca="1">GG15</f>
        <v/>
      </c>
      <c r="GR15" t="str">
        <f ca="1">_xlfn.IFNA(IF(VLOOKUP($GQ15,Tabela1[#All],6,FALSE)&lt;&gt;0,VLOOKUP($GQ15,Tabela1[#All],6,FALSE),""),"")</f>
        <v/>
      </c>
      <c r="GS15" t="str">
        <f ca="1">_xlfn.IFNA(IF(VLOOKUP($GQ15,Tabela1[#All],7,FALSE)&lt;&gt;0,VLOOKUP($GQ15,Tabela1[#All],7,FALSE),""),"")</f>
        <v/>
      </c>
      <c r="GT15" t="str">
        <f ca="1">_xlfn.IFNA(IF(VLOOKUP($GQ15,Tabela1[#All],8,FALSE)&lt;&gt;0,VLOOKUP($GQ15,Tabela1[#All],8,FALSE),""),"")</f>
        <v/>
      </c>
      <c r="GU15" t="str">
        <f ca="1">_xlfn.IFNA(IF(VLOOKUP($GQ15,Tabela1[#All],10,FALSE)&lt;&gt;"0",VLOOKUP($GQ15,Tabela1[#All],10,FALSE),""),"")</f>
        <v/>
      </c>
      <c r="GV15" t="str">
        <f t="shared" ca="1" si="58"/>
        <v/>
      </c>
      <c r="GW15" t="str">
        <f t="shared" ca="1" si="59"/>
        <v/>
      </c>
      <c r="GX15" t="str">
        <f t="shared" ca="1" si="60"/>
        <v/>
      </c>
      <c r="GY15" t="str">
        <f t="shared" ca="1" si="61"/>
        <v/>
      </c>
      <c r="GZ15" t="str">
        <f t="shared" ca="1" si="62"/>
        <v/>
      </c>
      <c r="HA15" t="str">
        <f t="shared" ca="1" si="63"/>
        <v/>
      </c>
      <c r="HB15" t="str">
        <f t="shared" ca="1" si="64"/>
        <v/>
      </c>
      <c r="HC15" t="str">
        <f t="shared" ca="1" si="105"/>
        <v/>
      </c>
      <c r="HD15" t="str">
        <f t="shared" ca="1" si="65"/>
        <v/>
      </c>
      <c r="HE15" t="str">
        <f t="shared" ca="1" si="65"/>
        <v/>
      </c>
      <c r="HF15" t="str">
        <f t="shared" ca="1" si="65"/>
        <v/>
      </c>
      <c r="HG15" t="str">
        <f ca="1">_xlfn.IFNA(IF(INDEX('Tabela kolorów'!$A$1:$AP$42,MATCH(HD15,'Tabela kolorów'!$A$1:$AP$1,0),MATCH(HE15,'Tabela kolorów'!$A$1:$A$42,0))=1,"+","-"),"")</f>
        <v/>
      </c>
      <c r="HH15" s="1" t="str">
        <f ca="1">_xlfn.IFNA(IF(INDEX('Tabela kolorów'!$A$1:$AP$42,MATCH(HD15,'Tabela kolorów'!$A$1:$AP$1,0),MATCH(HF15,'Tabela kolorów'!$A$1:$A$42,0))=1,"+","-"),"")</f>
        <v/>
      </c>
      <c r="HI15" s="1" t="str">
        <f ca="1">_xlfn.IFNA(IF(INDEX('Tabela kolorów'!$A$1:$AP$42,MATCH(HE15,'Tabela kolorów'!$A$1:$AP$1,0),MATCH(HF15,'Tabela kolorów'!$A$1:$A$42,0))=1,"+","-"),"")</f>
        <v/>
      </c>
      <c r="HJ15" t="str">
        <f t="shared" ca="1" si="122"/>
        <v/>
      </c>
      <c r="HK15" t="str">
        <f t="shared" ca="1" si="66"/>
        <v/>
      </c>
      <c r="HL15" t="str">
        <f t="shared" ca="1" si="67"/>
        <v/>
      </c>
      <c r="HO15">
        <v>9</v>
      </c>
      <c r="HP15" t="str">
        <f t="shared" ca="1" si="68"/>
        <v/>
      </c>
      <c r="HQ15" t="str">
        <f ca="1">IF(HP15&lt;&gt;"",VLOOKUP(HP15,Tabela1[],3,FALSE),"")</f>
        <v/>
      </c>
      <c r="HR15" t="str">
        <f t="shared" ca="1" si="69"/>
        <v/>
      </c>
      <c r="HS15" t="str">
        <f t="shared" ca="1" si="69"/>
        <v/>
      </c>
      <c r="HT15" t="str">
        <f t="shared" ca="1" si="69"/>
        <v/>
      </c>
      <c r="HU15" t="str">
        <f t="shared" ca="1" si="69"/>
        <v/>
      </c>
      <c r="HV15" t="str">
        <f t="shared" ca="1" si="69"/>
        <v/>
      </c>
      <c r="HW15" t="str">
        <f t="shared" ca="1" si="69"/>
        <v/>
      </c>
      <c r="HX15" t="str">
        <f t="shared" ca="1" si="69"/>
        <v/>
      </c>
      <c r="HY15" t="str">
        <f t="shared" ca="1" si="69"/>
        <v/>
      </c>
      <c r="HZ15">
        <v>9</v>
      </c>
      <c r="IA15" t="str">
        <f t="shared" ca="1" si="70"/>
        <v/>
      </c>
      <c r="IB15" t="str">
        <f t="shared" ca="1" si="70"/>
        <v/>
      </c>
      <c r="IC15" t="str">
        <f t="shared" ca="1" si="70"/>
        <v/>
      </c>
      <c r="ID15" t="str">
        <f t="shared" ca="1" si="70"/>
        <v/>
      </c>
      <c r="IE15" t="str">
        <f t="shared" ca="1" si="70"/>
        <v/>
      </c>
      <c r="IF15" t="str">
        <f t="shared" ca="1" si="70"/>
        <v/>
      </c>
      <c r="IG15" t="str">
        <f t="shared" ca="1" si="70"/>
        <v/>
      </c>
      <c r="IH15" t="str">
        <f t="shared" ca="1" si="70"/>
        <v/>
      </c>
      <c r="IJ15">
        <v>10</v>
      </c>
      <c r="IK15" t="str">
        <f ca="1">IA15</f>
        <v/>
      </c>
      <c r="IL15" t="str">
        <f ca="1">_xlfn.IFNA(IF(VLOOKUP($IK15,Tabela1[#All],6,FALSE)&lt;&gt;0,VLOOKUP($IK15,Tabela1[#All],6,FALSE),""),"")</f>
        <v/>
      </c>
      <c r="IM15" t="str">
        <f ca="1">_xlfn.IFNA(IF(VLOOKUP($IK15,Tabela1[#All],7,FALSE)&lt;&gt;0,VLOOKUP($IK15,Tabela1[#All],7,FALSE),""),"")</f>
        <v/>
      </c>
      <c r="IN15" t="str">
        <f ca="1">_xlfn.IFNA(IF(VLOOKUP($IK15,Tabela1[#All],8,FALSE)&lt;&gt;0,VLOOKUP($IK15,Tabela1[#All],8,FALSE),""),"")</f>
        <v/>
      </c>
      <c r="IO15" t="str">
        <f ca="1">_xlfn.IFNA(IF(VLOOKUP($IK15,Tabela1[#All],10,FALSE)&lt;&gt;"0",VLOOKUP($IK15,Tabela1[#All],10,FALSE),""),"")</f>
        <v/>
      </c>
      <c r="IP15" t="str">
        <f t="shared" ca="1" si="71"/>
        <v/>
      </c>
      <c r="IQ15" t="str">
        <f t="shared" ca="1" si="72"/>
        <v/>
      </c>
      <c r="IR15" t="str">
        <f t="shared" ca="1" si="73"/>
        <v/>
      </c>
      <c r="IS15" t="str">
        <f t="shared" ca="1" si="74"/>
        <v/>
      </c>
      <c r="IT15" t="str">
        <f t="shared" ca="1" si="75"/>
        <v/>
      </c>
      <c r="IU15" t="str">
        <f t="shared" ca="1" si="76"/>
        <v/>
      </c>
      <c r="IV15" t="str">
        <f t="shared" ca="1" si="77"/>
        <v/>
      </c>
      <c r="IW15" t="str">
        <f t="shared" ca="1" si="107"/>
        <v/>
      </c>
      <c r="IX15" t="str">
        <f t="shared" ca="1" si="78"/>
        <v/>
      </c>
      <c r="IY15" t="str">
        <f t="shared" ca="1" si="78"/>
        <v/>
      </c>
      <c r="IZ15" t="str">
        <f t="shared" ca="1" si="78"/>
        <v/>
      </c>
      <c r="JA15" t="str">
        <f ca="1">_xlfn.IFNA(IF(INDEX('Tabela kolorów'!$A$1:$AP$42,MATCH(IX15,'Tabela kolorów'!$A$1:$AP$1,0),MATCH(IY15,'Tabela kolorów'!$A$1:$A$42,0))=1,"+","-"),"")</f>
        <v/>
      </c>
      <c r="JB15" s="1" t="str">
        <f ca="1">_xlfn.IFNA(IF(INDEX('Tabela kolorów'!$A$1:$AP$42,MATCH(IX15,'Tabela kolorów'!$A$1:$AP$1,0),MATCH(IZ15,'Tabela kolorów'!$A$1:$A$42,0))=1,"+","-"),"")</f>
        <v/>
      </c>
      <c r="JC15" s="1" t="str">
        <f ca="1">_xlfn.IFNA(IF(INDEX('Tabela kolorów'!$A$1:$AP$42,MATCH(IY15,'Tabela kolorów'!$A$1:$AP$1,0),MATCH(IZ15,'Tabela kolorów'!$A$1:$A$42,0))=1,"+","-"),"")</f>
        <v/>
      </c>
      <c r="JD15" t="str">
        <f t="shared" ca="1" si="123"/>
        <v/>
      </c>
      <c r="JE15" t="str">
        <f t="shared" ca="1" si="79"/>
        <v/>
      </c>
      <c r="JF15" t="str">
        <f t="shared" ca="1" si="80"/>
        <v/>
      </c>
      <c r="JI15">
        <v>9</v>
      </c>
      <c r="JJ15" t="str">
        <f t="shared" ca="1" si="81"/>
        <v/>
      </c>
      <c r="JK15" t="str">
        <f ca="1">IF(JJ15&lt;&gt;"",VLOOKUP(JJ15,Tabela1[],3,FALSE),"")</f>
        <v/>
      </c>
      <c r="JL15" t="str">
        <f t="shared" ca="1" si="82"/>
        <v/>
      </c>
      <c r="JM15" t="str">
        <f t="shared" ca="1" si="82"/>
        <v/>
      </c>
      <c r="JN15" t="str">
        <f t="shared" ca="1" si="82"/>
        <v/>
      </c>
      <c r="JO15" t="str">
        <f t="shared" ca="1" si="82"/>
        <v/>
      </c>
      <c r="JP15" t="str">
        <f t="shared" ca="1" si="82"/>
        <v/>
      </c>
      <c r="JQ15" t="str">
        <f t="shared" ca="1" si="82"/>
        <v/>
      </c>
      <c r="JR15" t="str">
        <f t="shared" ca="1" si="82"/>
        <v/>
      </c>
      <c r="JS15" t="str">
        <f t="shared" ca="1" si="82"/>
        <v/>
      </c>
      <c r="JT15">
        <v>9</v>
      </c>
      <c r="JU15" t="str">
        <f t="shared" ca="1" si="83"/>
        <v/>
      </c>
      <c r="JV15" t="str">
        <f t="shared" ca="1" si="83"/>
        <v/>
      </c>
      <c r="JW15" t="str">
        <f t="shared" ca="1" si="83"/>
        <v/>
      </c>
      <c r="JX15" t="str">
        <f t="shared" ca="1" si="83"/>
        <v/>
      </c>
      <c r="JY15" t="str">
        <f t="shared" ca="1" si="83"/>
        <v/>
      </c>
      <c r="JZ15" t="str">
        <f t="shared" ca="1" si="83"/>
        <v/>
      </c>
      <c r="KA15" t="str">
        <f t="shared" ca="1" si="83"/>
        <v/>
      </c>
      <c r="KB15" t="str">
        <f t="shared" ca="1" si="83"/>
        <v/>
      </c>
      <c r="KD15">
        <v>10</v>
      </c>
      <c r="KE15" t="str">
        <f ca="1">JU15</f>
        <v/>
      </c>
      <c r="KF15" t="str">
        <f ca="1">_xlfn.IFNA(IF(VLOOKUP($KE15,Tabela1[#All],6,FALSE)&lt;&gt;0,VLOOKUP($KE15,Tabela1[#All],6,FALSE),""),"")</f>
        <v/>
      </c>
      <c r="KG15" t="str">
        <f ca="1">_xlfn.IFNA(IF(VLOOKUP($KE15,Tabela1[#All],7,FALSE)&lt;&gt;0,VLOOKUP($KE15,Tabela1[#All],7,FALSE),""),"")</f>
        <v/>
      </c>
      <c r="KH15" t="str">
        <f ca="1">_xlfn.IFNA(IF(VLOOKUP($KE15,Tabela1[#All],8,FALSE)&lt;&gt;0,VLOOKUP($KE15,Tabela1[#All],8,FALSE),""),"")</f>
        <v/>
      </c>
      <c r="KI15" t="str">
        <f ca="1">_xlfn.IFNA(IF(VLOOKUP($KE15,Tabela1[#All],10,FALSE)&lt;&gt;"0",VLOOKUP($KE15,Tabela1[#All],10,FALSE),""),"")</f>
        <v/>
      </c>
      <c r="KJ15" t="str">
        <f t="shared" ca="1" si="109"/>
        <v/>
      </c>
      <c r="KK15" t="str">
        <f t="shared" ca="1" si="110"/>
        <v/>
      </c>
      <c r="KL15" t="str">
        <f t="shared" ca="1" si="111"/>
        <v/>
      </c>
      <c r="KM15" t="str">
        <f t="shared" ca="1" si="84"/>
        <v/>
      </c>
      <c r="KN15" t="str">
        <f t="shared" ca="1" si="85"/>
        <v/>
      </c>
      <c r="KO15" t="str">
        <f t="shared" ca="1" si="86"/>
        <v/>
      </c>
      <c r="KP15" t="str">
        <f t="shared" ca="1" si="87"/>
        <v/>
      </c>
      <c r="KQ15" t="str">
        <f t="shared" ca="1" si="112"/>
        <v/>
      </c>
      <c r="KR15" t="str">
        <f t="shared" ca="1" si="88"/>
        <v/>
      </c>
      <c r="KS15" t="str">
        <f t="shared" ca="1" si="88"/>
        <v/>
      </c>
      <c r="KT15" t="str">
        <f t="shared" ca="1" si="88"/>
        <v/>
      </c>
      <c r="KU15" t="str">
        <f ca="1">_xlfn.IFNA(IF(INDEX('Tabela kolorów'!$A$1:$AP$42,MATCH(KR15,'Tabela kolorów'!$A$1:$AP$1,0),MATCH(KS15,'Tabela kolorów'!$A$1:$A$42,0))=1,"+","-"),"")</f>
        <v/>
      </c>
      <c r="KV15" s="1" t="str">
        <f ca="1">_xlfn.IFNA(IF(INDEX('Tabela kolorów'!$A$1:$AP$42,MATCH(KR15,'Tabela kolorów'!$A$1:$AP$1,0),MATCH(KT15,'Tabela kolorów'!$A$1:$A$42,0))=1,"+","-"),"")</f>
        <v/>
      </c>
      <c r="KW15" s="1" t="str">
        <f ca="1">_xlfn.IFNA(IF(INDEX('Tabela kolorów'!$A$1:$AP$42,MATCH(KS15,'Tabela kolorów'!$A$1:$AP$1,0),MATCH(KT15,'Tabela kolorów'!$A$1:$A$42,0))=1,"+","-"),"")</f>
        <v/>
      </c>
      <c r="KX15" t="str">
        <f t="shared" ca="1" si="133"/>
        <v/>
      </c>
      <c r="KY15" t="str">
        <f t="shared" ca="1" si="89"/>
        <v/>
      </c>
      <c r="KZ15" t="str">
        <f t="shared" ca="1" si="90"/>
        <v/>
      </c>
      <c r="LC15">
        <v>9</v>
      </c>
      <c r="LD15" t="str">
        <f t="shared" ca="1" si="91"/>
        <v/>
      </c>
      <c r="LE15" t="str">
        <f ca="1">IF(LD15&lt;&gt;"",VLOOKUP(LD15,Tabela1[],3,FALSE),"")</f>
        <v/>
      </c>
      <c r="LF15" t="str">
        <f t="shared" ca="1" si="92"/>
        <v/>
      </c>
      <c r="LG15" t="str">
        <f t="shared" ca="1" si="92"/>
        <v/>
      </c>
      <c r="LH15" t="str">
        <f t="shared" ca="1" si="92"/>
        <v/>
      </c>
      <c r="LI15" t="str">
        <f t="shared" ca="1" si="92"/>
        <v/>
      </c>
      <c r="LJ15" t="str">
        <f t="shared" ca="1" si="92"/>
        <v/>
      </c>
      <c r="LK15" t="str">
        <f t="shared" ca="1" si="92"/>
        <v/>
      </c>
      <c r="LL15" t="str">
        <f t="shared" ca="1" si="92"/>
        <v/>
      </c>
      <c r="LM15" t="str">
        <f t="shared" ca="1" si="92"/>
        <v/>
      </c>
      <c r="LN15">
        <v>9</v>
      </c>
      <c r="LO15" t="str">
        <f t="shared" ca="1" si="113"/>
        <v/>
      </c>
      <c r="LP15" t="str">
        <f t="shared" ca="1" si="113"/>
        <v/>
      </c>
      <c r="LQ15" t="str">
        <f t="shared" ca="1" si="113"/>
        <v/>
      </c>
      <c r="LR15" t="str">
        <f t="shared" ca="1" si="113"/>
        <v/>
      </c>
      <c r="LS15" t="str">
        <f t="shared" ca="1" si="113"/>
        <v/>
      </c>
      <c r="LT15" t="str">
        <f t="shared" ca="1" si="113"/>
        <v/>
      </c>
      <c r="LU15" t="str">
        <f t="shared" ca="1" si="113"/>
        <v/>
      </c>
      <c r="LV15" t="str">
        <f t="shared" ca="1" si="113"/>
        <v/>
      </c>
    </row>
    <row r="16" spans="1:335" x14ac:dyDescent="0.3">
      <c r="A16" t="s">
        <v>775</v>
      </c>
      <c r="B16" t="s">
        <v>773</v>
      </c>
      <c r="C16" t="s">
        <v>462</v>
      </c>
      <c r="D16" t="s">
        <v>13</v>
      </c>
      <c r="E16" t="str">
        <f t="shared" si="0"/>
        <v>przejściowyuniwersalny</v>
      </c>
      <c r="F16" t="s">
        <v>431</v>
      </c>
      <c r="G16" t="s">
        <v>764</v>
      </c>
      <c r="I16" t="s">
        <v>9</v>
      </c>
      <c r="K16" s="731"/>
      <c r="L16" s="679">
        <v>9</v>
      </c>
      <c r="N16" s="672" t="str">
        <f>_xlfn.IFNA(IF(VLOOKUP($M16,Tabela1[#All],6,FALSE)&lt;&gt;0,VLOOKUP($M16,Tabela1[#All],6,FALSE),""),"")</f>
        <v/>
      </c>
      <c r="O16" s="672" t="str">
        <f>_xlfn.IFNA(IF(VLOOKUP($M16,Tabela1[#All],7,FALSE)&lt;&gt;0,VLOOKUP($M16,Tabela1[#All],7,FALSE),""),"")</f>
        <v/>
      </c>
      <c r="P16" s="672" t="str">
        <f>_xlfn.IFNA(IF(VLOOKUP($M16,Tabela1[#All],8,FALSE)&lt;&gt;0,VLOOKUP($M16,Tabela1[#All],8,FALSE),""),"")</f>
        <v/>
      </c>
      <c r="Q16" s="684" t="str">
        <f>_xlfn.IFNA(IF(VLOOKUP($M16,Tabela1[#All],10,FALSE)&lt;&gt;"0",VLOOKUP($M16,Tabela1[#All],10,FALSE),""),"")</f>
        <v/>
      </c>
      <c r="R16" s="686" t="str">
        <f t="shared" si="114"/>
        <v/>
      </c>
      <c r="S16" s="672" t="str">
        <f t="shared" si="115"/>
        <v/>
      </c>
      <c r="T16" s="672" t="str">
        <f t="shared" si="125"/>
        <v/>
      </c>
      <c r="U16" s="672" t="str">
        <f t="shared" si="126"/>
        <v/>
      </c>
      <c r="V16" s="672" t="str">
        <f t="shared" si="116"/>
        <v/>
      </c>
      <c r="W16" s="672" t="str">
        <f t="shared" si="127"/>
        <v/>
      </c>
      <c r="X16" s="687" t="str">
        <f t="shared" si="128"/>
        <v/>
      </c>
      <c r="Y16" s="686" t="str">
        <f t="shared" si="129"/>
        <v/>
      </c>
      <c r="Z16" s="672" t="str">
        <f t="shared" si="117"/>
        <v/>
      </c>
      <c r="AA16" s="672" t="str">
        <f t="shared" si="117"/>
        <v/>
      </c>
      <c r="AB16" s="679" t="str">
        <f t="shared" si="117"/>
        <v/>
      </c>
      <c r="AC16" s="685" t="str">
        <f>_xlfn.IFNA(IF(INDEX('Tabela kolorów'!$A$1:$AP$42,MATCH(Z16,'Tabela kolorów'!$A$1:$AP$1,0),MATCH(AA16,'Tabela kolorów'!$A$1:$A$42,0))=1,"+","-"),"")</f>
        <v/>
      </c>
      <c r="AD16" s="10" t="str">
        <f>_xlfn.IFNA(IF(INDEX('Tabela kolorów'!$A$1:$AP$42,MATCH(Z16,'Tabela kolorów'!$A$1:$AP$1,0),MATCH(AB16,'Tabela kolorów'!$A$1:$A$42,0))=1,"+","-"),"")</f>
        <v/>
      </c>
      <c r="AE16" s="10" t="str">
        <f>_xlfn.IFNA(IF(INDEX('Tabela kolorów'!$A$1:$AP$42,MATCH(AA16,'Tabela kolorów'!$A$1:$AP$1,0),MATCH(AB16,'Tabela kolorów'!$A$1:$A$42,0))=1,"+","-"),"")</f>
        <v/>
      </c>
      <c r="AF16" s="679" t="str">
        <f t="shared" si="136"/>
        <v/>
      </c>
      <c r="AG16" s="688" t="str">
        <f t="shared" si="118"/>
        <v/>
      </c>
      <c r="AH16" s="701" t="str">
        <f t="shared" si="131"/>
        <v/>
      </c>
      <c r="AK16" s="10">
        <v>9</v>
      </c>
      <c r="AL16" s="672" t="str">
        <f t="shared" ca="1" si="94"/>
        <v/>
      </c>
      <c r="AM16" s="672" t="str">
        <f ca="1">IF(AL16&lt;&gt;"",VLOOKUP(AL16,Tabela1[],3,FALSE),"")</f>
        <v/>
      </c>
      <c r="AN16" s="672" t="str">
        <f t="shared" ca="1" si="95"/>
        <v/>
      </c>
      <c r="AO16" s="672" t="str">
        <f t="shared" ca="1" si="95"/>
        <v/>
      </c>
      <c r="AP16" s="672" t="str">
        <f t="shared" ca="1" si="95"/>
        <v/>
      </c>
      <c r="AQ16" s="672" t="str">
        <f t="shared" ca="1" si="95"/>
        <v/>
      </c>
      <c r="AR16" s="672" t="str">
        <f t="shared" ca="1" si="95"/>
        <v/>
      </c>
      <c r="AS16" s="672" t="str">
        <f t="shared" ca="1" si="95"/>
        <v/>
      </c>
      <c r="AT16" s="672" t="str">
        <f t="shared" ca="1" si="95"/>
        <v/>
      </c>
      <c r="AU16" s="672" t="str">
        <f t="shared" ca="1" si="95"/>
        <v/>
      </c>
      <c r="AW16" s="702">
        <v>7</v>
      </c>
      <c r="AX16" s="682" t="str">
        <f t="shared" ca="1" si="132"/>
        <v/>
      </c>
      <c r="AY16" s="682" t="str">
        <f t="shared" ca="1" si="132"/>
        <v/>
      </c>
      <c r="AZ16" s="682" t="str">
        <f t="shared" ca="1" si="132"/>
        <v/>
      </c>
      <c r="BA16" s="682" t="str">
        <f t="shared" ca="1" si="132"/>
        <v/>
      </c>
      <c r="BB16" s="682" t="str">
        <f t="shared" ca="1" si="132"/>
        <v/>
      </c>
      <c r="BC16" s="682" t="str">
        <f t="shared" ca="1" si="132"/>
        <v/>
      </c>
      <c r="BD16" s="682" t="str">
        <f t="shared" ca="1" si="132"/>
        <v/>
      </c>
      <c r="BE16" s="682" t="str">
        <f t="shared" ca="1" si="132"/>
        <v/>
      </c>
      <c r="BG16" s="392"/>
      <c r="BH16">
        <v>11</v>
      </c>
      <c r="BI16" t="str">
        <f t="shared" ca="1" si="18"/>
        <v/>
      </c>
      <c r="BJ16" t="str">
        <f ca="1">_xlfn.IFNA(IF(VLOOKUP($BI16,Tabela1[#All],6,FALSE)&lt;&gt;0,VLOOKUP($BI16,Tabela1[#All],6,FALSE),""),"")</f>
        <v/>
      </c>
      <c r="BK16" t="str">
        <f ca="1">_xlfn.IFNA(IF(VLOOKUP($BI16,Tabela1[#All],7,FALSE)&lt;&gt;0,VLOOKUP($BI16,Tabela1[#All],7,FALSE),""),"")</f>
        <v/>
      </c>
      <c r="BL16" t="str">
        <f ca="1">_xlfn.IFNA(IF(VLOOKUP($BI16,Tabela1[#All],8,FALSE)&lt;&gt;0,VLOOKUP($BI16,Tabela1[#All],8,FALSE),""),"")</f>
        <v/>
      </c>
      <c r="BM16" t="str">
        <f ca="1">_xlfn.IFNA(IF(VLOOKUP($BI16,Tabela1[#All],10,FALSE)&lt;&gt;"0",VLOOKUP($BI16,Tabela1[#All],10,FALSE),""),"")</f>
        <v/>
      </c>
      <c r="BN16" t="str">
        <f t="shared" ca="1" si="19"/>
        <v/>
      </c>
      <c r="BO16" t="str">
        <f t="shared" ca="1" si="20"/>
        <v/>
      </c>
      <c r="BP16" t="str">
        <f t="shared" ca="1" si="21"/>
        <v/>
      </c>
      <c r="BQ16" t="str">
        <f t="shared" ca="1" si="22"/>
        <v/>
      </c>
      <c r="BR16" t="str">
        <f t="shared" ca="1" si="23"/>
        <v/>
      </c>
      <c r="BS16" t="str">
        <f t="shared" ca="1" si="24"/>
        <v/>
      </c>
      <c r="BT16" t="str">
        <f t="shared" ca="1" si="25"/>
        <v/>
      </c>
      <c r="BU16" t="str">
        <f t="shared" ca="1" si="97"/>
        <v/>
      </c>
      <c r="BV16" t="str">
        <f t="shared" ca="1" si="26"/>
        <v/>
      </c>
      <c r="BW16" t="str">
        <f t="shared" ca="1" si="26"/>
        <v/>
      </c>
      <c r="BX16" t="str">
        <f t="shared" ca="1" si="26"/>
        <v/>
      </c>
      <c r="BY16" t="str">
        <f ca="1">_xlfn.IFNA(IF(INDEX('Tabela kolorów'!$A$1:$AP$42,MATCH(BV16,'Tabela kolorów'!$A$1:$AP$1,0),MATCH(BW16,'Tabela kolorów'!$A$1:$A$42,0))=1,"+","-"),"")</f>
        <v/>
      </c>
      <c r="BZ16" s="1" t="str">
        <f ca="1">_xlfn.IFNA(IF(INDEX('Tabela kolorów'!$A$1:$AP$42,MATCH(BV16,'Tabela kolorów'!$A$1:$AP$1,0),MATCH(BX16,'Tabela kolorów'!$A$1:$A$42,0))=1,"+","-"),"")</f>
        <v/>
      </c>
      <c r="CA16" s="1" t="str">
        <f ca="1">_xlfn.IFNA(IF(INDEX('Tabela kolorów'!$A$1:$AP$42,MATCH(BW16,'Tabela kolorów'!$A$1:$AP$1,0),MATCH(BX16,'Tabela kolorów'!$A$1:$A$42,0))=1,"+","-"),"")</f>
        <v/>
      </c>
      <c r="CB16" t="str">
        <f t="shared" ca="1" si="98"/>
        <v/>
      </c>
      <c r="CC16" t="str">
        <f t="shared" ca="1" si="27"/>
        <v/>
      </c>
      <c r="CD16" t="str">
        <f t="shared" ca="1" si="28"/>
        <v/>
      </c>
      <c r="CG16">
        <v>10</v>
      </c>
      <c r="CH16" t="str">
        <f t="shared" ca="1" si="29"/>
        <v/>
      </c>
      <c r="CI16" t="str">
        <f ca="1">IF(CH16&lt;&gt;"",VLOOKUP(CH16,Tabela1[],3,FALSE),"")</f>
        <v/>
      </c>
      <c r="CJ16" t="str">
        <f t="shared" ref="CJ16:CQ25" ca="1" si="137">IF($CH16&lt;&gt;"",IF($CI16=CJ$5,$CH16,""),"")</f>
        <v/>
      </c>
      <c r="CK16" t="str">
        <f t="shared" ca="1" si="137"/>
        <v/>
      </c>
      <c r="CL16" t="str">
        <f t="shared" ca="1" si="137"/>
        <v/>
      </c>
      <c r="CM16" t="str">
        <f t="shared" ca="1" si="137"/>
        <v/>
      </c>
      <c r="CN16" t="str">
        <f t="shared" ca="1" si="137"/>
        <v/>
      </c>
      <c r="CO16" t="str">
        <f t="shared" ca="1" si="137"/>
        <v/>
      </c>
      <c r="CP16" t="str">
        <f t="shared" ca="1" si="137"/>
        <v/>
      </c>
      <c r="CQ16" t="str">
        <f t="shared" ca="1" si="137"/>
        <v/>
      </c>
      <c r="CR16">
        <v>10</v>
      </c>
      <c r="CS16" t="str">
        <f t="shared" ref="CS16:CZ26" ca="1" si="138">TRIM(MID(SUBSTITUTE(CS$5,";",REPT(" ",LEN(CS$5))),$CR16*LEN(CS$5)+1,LEN(CS$5)))</f>
        <v/>
      </c>
      <c r="CT16" t="str">
        <f t="shared" ca="1" si="138"/>
        <v/>
      </c>
      <c r="CU16" t="str">
        <f t="shared" ca="1" si="138"/>
        <v/>
      </c>
      <c r="CV16" t="str">
        <f t="shared" ca="1" si="138"/>
        <v/>
      </c>
      <c r="CW16" t="str">
        <f t="shared" ca="1" si="138"/>
        <v/>
      </c>
      <c r="CX16" t="str">
        <f t="shared" ca="1" si="138"/>
        <v/>
      </c>
      <c r="CY16" t="str">
        <f t="shared" ca="1" si="138"/>
        <v/>
      </c>
      <c r="CZ16" t="str">
        <f t="shared" ca="1" si="138"/>
        <v/>
      </c>
      <c r="DB16">
        <v>11</v>
      </c>
      <c r="DC16" t="str">
        <f t="shared" ca="1" si="99"/>
        <v/>
      </c>
      <c r="DD16" t="str">
        <f ca="1">_xlfn.IFNA(IF(VLOOKUP($DC16,Tabela1[#All],6,FALSE)&lt;&gt;0,VLOOKUP($DC16,Tabela1[#All],6,FALSE),""),"")</f>
        <v/>
      </c>
      <c r="DE16" t="str">
        <f ca="1">_xlfn.IFNA(IF(VLOOKUP($DC16,Tabela1[#All],7,FALSE)&lt;&gt;0,VLOOKUP($DC16,Tabela1[#All],7,FALSE),""),"")</f>
        <v/>
      </c>
      <c r="DF16" t="str">
        <f ca="1">_xlfn.IFNA(IF(VLOOKUP($DC16,Tabela1[#All],8,FALSE)&lt;&gt;0,VLOOKUP($DC16,Tabela1[#All],8,FALSE),""),"")</f>
        <v/>
      </c>
      <c r="DG16" t="str">
        <f ca="1">_xlfn.IFNA(IF(VLOOKUP($DC16,Tabela1[#All],10,FALSE)&lt;&gt;"0",VLOOKUP($DC16,Tabela1[#All],10,FALSE),""),"")</f>
        <v/>
      </c>
      <c r="DH16" t="str">
        <f t="shared" ca="1" si="32"/>
        <v/>
      </c>
      <c r="DI16" t="str">
        <f t="shared" ca="1" si="33"/>
        <v/>
      </c>
      <c r="DJ16" t="str">
        <f t="shared" ca="1" si="34"/>
        <v/>
      </c>
      <c r="DK16" t="str">
        <f t="shared" ca="1" si="35"/>
        <v/>
      </c>
      <c r="DL16" t="str">
        <f t="shared" ca="1" si="36"/>
        <v/>
      </c>
      <c r="DM16" t="str">
        <f t="shared" ca="1" si="37"/>
        <v/>
      </c>
      <c r="DN16" t="str">
        <f t="shared" ca="1" si="38"/>
        <v/>
      </c>
      <c r="DO16" t="str">
        <f t="shared" ca="1" si="134"/>
        <v/>
      </c>
      <c r="DP16" t="str">
        <f t="shared" ca="1" si="39"/>
        <v/>
      </c>
      <c r="DQ16" t="str">
        <f t="shared" ca="1" si="39"/>
        <v/>
      </c>
      <c r="DR16" t="str">
        <f t="shared" ca="1" si="39"/>
        <v/>
      </c>
      <c r="DS16" t="str">
        <f ca="1">_xlfn.IFNA(IF(INDEX('Tabela kolorów'!$A$1:$AP$42,MATCH(DP16,'Tabela kolorów'!$A$1:$AP$1,0),MATCH(DQ16,'Tabela kolorów'!$A$1:$A$42,0))=1,"+","-"),"")</f>
        <v/>
      </c>
      <c r="DT16" s="1" t="str">
        <f ca="1">_xlfn.IFNA(IF(INDEX('Tabela kolorów'!$A$1:$AP$42,MATCH(DP16,'Tabela kolorów'!$A$1:$AP$1,0),MATCH(DR16,'Tabela kolorów'!$A$1:$A$42,0))=1,"+","-"),"")</f>
        <v/>
      </c>
      <c r="DU16" s="1" t="str">
        <f ca="1">_xlfn.IFNA(IF(INDEX('Tabela kolorów'!$A$1:$AP$42,MATCH(DQ16,'Tabela kolorów'!$A$1:$AP$1,0),MATCH(DR16,'Tabela kolorów'!$A$1:$A$42,0))=1,"+","-"),"")</f>
        <v/>
      </c>
      <c r="DV16" t="str">
        <f t="shared" ca="1" si="120"/>
        <v/>
      </c>
      <c r="DW16" t="str">
        <f t="shared" ca="1" si="40"/>
        <v/>
      </c>
      <c r="DX16" t="str">
        <f t="shared" ca="1" si="41"/>
        <v/>
      </c>
      <c r="EA16">
        <v>10</v>
      </c>
      <c r="EB16" t="str">
        <f t="shared" ca="1" si="42"/>
        <v/>
      </c>
      <c r="EC16" t="str">
        <f ca="1">IF(EB16&lt;&gt;"",VLOOKUP(EB16,Tabela1[],3,FALSE),"")</f>
        <v/>
      </c>
      <c r="ED16" t="str">
        <f t="shared" ref="ED16:EK25" ca="1" si="139">IF($EB16&lt;&gt;"",IF($EC16=ED$5,$EB16,""),"")</f>
        <v/>
      </c>
      <c r="EE16" t="str">
        <f t="shared" ca="1" si="139"/>
        <v/>
      </c>
      <c r="EF16" t="str">
        <f t="shared" ca="1" si="139"/>
        <v/>
      </c>
      <c r="EG16" t="str">
        <f t="shared" ca="1" si="139"/>
        <v/>
      </c>
      <c r="EH16" t="str">
        <f t="shared" ca="1" si="139"/>
        <v/>
      </c>
      <c r="EI16" t="str">
        <f t="shared" ca="1" si="139"/>
        <v/>
      </c>
      <c r="EJ16" t="str">
        <f t="shared" ca="1" si="139"/>
        <v/>
      </c>
      <c r="EK16" t="str">
        <f t="shared" ca="1" si="139"/>
        <v/>
      </c>
      <c r="EL16">
        <v>10</v>
      </c>
      <c r="EM16" t="str">
        <f t="shared" ca="1" si="101"/>
        <v/>
      </c>
      <c r="EN16" t="str">
        <f t="shared" ca="1" si="101"/>
        <v/>
      </c>
      <c r="EO16" t="str">
        <f t="shared" ca="1" si="101"/>
        <v/>
      </c>
      <c r="EP16" t="str">
        <f t="shared" ca="1" si="101"/>
        <v/>
      </c>
      <c r="EQ16" t="str">
        <f t="shared" ca="1" si="101"/>
        <v/>
      </c>
      <c r="ER16" t="str">
        <f t="shared" ca="1" si="101"/>
        <v/>
      </c>
      <c r="ES16" t="str">
        <f t="shared" ca="1" si="101"/>
        <v/>
      </c>
      <c r="ET16" t="str">
        <f t="shared" ca="1" si="101"/>
        <v/>
      </c>
      <c r="EV16">
        <v>11</v>
      </c>
      <c r="EW16" t="str">
        <f t="shared" ca="1" si="102"/>
        <v/>
      </c>
      <c r="EX16" t="str">
        <f ca="1">_xlfn.IFNA(IF(VLOOKUP($EW16,Tabela1[#All],6,FALSE)&lt;&gt;0,VLOOKUP($EW16,Tabela1[#All],6,FALSE),""),"")</f>
        <v/>
      </c>
      <c r="EY16" t="str">
        <f ca="1">_xlfn.IFNA(IF(VLOOKUP($EW16,Tabela1[#All],7,FALSE)&lt;&gt;0,VLOOKUP($EW16,Tabela1[#All],7,FALSE),""),"")</f>
        <v/>
      </c>
      <c r="EZ16" t="str">
        <f ca="1">_xlfn.IFNA(IF(VLOOKUP($EW16,Tabela1[#All],8,FALSE)&lt;&gt;0,VLOOKUP($EW16,Tabela1[#All],8,FALSE),""),"")</f>
        <v/>
      </c>
      <c r="FA16" t="str">
        <f ca="1">_xlfn.IFNA(IF(VLOOKUP($EW16,Tabela1[#All],10,FALSE)&lt;&gt;"0",VLOOKUP($EW16,Tabela1[#All],10,FALSE),""),"")</f>
        <v/>
      </c>
      <c r="FB16" t="str">
        <f t="shared" ca="1" si="45"/>
        <v/>
      </c>
      <c r="FC16" t="str">
        <f t="shared" ca="1" si="46"/>
        <v/>
      </c>
      <c r="FD16" t="str">
        <f t="shared" ca="1" si="47"/>
        <v/>
      </c>
      <c r="FE16" t="str">
        <f t="shared" ca="1" si="48"/>
        <v/>
      </c>
      <c r="FF16" t="str">
        <f t="shared" ca="1" si="49"/>
        <v/>
      </c>
      <c r="FG16" t="str">
        <f t="shared" ca="1" si="50"/>
        <v/>
      </c>
      <c r="FH16" t="str">
        <f t="shared" ca="1" si="51"/>
        <v/>
      </c>
      <c r="FI16" t="str">
        <f t="shared" ca="1" si="103"/>
        <v/>
      </c>
      <c r="FJ16" t="str">
        <f t="shared" ca="1" si="52"/>
        <v/>
      </c>
      <c r="FK16" t="str">
        <f t="shared" ca="1" si="52"/>
        <v/>
      </c>
      <c r="FL16" t="str">
        <f t="shared" ca="1" si="52"/>
        <v/>
      </c>
      <c r="FM16" t="str">
        <f ca="1">_xlfn.IFNA(IF(INDEX('Tabela kolorów'!$A$1:$AP$42,MATCH(FJ16,'Tabela kolorów'!$A$1:$AP$1,0),MATCH(FK16,'Tabela kolorów'!$A$1:$A$42,0))=1,"+","-"),"")</f>
        <v/>
      </c>
      <c r="FN16" s="1" t="str">
        <f ca="1">_xlfn.IFNA(IF(INDEX('Tabela kolorów'!$A$1:$AP$42,MATCH(FJ16,'Tabela kolorów'!$A$1:$AP$1,0),MATCH(FL16,'Tabela kolorów'!$A$1:$A$42,0))=1,"+","-"),"")</f>
        <v/>
      </c>
      <c r="FO16" s="1" t="str">
        <f ca="1">_xlfn.IFNA(IF(INDEX('Tabela kolorów'!$A$1:$AP$42,MATCH(FK16,'Tabela kolorów'!$A$1:$AP$1,0),MATCH(FL16,'Tabela kolorów'!$A$1:$A$42,0))=1,"+","-"),"")</f>
        <v/>
      </c>
      <c r="FP16" t="str">
        <f t="shared" ca="1" si="121"/>
        <v/>
      </c>
      <c r="FQ16" t="str">
        <f t="shared" ca="1" si="53"/>
        <v/>
      </c>
      <c r="FR16" t="str">
        <f t="shared" ca="1" si="54"/>
        <v/>
      </c>
      <c r="FU16">
        <v>10</v>
      </c>
      <c r="FV16" t="str">
        <f t="shared" ca="1" si="55"/>
        <v/>
      </c>
      <c r="FW16" t="str">
        <f ca="1">IF(FV16&lt;&gt;"",VLOOKUP(FV16,Tabela1[],3,FALSE),"")</f>
        <v/>
      </c>
      <c r="FX16" t="str">
        <f t="shared" ref="FX16:GE25" ca="1" si="140">IF($FV16&lt;&gt;"",IF($FW16=FX$5,$FV16,""),"")</f>
        <v/>
      </c>
      <c r="FY16" t="str">
        <f t="shared" ca="1" si="140"/>
        <v/>
      </c>
      <c r="FZ16" t="str">
        <f t="shared" ca="1" si="140"/>
        <v/>
      </c>
      <c r="GA16" t="str">
        <f t="shared" ca="1" si="140"/>
        <v/>
      </c>
      <c r="GB16" t="str">
        <f t="shared" ca="1" si="140"/>
        <v/>
      </c>
      <c r="GC16" t="str">
        <f t="shared" ca="1" si="140"/>
        <v/>
      </c>
      <c r="GD16" t="str">
        <f t="shared" ca="1" si="140"/>
        <v/>
      </c>
      <c r="GE16" t="str">
        <f t="shared" ca="1" si="140"/>
        <v/>
      </c>
      <c r="GF16">
        <v>10</v>
      </c>
      <c r="GG16" t="str">
        <f t="shared" ref="GG16:GN26" ca="1" si="141">TRIM(MID(SUBSTITUTE(GG$5,";",REPT(" ",LEN(GG$5))),$GF16*LEN(GG$5)+1,LEN(GG$5)))</f>
        <v/>
      </c>
      <c r="GH16" t="str">
        <f t="shared" ca="1" si="141"/>
        <v/>
      </c>
      <c r="GI16" t="str">
        <f t="shared" ca="1" si="141"/>
        <v/>
      </c>
      <c r="GJ16" t="str">
        <f t="shared" ca="1" si="141"/>
        <v/>
      </c>
      <c r="GK16" t="str">
        <f t="shared" ca="1" si="141"/>
        <v/>
      </c>
      <c r="GL16" t="str">
        <f t="shared" ca="1" si="141"/>
        <v/>
      </c>
      <c r="GM16" t="str">
        <f t="shared" ca="1" si="141"/>
        <v/>
      </c>
      <c r="GN16" t="str">
        <f t="shared" ca="1" si="141"/>
        <v/>
      </c>
      <c r="GP16">
        <v>11</v>
      </c>
      <c r="GQ16" t="str">
        <f t="shared" ref="GQ16:GQ24" ca="1" si="142">GG16</f>
        <v/>
      </c>
      <c r="GR16" t="str">
        <f ca="1">_xlfn.IFNA(IF(VLOOKUP($GQ16,Tabela1[#All],6,FALSE)&lt;&gt;0,VLOOKUP($GQ16,Tabela1[#All],6,FALSE),""),"")</f>
        <v/>
      </c>
      <c r="GS16" t="str">
        <f ca="1">_xlfn.IFNA(IF(VLOOKUP($GQ16,Tabela1[#All],7,FALSE)&lt;&gt;0,VLOOKUP($GQ16,Tabela1[#All],7,FALSE),""),"")</f>
        <v/>
      </c>
      <c r="GT16" t="str">
        <f ca="1">_xlfn.IFNA(IF(VLOOKUP($GQ16,Tabela1[#All],8,FALSE)&lt;&gt;0,VLOOKUP($GQ16,Tabela1[#All],8,FALSE),""),"")</f>
        <v/>
      </c>
      <c r="GU16" t="str">
        <f ca="1">_xlfn.IFNA(IF(VLOOKUP($GQ16,Tabela1[#All],10,FALSE)&lt;&gt;"0",VLOOKUP($GQ16,Tabela1[#All],10,FALSE),""),"")</f>
        <v/>
      </c>
      <c r="GV16" t="str">
        <f t="shared" ca="1" si="58"/>
        <v/>
      </c>
      <c r="GW16" t="str">
        <f t="shared" ca="1" si="59"/>
        <v/>
      </c>
      <c r="GX16" t="str">
        <f t="shared" ca="1" si="60"/>
        <v/>
      </c>
      <c r="GY16" t="str">
        <f t="shared" ca="1" si="61"/>
        <v/>
      </c>
      <c r="GZ16" t="str">
        <f t="shared" ca="1" si="62"/>
        <v/>
      </c>
      <c r="HA16" t="str">
        <f t="shared" ca="1" si="63"/>
        <v/>
      </c>
      <c r="HB16" t="str">
        <f t="shared" ca="1" si="64"/>
        <v/>
      </c>
      <c r="HC16" t="str">
        <f t="shared" ca="1" si="105"/>
        <v/>
      </c>
      <c r="HD16" t="str">
        <f t="shared" ca="1" si="65"/>
        <v/>
      </c>
      <c r="HE16" t="str">
        <f t="shared" ca="1" si="65"/>
        <v/>
      </c>
      <c r="HF16" t="str">
        <f t="shared" ca="1" si="65"/>
        <v/>
      </c>
      <c r="HG16" t="str">
        <f ca="1">_xlfn.IFNA(IF(INDEX('Tabela kolorów'!$A$1:$AP$42,MATCH(HD16,'Tabela kolorów'!$A$1:$AP$1,0),MATCH(HE16,'Tabela kolorów'!$A$1:$A$42,0))=1,"+","-"),"")</f>
        <v/>
      </c>
      <c r="HH16" s="1" t="str">
        <f ca="1">_xlfn.IFNA(IF(INDEX('Tabela kolorów'!$A$1:$AP$42,MATCH(HD16,'Tabela kolorów'!$A$1:$AP$1,0),MATCH(HF16,'Tabela kolorów'!$A$1:$A$42,0))=1,"+","-"),"")</f>
        <v/>
      </c>
      <c r="HI16" s="1" t="str">
        <f ca="1">_xlfn.IFNA(IF(INDEX('Tabela kolorów'!$A$1:$AP$42,MATCH(HE16,'Tabela kolorów'!$A$1:$AP$1,0),MATCH(HF16,'Tabela kolorów'!$A$1:$A$42,0))=1,"+","-"),"")</f>
        <v/>
      </c>
      <c r="HJ16" t="str">
        <f t="shared" ca="1" si="122"/>
        <v/>
      </c>
      <c r="HK16" t="str">
        <f t="shared" ca="1" si="66"/>
        <v/>
      </c>
      <c r="HL16" t="str">
        <f t="shared" ca="1" si="67"/>
        <v/>
      </c>
      <c r="HO16">
        <v>10</v>
      </c>
      <c r="HP16" t="str">
        <f t="shared" ca="1" si="68"/>
        <v/>
      </c>
      <c r="HQ16" t="str">
        <f ca="1">IF(HP16&lt;&gt;"",VLOOKUP(HP16,Tabela1[],3,FALSE),"")</f>
        <v/>
      </c>
      <c r="HR16" t="str">
        <f t="shared" ref="HR16:HY25" ca="1" si="143">IF($HP16&lt;&gt;"",IF($HQ16=HR$5,$HP16,""),"")</f>
        <v/>
      </c>
      <c r="HS16" t="str">
        <f t="shared" ca="1" si="143"/>
        <v/>
      </c>
      <c r="HT16" t="str">
        <f t="shared" ca="1" si="143"/>
        <v/>
      </c>
      <c r="HU16" t="str">
        <f t="shared" ca="1" si="143"/>
        <v/>
      </c>
      <c r="HV16" t="str">
        <f t="shared" ca="1" si="143"/>
        <v/>
      </c>
      <c r="HW16" t="str">
        <f t="shared" ca="1" si="143"/>
        <v/>
      </c>
      <c r="HX16" t="str">
        <f t="shared" ca="1" si="143"/>
        <v/>
      </c>
      <c r="HY16" t="str">
        <f t="shared" ca="1" si="143"/>
        <v/>
      </c>
      <c r="HZ16">
        <v>10</v>
      </c>
      <c r="IA16" t="str">
        <f t="shared" ref="IA16:IH26" ca="1" si="144">TRIM(MID(SUBSTITUTE(IA$5,";",REPT(" ",LEN(IA$5))),$HZ16*LEN(IA$5)+1,LEN(IA$5)))</f>
        <v/>
      </c>
      <c r="IB16" t="str">
        <f t="shared" ca="1" si="144"/>
        <v/>
      </c>
      <c r="IC16" t="str">
        <f t="shared" ca="1" si="144"/>
        <v/>
      </c>
      <c r="ID16" t="str">
        <f t="shared" ca="1" si="144"/>
        <v/>
      </c>
      <c r="IE16" t="str">
        <f t="shared" ca="1" si="144"/>
        <v/>
      </c>
      <c r="IF16" t="str">
        <f t="shared" ca="1" si="144"/>
        <v/>
      </c>
      <c r="IG16" t="str">
        <f t="shared" ca="1" si="144"/>
        <v/>
      </c>
      <c r="IH16" t="str">
        <f t="shared" ca="1" si="144"/>
        <v/>
      </c>
      <c r="IJ16">
        <v>11</v>
      </c>
      <c r="IK16" t="str">
        <f t="shared" ref="IK16:IK24" ca="1" si="145">IA16</f>
        <v/>
      </c>
      <c r="IL16" t="str">
        <f ca="1">_xlfn.IFNA(IF(VLOOKUP($IK16,Tabela1[#All],6,FALSE)&lt;&gt;0,VLOOKUP($IK16,Tabela1[#All],6,FALSE),""),"")</f>
        <v/>
      </c>
      <c r="IM16" t="str">
        <f ca="1">_xlfn.IFNA(IF(VLOOKUP($IK16,Tabela1[#All],7,FALSE)&lt;&gt;0,VLOOKUP($IK16,Tabela1[#All],7,FALSE),""),"")</f>
        <v/>
      </c>
      <c r="IN16" t="str">
        <f ca="1">_xlfn.IFNA(IF(VLOOKUP($IK16,Tabela1[#All],8,FALSE)&lt;&gt;0,VLOOKUP($IK16,Tabela1[#All],8,FALSE),""),"")</f>
        <v/>
      </c>
      <c r="IO16" t="str">
        <f ca="1">_xlfn.IFNA(IF(VLOOKUP($IK16,Tabela1[#All],10,FALSE)&lt;&gt;"0",VLOOKUP($IK16,Tabela1[#All],10,FALSE),""),"")</f>
        <v/>
      </c>
      <c r="IP16" t="str">
        <f t="shared" ca="1" si="71"/>
        <v/>
      </c>
      <c r="IQ16" t="str">
        <f t="shared" ca="1" si="72"/>
        <v/>
      </c>
      <c r="IR16" t="str">
        <f t="shared" ca="1" si="73"/>
        <v/>
      </c>
      <c r="IS16" t="str">
        <f t="shared" ca="1" si="74"/>
        <v/>
      </c>
      <c r="IT16" t="str">
        <f t="shared" ca="1" si="75"/>
        <v/>
      </c>
      <c r="IU16" t="str">
        <f t="shared" ca="1" si="76"/>
        <v/>
      </c>
      <c r="IV16" t="str">
        <f t="shared" ca="1" si="77"/>
        <v/>
      </c>
      <c r="IW16" t="str">
        <f t="shared" ca="1" si="107"/>
        <v/>
      </c>
      <c r="IX16" t="str">
        <f t="shared" ca="1" si="78"/>
        <v/>
      </c>
      <c r="IY16" t="str">
        <f t="shared" ca="1" si="78"/>
        <v/>
      </c>
      <c r="IZ16" t="str">
        <f t="shared" ca="1" si="78"/>
        <v/>
      </c>
      <c r="JA16" t="str">
        <f ca="1">_xlfn.IFNA(IF(INDEX('Tabela kolorów'!$A$1:$AP$42,MATCH(IX16,'Tabela kolorów'!$A$1:$AP$1,0),MATCH(IY16,'Tabela kolorów'!$A$1:$A$42,0))=1,"+","-"),"")</f>
        <v/>
      </c>
      <c r="JB16" s="1" t="str">
        <f ca="1">_xlfn.IFNA(IF(INDEX('Tabela kolorów'!$A$1:$AP$42,MATCH(IX16,'Tabela kolorów'!$A$1:$AP$1,0),MATCH(IZ16,'Tabela kolorów'!$A$1:$A$42,0))=1,"+","-"),"")</f>
        <v/>
      </c>
      <c r="JC16" s="1" t="str">
        <f ca="1">_xlfn.IFNA(IF(INDEX('Tabela kolorów'!$A$1:$AP$42,MATCH(IY16,'Tabela kolorów'!$A$1:$AP$1,0),MATCH(IZ16,'Tabela kolorów'!$A$1:$A$42,0))=1,"+","-"),"")</f>
        <v/>
      </c>
      <c r="JD16" t="str">
        <f t="shared" ca="1" si="123"/>
        <v/>
      </c>
      <c r="JE16" t="str">
        <f t="shared" ca="1" si="79"/>
        <v/>
      </c>
      <c r="JF16" t="str">
        <f t="shared" ca="1" si="80"/>
        <v/>
      </c>
      <c r="JI16">
        <v>10</v>
      </c>
      <c r="JJ16" t="str">
        <f t="shared" ca="1" si="81"/>
        <v/>
      </c>
      <c r="JK16" t="str">
        <f ca="1">IF(JJ16&lt;&gt;"",VLOOKUP(JJ16,Tabela1[],3,FALSE),"")</f>
        <v/>
      </c>
      <c r="JL16" t="str">
        <f t="shared" ref="JL16:JS25" ca="1" si="146">IF($JJ16&lt;&gt;"",IF($JK16=JL$5,$JJ16,""),"")</f>
        <v/>
      </c>
      <c r="JM16" t="str">
        <f t="shared" ca="1" si="146"/>
        <v/>
      </c>
      <c r="JN16" t="str">
        <f t="shared" ca="1" si="146"/>
        <v/>
      </c>
      <c r="JO16" t="str">
        <f t="shared" ca="1" si="146"/>
        <v/>
      </c>
      <c r="JP16" t="str">
        <f t="shared" ca="1" si="146"/>
        <v/>
      </c>
      <c r="JQ16" t="str">
        <f t="shared" ca="1" si="146"/>
        <v/>
      </c>
      <c r="JR16" t="str">
        <f t="shared" ca="1" si="146"/>
        <v/>
      </c>
      <c r="JS16" t="str">
        <f t="shared" ca="1" si="146"/>
        <v/>
      </c>
      <c r="JT16">
        <v>10</v>
      </c>
      <c r="JU16" t="str">
        <f t="shared" ref="JU16:KB26" ca="1" si="147">TRIM(MID(SUBSTITUTE(JU$5,";",REPT(" ",LEN(JU$5))),$JT16*LEN(JU$5)+1,LEN(JU$5)))</f>
        <v/>
      </c>
      <c r="JV16" t="str">
        <f t="shared" ca="1" si="147"/>
        <v/>
      </c>
      <c r="JW16" t="str">
        <f t="shared" ca="1" si="147"/>
        <v/>
      </c>
      <c r="JX16" t="str">
        <f t="shared" ca="1" si="147"/>
        <v/>
      </c>
      <c r="JY16" t="str">
        <f t="shared" ca="1" si="147"/>
        <v/>
      </c>
      <c r="JZ16" t="str">
        <f t="shared" ca="1" si="147"/>
        <v/>
      </c>
      <c r="KA16" t="str">
        <f t="shared" ca="1" si="147"/>
        <v/>
      </c>
      <c r="KB16" t="str">
        <f t="shared" ca="1" si="147"/>
        <v/>
      </c>
      <c r="KD16">
        <v>11</v>
      </c>
      <c r="KE16" t="str">
        <f t="shared" ref="KE16:KE24" ca="1" si="148">JU16</f>
        <v/>
      </c>
      <c r="KF16" t="str">
        <f ca="1">_xlfn.IFNA(IF(VLOOKUP($KE16,Tabela1[#All],6,FALSE)&lt;&gt;0,VLOOKUP($KE16,Tabela1[#All],6,FALSE),""),"")</f>
        <v/>
      </c>
      <c r="KG16" t="str">
        <f ca="1">_xlfn.IFNA(IF(VLOOKUP($KE16,Tabela1[#All],7,FALSE)&lt;&gt;0,VLOOKUP($KE16,Tabela1[#All],7,FALSE),""),"")</f>
        <v/>
      </c>
      <c r="KH16" t="str">
        <f ca="1">_xlfn.IFNA(IF(VLOOKUP($KE16,Tabela1[#All],8,FALSE)&lt;&gt;0,VLOOKUP($KE16,Tabela1[#All],8,FALSE),""),"")</f>
        <v/>
      </c>
      <c r="KI16" t="str">
        <f ca="1">_xlfn.IFNA(IF(VLOOKUP($KE16,Tabela1[#All],10,FALSE)&lt;&gt;"0",VLOOKUP($KE16,Tabela1[#All],10,FALSE),""),"")</f>
        <v/>
      </c>
      <c r="KJ16" t="str">
        <f t="shared" ca="1" si="109"/>
        <v/>
      </c>
      <c r="KK16" t="str">
        <f t="shared" ca="1" si="110"/>
        <v/>
      </c>
      <c r="KL16" t="str">
        <f t="shared" ca="1" si="111"/>
        <v/>
      </c>
      <c r="KM16" t="str">
        <f t="shared" ca="1" si="84"/>
        <v/>
      </c>
      <c r="KN16" t="str">
        <f t="shared" ca="1" si="85"/>
        <v/>
      </c>
      <c r="KO16" t="str">
        <f t="shared" ca="1" si="86"/>
        <v/>
      </c>
      <c r="KP16" t="str">
        <f t="shared" ca="1" si="87"/>
        <v/>
      </c>
      <c r="KQ16" t="str">
        <f t="shared" ca="1" si="112"/>
        <v/>
      </c>
      <c r="KR16" t="str">
        <f t="shared" ca="1" si="88"/>
        <v/>
      </c>
      <c r="KS16" t="str">
        <f t="shared" ca="1" si="88"/>
        <v/>
      </c>
      <c r="KT16" t="str">
        <f t="shared" ca="1" si="88"/>
        <v/>
      </c>
      <c r="KU16" t="str">
        <f ca="1">_xlfn.IFNA(IF(INDEX('Tabela kolorów'!$A$1:$AP$42,MATCH(KR16,'Tabela kolorów'!$A$1:$AP$1,0),MATCH(KS16,'Tabela kolorów'!$A$1:$A$42,0))=1,"+","-"),"")</f>
        <v/>
      </c>
      <c r="KV16" s="1" t="str">
        <f ca="1">_xlfn.IFNA(IF(INDEX('Tabela kolorów'!$A$1:$AP$42,MATCH(KR16,'Tabela kolorów'!$A$1:$AP$1,0),MATCH(KT16,'Tabela kolorów'!$A$1:$A$42,0))=1,"+","-"),"")</f>
        <v/>
      </c>
      <c r="KW16" s="1" t="str">
        <f ca="1">_xlfn.IFNA(IF(INDEX('Tabela kolorów'!$A$1:$AP$42,MATCH(KS16,'Tabela kolorów'!$A$1:$AP$1,0),MATCH(KT16,'Tabela kolorów'!$A$1:$A$42,0))=1,"+","-"),"")</f>
        <v/>
      </c>
      <c r="KX16" t="str">
        <f t="shared" ca="1" si="133"/>
        <v/>
      </c>
      <c r="KY16" t="str">
        <f t="shared" ca="1" si="89"/>
        <v/>
      </c>
      <c r="KZ16" t="str">
        <f t="shared" ca="1" si="90"/>
        <v/>
      </c>
      <c r="LC16">
        <v>10</v>
      </c>
      <c r="LD16" t="str">
        <f t="shared" ca="1" si="91"/>
        <v/>
      </c>
      <c r="LE16" t="str">
        <f ca="1">IF(LD16&lt;&gt;"",VLOOKUP(LD16,Tabela1[],3,FALSE),"")</f>
        <v/>
      </c>
      <c r="LF16" t="str">
        <f t="shared" ref="LF16:LM25" ca="1" si="149">IF($LD16&lt;&gt;"",IF($LE16=LF$5,$LD16,""),"")</f>
        <v/>
      </c>
      <c r="LG16" t="str">
        <f t="shared" ca="1" si="149"/>
        <v/>
      </c>
      <c r="LH16" t="str">
        <f t="shared" ca="1" si="149"/>
        <v/>
      </c>
      <c r="LI16" t="str">
        <f t="shared" ca="1" si="149"/>
        <v/>
      </c>
      <c r="LJ16" t="str">
        <f t="shared" ca="1" si="149"/>
        <v/>
      </c>
      <c r="LK16" t="str">
        <f t="shared" ca="1" si="149"/>
        <v/>
      </c>
      <c r="LL16" t="str">
        <f t="shared" ca="1" si="149"/>
        <v/>
      </c>
      <c r="LM16" t="str">
        <f t="shared" ca="1" si="149"/>
        <v/>
      </c>
      <c r="LN16">
        <v>10</v>
      </c>
      <c r="LO16" t="str">
        <f t="shared" ca="1" si="113"/>
        <v/>
      </c>
      <c r="LP16" t="str">
        <f t="shared" ca="1" si="113"/>
        <v/>
      </c>
      <c r="LQ16" t="str">
        <f t="shared" ca="1" si="113"/>
        <v/>
      </c>
      <c r="LR16" t="str">
        <f t="shared" ca="1" si="113"/>
        <v/>
      </c>
      <c r="LS16" t="str">
        <f t="shared" ca="1" si="113"/>
        <v/>
      </c>
      <c r="LT16" t="str">
        <f t="shared" ca="1" si="113"/>
        <v/>
      </c>
      <c r="LU16" t="str">
        <f t="shared" ca="1" si="113"/>
        <v/>
      </c>
      <c r="LV16" t="str">
        <f t="shared" ca="1" si="113"/>
        <v/>
      </c>
    </row>
    <row r="17" spans="1:334" x14ac:dyDescent="0.3">
      <c r="A17" t="s">
        <v>727</v>
      </c>
      <c r="B17" t="s">
        <v>718</v>
      </c>
      <c r="C17" t="s">
        <v>7</v>
      </c>
      <c r="D17" t="s">
        <v>10</v>
      </c>
      <c r="E17" t="str">
        <f t="shared" si="0"/>
        <v>uniwersalnecodzienny</v>
      </c>
      <c r="F17" t="s">
        <v>434</v>
      </c>
      <c r="G17" t="s">
        <v>435</v>
      </c>
      <c r="H17" t="s">
        <v>729</v>
      </c>
      <c r="I17" t="s">
        <v>8</v>
      </c>
      <c r="K17" s="731"/>
      <c r="L17" s="679">
        <v>10</v>
      </c>
      <c r="N17" s="672" t="str">
        <f>_xlfn.IFNA(IF(VLOOKUP($M17,Tabela1[#All],6,FALSE)&lt;&gt;0,VLOOKUP($M17,Tabela1[#All],6,FALSE),""),"")</f>
        <v/>
      </c>
      <c r="O17" s="672" t="str">
        <f>_xlfn.IFNA(IF(VLOOKUP($M17,Tabela1[#All],7,FALSE)&lt;&gt;0,VLOOKUP($M17,Tabela1[#All],7,FALSE),""),"")</f>
        <v/>
      </c>
      <c r="P17" s="672" t="str">
        <f>_xlfn.IFNA(IF(VLOOKUP($M17,Tabela1[#All],8,FALSE)&lt;&gt;0,VLOOKUP($M17,Tabela1[#All],8,FALSE),""),"")</f>
        <v/>
      </c>
      <c r="Q17" s="684" t="str">
        <f>_xlfn.IFNA(IF(VLOOKUP($M17,Tabela1[#All],10,FALSE)&lt;&gt;"0",VLOOKUP($M17,Tabela1[#All],10,FALSE),""),"")</f>
        <v/>
      </c>
      <c r="R17" s="686" t="str">
        <f t="shared" si="114"/>
        <v/>
      </c>
      <c r="S17" s="672" t="str">
        <f t="shared" si="115"/>
        <v/>
      </c>
      <c r="T17" s="672" t="str">
        <f t="shared" si="125"/>
        <v/>
      </c>
      <c r="U17" s="672" t="str">
        <f t="shared" si="126"/>
        <v/>
      </c>
      <c r="V17" s="672" t="str">
        <f t="shared" si="116"/>
        <v/>
      </c>
      <c r="W17" s="672" t="str">
        <f t="shared" si="127"/>
        <v/>
      </c>
      <c r="X17" s="687" t="str">
        <f t="shared" si="128"/>
        <v/>
      </c>
      <c r="Y17" s="686" t="str">
        <f t="shared" si="129"/>
        <v/>
      </c>
      <c r="Z17" s="672" t="str">
        <f t="shared" si="117"/>
        <v/>
      </c>
      <c r="AA17" s="672" t="str">
        <f t="shared" si="117"/>
        <v/>
      </c>
      <c r="AB17" s="679" t="str">
        <f t="shared" si="117"/>
        <v/>
      </c>
      <c r="AC17" s="685" t="str">
        <f>_xlfn.IFNA(IF(INDEX('Tabela kolorów'!$A$1:$AP$42,MATCH(Z17,'Tabela kolorów'!$A$1:$AP$1,0),MATCH(AA17,'Tabela kolorów'!$A$1:$A$42,0))=1,"+","-"),"")</f>
        <v/>
      </c>
      <c r="AD17" s="10" t="str">
        <f>_xlfn.IFNA(IF(INDEX('Tabela kolorów'!$A$1:$AP$42,MATCH(Z17,'Tabela kolorów'!$A$1:$AP$1,0),MATCH(AB17,'Tabela kolorów'!$A$1:$A$42,0))=1,"+","-"),"")</f>
        <v/>
      </c>
      <c r="AE17" s="10" t="str">
        <f>_xlfn.IFNA(IF(INDEX('Tabela kolorów'!$A$1:$AP$42,MATCH(AA17,'Tabela kolorów'!$A$1:$AP$1,0),MATCH(AB17,'Tabela kolorów'!$A$1:$A$42,0))=1,"+","-"),"")</f>
        <v/>
      </c>
      <c r="AF17" s="679" t="str">
        <f t="shared" si="136"/>
        <v/>
      </c>
      <c r="AG17" s="688" t="str">
        <f t="shared" si="118"/>
        <v/>
      </c>
      <c r="AH17" s="701" t="str">
        <f t="shared" si="131"/>
        <v/>
      </c>
      <c r="AK17" s="10">
        <v>10</v>
      </c>
      <c r="AL17" s="672" t="str">
        <f t="shared" ca="1" si="94"/>
        <v/>
      </c>
      <c r="AM17" s="672" t="str">
        <f ca="1">IF(AL17&lt;&gt;"",VLOOKUP(AL17,Tabela1[],3,FALSE),"")</f>
        <v/>
      </c>
      <c r="AN17" s="672" t="str">
        <f t="shared" ref="AN17:AU26" ca="1" si="150">IF($AL17&lt;&gt;"",IF($AM17=AN$6,$AL17,""),"")</f>
        <v/>
      </c>
      <c r="AO17" s="672" t="str">
        <f t="shared" ca="1" si="150"/>
        <v/>
      </c>
      <c r="AP17" s="672" t="str">
        <f t="shared" ca="1" si="150"/>
        <v/>
      </c>
      <c r="AQ17" s="672" t="str">
        <f t="shared" ca="1" si="150"/>
        <v/>
      </c>
      <c r="AR17" s="672" t="str">
        <f t="shared" ca="1" si="150"/>
        <v/>
      </c>
      <c r="AS17" s="672" t="str">
        <f t="shared" ca="1" si="150"/>
        <v/>
      </c>
      <c r="AT17" s="672" t="str">
        <f t="shared" ca="1" si="150"/>
        <v/>
      </c>
      <c r="AU17" s="672" t="str">
        <f t="shared" ca="1" si="150"/>
        <v/>
      </c>
      <c r="AW17" s="702">
        <v>8</v>
      </c>
      <c r="AX17" s="682" t="str">
        <f t="shared" ca="1" si="132"/>
        <v/>
      </c>
      <c r="AY17" s="682" t="str">
        <f t="shared" ca="1" si="132"/>
        <v/>
      </c>
      <c r="AZ17" s="682" t="str">
        <f t="shared" ca="1" si="132"/>
        <v/>
      </c>
      <c r="BA17" s="682" t="str">
        <f t="shared" ca="1" si="132"/>
        <v/>
      </c>
      <c r="BB17" s="682" t="str">
        <f t="shared" ca="1" si="132"/>
        <v/>
      </c>
      <c r="BC17" s="682" t="str">
        <f t="shared" ca="1" si="132"/>
        <v/>
      </c>
      <c r="BD17" s="682" t="str">
        <f t="shared" ca="1" si="132"/>
        <v/>
      </c>
      <c r="BE17" s="682" t="str">
        <f t="shared" ca="1" si="132"/>
        <v/>
      </c>
      <c r="BG17" s="392"/>
      <c r="BH17">
        <v>12</v>
      </c>
      <c r="BI17" t="str">
        <f t="shared" ca="1" si="18"/>
        <v/>
      </c>
      <c r="BJ17" t="str">
        <f ca="1">_xlfn.IFNA(IF(VLOOKUP($BI17,Tabela1[#All],6,FALSE)&lt;&gt;0,VLOOKUP($BI17,Tabela1[#All],6,FALSE),""),"")</f>
        <v/>
      </c>
      <c r="BK17" t="str">
        <f ca="1">_xlfn.IFNA(IF(VLOOKUP($BI17,Tabela1[#All],7,FALSE)&lt;&gt;0,VLOOKUP($BI17,Tabela1[#All],7,FALSE),""),"")</f>
        <v/>
      </c>
      <c r="BL17" t="str">
        <f ca="1">_xlfn.IFNA(IF(VLOOKUP($BI17,Tabela1[#All],8,FALSE)&lt;&gt;0,VLOOKUP($BI17,Tabela1[#All],8,FALSE),""),"")</f>
        <v/>
      </c>
      <c r="BM17" t="str">
        <f ca="1">_xlfn.IFNA(IF(VLOOKUP($BI17,Tabela1[#All],10,FALSE)&lt;&gt;"0",VLOOKUP($BI17,Tabela1[#All],10,FALSE),""),"")</f>
        <v/>
      </c>
      <c r="BN17" t="str">
        <f t="shared" ca="1" si="19"/>
        <v/>
      </c>
      <c r="BO17" t="str">
        <f t="shared" ca="1" si="20"/>
        <v/>
      </c>
      <c r="BP17" t="str">
        <f t="shared" ca="1" si="21"/>
        <v/>
      </c>
      <c r="BQ17" t="str">
        <f t="shared" ca="1" si="22"/>
        <v/>
      </c>
      <c r="BR17" t="str">
        <f t="shared" ca="1" si="23"/>
        <v/>
      </c>
      <c r="BS17" t="str">
        <f t="shared" ca="1" si="24"/>
        <v/>
      </c>
      <c r="BT17" t="str">
        <f t="shared" ca="1" si="25"/>
        <v/>
      </c>
      <c r="BU17" t="str">
        <f t="shared" ca="1" si="97"/>
        <v/>
      </c>
      <c r="BV17" t="str">
        <f t="shared" ca="1" si="26"/>
        <v/>
      </c>
      <c r="BW17" t="str">
        <f t="shared" ca="1" si="26"/>
        <v/>
      </c>
      <c r="BX17" t="str">
        <f t="shared" ca="1" si="26"/>
        <v/>
      </c>
      <c r="BY17" t="str">
        <f ca="1">_xlfn.IFNA(IF(INDEX('Tabela kolorów'!$A$1:$AP$42,MATCH(BV17,'Tabela kolorów'!$A$1:$AP$1,0),MATCH(BW17,'Tabela kolorów'!$A$1:$A$42,0))=1,"+","-"),"")</f>
        <v/>
      </c>
      <c r="BZ17" s="1" t="str">
        <f ca="1">_xlfn.IFNA(IF(INDEX('Tabela kolorów'!$A$1:$AP$42,MATCH(BV17,'Tabela kolorów'!$A$1:$AP$1,0),MATCH(BX17,'Tabela kolorów'!$A$1:$A$42,0))=1,"+","-"),"")</f>
        <v/>
      </c>
      <c r="CA17" s="1" t="str">
        <f ca="1">_xlfn.IFNA(IF(INDEX('Tabela kolorów'!$A$1:$AP$42,MATCH(BW17,'Tabela kolorów'!$A$1:$AP$1,0),MATCH(BX17,'Tabela kolorów'!$A$1:$A$42,0))=1,"+","-"),"")</f>
        <v/>
      </c>
      <c r="CB17" t="str">
        <f t="shared" ca="1" si="98"/>
        <v/>
      </c>
      <c r="CC17" t="str">
        <f t="shared" ca="1" si="27"/>
        <v/>
      </c>
      <c r="CD17" t="str">
        <f t="shared" ca="1" si="28"/>
        <v/>
      </c>
      <c r="CG17">
        <v>11</v>
      </c>
      <c r="CH17" t="str">
        <f t="shared" ca="1" si="29"/>
        <v/>
      </c>
      <c r="CI17" t="str">
        <f ca="1">IF(CH17&lt;&gt;"",VLOOKUP(CH17,Tabela1[],3,FALSE),"")</f>
        <v/>
      </c>
      <c r="CJ17" t="str">
        <f t="shared" ca="1" si="137"/>
        <v/>
      </c>
      <c r="CK17" t="str">
        <f t="shared" ca="1" si="137"/>
        <v/>
      </c>
      <c r="CL17" t="str">
        <f t="shared" ca="1" si="137"/>
        <v/>
      </c>
      <c r="CM17" t="str">
        <f t="shared" ca="1" si="137"/>
        <v/>
      </c>
      <c r="CN17" t="str">
        <f t="shared" ca="1" si="137"/>
        <v/>
      </c>
      <c r="CO17" t="str">
        <f t="shared" ca="1" si="137"/>
        <v/>
      </c>
      <c r="CP17" t="str">
        <f t="shared" ca="1" si="137"/>
        <v/>
      </c>
      <c r="CQ17" t="str">
        <f t="shared" ca="1" si="137"/>
        <v/>
      </c>
      <c r="CR17">
        <v>11</v>
      </c>
      <c r="CS17" t="str">
        <f t="shared" ca="1" si="138"/>
        <v/>
      </c>
      <c r="CT17" t="str">
        <f t="shared" ca="1" si="138"/>
        <v/>
      </c>
      <c r="CU17" t="str">
        <f t="shared" ca="1" si="138"/>
        <v/>
      </c>
      <c r="CV17" t="str">
        <f t="shared" ca="1" si="138"/>
        <v/>
      </c>
      <c r="CW17" t="str">
        <f t="shared" ca="1" si="138"/>
        <v/>
      </c>
      <c r="CX17" t="str">
        <f t="shared" ca="1" si="138"/>
        <v/>
      </c>
      <c r="CY17" t="str">
        <f t="shared" ca="1" si="138"/>
        <v/>
      </c>
      <c r="CZ17" t="str">
        <f t="shared" ca="1" si="138"/>
        <v/>
      </c>
      <c r="DB17">
        <v>12</v>
      </c>
      <c r="DC17" t="str">
        <f t="shared" ca="1" si="99"/>
        <v/>
      </c>
      <c r="DD17" t="str">
        <f ca="1">_xlfn.IFNA(IF(VLOOKUP($DC17,Tabela1[#All],6,FALSE)&lt;&gt;0,VLOOKUP($DC17,Tabela1[#All],6,FALSE),""),"")</f>
        <v/>
      </c>
      <c r="DE17" t="str">
        <f ca="1">_xlfn.IFNA(IF(VLOOKUP($DC17,Tabela1[#All],7,FALSE)&lt;&gt;0,VLOOKUP($DC17,Tabela1[#All],7,FALSE),""),"")</f>
        <v/>
      </c>
      <c r="DF17" t="str">
        <f ca="1">_xlfn.IFNA(IF(VLOOKUP($DC17,Tabela1[#All],8,FALSE)&lt;&gt;0,VLOOKUP($DC17,Tabela1[#All],8,FALSE),""),"")</f>
        <v/>
      </c>
      <c r="DG17" t="str">
        <f ca="1">_xlfn.IFNA(IF(VLOOKUP($DC17,Tabela1[#All],10,FALSE)&lt;&gt;"0",VLOOKUP($DC17,Tabela1[#All],10,FALSE),""),"")</f>
        <v/>
      </c>
      <c r="DH17" t="str">
        <f t="shared" ca="1" si="32"/>
        <v/>
      </c>
      <c r="DI17" t="str">
        <f t="shared" ca="1" si="33"/>
        <v/>
      </c>
      <c r="DJ17" t="str">
        <f t="shared" ca="1" si="34"/>
        <v/>
      </c>
      <c r="DK17" t="str">
        <f t="shared" ca="1" si="35"/>
        <v/>
      </c>
      <c r="DL17" t="str">
        <f t="shared" ca="1" si="36"/>
        <v/>
      </c>
      <c r="DM17" t="str">
        <f t="shared" ca="1" si="37"/>
        <v/>
      </c>
      <c r="DN17" t="str">
        <f t="shared" ca="1" si="38"/>
        <v/>
      </c>
      <c r="DO17" t="str">
        <f t="shared" ca="1" si="134"/>
        <v/>
      </c>
      <c r="DP17" t="str">
        <f t="shared" ca="1" si="39"/>
        <v/>
      </c>
      <c r="DQ17" t="str">
        <f t="shared" ca="1" si="39"/>
        <v/>
      </c>
      <c r="DR17" t="str">
        <f t="shared" ca="1" si="39"/>
        <v/>
      </c>
      <c r="DS17" t="str">
        <f ca="1">_xlfn.IFNA(IF(INDEX('Tabela kolorów'!$A$1:$AP$42,MATCH(DP17,'Tabela kolorów'!$A$1:$AP$1,0),MATCH(DQ17,'Tabela kolorów'!$A$1:$A$42,0))=1,"+","-"),"")</f>
        <v/>
      </c>
      <c r="DT17" s="1" t="str">
        <f ca="1">_xlfn.IFNA(IF(INDEX('Tabela kolorów'!$A$1:$AP$42,MATCH(DP17,'Tabela kolorów'!$A$1:$AP$1,0),MATCH(DR17,'Tabela kolorów'!$A$1:$A$42,0))=1,"+","-"),"")</f>
        <v/>
      </c>
      <c r="DU17" s="1" t="str">
        <f ca="1">_xlfn.IFNA(IF(INDEX('Tabela kolorów'!$A$1:$AP$42,MATCH(DQ17,'Tabela kolorów'!$A$1:$AP$1,0),MATCH(DR17,'Tabela kolorów'!$A$1:$A$42,0))=1,"+","-"),"")</f>
        <v/>
      </c>
      <c r="DV17" t="str">
        <f t="shared" ca="1" si="120"/>
        <v/>
      </c>
      <c r="DW17" t="str">
        <f t="shared" ca="1" si="40"/>
        <v/>
      </c>
      <c r="DX17" t="str">
        <f t="shared" ca="1" si="41"/>
        <v/>
      </c>
      <c r="EA17">
        <v>11</v>
      </c>
      <c r="EB17" t="str">
        <f t="shared" ca="1" si="42"/>
        <v/>
      </c>
      <c r="EC17" t="str">
        <f ca="1">IF(EB17&lt;&gt;"",VLOOKUP(EB17,Tabela1[],3,FALSE),"")</f>
        <v/>
      </c>
      <c r="ED17" t="str">
        <f t="shared" ca="1" si="139"/>
        <v/>
      </c>
      <c r="EE17" t="str">
        <f t="shared" ca="1" si="139"/>
        <v/>
      </c>
      <c r="EF17" t="str">
        <f t="shared" ca="1" si="139"/>
        <v/>
      </c>
      <c r="EG17" t="str">
        <f t="shared" ca="1" si="139"/>
        <v/>
      </c>
      <c r="EH17" t="str">
        <f t="shared" ca="1" si="139"/>
        <v/>
      </c>
      <c r="EI17" t="str">
        <f t="shared" ca="1" si="139"/>
        <v/>
      </c>
      <c r="EJ17" t="str">
        <f t="shared" ca="1" si="139"/>
        <v/>
      </c>
      <c r="EK17" t="str">
        <f t="shared" ca="1" si="139"/>
        <v/>
      </c>
      <c r="EL17">
        <v>11</v>
      </c>
      <c r="EM17" t="str">
        <f t="shared" ref="EM17:ET26" ca="1" si="151">TRIM(MID(SUBSTITUTE(EM$5,";",REPT(" ",LEN(EM$5))),$EL17*LEN(EM$5)+1,LEN(EM$5)))</f>
        <v/>
      </c>
      <c r="EN17" t="str">
        <f t="shared" ca="1" si="151"/>
        <v/>
      </c>
      <c r="EO17" t="str">
        <f t="shared" ca="1" si="151"/>
        <v/>
      </c>
      <c r="EP17" t="str">
        <f t="shared" ca="1" si="151"/>
        <v/>
      </c>
      <c r="EQ17" t="str">
        <f t="shared" ca="1" si="151"/>
        <v/>
      </c>
      <c r="ER17" t="str">
        <f t="shared" ca="1" si="151"/>
        <v/>
      </c>
      <c r="ES17" t="str">
        <f t="shared" ca="1" si="151"/>
        <v/>
      </c>
      <c r="ET17" t="str">
        <f t="shared" ca="1" si="151"/>
        <v/>
      </c>
      <c r="EV17">
        <v>12</v>
      </c>
      <c r="EW17" t="str">
        <f t="shared" ca="1" si="102"/>
        <v/>
      </c>
      <c r="EX17" t="str">
        <f ca="1">_xlfn.IFNA(IF(VLOOKUP($EW17,Tabela1[#All],6,FALSE)&lt;&gt;0,VLOOKUP($EW17,Tabela1[#All],6,FALSE),""),"")</f>
        <v/>
      </c>
      <c r="EY17" t="str">
        <f ca="1">_xlfn.IFNA(IF(VLOOKUP($EW17,Tabela1[#All],7,FALSE)&lt;&gt;0,VLOOKUP($EW17,Tabela1[#All],7,FALSE),""),"")</f>
        <v/>
      </c>
      <c r="EZ17" t="str">
        <f ca="1">_xlfn.IFNA(IF(VLOOKUP($EW17,Tabela1[#All],8,FALSE)&lt;&gt;0,VLOOKUP($EW17,Tabela1[#All],8,FALSE),""),"")</f>
        <v/>
      </c>
      <c r="FA17" t="str">
        <f ca="1">_xlfn.IFNA(IF(VLOOKUP($EW17,Tabela1[#All],10,FALSE)&lt;&gt;"0",VLOOKUP($EW17,Tabela1[#All],10,FALSE),""),"")</f>
        <v/>
      </c>
      <c r="FB17" t="str">
        <f t="shared" ca="1" si="45"/>
        <v/>
      </c>
      <c r="FC17" t="str">
        <f t="shared" ca="1" si="46"/>
        <v/>
      </c>
      <c r="FD17" t="str">
        <f t="shared" ca="1" si="47"/>
        <v/>
      </c>
      <c r="FE17" t="str">
        <f t="shared" ca="1" si="48"/>
        <v/>
      </c>
      <c r="FF17" t="str">
        <f t="shared" ca="1" si="49"/>
        <v/>
      </c>
      <c r="FG17" t="str">
        <f t="shared" ca="1" si="50"/>
        <v/>
      </c>
      <c r="FH17" t="str">
        <f t="shared" ca="1" si="51"/>
        <v/>
      </c>
      <c r="FI17" t="str">
        <f t="shared" ca="1" si="103"/>
        <v/>
      </c>
      <c r="FJ17" t="str">
        <f t="shared" ca="1" si="52"/>
        <v/>
      </c>
      <c r="FK17" t="str">
        <f t="shared" ca="1" si="52"/>
        <v/>
      </c>
      <c r="FL17" t="str">
        <f t="shared" ca="1" si="52"/>
        <v/>
      </c>
      <c r="FM17" t="str">
        <f ca="1">_xlfn.IFNA(IF(INDEX('Tabela kolorów'!$A$1:$AP$42,MATCH(FJ17,'Tabela kolorów'!$A$1:$AP$1,0),MATCH(FK17,'Tabela kolorów'!$A$1:$A$42,0))=1,"+","-"),"")</f>
        <v/>
      </c>
      <c r="FN17" s="1" t="str">
        <f ca="1">_xlfn.IFNA(IF(INDEX('Tabela kolorów'!$A$1:$AP$42,MATCH(FJ17,'Tabela kolorów'!$A$1:$AP$1,0),MATCH(FL17,'Tabela kolorów'!$A$1:$A$42,0))=1,"+","-"),"")</f>
        <v/>
      </c>
      <c r="FO17" s="1" t="str">
        <f ca="1">_xlfn.IFNA(IF(INDEX('Tabela kolorów'!$A$1:$AP$42,MATCH(FK17,'Tabela kolorów'!$A$1:$AP$1,0),MATCH(FL17,'Tabela kolorów'!$A$1:$A$42,0))=1,"+","-"),"")</f>
        <v/>
      </c>
      <c r="FP17" t="str">
        <f t="shared" ca="1" si="121"/>
        <v/>
      </c>
      <c r="FQ17" t="str">
        <f t="shared" ca="1" si="53"/>
        <v/>
      </c>
      <c r="FR17" t="str">
        <f t="shared" ca="1" si="54"/>
        <v/>
      </c>
      <c r="FU17">
        <v>11</v>
      </c>
      <c r="FV17" t="str">
        <f t="shared" ca="1" si="55"/>
        <v/>
      </c>
      <c r="FW17" t="str">
        <f ca="1">IF(FV17&lt;&gt;"",VLOOKUP(FV17,Tabela1[],3,FALSE),"")</f>
        <v/>
      </c>
      <c r="FX17" t="str">
        <f t="shared" ca="1" si="140"/>
        <v/>
      </c>
      <c r="FY17" t="str">
        <f t="shared" ca="1" si="140"/>
        <v/>
      </c>
      <c r="FZ17" t="str">
        <f t="shared" ca="1" si="140"/>
        <v/>
      </c>
      <c r="GA17" t="str">
        <f t="shared" ca="1" si="140"/>
        <v/>
      </c>
      <c r="GB17" t="str">
        <f t="shared" ca="1" si="140"/>
        <v/>
      </c>
      <c r="GC17" t="str">
        <f t="shared" ca="1" si="140"/>
        <v/>
      </c>
      <c r="GD17" t="str">
        <f t="shared" ca="1" si="140"/>
        <v/>
      </c>
      <c r="GE17" t="str">
        <f t="shared" ca="1" si="140"/>
        <v/>
      </c>
      <c r="GF17">
        <v>11</v>
      </c>
      <c r="GG17" t="str">
        <f t="shared" ca="1" si="141"/>
        <v/>
      </c>
      <c r="GH17" t="str">
        <f t="shared" ca="1" si="141"/>
        <v/>
      </c>
      <c r="GI17" t="str">
        <f t="shared" ca="1" si="141"/>
        <v/>
      </c>
      <c r="GJ17" t="str">
        <f t="shared" ca="1" si="141"/>
        <v/>
      </c>
      <c r="GK17" t="str">
        <f t="shared" ca="1" si="141"/>
        <v/>
      </c>
      <c r="GL17" t="str">
        <f t="shared" ca="1" si="141"/>
        <v/>
      </c>
      <c r="GM17" t="str">
        <f t="shared" ca="1" si="141"/>
        <v/>
      </c>
      <c r="GN17" t="str">
        <f t="shared" ca="1" si="141"/>
        <v/>
      </c>
      <c r="GP17">
        <v>12</v>
      </c>
      <c r="GQ17" t="str">
        <f t="shared" ca="1" si="142"/>
        <v/>
      </c>
      <c r="GR17" t="str">
        <f ca="1">_xlfn.IFNA(IF(VLOOKUP($GQ17,Tabela1[#All],6,FALSE)&lt;&gt;0,VLOOKUP($GQ17,Tabela1[#All],6,FALSE),""),"")</f>
        <v/>
      </c>
      <c r="GS17" t="str">
        <f ca="1">_xlfn.IFNA(IF(VLOOKUP($GQ17,Tabela1[#All],7,FALSE)&lt;&gt;0,VLOOKUP($GQ17,Tabela1[#All],7,FALSE),""),"")</f>
        <v/>
      </c>
      <c r="GT17" t="str">
        <f ca="1">_xlfn.IFNA(IF(VLOOKUP($GQ17,Tabela1[#All],8,FALSE)&lt;&gt;0,VLOOKUP($GQ17,Tabela1[#All],8,FALSE),""),"")</f>
        <v/>
      </c>
      <c r="GU17" t="str">
        <f ca="1">_xlfn.IFNA(IF(VLOOKUP($GQ17,Tabela1[#All],10,FALSE)&lt;&gt;"0",VLOOKUP($GQ17,Tabela1[#All],10,FALSE),""),"")</f>
        <v/>
      </c>
      <c r="GV17" t="str">
        <f t="shared" ca="1" si="58"/>
        <v/>
      </c>
      <c r="GW17" t="str">
        <f t="shared" ca="1" si="59"/>
        <v/>
      </c>
      <c r="GX17" t="str">
        <f t="shared" ca="1" si="60"/>
        <v/>
      </c>
      <c r="GY17" t="str">
        <f t="shared" ca="1" si="61"/>
        <v/>
      </c>
      <c r="GZ17" t="str">
        <f t="shared" ca="1" si="62"/>
        <v/>
      </c>
      <c r="HA17" t="str">
        <f t="shared" ca="1" si="63"/>
        <v/>
      </c>
      <c r="HB17" t="str">
        <f t="shared" ca="1" si="64"/>
        <v/>
      </c>
      <c r="HC17" t="str">
        <f t="shared" ca="1" si="105"/>
        <v/>
      </c>
      <c r="HD17" t="str">
        <f t="shared" ca="1" si="65"/>
        <v/>
      </c>
      <c r="HE17" t="str">
        <f t="shared" ca="1" si="65"/>
        <v/>
      </c>
      <c r="HF17" t="str">
        <f t="shared" ca="1" si="65"/>
        <v/>
      </c>
      <c r="HG17" t="str">
        <f ca="1">_xlfn.IFNA(IF(INDEX('Tabela kolorów'!$A$1:$AP$42,MATCH(HD17,'Tabela kolorów'!$A$1:$AP$1,0),MATCH(HE17,'Tabela kolorów'!$A$1:$A$42,0))=1,"+","-"),"")</f>
        <v/>
      </c>
      <c r="HH17" s="1" t="str">
        <f ca="1">_xlfn.IFNA(IF(INDEX('Tabela kolorów'!$A$1:$AP$42,MATCH(HD17,'Tabela kolorów'!$A$1:$AP$1,0),MATCH(HF17,'Tabela kolorów'!$A$1:$A$42,0))=1,"+","-"),"")</f>
        <v/>
      </c>
      <c r="HI17" s="1" t="str">
        <f ca="1">_xlfn.IFNA(IF(INDEX('Tabela kolorów'!$A$1:$AP$42,MATCH(HE17,'Tabela kolorów'!$A$1:$AP$1,0),MATCH(HF17,'Tabela kolorów'!$A$1:$A$42,0))=1,"+","-"),"")</f>
        <v/>
      </c>
      <c r="HJ17" t="str">
        <f t="shared" ca="1" si="122"/>
        <v/>
      </c>
      <c r="HK17" t="str">
        <f t="shared" ca="1" si="66"/>
        <v/>
      </c>
      <c r="HL17" t="str">
        <f t="shared" ca="1" si="67"/>
        <v/>
      </c>
      <c r="HO17">
        <v>11</v>
      </c>
      <c r="HP17" t="str">
        <f t="shared" ca="1" si="68"/>
        <v/>
      </c>
      <c r="HQ17" t="str">
        <f ca="1">IF(HP17&lt;&gt;"",VLOOKUP(HP17,Tabela1[],3,FALSE),"")</f>
        <v/>
      </c>
      <c r="HR17" t="str">
        <f t="shared" ca="1" si="143"/>
        <v/>
      </c>
      <c r="HS17" t="str">
        <f t="shared" ca="1" si="143"/>
        <v/>
      </c>
      <c r="HT17" t="str">
        <f t="shared" ca="1" si="143"/>
        <v/>
      </c>
      <c r="HU17" t="str">
        <f t="shared" ca="1" si="143"/>
        <v/>
      </c>
      <c r="HV17" t="str">
        <f t="shared" ca="1" si="143"/>
        <v/>
      </c>
      <c r="HW17" t="str">
        <f t="shared" ca="1" si="143"/>
        <v/>
      </c>
      <c r="HX17" t="str">
        <f t="shared" ca="1" si="143"/>
        <v/>
      </c>
      <c r="HY17" t="str">
        <f t="shared" ca="1" si="143"/>
        <v/>
      </c>
      <c r="HZ17">
        <v>11</v>
      </c>
      <c r="IA17" t="str">
        <f t="shared" ca="1" si="144"/>
        <v/>
      </c>
      <c r="IB17" t="str">
        <f t="shared" ca="1" si="144"/>
        <v/>
      </c>
      <c r="IC17" t="str">
        <f t="shared" ca="1" si="144"/>
        <v/>
      </c>
      <c r="ID17" t="str">
        <f t="shared" ca="1" si="144"/>
        <v/>
      </c>
      <c r="IE17" t="str">
        <f t="shared" ca="1" si="144"/>
        <v/>
      </c>
      <c r="IF17" t="str">
        <f t="shared" ca="1" si="144"/>
        <v/>
      </c>
      <c r="IG17" t="str">
        <f t="shared" ca="1" si="144"/>
        <v/>
      </c>
      <c r="IH17" t="str">
        <f t="shared" ca="1" si="144"/>
        <v/>
      </c>
      <c r="IJ17">
        <v>12</v>
      </c>
      <c r="IK17" t="str">
        <f t="shared" ca="1" si="145"/>
        <v/>
      </c>
      <c r="IL17" t="str">
        <f ca="1">_xlfn.IFNA(IF(VLOOKUP($IK17,Tabela1[#All],6,FALSE)&lt;&gt;0,VLOOKUP($IK17,Tabela1[#All],6,FALSE),""),"")</f>
        <v/>
      </c>
      <c r="IM17" t="str">
        <f ca="1">_xlfn.IFNA(IF(VLOOKUP($IK17,Tabela1[#All],7,FALSE)&lt;&gt;0,VLOOKUP($IK17,Tabela1[#All],7,FALSE),""),"")</f>
        <v/>
      </c>
      <c r="IN17" t="str">
        <f ca="1">_xlfn.IFNA(IF(VLOOKUP($IK17,Tabela1[#All],8,FALSE)&lt;&gt;0,VLOOKUP($IK17,Tabela1[#All],8,FALSE),""),"")</f>
        <v/>
      </c>
      <c r="IO17" t="str">
        <f ca="1">_xlfn.IFNA(IF(VLOOKUP($IK17,Tabela1[#All],10,FALSE)&lt;&gt;"0",VLOOKUP($IK17,Tabela1[#All],10,FALSE),""),"")</f>
        <v/>
      </c>
      <c r="IP17" t="str">
        <f t="shared" ca="1" si="71"/>
        <v/>
      </c>
      <c r="IQ17" t="str">
        <f t="shared" ca="1" si="72"/>
        <v/>
      </c>
      <c r="IR17" t="str">
        <f t="shared" ca="1" si="73"/>
        <v/>
      </c>
      <c r="IS17" t="str">
        <f t="shared" ca="1" si="74"/>
        <v/>
      </c>
      <c r="IT17" t="str">
        <f t="shared" ca="1" si="75"/>
        <v/>
      </c>
      <c r="IU17" t="str">
        <f t="shared" ca="1" si="76"/>
        <v/>
      </c>
      <c r="IV17" t="str">
        <f t="shared" ca="1" si="77"/>
        <v/>
      </c>
      <c r="IW17" t="str">
        <f t="shared" ca="1" si="107"/>
        <v/>
      </c>
      <c r="IX17" t="str">
        <f t="shared" ca="1" si="78"/>
        <v/>
      </c>
      <c r="IY17" t="str">
        <f t="shared" ca="1" si="78"/>
        <v/>
      </c>
      <c r="IZ17" t="str">
        <f t="shared" ca="1" si="78"/>
        <v/>
      </c>
      <c r="JA17" t="str">
        <f ca="1">_xlfn.IFNA(IF(INDEX('Tabela kolorów'!$A$1:$AP$42,MATCH(IX17,'Tabela kolorów'!$A$1:$AP$1,0),MATCH(IY17,'Tabela kolorów'!$A$1:$A$42,0))=1,"+","-"),"")</f>
        <v/>
      </c>
      <c r="JB17" s="1" t="str">
        <f ca="1">_xlfn.IFNA(IF(INDEX('Tabela kolorów'!$A$1:$AP$42,MATCH(IX17,'Tabela kolorów'!$A$1:$AP$1,0),MATCH(IZ17,'Tabela kolorów'!$A$1:$A$42,0))=1,"+","-"),"")</f>
        <v/>
      </c>
      <c r="JC17" s="1" t="str">
        <f ca="1">_xlfn.IFNA(IF(INDEX('Tabela kolorów'!$A$1:$AP$42,MATCH(IY17,'Tabela kolorów'!$A$1:$AP$1,0),MATCH(IZ17,'Tabela kolorów'!$A$1:$A$42,0))=1,"+","-"),"")</f>
        <v/>
      </c>
      <c r="JD17" t="str">
        <f t="shared" ca="1" si="123"/>
        <v/>
      </c>
      <c r="JE17" t="str">
        <f t="shared" ca="1" si="79"/>
        <v/>
      </c>
      <c r="JF17" t="str">
        <f t="shared" ca="1" si="80"/>
        <v/>
      </c>
      <c r="JI17">
        <v>11</v>
      </c>
      <c r="JJ17" t="str">
        <f t="shared" ca="1" si="81"/>
        <v/>
      </c>
      <c r="JK17" t="str">
        <f ca="1">IF(JJ17&lt;&gt;"",VLOOKUP(JJ17,Tabela1[],3,FALSE),"")</f>
        <v/>
      </c>
      <c r="JL17" t="str">
        <f t="shared" ca="1" si="146"/>
        <v/>
      </c>
      <c r="JM17" t="str">
        <f t="shared" ca="1" si="146"/>
        <v/>
      </c>
      <c r="JN17" t="str">
        <f t="shared" ca="1" si="146"/>
        <v/>
      </c>
      <c r="JO17" t="str">
        <f t="shared" ca="1" si="146"/>
        <v/>
      </c>
      <c r="JP17" t="str">
        <f t="shared" ca="1" si="146"/>
        <v/>
      </c>
      <c r="JQ17" t="str">
        <f t="shared" ca="1" si="146"/>
        <v/>
      </c>
      <c r="JR17" t="str">
        <f t="shared" ca="1" si="146"/>
        <v/>
      </c>
      <c r="JS17" t="str">
        <f t="shared" ca="1" si="146"/>
        <v/>
      </c>
      <c r="JT17">
        <v>11</v>
      </c>
      <c r="JU17" t="str">
        <f t="shared" ca="1" si="147"/>
        <v/>
      </c>
      <c r="JV17" t="str">
        <f t="shared" ca="1" si="147"/>
        <v/>
      </c>
      <c r="JW17" t="str">
        <f t="shared" ca="1" si="147"/>
        <v/>
      </c>
      <c r="JX17" t="str">
        <f t="shared" ca="1" si="147"/>
        <v/>
      </c>
      <c r="JY17" t="str">
        <f t="shared" ca="1" si="147"/>
        <v/>
      </c>
      <c r="JZ17" t="str">
        <f t="shared" ca="1" si="147"/>
        <v/>
      </c>
      <c r="KA17" t="str">
        <f t="shared" ca="1" si="147"/>
        <v/>
      </c>
      <c r="KB17" t="str">
        <f t="shared" ca="1" si="147"/>
        <v/>
      </c>
      <c r="KD17">
        <v>12</v>
      </c>
      <c r="KE17" t="str">
        <f t="shared" ca="1" si="148"/>
        <v/>
      </c>
      <c r="KF17" t="str">
        <f ca="1">_xlfn.IFNA(IF(VLOOKUP($KE17,Tabela1[#All],6,FALSE)&lt;&gt;0,VLOOKUP($KE17,Tabela1[#All],6,FALSE),""),"")</f>
        <v/>
      </c>
      <c r="KG17" t="str">
        <f ca="1">_xlfn.IFNA(IF(VLOOKUP($KE17,Tabela1[#All],7,FALSE)&lt;&gt;0,VLOOKUP($KE17,Tabela1[#All],7,FALSE),""),"")</f>
        <v/>
      </c>
      <c r="KH17" t="str">
        <f ca="1">_xlfn.IFNA(IF(VLOOKUP($KE17,Tabela1[#All],8,FALSE)&lt;&gt;0,VLOOKUP($KE17,Tabela1[#All],8,FALSE),""),"")</f>
        <v/>
      </c>
      <c r="KI17" t="str">
        <f ca="1">_xlfn.IFNA(IF(VLOOKUP($KE17,Tabela1[#All],10,FALSE)&lt;&gt;"0",VLOOKUP($KE17,Tabela1[#All],10,FALSE),""),"")</f>
        <v/>
      </c>
      <c r="KJ17" t="str">
        <f t="shared" ca="1" si="109"/>
        <v/>
      </c>
      <c r="KK17" t="str">
        <f t="shared" ca="1" si="110"/>
        <v/>
      </c>
      <c r="KL17" t="str">
        <f t="shared" ca="1" si="111"/>
        <v/>
      </c>
      <c r="KM17" t="str">
        <f t="shared" ca="1" si="84"/>
        <v/>
      </c>
      <c r="KN17" t="str">
        <f t="shared" ca="1" si="85"/>
        <v/>
      </c>
      <c r="KO17" t="str">
        <f t="shared" ca="1" si="86"/>
        <v/>
      </c>
      <c r="KP17" t="str">
        <f t="shared" ca="1" si="87"/>
        <v/>
      </c>
      <c r="KQ17" t="str">
        <f t="shared" ca="1" si="112"/>
        <v/>
      </c>
      <c r="KR17" t="str">
        <f t="shared" ca="1" si="88"/>
        <v/>
      </c>
      <c r="KS17" t="str">
        <f t="shared" ca="1" si="88"/>
        <v/>
      </c>
      <c r="KT17" t="str">
        <f t="shared" ca="1" si="88"/>
        <v/>
      </c>
      <c r="KU17" t="str">
        <f ca="1">_xlfn.IFNA(IF(INDEX('Tabela kolorów'!$A$1:$AP$42,MATCH(KR17,'Tabela kolorów'!$A$1:$AP$1,0),MATCH(KS17,'Tabela kolorów'!$A$1:$A$42,0))=1,"+","-"),"")</f>
        <v/>
      </c>
      <c r="KV17" s="1" t="str">
        <f ca="1">_xlfn.IFNA(IF(INDEX('Tabela kolorów'!$A$1:$AP$42,MATCH(KR17,'Tabela kolorów'!$A$1:$AP$1,0),MATCH(KT17,'Tabela kolorów'!$A$1:$A$42,0))=1,"+","-"),"")</f>
        <v/>
      </c>
      <c r="KW17" s="1" t="str">
        <f ca="1">_xlfn.IFNA(IF(INDEX('Tabela kolorów'!$A$1:$AP$42,MATCH(KS17,'Tabela kolorów'!$A$1:$AP$1,0),MATCH(KT17,'Tabela kolorów'!$A$1:$A$42,0))=1,"+","-"),"")</f>
        <v/>
      </c>
      <c r="KX17" t="str">
        <f t="shared" ca="1" si="133"/>
        <v/>
      </c>
      <c r="KY17" t="str">
        <f t="shared" ca="1" si="89"/>
        <v/>
      </c>
      <c r="KZ17" t="str">
        <f t="shared" ca="1" si="90"/>
        <v/>
      </c>
      <c r="LC17">
        <v>11</v>
      </c>
      <c r="LD17" t="str">
        <f t="shared" ca="1" si="91"/>
        <v/>
      </c>
      <c r="LE17" t="str">
        <f ca="1">IF(LD17&lt;&gt;"",VLOOKUP(LD17,Tabela1[],3,FALSE),"")</f>
        <v/>
      </c>
      <c r="LF17" t="str">
        <f t="shared" ca="1" si="149"/>
        <v/>
      </c>
      <c r="LG17" t="str">
        <f t="shared" ca="1" si="149"/>
        <v/>
      </c>
      <c r="LH17" t="str">
        <f t="shared" ca="1" si="149"/>
        <v/>
      </c>
      <c r="LI17" t="str">
        <f t="shared" ca="1" si="149"/>
        <v/>
      </c>
      <c r="LJ17" t="str">
        <f t="shared" ca="1" si="149"/>
        <v/>
      </c>
      <c r="LK17" t="str">
        <f t="shared" ca="1" si="149"/>
        <v/>
      </c>
      <c r="LL17" t="str">
        <f t="shared" ca="1" si="149"/>
        <v/>
      </c>
      <c r="LM17" t="str">
        <f t="shared" ca="1" si="149"/>
        <v/>
      </c>
      <c r="LN17">
        <v>11</v>
      </c>
      <c r="LO17" t="str">
        <f t="shared" ref="LO17:LV26" ca="1" si="152">TRIM(MID(SUBSTITUTE(LO$5,";",REPT(" ",LEN(LO$5))),$LN17*LEN(LO$5)+1,LEN(LO$5)))</f>
        <v/>
      </c>
      <c r="LP17" t="str">
        <f t="shared" ca="1" si="152"/>
        <v/>
      </c>
      <c r="LQ17" t="str">
        <f t="shared" ca="1" si="152"/>
        <v/>
      </c>
      <c r="LR17" t="str">
        <f t="shared" ca="1" si="152"/>
        <v/>
      </c>
      <c r="LS17" t="str">
        <f t="shared" ca="1" si="152"/>
        <v/>
      </c>
      <c r="LT17" t="str">
        <f t="shared" ca="1" si="152"/>
        <v/>
      </c>
      <c r="LU17" t="str">
        <f t="shared" ca="1" si="152"/>
        <v/>
      </c>
      <c r="LV17" t="str">
        <f t="shared" ca="1" si="152"/>
        <v/>
      </c>
    </row>
    <row r="18" spans="1:334" x14ac:dyDescent="0.3">
      <c r="A18" t="s">
        <v>730</v>
      </c>
      <c r="B18" t="s">
        <v>718</v>
      </c>
      <c r="C18" t="s">
        <v>7</v>
      </c>
      <c r="D18" t="s">
        <v>10</v>
      </c>
      <c r="E18" t="str">
        <f t="shared" si="0"/>
        <v>uniwersalnecodzienny</v>
      </c>
      <c r="F18" t="s">
        <v>431</v>
      </c>
      <c r="G18" t="s">
        <v>435</v>
      </c>
      <c r="H18" t="s">
        <v>710</v>
      </c>
      <c r="I18" t="s">
        <v>8</v>
      </c>
      <c r="K18" s="731"/>
      <c r="L18" s="679">
        <v>11</v>
      </c>
      <c r="N18" s="672" t="str">
        <f>_xlfn.IFNA(IF(VLOOKUP($M18,Tabela1[#All],6,FALSE)&lt;&gt;0,VLOOKUP($M18,Tabela1[#All],6,FALSE),""),"")</f>
        <v/>
      </c>
      <c r="O18" s="672" t="str">
        <f>_xlfn.IFNA(IF(VLOOKUP($M18,Tabela1[#All],7,FALSE)&lt;&gt;0,VLOOKUP($M18,Tabela1[#All],7,FALSE),""),"")</f>
        <v/>
      </c>
      <c r="P18" s="672" t="str">
        <f>_xlfn.IFNA(IF(VLOOKUP($M18,Tabela1[#All],8,FALSE)&lt;&gt;0,VLOOKUP($M18,Tabela1[#All],8,FALSE),""),"")</f>
        <v/>
      </c>
      <c r="Q18" s="684" t="str">
        <f>_xlfn.IFNA(IF(VLOOKUP($M18,Tabela1[#All],10,FALSE)&lt;&gt;"0",VLOOKUP($M18,Tabela1[#All],10,FALSE),""),"")</f>
        <v/>
      </c>
      <c r="R18" s="686" t="str">
        <f t="shared" si="114"/>
        <v/>
      </c>
      <c r="S18" s="672" t="str">
        <f t="shared" si="115"/>
        <v/>
      </c>
      <c r="T18" s="672" t="str">
        <f t="shared" si="125"/>
        <v/>
      </c>
      <c r="U18" s="672" t="str">
        <f t="shared" si="126"/>
        <v/>
      </c>
      <c r="V18" s="672" t="str">
        <f t="shared" si="116"/>
        <v/>
      </c>
      <c r="W18" s="672" t="str">
        <f t="shared" si="127"/>
        <v/>
      </c>
      <c r="X18" s="687" t="str">
        <f t="shared" si="128"/>
        <v/>
      </c>
      <c r="Y18" s="686" t="str">
        <f t="shared" si="129"/>
        <v/>
      </c>
      <c r="Z18" s="672" t="str">
        <f t="shared" si="117"/>
        <v/>
      </c>
      <c r="AA18" s="672" t="str">
        <f t="shared" si="117"/>
        <v/>
      </c>
      <c r="AB18" s="679" t="str">
        <f t="shared" si="117"/>
        <v/>
      </c>
      <c r="AC18" s="685" t="str">
        <f>_xlfn.IFNA(IF(INDEX('Tabela kolorów'!$A$1:$AP$42,MATCH(Z18,'Tabela kolorów'!$A$1:$AP$1,0),MATCH(AA18,'Tabela kolorów'!$A$1:$A$42,0))=1,"+","-"),"")</f>
        <v/>
      </c>
      <c r="AD18" s="10" t="str">
        <f>_xlfn.IFNA(IF(INDEX('Tabela kolorów'!$A$1:$AP$42,MATCH(Z18,'Tabela kolorów'!$A$1:$AP$1,0),MATCH(AB18,'Tabela kolorów'!$A$1:$A$42,0))=1,"+","-"),"")</f>
        <v/>
      </c>
      <c r="AE18" s="10" t="str">
        <f>_xlfn.IFNA(IF(INDEX('Tabela kolorów'!$A$1:$AP$42,MATCH(AA18,'Tabela kolorów'!$A$1:$AP$1,0),MATCH(AB18,'Tabela kolorów'!$A$1:$A$42,0))=1,"+","-"),"")</f>
        <v/>
      </c>
      <c r="AF18" s="679" t="str">
        <f t="shared" si="136"/>
        <v/>
      </c>
      <c r="AG18" s="688" t="str">
        <f t="shared" si="118"/>
        <v/>
      </c>
      <c r="AH18" s="701" t="str">
        <f t="shared" si="131"/>
        <v/>
      </c>
      <c r="AK18" s="10">
        <v>11</v>
      </c>
      <c r="AL18" s="672" t="str">
        <f t="shared" ca="1" si="94"/>
        <v/>
      </c>
      <c r="AM18" s="672" t="str">
        <f ca="1">IF(AL18&lt;&gt;"",VLOOKUP(AL18,Tabela1[],3,FALSE),"")</f>
        <v/>
      </c>
      <c r="AN18" s="672" t="str">
        <f t="shared" ca="1" si="150"/>
        <v/>
      </c>
      <c r="AO18" s="672" t="str">
        <f t="shared" ca="1" si="150"/>
        <v/>
      </c>
      <c r="AP18" s="672" t="str">
        <f t="shared" ca="1" si="150"/>
        <v/>
      </c>
      <c r="AQ18" s="672" t="str">
        <f t="shared" ca="1" si="150"/>
        <v/>
      </c>
      <c r="AR18" s="672" t="str">
        <f t="shared" ca="1" si="150"/>
        <v/>
      </c>
      <c r="AS18" s="672" t="str">
        <f t="shared" ca="1" si="150"/>
        <v/>
      </c>
      <c r="AT18" s="672" t="str">
        <f t="shared" ca="1" si="150"/>
        <v/>
      </c>
      <c r="AU18" s="672" t="str">
        <f t="shared" ca="1" si="150"/>
        <v/>
      </c>
      <c r="AW18" s="702">
        <v>9</v>
      </c>
      <c r="AX18" s="682" t="str">
        <f t="shared" ca="1" si="132"/>
        <v/>
      </c>
      <c r="AY18" s="682" t="str">
        <f t="shared" ca="1" si="132"/>
        <v/>
      </c>
      <c r="AZ18" s="682" t="str">
        <f t="shared" ca="1" si="132"/>
        <v/>
      </c>
      <c r="BA18" s="682" t="str">
        <f t="shared" ca="1" si="132"/>
        <v/>
      </c>
      <c r="BB18" s="682" t="str">
        <f t="shared" ca="1" si="132"/>
        <v/>
      </c>
      <c r="BC18" s="682" t="str">
        <f t="shared" ca="1" si="132"/>
        <v/>
      </c>
      <c r="BD18" s="682" t="str">
        <f t="shared" ca="1" si="132"/>
        <v/>
      </c>
      <c r="BE18" s="682" t="str">
        <f t="shared" ca="1" si="132"/>
        <v/>
      </c>
      <c r="BG18" s="392"/>
      <c r="BH18">
        <v>13</v>
      </c>
      <c r="BI18" t="str">
        <f t="shared" ca="1" si="18"/>
        <v/>
      </c>
      <c r="BJ18" t="str">
        <f ca="1">_xlfn.IFNA(IF(VLOOKUP($BI18,Tabela1[#All],6,FALSE)&lt;&gt;0,VLOOKUP($BI18,Tabela1[#All],6,FALSE),""),"")</f>
        <v/>
      </c>
      <c r="BK18" t="str">
        <f ca="1">_xlfn.IFNA(IF(VLOOKUP($BI18,Tabela1[#All],7,FALSE)&lt;&gt;0,VLOOKUP($BI18,Tabela1[#All],7,FALSE),""),"")</f>
        <v/>
      </c>
      <c r="BL18" t="str">
        <f ca="1">_xlfn.IFNA(IF(VLOOKUP($BI18,Tabela1[#All],8,FALSE)&lt;&gt;0,VLOOKUP($BI18,Tabela1[#All],8,FALSE),""),"")</f>
        <v/>
      </c>
      <c r="BM18" t="str">
        <f ca="1">_xlfn.IFNA(IF(VLOOKUP($BI18,Tabela1[#All],10,FALSE)&lt;&gt;"0",VLOOKUP($BI18,Tabela1[#All],10,FALSE),""),"")</f>
        <v/>
      </c>
      <c r="BN18" t="str">
        <f t="shared" ca="1" si="19"/>
        <v/>
      </c>
      <c r="BO18" t="str">
        <f t="shared" ca="1" si="20"/>
        <v/>
      </c>
      <c r="BP18" t="str">
        <f t="shared" ca="1" si="21"/>
        <v/>
      </c>
      <c r="BQ18" t="str">
        <f t="shared" ca="1" si="22"/>
        <v/>
      </c>
      <c r="BR18" t="str">
        <f t="shared" ca="1" si="23"/>
        <v/>
      </c>
      <c r="BS18" t="str">
        <f t="shared" ca="1" si="24"/>
        <v/>
      </c>
      <c r="BT18" t="str">
        <f t="shared" ca="1" si="25"/>
        <v/>
      </c>
      <c r="BU18" t="str">
        <f t="shared" ca="1" si="97"/>
        <v/>
      </c>
      <c r="BV18" t="str">
        <f t="shared" ca="1" si="26"/>
        <v/>
      </c>
      <c r="BW18" t="str">
        <f t="shared" ca="1" si="26"/>
        <v/>
      </c>
      <c r="BX18" t="str">
        <f t="shared" ca="1" si="26"/>
        <v/>
      </c>
      <c r="BY18" t="str">
        <f ca="1">_xlfn.IFNA(IF(INDEX('Tabela kolorów'!$A$1:$AP$42,MATCH(BV18,'Tabela kolorów'!$A$1:$AP$1,0),MATCH(BW18,'Tabela kolorów'!$A$1:$A$42,0))=1,"+","-"),"")</f>
        <v/>
      </c>
      <c r="BZ18" s="1" t="str">
        <f ca="1">_xlfn.IFNA(IF(INDEX('Tabela kolorów'!$A$1:$AP$42,MATCH(BV18,'Tabela kolorów'!$A$1:$AP$1,0),MATCH(BX18,'Tabela kolorów'!$A$1:$A$42,0))=1,"+","-"),"")</f>
        <v/>
      </c>
      <c r="CA18" s="1" t="str">
        <f ca="1">_xlfn.IFNA(IF(INDEX('Tabela kolorów'!$A$1:$AP$42,MATCH(BW18,'Tabela kolorów'!$A$1:$AP$1,0),MATCH(BX18,'Tabela kolorów'!$A$1:$A$42,0))=1,"+","-"),"")</f>
        <v/>
      </c>
      <c r="CB18" t="str">
        <f t="shared" ca="1" si="98"/>
        <v/>
      </c>
      <c r="CC18" t="str">
        <f t="shared" ca="1" si="27"/>
        <v/>
      </c>
      <c r="CD18" t="str">
        <f t="shared" ca="1" si="28"/>
        <v/>
      </c>
      <c r="CG18">
        <v>12</v>
      </c>
      <c r="CH18" t="str">
        <f t="shared" ca="1" si="29"/>
        <v/>
      </c>
      <c r="CI18" t="str">
        <f ca="1">IF(CH18&lt;&gt;"",VLOOKUP(CH18,Tabela1[],3,FALSE),"")</f>
        <v/>
      </c>
      <c r="CJ18" t="str">
        <f t="shared" ca="1" si="137"/>
        <v/>
      </c>
      <c r="CK18" t="str">
        <f t="shared" ca="1" si="137"/>
        <v/>
      </c>
      <c r="CL18" t="str">
        <f t="shared" ca="1" si="137"/>
        <v/>
      </c>
      <c r="CM18" t="str">
        <f t="shared" ca="1" si="137"/>
        <v/>
      </c>
      <c r="CN18" t="str">
        <f t="shared" ca="1" si="137"/>
        <v/>
      </c>
      <c r="CO18" t="str">
        <f t="shared" ca="1" si="137"/>
        <v/>
      </c>
      <c r="CP18" t="str">
        <f t="shared" ca="1" si="137"/>
        <v/>
      </c>
      <c r="CQ18" t="str">
        <f t="shared" ca="1" si="137"/>
        <v/>
      </c>
      <c r="CR18">
        <v>12</v>
      </c>
      <c r="CS18" t="str">
        <f t="shared" ca="1" si="138"/>
        <v/>
      </c>
      <c r="CT18" t="str">
        <f t="shared" ca="1" si="138"/>
        <v/>
      </c>
      <c r="CU18" t="str">
        <f t="shared" ca="1" si="138"/>
        <v/>
      </c>
      <c r="CV18" t="str">
        <f t="shared" ca="1" si="138"/>
        <v/>
      </c>
      <c r="CW18" t="str">
        <f t="shared" ca="1" si="138"/>
        <v/>
      </c>
      <c r="CX18" t="str">
        <f t="shared" ca="1" si="138"/>
        <v/>
      </c>
      <c r="CY18" t="str">
        <f t="shared" ca="1" si="138"/>
        <v/>
      </c>
      <c r="CZ18" t="str">
        <f t="shared" ca="1" si="138"/>
        <v/>
      </c>
      <c r="DB18">
        <v>13</v>
      </c>
      <c r="DC18" t="str">
        <f t="shared" ca="1" si="99"/>
        <v/>
      </c>
      <c r="DD18" t="str">
        <f ca="1">_xlfn.IFNA(IF(VLOOKUP($DC18,Tabela1[#All],6,FALSE)&lt;&gt;0,VLOOKUP($DC18,Tabela1[#All],6,FALSE),""),"")</f>
        <v/>
      </c>
      <c r="DE18" t="str">
        <f ca="1">_xlfn.IFNA(IF(VLOOKUP($DC18,Tabela1[#All],7,FALSE)&lt;&gt;0,VLOOKUP($DC18,Tabela1[#All],7,FALSE),""),"")</f>
        <v/>
      </c>
      <c r="DF18" t="str">
        <f ca="1">_xlfn.IFNA(IF(VLOOKUP($DC18,Tabela1[#All],8,FALSE)&lt;&gt;0,VLOOKUP($DC18,Tabela1[#All],8,FALSE),""),"")</f>
        <v/>
      </c>
      <c r="DG18" t="str">
        <f ca="1">_xlfn.IFNA(IF(VLOOKUP($DC18,Tabela1[#All],10,FALSE)&lt;&gt;"0",VLOOKUP($DC18,Tabela1[#All],10,FALSE),""),"")</f>
        <v/>
      </c>
      <c r="DH18" t="str">
        <f t="shared" ca="1" si="32"/>
        <v/>
      </c>
      <c r="DI18" t="str">
        <f t="shared" ca="1" si="33"/>
        <v/>
      </c>
      <c r="DJ18" t="str">
        <f t="shared" ca="1" si="34"/>
        <v/>
      </c>
      <c r="DK18" t="str">
        <f t="shared" ca="1" si="35"/>
        <v/>
      </c>
      <c r="DL18" t="str">
        <f t="shared" ca="1" si="36"/>
        <v/>
      </c>
      <c r="DM18" t="str">
        <f t="shared" ca="1" si="37"/>
        <v/>
      </c>
      <c r="DN18" t="str">
        <f t="shared" ca="1" si="38"/>
        <v/>
      </c>
      <c r="DO18" t="str">
        <f t="shared" ca="1" si="134"/>
        <v/>
      </c>
      <c r="DP18" t="str">
        <f t="shared" ca="1" si="39"/>
        <v/>
      </c>
      <c r="DQ18" t="str">
        <f t="shared" ca="1" si="39"/>
        <v/>
      </c>
      <c r="DR18" t="str">
        <f t="shared" ca="1" si="39"/>
        <v/>
      </c>
      <c r="DS18" t="str">
        <f ca="1">_xlfn.IFNA(IF(INDEX('Tabela kolorów'!$A$1:$AP$42,MATCH(DP18,'Tabela kolorów'!$A$1:$AP$1,0),MATCH(DQ18,'Tabela kolorów'!$A$1:$A$42,0))=1,"+","-"),"")</f>
        <v/>
      </c>
      <c r="DT18" s="1" t="str">
        <f ca="1">_xlfn.IFNA(IF(INDEX('Tabela kolorów'!$A$1:$AP$42,MATCH(DP18,'Tabela kolorów'!$A$1:$AP$1,0),MATCH(DR18,'Tabela kolorów'!$A$1:$A$42,0))=1,"+","-"),"")</f>
        <v/>
      </c>
      <c r="DU18" s="1" t="str">
        <f ca="1">_xlfn.IFNA(IF(INDEX('Tabela kolorów'!$A$1:$AP$42,MATCH(DQ18,'Tabela kolorów'!$A$1:$AP$1,0),MATCH(DR18,'Tabela kolorów'!$A$1:$A$42,0))=1,"+","-"),"")</f>
        <v/>
      </c>
      <c r="DV18" t="str">
        <f t="shared" ca="1" si="120"/>
        <v/>
      </c>
      <c r="DW18" t="str">
        <f t="shared" ca="1" si="40"/>
        <v/>
      </c>
      <c r="DX18" t="str">
        <f t="shared" ca="1" si="41"/>
        <v/>
      </c>
      <c r="EA18">
        <v>12</v>
      </c>
      <c r="EB18" t="str">
        <f t="shared" ca="1" si="42"/>
        <v/>
      </c>
      <c r="EC18" t="str">
        <f ca="1">IF(EB18&lt;&gt;"",VLOOKUP(EB18,Tabela1[],3,FALSE),"")</f>
        <v/>
      </c>
      <c r="ED18" t="str">
        <f t="shared" ca="1" si="139"/>
        <v/>
      </c>
      <c r="EE18" t="str">
        <f t="shared" ca="1" si="139"/>
        <v/>
      </c>
      <c r="EF18" t="str">
        <f t="shared" ca="1" si="139"/>
        <v/>
      </c>
      <c r="EG18" t="str">
        <f t="shared" ca="1" si="139"/>
        <v/>
      </c>
      <c r="EH18" t="str">
        <f t="shared" ca="1" si="139"/>
        <v/>
      </c>
      <c r="EI18" t="str">
        <f t="shared" ca="1" si="139"/>
        <v/>
      </c>
      <c r="EJ18" t="str">
        <f t="shared" ca="1" si="139"/>
        <v/>
      </c>
      <c r="EK18" t="str">
        <f t="shared" ca="1" si="139"/>
        <v/>
      </c>
      <c r="EL18">
        <v>12</v>
      </c>
      <c r="EM18" t="str">
        <f t="shared" ca="1" si="151"/>
        <v/>
      </c>
      <c r="EN18" t="str">
        <f t="shared" ca="1" si="151"/>
        <v/>
      </c>
      <c r="EO18" t="str">
        <f t="shared" ca="1" si="151"/>
        <v/>
      </c>
      <c r="EP18" t="str">
        <f t="shared" ca="1" si="151"/>
        <v/>
      </c>
      <c r="EQ18" t="str">
        <f t="shared" ca="1" si="151"/>
        <v/>
      </c>
      <c r="ER18" t="str">
        <f t="shared" ca="1" si="151"/>
        <v/>
      </c>
      <c r="ES18" t="str">
        <f t="shared" ca="1" si="151"/>
        <v/>
      </c>
      <c r="ET18" t="str">
        <f t="shared" ca="1" si="151"/>
        <v/>
      </c>
      <c r="EV18">
        <v>13</v>
      </c>
      <c r="EW18" t="str">
        <f t="shared" ca="1" si="102"/>
        <v/>
      </c>
      <c r="EX18" t="str">
        <f ca="1">_xlfn.IFNA(IF(VLOOKUP($EW18,Tabela1[#All],6,FALSE)&lt;&gt;0,VLOOKUP($EW18,Tabela1[#All],6,FALSE),""),"")</f>
        <v/>
      </c>
      <c r="EY18" t="str">
        <f ca="1">_xlfn.IFNA(IF(VLOOKUP($EW18,Tabela1[#All],7,FALSE)&lt;&gt;0,VLOOKUP($EW18,Tabela1[#All],7,FALSE),""),"")</f>
        <v/>
      </c>
      <c r="EZ18" t="str">
        <f ca="1">_xlfn.IFNA(IF(VLOOKUP($EW18,Tabela1[#All],8,FALSE)&lt;&gt;0,VLOOKUP($EW18,Tabela1[#All],8,FALSE),""),"")</f>
        <v/>
      </c>
      <c r="FA18" t="str">
        <f ca="1">_xlfn.IFNA(IF(VLOOKUP($EW18,Tabela1[#All],10,FALSE)&lt;&gt;"0",VLOOKUP($EW18,Tabela1[#All],10,FALSE),""),"")</f>
        <v/>
      </c>
      <c r="FB18" t="str">
        <f t="shared" ca="1" si="45"/>
        <v/>
      </c>
      <c r="FC18" t="str">
        <f t="shared" ca="1" si="46"/>
        <v/>
      </c>
      <c r="FD18" t="str">
        <f t="shared" ca="1" si="47"/>
        <v/>
      </c>
      <c r="FE18" t="str">
        <f t="shared" ca="1" si="48"/>
        <v/>
      </c>
      <c r="FF18" t="str">
        <f t="shared" ca="1" si="49"/>
        <v/>
      </c>
      <c r="FG18" t="str">
        <f t="shared" ca="1" si="50"/>
        <v/>
      </c>
      <c r="FH18" t="str">
        <f t="shared" ca="1" si="51"/>
        <v/>
      </c>
      <c r="FI18" t="str">
        <f t="shared" ca="1" si="103"/>
        <v/>
      </c>
      <c r="FJ18" t="str">
        <f t="shared" ca="1" si="52"/>
        <v/>
      </c>
      <c r="FK18" t="str">
        <f t="shared" ca="1" si="52"/>
        <v/>
      </c>
      <c r="FL18" t="str">
        <f t="shared" ca="1" si="52"/>
        <v/>
      </c>
      <c r="FM18" t="str">
        <f ca="1">_xlfn.IFNA(IF(INDEX('Tabela kolorów'!$A$1:$AP$42,MATCH(FJ18,'Tabela kolorów'!$A$1:$AP$1,0),MATCH(FK18,'Tabela kolorów'!$A$1:$A$42,0))=1,"+","-"),"")</f>
        <v/>
      </c>
      <c r="FN18" s="1" t="str">
        <f ca="1">_xlfn.IFNA(IF(INDEX('Tabela kolorów'!$A$1:$AP$42,MATCH(FJ18,'Tabela kolorów'!$A$1:$AP$1,0),MATCH(FL18,'Tabela kolorów'!$A$1:$A$42,0))=1,"+","-"),"")</f>
        <v/>
      </c>
      <c r="FO18" s="1" t="str">
        <f ca="1">_xlfn.IFNA(IF(INDEX('Tabela kolorów'!$A$1:$AP$42,MATCH(FK18,'Tabela kolorów'!$A$1:$AP$1,0),MATCH(FL18,'Tabela kolorów'!$A$1:$A$42,0))=1,"+","-"),"")</f>
        <v/>
      </c>
      <c r="FP18" t="str">
        <f t="shared" ca="1" si="121"/>
        <v/>
      </c>
      <c r="FQ18" t="str">
        <f t="shared" ca="1" si="53"/>
        <v/>
      </c>
      <c r="FR18" t="str">
        <f t="shared" ca="1" si="54"/>
        <v/>
      </c>
      <c r="FU18">
        <v>12</v>
      </c>
      <c r="FV18" t="str">
        <f t="shared" ca="1" si="55"/>
        <v/>
      </c>
      <c r="FW18" t="str">
        <f ca="1">IF(FV18&lt;&gt;"",VLOOKUP(FV18,Tabela1[],3,FALSE),"")</f>
        <v/>
      </c>
      <c r="FX18" t="str">
        <f t="shared" ca="1" si="140"/>
        <v/>
      </c>
      <c r="FY18" t="str">
        <f t="shared" ca="1" si="140"/>
        <v/>
      </c>
      <c r="FZ18" t="str">
        <f t="shared" ca="1" si="140"/>
        <v/>
      </c>
      <c r="GA18" t="str">
        <f t="shared" ca="1" si="140"/>
        <v/>
      </c>
      <c r="GB18" t="str">
        <f t="shared" ca="1" si="140"/>
        <v/>
      </c>
      <c r="GC18" t="str">
        <f t="shared" ca="1" si="140"/>
        <v/>
      </c>
      <c r="GD18" t="str">
        <f t="shared" ca="1" si="140"/>
        <v/>
      </c>
      <c r="GE18" t="str">
        <f t="shared" ca="1" si="140"/>
        <v/>
      </c>
      <c r="GF18">
        <v>12</v>
      </c>
      <c r="GG18" t="str">
        <f t="shared" ca="1" si="141"/>
        <v/>
      </c>
      <c r="GH18" t="str">
        <f t="shared" ca="1" si="141"/>
        <v/>
      </c>
      <c r="GI18" t="str">
        <f t="shared" ca="1" si="141"/>
        <v/>
      </c>
      <c r="GJ18" t="str">
        <f t="shared" ca="1" si="141"/>
        <v/>
      </c>
      <c r="GK18" t="str">
        <f t="shared" ca="1" si="141"/>
        <v/>
      </c>
      <c r="GL18" t="str">
        <f t="shared" ca="1" si="141"/>
        <v/>
      </c>
      <c r="GM18" t="str">
        <f t="shared" ca="1" si="141"/>
        <v/>
      </c>
      <c r="GN18" t="str">
        <f t="shared" ca="1" si="141"/>
        <v/>
      </c>
      <c r="GP18">
        <v>13</v>
      </c>
      <c r="GQ18" t="str">
        <f t="shared" ca="1" si="142"/>
        <v/>
      </c>
      <c r="GR18" t="str">
        <f ca="1">_xlfn.IFNA(IF(VLOOKUP($GQ18,Tabela1[#All],6,FALSE)&lt;&gt;0,VLOOKUP($GQ18,Tabela1[#All],6,FALSE),""),"")</f>
        <v/>
      </c>
      <c r="GS18" t="str">
        <f ca="1">_xlfn.IFNA(IF(VLOOKUP($GQ18,Tabela1[#All],7,FALSE)&lt;&gt;0,VLOOKUP($GQ18,Tabela1[#All],7,FALSE),""),"")</f>
        <v/>
      </c>
      <c r="GT18" t="str">
        <f ca="1">_xlfn.IFNA(IF(VLOOKUP($GQ18,Tabela1[#All],8,FALSE)&lt;&gt;0,VLOOKUP($GQ18,Tabela1[#All],8,FALSE),""),"")</f>
        <v/>
      </c>
      <c r="GU18" t="str">
        <f ca="1">_xlfn.IFNA(IF(VLOOKUP($GQ18,Tabela1[#All],10,FALSE)&lt;&gt;"0",VLOOKUP($GQ18,Tabela1[#All],10,FALSE),""),"")</f>
        <v/>
      </c>
      <c r="GV18" t="str">
        <f t="shared" ca="1" si="58"/>
        <v/>
      </c>
      <c r="GW18" t="str">
        <f t="shared" ca="1" si="59"/>
        <v/>
      </c>
      <c r="GX18" t="str">
        <f t="shared" ca="1" si="60"/>
        <v/>
      </c>
      <c r="GY18" t="str">
        <f t="shared" ca="1" si="61"/>
        <v/>
      </c>
      <c r="GZ18" t="str">
        <f t="shared" ca="1" si="62"/>
        <v/>
      </c>
      <c r="HA18" t="str">
        <f t="shared" ca="1" si="63"/>
        <v/>
      </c>
      <c r="HB18" t="str">
        <f t="shared" ca="1" si="64"/>
        <v/>
      </c>
      <c r="HC18" t="str">
        <f t="shared" ca="1" si="105"/>
        <v/>
      </c>
      <c r="HD18" t="str">
        <f t="shared" ca="1" si="65"/>
        <v/>
      </c>
      <c r="HE18" t="str">
        <f t="shared" ca="1" si="65"/>
        <v/>
      </c>
      <c r="HF18" t="str">
        <f t="shared" ca="1" si="65"/>
        <v/>
      </c>
      <c r="HG18" t="str">
        <f ca="1">_xlfn.IFNA(IF(INDEX('Tabela kolorów'!$A$1:$AP$42,MATCH(HD18,'Tabela kolorów'!$A$1:$AP$1,0),MATCH(HE18,'Tabela kolorów'!$A$1:$A$42,0))=1,"+","-"),"")</f>
        <v/>
      </c>
      <c r="HH18" s="1" t="str">
        <f ca="1">_xlfn.IFNA(IF(INDEX('Tabela kolorów'!$A$1:$AP$42,MATCH(HD18,'Tabela kolorów'!$A$1:$AP$1,0),MATCH(HF18,'Tabela kolorów'!$A$1:$A$42,0))=1,"+","-"),"")</f>
        <v/>
      </c>
      <c r="HI18" s="1" t="str">
        <f ca="1">_xlfn.IFNA(IF(INDEX('Tabela kolorów'!$A$1:$AP$42,MATCH(HE18,'Tabela kolorów'!$A$1:$AP$1,0),MATCH(HF18,'Tabela kolorów'!$A$1:$A$42,0))=1,"+","-"),"")</f>
        <v/>
      </c>
      <c r="HJ18" t="str">
        <f t="shared" ca="1" si="122"/>
        <v/>
      </c>
      <c r="HK18" t="str">
        <f t="shared" ca="1" si="66"/>
        <v/>
      </c>
      <c r="HL18" t="str">
        <f t="shared" ca="1" si="67"/>
        <v/>
      </c>
      <c r="HO18">
        <v>12</v>
      </c>
      <c r="HP18" t="str">
        <f t="shared" ca="1" si="68"/>
        <v/>
      </c>
      <c r="HQ18" t="str">
        <f ca="1">IF(HP18&lt;&gt;"",VLOOKUP(HP18,Tabela1[],3,FALSE),"")</f>
        <v/>
      </c>
      <c r="HR18" t="str">
        <f t="shared" ca="1" si="143"/>
        <v/>
      </c>
      <c r="HS18" t="str">
        <f t="shared" ca="1" si="143"/>
        <v/>
      </c>
      <c r="HT18" t="str">
        <f t="shared" ca="1" si="143"/>
        <v/>
      </c>
      <c r="HU18" t="str">
        <f t="shared" ca="1" si="143"/>
        <v/>
      </c>
      <c r="HV18" t="str">
        <f t="shared" ca="1" si="143"/>
        <v/>
      </c>
      <c r="HW18" t="str">
        <f t="shared" ca="1" si="143"/>
        <v/>
      </c>
      <c r="HX18" t="str">
        <f t="shared" ca="1" si="143"/>
        <v/>
      </c>
      <c r="HY18" t="str">
        <f t="shared" ca="1" si="143"/>
        <v/>
      </c>
      <c r="HZ18">
        <v>12</v>
      </c>
      <c r="IA18" t="str">
        <f t="shared" ca="1" si="144"/>
        <v/>
      </c>
      <c r="IB18" t="str">
        <f t="shared" ca="1" si="144"/>
        <v/>
      </c>
      <c r="IC18" t="str">
        <f t="shared" ca="1" si="144"/>
        <v/>
      </c>
      <c r="ID18" t="str">
        <f t="shared" ca="1" si="144"/>
        <v/>
      </c>
      <c r="IE18" t="str">
        <f t="shared" ca="1" si="144"/>
        <v/>
      </c>
      <c r="IF18" t="str">
        <f t="shared" ca="1" si="144"/>
        <v/>
      </c>
      <c r="IG18" t="str">
        <f t="shared" ca="1" si="144"/>
        <v/>
      </c>
      <c r="IH18" t="str">
        <f t="shared" ca="1" si="144"/>
        <v/>
      </c>
      <c r="IJ18">
        <v>13</v>
      </c>
      <c r="IK18" t="str">
        <f t="shared" ca="1" si="145"/>
        <v/>
      </c>
      <c r="IL18" t="str">
        <f ca="1">_xlfn.IFNA(IF(VLOOKUP($IK18,Tabela1[#All],6,FALSE)&lt;&gt;0,VLOOKUP($IK18,Tabela1[#All],6,FALSE),""),"")</f>
        <v/>
      </c>
      <c r="IM18" t="str">
        <f ca="1">_xlfn.IFNA(IF(VLOOKUP($IK18,Tabela1[#All],7,FALSE)&lt;&gt;0,VLOOKUP($IK18,Tabela1[#All],7,FALSE),""),"")</f>
        <v/>
      </c>
      <c r="IN18" t="str">
        <f ca="1">_xlfn.IFNA(IF(VLOOKUP($IK18,Tabela1[#All],8,FALSE)&lt;&gt;0,VLOOKUP($IK18,Tabela1[#All],8,FALSE),""),"")</f>
        <v/>
      </c>
      <c r="IO18" t="str">
        <f ca="1">_xlfn.IFNA(IF(VLOOKUP($IK18,Tabela1[#All],10,FALSE)&lt;&gt;"0",VLOOKUP($IK18,Tabela1[#All],10,FALSE),""),"")</f>
        <v/>
      </c>
      <c r="IP18" t="str">
        <f t="shared" ca="1" si="71"/>
        <v/>
      </c>
      <c r="IQ18" t="str">
        <f t="shared" ca="1" si="72"/>
        <v/>
      </c>
      <c r="IR18" t="str">
        <f t="shared" ca="1" si="73"/>
        <v/>
      </c>
      <c r="IS18" t="str">
        <f t="shared" ca="1" si="74"/>
        <v/>
      </c>
      <c r="IT18" t="str">
        <f t="shared" ca="1" si="75"/>
        <v/>
      </c>
      <c r="IU18" t="str">
        <f t="shared" ca="1" si="76"/>
        <v/>
      </c>
      <c r="IV18" t="str">
        <f t="shared" ca="1" si="77"/>
        <v/>
      </c>
      <c r="IW18" t="str">
        <f t="shared" ca="1" si="107"/>
        <v/>
      </c>
      <c r="IX18" t="str">
        <f t="shared" ca="1" si="78"/>
        <v/>
      </c>
      <c r="IY18" t="str">
        <f t="shared" ca="1" si="78"/>
        <v/>
      </c>
      <c r="IZ18" t="str">
        <f t="shared" ca="1" si="78"/>
        <v/>
      </c>
      <c r="JA18" t="str">
        <f ca="1">_xlfn.IFNA(IF(INDEX('Tabela kolorów'!$A$1:$AP$42,MATCH(IX18,'Tabela kolorów'!$A$1:$AP$1,0),MATCH(IY18,'Tabela kolorów'!$A$1:$A$42,0))=1,"+","-"),"")</f>
        <v/>
      </c>
      <c r="JB18" s="1" t="str">
        <f ca="1">_xlfn.IFNA(IF(INDEX('Tabela kolorów'!$A$1:$AP$42,MATCH(IX18,'Tabela kolorów'!$A$1:$AP$1,0),MATCH(IZ18,'Tabela kolorów'!$A$1:$A$42,0))=1,"+","-"),"")</f>
        <v/>
      </c>
      <c r="JC18" s="1" t="str">
        <f ca="1">_xlfn.IFNA(IF(INDEX('Tabela kolorów'!$A$1:$AP$42,MATCH(IY18,'Tabela kolorów'!$A$1:$AP$1,0),MATCH(IZ18,'Tabela kolorów'!$A$1:$A$42,0))=1,"+","-"),"")</f>
        <v/>
      </c>
      <c r="JD18" t="str">
        <f t="shared" ca="1" si="123"/>
        <v/>
      </c>
      <c r="JE18" t="str">
        <f t="shared" ca="1" si="79"/>
        <v/>
      </c>
      <c r="JF18" t="str">
        <f t="shared" ca="1" si="80"/>
        <v/>
      </c>
      <c r="JI18">
        <v>12</v>
      </c>
      <c r="JJ18" t="str">
        <f t="shared" ca="1" si="81"/>
        <v/>
      </c>
      <c r="JK18" t="str">
        <f ca="1">IF(JJ18&lt;&gt;"",VLOOKUP(JJ18,Tabela1[],3,FALSE),"")</f>
        <v/>
      </c>
      <c r="JL18" t="str">
        <f t="shared" ca="1" si="146"/>
        <v/>
      </c>
      <c r="JM18" t="str">
        <f t="shared" ca="1" si="146"/>
        <v/>
      </c>
      <c r="JN18" t="str">
        <f t="shared" ca="1" si="146"/>
        <v/>
      </c>
      <c r="JO18" t="str">
        <f t="shared" ca="1" si="146"/>
        <v/>
      </c>
      <c r="JP18" t="str">
        <f t="shared" ca="1" si="146"/>
        <v/>
      </c>
      <c r="JQ18" t="str">
        <f t="shared" ca="1" si="146"/>
        <v/>
      </c>
      <c r="JR18" t="str">
        <f t="shared" ca="1" si="146"/>
        <v/>
      </c>
      <c r="JS18" t="str">
        <f t="shared" ca="1" si="146"/>
        <v/>
      </c>
      <c r="JT18">
        <v>12</v>
      </c>
      <c r="JU18" t="str">
        <f t="shared" ca="1" si="147"/>
        <v/>
      </c>
      <c r="JV18" t="str">
        <f t="shared" ca="1" si="147"/>
        <v/>
      </c>
      <c r="JW18" t="str">
        <f t="shared" ca="1" si="147"/>
        <v/>
      </c>
      <c r="JX18" t="str">
        <f t="shared" ca="1" si="147"/>
        <v/>
      </c>
      <c r="JY18" t="str">
        <f t="shared" ca="1" si="147"/>
        <v/>
      </c>
      <c r="JZ18" t="str">
        <f t="shared" ca="1" si="147"/>
        <v/>
      </c>
      <c r="KA18" t="str">
        <f t="shared" ca="1" si="147"/>
        <v/>
      </c>
      <c r="KB18" t="str">
        <f t="shared" ca="1" si="147"/>
        <v/>
      </c>
      <c r="KD18">
        <v>13</v>
      </c>
      <c r="KE18" t="str">
        <f t="shared" ca="1" si="148"/>
        <v/>
      </c>
      <c r="KF18" t="str">
        <f ca="1">_xlfn.IFNA(IF(VLOOKUP($KE18,Tabela1[#All],6,FALSE)&lt;&gt;0,VLOOKUP($KE18,Tabela1[#All],6,FALSE),""),"")</f>
        <v/>
      </c>
      <c r="KG18" t="str">
        <f ca="1">_xlfn.IFNA(IF(VLOOKUP($KE18,Tabela1[#All],7,FALSE)&lt;&gt;0,VLOOKUP($KE18,Tabela1[#All],7,FALSE),""),"")</f>
        <v/>
      </c>
      <c r="KH18" t="str">
        <f ca="1">_xlfn.IFNA(IF(VLOOKUP($KE18,Tabela1[#All],8,FALSE)&lt;&gt;0,VLOOKUP($KE18,Tabela1[#All],8,FALSE),""),"")</f>
        <v/>
      </c>
      <c r="KI18" t="str">
        <f ca="1">_xlfn.IFNA(IF(VLOOKUP($KE18,Tabela1[#All],10,FALSE)&lt;&gt;"0",VLOOKUP($KE18,Tabela1[#All],10,FALSE),""),"")</f>
        <v/>
      </c>
      <c r="KJ18" t="str">
        <f t="shared" ca="1" si="109"/>
        <v/>
      </c>
      <c r="KK18" t="str">
        <f t="shared" ca="1" si="110"/>
        <v/>
      </c>
      <c r="KL18" t="str">
        <f t="shared" ca="1" si="111"/>
        <v/>
      </c>
      <c r="KM18" t="str">
        <f t="shared" ca="1" si="84"/>
        <v/>
      </c>
      <c r="KN18" t="str">
        <f t="shared" ca="1" si="85"/>
        <v/>
      </c>
      <c r="KO18" t="str">
        <f t="shared" ca="1" si="86"/>
        <v/>
      </c>
      <c r="KP18" t="str">
        <f t="shared" ca="1" si="87"/>
        <v/>
      </c>
      <c r="KQ18" t="str">
        <f t="shared" ca="1" si="112"/>
        <v/>
      </c>
      <c r="KR18" t="str">
        <f t="shared" ca="1" si="88"/>
        <v/>
      </c>
      <c r="KS18" t="str">
        <f t="shared" ca="1" si="88"/>
        <v/>
      </c>
      <c r="KT18" t="str">
        <f t="shared" ca="1" si="88"/>
        <v/>
      </c>
      <c r="KU18" t="str">
        <f ca="1">_xlfn.IFNA(IF(INDEX('Tabela kolorów'!$A$1:$AP$42,MATCH(KR18,'Tabela kolorów'!$A$1:$AP$1,0),MATCH(KS18,'Tabela kolorów'!$A$1:$A$42,0))=1,"+","-"),"")</f>
        <v/>
      </c>
      <c r="KV18" s="1" t="str">
        <f ca="1">_xlfn.IFNA(IF(INDEX('Tabela kolorów'!$A$1:$AP$42,MATCH(KR18,'Tabela kolorów'!$A$1:$AP$1,0),MATCH(KT18,'Tabela kolorów'!$A$1:$A$42,0))=1,"+","-"),"")</f>
        <v/>
      </c>
      <c r="KW18" s="1" t="str">
        <f ca="1">_xlfn.IFNA(IF(INDEX('Tabela kolorów'!$A$1:$AP$42,MATCH(KS18,'Tabela kolorów'!$A$1:$AP$1,0),MATCH(KT18,'Tabela kolorów'!$A$1:$A$42,0))=1,"+","-"),"")</f>
        <v/>
      </c>
      <c r="KX18" t="str">
        <f t="shared" ca="1" si="133"/>
        <v/>
      </c>
      <c r="KY18" t="str">
        <f t="shared" ca="1" si="89"/>
        <v/>
      </c>
      <c r="KZ18" t="str">
        <f t="shared" ca="1" si="90"/>
        <v/>
      </c>
      <c r="LC18">
        <v>12</v>
      </c>
      <c r="LD18" t="str">
        <f t="shared" ca="1" si="91"/>
        <v/>
      </c>
      <c r="LE18" t="str">
        <f ca="1">IF(LD18&lt;&gt;"",VLOOKUP(LD18,Tabela1[],3,FALSE),"")</f>
        <v/>
      </c>
      <c r="LF18" t="str">
        <f t="shared" ca="1" si="149"/>
        <v/>
      </c>
      <c r="LG18" t="str">
        <f t="shared" ca="1" si="149"/>
        <v/>
      </c>
      <c r="LH18" t="str">
        <f t="shared" ca="1" si="149"/>
        <v/>
      </c>
      <c r="LI18" t="str">
        <f t="shared" ca="1" si="149"/>
        <v/>
      </c>
      <c r="LJ18" t="str">
        <f t="shared" ca="1" si="149"/>
        <v/>
      </c>
      <c r="LK18" t="str">
        <f t="shared" ca="1" si="149"/>
        <v/>
      </c>
      <c r="LL18" t="str">
        <f t="shared" ca="1" si="149"/>
        <v/>
      </c>
      <c r="LM18" t="str">
        <f t="shared" ca="1" si="149"/>
        <v/>
      </c>
      <c r="LN18">
        <v>12</v>
      </c>
      <c r="LO18" t="str">
        <f t="shared" ca="1" si="152"/>
        <v/>
      </c>
      <c r="LP18" t="str">
        <f t="shared" ca="1" si="152"/>
        <v/>
      </c>
      <c r="LQ18" t="str">
        <f t="shared" ca="1" si="152"/>
        <v/>
      </c>
      <c r="LR18" t="str">
        <f t="shared" ca="1" si="152"/>
        <v/>
      </c>
      <c r="LS18" t="str">
        <f t="shared" ca="1" si="152"/>
        <v/>
      </c>
      <c r="LT18" t="str">
        <f t="shared" ca="1" si="152"/>
        <v/>
      </c>
      <c r="LU18" t="str">
        <f t="shared" ca="1" si="152"/>
        <v/>
      </c>
      <c r="LV18" t="str">
        <f t="shared" ca="1" si="152"/>
        <v/>
      </c>
    </row>
    <row r="19" spans="1:334" x14ac:dyDescent="0.3">
      <c r="A19" t="s">
        <v>733</v>
      </c>
      <c r="B19" t="s">
        <v>718</v>
      </c>
      <c r="C19" t="s">
        <v>7</v>
      </c>
      <c r="D19" t="s">
        <v>10</v>
      </c>
      <c r="E19" t="str">
        <f t="shared" si="0"/>
        <v>uniwersalnecodzienny</v>
      </c>
      <c r="F19" t="s">
        <v>735</v>
      </c>
      <c r="G19" t="s">
        <v>732</v>
      </c>
      <c r="H19" t="s">
        <v>432</v>
      </c>
      <c r="I19" t="s">
        <v>8</v>
      </c>
      <c r="K19" s="731"/>
      <c r="L19" s="679">
        <v>12</v>
      </c>
      <c r="N19" s="672" t="str">
        <f>_xlfn.IFNA(IF(VLOOKUP($M19,Tabela1[#All],6,FALSE)&lt;&gt;0,VLOOKUP($M19,Tabela1[#All],6,FALSE),""),"")</f>
        <v/>
      </c>
      <c r="O19" s="672" t="str">
        <f>_xlfn.IFNA(IF(VLOOKUP($M19,Tabela1[#All],7,FALSE)&lt;&gt;0,VLOOKUP($M19,Tabela1[#All],7,FALSE),""),"")</f>
        <v/>
      </c>
      <c r="P19" s="672" t="str">
        <f>_xlfn.IFNA(IF(VLOOKUP($M19,Tabela1[#All],8,FALSE)&lt;&gt;0,VLOOKUP($M19,Tabela1[#All],8,FALSE),""),"")</f>
        <v/>
      </c>
      <c r="Q19" s="684" t="str">
        <f>_xlfn.IFNA(IF(VLOOKUP($M19,Tabela1[#All],10,FALSE)&lt;&gt;"0",VLOOKUP($M19,Tabela1[#All],10,FALSE),""),"")</f>
        <v/>
      </c>
      <c r="R19" s="686" t="str">
        <f t="shared" si="114"/>
        <v/>
      </c>
      <c r="S19" s="672" t="str">
        <f t="shared" si="115"/>
        <v/>
      </c>
      <c r="T19" s="672" t="str">
        <f t="shared" si="125"/>
        <v/>
      </c>
      <c r="U19" s="672" t="str">
        <f t="shared" si="126"/>
        <v/>
      </c>
      <c r="V19" s="672" t="str">
        <f t="shared" si="116"/>
        <v/>
      </c>
      <c r="W19" s="672" t="str">
        <f t="shared" si="127"/>
        <v/>
      </c>
      <c r="X19" s="687" t="str">
        <f t="shared" si="128"/>
        <v/>
      </c>
      <c r="Y19" s="686" t="str">
        <f t="shared" si="129"/>
        <v/>
      </c>
      <c r="Z19" s="672" t="str">
        <f t="shared" si="117"/>
        <v/>
      </c>
      <c r="AA19" s="672" t="str">
        <f t="shared" si="117"/>
        <v/>
      </c>
      <c r="AB19" s="679" t="str">
        <f t="shared" si="117"/>
        <v/>
      </c>
      <c r="AC19" s="685" t="str">
        <f>_xlfn.IFNA(IF(INDEX('Tabela kolorów'!$A$1:$AP$42,MATCH(Z19,'Tabela kolorów'!$A$1:$AP$1,0),MATCH(AA19,'Tabela kolorów'!$A$1:$A$42,0))=1,"+","-"),"")</f>
        <v/>
      </c>
      <c r="AD19" s="10" t="str">
        <f>_xlfn.IFNA(IF(INDEX('Tabela kolorów'!$A$1:$AP$42,MATCH(Z19,'Tabela kolorów'!$A$1:$AP$1,0),MATCH(AB19,'Tabela kolorów'!$A$1:$A$42,0))=1,"+","-"),"")</f>
        <v/>
      </c>
      <c r="AE19" s="10" t="str">
        <f>_xlfn.IFNA(IF(INDEX('Tabela kolorów'!$A$1:$AP$42,MATCH(AA19,'Tabela kolorów'!$A$1:$AP$1,0),MATCH(AB19,'Tabela kolorów'!$A$1:$A$42,0))=1,"+","-"),"")</f>
        <v/>
      </c>
      <c r="AF19" s="679" t="str">
        <f t="shared" si="136"/>
        <v/>
      </c>
      <c r="AG19" s="688" t="str">
        <f t="shared" si="118"/>
        <v/>
      </c>
      <c r="AH19" s="701" t="str">
        <f t="shared" si="131"/>
        <v/>
      </c>
      <c r="AK19" s="10">
        <v>12</v>
      </c>
      <c r="AL19" s="672" t="str">
        <f t="shared" ca="1" si="94"/>
        <v/>
      </c>
      <c r="AM19" s="672" t="str">
        <f ca="1">IF(AL19&lt;&gt;"",VLOOKUP(AL19,Tabela1[],3,FALSE),"")</f>
        <v/>
      </c>
      <c r="AN19" s="672" t="str">
        <f t="shared" ca="1" si="150"/>
        <v/>
      </c>
      <c r="AO19" s="672" t="str">
        <f t="shared" ca="1" si="150"/>
        <v/>
      </c>
      <c r="AP19" s="672" t="str">
        <f t="shared" ca="1" si="150"/>
        <v/>
      </c>
      <c r="AQ19" s="672" t="str">
        <f t="shared" ca="1" si="150"/>
        <v/>
      </c>
      <c r="AR19" s="672" t="str">
        <f t="shared" ca="1" si="150"/>
        <v/>
      </c>
      <c r="AS19" s="672" t="str">
        <f t="shared" ca="1" si="150"/>
        <v/>
      </c>
      <c r="AT19" s="672" t="str">
        <f t="shared" ca="1" si="150"/>
        <v/>
      </c>
      <c r="AU19" s="672" t="str">
        <f t="shared" ca="1" si="150"/>
        <v/>
      </c>
      <c r="AW19" s="702">
        <v>10</v>
      </c>
      <c r="AX19" s="682" t="str">
        <f t="shared" ref="AX19:BE29" ca="1" si="153">TRIM(MID(SUBSTITUTE(AX$8,";",REPT(" ",LEN(AX$8))),$AW19*LEN(AX$8)+1,LEN(AX$8)))</f>
        <v/>
      </c>
      <c r="AY19" s="682" t="str">
        <f t="shared" ca="1" si="153"/>
        <v/>
      </c>
      <c r="AZ19" s="682" t="str">
        <f t="shared" ca="1" si="153"/>
        <v/>
      </c>
      <c r="BA19" s="682" t="str">
        <f t="shared" ca="1" si="153"/>
        <v/>
      </c>
      <c r="BB19" s="682" t="str">
        <f t="shared" ca="1" si="153"/>
        <v/>
      </c>
      <c r="BC19" s="682" t="str">
        <f t="shared" ca="1" si="153"/>
        <v/>
      </c>
      <c r="BD19" s="682" t="str">
        <f t="shared" ca="1" si="153"/>
        <v/>
      </c>
      <c r="BE19" s="682" t="str">
        <f t="shared" ca="1" si="153"/>
        <v/>
      </c>
      <c r="BG19" s="392"/>
      <c r="BH19">
        <v>14</v>
      </c>
      <c r="BI19" t="str">
        <f t="shared" ca="1" si="18"/>
        <v/>
      </c>
      <c r="BJ19" t="str">
        <f ca="1">_xlfn.IFNA(IF(VLOOKUP($BI19,Tabela1[#All],6,FALSE)&lt;&gt;0,VLOOKUP($BI19,Tabela1[#All],6,FALSE),""),"")</f>
        <v/>
      </c>
      <c r="BK19" t="str">
        <f ca="1">_xlfn.IFNA(IF(VLOOKUP($BI19,Tabela1[#All],7,FALSE)&lt;&gt;0,VLOOKUP($BI19,Tabela1[#All],7,FALSE),""),"")</f>
        <v/>
      </c>
      <c r="BL19" t="str">
        <f ca="1">_xlfn.IFNA(IF(VLOOKUP($BI19,Tabela1[#All],8,FALSE)&lt;&gt;0,VLOOKUP($BI19,Tabela1[#All],8,FALSE),""),"")</f>
        <v/>
      </c>
      <c r="BM19" t="str">
        <f ca="1">_xlfn.IFNA(IF(VLOOKUP($BI19,Tabela1[#All],10,FALSE)&lt;&gt;"0",VLOOKUP($BI19,Tabela1[#All],10,FALSE),""),"")</f>
        <v/>
      </c>
      <c r="BN19" t="str">
        <f t="shared" ca="1" si="19"/>
        <v/>
      </c>
      <c r="BO19" t="str">
        <f t="shared" ca="1" si="20"/>
        <v/>
      </c>
      <c r="BP19" t="str">
        <f t="shared" ca="1" si="21"/>
        <v/>
      </c>
      <c r="BQ19" t="str">
        <f t="shared" ca="1" si="22"/>
        <v/>
      </c>
      <c r="BR19" t="str">
        <f t="shared" ca="1" si="23"/>
        <v/>
      </c>
      <c r="BS19" t="str">
        <f t="shared" ca="1" si="24"/>
        <v/>
      </c>
      <c r="BT19" t="str">
        <f t="shared" ca="1" si="25"/>
        <v/>
      </c>
      <c r="BU19" t="str">
        <f t="shared" ca="1" si="97"/>
        <v/>
      </c>
      <c r="BV19" t="str">
        <f t="shared" ca="1" si="26"/>
        <v/>
      </c>
      <c r="BW19" t="str">
        <f t="shared" ca="1" si="26"/>
        <v/>
      </c>
      <c r="BX19" t="str">
        <f t="shared" ca="1" si="26"/>
        <v/>
      </c>
      <c r="BY19" t="str">
        <f ca="1">_xlfn.IFNA(IF(INDEX('Tabela kolorów'!$A$1:$AP$42,MATCH(BV19,'Tabela kolorów'!$A$1:$AP$1,0),MATCH(BW19,'Tabela kolorów'!$A$1:$A$42,0))=1,"+","-"),"")</f>
        <v/>
      </c>
      <c r="BZ19" s="1" t="str">
        <f ca="1">_xlfn.IFNA(IF(INDEX('Tabela kolorów'!$A$1:$AP$42,MATCH(BV19,'Tabela kolorów'!$A$1:$AP$1,0),MATCH(BX19,'Tabela kolorów'!$A$1:$A$42,0))=1,"+","-"),"")</f>
        <v/>
      </c>
      <c r="CA19" s="1" t="str">
        <f ca="1">_xlfn.IFNA(IF(INDEX('Tabela kolorów'!$A$1:$AP$42,MATCH(BW19,'Tabela kolorów'!$A$1:$AP$1,0),MATCH(BX19,'Tabela kolorów'!$A$1:$A$42,0))=1,"+","-"),"")</f>
        <v/>
      </c>
      <c r="CB19" t="str">
        <f t="shared" ca="1" si="98"/>
        <v/>
      </c>
      <c r="CC19" t="str">
        <f t="shared" ca="1" si="27"/>
        <v/>
      </c>
      <c r="CD19" t="str">
        <f t="shared" ca="1" si="28"/>
        <v/>
      </c>
      <c r="CG19">
        <v>13</v>
      </c>
      <c r="CH19" t="str">
        <f t="shared" ca="1" si="29"/>
        <v/>
      </c>
      <c r="CI19" t="str">
        <f ca="1">IF(CH19&lt;&gt;"",VLOOKUP(CH19,Tabela1[],3,FALSE),"")</f>
        <v/>
      </c>
      <c r="CJ19" t="str">
        <f t="shared" ca="1" si="137"/>
        <v/>
      </c>
      <c r="CK19" t="str">
        <f t="shared" ca="1" si="137"/>
        <v/>
      </c>
      <c r="CL19" t="str">
        <f t="shared" ca="1" si="137"/>
        <v/>
      </c>
      <c r="CM19" t="str">
        <f t="shared" ca="1" si="137"/>
        <v/>
      </c>
      <c r="CN19" t="str">
        <f t="shared" ca="1" si="137"/>
        <v/>
      </c>
      <c r="CO19" t="str">
        <f t="shared" ca="1" si="137"/>
        <v/>
      </c>
      <c r="CP19" t="str">
        <f t="shared" ca="1" si="137"/>
        <v/>
      </c>
      <c r="CQ19" t="str">
        <f t="shared" ca="1" si="137"/>
        <v/>
      </c>
      <c r="CR19">
        <v>13</v>
      </c>
      <c r="CS19" t="str">
        <f t="shared" ca="1" si="138"/>
        <v/>
      </c>
      <c r="CT19" t="str">
        <f t="shared" ca="1" si="138"/>
        <v/>
      </c>
      <c r="CU19" t="str">
        <f t="shared" ca="1" si="138"/>
        <v/>
      </c>
      <c r="CV19" t="str">
        <f t="shared" ca="1" si="138"/>
        <v/>
      </c>
      <c r="CW19" t="str">
        <f t="shared" ca="1" si="138"/>
        <v/>
      </c>
      <c r="CX19" t="str">
        <f t="shared" ca="1" si="138"/>
        <v/>
      </c>
      <c r="CY19" t="str">
        <f t="shared" ca="1" si="138"/>
        <v/>
      </c>
      <c r="CZ19" t="str">
        <f t="shared" ca="1" si="138"/>
        <v/>
      </c>
      <c r="DB19">
        <v>14</v>
      </c>
      <c r="DC19" t="str">
        <f t="shared" ca="1" si="99"/>
        <v/>
      </c>
      <c r="DD19" t="str">
        <f ca="1">_xlfn.IFNA(IF(VLOOKUP($DC19,Tabela1[#All],6,FALSE)&lt;&gt;0,VLOOKUP($DC19,Tabela1[#All],6,FALSE),""),"")</f>
        <v/>
      </c>
      <c r="DE19" t="str">
        <f ca="1">_xlfn.IFNA(IF(VLOOKUP($DC19,Tabela1[#All],7,FALSE)&lt;&gt;0,VLOOKUP($DC19,Tabela1[#All],7,FALSE),""),"")</f>
        <v/>
      </c>
      <c r="DF19" t="str">
        <f ca="1">_xlfn.IFNA(IF(VLOOKUP($DC19,Tabela1[#All],8,FALSE)&lt;&gt;0,VLOOKUP($DC19,Tabela1[#All],8,FALSE),""),"")</f>
        <v/>
      </c>
      <c r="DG19" t="str">
        <f ca="1">_xlfn.IFNA(IF(VLOOKUP($DC19,Tabela1[#All],10,FALSE)&lt;&gt;"0",VLOOKUP($DC19,Tabela1[#All],10,FALSE),""),"")</f>
        <v/>
      </c>
      <c r="DH19" t="str">
        <f t="shared" ca="1" si="32"/>
        <v/>
      </c>
      <c r="DI19" t="str">
        <f t="shared" ca="1" si="33"/>
        <v/>
      </c>
      <c r="DJ19" t="str">
        <f t="shared" ca="1" si="34"/>
        <v/>
      </c>
      <c r="DK19" t="str">
        <f t="shared" ca="1" si="35"/>
        <v/>
      </c>
      <c r="DL19" t="str">
        <f t="shared" ca="1" si="36"/>
        <v/>
      </c>
      <c r="DM19" t="str">
        <f t="shared" ca="1" si="37"/>
        <v/>
      </c>
      <c r="DN19" t="str">
        <f t="shared" ca="1" si="38"/>
        <v/>
      </c>
      <c r="DO19" t="str">
        <f t="shared" ca="1" si="134"/>
        <v/>
      </c>
      <c r="DP19" t="str">
        <f t="shared" ca="1" si="39"/>
        <v/>
      </c>
      <c r="DQ19" t="str">
        <f t="shared" ca="1" si="39"/>
        <v/>
      </c>
      <c r="DR19" t="str">
        <f t="shared" ca="1" si="39"/>
        <v/>
      </c>
      <c r="DS19" t="str">
        <f ca="1">_xlfn.IFNA(IF(INDEX('Tabela kolorów'!$A$1:$AP$42,MATCH(DP19,'Tabela kolorów'!$A$1:$AP$1,0),MATCH(DQ19,'Tabela kolorów'!$A$1:$A$42,0))=1,"+","-"),"")</f>
        <v/>
      </c>
      <c r="DT19" s="1" t="str">
        <f ca="1">_xlfn.IFNA(IF(INDEX('Tabela kolorów'!$A$1:$AP$42,MATCH(DP19,'Tabela kolorów'!$A$1:$AP$1,0),MATCH(DR19,'Tabela kolorów'!$A$1:$A$42,0))=1,"+","-"),"")</f>
        <v/>
      </c>
      <c r="DU19" s="1" t="str">
        <f ca="1">_xlfn.IFNA(IF(INDEX('Tabela kolorów'!$A$1:$AP$42,MATCH(DQ19,'Tabela kolorów'!$A$1:$AP$1,0),MATCH(DR19,'Tabela kolorów'!$A$1:$A$42,0))=1,"+","-"),"")</f>
        <v/>
      </c>
      <c r="DV19" t="str">
        <f t="shared" ca="1" si="120"/>
        <v/>
      </c>
      <c r="DW19" t="str">
        <f t="shared" ca="1" si="40"/>
        <v/>
      </c>
      <c r="DX19" t="str">
        <f t="shared" ca="1" si="41"/>
        <v/>
      </c>
      <c r="EA19">
        <v>13</v>
      </c>
      <c r="EB19" t="str">
        <f t="shared" ca="1" si="42"/>
        <v/>
      </c>
      <c r="EC19" t="str">
        <f ca="1">IF(EB19&lt;&gt;"",VLOOKUP(EB19,Tabela1[],3,FALSE),"")</f>
        <v/>
      </c>
      <c r="ED19" t="str">
        <f t="shared" ca="1" si="139"/>
        <v/>
      </c>
      <c r="EE19" t="str">
        <f t="shared" ca="1" si="139"/>
        <v/>
      </c>
      <c r="EF19" t="str">
        <f t="shared" ca="1" si="139"/>
        <v/>
      </c>
      <c r="EG19" t="str">
        <f t="shared" ca="1" si="139"/>
        <v/>
      </c>
      <c r="EH19" t="str">
        <f t="shared" ca="1" si="139"/>
        <v/>
      </c>
      <c r="EI19" t="str">
        <f t="shared" ca="1" si="139"/>
        <v/>
      </c>
      <c r="EJ19" t="str">
        <f t="shared" ca="1" si="139"/>
        <v/>
      </c>
      <c r="EK19" t="str">
        <f t="shared" ca="1" si="139"/>
        <v/>
      </c>
      <c r="EL19">
        <v>13</v>
      </c>
      <c r="EM19" t="str">
        <f t="shared" ca="1" si="151"/>
        <v/>
      </c>
      <c r="EN19" t="str">
        <f t="shared" ca="1" si="151"/>
        <v/>
      </c>
      <c r="EO19" t="str">
        <f t="shared" ca="1" si="151"/>
        <v/>
      </c>
      <c r="EP19" t="str">
        <f t="shared" ca="1" si="151"/>
        <v/>
      </c>
      <c r="EQ19" t="str">
        <f t="shared" ca="1" si="151"/>
        <v/>
      </c>
      <c r="ER19" t="str">
        <f t="shared" ca="1" si="151"/>
        <v/>
      </c>
      <c r="ES19" t="str">
        <f t="shared" ca="1" si="151"/>
        <v/>
      </c>
      <c r="ET19" t="str">
        <f t="shared" ca="1" si="151"/>
        <v/>
      </c>
      <c r="EV19">
        <v>14</v>
      </c>
      <c r="EW19" t="str">
        <f t="shared" ca="1" si="102"/>
        <v/>
      </c>
      <c r="EX19" t="str">
        <f ca="1">_xlfn.IFNA(IF(VLOOKUP($EW19,Tabela1[#All],6,FALSE)&lt;&gt;0,VLOOKUP($EW19,Tabela1[#All],6,FALSE),""),"")</f>
        <v/>
      </c>
      <c r="EY19" t="str">
        <f ca="1">_xlfn.IFNA(IF(VLOOKUP($EW19,Tabela1[#All],7,FALSE)&lt;&gt;0,VLOOKUP($EW19,Tabela1[#All],7,FALSE),""),"")</f>
        <v/>
      </c>
      <c r="EZ19" t="str">
        <f ca="1">_xlfn.IFNA(IF(VLOOKUP($EW19,Tabela1[#All],8,FALSE)&lt;&gt;0,VLOOKUP($EW19,Tabela1[#All],8,FALSE),""),"")</f>
        <v/>
      </c>
      <c r="FA19" t="str">
        <f ca="1">_xlfn.IFNA(IF(VLOOKUP($EW19,Tabela1[#All],10,FALSE)&lt;&gt;"0",VLOOKUP($EW19,Tabela1[#All],10,FALSE),""),"")</f>
        <v/>
      </c>
      <c r="FB19" t="str">
        <f t="shared" ca="1" si="45"/>
        <v/>
      </c>
      <c r="FC19" t="str">
        <f t="shared" ca="1" si="46"/>
        <v/>
      </c>
      <c r="FD19" t="str">
        <f t="shared" ca="1" si="47"/>
        <v/>
      </c>
      <c r="FE19" t="str">
        <f t="shared" ca="1" si="48"/>
        <v/>
      </c>
      <c r="FF19" t="str">
        <f t="shared" ca="1" si="49"/>
        <v/>
      </c>
      <c r="FG19" t="str">
        <f t="shared" ca="1" si="50"/>
        <v/>
      </c>
      <c r="FH19" t="str">
        <f t="shared" ca="1" si="51"/>
        <v/>
      </c>
      <c r="FI19" t="str">
        <f t="shared" ca="1" si="103"/>
        <v/>
      </c>
      <c r="FJ19" t="str">
        <f t="shared" ca="1" si="52"/>
        <v/>
      </c>
      <c r="FK19" t="str">
        <f t="shared" ca="1" si="52"/>
        <v/>
      </c>
      <c r="FL19" t="str">
        <f t="shared" ca="1" si="52"/>
        <v/>
      </c>
      <c r="FM19" t="str">
        <f ca="1">_xlfn.IFNA(IF(INDEX('Tabela kolorów'!$A$1:$AP$42,MATCH(FJ19,'Tabela kolorów'!$A$1:$AP$1,0),MATCH(FK19,'Tabela kolorów'!$A$1:$A$42,0))=1,"+","-"),"")</f>
        <v/>
      </c>
      <c r="FN19" s="1" t="str">
        <f ca="1">_xlfn.IFNA(IF(INDEX('Tabela kolorów'!$A$1:$AP$42,MATCH(FJ19,'Tabela kolorów'!$A$1:$AP$1,0),MATCH(FL19,'Tabela kolorów'!$A$1:$A$42,0))=1,"+","-"),"")</f>
        <v/>
      </c>
      <c r="FO19" s="1" t="str">
        <f ca="1">_xlfn.IFNA(IF(INDEX('Tabela kolorów'!$A$1:$AP$42,MATCH(FK19,'Tabela kolorów'!$A$1:$AP$1,0),MATCH(FL19,'Tabela kolorów'!$A$1:$A$42,0))=1,"+","-"),"")</f>
        <v/>
      </c>
      <c r="FP19" t="str">
        <f t="shared" ca="1" si="121"/>
        <v/>
      </c>
      <c r="FQ19" t="str">
        <f t="shared" ca="1" si="53"/>
        <v/>
      </c>
      <c r="FR19" t="str">
        <f t="shared" ca="1" si="54"/>
        <v/>
      </c>
      <c r="FU19">
        <v>13</v>
      </c>
      <c r="FV19" t="str">
        <f t="shared" ca="1" si="55"/>
        <v/>
      </c>
      <c r="FW19" t="str">
        <f ca="1">IF(FV19&lt;&gt;"",VLOOKUP(FV19,Tabela1[],3,FALSE),"")</f>
        <v/>
      </c>
      <c r="FX19" t="str">
        <f t="shared" ca="1" si="140"/>
        <v/>
      </c>
      <c r="FY19" t="str">
        <f t="shared" ca="1" si="140"/>
        <v/>
      </c>
      <c r="FZ19" t="str">
        <f t="shared" ca="1" si="140"/>
        <v/>
      </c>
      <c r="GA19" t="str">
        <f t="shared" ca="1" si="140"/>
        <v/>
      </c>
      <c r="GB19" t="str">
        <f t="shared" ca="1" si="140"/>
        <v/>
      </c>
      <c r="GC19" t="str">
        <f t="shared" ca="1" si="140"/>
        <v/>
      </c>
      <c r="GD19" t="str">
        <f t="shared" ca="1" si="140"/>
        <v/>
      </c>
      <c r="GE19" t="str">
        <f t="shared" ca="1" si="140"/>
        <v/>
      </c>
      <c r="GF19">
        <v>13</v>
      </c>
      <c r="GG19" t="str">
        <f t="shared" ca="1" si="141"/>
        <v/>
      </c>
      <c r="GH19" t="str">
        <f t="shared" ca="1" si="141"/>
        <v/>
      </c>
      <c r="GI19" t="str">
        <f t="shared" ca="1" si="141"/>
        <v/>
      </c>
      <c r="GJ19" t="str">
        <f t="shared" ca="1" si="141"/>
        <v/>
      </c>
      <c r="GK19" t="str">
        <f t="shared" ca="1" si="141"/>
        <v/>
      </c>
      <c r="GL19" t="str">
        <f t="shared" ca="1" si="141"/>
        <v/>
      </c>
      <c r="GM19" t="str">
        <f t="shared" ca="1" si="141"/>
        <v/>
      </c>
      <c r="GN19" t="str">
        <f t="shared" ca="1" si="141"/>
        <v/>
      </c>
      <c r="GP19">
        <v>14</v>
      </c>
      <c r="GQ19" t="str">
        <f t="shared" ca="1" si="142"/>
        <v/>
      </c>
      <c r="GR19" t="str">
        <f ca="1">_xlfn.IFNA(IF(VLOOKUP($GQ19,Tabela1[#All],6,FALSE)&lt;&gt;0,VLOOKUP($GQ19,Tabela1[#All],6,FALSE),""),"")</f>
        <v/>
      </c>
      <c r="GS19" t="str">
        <f ca="1">_xlfn.IFNA(IF(VLOOKUP($GQ19,Tabela1[#All],7,FALSE)&lt;&gt;0,VLOOKUP($GQ19,Tabela1[#All],7,FALSE),""),"")</f>
        <v/>
      </c>
      <c r="GT19" t="str">
        <f ca="1">_xlfn.IFNA(IF(VLOOKUP($GQ19,Tabela1[#All],8,FALSE)&lt;&gt;0,VLOOKUP($GQ19,Tabela1[#All],8,FALSE),""),"")</f>
        <v/>
      </c>
      <c r="GU19" t="str">
        <f ca="1">_xlfn.IFNA(IF(VLOOKUP($GQ19,Tabela1[#All],10,FALSE)&lt;&gt;"0",VLOOKUP($GQ19,Tabela1[#All],10,FALSE),""),"")</f>
        <v/>
      </c>
      <c r="GV19" t="str">
        <f t="shared" ca="1" si="58"/>
        <v/>
      </c>
      <c r="GW19" t="str">
        <f t="shared" ca="1" si="59"/>
        <v/>
      </c>
      <c r="GX19" t="str">
        <f t="shared" ca="1" si="60"/>
        <v/>
      </c>
      <c r="GY19" t="str">
        <f t="shared" ca="1" si="61"/>
        <v/>
      </c>
      <c r="GZ19" t="str">
        <f t="shared" ca="1" si="62"/>
        <v/>
      </c>
      <c r="HA19" t="str">
        <f t="shared" ca="1" si="63"/>
        <v/>
      </c>
      <c r="HB19" t="str">
        <f t="shared" ca="1" si="64"/>
        <v/>
      </c>
      <c r="HC19" t="str">
        <f t="shared" ca="1" si="105"/>
        <v/>
      </c>
      <c r="HD19" t="str">
        <f t="shared" ca="1" si="65"/>
        <v/>
      </c>
      <c r="HE19" t="str">
        <f t="shared" ca="1" si="65"/>
        <v/>
      </c>
      <c r="HF19" t="str">
        <f t="shared" ca="1" si="65"/>
        <v/>
      </c>
      <c r="HG19" t="str">
        <f ca="1">_xlfn.IFNA(IF(INDEX('Tabela kolorów'!$A$1:$AP$42,MATCH(HD19,'Tabela kolorów'!$A$1:$AP$1,0),MATCH(HE19,'Tabela kolorów'!$A$1:$A$42,0))=1,"+","-"),"")</f>
        <v/>
      </c>
      <c r="HH19" s="1" t="str">
        <f ca="1">_xlfn.IFNA(IF(INDEX('Tabela kolorów'!$A$1:$AP$42,MATCH(HD19,'Tabela kolorów'!$A$1:$AP$1,0),MATCH(HF19,'Tabela kolorów'!$A$1:$A$42,0))=1,"+","-"),"")</f>
        <v/>
      </c>
      <c r="HI19" s="1" t="str">
        <f ca="1">_xlfn.IFNA(IF(INDEX('Tabela kolorów'!$A$1:$AP$42,MATCH(HE19,'Tabela kolorów'!$A$1:$AP$1,0),MATCH(HF19,'Tabela kolorów'!$A$1:$A$42,0))=1,"+","-"),"")</f>
        <v/>
      </c>
      <c r="HJ19" t="str">
        <f t="shared" ca="1" si="122"/>
        <v/>
      </c>
      <c r="HK19" t="str">
        <f t="shared" ca="1" si="66"/>
        <v/>
      </c>
      <c r="HL19" t="str">
        <f t="shared" ca="1" si="67"/>
        <v/>
      </c>
      <c r="HO19">
        <v>13</v>
      </c>
      <c r="HP19" t="str">
        <f t="shared" ca="1" si="68"/>
        <v/>
      </c>
      <c r="HQ19" t="str">
        <f ca="1">IF(HP19&lt;&gt;"",VLOOKUP(HP19,Tabela1[],3,FALSE),"")</f>
        <v/>
      </c>
      <c r="HR19" t="str">
        <f t="shared" ca="1" si="143"/>
        <v/>
      </c>
      <c r="HS19" t="str">
        <f t="shared" ca="1" si="143"/>
        <v/>
      </c>
      <c r="HT19" t="str">
        <f t="shared" ca="1" si="143"/>
        <v/>
      </c>
      <c r="HU19" t="str">
        <f t="shared" ca="1" si="143"/>
        <v/>
      </c>
      <c r="HV19" t="str">
        <f t="shared" ca="1" si="143"/>
        <v/>
      </c>
      <c r="HW19" t="str">
        <f t="shared" ca="1" si="143"/>
        <v/>
      </c>
      <c r="HX19" t="str">
        <f t="shared" ca="1" si="143"/>
        <v/>
      </c>
      <c r="HY19" t="str">
        <f t="shared" ca="1" si="143"/>
        <v/>
      </c>
      <c r="HZ19">
        <v>13</v>
      </c>
      <c r="IA19" t="str">
        <f t="shared" ca="1" si="144"/>
        <v/>
      </c>
      <c r="IB19" t="str">
        <f t="shared" ca="1" si="144"/>
        <v/>
      </c>
      <c r="IC19" t="str">
        <f t="shared" ca="1" si="144"/>
        <v/>
      </c>
      <c r="ID19" t="str">
        <f t="shared" ca="1" si="144"/>
        <v/>
      </c>
      <c r="IE19" t="str">
        <f t="shared" ca="1" si="144"/>
        <v/>
      </c>
      <c r="IF19" t="str">
        <f t="shared" ca="1" si="144"/>
        <v/>
      </c>
      <c r="IG19" t="str">
        <f t="shared" ca="1" si="144"/>
        <v/>
      </c>
      <c r="IH19" t="str">
        <f t="shared" ca="1" si="144"/>
        <v/>
      </c>
      <c r="IJ19">
        <v>14</v>
      </c>
      <c r="IK19" t="str">
        <f t="shared" ca="1" si="145"/>
        <v/>
      </c>
      <c r="IL19" t="str">
        <f ca="1">_xlfn.IFNA(IF(VLOOKUP($IK19,Tabela1[#All],6,FALSE)&lt;&gt;0,VLOOKUP($IK19,Tabela1[#All],6,FALSE),""),"")</f>
        <v/>
      </c>
      <c r="IM19" t="str">
        <f ca="1">_xlfn.IFNA(IF(VLOOKUP($IK19,Tabela1[#All],7,FALSE)&lt;&gt;0,VLOOKUP($IK19,Tabela1[#All],7,FALSE),""),"")</f>
        <v/>
      </c>
      <c r="IN19" t="str">
        <f ca="1">_xlfn.IFNA(IF(VLOOKUP($IK19,Tabela1[#All],8,FALSE)&lt;&gt;0,VLOOKUP($IK19,Tabela1[#All],8,FALSE),""),"")</f>
        <v/>
      </c>
      <c r="IO19" t="str">
        <f ca="1">_xlfn.IFNA(IF(VLOOKUP($IK19,Tabela1[#All],10,FALSE)&lt;&gt;"0",VLOOKUP($IK19,Tabela1[#All],10,FALSE),""),"")</f>
        <v/>
      </c>
      <c r="IP19" t="str">
        <f t="shared" ca="1" si="71"/>
        <v/>
      </c>
      <c r="IQ19" t="str">
        <f t="shared" ca="1" si="72"/>
        <v/>
      </c>
      <c r="IR19" t="str">
        <f t="shared" ca="1" si="73"/>
        <v/>
      </c>
      <c r="IS19" t="str">
        <f t="shared" ca="1" si="74"/>
        <v/>
      </c>
      <c r="IT19" t="str">
        <f t="shared" ca="1" si="75"/>
        <v/>
      </c>
      <c r="IU19" t="str">
        <f t="shared" ca="1" si="76"/>
        <v/>
      </c>
      <c r="IV19" t="str">
        <f t="shared" ca="1" si="77"/>
        <v/>
      </c>
      <c r="IW19" t="str">
        <f t="shared" ca="1" si="107"/>
        <v/>
      </c>
      <c r="IX19" t="str">
        <f t="shared" ca="1" si="78"/>
        <v/>
      </c>
      <c r="IY19" t="str">
        <f t="shared" ca="1" si="78"/>
        <v/>
      </c>
      <c r="IZ19" t="str">
        <f t="shared" ca="1" si="78"/>
        <v/>
      </c>
      <c r="JA19" t="str">
        <f ca="1">_xlfn.IFNA(IF(INDEX('Tabela kolorów'!$A$1:$AP$42,MATCH(IX19,'Tabela kolorów'!$A$1:$AP$1,0),MATCH(IY19,'Tabela kolorów'!$A$1:$A$42,0))=1,"+","-"),"")</f>
        <v/>
      </c>
      <c r="JB19" s="1" t="str">
        <f ca="1">_xlfn.IFNA(IF(INDEX('Tabela kolorów'!$A$1:$AP$42,MATCH(IX19,'Tabela kolorów'!$A$1:$AP$1,0),MATCH(IZ19,'Tabela kolorów'!$A$1:$A$42,0))=1,"+","-"),"")</f>
        <v/>
      </c>
      <c r="JC19" s="1" t="str">
        <f ca="1">_xlfn.IFNA(IF(INDEX('Tabela kolorów'!$A$1:$AP$42,MATCH(IY19,'Tabela kolorów'!$A$1:$AP$1,0),MATCH(IZ19,'Tabela kolorów'!$A$1:$A$42,0))=1,"+","-"),"")</f>
        <v/>
      </c>
      <c r="JD19" t="str">
        <f t="shared" ca="1" si="123"/>
        <v/>
      </c>
      <c r="JE19" t="str">
        <f t="shared" ca="1" si="79"/>
        <v/>
      </c>
      <c r="JF19" t="str">
        <f t="shared" ca="1" si="80"/>
        <v/>
      </c>
      <c r="JI19">
        <v>13</v>
      </c>
      <c r="JJ19" t="str">
        <f t="shared" ca="1" si="81"/>
        <v/>
      </c>
      <c r="JK19" t="str">
        <f ca="1">IF(JJ19&lt;&gt;"",VLOOKUP(JJ19,Tabela1[],3,FALSE),"")</f>
        <v/>
      </c>
      <c r="JL19" t="str">
        <f t="shared" ca="1" si="146"/>
        <v/>
      </c>
      <c r="JM19" t="str">
        <f t="shared" ca="1" si="146"/>
        <v/>
      </c>
      <c r="JN19" t="str">
        <f t="shared" ca="1" si="146"/>
        <v/>
      </c>
      <c r="JO19" t="str">
        <f t="shared" ca="1" si="146"/>
        <v/>
      </c>
      <c r="JP19" t="str">
        <f t="shared" ca="1" si="146"/>
        <v/>
      </c>
      <c r="JQ19" t="str">
        <f t="shared" ca="1" si="146"/>
        <v/>
      </c>
      <c r="JR19" t="str">
        <f t="shared" ca="1" si="146"/>
        <v/>
      </c>
      <c r="JS19" t="str">
        <f t="shared" ca="1" si="146"/>
        <v/>
      </c>
      <c r="JT19">
        <v>13</v>
      </c>
      <c r="JU19" t="str">
        <f t="shared" ca="1" si="147"/>
        <v/>
      </c>
      <c r="JV19" t="str">
        <f t="shared" ca="1" si="147"/>
        <v/>
      </c>
      <c r="JW19" t="str">
        <f t="shared" ca="1" si="147"/>
        <v/>
      </c>
      <c r="JX19" t="str">
        <f t="shared" ca="1" si="147"/>
        <v/>
      </c>
      <c r="JY19" t="str">
        <f t="shared" ca="1" si="147"/>
        <v/>
      </c>
      <c r="JZ19" t="str">
        <f t="shared" ca="1" si="147"/>
        <v/>
      </c>
      <c r="KA19" t="str">
        <f t="shared" ca="1" si="147"/>
        <v/>
      </c>
      <c r="KB19" t="str">
        <f t="shared" ca="1" si="147"/>
        <v/>
      </c>
      <c r="KD19">
        <v>14</v>
      </c>
      <c r="KE19" t="str">
        <f t="shared" ca="1" si="148"/>
        <v/>
      </c>
      <c r="KF19" t="str">
        <f ca="1">_xlfn.IFNA(IF(VLOOKUP($KE19,Tabela1[#All],6,FALSE)&lt;&gt;0,VLOOKUP($KE19,Tabela1[#All],6,FALSE),""),"")</f>
        <v/>
      </c>
      <c r="KG19" t="str">
        <f ca="1">_xlfn.IFNA(IF(VLOOKUP($KE19,Tabela1[#All],7,FALSE)&lt;&gt;0,VLOOKUP($KE19,Tabela1[#All],7,FALSE),""),"")</f>
        <v/>
      </c>
      <c r="KH19" t="str">
        <f ca="1">_xlfn.IFNA(IF(VLOOKUP($KE19,Tabela1[#All],8,FALSE)&lt;&gt;0,VLOOKUP($KE19,Tabela1[#All],8,FALSE),""),"")</f>
        <v/>
      </c>
      <c r="KI19" t="str">
        <f ca="1">_xlfn.IFNA(IF(VLOOKUP($KE19,Tabela1[#All],10,FALSE)&lt;&gt;"0",VLOOKUP($KE19,Tabela1[#All],10,FALSE),""),"")</f>
        <v/>
      </c>
      <c r="KJ19" t="str">
        <f t="shared" ca="1" si="109"/>
        <v/>
      </c>
      <c r="KK19" t="str">
        <f t="shared" ca="1" si="110"/>
        <v/>
      </c>
      <c r="KL19" t="str">
        <f t="shared" ca="1" si="111"/>
        <v/>
      </c>
      <c r="KM19" t="str">
        <f t="shared" ca="1" si="84"/>
        <v/>
      </c>
      <c r="KN19" t="str">
        <f t="shared" ca="1" si="85"/>
        <v/>
      </c>
      <c r="KO19" t="str">
        <f t="shared" ca="1" si="86"/>
        <v/>
      </c>
      <c r="KP19" t="str">
        <f t="shared" ca="1" si="87"/>
        <v/>
      </c>
      <c r="KQ19" t="str">
        <f t="shared" ca="1" si="112"/>
        <v/>
      </c>
      <c r="KR19" t="str">
        <f t="shared" ca="1" si="88"/>
        <v/>
      </c>
      <c r="KS19" t="str">
        <f t="shared" ca="1" si="88"/>
        <v/>
      </c>
      <c r="KT19" t="str">
        <f t="shared" ca="1" si="88"/>
        <v/>
      </c>
      <c r="KU19" t="str">
        <f ca="1">_xlfn.IFNA(IF(INDEX('Tabela kolorów'!$A$1:$AP$42,MATCH(KR19,'Tabela kolorów'!$A$1:$AP$1,0),MATCH(KS19,'Tabela kolorów'!$A$1:$A$42,0))=1,"+","-"),"")</f>
        <v/>
      </c>
      <c r="KV19" s="1" t="str">
        <f ca="1">_xlfn.IFNA(IF(INDEX('Tabela kolorów'!$A$1:$AP$42,MATCH(KR19,'Tabela kolorów'!$A$1:$AP$1,0),MATCH(KT19,'Tabela kolorów'!$A$1:$A$42,0))=1,"+","-"),"")</f>
        <v/>
      </c>
      <c r="KW19" s="1" t="str">
        <f ca="1">_xlfn.IFNA(IF(INDEX('Tabela kolorów'!$A$1:$AP$42,MATCH(KS19,'Tabela kolorów'!$A$1:$AP$1,0),MATCH(KT19,'Tabela kolorów'!$A$1:$A$42,0))=1,"+","-"),"")</f>
        <v/>
      </c>
      <c r="KX19" t="str">
        <f t="shared" ca="1" si="133"/>
        <v/>
      </c>
      <c r="KY19" t="str">
        <f t="shared" ca="1" si="89"/>
        <v/>
      </c>
      <c r="KZ19" t="str">
        <f t="shared" ca="1" si="90"/>
        <v/>
      </c>
      <c r="LC19">
        <v>13</v>
      </c>
      <c r="LD19" t="str">
        <f t="shared" ca="1" si="91"/>
        <v/>
      </c>
      <c r="LE19" t="str">
        <f ca="1">IF(LD19&lt;&gt;"",VLOOKUP(LD19,Tabela1[],3,FALSE),"")</f>
        <v/>
      </c>
      <c r="LF19" t="str">
        <f t="shared" ca="1" si="149"/>
        <v/>
      </c>
      <c r="LG19" t="str">
        <f t="shared" ca="1" si="149"/>
        <v/>
      </c>
      <c r="LH19" t="str">
        <f t="shared" ca="1" si="149"/>
        <v/>
      </c>
      <c r="LI19" t="str">
        <f t="shared" ca="1" si="149"/>
        <v/>
      </c>
      <c r="LJ19" t="str">
        <f t="shared" ca="1" si="149"/>
        <v/>
      </c>
      <c r="LK19" t="str">
        <f t="shared" ca="1" si="149"/>
        <v/>
      </c>
      <c r="LL19" t="str">
        <f t="shared" ca="1" si="149"/>
        <v/>
      </c>
      <c r="LM19" t="str">
        <f t="shared" ca="1" si="149"/>
        <v/>
      </c>
      <c r="LN19">
        <v>13</v>
      </c>
      <c r="LO19" t="str">
        <f t="shared" ca="1" si="152"/>
        <v/>
      </c>
      <c r="LP19" t="str">
        <f t="shared" ca="1" si="152"/>
        <v/>
      </c>
      <c r="LQ19" t="str">
        <f t="shared" ca="1" si="152"/>
        <v/>
      </c>
      <c r="LR19" t="str">
        <f t="shared" ca="1" si="152"/>
        <v/>
      </c>
      <c r="LS19" t="str">
        <f t="shared" ca="1" si="152"/>
        <v/>
      </c>
      <c r="LT19" t="str">
        <f t="shared" ca="1" si="152"/>
        <v/>
      </c>
      <c r="LU19" t="str">
        <f t="shared" ca="1" si="152"/>
        <v/>
      </c>
      <c r="LV19" t="str">
        <f t="shared" ca="1" si="152"/>
        <v/>
      </c>
    </row>
    <row r="20" spans="1:334" x14ac:dyDescent="0.3">
      <c r="A20" t="s">
        <v>737</v>
      </c>
      <c r="B20" t="s">
        <v>718</v>
      </c>
      <c r="C20" t="s">
        <v>7</v>
      </c>
      <c r="D20" t="s">
        <v>10</v>
      </c>
      <c r="E20" t="str">
        <f t="shared" si="0"/>
        <v>uniwersalnecodzienny</v>
      </c>
      <c r="F20" t="s">
        <v>432</v>
      </c>
      <c r="G20" t="s">
        <v>735</v>
      </c>
      <c r="H20" t="s">
        <v>686</v>
      </c>
      <c r="I20" t="s">
        <v>8</v>
      </c>
      <c r="K20" s="731"/>
      <c r="L20" s="679">
        <v>13</v>
      </c>
      <c r="N20" s="672" t="str">
        <f>_xlfn.IFNA(IF(VLOOKUP($M20,Tabela1[#All],6,FALSE)&lt;&gt;0,VLOOKUP($M20,Tabela1[#All],6,FALSE),""),"")</f>
        <v/>
      </c>
      <c r="O20" s="672" t="str">
        <f>_xlfn.IFNA(IF(VLOOKUP($M20,Tabela1[#All],7,FALSE)&lt;&gt;0,VLOOKUP($M20,Tabela1[#All],7,FALSE),""),"")</f>
        <v/>
      </c>
      <c r="P20" s="672" t="str">
        <f>_xlfn.IFNA(IF(VLOOKUP($M20,Tabela1[#All],8,FALSE)&lt;&gt;0,VLOOKUP($M20,Tabela1[#All],8,FALSE),""),"")</f>
        <v/>
      </c>
      <c r="Q20" s="684" t="str">
        <f>_xlfn.IFNA(IF(VLOOKUP($M20,Tabela1[#All],10,FALSE)&lt;&gt;"0",VLOOKUP($M20,Tabela1[#All],10,FALSE),""),"")</f>
        <v/>
      </c>
      <c r="R20" s="686" t="str">
        <f t="shared" si="114"/>
        <v/>
      </c>
      <c r="S20" s="672" t="str">
        <f t="shared" si="115"/>
        <v/>
      </c>
      <c r="T20" s="672" t="str">
        <f t="shared" si="125"/>
        <v/>
      </c>
      <c r="U20" s="672" t="str">
        <f t="shared" si="126"/>
        <v/>
      </c>
      <c r="V20" s="672" t="str">
        <f t="shared" si="116"/>
        <v/>
      </c>
      <c r="W20" s="672" t="str">
        <f t="shared" si="127"/>
        <v/>
      </c>
      <c r="X20" s="687" t="str">
        <f t="shared" si="128"/>
        <v/>
      </c>
      <c r="Y20" s="686" t="str">
        <f t="shared" si="129"/>
        <v/>
      </c>
      <c r="Z20" s="672" t="str">
        <f t="shared" si="117"/>
        <v/>
      </c>
      <c r="AA20" s="672" t="str">
        <f t="shared" si="117"/>
        <v/>
      </c>
      <c r="AB20" s="679" t="str">
        <f t="shared" si="117"/>
        <v/>
      </c>
      <c r="AC20" s="685" t="str">
        <f>_xlfn.IFNA(IF(INDEX('Tabela kolorów'!$A$1:$AP$42,MATCH(Z20,'Tabela kolorów'!$A$1:$AP$1,0),MATCH(AA20,'Tabela kolorów'!$A$1:$A$42,0))=1,"+","-"),"")</f>
        <v/>
      </c>
      <c r="AD20" s="10" t="str">
        <f>_xlfn.IFNA(IF(INDEX('Tabela kolorów'!$A$1:$AP$42,MATCH(Z20,'Tabela kolorów'!$A$1:$AP$1,0),MATCH(AB20,'Tabela kolorów'!$A$1:$A$42,0))=1,"+","-"),"")</f>
        <v/>
      </c>
      <c r="AE20" s="10" t="str">
        <f>_xlfn.IFNA(IF(INDEX('Tabela kolorów'!$A$1:$AP$42,MATCH(AA20,'Tabela kolorów'!$A$1:$AP$1,0),MATCH(AB20,'Tabela kolorów'!$A$1:$A$42,0))=1,"+","-"),"")</f>
        <v/>
      </c>
      <c r="AF20" s="679" t="str">
        <f t="shared" si="136"/>
        <v/>
      </c>
      <c r="AG20" s="688" t="str">
        <f t="shared" si="118"/>
        <v/>
      </c>
      <c r="AH20" s="701" t="str">
        <f t="shared" si="131"/>
        <v/>
      </c>
      <c r="AK20" s="10">
        <v>13</v>
      </c>
      <c r="AL20" s="672" t="str">
        <f t="shared" ca="1" si="94"/>
        <v/>
      </c>
      <c r="AM20" s="672" t="str">
        <f ca="1">IF(AL20&lt;&gt;"",VLOOKUP(AL20,Tabela1[],3,FALSE),"")</f>
        <v/>
      </c>
      <c r="AN20" s="672" t="str">
        <f t="shared" ca="1" si="150"/>
        <v/>
      </c>
      <c r="AO20" s="672" t="str">
        <f t="shared" ca="1" si="150"/>
        <v/>
      </c>
      <c r="AP20" s="672" t="str">
        <f t="shared" ca="1" si="150"/>
        <v/>
      </c>
      <c r="AQ20" s="672" t="str">
        <f t="shared" ca="1" si="150"/>
        <v/>
      </c>
      <c r="AR20" s="672" t="str">
        <f t="shared" ca="1" si="150"/>
        <v/>
      </c>
      <c r="AS20" s="672" t="str">
        <f t="shared" ca="1" si="150"/>
        <v/>
      </c>
      <c r="AT20" s="672" t="str">
        <f t="shared" ca="1" si="150"/>
        <v/>
      </c>
      <c r="AU20" s="672" t="str">
        <f t="shared" ca="1" si="150"/>
        <v/>
      </c>
      <c r="AW20" s="702">
        <v>11</v>
      </c>
      <c r="AX20" s="682" t="str">
        <f t="shared" ca="1" si="153"/>
        <v/>
      </c>
      <c r="AY20" s="682" t="str">
        <f t="shared" ca="1" si="153"/>
        <v/>
      </c>
      <c r="AZ20" s="682" t="str">
        <f t="shared" ca="1" si="153"/>
        <v/>
      </c>
      <c r="BA20" s="682" t="str">
        <f t="shared" ca="1" si="153"/>
        <v/>
      </c>
      <c r="BB20" s="682" t="str">
        <f t="shared" ca="1" si="153"/>
        <v/>
      </c>
      <c r="BC20" s="682" t="str">
        <f t="shared" ca="1" si="153"/>
        <v/>
      </c>
      <c r="BD20" s="682" t="str">
        <f t="shared" ca="1" si="153"/>
        <v/>
      </c>
      <c r="BE20" s="682" t="str">
        <f t="shared" ca="1" si="153"/>
        <v/>
      </c>
      <c r="BG20" s="392"/>
      <c r="BH20">
        <v>15</v>
      </c>
      <c r="BI20" t="str">
        <f t="shared" ca="1" si="18"/>
        <v/>
      </c>
      <c r="BJ20" t="str">
        <f ca="1">_xlfn.IFNA(IF(VLOOKUP($BI20,Tabela1[#All],6,FALSE)&lt;&gt;0,VLOOKUP($BI20,Tabela1[#All],6,FALSE),""),"")</f>
        <v/>
      </c>
      <c r="BK20" t="str">
        <f ca="1">_xlfn.IFNA(IF(VLOOKUP($BI20,Tabela1[#All],7,FALSE)&lt;&gt;0,VLOOKUP($BI20,Tabela1[#All],7,FALSE),""),"")</f>
        <v/>
      </c>
      <c r="BL20" t="str">
        <f ca="1">_xlfn.IFNA(IF(VLOOKUP($BI20,Tabela1[#All],8,FALSE)&lt;&gt;0,VLOOKUP($BI20,Tabela1[#All],8,FALSE),""),"")</f>
        <v/>
      </c>
      <c r="BM20" t="str">
        <f ca="1">_xlfn.IFNA(IF(VLOOKUP($BI20,Tabela1[#All],10,FALSE)&lt;&gt;"0",VLOOKUP($BI20,Tabela1[#All],10,FALSE),""),"")</f>
        <v/>
      </c>
      <c r="BN20" t="str">
        <f t="shared" ca="1" si="19"/>
        <v/>
      </c>
      <c r="BO20" t="str">
        <f t="shared" ca="1" si="20"/>
        <v/>
      </c>
      <c r="BP20" t="str">
        <f t="shared" ca="1" si="21"/>
        <v/>
      </c>
      <c r="BQ20" t="str">
        <f t="shared" ca="1" si="22"/>
        <v/>
      </c>
      <c r="BR20" t="str">
        <f t="shared" ca="1" si="23"/>
        <v/>
      </c>
      <c r="BS20" t="str">
        <f t="shared" ca="1" si="24"/>
        <v/>
      </c>
      <c r="BT20" t="str">
        <f t="shared" ca="1" si="25"/>
        <v/>
      </c>
      <c r="BU20" t="str">
        <f t="shared" ca="1" si="97"/>
        <v/>
      </c>
      <c r="BV20" t="str">
        <f t="shared" ca="1" si="26"/>
        <v/>
      </c>
      <c r="BW20" t="str">
        <f t="shared" ca="1" si="26"/>
        <v/>
      </c>
      <c r="BX20" t="str">
        <f t="shared" ca="1" si="26"/>
        <v/>
      </c>
      <c r="BY20" t="str">
        <f ca="1">_xlfn.IFNA(IF(INDEX('Tabela kolorów'!$A$1:$AP$42,MATCH(BV20,'Tabela kolorów'!$A$1:$AP$1,0),MATCH(BW20,'Tabela kolorów'!$A$1:$A$42,0))=1,"+","-"),"")</f>
        <v/>
      </c>
      <c r="BZ20" s="1" t="str">
        <f ca="1">_xlfn.IFNA(IF(INDEX('Tabela kolorów'!$A$1:$AP$42,MATCH(BV20,'Tabela kolorów'!$A$1:$AP$1,0),MATCH(BX20,'Tabela kolorów'!$A$1:$A$42,0))=1,"+","-"),"")</f>
        <v/>
      </c>
      <c r="CA20" s="1" t="str">
        <f ca="1">_xlfn.IFNA(IF(INDEX('Tabela kolorów'!$A$1:$AP$42,MATCH(BW20,'Tabela kolorów'!$A$1:$AP$1,0),MATCH(BX20,'Tabela kolorów'!$A$1:$A$42,0))=1,"+","-"),"")</f>
        <v/>
      </c>
      <c r="CB20" t="str">
        <f t="shared" ca="1" si="98"/>
        <v/>
      </c>
      <c r="CC20" t="str">
        <f t="shared" ca="1" si="27"/>
        <v/>
      </c>
      <c r="CD20" t="str">
        <f t="shared" ca="1" si="28"/>
        <v/>
      </c>
      <c r="CG20">
        <v>14</v>
      </c>
      <c r="CH20" t="str">
        <f t="shared" ca="1" si="29"/>
        <v/>
      </c>
      <c r="CI20" t="str">
        <f ca="1">IF(CH20&lt;&gt;"",VLOOKUP(CH20,Tabela1[],3,FALSE),"")</f>
        <v/>
      </c>
      <c r="CJ20" t="str">
        <f t="shared" ca="1" si="137"/>
        <v/>
      </c>
      <c r="CK20" t="str">
        <f t="shared" ca="1" si="137"/>
        <v/>
      </c>
      <c r="CL20" t="str">
        <f t="shared" ca="1" si="137"/>
        <v/>
      </c>
      <c r="CM20" t="str">
        <f t="shared" ca="1" si="137"/>
        <v/>
      </c>
      <c r="CN20" t="str">
        <f t="shared" ca="1" si="137"/>
        <v/>
      </c>
      <c r="CO20" t="str">
        <f t="shared" ca="1" si="137"/>
        <v/>
      </c>
      <c r="CP20" t="str">
        <f t="shared" ca="1" si="137"/>
        <v/>
      </c>
      <c r="CQ20" t="str">
        <f t="shared" ca="1" si="137"/>
        <v/>
      </c>
      <c r="CR20">
        <v>14</v>
      </c>
      <c r="CS20" t="str">
        <f t="shared" ca="1" si="138"/>
        <v/>
      </c>
      <c r="CT20" t="str">
        <f t="shared" ca="1" si="138"/>
        <v/>
      </c>
      <c r="CU20" t="str">
        <f t="shared" ca="1" si="138"/>
        <v/>
      </c>
      <c r="CV20" t="str">
        <f t="shared" ca="1" si="138"/>
        <v/>
      </c>
      <c r="CW20" t="str">
        <f t="shared" ca="1" si="138"/>
        <v/>
      </c>
      <c r="CX20" t="str">
        <f t="shared" ca="1" si="138"/>
        <v/>
      </c>
      <c r="CY20" t="str">
        <f t="shared" ca="1" si="138"/>
        <v/>
      </c>
      <c r="CZ20" t="str">
        <f t="shared" ca="1" si="138"/>
        <v/>
      </c>
      <c r="DB20">
        <v>15</v>
      </c>
      <c r="DC20" t="str">
        <f t="shared" ca="1" si="99"/>
        <v/>
      </c>
      <c r="DD20" t="str">
        <f ca="1">_xlfn.IFNA(IF(VLOOKUP($DC20,Tabela1[#All],6,FALSE)&lt;&gt;0,VLOOKUP($DC20,Tabela1[#All],6,FALSE),""),"")</f>
        <v/>
      </c>
      <c r="DE20" t="str">
        <f ca="1">_xlfn.IFNA(IF(VLOOKUP($DC20,Tabela1[#All],7,FALSE)&lt;&gt;0,VLOOKUP($DC20,Tabela1[#All],7,FALSE),""),"")</f>
        <v/>
      </c>
      <c r="DF20" t="str">
        <f ca="1">_xlfn.IFNA(IF(VLOOKUP($DC20,Tabela1[#All],8,FALSE)&lt;&gt;0,VLOOKUP($DC20,Tabela1[#All],8,FALSE),""),"")</f>
        <v/>
      </c>
      <c r="DG20" t="str">
        <f ca="1">_xlfn.IFNA(IF(VLOOKUP($DC20,Tabela1[#All],10,FALSE)&lt;&gt;"0",VLOOKUP($DC20,Tabela1[#All],10,FALSE),""),"")</f>
        <v/>
      </c>
      <c r="DH20" t="str">
        <f t="shared" ca="1" si="32"/>
        <v/>
      </c>
      <c r="DI20" t="str">
        <f t="shared" ca="1" si="33"/>
        <v/>
      </c>
      <c r="DJ20" t="str">
        <f t="shared" ca="1" si="34"/>
        <v/>
      </c>
      <c r="DK20" t="str">
        <f t="shared" ca="1" si="35"/>
        <v/>
      </c>
      <c r="DL20" t="str">
        <f t="shared" ca="1" si="36"/>
        <v/>
      </c>
      <c r="DM20" t="str">
        <f t="shared" ca="1" si="37"/>
        <v/>
      </c>
      <c r="DN20" t="str">
        <f t="shared" ca="1" si="38"/>
        <v/>
      </c>
      <c r="DO20" t="str">
        <f t="shared" ca="1" si="134"/>
        <v/>
      </c>
      <c r="DP20" t="str">
        <f t="shared" ca="1" si="39"/>
        <v/>
      </c>
      <c r="DQ20" t="str">
        <f t="shared" ca="1" si="39"/>
        <v/>
      </c>
      <c r="DR20" t="str">
        <f t="shared" ca="1" si="39"/>
        <v/>
      </c>
      <c r="DS20" t="str">
        <f ca="1">_xlfn.IFNA(IF(INDEX('Tabela kolorów'!$A$1:$AP$42,MATCH(DP20,'Tabela kolorów'!$A$1:$AP$1,0),MATCH(DQ20,'Tabela kolorów'!$A$1:$A$42,0))=1,"+","-"),"")</f>
        <v/>
      </c>
      <c r="DT20" s="1" t="str">
        <f ca="1">_xlfn.IFNA(IF(INDEX('Tabela kolorów'!$A$1:$AP$42,MATCH(DP20,'Tabela kolorów'!$A$1:$AP$1,0),MATCH(DR20,'Tabela kolorów'!$A$1:$A$42,0))=1,"+","-"),"")</f>
        <v/>
      </c>
      <c r="DU20" s="1" t="str">
        <f ca="1">_xlfn.IFNA(IF(INDEX('Tabela kolorów'!$A$1:$AP$42,MATCH(DQ20,'Tabela kolorów'!$A$1:$AP$1,0),MATCH(DR20,'Tabela kolorów'!$A$1:$A$42,0))=1,"+","-"),"")</f>
        <v/>
      </c>
      <c r="DV20" t="str">
        <f t="shared" ca="1" si="120"/>
        <v/>
      </c>
      <c r="DW20" t="str">
        <f t="shared" ca="1" si="40"/>
        <v/>
      </c>
      <c r="DX20" t="str">
        <f t="shared" ca="1" si="41"/>
        <v/>
      </c>
      <c r="EA20">
        <v>14</v>
      </c>
      <c r="EB20" t="str">
        <f t="shared" ca="1" si="42"/>
        <v/>
      </c>
      <c r="EC20" t="str">
        <f ca="1">IF(EB20&lt;&gt;"",VLOOKUP(EB20,Tabela1[],3,FALSE),"")</f>
        <v/>
      </c>
      <c r="ED20" t="str">
        <f t="shared" ca="1" si="139"/>
        <v/>
      </c>
      <c r="EE20" t="str">
        <f t="shared" ca="1" si="139"/>
        <v/>
      </c>
      <c r="EF20" t="str">
        <f t="shared" ca="1" si="139"/>
        <v/>
      </c>
      <c r="EG20" t="str">
        <f t="shared" ca="1" si="139"/>
        <v/>
      </c>
      <c r="EH20" t="str">
        <f t="shared" ca="1" si="139"/>
        <v/>
      </c>
      <c r="EI20" t="str">
        <f t="shared" ca="1" si="139"/>
        <v/>
      </c>
      <c r="EJ20" t="str">
        <f t="shared" ca="1" si="139"/>
        <v/>
      </c>
      <c r="EK20" t="str">
        <f t="shared" ca="1" si="139"/>
        <v/>
      </c>
      <c r="EL20">
        <v>14</v>
      </c>
      <c r="EM20" t="str">
        <f t="shared" ca="1" si="151"/>
        <v/>
      </c>
      <c r="EN20" t="str">
        <f t="shared" ca="1" si="151"/>
        <v/>
      </c>
      <c r="EO20" t="str">
        <f t="shared" ca="1" si="151"/>
        <v/>
      </c>
      <c r="EP20" t="str">
        <f t="shared" ca="1" si="151"/>
        <v/>
      </c>
      <c r="EQ20" t="str">
        <f t="shared" ca="1" si="151"/>
        <v/>
      </c>
      <c r="ER20" t="str">
        <f t="shared" ca="1" si="151"/>
        <v/>
      </c>
      <c r="ES20" t="str">
        <f t="shared" ca="1" si="151"/>
        <v/>
      </c>
      <c r="ET20" t="str">
        <f t="shared" ca="1" si="151"/>
        <v/>
      </c>
      <c r="EV20">
        <v>15</v>
      </c>
      <c r="EW20" t="str">
        <f t="shared" ca="1" si="102"/>
        <v/>
      </c>
      <c r="EX20" t="str">
        <f ca="1">_xlfn.IFNA(IF(VLOOKUP($EW20,Tabela1[#All],6,FALSE)&lt;&gt;0,VLOOKUP($EW20,Tabela1[#All],6,FALSE),""),"")</f>
        <v/>
      </c>
      <c r="EY20" t="str">
        <f ca="1">_xlfn.IFNA(IF(VLOOKUP($EW20,Tabela1[#All],7,FALSE)&lt;&gt;0,VLOOKUP($EW20,Tabela1[#All],7,FALSE),""),"")</f>
        <v/>
      </c>
      <c r="EZ20" t="str">
        <f ca="1">_xlfn.IFNA(IF(VLOOKUP($EW20,Tabela1[#All],8,FALSE)&lt;&gt;0,VLOOKUP($EW20,Tabela1[#All],8,FALSE),""),"")</f>
        <v/>
      </c>
      <c r="FA20" t="str">
        <f ca="1">_xlfn.IFNA(IF(VLOOKUP($EW20,Tabela1[#All],10,FALSE)&lt;&gt;"0",VLOOKUP($EW20,Tabela1[#All],10,FALSE),""),"")</f>
        <v/>
      </c>
      <c r="FB20" t="str">
        <f t="shared" ca="1" si="45"/>
        <v/>
      </c>
      <c r="FC20" t="str">
        <f t="shared" ca="1" si="46"/>
        <v/>
      </c>
      <c r="FD20" t="str">
        <f t="shared" ca="1" si="47"/>
        <v/>
      </c>
      <c r="FE20" t="str">
        <f t="shared" ca="1" si="48"/>
        <v/>
      </c>
      <c r="FF20" t="str">
        <f t="shared" ca="1" si="49"/>
        <v/>
      </c>
      <c r="FG20" t="str">
        <f t="shared" ca="1" si="50"/>
        <v/>
      </c>
      <c r="FH20" t="str">
        <f t="shared" ca="1" si="51"/>
        <v/>
      </c>
      <c r="FI20" t="str">
        <f t="shared" ca="1" si="103"/>
        <v/>
      </c>
      <c r="FJ20" t="str">
        <f t="shared" ca="1" si="52"/>
        <v/>
      </c>
      <c r="FK20" t="str">
        <f t="shared" ca="1" si="52"/>
        <v/>
      </c>
      <c r="FL20" t="str">
        <f t="shared" ca="1" si="52"/>
        <v/>
      </c>
      <c r="FM20" t="str">
        <f ca="1">_xlfn.IFNA(IF(INDEX('Tabela kolorów'!$A$1:$AP$42,MATCH(FJ20,'Tabela kolorów'!$A$1:$AP$1,0),MATCH(FK20,'Tabela kolorów'!$A$1:$A$42,0))=1,"+","-"),"")</f>
        <v/>
      </c>
      <c r="FN20" s="1" t="str">
        <f ca="1">_xlfn.IFNA(IF(INDEX('Tabela kolorów'!$A$1:$AP$42,MATCH(FJ20,'Tabela kolorów'!$A$1:$AP$1,0),MATCH(FL20,'Tabela kolorów'!$A$1:$A$42,0))=1,"+","-"),"")</f>
        <v/>
      </c>
      <c r="FO20" s="1" t="str">
        <f ca="1">_xlfn.IFNA(IF(INDEX('Tabela kolorów'!$A$1:$AP$42,MATCH(FK20,'Tabela kolorów'!$A$1:$AP$1,0),MATCH(FL20,'Tabela kolorów'!$A$1:$A$42,0))=1,"+","-"),"")</f>
        <v/>
      </c>
      <c r="FP20" t="str">
        <f t="shared" ca="1" si="121"/>
        <v/>
      </c>
      <c r="FQ20" t="str">
        <f t="shared" ca="1" si="53"/>
        <v/>
      </c>
      <c r="FR20" t="str">
        <f t="shared" ca="1" si="54"/>
        <v/>
      </c>
      <c r="FU20">
        <v>14</v>
      </c>
      <c r="FV20" t="str">
        <f t="shared" ca="1" si="55"/>
        <v/>
      </c>
      <c r="FW20" t="str">
        <f ca="1">IF(FV20&lt;&gt;"",VLOOKUP(FV20,Tabela1[],3,FALSE),"")</f>
        <v/>
      </c>
      <c r="FX20" t="str">
        <f t="shared" ca="1" si="140"/>
        <v/>
      </c>
      <c r="FY20" t="str">
        <f t="shared" ca="1" si="140"/>
        <v/>
      </c>
      <c r="FZ20" t="str">
        <f t="shared" ca="1" si="140"/>
        <v/>
      </c>
      <c r="GA20" t="str">
        <f t="shared" ca="1" si="140"/>
        <v/>
      </c>
      <c r="GB20" t="str">
        <f t="shared" ca="1" si="140"/>
        <v/>
      </c>
      <c r="GC20" t="str">
        <f t="shared" ca="1" si="140"/>
        <v/>
      </c>
      <c r="GD20" t="str">
        <f t="shared" ca="1" si="140"/>
        <v/>
      </c>
      <c r="GE20" t="str">
        <f t="shared" ca="1" si="140"/>
        <v/>
      </c>
      <c r="GF20">
        <v>14</v>
      </c>
      <c r="GG20" t="str">
        <f t="shared" ca="1" si="141"/>
        <v/>
      </c>
      <c r="GH20" t="str">
        <f t="shared" ca="1" si="141"/>
        <v/>
      </c>
      <c r="GI20" t="str">
        <f t="shared" ca="1" si="141"/>
        <v/>
      </c>
      <c r="GJ20" t="str">
        <f t="shared" ca="1" si="141"/>
        <v/>
      </c>
      <c r="GK20" t="str">
        <f t="shared" ca="1" si="141"/>
        <v/>
      </c>
      <c r="GL20" t="str">
        <f t="shared" ca="1" si="141"/>
        <v/>
      </c>
      <c r="GM20" t="str">
        <f t="shared" ca="1" si="141"/>
        <v/>
      </c>
      <c r="GN20" t="str">
        <f t="shared" ca="1" si="141"/>
        <v/>
      </c>
      <c r="GP20">
        <v>15</v>
      </c>
      <c r="GQ20" t="str">
        <f t="shared" ca="1" si="142"/>
        <v/>
      </c>
      <c r="GR20" t="str">
        <f ca="1">_xlfn.IFNA(IF(VLOOKUP($GQ20,Tabela1[#All],6,FALSE)&lt;&gt;0,VLOOKUP($GQ20,Tabela1[#All],6,FALSE),""),"")</f>
        <v/>
      </c>
      <c r="GS20" t="str">
        <f ca="1">_xlfn.IFNA(IF(VLOOKUP($GQ20,Tabela1[#All],7,FALSE)&lt;&gt;0,VLOOKUP($GQ20,Tabela1[#All],7,FALSE),""),"")</f>
        <v/>
      </c>
      <c r="GT20" t="str">
        <f ca="1">_xlfn.IFNA(IF(VLOOKUP($GQ20,Tabela1[#All],8,FALSE)&lt;&gt;0,VLOOKUP($GQ20,Tabela1[#All],8,FALSE),""),"")</f>
        <v/>
      </c>
      <c r="GU20" t="str">
        <f ca="1">_xlfn.IFNA(IF(VLOOKUP($GQ20,Tabela1[#All],10,FALSE)&lt;&gt;"0",VLOOKUP($GQ20,Tabela1[#All],10,FALSE),""),"")</f>
        <v/>
      </c>
      <c r="GV20" t="str">
        <f t="shared" ca="1" si="58"/>
        <v/>
      </c>
      <c r="GW20" t="str">
        <f t="shared" ca="1" si="59"/>
        <v/>
      </c>
      <c r="GX20" t="str">
        <f t="shared" ca="1" si="60"/>
        <v/>
      </c>
      <c r="GY20" t="str">
        <f t="shared" ca="1" si="61"/>
        <v/>
      </c>
      <c r="GZ20" t="str">
        <f t="shared" ca="1" si="62"/>
        <v/>
      </c>
      <c r="HA20" t="str">
        <f t="shared" ca="1" si="63"/>
        <v/>
      </c>
      <c r="HB20" t="str">
        <f t="shared" ca="1" si="64"/>
        <v/>
      </c>
      <c r="HC20" t="str">
        <f t="shared" ca="1" si="105"/>
        <v/>
      </c>
      <c r="HD20" t="str">
        <f t="shared" ca="1" si="65"/>
        <v/>
      </c>
      <c r="HE20" t="str">
        <f t="shared" ca="1" si="65"/>
        <v/>
      </c>
      <c r="HF20" t="str">
        <f t="shared" ca="1" si="65"/>
        <v/>
      </c>
      <c r="HG20" t="str">
        <f ca="1">_xlfn.IFNA(IF(INDEX('Tabela kolorów'!$A$1:$AP$42,MATCH(HD20,'Tabela kolorów'!$A$1:$AP$1,0),MATCH(HE20,'Tabela kolorów'!$A$1:$A$42,0))=1,"+","-"),"")</f>
        <v/>
      </c>
      <c r="HH20" s="1" t="str">
        <f ca="1">_xlfn.IFNA(IF(INDEX('Tabela kolorów'!$A$1:$AP$42,MATCH(HD20,'Tabela kolorów'!$A$1:$AP$1,0),MATCH(HF20,'Tabela kolorów'!$A$1:$A$42,0))=1,"+","-"),"")</f>
        <v/>
      </c>
      <c r="HI20" s="1" t="str">
        <f ca="1">_xlfn.IFNA(IF(INDEX('Tabela kolorów'!$A$1:$AP$42,MATCH(HE20,'Tabela kolorów'!$A$1:$AP$1,0),MATCH(HF20,'Tabela kolorów'!$A$1:$A$42,0))=1,"+","-"),"")</f>
        <v/>
      </c>
      <c r="HJ20" t="str">
        <f t="shared" ca="1" si="122"/>
        <v/>
      </c>
      <c r="HK20" t="str">
        <f t="shared" ca="1" si="66"/>
        <v/>
      </c>
      <c r="HL20" t="str">
        <f t="shared" ca="1" si="67"/>
        <v/>
      </c>
      <c r="HO20">
        <v>14</v>
      </c>
      <c r="HP20" t="str">
        <f t="shared" ca="1" si="68"/>
        <v/>
      </c>
      <c r="HQ20" t="str">
        <f ca="1">IF(HP20&lt;&gt;"",VLOOKUP(HP20,Tabela1[],3,FALSE),"")</f>
        <v/>
      </c>
      <c r="HR20" t="str">
        <f t="shared" ca="1" si="143"/>
        <v/>
      </c>
      <c r="HS20" t="str">
        <f t="shared" ca="1" si="143"/>
        <v/>
      </c>
      <c r="HT20" t="str">
        <f t="shared" ca="1" si="143"/>
        <v/>
      </c>
      <c r="HU20" t="str">
        <f t="shared" ca="1" si="143"/>
        <v/>
      </c>
      <c r="HV20" t="str">
        <f t="shared" ca="1" si="143"/>
        <v/>
      </c>
      <c r="HW20" t="str">
        <f t="shared" ca="1" si="143"/>
        <v/>
      </c>
      <c r="HX20" t="str">
        <f t="shared" ca="1" si="143"/>
        <v/>
      </c>
      <c r="HY20" t="str">
        <f t="shared" ca="1" si="143"/>
        <v/>
      </c>
      <c r="HZ20">
        <v>14</v>
      </c>
      <c r="IA20" t="str">
        <f t="shared" ca="1" si="144"/>
        <v/>
      </c>
      <c r="IB20" t="str">
        <f t="shared" ca="1" si="144"/>
        <v/>
      </c>
      <c r="IC20" t="str">
        <f t="shared" ca="1" si="144"/>
        <v/>
      </c>
      <c r="ID20" t="str">
        <f t="shared" ca="1" si="144"/>
        <v/>
      </c>
      <c r="IE20" t="str">
        <f t="shared" ca="1" si="144"/>
        <v/>
      </c>
      <c r="IF20" t="str">
        <f t="shared" ca="1" si="144"/>
        <v/>
      </c>
      <c r="IG20" t="str">
        <f t="shared" ca="1" si="144"/>
        <v/>
      </c>
      <c r="IH20" t="str">
        <f t="shared" ca="1" si="144"/>
        <v/>
      </c>
      <c r="IJ20">
        <v>15</v>
      </c>
      <c r="IK20" t="str">
        <f t="shared" ca="1" si="145"/>
        <v/>
      </c>
      <c r="IL20" t="str">
        <f ca="1">_xlfn.IFNA(IF(VLOOKUP($IK20,Tabela1[#All],6,FALSE)&lt;&gt;0,VLOOKUP($IK20,Tabela1[#All],6,FALSE),""),"")</f>
        <v/>
      </c>
      <c r="IM20" t="str">
        <f ca="1">_xlfn.IFNA(IF(VLOOKUP($IK20,Tabela1[#All],7,FALSE)&lt;&gt;0,VLOOKUP($IK20,Tabela1[#All],7,FALSE),""),"")</f>
        <v/>
      </c>
      <c r="IN20" t="str">
        <f ca="1">_xlfn.IFNA(IF(VLOOKUP($IK20,Tabela1[#All],8,FALSE)&lt;&gt;0,VLOOKUP($IK20,Tabela1[#All],8,FALSE),""),"")</f>
        <v/>
      </c>
      <c r="IO20" t="str">
        <f ca="1">_xlfn.IFNA(IF(VLOOKUP($IK20,Tabela1[#All],10,FALSE)&lt;&gt;"0",VLOOKUP($IK20,Tabela1[#All],10,FALSE),""),"")</f>
        <v/>
      </c>
      <c r="IP20" t="str">
        <f t="shared" ca="1" si="71"/>
        <v/>
      </c>
      <c r="IQ20" t="str">
        <f t="shared" ca="1" si="72"/>
        <v/>
      </c>
      <c r="IR20" t="str">
        <f t="shared" ca="1" si="73"/>
        <v/>
      </c>
      <c r="IS20" t="str">
        <f t="shared" ca="1" si="74"/>
        <v/>
      </c>
      <c r="IT20" t="str">
        <f t="shared" ca="1" si="75"/>
        <v/>
      </c>
      <c r="IU20" t="str">
        <f t="shared" ca="1" si="76"/>
        <v/>
      </c>
      <c r="IV20" t="str">
        <f t="shared" ca="1" si="77"/>
        <v/>
      </c>
      <c r="IW20" t="str">
        <f t="shared" ca="1" si="107"/>
        <v/>
      </c>
      <c r="IX20" t="str">
        <f t="shared" ca="1" si="78"/>
        <v/>
      </c>
      <c r="IY20" t="str">
        <f t="shared" ca="1" si="78"/>
        <v/>
      </c>
      <c r="IZ20" t="str">
        <f t="shared" ca="1" si="78"/>
        <v/>
      </c>
      <c r="JA20" t="str">
        <f ca="1">_xlfn.IFNA(IF(INDEX('Tabela kolorów'!$A$1:$AP$42,MATCH(IX20,'Tabela kolorów'!$A$1:$AP$1,0),MATCH(IY20,'Tabela kolorów'!$A$1:$A$42,0))=1,"+","-"),"")</f>
        <v/>
      </c>
      <c r="JB20" s="1" t="str">
        <f ca="1">_xlfn.IFNA(IF(INDEX('Tabela kolorów'!$A$1:$AP$42,MATCH(IX20,'Tabela kolorów'!$A$1:$AP$1,0),MATCH(IZ20,'Tabela kolorów'!$A$1:$A$42,0))=1,"+","-"),"")</f>
        <v/>
      </c>
      <c r="JC20" s="1" t="str">
        <f ca="1">_xlfn.IFNA(IF(INDEX('Tabela kolorów'!$A$1:$AP$42,MATCH(IY20,'Tabela kolorów'!$A$1:$AP$1,0),MATCH(IZ20,'Tabela kolorów'!$A$1:$A$42,0))=1,"+","-"),"")</f>
        <v/>
      </c>
      <c r="JD20" t="str">
        <f t="shared" ca="1" si="123"/>
        <v/>
      </c>
      <c r="JE20" t="str">
        <f t="shared" ca="1" si="79"/>
        <v/>
      </c>
      <c r="JF20" t="str">
        <f t="shared" ca="1" si="80"/>
        <v/>
      </c>
      <c r="JI20">
        <v>14</v>
      </c>
      <c r="JJ20" t="str">
        <f t="shared" ca="1" si="81"/>
        <v/>
      </c>
      <c r="JK20" t="str">
        <f ca="1">IF(JJ20&lt;&gt;"",VLOOKUP(JJ20,Tabela1[],3,FALSE),"")</f>
        <v/>
      </c>
      <c r="JL20" t="str">
        <f t="shared" ca="1" si="146"/>
        <v/>
      </c>
      <c r="JM20" t="str">
        <f t="shared" ca="1" si="146"/>
        <v/>
      </c>
      <c r="JN20" t="str">
        <f t="shared" ca="1" si="146"/>
        <v/>
      </c>
      <c r="JO20" t="str">
        <f t="shared" ca="1" si="146"/>
        <v/>
      </c>
      <c r="JP20" t="str">
        <f t="shared" ca="1" si="146"/>
        <v/>
      </c>
      <c r="JQ20" t="str">
        <f t="shared" ca="1" si="146"/>
        <v/>
      </c>
      <c r="JR20" t="str">
        <f t="shared" ca="1" si="146"/>
        <v/>
      </c>
      <c r="JS20" t="str">
        <f t="shared" ca="1" si="146"/>
        <v/>
      </c>
      <c r="JT20">
        <v>14</v>
      </c>
      <c r="JU20" t="str">
        <f t="shared" ca="1" si="147"/>
        <v/>
      </c>
      <c r="JV20" t="str">
        <f t="shared" ca="1" si="147"/>
        <v/>
      </c>
      <c r="JW20" t="str">
        <f t="shared" ca="1" si="147"/>
        <v/>
      </c>
      <c r="JX20" t="str">
        <f t="shared" ca="1" si="147"/>
        <v/>
      </c>
      <c r="JY20" t="str">
        <f t="shared" ca="1" si="147"/>
        <v/>
      </c>
      <c r="JZ20" t="str">
        <f t="shared" ca="1" si="147"/>
        <v/>
      </c>
      <c r="KA20" t="str">
        <f t="shared" ca="1" si="147"/>
        <v/>
      </c>
      <c r="KB20" t="str">
        <f t="shared" ca="1" si="147"/>
        <v/>
      </c>
      <c r="KD20">
        <v>15</v>
      </c>
      <c r="KE20" t="str">
        <f t="shared" ca="1" si="148"/>
        <v/>
      </c>
      <c r="KF20" t="str">
        <f ca="1">_xlfn.IFNA(IF(VLOOKUP($KE20,Tabela1[#All],6,FALSE)&lt;&gt;0,VLOOKUP($KE20,Tabela1[#All],6,FALSE),""),"")</f>
        <v/>
      </c>
      <c r="KG20" t="str">
        <f ca="1">_xlfn.IFNA(IF(VLOOKUP($KE20,Tabela1[#All],7,FALSE)&lt;&gt;0,VLOOKUP($KE20,Tabela1[#All],7,FALSE),""),"")</f>
        <v/>
      </c>
      <c r="KH20" t="str">
        <f ca="1">_xlfn.IFNA(IF(VLOOKUP($KE20,Tabela1[#All],8,FALSE)&lt;&gt;0,VLOOKUP($KE20,Tabela1[#All],8,FALSE),""),"")</f>
        <v/>
      </c>
      <c r="KI20" t="str">
        <f ca="1">_xlfn.IFNA(IF(VLOOKUP($KE20,Tabela1[#All],10,FALSE)&lt;&gt;"0",VLOOKUP($KE20,Tabela1[#All],10,FALSE),""),"")</f>
        <v/>
      </c>
      <c r="KJ20" t="str">
        <f t="shared" ca="1" si="109"/>
        <v/>
      </c>
      <c r="KK20" t="str">
        <f t="shared" ca="1" si="110"/>
        <v/>
      </c>
      <c r="KL20" t="str">
        <f t="shared" ca="1" si="111"/>
        <v/>
      </c>
      <c r="KM20" t="str">
        <f t="shared" ca="1" si="84"/>
        <v/>
      </c>
      <c r="KN20" t="str">
        <f t="shared" ca="1" si="85"/>
        <v/>
      </c>
      <c r="KO20" t="str">
        <f t="shared" ca="1" si="86"/>
        <v/>
      </c>
      <c r="KP20" t="str">
        <f t="shared" ca="1" si="87"/>
        <v/>
      </c>
      <c r="KQ20" t="str">
        <f t="shared" ca="1" si="112"/>
        <v/>
      </c>
      <c r="KR20" t="str">
        <f t="shared" ca="1" si="88"/>
        <v/>
      </c>
      <c r="KS20" t="str">
        <f t="shared" ca="1" si="88"/>
        <v/>
      </c>
      <c r="KT20" t="str">
        <f t="shared" ca="1" si="88"/>
        <v/>
      </c>
      <c r="KU20" t="str">
        <f ca="1">_xlfn.IFNA(IF(INDEX('Tabela kolorów'!$A$1:$AP$42,MATCH(KR20,'Tabela kolorów'!$A$1:$AP$1,0),MATCH(KS20,'Tabela kolorów'!$A$1:$A$42,0))=1,"+","-"),"")</f>
        <v/>
      </c>
      <c r="KV20" s="1" t="str">
        <f ca="1">_xlfn.IFNA(IF(INDEX('Tabela kolorów'!$A$1:$AP$42,MATCH(KR20,'Tabela kolorów'!$A$1:$AP$1,0),MATCH(KT20,'Tabela kolorów'!$A$1:$A$42,0))=1,"+","-"),"")</f>
        <v/>
      </c>
      <c r="KW20" s="1" t="str">
        <f ca="1">_xlfn.IFNA(IF(INDEX('Tabela kolorów'!$A$1:$AP$42,MATCH(KS20,'Tabela kolorów'!$A$1:$AP$1,0),MATCH(KT20,'Tabela kolorów'!$A$1:$A$42,0))=1,"+","-"),"")</f>
        <v/>
      </c>
      <c r="KX20" t="str">
        <f t="shared" ca="1" si="133"/>
        <v/>
      </c>
      <c r="KY20" t="str">
        <f t="shared" ca="1" si="89"/>
        <v/>
      </c>
      <c r="KZ20" t="str">
        <f t="shared" ca="1" si="90"/>
        <v/>
      </c>
      <c r="LC20">
        <v>14</v>
      </c>
      <c r="LD20" t="str">
        <f t="shared" ca="1" si="91"/>
        <v/>
      </c>
      <c r="LE20" t="str">
        <f ca="1">IF(LD20&lt;&gt;"",VLOOKUP(LD20,Tabela1[],3,FALSE),"")</f>
        <v/>
      </c>
      <c r="LF20" t="str">
        <f t="shared" ca="1" si="149"/>
        <v/>
      </c>
      <c r="LG20" t="str">
        <f t="shared" ca="1" si="149"/>
        <v/>
      </c>
      <c r="LH20" t="str">
        <f t="shared" ca="1" si="149"/>
        <v/>
      </c>
      <c r="LI20" t="str">
        <f t="shared" ca="1" si="149"/>
        <v/>
      </c>
      <c r="LJ20" t="str">
        <f t="shared" ca="1" si="149"/>
        <v/>
      </c>
      <c r="LK20" t="str">
        <f t="shared" ca="1" si="149"/>
        <v/>
      </c>
      <c r="LL20" t="str">
        <f t="shared" ca="1" si="149"/>
        <v/>
      </c>
      <c r="LM20" t="str">
        <f t="shared" ca="1" si="149"/>
        <v/>
      </c>
      <c r="LN20">
        <v>14</v>
      </c>
      <c r="LO20" t="str">
        <f t="shared" ca="1" si="152"/>
        <v/>
      </c>
      <c r="LP20" t="str">
        <f t="shared" ca="1" si="152"/>
        <v/>
      </c>
      <c r="LQ20" t="str">
        <f t="shared" ca="1" si="152"/>
        <v/>
      </c>
      <c r="LR20" t="str">
        <f t="shared" ca="1" si="152"/>
        <v/>
      </c>
      <c r="LS20" t="str">
        <f t="shared" ca="1" si="152"/>
        <v/>
      </c>
      <c r="LT20" t="str">
        <f t="shared" ca="1" si="152"/>
        <v/>
      </c>
      <c r="LU20" t="str">
        <f t="shared" ca="1" si="152"/>
        <v/>
      </c>
      <c r="LV20" t="str">
        <f t="shared" ca="1" si="152"/>
        <v/>
      </c>
    </row>
    <row r="21" spans="1:334" x14ac:dyDescent="0.3">
      <c r="A21" t="s">
        <v>738</v>
      </c>
      <c r="B21" t="s">
        <v>718</v>
      </c>
      <c r="C21" t="s">
        <v>7</v>
      </c>
      <c r="D21" t="s">
        <v>10</v>
      </c>
      <c r="E21" t="str">
        <f t="shared" si="0"/>
        <v>uniwersalnecodzienny</v>
      </c>
      <c r="F21" t="s">
        <v>724</v>
      </c>
      <c r="G21" t="s">
        <v>459</v>
      </c>
      <c r="I21" t="s">
        <v>8</v>
      </c>
      <c r="K21" s="731"/>
      <c r="L21" s="679">
        <v>14</v>
      </c>
      <c r="N21" s="672" t="str">
        <f>_xlfn.IFNA(IF(VLOOKUP($M21,Tabela1[#All],6,FALSE)&lt;&gt;0,VLOOKUP($M21,Tabela1[#All],6,FALSE),""),"")</f>
        <v/>
      </c>
      <c r="O21" s="672" t="str">
        <f>_xlfn.IFNA(IF(VLOOKUP($M21,Tabela1[#All],7,FALSE)&lt;&gt;0,VLOOKUP($M21,Tabela1[#All],7,FALSE),""),"")</f>
        <v/>
      </c>
      <c r="P21" s="672" t="str">
        <f>_xlfn.IFNA(IF(VLOOKUP($M21,Tabela1[#All],8,FALSE)&lt;&gt;0,VLOOKUP($M21,Tabela1[#All],8,FALSE),""),"")</f>
        <v/>
      </c>
      <c r="Q21" s="684" t="str">
        <f>_xlfn.IFNA(IF(VLOOKUP($M21,Tabela1[#All],10,FALSE)&lt;&gt;"0",VLOOKUP($M21,Tabela1[#All],10,FALSE),""),"")</f>
        <v/>
      </c>
      <c r="R21" s="686" t="str">
        <f t="shared" si="114"/>
        <v/>
      </c>
      <c r="S21" s="672" t="str">
        <f t="shared" si="115"/>
        <v/>
      </c>
      <c r="T21" s="672" t="str">
        <f t="shared" si="125"/>
        <v/>
      </c>
      <c r="U21" s="672" t="str">
        <f t="shared" si="126"/>
        <v/>
      </c>
      <c r="V21" s="672" t="str">
        <f t="shared" si="116"/>
        <v/>
      </c>
      <c r="W21" s="672" t="str">
        <f t="shared" si="127"/>
        <v/>
      </c>
      <c r="X21" s="687" t="str">
        <f t="shared" si="128"/>
        <v/>
      </c>
      <c r="Y21" s="686" t="str">
        <f t="shared" si="129"/>
        <v/>
      </c>
      <c r="Z21" s="672" t="str">
        <f t="shared" si="117"/>
        <v/>
      </c>
      <c r="AA21" s="672" t="str">
        <f t="shared" si="117"/>
        <v/>
      </c>
      <c r="AB21" s="679" t="str">
        <f t="shared" si="117"/>
        <v/>
      </c>
      <c r="AC21" s="685" t="str">
        <f>_xlfn.IFNA(IF(INDEX('Tabela kolorów'!$A$1:$AP$42,MATCH(Z21,'Tabela kolorów'!$A$1:$AP$1,0),MATCH(AA21,'Tabela kolorów'!$A$1:$A$42,0))=1,"+","-"),"")</f>
        <v/>
      </c>
      <c r="AD21" s="10" t="str">
        <f>_xlfn.IFNA(IF(INDEX('Tabela kolorów'!$A$1:$AP$42,MATCH(Z21,'Tabela kolorów'!$A$1:$AP$1,0),MATCH(AB21,'Tabela kolorów'!$A$1:$A$42,0))=1,"+","-"),"")</f>
        <v/>
      </c>
      <c r="AE21" s="10" t="str">
        <f>_xlfn.IFNA(IF(INDEX('Tabela kolorów'!$A$1:$AP$42,MATCH(AA21,'Tabela kolorów'!$A$1:$AP$1,0),MATCH(AB21,'Tabela kolorów'!$A$1:$A$42,0))=1,"+","-"),"")</f>
        <v/>
      </c>
      <c r="AF21" s="679" t="str">
        <f t="shared" si="136"/>
        <v/>
      </c>
      <c r="AG21" s="688" t="str">
        <f t="shared" si="118"/>
        <v/>
      </c>
      <c r="AH21" s="701" t="str">
        <f t="shared" si="131"/>
        <v/>
      </c>
      <c r="AK21" s="10">
        <v>14</v>
      </c>
      <c r="AL21" s="672" t="str">
        <f t="shared" ca="1" si="94"/>
        <v/>
      </c>
      <c r="AM21" s="672" t="str">
        <f ca="1">IF(AL21&lt;&gt;"",VLOOKUP(AL21,Tabela1[],3,FALSE),"")</f>
        <v/>
      </c>
      <c r="AN21" s="672" t="str">
        <f t="shared" ca="1" si="150"/>
        <v/>
      </c>
      <c r="AO21" s="672" t="str">
        <f t="shared" ca="1" si="150"/>
        <v/>
      </c>
      <c r="AP21" s="672" t="str">
        <f t="shared" ca="1" si="150"/>
        <v/>
      </c>
      <c r="AQ21" s="672" t="str">
        <f t="shared" ca="1" si="150"/>
        <v/>
      </c>
      <c r="AR21" s="672" t="str">
        <f t="shared" ca="1" si="150"/>
        <v/>
      </c>
      <c r="AS21" s="672" t="str">
        <f t="shared" ca="1" si="150"/>
        <v/>
      </c>
      <c r="AT21" s="672" t="str">
        <f t="shared" ca="1" si="150"/>
        <v/>
      </c>
      <c r="AU21" s="672" t="str">
        <f t="shared" ca="1" si="150"/>
        <v/>
      </c>
      <c r="AW21" s="702">
        <v>12</v>
      </c>
      <c r="AX21" s="682" t="str">
        <f t="shared" ca="1" si="153"/>
        <v/>
      </c>
      <c r="AY21" s="682" t="str">
        <f t="shared" ca="1" si="153"/>
        <v/>
      </c>
      <c r="AZ21" s="682" t="str">
        <f t="shared" ca="1" si="153"/>
        <v/>
      </c>
      <c r="BA21" s="682" t="str">
        <f t="shared" ca="1" si="153"/>
        <v/>
      </c>
      <c r="BB21" s="682" t="str">
        <f t="shared" ca="1" si="153"/>
        <v/>
      </c>
      <c r="BC21" s="682" t="str">
        <f t="shared" ca="1" si="153"/>
        <v/>
      </c>
      <c r="BD21" s="682" t="str">
        <f t="shared" ca="1" si="153"/>
        <v/>
      </c>
      <c r="BE21" s="682" t="str">
        <f t="shared" ca="1" si="153"/>
        <v/>
      </c>
      <c r="BG21" s="392"/>
      <c r="BH21">
        <v>16</v>
      </c>
      <c r="BI21" t="str">
        <f t="shared" ca="1" si="18"/>
        <v/>
      </c>
      <c r="BJ21" t="str">
        <f ca="1">_xlfn.IFNA(IF(VLOOKUP($BI21,Tabela1[#All],6,FALSE)&lt;&gt;0,VLOOKUP($BI21,Tabela1[#All],6,FALSE),""),"")</f>
        <v/>
      </c>
      <c r="BK21" t="str">
        <f ca="1">_xlfn.IFNA(IF(VLOOKUP($BI21,Tabela1[#All],7,FALSE)&lt;&gt;0,VLOOKUP($BI21,Tabela1[#All],7,FALSE),""),"")</f>
        <v/>
      </c>
      <c r="BL21" t="str">
        <f ca="1">_xlfn.IFNA(IF(VLOOKUP($BI21,Tabela1[#All],8,FALSE)&lt;&gt;0,VLOOKUP($BI21,Tabela1[#All],8,FALSE),""),"")</f>
        <v/>
      </c>
      <c r="BM21" t="str">
        <f ca="1">_xlfn.IFNA(IF(VLOOKUP($BI21,Tabela1[#All],10,FALSE)&lt;&gt;"0",VLOOKUP($BI21,Tabela1[#All],10,FALSE),""),"")</f>
        <v/>
      </c>
      <c r="BN21" t="str">
        <f t="shared" ca="1" si="19"/>
        <v/>
      </c>
      <c r="BO21" t="str">
        <f t="shared" ca="1" si="20"/>
        <v/>
      </c>
      <c r="BP21" t="str">
        <f t="shared" ca="1" si="21"/>
        <v/>
      </c>
      <c r="BQ21" t="str">
        <f t="shared" ca="1" si="22"/>
        <v/>
      </c>
      <c r="BR21" t="str">
        <f t="shared" ca="1" si="23"/>
        <v/>
      </c>
      <c r="BS21" t="str">
        <f t="shared" ca="1" si="24"/>
        <v/>
      </c>
      <c r="BT21" t="str">
        <f t="shared" ca="1" si="25"/>
        <v/>
      </c>
      <c r="BU21" t="str">
        <f t="shared" ca="1" si="97"/>
        <v/>
      </c>
      <c r="BV21" t="str">
        <f t="shared" ca="1" si="26"/>
        <v/>
      </c>
      <c r="BW21" t="str">
        <f t="shared" ca="1" si="26"/>
        <v/>
      </c>
      <c r="BX21" t="str">
        <f t="shared" ca="1" si="26"/>
        <v/>
      </c>
      <c r="BY21" t="str">
        <f ca="1">_xlfn.IFNA(IF(INDEX('Tabela kolorów'!$A$1:$AP$42,MATCH(BV21,'Tabela kolorów'!$A$1:$AP$1,0),MATCH(BW21,'Tabela kolorów'!$A$1:$A$42,0))=1,"+","-"),"")</f>
        <v/>
      </c>
      <c r="BZ21" s="1" t="str">
        <f ca="1">_xlfn.IFNA(IF(INDEX('Tabela kolorów'!$A$1:$AP$42,MATCH(BV21,'Tabela kolorów'!$A$1:$AP$1,0),MATCH(BX21,'Tabela kolorów'!$A$1:$A$42,0))=1,"+","-"),"")</f>
        <v/>
      </c>
      <c r="CA21" s="1" t="str">
        <f ca="1">_xlfn.IFNA(IF(INDEX('Tabela kolorów'!$A$1:$AP$42,MATCH(BW21,'Tabela kolorów'!$A$1:$AP$1,0),MATCH(BX21,'Tabela kolorów'!$A$1:$A$42,0))=1,"+","-"),"")</f>
        <v/>
      </c>
      <c r="CB21" t="str">
        <f t="shared" ca="1" si="98"/>
        <v/>
      </c>
      <c r="CC21" t="str">
        <f t="shared" ca="1" si="27"/>
        <v/>
      </c>
      <c r="CD21" t="str">
        <f t="shared" ca="1" si="28"/>
        <v/>
      </c>
      <c r="CG21">
        <v>15</v>
      </c>
      <c r="CH21" t="str">
        <f t="shared" ca="1" si="29"/>
        <v/>
      </c>
      <c r="CI21" t="str">
        <f ca="1">IF(CH21&lt;&gt;"",VLOOKUP(CH21,Tabela1[],3,FALSE),"")</f>
        <v/>
      </c>
      <c r="CJ21" t="str">
        <f t="shared" ca="1" si="137"/>
        <v/>
      </c>
      <c r="CK21" t="str">
        <f t="shared" ca="1" si="137"/>
        <v/>
      </c>
      <c r="CL21" t="str">
        <f t="shared" ca="1" si="137"/>
        <v/>
      </c>
      <c r="CM21" t="str">
        <f t="shared" ca="1" si="137"/>
        <v/>
      </c>
      <c r="CN21" t="str">
        <f t="shared" ca="1" si="137"/>
        <v/>
      </c>
      <c r="CO21" t="str">
        <f t="shared" ca="1" si="137"/>
        <v/>
      </c>
      <c r="CP21" t="str">
        <f t="shared" ca="1" si="137"/>
        <v/>
      </c>
      <c r="CQ21" t="str">
        <f t="shared" ca="1" si="137"/>
        <v/>
      </c>
      <c r="CR21">
        <v>15</v>
      </c>
      <c r="CS21" t="str">
        <f t="shared" ca="1" si="138"/>
        <v/>
      </c>
      <c r="CT21" t="str">
        <f t="shared" ca="1" si="138"/>
        <v/>
      </c>
      <c r="CU21" t="str">
        <f t="shared" ca="1" si="138"/>
        <v/>
      </c>
      <c r="CV21" t="str">
        <f t="shared" ca="1" si="138"/>
        <v/>
      </c>
      <c r="CW21" t="str">
        <f t="shared" ca="1" si="138"/>
        <v/>
      </c>
      <c r="CX21" t="str">
        <f t="shared" ca="1" si="138"/>
        <v/>
      </c>
      <c r="CY21" t="str">
        <f t="shared" ca="1" si="138"/>
        <v/>
      </c>
      <c r="CZ21" t="str">
        <f t="shared" ca="1" si="138"/>
        <v/>
      </c>
      <c r="DB21">
        <v>16</v>
      </c>
      <c r="DC21" t="str">
        <f t="shared" ca="1" si="99"/>
        <v/>
      </c>
      <c r="DD21" t="str">
        <f ca="1">_xlfn.IFNA(IF(VLOOKUP($DC21,Tabela1[#All],6,FALSE)&lt;&gt;0,VLOOKUP($DC21,Tabela1[#All],6,FALSE),""),"")</f>
        <v/>
      </c>
      <c r="DE21" t="str">
        <f ca="1">_xlfn.IFNA(IF(VLOOKUP($DC21,Tabela1[#All],7,FALSE)&lt;&gt;0,VLOOKUP($DC21,Tabela1[#All],7,FALSE),""),"")</f>
        <v/>
      </c>
      <c r="DF21" t="str">
        <f ca="1">_xlfn.IFNA(IF(VLOOKUP($DC21,Tabela1[#All],8,FALSE)&lt;&gt;0,VLOOKUP($DC21,Tabela1[#All],8,FALSE),""),"")</f>
        <v/>
      </c>
      <c r="DG21" t="str">
        <f ca="1">_xlfn.IFNA(IF(VLOOKUP($DC21,Tabela1[#All],10,FALSE)&lt;&gt;"0",VLOOKUP($DC21,Tabela1[#All],10,FALSE),""),"")</f>
        <v/>
      </c>
      <c r="DH21" t="str">
        <f t="shared" ca="1" si="32"/>
        <v/>
      </c>
      <c r="DI21" t="str">
        <f t="shared" ca="1" si="33"/>
        <v/>
      </c>
      <c r="DJ21" t="str">
        <f t="shared" ca="1" si="34"/>
        <v/>
      </c>
      <c r="DK21" t="str">
        <f t="shared" ca="1" si="35"/>
        <v/>
      </c>
      <c r="DL21" t="str">
        <f t="shared" ca="1" si="36"/>
        <v/>
      </c>
      <c r="DM21" t="str">
        <f t="shared" ca="1" si="37"/>
        <v/>
      </c>
      <c r="DN21" t="str">
        <f t="shared" ca="1" si="38"/>
        <v/>
      </c>
      <c r="DO21" t="str">
        <f t="shared" ca="1" si="134"/>
        <v/>
      </c>
      <c r="DP21" t="str">
        <f t="shared" ca="1" si="39"/>
        <v/>
      </c>
      <c r="DQ21" t="str">
        <f t="shared" ca="1" si="39"/>
        <v/>
      </c>
      <c r="DR21" t="str">
        <f t="shared" ca="1" si="39"/>
        <v/>
      </c>
      <c r="DS21" t="str">
        <f ca="1">_xlfn.IFNA(IF(INDEX('Tabela kolorów'!$A$1:$AP$42,MATCH(DP21,'Tabela kolorów'!$A$1:$AP$1,0),MATCH(DQ21,'Tabela kolorów'!$A$1:$A$42,0))=1,"+","-"),"")</f>
        <v/>
      </c>
      <c r="DT21" s="1" t="str">
        <f ca="1">_xlfn.IFNA(IF(INDEX('Tabela kolorów'!$A$1:$AP$42,MATCH(DP21,'Tabela kolorów'!$A$1:$AP$1,0),MATCH(DR21,'Tabela kolorów'!$A$1:$A$42,0))=1,"+","-"),"")</f>
        <v/>
      </c>
      <c r="DU21" s="1" t="str">
        <f ca="1">_xlfn.IFNA(IF(INDEX('Tabela kolorów'!$A$1:$AP$42,MATCH(DQ21,'Tabela kolorów'!$A$1:$AP$1,0),MATCH(DR21,'Tabela kolorów'!$A$1:$A$42,0))=1,"+","-"),"")</f>
        <v/>
      </c>
      <c r="DV21" t="str">
        <f t="shared" ca="1" si="120"/>
        <v/>
      </c>
      <c r="DW21" t="str">
        <f t="shared" ca="1" si="40"/>
        <v/>
      </c>
      <c r="DX21" t="str">
        <f t="shared" ca="1" si="41"/>
        <v/>
      </c>
      <c r="EA21">
        <v>15</v>
      </c>
      <c r="EB21" t="str">
        <f t="shared" ca="1" si="42"/>
        <v/>
      </c>
      <c r="EC21" t="str">
        <f ca="1">IF(EB21&lt;&gt;"",VLOOKUP(EB21,Tabela1[],3,FALSE),"")</f>
        <v/>
      </c>
      <c r="ED21" t="str">
        <f t="shared" ca="1" si="139"/>
        <v/>
      </c>
      <c r="EE21" t="str">
        <f t="shared" ca="1" si="139"/>
        <v/>
      </c>
      <c r="EF21" t="str">
        <f t="shared" ca="1" si="139"/>
        <v/>
      </c>
      <c r="EG21" t="str">
        <f t="shared" ca="1" si="139"/>
        <v/>
      </c>
      <c r="EH21" t="str">
        <f t="shared" ca="1" si="139"/>
        <v/>
      </c>
      <c r="EI21" t="str">
        <f t="shared" ca="1" si="139"/>
        <v/>
      </c>
      <c r="EJ21" t="str">
        <f t="shared" ca="1" si="139"/>
        <v/>
      </c>
      <c r="EK21" t="str">
        <f t="shared" ca="1" si="139"/>
        <v/>
      </c>
      <c r="EL21">
        <v>15</v>
      </c>
      <c r="EM21" t="str">
        <f t="shared" ca="1" si="151"/>
        <v/>
      </c>
      <c r="EN21" t="str">
        <f t="shared" ca="1" si="151"/>
        <v/>
      </c>
      <c r="EO21" t="str">
        <f t="shared" ca="1" si="151"/>
        <v/>
      </c>
      <c r="EP21" t="str">
        <f t="shared" ca="1" si="151"/>
        <v/>
      </c>
      <c r="EQ21" t="str">
        <f t="shared" ca="1" si="151"/>
        <v/>
      </c>
      <c r="ER21" t="str">
        <f t="shared" ca="1" si="151"/>
        <v/>
      </c>
      <c r="ES21" t="str">
        <f t="shared" ca="1" si="151"/>
        <v/>
      </c>
      <c r="ET21" t="str">
        <f t="shared" ca="1" si="151"/>
        <v/>
      </c>
      <c r="EV21">
        <v>16</v>
      </c>
      <c r="EW21" t="str">
        <f t="shared" ca="1" si="102"/>
        <v/>
      </c>
      <c r="EX21" t="str">
        <f ca="1">_xlfn.IFNA(IF(VLOOKUP($EW21,Tabela1[#All],6,FALSE)&lt;&gt;0,VLOOKUP($EW21,Tabela1[#All],6,FALSE),""),"")</f>
        <v/>
      </c>
      <c r="EY21" t="str">
        <f ca="1">_xlfn.IFNA(IF(VLOOKUP($EW21,Tabela1[#All],7,FALSE)&lt;&gt;0,VLOOKUP($EW21,Tabela1[#All],7,FALSE),""),"")</f>
        <v/>
      </c>
      <c r="EZ21" t="str">
        <f ca="1">_xlfn.IFNA(IF(VLOOKUP($EW21,Tabela1[#All],8,FALSE)&lt;&gt;0,VLOOKUP($EW21,Tabela1[#All],8,FALSE),""),"")</f>
        <v/>
      </c>
      <c r="FA21" t="str">
        <f ca="1">_xlfn.IFNA(IF(VLOOKUP($EW21,Tabela1[#All],10,FALSE)&lt;&gt;"0",VLOOKUP($EW21,Tabela1[#All],10,FALSE),""),"")</f>
        <v/>
      </c>
      <c r="FB21" t="str">
        <f t="shared" ca="1" si="45"/>
        <v/>
      </c>
      <c r="FC21" t="str">
        <f t="shared" ca="1" si="46"/>
        <v/>
      </c>
      <c r="FD21" t="str">
        <f t="shared" ca="1" si="47"/>
        <v/>
      </c>
      <c r="FE21" t="str">
        <f t="shared" ca="1" si="48"/>
        <v/>
      </c>
      <c r="FF21" t="str">
        <f t="shared" ca="1" si="49"/>
        <v/>
      </c>
      <c r="FG21" t="str">
        <f t="shared" ca="1" si="50"/>
        <v/>
      </c>
      <c r="FH21" t="str">
        <f t="shared" ca="1" si="51"/>
        <v/>
      </c>
      <c r="FI21" t="str">
        <f t="shared" ca="1" si="103"/>
        <v/>
      </c>
      <c r="FJ21" t="str">
        <f t="shared" ca="1" si="52"/>
        <v/>
      </c>
      <c r="FK21" t="str">
        <f t="shared" ca="1" si="52"/>
        <v/>
      </c>
      <c r="FL21" t="str">
        <f t="shared" ca="1" si="52"/>
        <v/>
      </c>
      <c r="FM21" t="str">
        <f ca="1">_xlfn.IFNA(IF(INDEX('Tabela kolorów'!$A$1:$AP$42,MATCH(FJ21,'Tabela kolorów'!$A$1:$AP$1,0),MATCH(FK21,'Tabela kolorów'!$A$1:$A$42,0))=1,"+","-"),"")</f>
        <v/>
      </c>
      <c r="FN21" s="1" t="str">
        <f ca="1">_xlfn.IFNA(IF(INDEX('Tabela kolorów'!$A$1:$AP$42,MATCH(FJ21,'Tabela kolorów'!$A$1:$AP$1,0),MATCH(FL21,'Tabela kolorów'!$A$1:$A$42,0))=1,"+","-"),"")</f>
        <v/>
      </c>
      <c r="FO21" s="1" t="str">
        <f ca="1">_xlfn.IFNA(IF(INDEX('Tabela kolorów'!$A$1:$AP$42,MATCH(FK21,'Tabela kolorów'!$A$1:$AP$1,0),MATCH(FL21,'Tabela kolorów'!$A$1:$A$42,0))=1,"+","-"),"")</f>
        <v/>
      </c>
      <c r="FP21" t="str">
        <f t="shared" ca="1" si="121"/>
        <v/>
      </c>
      <c r="FQ21" t="str">
        <f t="shared" ca="1" si="53"/>
        <v/>
      </c>
      <c r="FR21" t="str">
        <f t="shared" ca="1" si="54"/>
        <v/>
      </c>
      <c r="FU21">
        <v>15</v>
      </c>
      <c r="FV21" t="str">
        <f t="shared" ca="1" si="55"/>
        <v/>
      </c>
      <c r="FW21" t="str">
        <f ca="1">IF(FV21&lt;&gt;"",VLOOKUP(FV21,Tabela1[],3,FALSE),"")</f>
        <v/>
      </c>
      <c r="FX21" t="str">
        <f t="shared" ca="1" si="140"/>
        <v/>
      </c>
      <c r="FY21" t="str">
        <f t="shared" ca="1" si="140"/>
        <v/>
      </c>
      <c r="FZ21" t="str">
        <f t="shared" ca="1" si="140"/>
        <v/>
      </c>
      <c r="GA21" t="str">
        <f t="shared" ca="1" si="140"/>
        <v/>
      </c>
      <c r="GB21" t="str">
        <f t="shared" ca="1" si="140"/>
        <v/>
      </c>
      <c r="GC21" t="str">
        <f t="shared" ca="1" si="140"/>
        <v/>
      </c>
      <c r="GD21" t="str">
        <f t="shared" ca="1" si="140"/>
        <v/>
      </c>
      <c r="GE21" t="str">
        <f t="shared" ca="1" si="140"/>
        <v/>
      </c>
      <c r="GF21">
        <v>15</v>
      </c>
      <c r="GG21" t="str">
        <f t="shared" ca="1" si="141"/>
        <v/>
      </c>
      <c r="GH21" t="str">
        <f t="shared" ca="1" si="141"/>
        <v/>
      </c>
      <c r="GI21" t="str">
        <f t="shared" ca="1" si="141"/>
        <v/>
      </c>
      <c r="GJ21" t="str">
        <f t="shared" ca="1" si="141"/>
        <v/>
      </c>
      <c r="GK21" t="str">
        <f t="shared" ca="1" si="141"/>
        <v/>
      </c>
      <c r="GL21" t="str">
        <f t="shared" ca="1" si="141"/>
        <v/>
      </c>
      <c r="GM21" t="str">
        <f t="shared" ca="1" si="141"/>
        <v/>
      </c>
      <c r="GN21" t="str">
        <f t="shared" ca="1" si="141"/>
        <v/>
      </c>
      <c r="GP21">
        <v>16</v>
      </c>
      <c r="GQ21" t="str">
        <f t="shared" ca="1" si="142"/>
        <v/>
      </c>
      <c r="GR21" t="str">
        <f ca="1">_xlfn.IFNA(IF(VLOOKUP($GQ21,Tabela1[#All],6,FALSE)&lt;&gt;0,VLOOKUP($GQ21,Tabela1[#All],6,FALSE),""),"")</f>
        <v/>
      </c>
      <c r="GS21" t="str">
        <f ca="1">_xlfn.IFNA(IF(VLOOKUP($GQ21,Tabela1[#All],7,FALSE)&lt;&gt;0,VLOOKUP($GQ21,Tabela1[#All],7,FALSE),""),"")</f>
        <v/>
      </c>
      <c r="GT21" t="str">
        <f ca="1">_xlfn.IFNA(IF(VLOOKUP($GQ21,Tabela1[#All],8,FALSE)&lt;&gt;0,VLOOKUP($GQ21,Tabela1[#All],8,FALSE),""),"")</f>
        <v/>
      </c>
      <c r="GU21" t="str">
        <f ca="1">_xlfn.IFNA(IF(VLOOKUP($GQ21,Tabela1[#All],10,FALSE)&lt;&gt;"0",VLOOKUP($GQ21,Tabela1[#All],10,FALSE),""),"")</f>
        <v/>
      </c>
      <c r="GV21" t="str">
        <f t="shared" ca="1" si="58"/>
        <v/>
      </c>
      <c r="GW21" t="str">
        <f t="shared" ca="1" si="59"/>
        <v/>
      </c>
      <c r="GX21" t="str">
        <f t="shared" ca="1" si="60"/>
        <v/>
      </c>
      <c r="GY21" t="str">
        <f t="shared" ca="1" si="61"/>
        <v/>
      </c>
      <c r="GZ21" t="str">
        <f t="shared" ca="1" si="62"/>
        <v/>
      </c>
      <c r="HA21" t="str">
        <f t="shared" ca="1" si="63"/>
        <v/>
      </c>
      <c r="HB21" t="str">
        <f t="shared" ca="1" si="64"/>
        <v/>
      </c>
      <c r="HC21" t="str">
        <f t="shared" ca="1" si="105"/>
        <v/>
      </c>
      <c r="HD21" t="str">
        <f t="shared" ca="1" si="65"/>
        <v/>
      </c>
      <c r="HE21" t="str">
        <f t="shared" ca="1" si="65"/>
        <v/>
      </c>
      <c r="HF21" t="str">
        <f t="shared" ca="1" si="65"/>
        <v/>
      </c>
      <c r="HG21" t="str">
        <f ca="1">_xlfn.IFNA(IF(INDEX('Tabela kolorów'!$A$1:$AP$42,MATCH(HD21,'Tabela kolorów'!$A$1:$AP$1,0),MATCH(HE21,'Tabela kolorów'!$A$1:$A$42,0))=1,"+","-"),"")</f>
        <v/>
      </c>
      <c r="HH21" s="1" t="str">
        <f ca="1">_xlfn.IFNA(IF(INDEX('Tabela kolorów'!$A$1:$AP$42,MATCH(HD21,'Tabela kolorów'!$A$1:$AP$1,0),MATCH(HF21,'Tabela kolorów'!$A$1:$A$42,0))=1,"+","-"),"")</f>
        <v/>
      </c>
      <c r="HI21" s="1" t="str">
        <f ca="1">_xlfn.IFNA(IF(INDEX('Tabela kolorów'!$A$1:$AP$42,MATCH(HE21,'Tabela kolorów'!$A$1:$AP$1,0),MATCH(HF21,'Tabela kolorów'!$A$1:$A$42,0))=1,"+","-"),"")</f>
        <v/>
      </c>
      <c r="HJ21" t="str">
        <f t="shared" ca="1" si="122"/>
        <v/>
      </c>
      <c r="HK21" t="str">
        <f t="shared" ca="1" si="66"/>
        <v/>
      </c>
      <c r="HL21" t="str">
        <f t="shared" ca="1" si="67"/>
        <v/>
      </c>
      <c r="HO21">
        <v>15</v>
      </c>
      <c r="HP21" t="str">
        <f t="shared" ca="1" si="68"/>
        <v/>
      </c>
      <c r="HQ21" t="str">
        <f ca="1">IF(HP21&lt;&gt;"",VLOOKUP(HP21,Tabela1[],3,FALSE),"")</f>
        <v/>
      </c>
      <c r="HR21" t="str">
        <f t="shared" ca="1" si="143"/>
        <v/>
      </c>
      <c r="HS21" t="str">
        <f t="shared" ca="1" si="143"/>
        <v/>
      </c>
      <c r="HT21" t="str">
        <f t="shared" ca="1" si="143"/>
        <v/>
      </c>
      <c r="HU21" t="str">
        <f t="shared" ca="1" si="143"/>
        <v/>
      </c>
      <c r="HV21" t="str">
        <f t="shared" ca="1" si="143"/>
        <v/>
      </c>
      <c r="HW21" t="str">
        <f t="shared" ca="1" si="143"/>
        <v/>
      </c>
      <c r="HX21" t="str">
        <f t="shared" ca="1" si="143"/>
        <v/>
      </c>
      <c r="HY21" t="str">
        <f t="shared" ca="1" si="143"/>
        <v/>
      </c>
      <c r="HZ21">
        <v>15</v>
      </c>
      <c r="IA21" t="str">
        <f t="shared" ca="1" si="144"/>
        <v/>
      </c>
      <c r="IB21" t="str">
        <f t="shared" ca="1" si="144"/>
        <v/>
      </c>
      <c r="IC21" t="str">
        <f t="shared" ca="1" si="144"/>
        <v/>
      </c>
      <c r="ID21" t="str">
        <f t="shared" ca="1" si="144"/>
        <v/>
      </c>
      <c r="IE21" t="str">
        <f t="shared" ca="1" si="144"/>
        <v/>
      </c>
      <c r="IF21" t="str">
        <f t="shared" ca="1" si="144"/>
        <v/>
      </c>
      <c r="IG21" t="str">
        <f t="shared" ca="1" si="144"/>
        <v/>
      </c>
      <c r="IH21" t="str">
        <f t="shared" ca="1" si="144"/>
        <v/>
      </c>
      <c r="IJ21">
        <v>16</v>
      </c>
      <c r="IK21" t="str">
        <f t="shared" ca="1" si="145"/>
        <v/>
      </c>
      <c r="IL21" t="str">
        <f ca="1">_xlfn.IFNA(IF(VLOOKUP($IK21,Tabela1[#All],6,FALSE)&lt;&gt;0,VLOOKUP($IK21,Tabela1[#All],6,FALSE),""),"")</f>
        <v/>
      </c>
      <c r="IM21" t="str">
        <f ca="1">_xlfn.IFNA(IF(VLOOKUP($IK21,Tabela1[#All],7,FALSE)&lt;&gt;0,VLOOKUP($IK21,Tabela1[#All],7,FALSE),""),"")</f>
        <v/>
      </c>
      <c r="IN21" t="str">
        <f ca="1">_xlfn.IFNA(IF(VLOOKUP($IK21,Tabela1[#All],8,FALSE)&lt;&gt;0,VLOOKUP($IK21,Tabela1[#All],8,FALSE),""),"")</f>
        <v/>
      </c>
      <c r="IO21" t="str">
        <f ca="1">_xlfn.IFNA(IF(VLOOKUP($IK21,Tabela1[#All],10,FALSE)&lt;&gt;"0",VLOOKUP($IK21,Tabela1[#All],10,FALSE),""),"")</f>
        <v/>
      </c>
      <c r="IP21" t="str">
        <f t="shared" ca="1" si="71"/>
        <v/>
      </c>
      <c r="IQ21" t="str">
        <f t="shared" ca="1" si="72"/>
        <v/>
      </c>
      <c r="IR21" t="str">
        <f t="shared" ca="1" si="73"/>
        <v/>
      </c>
      <c r="IS21" t="str">
        <f t="shared" ca="1" si="74"/>
        <v/>
      </c>
      <c r="IT21" t="str">
        <f t="shared" ca="1" si="75"/>
        <v/>
      </c>
      <c r="IU21" t="str">
        <f t="shared" ca="1" si="76"/>
        <v/>
      </c>
      <c r="IV21" t="str">
        <f t="shared" ca="1" si="77"/>
        <v/>
      </c>
      <c r="IW21" t="str">
        <f t="shared" ca="1" si="107"/>
        <v/>
      </c>
      <c r="IX21" t="str">
        <f t="shared" ca="1" si="78"/>
        <v/>
      </c>
      <c r="IY21" t="str">
        <f t="shared" ca="1" si="78"/>
        <v/>
      </c>
      <c r="IZ21" t="str">
        <f t="shared" ca="1" si="78"/>
        <v/>
      </c>
      <c r="JA21" t="str">
        <f ca="1">_xlfn.IFNA(IF(INDEX('Tabela kolorów'!$A$1:$AP$42,MATCH(IX21,'Tabela kolorów'!$A$1:$AP$1,0),MATCH(IY21,'Tabela kolorów'!$A$1:$A$42,0))=1,"+","-"),"")</f>
        <v/>
      </c>
      <c r="JB21" s="1" t="str">
        <f ca="1">_xlfn.IFNA(IF(INDEX('Tabela kolorów'!$A$1:$AP$42,MATCH(IX21,'Tabela kolorów'!$A$1:$AP$1,0),MATCH(IZ21,'Tabela kolorów'!$A$1:$A$42,0))=1,"+","-"),"")</f>
        <v/>
      </c>
      <c r="JC21" s="1" t="str">
        <f ca="1">_xlfn.IFNA(IF(INDEX('Tabela kolorów'!$A$1:$AP$42,MATCH(IY21,'Tabela kolorów'!$A$1:$AP$1,0),MATCH(IZ21,'Tabela kolorów'!$A$1:$A$42,0))=1,"+","-"),"")</f>
        <v/>
      </c>
      <c r="JD21" t="str">
        <f t="shared" ca="1" si="123"/>
        <v/>
      </c>
      <c r="JE21" t="str">
        <f t="shared" ca="1" si="79"/>
        <v/>
      </c>
      <c r="JF21" t="str">
        <f t="shared" ca="1" si="80"/>
        <v/>
      </c>
      <c r="JI21">
        <v>15</v>
      </c>
      <c r="JJ21" t="str">
        <f t="shared" ca="1" si="81"/>
        <v/>
      </c>
      <c r="JK21" t="str">
        <f ca="1">IF(JJ21&lt;&gt;"",VLOOKUP(JJ21,Tabela1[],3,FALSE),"")</f>
        <v/>
      </c>
      <c r="JL21" t="str">
        <f t="shared" ca="1" si="146"/>
        <v/>
      </c>
      <c r="JM21" t="str">
        <f t="shared" ca="1" si="146"/>
        <v/>
      </c>
      <c r="JN21" t="str">
        <f t="shared" ca="1" si="146"/>
        <v/>
      </c>
      <c r="JO21" t="str">
        <f t="shared" ca="1" si="146"/>
        <v/>
      </c>
      <c r="JP21" t="str">
        <f t="shared" ca="1" si="146"/>
        <v/>
      </c>
      <c r="JQ21" t="str">
        <f t="shared" ca="1" si="146"/>
        <v/>
      </c>
      <c r="JR21" t="str">
        <f t="shared" ca="1" si="146"/>
        <v/>
      </c>
      <c r="JS21" t="str">
        <f t="shared" ca="1" si="146"/>
        <v/>
      </c>
      <c r="JT21">
        <v>15</v>
      </c>
      <c r="JU21" t="str">
        <f t="shared" ca="1" si="147"/>
        <v/>
      </c>
      <c r="JV21" t="str">
        <f t="shared" ca="1" si="147"/>
        <v/>
      </c>
      <c r="JW21" t="str">
        <f t="shared" ca="1" si="147"/>
        <v/>
      </c>
      <c r="JX21" t="str">
        <f t="shared" ca="1" si="147"/>
        <v/>
      </c>
      <c r="JY21" t="str">
        <f t="shared" ca="1" si="147"/>
        <v/>
      </c>
      <c r="JZ21" t="str">
        <f t="shared" ca="1" si="147"/>
        <v/>
      </c>
      <c r="KA21" t="str">
        <f t="shared" ca="1" si="147"/>
        <v/>
      </c>
      <c r="KB21" t="str">
        <f t="shared" ca="1" si="147"/>
        <v/>
      </c>
      <c r="KD21">
        <v>16</v>
      </c>
      <c r="KE21" t="str">
        <f t="shared" ca="1" si="148"/>
        <v/>
      </c>
      <c r="KF21" t="str">
        <f ca="1">_xlfn.IFNA(IF(VLOOKUP($KE21,Tabela1[#All],6,FALSE)&lt;&gt;0,VLOOKUP($KE21,Tabela1[#All],6,FALSE),""),"")</f>
        <v/>
      </c>
      <c r="KG21" t="str">
        <f ca="1">_xlfn.IFNA(IF(VLOOKUP($KE21,Tabela1[#All],7,FALSE)&lt;&gt;0,VLOOKUP($KE21,Tabela1[#All],7,FALSE),""),"")</f>
        <v/>
      </c>
      <c r="KH21" t="str">
        <f ca="1">_xlfn.IFNA(IF(VLOOKUP($KE21,Tabela1[#All],8,FALSE)&lt;&gt;0,VLOOKUP($KE21,Tabela1[#All],8,FALSE),""),"")</f>
        <v/>
      </c>
      <c r="KI21" t="str">
        <f ca="1">_xlfn.IFNA(IF(VLOOKUP($KE21,Tabela1[#All],10,FALSE)&lt;&gt;"0",VLOOKUP($KE21,Tabela1[#All],10,FALSE),""),"")</f>
        <v/>
      </c>
      <c r="KJ21" t="str">
        <f t="shared" ca="1" si="109"/>
        <v/>
      </c>
      <c r="KK21" t="str">
        <f t="shared" ca="1" si="110"/>
        <v/>
      </c>
      <c r="KL21" t="str">
        <f t="shared" ca="1" si="111"/>
        <v/>
      </c>
      <c r="KM21" t="str">
        <f t="shared" ca="1" si="84"/>
        <v/>
      </c>
      <c r="KN21" t="str">
        <f t="shared" ca="1" si="85"/>
        <v/>
      </c>
      <c r="KO21" t="str">
        <f t="shared" ca="1" si="86"/>
        <v/>
      </c>
      <c r="KP21" t="str">
        <f t="shared" ca="1" si="87"/>
        <v/>
      </c>
      <c r="KQ21" t="str">
        <f t="shared" ca="1" si="112"/>
        <v/>
      </c>
      <c r="KR21" t="str">
        <f t="shared" ca="1" si="88"/>
        <v/>
      </c>
      <c r="KS21" t="str">
        <f t="shared" ca="1" si="88"/>
        <v/>
      </c>
      <c r="KT21" t="str">
        <f t="shared" ca="1" si="88"/>
        <v/>
      </c>
      <c r="KU21" t="str">
        <f ca="1">_xlfn.IFNA(IF(INDEX('Tabela kolorów'!$A$1:$AP$42,MATCH(KR21,'Tabela kolorów'!$A$1:$AP$1,0),MATCH(KS21,'Tabela kolorów'!$A$1:$A$42,0))=1,"+","-"),"")</f>
        <v/>
      </c>
      <c r="KV21" s="1" t="str">
        <f ca="1">_xlfn.IFNA(IF(INDEX('Tabela kolorów'!$A$1:$AP$42,MATCH(KR21,'Tabela kolorów'!$A$1:$AP$1,0),MATCH(KT21,'Tabela kolorów'!$A$1:$A$42,0))=1,"+","-"),"")</f>
        <v/>
      </c>
      <c r="KW21" s="1" t="str">
        <f ca="1">_xlfn.IFNA(IF(INDEX('Tabela kolorów'!$A$1:$AP$42,MATCH(KS21,'Tabela kolorów'!$A$1:$AP$1,0),MATCH(KT21,'Tabela kolorów'!$A$1:$A$42,0))=1,"+","-"),"")</f>
        <v/>
      </c>
      <c r="KX21" t="str">
        <f t="shared" ca="1" si="133"/>
        <v/>
      </c>
      <c r="KY21" t="str">
        <f t="shared" ca="1" si="89"/>
        <v/>
      </c>
      <c r="KZ21" t="str">
        <f t="shared" ca="1" si="90"/>
        <v/>
      </c>
      <c r="LC21">
        <v>15</v>
      </c>
      <c r="LD21" t="str">
        <f t="shared" ca="1" si="91"/>
        <v/>
      </c>
      <c r="LE21" t="str">
        <f ca="1">IF(LD21&lt;&gt;"",VLOOKUP(LD21,Tabela1[],3,FALSE),"")</f>
        <v/>
      </c>
      <c r="LF21" t="str">
        <f t="shared" ca="1" si="149"/>
        <v/>
      </c>
      <c r="LG21" t="str">
        <f t="shared" ca="1" si="149"/>
        <v/>
      </c>
      <c r="LH21" t="str">
        <f t="shared" ca="1" si="149"/>
        <v/>
      </c>
      <c r="LI21" t="str">
        <f t="shared" ca="1" si="149"/>
        <v/>
      </c>
      <c r="LJ21" t="str">
        <f t="shared" ca="1" si="149"/>
        <v/>
      </c>
      <c r="LK21" t="str">
        <f t="shared" ca="1" si="149"/>
        <v/>
      </c>
      <c r="LL21" t="str">
        <f t="shared" ca="1" si="149"/>
        <v/>
      </c>
      <c r="LM21" t="str">
        <f t="shared" ca="1" si="149"/>
        <v/>
      </c>
      <c r="LN21">
        <v>15</v>
      </c>
      <c r="LO21" t="str">
        <f t="shared" ca="1" si="152"/>
        <v/>
      </c>
      <c r="LP21" t="str">
        <f t="shared" ca="1" si="152"/>
        <v/>
      </c>
      <c r="LQ21" t="str">
        <f t="shared" ca="1" si="152"/>
        <v/>
      </c>
      <c r="LR21" t="str">
        <f t="shared" ca="1" si="152"/>
        <v/>
      </c>
      <c r="LS21" t="str">
        <f t="shared" ca="1" si="152"/>
        <v/>
      </c>
      <c r="LT21" t="str">
        <f t="shared" ca="1" si="152"/>
        <v/>
      </c>
      <c r="LU21" t="str">
        <f t="shared" ca="1" si="152"/>
        <v/>
      </c>
      <c r="LV21" t="str">
        <f t="shared" ca="1" si="152"/>
        <v/>
      </c>
    </row>
    <row r="22" spans="1:334" x14ac:dyDescent="0.3">
      <c r="A22" t="s">
        <v>746</v>
      </c>
      <c r="B22" t="s">
        <v>740</v>
      </c>
      <c r="C22" t="s">
        <v>7</v>
      </c>
      <c r="D22" t="s">
        <v>10</v>
      </c>
      <c r="E22" t="str">
        <f t="shared" si="0"/>
        <v>uniwersalnecodzienny</v>
      </c>
      <c r="F22" t="s">
        <v>431</v>
      </c>
      <c r="I22" t="s">
        <v>9</v>
      </c>
      <c r="K22" s="731"/>
      <c r="L22" s="679">
        <v>15</v>
      </c>
      <c r="N22" s="672" t="str">
        <f>_xlfn.IFNA(IF(VLOOKUP($M22,Tabela1[#All],6,FALSE)&lt;&gt;0,VLOOKUP($M22,Tabela1[#All],6,FALSE),""),"")</f>
        <v/>
      </c>
      <c r="O22" s="672" t="str">
        <f>_xlfn.IFNA(IF(VLOOKUP($M22,Tabela1[#All],7,FALSE)&lt;&gt;0,VLOOKUP($M22,Tabela1[#All],7,FALSE),""),"")</f>
        <v/>
      </c>
      <c r="P22" s="672" t="str">
        <f>_xlfn.IFNA(IF(VLOOKUP($M22,Tabela1[#All],8,FALSE)&lt;&gt;0,VLOOKUP($M22,Tabela1[#All],8,FALSE),""),"")</f>
        <v/>
      </c>
      <c r="Q22" s="684" t="str">
        <f>_xlfn.IFNA(IF(VLOOKUP($M22,Tabela1[#All],10,FALSE)&lt;&gt;"0",VLOOKUP($M22,Tabela1[#All],10,FALSE),""),"")</f>
        <v/>
      </c>
      <c r="R22" s="686" t="str">
        <f t="shared" si="114"/>
        <v/>
      </c>
      <c r="S22" s="672" t="str">
        <f t="shared" si="115"/>
        <v/>
      </c>
      <c r="T22" s="672" t="str">
        <f t="shared" si="125"/>
        <v/>
      </c>
      <c r="U22" s="672" t="str">
        <f t="shared" si="126"/>
        <v/>
      </c>
      <c r="V22" s="672" t="str">
        <f t="shared" si="116"/>
        <v/>
      </c>
      <c r="W22" s="672" t="str">
        <f t="shared" si="127"/>
        <v/>
      </c>
      <c r="X22" s="687" t="str">
        <f t="shared" si="128"/>
        <v/>
      </c>
      <c r="Y22" s="686" t="str">
        <f t="shared" si="129"/>
        <v/>
      </c>
      <c r="Z22" s="672" t="str">
        <f t="shared" si="117"/>
        <v/>
      </c>
      <c r="AA22" s="672" t="str">
        <f t="shared" si="117"/>
        <v/>
      </c>
      <c r="AB22" s="679" t="str">
        <f t="shared" si="117"/>
        <v/>
      </c>
      <c r="AC22" s="685" t="str">
        <f>_xlfn.IFNA(IF(INDEX('Tabela kolorów'!$A$1:$AP$42,MATCH(Z22,'Tabela kolorów'!$A$1:$AP$1,0),MATCH(AA22,'Tabela kolorów'!$A$1:$A$42,0))=1,"+","-"),"")</f>
        <v/>
      </c>
      <c r="AD22" s="10" t="str">
        <f>_xlfn.IFNA(IF(INDEX('Tabela kolorów'!$A$1:$AP$42,MATCH(Z22,'Tabela kolorów'!$A$1:$AP$1,0),MATCH(AB22,'Tabela kolorów'!$A$1:$A$42,0))=1,"+","-"),"")</f>
        <v/>
      </c>
      <c r="AE22" s="10" t="str">
        <f>_xlfn.IFNA(IF(INDEX('Tabela kolorów'!$A$1:$AP$42,MATCH(AA22,'Tabela kolorów'!$A$1:$AP$1,0),MATCH(AB22,'Tabela kolorów'!$A$1:$A$42,0))=1,"+","-"),"")</f>
        <v/>
      </c>
      <c r="AF22" s="679" t="str">
        <f t="shared" si="136"/>
        <v/>
      </c>
      <c r="AG22" s="688" t="str">
        <f t="shared" si="118"/>
        <v/>
      </c>
      <c r="AH22" s="701" t="str">
        <f t="shared" si="131"/>
        <v/>
      </c>
      <c r="AK22" s="10">
        <v>15</v>
      </c>
      <c r="AL22" s="672" t="str">
        <f t="shared" ca="1" si="94"/>
        <v/>
      </c>
      <c r="AM22" s="672" t="str">
        <f ca="1">IF(AL22&lt;&gt;"",VLOOKUP(AL22,Tabela1[],3,FALSE),"")</f>
        <v/>
      </c>
      <c r="AN22" s="672" t="str">
        <f t="shared" ca="1" si="150"/>
        <v/>
      </c>
      <c r="AO22" s="672" t="str">
        <f t="shared" ca="1" si="150"/>
        <v/>
      </c>
      <c r="AP22" s="672" t="str">
        <f t="shared" ca="1" si="150"/>
        <v/>
      </c>
      <c r="AQ22" s="672" t="str">
        <f t="shared" ca="1" si="150"/>
        <v/>
      </c>
      <c r="AR22" s="672" t="str">
        <f t="shared" ca="1" si="150"/>
        <v/>
      </c>
      <c r="AS22" s="672" t="str">
        <f t="shared" ca="1" si="150"/>
        <v/>
      </c>
      <c r="AT22" s="672" t="str">
        <f t="shared" ca="1" si="150"/>
        <v/>
      </c>
      <c r="AU22" s="672" t="str">
        <f t="shared" ca="1" si="150"/>
        <v/>
      </c>
      <c r="AW22" s="702">
        <v>13</v>
      </c>
      <c r="AX22" s="682" t="str">
        <f t="shared" ca="1" si="153"/>
        <v/>
      </c>
      <c r="AY22" s="682" t="str">
        <f t="shared" ca="1" si="153"/>
        <v/>
      </c>
      <c r="AZ22" s="682" t="str">
        <f t="shared" ca="1" si="153"/>
        <v/>
      </c>
      <c r="BA22" s="682" t="str">
        <f t="shared" ca="1" si="153"/>
        <v/>
      </c>
      <c r="BB22" s="682" t="str">
        <f t="shared" ca="1" si="153"/>
        <v/>
      </c>
      <c r="BC22" s="682" t="str">
        <f t="shared" ca="1" si="153"/>
        <v/>
      </c>
      <c r="BD22" s="682" t="str">
        <f t="shared" ca="1" si="153"/>
        <v/>
      </c>
      <c r="BE22" s="682" t="str">
        <f t="shared" ca="1" si="153"/>
        <v/>
      </c>
      <c r="BG22" s="392"/>
      <c r="BH22">
        <v>17</v>
      </c>
      <c r="BI22" t="str">
        <f t="shared" ca="1" si="18"/>
        <v/>
      </c>
      <c r="BJ22" t="str">
        <f ca="1">_xlfn.IFNA(IF(VLOOKUP($BI22,Tabela1[#All],6,FALSE)&lt;&gt;0,VLOOKUP($BI22,Tabela1[#All],6,FALSE),""),"")</f>
        <v/>
      </c>
      <c r="BK22" t="str">
        <f ca="1">_xlfn.IFNA(IF(VLOOKUP($BI22,Tabela1[#All],7,FALSE)&lt;&gt;0,VLOOKUP($BI22,Tabela1[#All],7,FALSE),""),"")</f>
        <v/>
      </c>
      <c r="BL22" t="str">
        <f ca="1">_xlfn.IFNA(IF(VLOOKUP($BI22,Tabela1[#All],8,FALSE)&lt;&gt;0,VLOOKUP($BI22,Tabela1[#All],8,FALSE),""),"")</f>
        <v/>
      </c>
      <c r="BM22" t="str">
        <f ca="1">_xlfn.IFNA(IF(VLOOKUP($BI22,Tabela1[#All],10,FALSE)&lt;&gt;"0",VLOOKUP($BI22,Tabela1[#All],10,FALSE),""),"")</f>
        <v/>
      </c>
      <c r="BN22" t="str">
        <f t="shared" ca="1" si="19"/>
        <v/>
      </c>
      <c r="BO22" t="str">
        <f t="shared" ca="1" si="20"/>
        <v/>
      </c>
      <c r="BP22" t="str">
        <f t="shared" ca="1" si="21"/>
        <v/>
      </c>
      <c r="BQ22" t="str">
        <f t="shared" ca="1" si="22"/>
        <v/>
      </c>
      <c r="BR22" t="str">
        <f t="shared" ca="1" si="23"/>
        <v/>
      </c>
      <c r="BS22" t="str">
        <f t="shared" ca="1" si="24"/>
        <v/>
      </c>
      <c r="BT22" t="str">
        <f t="shared" ca="1" si="25"/>
        <v/>
      </c>
      <c r="BU22" t="str">
        <f t="shared" ca="1" si="97"/>
        <v/>
      </c>
      <c r="BV22" t="str">
        <f t="shared" ca="1" si="26"/>
        <v/>
      </c>
      <c r="BW22" t="str">
        <f t="shared" ca="1" si="26"/>
        <v/>
      </c>
      <c r="BX22" t="str">
        <f t="shared" ca="1" si="26"/>
        <v/>
      </c>
      <c r="BY22" t="str">
        <f ca="1">_xlfn.IFNA(IF(INDEX('Tabela kolorów'!$A$1:$AP$42,MATCH(BV22,'Tabela kolorów'!$A$1:$AP$1,0),MATCH(BW22,'Tabela kolorów'!$A$1:$A$42,0))=1,"+","-"),"")</f>
        <v/>
      </c>
      <c r="BZ22" s="1" t="str">
        <f ca="1">_xlfn.IFNA(IF(INDEX('Tabela kolorów'!$A$1:$AP$42,MATCH(BV22,'Tabela kolorów'!$A$1:$AP$1,0),MATCH(BX22,'Tabela kolorów'!$A$1:$A$42,0))=1,"+","-"),"")</f>
        <v/>
      </c>
      <c r="CA22" s="1" t="str">
        <f ca="1">_xlfn.IFNA(IF(INDEX('Tabela kolorów'!$A$1:$AP$42,MATCH(BW22,'Tabela kolorów'!$A$1:$AP$1,0),MATCH(BX22,'Tabela kolorów'!$A$1:$A$42,0))=1,"+","-"),"")</f>
        <v/>
      </c>
      <c r="CB22" t="str">
        <f t="shared" ca="1" si="98"/>
        <v/>
      </c>
      <c r="CC22" t="str">
        <f t="shared" ca="1" si="27"/>
        <v/>
      </c>
      <c r="CD22" t="str">
        <f t="shared" ca="1" si="28"/>
        <v/>
      </c>
      <c r="CG22">
        <v>16</v>
      </c>
      <c r="CH22" t="str">
        <f t="shared" ca="1" si="29"/>
        <v/>
      </c>
      <c r="CI22" t="str">
        <f ca="1">IF(CH22&lt;&gt;"",VLOOKUP(CH22,Tabela1[],3,FALSE),"")</f>
        <v/>
      </c>
      <c r="CJ22" t="str">
        <f t="shared" ca="1" si="137"/>
        <v/>
      </c>
      <c r="CK22" t="str">
        <f t="shared" ca="1" si="137"/>
        <v/>
      </c>
      <c r="CL22" t="str">
        <f t="shared" ca="1" si="137"/>
        <v/>
      </c>
      <c r="CM22" t="str">
        <f t="shared" ca="1" si="137"/>
        <v/>
      </c>
      <c r="CN22" t="str">
        <f t="shared" ca="1" si="137"/>
        <v/>
      </c>
      <c r="CO22" t="str">
        <f t="shared" ca="1" si="137"/>
        <v/>
      </c>
      <c r="CP22" t="str">
        <f t="shared" ca="1" si="137"/>
        <v/>
      </c>
      <c r="CQ22" t="str">
        <f t="shared" ca="1" si="137"/>
        <v/>
      </c>
      <c r="CR22">
        <v>16</v>
      </c>
      <c r="CS22" t="str">
        <f t="shared" ca="1" si="138"/>
        <v/>
      </c>
      <c r="CT22" t="str">
        <f t="shared" ca="1" si="138"/>
        <v/>
      </c>
      <c r="CU22" t="str">
        <f t="shared" ca="1" si="138"/>
        <v/>
      </c>
      <c r="CV22" t="str">
        <f t="shared" ca="1" si="138"/>
        <v/>
      </c>
      <c r="CW22" t="str">
        <f t="shared" ca="1" si="138"/>
        <v/>
      </c>
      <c r="CX22" t="str">
        <f t="shared" ca="1" si="138"/>
        <v/>
      </c>
      <c r="CY22" t="str">
        <f t="shared" ca="1" si="138"/>
        <v/>
      </c>
      <c r="CZ22" t="str">
        <f t="shared" ca="1" si="138"/>
        <v/>
      </c>
      <c r="DB22">
        <v>17</v>
      </c>
      <c r="DC22" t="str">
        <f t="shared" ca="1" si="99"/>
        <v/>
      </c>
      <c r="DD22" t="str">
        <f ca="1">_xlfn.IFNA(IF(VLOOKUP($DC22,Tabela1[#All],6,FALSE)&lt;&gt;0,VLOOKUP($DC22,Tabela1[#All],6,FALSE),""),"")</f>
        <v/>
      </c>
      <c r="DE22" t="str">
        <f ca="1">_xlfn.IFNA(IF(VLOOKUP($DC22,Tabela1[#All],7,FALSE)&lt;&gt;0,VLOOKUP($DC22,Tabela1[#All],7,FALSE),""),"")</f>
        <v/>
      </c>
      <c r="DF22" t="str">
        <f ca="1">_xlfn.IFNA(IF(VLOOKUP($DC22,Tabela1[#All],8,FALSE)&lt;&gt;0,VLOOKUP($DC22,Tabela1[#All],8,FALSE),""),"")</f>
        <v/>
      </c>
      <c r="DG22" t="str">
        <f ca="1">_xlfn.IFNA(IF(VLOOKUP($DC22,Tabela1[#All],10,FALSE)&lt;&gt;"0",VLOOKUP($DC22,Tabela1[#All],10,FALSE),""),"")</f>
        <v/>
      </c>
      <c r="DH22" t="str">
        <f t="shared" ca="1" si="32"/>
        <v/>
      </c>
      <c r="DI22" t="str">
        <f t="shared" ca="1" si="33"/>
        <v/>
      </c>
      <c r="DJ22" t="str">
        <f t="shared" ca="1" si="34"/>
        <v/>
      </c>
      <c r="DK22" t="str">
        <f t="shared" ca="1" si="35"/>
        <v/>
      </c>
      <c r="DL22" t="str">
        <f t="shared" ca="1" si="36"/>
        <v/>
      </c>
      <c r="DM22" t="str">
        <f t="shared" ca="1" si="37"/>
        <v/>
      </c>
      <c r="DN22" t="str">
        <f t="shared" ca="1" si="38"/>
        <v/>
      </c>
      <c r="DO22" t="str">
        <f t="shared" ca="1" si="134"/>
        <v/>
      </c>
      <c r="DP22" t="str">
        <f t="shared" ca="1" si="39"/>
        <v/>
      </c>
      <c r="DQ22" t="str">
        <f t="shared" ca="1" si="39"/>
        <v/>
      </c>
      <c r="DR22" t="str">
        <f t="shared" ca="1" si="39"/>
        <v/>
      </c>
      <c r="DS22" t="str">
        <f ca="1">_xlfn.IFNA(IF(INDEX('Tabela kolorów'!$A$1:$AP$42,MATCH(DP22,'Tabela kolorów'!$A$1:$AP$1,0),MATCH(DQ22,'Tabela kolorów'!$A$1:$A$42,0))=1,"+","-"),"")</f>
        <v/>
      </c>
      <c r="DT22" s="1" t="str">
        <f ca="1">_xlfn.IFNA(IF(INDEX('Tabela kolorów'!$A$1:$AP$42,MATCH(DP22,'Tabela kolorów'!$A$1:$AP$1,0),MATCH(DR22,'Tabela kolorów'!$A$1:$A$42,0))=1,"+","-"),"")</f>
        <v/>
      </c>
      <c r="DU22" s="1" t="str">
        <f ca="1">_xlfn.IFNA(IF(INDEX('Tabela kolorów'!$A$1:$AP$42,MATCH(DQ22,'Tabela kolorów'!$A$1:$AP$1,0),MATCH(DR22,'Tabela kolorów'!$A$1:$A$42,0))=1,"+","-"),"")</f>
        <v/>
      </c>
      <c r="DV22" t="str">
        <f t="shared" ca="1" si="120"/>
        <v/>
      </c>
      <c r="DW22" t="str">
        <f t="shared" ca="1" si="40"/>
        <v/>
      </c>
      <c r="DX22" t="str">
        <f t="shared" ca="1" si="41"/>
        <v/>
      </c>
      <c r="EA22">
        <v>16</v>
      </c>
      <c r="EB22" t="str">
        <f t="shared" ca="1" si="42"/>
        <v/>
      </c>
      <c r="EC22" t="str">
        <f ca="1">IF(EB22&lt;&gt;"",VLOOKUP(EB22,Tabela1[],3,FALSE),"")</f>
        <v/>
      </c>
      <c r="ED22" t="str">
        <f t="shared" ca="1" si="139"/>
        <v/>
      </c>
      <c r="EE22" t="str">
        <f t="shared" ca="1" si="139"/>
        <v/>
      </c>
      <c r="EF22" t="str">
        <f t="shared" ca="1" si="139"/>
        <v/>
      </c>
      <c r="EG22" t="str">
        <f t="shared" ca="1" si="139"/>
        <v/>
      </c>
      <c r="EH22" t="str">
        <f t="shared" ca="1" si="139"/>
        <v/>
      </c>
      <c r="EI22" t="str">
        <f t="shared" ca="1" si="139"/>
        <v/>
      </c>
      <c r="EJ22" t="str">
        <f t="shared" ca="1" si="139"/>
        <v/>
      </c>
      <c r="EK22" t="str">
        <f t="shared" ca="1" si="139"/>
        <v/>
      </c>
      <c r="EL22">
        <v>16</v>
      </c>
      <c r="EM22" t="str">
        <f t="shared" ca="1" si="151"/>
        <v/>
      </c>
      <c r="EN22" t="str">
        <f t="shared" ca="1" si="151"/>
        <v/>
      </c>
      <c r="EO22" t="str">
        <f t="shared" ca="1" si="151"/>
        <v/>
      </c>
      <c r="EP22" t="str">
        <f t="shared" ca="1" si="151"/>
        <v/>
      </c>
      <c r="EQ22" t="str">
        <f t="shared" ca="1" si="151"/>
        <v/>
      </c>
      <c r="ER22" t="str">
        <f t="shared" ca="1" si="151"/>
        <v/>
      </c>
      <c r="ES22" t="str">
        <f t="shared" ca="1" si="151"/>
        <v/>
      </c>
      <c r="ET22" t="str">
        <f t="shared" ca="1" si="151"/>
        <v/>
      </c>
      <c r="EV22">
        <v>17</v>
      </c>
      <c r="EW22" t="str">
        <f t="shared" ca="1" si="102"/>
        <v/>
      </c>
      <c r="EX22" t="str">
        <f ca="1">_xlfn.IFNA(IF(VLOOKUP($EW22,Tabela1[#All],6,FALSE)&lt;&gt;0,VLOOKUP($EW22,Tabela1[#All],6,FALSE),""),"")</f>
        <v/>
      </c>
      <c r="EY22" t="str">
        <f ca="1">_xlfn.IFNA(IF(VLOOKUP($EW22,Tabela1[#All],7,FALSE)&lt;&gt;0,VLOOKUP($EW22,Tabela1[#All],7,FALSE),""),"")</f>
        <v/>
      </c>
      <c r="EZ22" t="str">
        <f ca="1">_xlfn.IFNA(IF(VLOOKUP($EW22,Tabela1[#All],8,FALSE)&lt;&gt;0,VLOOKUP($EW22,Tabela1[#All],8,FALSE),""),"")</f>
        <v/>
      </c>
      <c r="FA22" t="str">
        <f ca="1">_xlfn.IFNA(IF(VLOOKUP($EW22,Tabela1[#All],10,FALSE)&lt;&gt;"0",VLOOKUP($EW22,Tabela1[#All],10,FALSE),""),"")</f>
        <v/>
      </c>
      <c r="FB22" t="str">
        <f t="shared" ca="1" si="45"/>
        <v/>
      </c>
      <c r="FC22" t="str">
        <f t="shared" ca="1" si="46"/>
        <v/>
      </c>
      <c r="FD22" t="str">
        <f t="shared" ca="1" si="47"/>
        <v/>
      </c>
      <c r="FE22" t="str">
        <f t="shared" ca="1" si="48"/>
        <v/>
      </c>
      <c r="FF22" t="str">
        <f t="shared" ca="1" si="49"/>
        <v/>
      </c>
      <c r="FG22" t="str">
        <f t="shared" ca="1" si="50"/>
        <v/>
      </c>
      <c r="FH22" t="str">
        <f t="shared" ca="1" si="51"/>
        <v/>
      </c>
      <c r="FI22" t="str">
        <f t="shared" ca="1" si="103"/>
        <v/>
      </c>
      <c r="FJ22" t="str">
        <f t="shared" ca="1" si="52"/>
        <v/>
      </c>
      <c r="FK22" t="str">
        <f t="shared" ca="1" si="52"/>
        <v/>
      </c>
      <c r="FL22" t="str">
        <f t="shared" ca="1" si="52"/>
        <v/>
      </c>
      <c r="FM22" t="str">
        <f ca="1">_xlfn.IFNA(IF(INDEX('Tabela kolorów'!$A$1:$AP$42,MATCH(FJ22,'Tabela kolorów'!$A$1:$AP$1,0),MATCH(FK22,'Tabela kolorów'!$A$1:$A$42,0))=1,"+","-"),"")</f>
        <v/>
      </c>
      <c r="FN22" s="1" t="str">
        <f ca="1">_xlfn.IFNA(IF(INDEX('Tabela kolorów'!$A$1:$AP$42,MATCH(FJ22,'Tabela kolorów'!$A$1:$AP$1,0),MATCH(FL22,'Tabela kolorów'!$A$1:$A$42,0))=1,"+","-"),"")</f>
        <v/>
      </c>
      <c r="FO22" s="1" t="str">
        <f ca="1">_xlfn.IFNA(IF(INDEX('Tabela kolorów'!$A$1:$AP$42,MATCH(FK22,'Tabela kolorów'!$A$1:$AP$1,0),MATCH(FL22,'Tabela kolorów'!$A$1:$A$42,0))=1,"+","-"),"")</f>
        <v/>
      </c>
      <c r="FP22" t="str">
        <f t="shared" ca="1" si="121"/>
        <v/>
      </c>
      <c r="FQ22" t="str">
        <f t="shared" ca="1" si="53"/>
        <v/>
      </c>
      <c r="FR22" t="str">
        <f t="shared" ca="1" si="54"/>
        <v/>
      </c>
      <c r="FU22">
        <v>16</v>
      </c>
      <c r="FV22" t="str">
        <f t="shared" ca="1" si="55"/>
        <v/>
      </c>
      <c r="FW22" t="str">
        <f ca="1">IF(FV22&lt;&gt;"",VLOOKUP(FV22,Tabela1[],3,FALSE),"")</f>
        <v/>
      </c>
      <c r="FX22" t="str">
        <f t="shared" ca="1" si="140"/>
        <v/>
      </c>
      <c r="FY22" t="str">
        <f t="shared" ca="1" si="140"/>
        <v/>
      </c>
      <c r="FZ22" t="str">
        <f t="shared" ca="1" si="140"/>
        <v/>
      </c>
      <c r="GA22" t="str">
        <f t="shared" ca="1" si="140"/>
        <v/>
      </c>
      <c r="GB22" t="str">
        <f t="shared" ca="1" si="140"/>
        <v/>
      </c>
      <c r="GC22" t="str">
        <f t="shared" ca="1" si="140"/>
        <v/>
      </c>
      <c r="GD22" t="str">
        <f t="shared" ca="1" si="140"/>
        <v/>
      </c>
      <c r="GE22" t="str">
        <f t="shared" ca="1" si="140"/>
        <v/>
      </c>
      <c r="GF22">
        <v>16</v>
      </c>
      <c r="GG22" t="str">
        <f t="shared" ca="1" si="141"/>
        <v/>
      </c>
      <c r="GH22" t="str">
        <f t="shared" ca="1" si="141"/>
        <v/>
      </c>
      <c r="GI22" t="str">
        <f t="shared" ca="1" si="141"/>
        <v/>
      </c>
      <c r="GJ22" t="str">
        <f t="shared" ca="1" si="141"/>
        <v/>
      </c>
      <c r="GK22" t="str">
        <f t="shared" ca="1" si="141"/>
        <v/>
      </c>
      <c r="GL22" t="str">
        <f t="shared" ca="1" si="141"/>
        <v/>
      </c>
      <c r="GM22" t="str">
        <f t="shared" ca="1" si="141"/>
        <v/>
      </c>
      <c r="GN22" t="str">
        <f t="shared" ca="1" si="141"/>
        <v/>
      </c>
      <c r="GP22">
        <v>17</v>
      </c>
      <c r="GQ22" t="str">
        <f t="shared" ca="1" si="142"/>
        <v/>
      </c>
      <c r="GR22" t="str">
        <f ca="1">_xlfn.IFNA(IF(VLOOKUP($GQ22,Tabela1[#All],6,FALSE)&lt;&gt;0,VLOOKUP($GQ22,Tabela1[#All],6,FALSE),""),"")</f>
        <v/>
      </c>
      <c r="GS22" t="str">
        <f ca="1">_xlfn.IFNA(IF(VLOOKUP($GQ22,Tabela1[#All],7,FALSE)&lt;&gt;0,VLOOKUP($GQ22,Tabela1[#All],7,FALSE),""),"")</f>
        <v/>
      </c>
      <c r="GT22" t="str">
        <f ca="1">_xlfn.IFNA(IF(VLOOKUP($GQ22,Tabela1[#All],8,FALSE)&lt;&gt;0,VLOOKUP($GQ22,Tabela1[#All],8,FALSE),""),"")</f>
        <v/>
      </c>
      <c r="GU22" t="str">
        <f ca="1">_xlfn.IFNA(IF(VLOOKUP($GQ22,Tabela1[#All],10,FALSE)&lt;&gt;"0",VLOOKUP($GQ22,Tabela1[#All],10,FALSE),""),"")</f>
        <v/>
      </c>
      <c r="GV22" t="str">
        <f t="shared" ca="1" si="58"/>
        <v/>
      </c>
      <c r="GW22" t="str">
        <f t="shared" ca="1" si="59"/>
        <v/>
      </c>
      <c r="GX22" t="str">
        <f t="shared" ca="1" si="60"/>
        <v/>
      </c>
      <c r="GY22" t="str">
        <f t="shared" ca="1" si="61"/>
        <v/>
      </c>
      <c r="GZ22" t="str">
        <f t="shared" ca="1" si="62"/>
        <v/>
      </c>
      <c r="HA22" t="str">
        <f t="shared" ca="1" si="63"/>
        <v/>
      </c>
      <c r="HB22" t="str">
        <f t="shared" ca="1" si="64"/>
        <v/>
      </c>
      <c r="HC22" t="str">
        <f t="shared" ca="1" si="105"/>
        <v/>
      </c>
      <c r="HD22" t="str">
        <f t="shared" ca="1" si="65"/>
        <v/>
      </c>
      <c r="HE22" t="str">
        <f t="shared" ca="1" si="65"/>
        <v/>
      </c>
      <c r="HF22" t="str">
        <f t="shared" ca="1" si="65"/>
        <v/>
      </c>
      <c r="HG22" t="str">
        <f ca="1">_xlfn.IFNA(IF(INDEX('Tabela kolorów'!$A$1:$AP$42,MATCH(HD22,'Tabela kolorów'!$A$1:$AP$1,0),MATCH(HE22,'Tabela kolorów'!$A$1:$A$42,0))=1,"+","-"),"")</f>
        <v/>
      </c>
      <c r="HH22" s="1" t="str">
        <f ca="1">_xlfn.IFNA(IF(INDEX('Tabela kolorów'!$A$1:$AP$42,MATCH(HD22,'Tabela kolorów'!$A$1:$AP$1,0),MATCH(HF22,'Tabela kolorów'!$A$1:$A$42,0))=1,"+","-"),"")</f>
        <v/>
      </c>
      <c r="HI22" s="1" t="str">
        <f ca="1">_xlfn.IFNA(IF(INDEX('Tabela kolorów'!$A$1:$AP$42,MATCH(HE22,'Tabela kolorów'!$A$1:$AP$1,0),MATCH(HF22,'Tabela kolorów'!$A$1:$A$42,0))=1,"+","-"),"")</f>
        <v/>
      </c>
      <c r="HJ22" t="str">
        <f t="shared" ca="1" si="122"/>
        <v/>
      </c>
      <c r="HK22" t="str">
        <f t="shared" ca="1" si="66"/>
        <v/>
      </c>
      <c r="HL22" t="str">
        <f t="shared" ca="1" si="67"/>
        <v/>
      </c>
      <c r="HO22">
        <v>16</v>
      </c>
      <c r="HP22" t="str">
        <f t="shared" ca="1" si="68"/>
        <v/>
      </c>
      <c r="HQ22" t="str">
        <f ca="1">IF(HP22&lt;&gt;"",VLOOKUP(HP22,Tabela1[],3,FALSE),"")</f>
        <v/>
      </c>
      <c r="HR22" t="str">
        <f t="shared" ca="1" si="143"/>
        <v/>
      </c>
      <c r="HS22" t="str">
        <f t="shared" ca="1" si="143"/>
        <v/>
      </c>
      <c r="HT22" t="str">
        <f t="shared" ca="1" si="143"/>
        <v/>
      </c>
      <c r="HU22" t="str">
        <f t="shared" ca="1" si="143"/>
        <v/>
      </c>
      <c r="HV22" t="str">
        <f t="shared" ca="1" si="143"/>
        <v/>
      </c>
      <c r="HW22" t="str">
        <f t="shared" ca="1" si="143"/>
        <v/>
      </c>
      <c r="HX22" t="str">
        <f t="shared" ca="1" si="143"/>
        <v/>
      </c>
      <c r="HY22" t="str">
        <f t="shared" ca="1" si="143"/>
        <v/>
      </c>
      <c r="HZ22">
        <v>16</v>
      </c>
      <c r="IA22" t="str">
        <f t="shared" ca="1" si="144"/>
        <v/>
      </c>
      <c r="IB22" t="str">
        <f t="shared" ca="1" si="144"/>
        <v/>
      </c>
      <c r="IC22" t="str">
        <f t="shared" ca="1" si="144"/>
        <v/>
      </c>
      <c r="ID22" t="str">
        <f t="shared" ca="1" si="144"/>
        <v/>
      </c>
      <c r="IE22" t="str">
        <f t="shared" ca="1" si="144"/>
        <v/>
      </c>
      <c r="IF22" t="str">
        <f t="shared" ca="1" si="144"/>
        <v/>
      </c>
      <c r="IG22" t="str">
        <f t="shared" ca="1" si="144"/>
        <v/>
      </c>
      <c r="IH22" t="str">
        <f t="shared" ca="1" si="144"/>
        <v/>
      </c>
      <c r="IJ22">
        <v>17</v>
      </c>
      <c r="IK22" t="str">
        <f t="shared" ca="1" si="145"/>
        <v/>
      </c>
      <c r="IL22" t="str">
        <f ca="1">_xlfn.IFNA(IF(VLOOKUP($IK22,Tabela1[#All],6,FALSE)&lt;&gt;0,VLOOKUP($IK22,Tabela1[#All],6,FALSE),""),"")</f>
        <v/>
      </c>
      <c r="IM22" t="str">
        <f ca="1">_xlfn.IFNA(IF(VLOOKUP($IK22,Tabela1[#All],7,FALSE)&lt;&gt;0,VLOOKUP($IK22,Tabela1[#All],7,FALSE),""),"")</f>
        <v/>
      </c>
      <c r="IN22" t="str">
        <f ca="1">_xlfn.IFNA(IF(VLOOKUP($IK22,Tabela1[#All],8,FALSE)&lt;&gt;0,VLOOKUP($IK22,Tabela1[#All],8,FALSE),""),"")</f>
        <v/>
      </c>
      <c r="IO22" t="str">
        <f ca="1">_xlfn.IFNA(IF(VLOOKUP($IK22,Tabela1[#All],10,FALSE)&lt;&gt;"0",VLOOKUP($IK22,Tabela1[#All],10,FALSE),""),"")</f>
        <v/>
      </c>
      <c r="IP22" t="str">
        <f t="shared" ca="1" si="71"/>
        <v/>
      </c>
      <c r="IQ22" t="str">
        <f t="shared" ca="1" si="72"/>
        <v/>
      </c>
      <c r="IR22" t="str">
        <f t="shared" ca="1" si="73"/>
        <v/>
      </c>
      <c r="IS22" t="str">
        <f t="shared" ca="1" si="74"/>
        <v/>
      </c>
      <c r="IT22" t="str">
        <f t="shared" ca="1" si="75"/>
        <v/>
      </c>
      <c r="IU22" t="str">
        <f t="shared" ca="1" si="76"/>
        <v/>
      </c>
      <c r="IV22" t="str">
        <f t="shared" ca="1" si="77"/>
        <v/>
      </c>
      <c r="IW22" t="str">
        <f t="shared" ca="1" si="107"/>
        <v/>
      </c>
      <c r="IX22" t="str">
        <f t="shared" ca="1" si="78"/>
        <v/>
      </c>
      <c r="IY22" t="str">
        <f t="shared" ca="1" si="78"/>
        <v/>
      </c>
      <c r="IZ22" t="str">
        <f t="shared" ca="1" si="78"/>
        <v/>
      </c>
      <c r="JA22" t="str">
        <f ca="1">_xlfn.IFNA(IF(INDEX('Tabela kolorów'!$A$1:$AP$42,MATCH(IX22,'Tabela kolorów'!$A$1:$AP$1,0),MATCH(IY22,'Tabela kolorów'!$A$1:$A$42,0))=1,"+","-"),"")</f>
        <v/>
      </c>
      <c r="JB22" s="1" t="str">
        <f ca="1">_xlfn.IFNA(IF(INDEX('Tabela kolorów'!$A$1:$AP$42,MATCH(IX22,'Tabela kolorów'!$A$1:$AP$1,0),MATCH(IZ22,'Tabela kolorów'!$A$1:$A$42,0))=1,"+","-"),"")</f>
        <v/>
      </c>
      <c r="JC22" s="1" t="str">
        <f ca="1">_xlfn.IFNA(IF(INDEX('Tabela kolorów'!$A$1:$AP$42,MATCH(IY22,'Tabela kolorów'!$A$1:$AP$1,0),MATCH(IZ22,'Tabela kolorów'!$A$1:$A$42,0))=1,"+","-"),"")</f>
        <v/>
      </c>
      <c r="JD22" t="str">
        <f t="shared" ca="1" si="123"/>
        <v/>
      </c>
      <c r="JE22" t="str">
        <f t="shared" ca="1" si="79"/>
        <v/>
      </c>
      <c r="JF22" t="str">
        <f t="shared" ca="1" si="80"/>
        <v/>
      </c>
      <c r="JI22">
        <v>16</v>
      </c>
      <c r="JJ22" t="str">
        <f t="shared" ca="1" si="81"/>
        <v/>
      </c>
      <c r="JK22" t="str">
        <f ca="1">IF(JJ22&lt;&gt;"",VLOOKUP(JJ22,Tabela1[],3,FALSE),"")</f>
        <v/>
      </c>
      <c r="JL22" t="str">
        <f t="shared" ca="1" si="146"/>
        <v/>
      </c>
      <c r="JM22" t="str">
        <f t="shared" ca="1" si="146"/>
        <v/>
      </c>
      <c r="JN22" t="str">
        <f t="shared" ca="1" si="146"/>
        <v/>
      </c>
      <c r="JO22" t="str">
        <f t="shared" ca="1" si="146"/>
        <v/>
      </c>
      <c r="JP22" t="str">
        <f t="shared" ca="1" si="146"/>
        <v/>
      </c>
      <c r="JQ22" t="str">
        <f t="shared" ca="1" si="146"/>
        <v/>
      </c>
      <c r="JR22" t="str">
        <f t="shared" ca="1" si="146"/>
        <v/>
      </c>
      <c r="JS22" t="str">
        <f t="shared" ca="1" si="146"/>
        <v/>
      </c>
      <c r="JT22">
        <v>16</v>
      </c>
      <c r="JU22" t="str">
        <f t="shared" ca="1" si="147"/>
        <v/>
      </c>
      <c r="JV22" t="str">
        <f t="shared" ca="1" si="147"/>
        <v/>
      </c>
      <c r="JW22" t="str">
        <f t="shared" ca="1" si="147"/>
        <v/>
      </c>
      <c r="JX22" t="str">
        <f t="shared" ca="1" si="147"/>
        <v/>
      </c>
      <c r="JY22" t="str">
        <f t="shared" ca="1" si="147"/>
        <v/>
      </c>
      <c r="JZ22" t="str">
        <f t="shared" ca="1" si="147"/>
        <v/>
      </c>
      <c r="KA22" t="str">
        <f t="shared" ca="1" si="147"/>
        <v/>
      </c>
      <c r="KB22" t="str">
        <f t="shared" ca="1" si="147"/>
        <v/>
      </c>
      <c r="KD22">
        <v>17</v>
      </c>
      <c r="KE22" t="str">
        <f t="shared" ca="1" si="148"/>
        <v/>
      </c>
      <c r="KF22" t="str">
        <f ca="1">_xlfn.IFNA(IF(VLOOKUP($KE22,Tabela1[#All],6,FALSE)&lt;&gt;0,VLOOKUP($KE22,Tabela1[#All],6,FALSE),""),"")</f>
        <v/>
      </c>
      <c r="KG22" t="str">
        <f ca="1">_xlfn.IFNA(IF(VLOOKUP($KE22,Tabela1[#All],7,FALSE)&lt;&gt;0,VLOOKUP($KE22,Tabela1[#All],7,FALSE),""),"")</f>
        <v/>
      </c>
      <c r="KH22" t="str">
        <f ca="1">_xlfn.IFNA(IF(VLOOKUP($KE22,Tabela1[#All],8,FALSE)&lt;&gt;0,VLOOKUP($KE22,Tabela1[#All],8,FALSE),""),"")</f>
        <v/>
      </c>
      <c r="KI22" t="str">
        <f ca="1">_xlfn.IFNA(IF(VLOOKUP($KE22,Tabela1[#All],10,FALSE)&lt;&gt;"0",VLOOKUP($KE22,Tabela1[#All],10,FALSE),""),"")</f>
        <v/>
      </c>
      <c r="KJ22" t="str">
        <f t="shared" ca="1" si="109"/>
        <v/>
      </c>
      <c r="KK22" t="str">
        <f t="shared" ca="1" si="110"/>
        <v/>
      </c>
      <c r="KL22" t="str">
        <f t="shared" ca="1" si="111"/>
        <v/>
      </c>
      <c r="KM22" t="str">
        <f t="shared" ca="1" si="84"/>
        <v/>
      </c>
      <c r="KN22" t="str">
        <f t="shared" ca="1" si="85"/>
        <v/>
      </c>
      <c r="KO22" t="str">
        <f t="shared" ca="1" si="86"/>
        <v/>
      </c>
      <c r="KP22" t="str">
        <f t="shared" ca="1" si="87"/>
        <v/>
      </c>
      <c r="KQ22" t="str">
        <f t="shared" ca="1" si="112"/>
        <v/>
      </c>
      <c r="KR22" t="str">
        <f t="shared" ca="1" si="88"/>
        <v/>
      </c>
      <c r="KS22" t="str">
        <f t="shared" ca="1" si="88"/>
        <v/>
      </c>
      <c r="KT22" t="str">
        <f t="shared" ca="1" si="88"/>
        <v/>
      </c>
      <c r="KU22" t="str">
        <f ca="1">_xlfn.IFNA(IF(INDEX('Tabela kolorów'!$A$1:$AP$42,MATCH(KR22,'Tabela kolorów'!$A$1:$AP$1,0),MATCH(KS22,'Tabela kolorów'!$A$1:$A$42,0))=1,"+","-"),"")</f>
        <v/>
      </c>
      <c r="KV22" s="1" t="str">
        <f ca="1">_xlfn.IFNA(IF(INDEX('Tabela kolorów'!$A$1:$AP$42,MATCH(KR22,'Tabela kolorów'!$A$1:$AP$1,0),MATCH(KT22,'Tabela kolorów'!$A$1:$A$42,0))=1,"+","-"),"")</f>
        <v/>
      </c>
      <c r="KW22" s="1" t="str">
        <f ca="1">_xlfn.IFNA(IF(INDEX('Tabela kolorów'!$A$1:$AP$42,MATCH(KS22,'Tabela kolorów'!$A$1:$AP$1,0),MATCH(KT22,'Tabela kolorów'!$A$1:$A$42,0))=1,"+","-"),"")</f>
        <v/>
      </c>
      <c r="KX22" t="str">
        <f t="shared" ca="1" si="133"/>
        <v/>
      </c>
      <c r="KY22" t="str">
        <f t="shared" ca="1" si="89"/>
        <v/>
      </c>
      <c r="KZ22" t="str">
        <f t="shared" ca="1" si="90"/>
        <v/>
      </c>
      <c r="LC22">
        <v>16</v>
      </c>
      <c r="LD22" t="str">
        <f t="shared" ca="1" si="91"/>
        <v/>
      </c>
      <c r="LE22" t="str">
        <f ca="1">IF(LD22&lt;&gt;"",VLOOKUP(LD22,Tabela1[],3,FALSE),"")</f>
        <v/>
      </c>
      <c r="LF22" t="str">
        <f t="shared" ca="1" si="149"/>
        <v/>
      </c>
      <c r="LG22" t="str">
        <f t="shared" ca="1" si="149"/>
        <v/>
      </c>
      <c r="LH22" t="str">
        <f t="shared" ca="1" si="149"/>
        <v/>
      </c>
      <c r="LI22" t="str">
        <f t="shared" ca="1" si="149"/>
        <v/>
      </c>
      <c r="LJ22" t="str">
        <f t="shared" ca="1" si="149"/>
        <v/>
      </c>
      <c r="LK22" t="str">
        <f t="shared" ca="1" si="149"/>
        <v/>
      </c>
      <c r="LL22" t="str">
        <f t="shared" ca="1" si="149"/>
        <v/>
      </c>
      <c r="LM22" t="str">
        <f t="shared" ca="1" si="149"/>
        <v/>
      </c>
      <c r="LN22">
        <v>16</v>
      </c>
      <c r="LO22" t="str">
        <f t="shared" ca="1" si="152"/>
        <v/>
      </c>
      <c r="LP22" t="str">
        <f t="shared" ca="1" si="152"/>
        <v/>
      </c>
      <c r="LQ22" t="str">
        <f t="shared" ca="1" si="152"/>
        <v/>
      </c>
      <c r="LR22" t="str">
        <f t="shared" ca="1" si="152"/>
        <v/>
      </c>
      <c r="LS22" t="str">
        <f t="shared" ca="1" si="152"/>
        <v/>
      </c>
      <c r="LT22" t="str">
        <f t="shared" ca="1" si="152"/>
        <v/>
      </c>
      <c r="LU22" t="str">
        <f t="shared" ca="1" si="152"/>
        <v/>
      </c>
      <c r="LV22" t="str">
        <f t="shared" ca="1" si="152"/>
        <v/>
      </c>
    </row>
    <row r="23" spans="1:334" x14ac:dyDescent="0.3">
      <c r="A23" t="s">
        <v>747</v>
      </c>
      <c r="B23" t="s">
        <v>748</v>
      </c>
      <c r="C23" t="s">
        <v>7</v>
      </c>
      <c r="D23" t="s">
        <v>10</v>
      </c>
      <c r="E23" t="str">
        <f t="shared" si="0"/>
        <v>uniwersalnecodzienny</v>
      </c>
      <c r="F23" t="s">
        <v>431</v>
      </c>
      <c r="I23" t="s">
        <v>9</v>
      </c>
      <c r="K23" s="731"/>
      <c r="L23" s="679">
        <v>16</v>
      </c>
      <c r="N23" s="672" t="str">
        <f>_xlfn.IFNA(IF(VLOOKUP($M23,Tabela1[#All],6,FALSE)&lt;&gt;0,VLOOKUP($M23,Tabela1[#All],6,FALSE),""),"")</f>
        <v/>
      </c>
      <c r="O23" s="672" t="str">
        <f>_xlfn.IFNA(IF(VLOOKUP($M23,Tabela1[#All],7,FALSE)&lt;&gt;0,VLOOKUP($M23,Tabela1[#All],7,FALSE),""),"")</f>
        <v/>
      </c>
      <c r="P23" s="672" t="str">
        <f>_xlfn.IFNA(IF(VLOOKUP($M23,Tabela1[#All],8,FALSE)&lt;&gt;0,VLOOKUP($M23,Tabela1[#All],8,FALSE),""),"")</f>
        <v/>
      </c>
      <c r="Q23" s="684" t="str">
        <f>_xlfn.IFNA(IF(VLOOKUP($M23,Tabela1[#All],10,FALSE)&lt;&gt;"0",VLOOKUP($M23,Tabela1[#All],10,FALSE),""),"")</f>
        <v/>
      </c>
      <c r="R23" s="686" t="str">
        <f t="shared" si="114"/>
        <v/>
      </c>
      <c r="S23" s="672" t="str">
        <f t="shared" si="115"/>
        <v/>
      </c>
      <c r="T23" s="672" t="str">
        <f t="shared" si="125"/>
        <v/>
      </c>
      <c r="U23" s="672" t="str">
        <f t="shared" si="126"/>
        <v/>
      </c>
      <c r="V23" s="672" t="str">
        <f t="shared" si="116"/>
        <v/>
      </c>
      <c r="W23" s="672" t="str">
        <f t="shared" si="127"/>
        <v/>
      </c>
      <c r="X23" s="687" t="str">
        <f t="shared" si="128"/>
        <v/>
      </c>
      <c r="Y23" s="686" t="str">
        <f t="shared" si="129"/>
        <v/>
      </c>
      <c r="Z23" s="672" t="str">
        <f t="shared" si="117"/>
        <v/>
      </c>
      <c r="AA23" s="672" t="str">
        <f t="shared" si="117"/>
        <v/>
      </c>
      <c r="AB23" s="679" t="str">
        <f t="shared" si="117"/>
        <v/>
      </c>
      <c r="AC23" s="685" t="str">
        <f>_xlfn.IFNA(IF(INDEX('Tabela kolorów'!$A$1:$AP$42,MATCH(Z23,'Tabela kolorów'!$A$1:$AP$1,0),MATCH(AA23,'Tabela kolorów'!$A$1:$A$42,0))=1,"+","-"),"")</f>
        <v/>
      </c>
      <c r="AD23" s="10" t="str">
        <f>_xlfn.IFNA(IF(INDEX('Tabela kolorów'!$A$1:$AP$42,MATCH(Z23,'Tabela kolorów'!$A$1:$AP$1,0),MATCH(AB23,'Tabela kolorów'!$A$1:$A$42,0))=1,"+","-"),"")</f>
        <v/>
      </c>
      <c r="AE23" s="10" t="str">
        <f>_xlfn.IFNA(IF(INDEX('Tabela kolorów'!$A$1:$AP$42,MATCH(AA23,'Tabela kolorów'!$A$1:$AP$1,0),MATCH(AB23,'Tabela kolorów'!$A$1:$A$42,0))=1,"+","-"),"")</f>
        <v/>
      </c>
      <c r="AF23" s="679" t="str">
        <f t="shared" si="136"/>
        <v/>
      </c>
      <c r="AG23" s="688" t="str">
        <f t="shared" si="118"/>
        <v/>
      </c>
      <c r="AH23" s="701" t="str">
        <f t="shared" si="131"/>
        <v/>
      </c>
      <c r="AK23" s="10">
        <v>16</v>
      </c>
      <c r="AL23" s="672" t="str">
        <f t="shared" ca="1" si="94"/>
        <v/>
      </c>
      <c r="AM23" s="672" t="str">
        <f ca="1">IF(AL23&lt;&gt;"",VLOOKUP(AL23,Tabela1[],3,FALSE),"")</f>
        <v/>
      </c>
      <c r="AN23" s="672" t="str">
        <f t="shared" ca="1" si="150"/>
        <v/>
      </c>
      <c r="AO23" s="672" t="str">
        <f t="shared" ca="1" si="150"/>
        <v/>
      </c>
      <c r="AP23" s="672" t="str">
        <f t="shared" ca="1" si="150"/>
        <v/>
      </c>
      <c r="AQ23" s="672" t="str">
        <f t="shared" ca="1" si="150"/>
        <v/>
      </c>
      <c r="AR23" s="672" t="str">
        <f t="shared" ca="1" si="150"/>
        <v/>
      </c>
      <c r="AS23" s="672" t="str">
        <f t="shared" ca="1" si="150"/>
        <v/>
      </c>
      <c r="AT23" s="672" t="str">
        <f t="shared" ca="1" si="150"/>
        <v/>
      </c>
      <c r="AU23" s="672" t="str">
        <f t="shared" ca="1" si="150"/>
        <v/>
      </c>
      <c r="AW23" s="702">
        <v>14</v>
      </c>
      <c r="AX23" s="682" t="str">
        <f t="shared" ca="1" si="153"/>
        <v/>
      </c>
      <c r="AY23" s="682" t="str">
        <f t="shared" ca="1" si="153"/>
        <v/>
      </c>
      <c r="AZ23" s="682" t="str">
        <f t="shared" ca="1" si="153"/>
        <v/>
      </c>
      <c r="BA23" s="682" t="str">
        <f t="shared" ca="1" si="153"/>
        <v/>
      </c>
      <c r="BB23" s="682" t="str">
        <f t="shared" ca="1" si="153"/>
        <v/>
      </c>
      <c r="BC23" s="682" t="str">
        <f t="shared" ca="1" si="153"/>
        <v/>
      </c>
      <c r="BD23" s="682" t="str">
        <f t="shared" ca="1" si="153"/>
        <v/>
      </c>
      <c r="BE23" s="682" t="str">
        <f t="shared" ca="1" si="153"/>
        <v/>
      </c>
      <c r="BG23" s="392"/>
      <c r="BH23">
        <v>18</v>
      </c>
      <c r="BI23" t="str">
        <f t="shared" ca="1" si="18"/>
        <v/>
      </c>
      <c r="BJ23" t="str">
        <f ca="1">_xlfn.IFNA(IF(VLOOKUP($BI23,Tabela1[#All],6,FALSE)&lt;&gt;0,VLOOKUP($BI23,Tabela1[#All],6,FALSE),""),"")</f>
        <v/>
      </c>
      <c r="BK23" t="str">
        <f ca="1">_xlfn.IFNA(IF(VLOOKUP($BI23,Tabela1[#All],7,FALSE)&lt;&gt;0,VLOOKUP($BI23,Tabela1[#All],7,FALSE),""),"")</f>
        <v/>
      </c>
      <c r="BL23" t="str">
        <f ca="1">_xlfn.IFNA(IF(VLOOKUP($BI23,Tabela1[#All],8,FALSE)&lt;&gt;0,VLOOKUP($BI23,Tabela1[#All],8,FALSE),""),"")</f>
        <v/>
      </c>
      <c r="BM23" t="str">
        <f ca="1">_xlfn.IFNA(IF(VLOOKUP($BI23,Tabela1[#All],10,FALSE)&lt;&gt;"0",VLOOKUP($BI23,Tabela1[#All],10,FALSE),""),"")</f>
        <v/>
      </c>
      <c r="BN23" t="str">
        <f t="shared" ca="1" si="19"/>
        <v/>
      </c>
      <c r="BO23" t="str">
        <f t="shared" ca="1" si="20"/>
        <v/>
      </c>
      <c r="BP23" t="str">
        <f t="shared" ca="1" si="21"/>
        <v/>
      </c>
      <c r="BQ23" t="str">
        <f t="shared" ca="1" si="22"/>
        <v/>
      </c>
      <c r="BR23" t="str">
        <f t="shared" ca="1" si="23"/>
        <v/>
      </c>
      <c r="BS23" t="str">
        <f t="shared" ca="1" si="24"/>
        <v/>
      </c>
      <c r="BT23" t="str">
        <f t="shared" ca="1" si="25"/>
        <v/>
      </c>
      <c r="BU23" t="str">
        <f t="shared" ca="1" si="97"/>
        <v/>
      </c>
      <c r="BV23" t="str">
        <f t="shared" ca="1" si="26"/>
        <v/>
      </c>
      <c r="BW23" t="str">
        <f t="shared" ca="1" si="26"/>
        <v/>
      </c>
      <c r="BX23" t="str">
        <f t="shared" ca="1" si="26"/>
        <v/>
      </c>
      <c r="BY23" t="str">
        <f ca="1">_xlfn.IFNA(IF(INDEX('Tabela kolorów'!$A$1:$AP$42,MATCH(BV23,'Tabela kolorów'!$A$1:$AP$1,0),MATCH(BW23,'Tabela kolorów'!$A$1:$A$42,0))=1,"+","-"),"")</f>
        <v/>
      </c>
      <c r="BZ23" s="1" t="str">
        <f ca="1">_xlfn.IFNA(IF(INDEX('Tabela kolorów'!$A$1:$AP$42,MATCH(BV23,'Tabela kolorów'!$A$1:$AP$1,0),MATCH(BX23,'Tabela kolorów'!$A$1:$A$42,0))=1,"+","-"),"")</f>
        <v/>
      </c>
      <c r="CA23" s="1" t="str">
        <f ca="1">_xlfn.IFNA(IF(INDEX('Tabela kolorów'!$A$1:$AP$42,MATCH(BW23,'Tabela kolorów'!$A$1:$AP$1,0),MATCH(BX23,'Tabela kolorów'!$A$1:$A$42,0))=1,"+","-"),"")</f>
        <v/>
      </c>
      <c r="CB23" t="str">
        <f t="shared" ca="1" si="98"/>
        <v/>
      </c>
      <c r="CC23" t="str">
        <f t="shared" ca="1" si="27"/>
        <v/>
      </c>
      <c r="CD23" t="str">
        <f t="shared" ca="1" si="28"/>
        <v/>
      </c>
      <c r="CG23">
        <v>17</v>
      </c>
      <c r="CH23" t="str">
        <f t="shared" ca="1" si="29"/>
        <v/>
      </c>
      <c r="CI23" t="str">
        <f ca="1">IF(CH23&lt;&gt;"",VLOOKUP(CH23,Tabela1[],3,FALSE),"")</f>
        <v/>
      </c>
      <c r="CJ23" t="str">
        <f t="shared" ca="1" si="137"/>
        <v/>
      </c>
      <c r="CK23" t="str">
        <f t="shared" ca="1" si="137"/>
        <v/>
      </c>
      <c r="CL23" t="str">
        <f t="shared" ca="1" si="137"/>
        <v/>
      </c>
      <c r="CM23" t="str">
        <f t="shared" ca="1" si="137"/>
        <v/>
      </c>
      <c r="CN23" t="str">
        <f t="shared" ca="1" si="137"/>
        <v/>
      </c>
      <c r="CO23" t="str">
        <f t="shared" ca="1" si="137"/>
        <v/>
      </c>
      <c r="CP23" t="str">
        <f t="shared" ca="1" si="137"/>
        <v/>
      </c>
      <c r="CQ23" t="str">
        <f t="shared" ca="1" si="137"/>
        <v/>
      </c>
      <c r="CR23">
        <v>17</v>
      </c>
      <c r="CS23" t="str">
        <f t="shared" ca="1" si="138"/>
        <v/>
      </c>
      <c r="CT23" t="str">
        <f t="shared" ca="1" si="138"/>
        <v/>
      </c>
      <c r="CU23" t="str">
        <f t="shared" ca="1" si="138"/>
        <v/>
      </c>
      <c r="CV23" t="str">
        <f t="shared" ca="1" si="138"/>
        <v/>
      </c>
      <c r="CW23" t="str">
        <f t="shared" ca="1" si="138"/>
        <v/>
      </c>
      <c r="CX23" t="str">
        <f t="shared" ca="1" si="138"/>
        <v/>
      </c>
      <c r="CY23" t="str">
        <f t="shared" ca="1" si="138"/>
        <v/>
      </c>
      <c r="CZ23" t="str">
        <f t="shared" ca="1" si="138"/>
        <v/>
      </c>
      <c r="DB23">
        <v>18</v>
      </c>
      <c r="DC23" t="str">
        <f t="shared" ca="1" si="99"/>
        <v/>
      </c>
      <c r="DD23" t="str">
        <f ca="1">_xlfn.IFNA(IF(VLOOKUP($DC23,Tabela1[#All],6,FALSE)&lt;&gt;0,VLOOKUP($DC23,Tabela1[#All],6,FALSE),""),"")</f>
        <v/>
      </c>
      <c r="DE23" t="str">
        <f ca="1">_xlfn.IFNA(IF(VLOOKUP($DC23,Tabela1[#All],7,FALSE)&lt;&gt;0,VLOOKUP($DC23,Tabela1[#All],7,FALSE),""),"")</f>
        <v/>
      </c>
      <c r="DF23" t="str">
        <f ca="1">_xlfn.IFNA(IF(VLOOKUP($DC23,Tabela1[#All],8,FALSE)&lt;&gt;0,VLOOKUP($DC23,Tabela1[#All],8,FALSE),""),"")</f>
        <v/>
      </c>
      <c r="DG23" t="str">
        <f ca="1">_xlfn.IFNA(IF(VLOOKUP($DC23,Tabela1[#All],10,FALSE)&lt;&gt;"0",VLOOKUP($DC23,Tabela1[#All],10,FALSE),""),"")</f>
        <v/>
      </c>
      <c r="DH23" t="str">
        <f t="shared" ca="1" si="32"/>
        <v/>
      </c>
      <c r="DI23" t="str">
        <f t="shared" ca="1" si="33"/>
        <v/>
      </c>
      <c r="DJ23" t="str">
        <f t="shared" ca="1" si="34"/>
        <v/>
      </c>
      <c r="DK23" t="str">
        <f t="shared" ca="1" si="35"/>
        <v/>
      </c>
      <c r="DL23" t="str">
        <f t="shared" ca="1" si="36"/>
        <v/>
      </c>
      <c r="DM23" t="str">
        <f t="shared" ca="1" si="37"/>
        <v/>
      </c>
      <c r="DN23" t="str">
        <f t="shared" ca="1" si="38"/>
        <v/>
      </c>
      <c r="DO23" t="str">
        <f t="shared" ca="1" si="134"/>
        <v/>
      </c>
      <c r="DP23" t="str">
        <f t="shared" ca="1" si="39"/>
        <v/>
      </c>
      <c r="DQ23" t="str">
        <f t="shared" ca="1" si="39"/>
        <v/>
      </c>
      <c r="DR23" t="str">
        <f t="shared" ca="1" si="39"/>
        <v/>
      </c>
      <c r="DS23" t="str">
        <f ca="1">_xlfn.IFNA(IF(INDEX('Tabela kolorów'!$A$1:$AP$42,MATCH(DP23,'Tabela kolorów'!$A$1:$AP$1,0),MATCH(DQ23,'Tabela kolorów'!$A$1:$A$42,0))=1,"+","-"),"")</f>
        <v/>
      </c>
      <c r="DT23" s="1" t="str">
        <f ca="1">_xlfn.IFNA(IF(INDEX('Tabela kolorów'!$A$1:$AP$42,MATCH(DP23,'Tabela kolorów'!$A$1:$AP$1,0),MATCH(DR23,'Tabela kolorów'!$A$1:$A$42,0))=1,"+","-"),"")</f>
        <v/>
      </c>
      <c r="DU23" s="1" t="str">
        <f ca="1">_xlfn.IFNA(IF(INDEX('Tabela kolorów'!$A$1:$AP$42,MATCH(DQ23,'Tabela kolorów'!$A$1:$AP$1,0),MATCH(DR23,'Tabela kolorów'!$A$1:$A$42,0))=1,"+","-"),"")</f>
        <v/>
      </c>
      <c r="DV23" t="str">
        <f t="shared" ca="1" si="120"/>
        <v/>
      </c>
      <c r="DW23" t="str">
        <f t="shared" ca="1" si="40"/>
        <v/>
      </c>
      <c r="DX23" t="str">
        <f t="shared" ca="1" si="41"/>
        <v/>
      </c>
      <c r="EA23">
        <v>17</v>
      </c>
      <c r="EB23" t="str">
        <f t="shared" ca="1" si="42"/>
        <v/>
      </c>
      <c r="EC23" t="str">
        <f ca="1">IF(EB23&lt;&gt;"",VLOOKUP(EB23,Tabela1[],3,FALSE),"")</f>
        <v/>
      </c>
      <c r="ED23" t="str">
        <f t="shared" ca="1" si="139"/>
        <v/>
      </c>
      <c r="EE23" t="str">
        <f t="shared" ca="1" si="139"/>
        <v/>
      </c>
      <c r="EF23" t="str">
        <f t="shared" ca="1" si="139"/>
        <v/>
      </c>
      <c r="EG23" t="str">
        <f t="shared" ca="1" si="139"/>
        <v/>
      </c>
      <c r="EH23" t="str">
        <f t="shared" ca="1" si="139"/>
        <v/>
      </c>
      <c r="EI23" t="str">
        <f t="shared" ca="1" si="139"/>
        <v/>
      </c>
      <c r="EJ23" t="str">
        <f t="shared" ca="1" si="139"/>
        <v/>
      </c>
      <c r="EK23" t="str">
        <f t="shared" ca="1" si="139"/>
        <v/>
      </c>
      <c r="EL23">
        <v>17</v>
      </c>
      <c r="EM23" t="str">
        <f t="shared" ca="1" si="151"/>
        <v/>
      </c>
      <c r="EN23" t="str">
        <f t="shared" ca="1" si="151"/>
        <v/>
      </c>
      <c r="EO23" t="str">
        <f t="shared" ca="1" si="151"/>
        <v/>
      </c>
      <c r="EP23" t="str">
        <f t="shared" ca="1" si="151"/>
        <v/>
      </c>
      <c r="EQ23" t="str">
        <f t="shared" ca="1" si="151"/>
        <v/>
      </c>
      <c r="ER23" t="str">
        <f t="shared" ca="1" si="151"/>
        <v/>
      </c>
      <c r="ES23" t="str">
        <f t="shared" ca="1" si="151"/>
        <v/>
      </c>
      <c r="ET23" t="str">
        <f t="shared" ca="1" si="151"/>
        <v/>
      </c>
      <c r="EV23">
        <v>18</v>
      </c>
      <c r="EW23" t="str">
        <f t="shared" ca="1" si="102"/>
        <v/>
      </c>
      <c r="EX23" t="str">
        <f ca="1">_xlfn.IFNA(IF(VLOOKUP($EW23,Tabela1[#All],6,FALSE)&lt;&gt;0,VLOOKUP($EW23,Tabela1[#All],6,FALSE),""),"")</f>
        <v/>
      </c>
      <c r="EY23" t="str">
        <f ca="1">_xlfn.IFNA(IF(VLOOKUP($EW23,Tabela1[#All],7,FALSE)&lt;&gt;0,VLOOKUP($EW23,Tabela1[#All],7,FALSE),""),"")</f>
        <v/>
      </c>
      <c r="EZ23" t="str">
        <f ca="1">_xlfn.IFNA(IF(VLOOKUP($EW23,Tabela1[#All],8,FALSE)&lt;&gt;0,VLOOKUP($EW23,Tabela1[#All],8,FALSE),""),"")</f>
        <v/>
      </c>
      <c r="FA23" t="str">
        <f ca="1">_xlfn.IFNA(IF(VLOOKUP($EW23,Tabela1[#All],10,FALSE)&lt;&gt;"0",VLOOKUP($EW23,Tabela1[#All],10,FALSE),""),"")</f>
        <v/>
      </c>
      <c r="FB23" t="str">
        <f t="shared" ca="1" si="45"/>
        <v/>
      </c>
      <c r="FC23" t="str">
        <f t="shared" ca="1" si="46"/>
        <v/>
      </c>
      <c r="FD23" t="str">
        <f t="shared" ca="1" si="47"/>
        <v/>
      </c>
      <c r="FE23" t="str">
        <f t="shared" ca="1" si="48"/>
        <v/>
      </c>
      <c r="FF23" t="str">
        <f t="shared" ca="1" si="49"/>
        <v/>
      </c>
      <c r="FG23" t="str">
        <f t="shared" ca="1" si="50"/>
        <v/>
      </c>
      <c r="FH23" t="str">
        <f t="shared" ca="1" si="51"/>
        <v/>
      </c>
      <c r="FI23" t="str">
        <f t="shared" ca="1" si="103"/>
        <v/>
      </c>
      <c r="FJ23" t="str">
        <f t="shared" ca="1" si="52"/>
        <v/>
      </c>
      <c r="FK23" t="str">
        <f t="shared" ca="1" si="52"/>
        <v/>
      </c>
      <c r="FL23" t="str">
        <f t="shared" ca="1" si="52"/>
        <v/>
      </c>
      <c r="FM23" t="str">
        <f ca="1">_xlfn.IFNA(IF(INDEX('Tabela kolorów'!$A$1:$AP$42,MATCH(FJ23,'Tabela kolorów'!$A$1:$AP$1,0),MATCH(FK23,'Tabela kolorów'!$A$1:$A$42,0))=1,"+","-"),"")</f>
        <v/>
      </c>
      <c r="FN23" s="1" t="str">
        <f ca="1">_xlfn.IFNA(IF(INDEX('Tabela kolorów'!$A$1:$AP$42,MATCH(FJ23,'Tabela kolorów'!$A$1:$AP$1,0),MATCH(FL23,'Tabela kolorów'!$A$1:$A$42,0))=1,"+","-"),"")</f>
        <v/>
      </c>
      <c r="FO23" s="1" t="str">
        <f ca="1">_xlfn.IFNA(IF(INDEX('Tabela kolorów'!$A$1:$AP$42,MATCH(FK23,'Tabela kolorów'!$A$1:$AP$1,0),MATCH(FL23,'Tabela kolorów'!$A$1:$A$42,0))=1,"+","-"),"")</f>
        <v/>
      </c>
      <c r="FP23" t="str">
        <f t="shared" ca="1" si="121"/>
        <v/>
      </c>
      <c r="FQ23" t="str">
        <f t="shared" ca="1" si="53"/>
        <v/>
      </c>
      <c r="FR23" t="str">
        <f t="shared" ca="1" si="54"/>
        <v/>
      </c>
      <c r="FU23">
        <v>17</v>
      </c>
      <c r="FV23" t="str">
        <f t="shared" ca="1" si="55"/>
        <v/>
      </c>
      <c r="FW23" t="str">
        <f ca="1">IF(FV23&lt;&gt;"",VLOOKUP(FV23,Tabela1[],3,FALSE),"")</f>
        <v/>
      </c>
      <c r="FX23" t="str">
        <f t="shared" ca="1" si="140"/>
        <v/>
      </c>
      <c r="FY23" t="str">
        <f t="shared" ca="1" si="140"/>
        <v/>
      </c>
      <c r="FZ23" t="str">
        <f t="shared" ca="1" si="140"/>
        <v/>
      </c>
      <c r="GA23" t="str">
        <f t="shared" ca="1" si="140"/>
        <v/>
      </c>
      <c r="GB23" t="str">
        <f t="shared" ca="1" si="140"/>
        <v/>
      </c>
      <c r="GC23" t="str">
        <f t="shared" ca="1" si="140"/>
        <v/>
      </c>
      <c r="GD23" t="str">
        <f t="shared" ca="1" si="140"/>
        <v/>
      </c>
      <c r="GE23" t="str">
        <f t="shared" ca="1" si="140"/>
        <v/>
      </c>
      <c r="GF23">
        <v>17</v>
      </c>
      <c r="GG23" t="str">
        <f t="shared" ca="1" si="141"/>
        <v/>
      </c>
      <c r="GH23" t="str">
        <f t="shared" ca="1" si="141"/>
        <v/>
      </c>
      <c r="GI23" t="str">
        <f t="shared" ca="1" si="141"/>
        <v/>
      </c>
      <c r="GJ23" t="str">
        <f t="shared" ca="1" si="141"/>
        <v/>
      </c>
      <c r="GK23" t="str">
        <f t="shared" ca="1" si="141"/>
        <v/>
      </c>
      <c r="GL23" t="str">
        <f t="shared" ca="1" si="141"/>
        <v/>
      </c>
      <c r="GM23" t="str">
        <f t="shared" ca="1" si="141"/>
        <v/>
      </c>
      <c r="GN23" t="str">
        <f t="shared" ca="1" si="141"/>
        <v/>
      </c>
      <c r="GP23">
        <v>18</v>
      </c>
      <c r="GQ23" t="str">
        <f t="shared" ca="1" si="142"/>
        <v/>
      </c>
      <c r="GR23" t="str">
        <f ca="1">_xlfn.IFNA(IF(VLOOKUP($GQ23,Tabela1[#All],6,FALSE)&lt;&gt;0,VLOOKUP($GQ23,Tabela1[#All],6,FALSE),""),"")</f>
        <v/>
      </c>
      <c r="GS23" t="str">
        <f ca="1">_xlfn.IFNA(IF(VLOOKUP($GQ23,Tabela1[#All],7,FALSE)&lt;&gt;0,VLOOKUP($GQ23,Tabela1[#All],7,FALSE),""),"")</f>
        <v/>
      </c>
      <c r="GT23" t="str">
        <f ca="1">_xlfn.IFNA(IF(VLOOKUP($GQ23,Tabela1[#All],8,FALSE)&lt;&gt;0,VLOOKUP($GQ23,Tabela1[#All],8,FALSE),""),"")</f>
        <v/>
      </c>
      <c r="GU23" t="str">
        <f ca="1">_xlfn.IFNA(IF(VLOOKUP($GQ23,Tabela1[#All],10,FALSE)&lt;&gt;"0",VLOOKUP($GQ23,Tabela1[#All],10,FALSE),""),"")</f>
        <v/>
      </c>
      <c r="GV23" t="str">
        <f t="shared" ca="1" si="58"/>
        <v/>
      </c>
      <c r="GW23" t="str">
        <f t="shared" ca="1" si="59"/>
        <v/>
      </c>
      <c r="GX23" t="str">
        <f t="shared" ca="1" si="60"/>
        <v/>
      </c>
      <c r="GY23" t="str">
        <f t="shared" ca="1" si="61"/>
        <v/>
      </c>
      <c r="GZ23" t="str">
        <f t="shared" ca="1" si="62"/>
        <v/>
      </c>
      <c r="HA23" t="str">
        <f t="shared" ca="1" si="63"/>
        <v/>
      </c>
      <c r="HB23" t="str">
        <f t="shared" ca="1" si="64"/>
        <v/>
      </c>
      <c r="HC23" t="str">
        <f t="shared" ca="1" si="105"/>
        <v/>
      </c>
      <c r="HD23" t="str">
        <f t="shared" ca="1" si="65"/>
        <v/>
      </c>
      <c r="HE23" t="str">
        <f t="shared" ca="1" si="65"/>
        <v/>
      </c>
      <c r="HF23" t="str">
        <f t="shared" ca="1" si="65"/>
        <v/>
      </c>
      <c r="HG23" t="str">
        <f ca="1">_xlfn.IFNA(IF(INDEX('Tabela kolorów'!$A$1:$AP$42,MATCH(HD23,'Tabela kolorów'!$A$1:$AP$1,0),MATCH(HE23,'Tabela kolorów'!$A$1:$A$42,0))=1,"+","-"),"")</f>
        <v/>
      </c>
      <c r="HH23" s="1" t="str">
        <f ca="1">_xlfn.IFNA(IF(INDEX('Tabela kolorów'!$A$1:$AP$42,MATCH(HD23,'Tabela kolorów'!$A$1:$AP$1,0),MATCH(HF23,'Tabela kolorów'!$A$1:$A$42,0))=1,"+","-"),"")</f>
        <v/>
      </c>
      <c r="HI23" s="1" t="str">
        <f ca="1">_xlfn.IFNA(IF(INDEX('Tabela kolorów'!$A$1:$AP$42,MATCH(HE23,'Tabela kolorów'!$A$1:$AP$1,0),MATCH(HF23,'Tabela kolorów'!$A$1:$A$42,0))=1,"+","-"),"")</f>
        <v/>
      </c>
      <c r="HJ23" t="str">
        <f t="shared" ca="1" si="122"/>
        <v/>
      </c>
      <c r="HK23" t="str">
        <f t="shared" ca="1" si="66"/>
        <v/>
      </c>
      <c r="HL23" t="str">
        <f t="shared" ca="1" si="67"/>
        <v/>
      </c>
      <c r="HO23">
        <v>17</v>
      </c>
      <c r="HP23" t="str">
        <f t="shared" ca="1" si="68"/>
        <v/>
      </c>
      <c r="HQ23" t="str">
        <f ca="1">IF(HP23&lt;&gt;"",VLOOKUP(HP23,Tabela1[],3,FALSE),"")</f>
        <v/>
      </c>
      <c r="HR23" t="str">
        <f t="shared" ca="1" si="143"/>
        <v/>
      </c>
      <c r="HS23" t="str">
        <f t="shared" ca="1" si="143"/>
        <v/>
      </c>
      <c r="HT23" t="str">
        <f t="shared" ca="1" si="143"/>
        <v/>
      </c>
      <c r="HU23" t="str">
        <f t="shared" ca="1" si="143"/>
        <v/>
      </c>
      <c r="HV23" t="str">
        <f t="shared" ca="1" si="143"/>
        <v/>
      </c>
      <c r="HW23" t="str">
        <f t="shared" ca="1" si="143"/>
        <v/>
      </c>
      <c r="HX23" t="str">
        <f t="shared" ca="1" si="143"/>
        <v/>
      </c>
      <c r="HY23" t="str">
        <f t="shared" ca="1" si="143"/>
        <v/>
      </c>
      <c r="HZ23">
        <v>17</v>
      </c>
      <c r="IA23" t="str">
        <f t="shared" ca="1" si="144"/>
        <v/>
      </c>
      <c r="IB23" t="str">
        <f t="shared" ca="1" si="144"/>
        <v/>
      </c>
      <c r="IC23" t="str">
        <f t="shared" ca="1" si="144"/>
        <v/>
      </c>
      <c r="ID23" t="str">
        <f t="shared" ca="1" si="144"/>
        <v/>
      </c>
      <c r="IE23" t="str">
        <f t="shared" ca="1" si="144"/>
        <v/>
      </c>
      <c r="IF23" t="str">
        <f t="shared" ca="1" si="144"/>
        <v/>
      </c>
      <c r="IG23" t="str">
        <f t="shared" ca="1" si="144"/>
        <v/>
      </c>
      <c r="IH23" t="str">
        <f t="shared" ca="1" si="144"/>
        <v/>
      </c>
      <c r="IJ23">
        <v>18</v>
      </c>
      <c r="IK23" t="str">
        <f t="shared" ca="1" si="145"/>
        <v/>
      </c>
      <c r="IL23" t="str">
        <f ca="1">_xlfn.IFNA(IF(VLOOKUP($IK23,Tabela1[#All],6,FALSE)&lt;&gt;0,VLOOKUP($IK23,Tabela1[#All],6,FALSE),""),"")</f>
        <v/>
      </c>
      <c r="IM23" t="str">
        <f ca="1">_xlfn.IFNA(IF(VLOOKUP($IK23,Tabela1[#All],7,FALSE)&lt;&gt;0,VLOOKUP($IK23,Tabela1[#All],7,FALSE),""),"")</f>
        <v/>
      </c>
      <c r="IN23" t="str">
        <f ca="1">_xlfn.IFNA(IF(VLOOKUP($IK23,Tabela1[#All],8,FALSE)&lt;&gt;0,VLOOKUP($IK23,Tabela1[#All],8,FALSE),""),"")</f>
        <v/>
      </c>
      <c r="IO23" t="str">
        <f ca="1">_xlfn.IFNA(IF(VLOOKUP($IK23,Tabela1[#All],10,FALSE)&lt;&gt;"0",VLOOKUP($IK23,Tabela1[#All],10,FALSE),""),"")</f>
        <v/>
      </c>
      <c r="IP23" t="str">
        <f t="shared" ca="1" si="71"/>
        <v/>
      </c>
      <c r="IQ23" t="str">
        <f t="shared" ca="1" si="72"/>
        <v/>
      </c>
      <c r="IR23" t="str">
        <f t="shared" ca="1" si="73"/>
        <v/>
      </c>
      <c r="IS23" t="str">
        <f t="shared" ca="1" si="74"/>
        <v/>
      </c>
      <c r="IT23" t="str">
        <f t="shared" ca="1" si="75"/>
        <v/>
      </c>
      <c r="IU23" t="str">
        <f t="shared" ca="1" si="76"/>
        <v/>
      </c>
      <c r="IV23" t="str">
        <f t="shared" ca="1" si="77"/>
        <v/>
      </c>
      <c r="IW23" t="str">
        <f t="shared" ca="1" si="107"/>
        <v/>
      </c>
      <c r="IX23" t="str">
        <f t="shared" ca="1" si="78"/>
        <v/>
      </c>
      <c r="IY23" t="str">
        <f t="shared" ca="1" si="78"/>
        <v/>
      </c>
      <c r="IZ23" t="str">
        <f t="shared" ca="1" si="78"/>
        <v/>
      </c>
      <c r="JA23" t="str">
        <f ca="1">_xlfn.IFNA(IF(INDEX('Tabela kolorów'!$A$1:$AP$42,MATCH(IX23,'Tabela kolorów'!$A$1:$AP$1,0),MATCH(IY23,'Tabela kolorów'!$A$1:$A$42,0))=1,"+","-"),"")</f>
        <v/>
      </c>
      <c r="JB23" s="1" t="str">
        <f ca="1">_xlfn.IFNA(IF(INDEX('Tabela kolorów'!$A$1:$AP$42,MATCH(IX23,'Tabela kolorów'!$A$1:$AP$1,0),MATCH(IZ23,'Tabela kolorów'!$A$1:$A$42,0))=1,"+","-"),"")</f>
        <v/>
      </c>
      <c r="JC23" s="1" t="str">
        <f ca="1">_xlfn.IFNA(IF(INDEX('Tabela kolorów'!$A$1:$AP$42,MATCH(IY23,'Tabela kolorów'!$A$1:$AP$1,0),MATCH(IZ23,'Tabela kolorów'!$A$1:$A$42,0))=1,"+","-"),"")</f>
        <v/>
      </c>
      <c r="JD23" t="str">
        <f t="shared" ca="1" si="123"/>
        <v/>
      </c>
      <c r="JE23" t="str">
        <f t="shared" ca="1" si="79"/>
        <v/>
      </c>
      <c r="JF23" t="str">
        <f t="shared" ca="1" si="80"/>
        <v/>
      </c>
      <c r="JI23">
        <v>17</v>
      </c>
      <c r="JJ23" t="str">
        <f t="shared" ca="1" si="81"/>
        <v/>
      </c>
      <c r="JK23" t="str">
        <f ca="1">IF(JJ23&lt;&gt;"",VLOOKUP(JJ23,Tabela1[],3,FALSE),"")</f>
        <v/>
      </c>
      <c r="JL23" t="str">
        <f t="shared" ca="1" si="146"/>
        <v/>
      </c>
      <c r="JM23" t="str">
        <f t="shared" ca="1" si="146"/>
        <v/>
      </c>
      <c r="JN23" t="str">
        <f t="shared" ca="1" si="146"/>
        <v/>
      </c>
      <c r="JO23" t="str">
        <f t="shared" ca="1" si="146"/>
        <v/>
      </c>
      <c r="JP23" t="str">
        <f t="shared" ca="1" si="146"/>
        <v/>
      </c>
      <c r="JQ23" t="str">
        <f t="shared" ca="1" si="146"/>
        <v/>
      </c>
      <c r="JR23" t="str">
        <f t="shared" ca="1" si="146"/>
        <v/>
      </c>
      <c r="JS23" t="str">
        <f t="shared" ca="1" si="146"/>
        <v/>
      </c>
      <c r="JT23">
        <v>17</v>
      </c>
      <c r="JU23" t="str">
        <f t="shared" ca="1" si="147"/>
        <v/>
      </c>
      <c r="JV23" t="str">
        <f t="shared" ca="1" si="147"/>
        <v/>
      </c>
      <c r="JW23" t="str">
        <f t="shared" ca="1" si="147"/>
        <v/>
      </c>
      <c r="JX23" t="str">
        <f t="shared" ca="1" si="147"/>
        <v/>
      </c>
      <c r="JY23" t="str">
        <f t="shared" ca="1" si="147"/>
        <v/>
      </c>
      <c r="JZ23" t="str">
        <f t="shared" ca="1" si="147"/>
        <v/>
      </c>
      <c r="KA23" t="str">
        <f t="shared" ca="1" si="147"/>
        <v/>
      </c>
      <c r="KB23" t="str">
        <f t="shared" ca="1" si="147"/>
        <v/>
      </c>
      <c r="KD23">
        <v>18</v>
      </c>
      <c r="KE23" t="str">
        <f t="shared" ca="1" si="148"/>
        <v/>
      </c>
      <c r="KF23" t="str">
        <f ca="1">_xlfn.IFNA(IF(VLOOKUP($KE23,Tabela1[#All],6,FALSE)&lt;&gt;0,VLOOKUP($KE23,Tabela1[#All],6,FALSE),""),"")</f>
        <v/>
      </c>
      <c r="KG23" t="str">
        <f ca="1">_xlfn.IFNA(IF(VLOOKUP($KE23,Tabela1[#All],7,FALSE)&lt;&gt;0,VLOOKUP($KE23,Tabela1[#All],7,FALSE),""),"")</f>
        <v/>
      </c>
      <c r="KH23" t="str">
        <f ca="1">_xlfn.IFNA(IF(VLOOKUP($KE23,Tabela1[#All],8,FALSE)&lt;&gt;0,VLOOKUP($KE23,Tabela1[#All],8,FALSE),""),"")</f>
        <v/>
      </c>
      <c r="KI23" t="str">
        <f ca="1">_xlfn.IFNA(IF(VLOOKUP($KE23,Tabela1[#All],10,FALSE)&lt;&gt;"0",VLOOKUP($KE23,Tabela1[#All],10,FALSE),""),"")</f>
        <v/>
      </c>
      <c r="KJ23" t="str">
        <f t="shared" ca="1" si="109"/>
        <v/>
      </c>
      <c r="KK23" t="str">
        <f t="shared" ca="1" si="110"/>
        <v/>
      </c>
      <c r="KL23" t="str">
        <f t="shared" ca="1" si="111"/>
        <v/>
      </c>
      <c r="KM23" t="str">
        <f t="shared" ca="1" si="84"/>
        <v/>
      </c>
      <c r="KN23" t="str">
        <f t="shared" ca="1" si="85"/>
        <v/>
      </c>
      <c r="KO23" t="str">
        <f t="shared" ca="1" si="86"/>
        <v/>
      </c>
      <c r="KP23" t="str">
        <f t="shared" ca="1" si="87"/>
        <v/>
      </c>
      <c r="KQ23" t="str">
        <f t="shared" ca="1" si="112"/>
        <v/>
      </c>
      <c r="KR23" t="str">
        <f t="shared" ca="1" si="88"/>
        <v/>
      </c>
      <c r="KS23" t="str">
        <f t="shared" ca="1" si="88"/>
        <v/>
      </c>
      <c r="KT23" t="str">
        <f t="shared" ca="1" si="88"/>
        <v/>
      </c>
      <c r="KU23" t="str">
        <f ca="1">_xlfn.IFNA(IF(INDEX('Tabela kolorów'!$A$1:$AP$42,MATCH(KR23,'Tabela kolorów'!$A$1:$AP$1,0),MATCH(KS23,'Tabela kolorów'!$A$1:$A$42,0))=1,"+","-"),"")</f>
        <v/>
      </c>
      <c r="KV23" s="1" t="str">
        <f ca="1">_xlfn.IFNA(IF(INDEX('Tabela kolorów'!$A$1:$AP$42,MATCH(KR23,'Tabela kolorów'!$A$1:$AP$1,0),MATCH(KT23,'Tabela kolorów'!$A$1:$A$42,0))=1,"+","-"),"")</f>
        <v/>
      </c>
      <c r="KW23" s="1" t="str">
        <f ca="1">_xlfn.IFNA(IF(INDEX('Tabela kolorów'!$A$1:$AP$42,MATCH(KS23,'Tabela kolorów'!$A$1:$AP$1,0),MATCH(KT23,'Tabela kolorów'!$A$1:$A$42,0))=1,"+","-"),"")</f>
        <v/>
      </c>
      <c r="KX23" t="str">
        <f t="shared" ca="1" si="133"/>
        <v/>
      </c>
      <c r="KY23" t="str">
        <f t="shared" ca="1" si="89"/>
        <v/>
      </c>
      <c r="KZ23" t="str">
        <f t="shared" ca="1" si="90"/>
        <v/>
      </c>
      <c r="LC23">
        <v>17</v>
      </c>
      <c r="LD23" t="str">
        <f t="shared" ca="1" si="91"/>
        <v/>
      </c>
      <c r="LE23" t="str">
        <f ca="1">IF(LD23&lt;&gt;"",VLOOKUP(LD23,Tabela1[],3,FALSE),"")</f>
        <v/>
      </c>
      <c r="LF23" t="str">
        <f t="shared" ca="1" si="149"/>
        <v/>
      </c>
      <c r="LG23" t="str">
        <f t="shared" ca="1" si="149"/>
        <v/>
      </c>
      <c r="LH23" t="str">
        <f t="shared" ca="1" si="149"/>
        <v/>
      </c>
      <c r="LI23" t="str">
        <f t="shared" ca="1" si="149"/>
        <v/>
      </c>
      <c r="LJ23" t="str">
        <f t="shared" ca="1" si="149"/>
        <v/>
      </c>
      <c r="LK23" t="str">
        <f t="shared" ca="1" si="149"/>
        <v/>
      </c>
      <c r="LL23" t="str">
        <f t="shared" ca="1" si="149"/>
        <v/>
      </c>
      <c r="LM23" t="str">
        <f t="shared" ca="1" si="149"/>
        <v/>
      </c>
      <c r="LN23">
        <v>17</v>
      </c>
      <c r="LO23" t="str">
        <f t="shared" ca="1" si="152"/>
        <v/>
      </c>
      <c r="LP23" t="str">
        <f t="shared" ca="1" si="152"/>
        <v/>
      </c>
      <c r="LQ23" t="str">
        <f t="shared" ca="1" si="152"/>
        <v/>
      </c>
      <c r="LR23" t="str">
        <f t="shared" ca="1" si="152"/>
        <v/>
      </c>
      <c r="LS23" t="str">
        <f t="shared" ca="1" si="152"/>
        <v/>
      </c>
      <c r="LT23" t="str">
        <f t="shared" ca="1" si="152"/>
        <v/>
      </c>
      <c r="LU23" t="str">
        <f t="shared" ca="1" si="152"/>
        <v/>
      </c>
      <c r="LV23" t="str">
        <f t="shared" ca="1" si="152"/>
        <v/>
      </c>
    </row>
    <row r="24" spans="1:334" x14ac:dyDescent="0.3">
      <c r="A24" t="s">
        <v>749</v>
      </c>
      <c r="B24" t="s">
        <v>740</v>
      </c>
      <c r="C24" t="s">
        <v>7</v>
      </c>
      <c r="D24" t="s">
        <v>10</v>
      </c>
      <c r="E24" t="str">
        <f t="shared" si="0"/>
        <v>uniwersalnecodzienny</v>
      </c>
      <c r="F24" t="s">
        <v>715</v>
      </c>
      <c r="I24" t="s">
        <v>9</v>
      </c>
      <c r="K24" s="731"/>
      <c r="L24" s="679">
        <v>17</v>
      </c>
      <c r="N24" s="672" t="str">
        <f>_xlfn.IFNA(IF(VLOOKUP($M24,Tabela1[#All],6,FALSE)&lt;&gt;0,VLOOKUP($M24,Tabela1[#All],6,FALSE),""),"")</f>
        <v/>
      </c>
      <c r="O24" s="672" t="str">
        <f>_xlfn.IFNA(IF(VLOOKUP($M24,Tabela1[#All],7,FALSE)&lt;&gt;0,VLOOKUP($M24,Tabela1[#All],7,FALSE),""),"")</f>
        <v/>
      </c>
      <c r="P24" s="672" t="str">
        <f>_xlfn.IFNA(IF(VLOOKUP($M24,Tabela1[#All],8,FALSE)&lt;&gt;0,VLOOKUP($M24,Tabela1[#All],8,FALSE),""),"")</f>
        <v/>
      </c>
      <c r="Q24" s="684" t="str">
        <f>_xlfn.IFNA(IF(VLOOKUP($M24,Tabela1[#All],10,FALSE)&lt;&gt;"0",VLOOKUP($M24,Tabela1[#All],10,FALSE),""),"")</f>
        <v/>
      </c>
      <c r="R24" s="686" t="str">
        <f t="shared" si="114"/>
        <v/>
      </c>
      <c r="S24" s="672" t="str">
        <f t="shared" si="115"/>
        <v/>
      </c>
      <c r="T24" s="672" t="str">
        <f t="shared" si="125"/>
        <v/>
      </c>
      <c r="U24" s="672" t="str">
        <f t="shared" si="126"/>
        <v/>
      </c>
      <c r="V24" s="672" t="str">
        <f t="shared" si="116"/>
        <v/>
      </c>
      <c r="W24" s="672" t="str">
        <f t="shared" si="127"/>
        <v/>
      </c>
      <c r="X24" s="687" t="str">
        <f t="shared" si="128"/>
        <v/>
      </c>
      <c r="Y24" s="686" t="str">
        <f t="shared" si="129"/>
        <v/>
      </c>
      <c r="Z24" s="672" t="str">
        <f t="shared" si="117"/>
        <v/>
      </c>
      <c r="AA24" s="672" t="str">
        <f t="shared" si="117"/>
        <v/>
      </c>
      <c r="AB24" s="679" t="str">
        <f t="shared" si="117"/>
        <v/>
      </c>
      <c r="AC24" s="685" t="str">
        <f>_xlfn.IFNA(IF(INDEX('Tabela kolorów'!$A$1:$AP$42,MATCH(Z24,'Tabela kolorów'!$A$1:$AP$1,0),MATCH(AA24,'Tabela kolorów'!$A$1:$A$42,0))=1,"+","-"),"")</f>
        <v/>
      </c>
      <c r="AD24" s="10" t="str">
        <f>_xlfn.IFNA(IF(INDEX('Tabela kolorów'!$A$1:$AP$42,MATCH(Z24,'Tabela kolorów'!$A$1:$AP$1,0),MATCH(AB24,'Tabela kolorów'!$A$1:$A$42,0))=1,"+","-"),"")</f>
        <v/>
      </c>
      <c r="AE24" s="10" t="str">
        <f>_xlfn.IFNA(IF(INDEX('Tabela kolorów'!$A$1:$AP$42,MATCH(AA24,'Tabela kolorów'!$A$1:$AP$1,0),MATCH(AB24,'Tabela kolorów'!$A$1:$A$42,0))=1,"+","-"),"")</f>
        <v/>
      </c>
      <c r="AF24" s="679" t="str">
        <f t="shared" si="136"/>
        <v/>
      </c>
      <c r="AG24" s="688" t="str">
        <f t="shared" si="118"/>
        <v/>
      </c>
      <c r="AH24" s="701" t="str">
        <f t="shared" si="131"/>
        <v/>
      </c>
      <c r="AK24" s="10">
        <v>17</v>
      </c>
      <c r="AL24" s="672" t="str">
        <f t="shared" ca="1" si="94"/>
        <v/>
      </c>
      <c r="AM24" s="672" t="str">
        <f ca="1">IF(AL24&lt;&gt;"",VLOOKUP(AL24,Tabela1[],3,FALSE),"")</f>
        <v/>
      </c>
      <c r="AN24" s="672" t="str">
        <f t="shared" ca="1" si="150"/>
        <v/>
      </c>
      <c r="AO24" s="672" t="str">
        <f t="shared" ca="1" si="150"/>
        <v/>
      </c>
      <c r="AP24" s="672" t="str">
        <f t="shared" ca="1" si="150"/>
        <v/>
      </c>
      <c r="AQ24" s="672" t="str">
        <f t="shared" ca="1" si="150"/>
        <v/>
      </c>
      <c r="AR24" s="672" t="str">
        <f t="shared" ca="1" si="150"/>
        <v/>
      </c>
      <c r="AS24" s="672" t="str">
        <f t="shared" ca="1" si="150"/>
        <v/>
      </c>
      <c r="AT24" s="672" t="str">
        <f t="shared" ca="1" si="150"/>
        <v/>
      </c>
      <c r="AU24" s="672" t="str">
        <f t="shared" ca="1" si="150"/>
        <v/>
      </c>
      <c r="AW24" s="702">
        <v>15</v>
      </c>
      <c r="AX24" s="682" t="str">
        <f t="shared" ca="1" si="153"/>
        <v/>
      </c>
      <c r="AY24" s="682" t="str">
        <f t="shared" ca="1" si="153"/>
        <v/>
      </c>
      <c r="AZ24" s="682" t="str">
        <f t="shared" ca="1" si="153"/>
        <v/>
      </c>
      <c r="BA24" s="682" t="str">
        <f t="shared" ca="1" si="153"/>
        <v/>
      </c>
      <c r="BB24" s="682" t="str">
        <f t="shared" ca="1" si="153"/>
        <v/>
      </c>
      <c r="BC24" s="682" t="str">
        <f t="shared" ca="1" si="153"/>
        <v/>
      </c>
      <c r="BD24" s="682" t="str">
        <f t="shared" ca="1" si="153"/>
        <v/>
      </c>
      <c r="BE24" s="682" t="str">
        <f t="shared" ca="1" si="153"/>
        <v/>
      </c>
      <c r="BG24" s="392"/>
      <c r="BH24">
        <v>19</v>
      </c>
      <c r="BI24" t="str">
        <f t="shared" ca="1" si="18"/>
        <v/>
      </c>
      <c r="BJ24" t="str">
        <f ca="1">_xlfn.IFNA(IF(VLOOKUP($BI24,Tabela1[#All],6,FALSE)&lt;&gt;0,VLOOKUP($BI24,Tabela1[#All],6,FALSE),""),"")</f>
        <v/>
      </c>
      <c r="BK24" t="str">
        <f ca="1">_xlfn.IFNA(IF(VLOOKUP($BI24,Tabela1[#All],7,FALSE)&lt;&gt;0,VLOOKUP($BI24,Tabela1[#All],7,FALSE),""),"")</f>
        <v/>
      </c>
      <c r="BL24" t="str">
        <f ca="1">_xlfn.IFNA(IF(VLOOKUP($BI24,Tabela1[#All],8,FALSE)&lt;&gt;0,VLOOKUP($BI24,Tabela1[#All],8,FALSE),""),"")</f>
        <v/>
      </c>
      <c r="BM24" t="str">
        <f ca="1">_xlfn.IFNA(IF(VLOOKUP($BI24,Tabela1[#All],10,FALSE)&lt;&gt;"0",VLOOKUP($BI24,Tabela1[#All],10,FALSE),""),"")</f>
        <v/>
      </c>
      <c r="BN24" t="str">
        <f t="shared" ca="1" si="19"/>
        <v/>
      </c>
      <c r="BO24" t="str">
        <f t="shared" ca="1" si="20"/>
        <v/>
      </c>
      <c r="BP24" t="str">
        <f t="shared" ca="1" si="21"/>
        <v/>
      </c>
      <c r="BQ24" t="str">
        <f t="shared" ca="1" si="22"/>
        <v/>
      </c>
      <c r="BR24" t="str">
        <f t="shared" ca="1" si="23"/>
        <v/>
      </c>
      <c r="BS24" t="str">
        <f t="shared" ca="1" si="24"/>
        <v/>
      </c>
      <c r="BT24" t="str">
        <f t="shared" ca="1" si="25"/>
        <v/>
      </c>
      <c r="BU24" t="str">
        <f t="shared" ca="1" si="97"/>
        <v/>
      </c>
      <c r="BV24" t="str">
        <f t="shared" ca="1" si="26"/>
        <v/>
      </c>
      <c r="BW24" t="str">
        <f t="shared" ca="1" si="26"/>
        <v/>
      </c>
      <c r="BX24" t="str">
        <f t="shared" ca="1" si="26"/>
        <v/>
      </c>
      <c r="BY24" t="str">
        <f ca="1">_xlfn.IFNA(IF(INDEX('Tabela kolorów'!$A$1:$AP$42,MATCH(BV24,'Tabela kolorów'!$A$1:$AP$1,0),MATCH(BW24,'Tabela kolorów'!$A$1:$A$42,0))=1,"+","-"),"")</f>
        <v/>
      </c>
      <c r="BZ24" s="1" t="str">
        <f ca="1">_xlfn.IFNA(IF(INDEX('Tabela kolorów'!$A$1:$AP$42,MATCH(BV24,'Tabela kolorów'!$A$1:$AP$1,0),MATCH(BX24,'Tabela kolorów'!$A$1:$A$42,0))=1,"+","-"),"")</f>
        <v/>
      </c>
      <c r="CA24" s="1" t="str">
        <f ca="1">_xlfn.IFNA(IF(INDEX('Tabela kolorów'!$A$1:$AP$42,MATCH(BW24,'Tabela kolorów'!$A$1:$AP$1,0),MATCH(BX24,'Tabela kolorów'!$A$1:$A$42,0))=1,"+","-"),"")</f>
        <v/>
      </c>
      <c r="CB24" t="str">
        <f t="shared" ca="1" si="98"/>
        <v/>
      </c>
      <c r="CC24" t="str">
        <f t="shared" ca="1" si="27"/>
        <v/>
      </c>
      <c r="CD24" t="str">
        <f t="shared" ca="1" si="28"/>
        <v/>
      </c>
      <c r="CG24">
        <v>18</v>
      </c>
      <c r="CH24" t="str">
        <f t="shared" ca="1" si="29"/>
        <v/>
      </c>
      <c r="CI24" t="str">
        <f ca="1">IF(CH24&lt;&gt;"",VLOOKUP(CH24,Tabela1[],3,FALSE),"")</f>
        <v/>
      </c>
      <c r="CJ24" t="str">
        <f t="shared" ca="1" si="137"/>
        <v/>
      </c>
      <c r="CK24" t="str">
        <f t="shared" ca="1" si="137"/>
        <v/>
      </c>
      <c r="CL24" t="str">
        <f t="shared" ca="1" si="137"/>
        <v/>
      </c>
      <c r="CM24" t="str">
        <f t="shared" ca="1" si="137"/>
        <v/>
      </c>
      <c r="CN24" t="str">
        <f t="shared" ca="1" si="137"/>
        <v/>
      </c>
      <c r="CO24" t="str">
        <f t="shared" ca="1" si="137"/>
        <v/>
      </c>
      <c r="CP24" t="str">
        <f t="shared" ca="1" si="137"/>
        <v/>
      </c>
      <c r="CQ24" t="str">
        <f t="shared" ca="1" si="137"/>
        <v/>
      </c>
      <c r="CR24">
        <v>18</v>
      </c>
      <c r="CS24" t="str">
        <f t="shared" ca="1" si="138"/>
        <v/>
      </c>
      <c r="CT24" t="str">
        <f t="shared" ca="1" si="138"/>
        <v/>
      </c>
      <c r="CU24" t="str">
        <f t="shared" ca="1" si="138"/>
        <v/>
      </c>
      <c r="CV24" t="str">
        <f t="shared" ca="1" si="138"/>
        <v/>
      </c>
      <c r="CW24" t="str">
        <f t="shared" ca="1" si="138"/>
        <v/>
      </c>
      <c r="CX24" t="str">
        <f t="shared" ca="1" si="138"/>
        <v/>
      </c>
      <c r="CY24" t="str">
        <f t="shared" ca="1" si="138"/>
        <v/>
      </c>
      <c r="CZ24" t="str">
        <f t="shared" ca="1" si="138"/>
        <v/>
      </c>
      <c r="DB24">
        <v>19</v>
      </c>
      <c r="DC24" t="str">
        <f t="shared" ca="1" si="99"/>
        <v/>
      </c>
      <c r="DD24" t="str">
        <f ca="1">_xlfn.IFNA(IF(VLOOKUP($DC24,Tabela1[#All],6,FALSE)&lt;&gt;0,VLOOKUP($DC24,Tabela1[#All],6,FALSE),""),"")</f>
        <v/>
      </c>
      <c r="DE24" t="str">
        <f ca="1">_xlfn.IFNA(IF(VLOOKUP($DC24,Tabela1[#All],7,FALSE)&lt;&gt;0,VLOOKUP($DC24,Tabela1[#All],7,FALSE),""),"")</f>
        <v/>
      </c>
      <c r="DF24" t="str">
        <f ca="1">_xlfn.IFNA(IF(VLOOKUP($DC24,Tabela1[#All],8,FALSE)&lt;&gt;0,VLOOKUP($DC24,Tabela1[#All],8,FALSE),""),"")</f>
        <v/>
      </c>
      <c r="DG24" t="str">
        <f ca="1">_xlfn.IFNA(IF(VLOOKUP($DC24,Tabela1[#All],10,FALSE)&lt;&gt;"0",VLOOKUP($DC24,Tabela1[#All],10,FALSE),""),"")</f>
        <v/>
      </c>
      <c r="DH24" t="str">
        <f t="shared" ca="1" si="32"/>
        <v/>
      </c>
      <c r="DI24" t="str">
        <f t="shared" ca="1" si="33"/>
        <v/>
      </c>
      <c r="DJ24" t="str">
        <f t="shared" ca="1" si="34"/>
        <v/>
      </c>
      <c r="DK24" t="str">
        <f t="shared" ca="1" si="35"/>
        <v/>
      </c>
      <c r="DL24" t="str">
        <f t="shared" ca="1" si="36"/>
        <v/>
      </c>
      <c r="DM24" t="str">
        <f t="shared" ca="1" si="37"/>
        <v/>
      </c>
      <c r="DN24" t="str">
        <f t="shared" ca="1" si="38"/>
        <v/>
      </c>
      <c r="DO24" t="str">
        <f t="shared" ca="1" si="134"/>
        <v/>
      </c>
      <c r="DP24" t="str">
        <f t="shared" ca="1" si="39"/>
        <v/>
      </c>
      <c r="DQ24" t="str">
        <f t="shared" ca="1" si="39"/>
        <v/>
      </c>
      <c r="DR24" t="str">
        <f t="shared" ca="1" si="39"/>
        <v/>
      </c>
      <c r="DS24" t="str">
        <f ca="1">_xlfn.IFNA(IF(INDEX('Tabela kolorów'!$A$1:$AP$42,MATCH(DP24,'Tabela kolorów'!$A$1:$AP$1,0),MATCH(DQ24,'Tabela kolorów'!$A$1:$A$42,0))=1,"+","-"),"")</f>
        <v/>
      </c>
      <c r="DT24" s="1" t="str">
        <f ca="1">_xlfn.IFNA(IF(INDEX('Tabela kolorów'!$A$1:$AP$42,MATCH(DP24,'Tabela kolorów'!$A$1:$AP$1,0),MATCH(DR24,'Tabela kolorów'!$A$1:$A$42,0))=1,"+","-"),"")</f>
        <v/>
      </c>
      <c r="DU24" s="1" t="str">
        <f ca="1">_xlfn.IFNA(IF(INDEX('Tabela kolorów'!$A$1:$AP$42,MATCH(DQ24,'Tabela kolorów'!$A$1:$AP$1,0),MATCH(DR24,'Tabela kolorów'!$A$1:$A$42,0))=1,"+","-"),"")</f>
        <v/>
      </c>
      <c r="DV24" t="str">
        <f t="shared" ca="1" si="120"/>
        <v/>
      </c>
      <c r="DW24" t="str">
        <f t="shared" ca="1" si="40"/>
        <v/>
      </c>
      <c r="DX24" t="str">
        <f t="shared" ca="1" si="41"/>
        <v/>
      </c>
      <c r="EA24">
        <v>18</v>
      </c>
      <c r="EB24" t="str">
        <f t="shared" ca="1" si="42"/>
        <v/>
      </c>
      <c r="EC24" t="str">
        <f ca="1">IF(EB24&lt;&gt;"",VLOOKUP(EB24,Tabela1[],3,FALSE),"")</f>
        <v/>
      </c>
      <c r="ED24" t="str">
        <f t="shared" ca="1" si="139"/>
        <v/>
      </c>
      <c r="EE24" t="str">
        <f t="shared" ca="1" si="139"/>
        <v/>
      </c>
      <c r="EF24" t="str">
        <f t="shared" ca="1" si="139"/>
        <v/>
      </c>
      <c r="EG24" t="str">
        <f t="shared" ca="1" si="139"/>
        <v/>
      </c>
      <c r="EH24" t="str">
        <f t="shared" ca="1" si="139"/>
        <v/>
      </c>
      <c r="EI24" t="str">
        <f t="shared" ca="1" si="139"/>
        <v/>
      </c>
      <c r="EJ24" t="str">
        <f t="shared" ca="1" si="139"/>
        <v/>
      </c>
      <c r="EK24" t="str">
        <f t="shared" ca="1" si="139"/>
        <v/>
      </c>
      <c r="EL24">
        <v>18</v>
      </c>
      <c r="EM24" t="str">
        <f t="shared" ca="1" si="151"/>
        <v/>
      </c>
      <c r="EN24" t="str">
        <f t="shared" ca="1" si="151"/>
        <v/>
      </c>
      <c r="EO24" t="str">
        <f t="shared" ca="1" si="151"/>
        <v/>
      </c>
      <c r="EP24" t="str">
        <f t="shared" ca="1" si="151"/>
        <v/>
      </c>
      <c r="EQ24" t="str">
        <f t="shared" ca="1" si="151"/>
        <v/>
      </c>
      <c r="ER24" t="str">
        <f t="shared" ca="1" si="151"/>
        <v/>
      </c>
      <c r="ES24" t="str">
        <f t="shared" ca="1" si="151"/>
        <v/>
      </c>
      <c r="ET24" t="str">
        <f t="shared" ca="1" si="151"/>
        <v/>
      </c>
      <c r="EV24">
        <v>19</v>
      </c>
      <c r="EW24" t="str">
        <f t="shared" ca="1" si="102"/>
        <v/>
      </c>
      <c r="EX24" t="str">
        <f ca="1">_xlfn.IFNA(IF(VLOOKUP($EW24,Tabela1[#All],6,FALSE)&lt;&gt;0,VLOOKUP($EW24,Tabela1[#All],6,FALSE),""),"")</f>
        <v/>
      </c>
      <c r="EY24" t="str">
        <f ca="1">_xlfn.IFNA(IF(VLOOKUP($EW24,Tabela1[#All],7,FALSE)&lt;&gt;0,VLOOKUP($EW24,Tabela1[#All],7,FALSE),""),"")</f>
        <v/>
      </c>
      <c r="EZ24" t="str">
        <f ca="1">_xlfn.IFNA(IF(VLOOKUP($EW24,Tabela1[#All],8,FALSE)&lt;&gt;0,VLOOKUP($EW24,Tabela1[#All],8,FALSE),""),"")</f>
        <v/>
      </c>
      <c r="FA24" t="str">
        <f ca="1">_xlfn.IFNA(IF(VLOOKUP($EW24,Tabela1[#All],10,FALSE)&lt;&gt;"0",VLOOKUP($EW24,Tabela1[#All],10,FALSE),""),"")</f>
        <v/>
      </c>
      <c r="FB24" t="str">
        <f t="shared" ca="1" si="45"/>
        <v/>
      </c>
      <c r="FC24" t="str">
        <f t="shared" ca="1" si="46"/>
        <v/>
      </c>
      <c r="FD24" t="str">
        <f t="shared" ca="1" si="47"/>
        <v/>
      </c>
      <c r="FE24" t="str">
        <f t="shared" ca="1" si="48"/>
        <v/>
      </c>
      <c r="FF24" t="str">
        <f t="shared" ca="1" si="49"/>
        <v/>
      </c>
      <c r="FG24" t="str">
        <f t="shared" ca="1" si="50"/>
        <v/>
      </c>
      <c r="FH24" t="str">
        <f t="shared" ca="1" si="51"/>
        <v/>
      </c>
      <c r="FI24" t="str">
        <f t="shared" ca="1" si="103"/>
        <v/>
      </c>
      <c r="FJ24" t="str">
        <f t="shared" ca="1" si="52"/>
        <v/>
      </c>
      <c r="FK24" t="str">
        <f t="shared" ca="1" si="52"/>
        <v/>
      </c>
      <c r="FL24" t="str">
        <f t="shared" ca="1" si="52"/>
        <v/>
      </c>
      <c r="FM24" t="str">
        <f ca="1">_xlfn.IFNA(IF(INDEX('Tabela kolorów'!$A$1:$AP$42,MATCH(FJ24,'Tabela kolorów'!$A$1:$AP$1,0),MATCH(FK24,'Tabela kolorów'!$A$1:$A$42,0))=1,"+","-"),"")</f>
        <v/>
      </c>
      <c r="FN24" s="1" t="str">
        <f ca="1">_xlfn.IFNA(IF(INDEX('Tabela kolorów'!$A$1:$AP$42,MATCH(FJ24,'Tabela kolorów'!$A$1:$AP$1,0),MATCH(FL24,'Tabela kolorów'!$A$1:$A$42,0))=1,"+","-"),"")</f>
        <v/>
      </c>
      <c r="FO24" s="1" t="str">
        <f ca="1">_xlfn.IFNA(IF(INDEX('Tabela kolorów'!$A$1:$AP$42,MATCH(FK24,'Tabela kolorów'!$A$1:$AP$1,0),MATCH(FL24,'Tabela kolorów'!$A$1:$A$42,0))=1,"+","-"),"")</f>
        <v/>
      </c>
      <c r="FP24" t="str">
        <f t="shared" ca="1" si="121"/>
        <v/>
      </c>
      <c r="FQ24" t="str">
        <f t="shared" ca="1" si="53"/>
        <v/>
      </c>
      <c r="FR24" t="str">
        <f t="shared" ca="1" si="54"/>
        <v/>
      </c>
      <c r="FU24">
        <v>18</v>
      </c>
      <c r="FV24" t="str">
        <f t="shared" ca="1" si="55"/>
        <v/>
      </c>
      <c r="FW24" t="str">
        <f ca="1">IF(FV24&lt;&gt;"",VLOOKUP(FV24,Tabela1[],3,FALSE),"")</f>
        <v/>
      </c>
      <c r="FX24" t="str">
        <f t="shared" ca="1" si="140"/>
        <v/>
      </c>
      <c r="FY24" t="str">
        <f t="shared" ca="1" si="140"/>
        <v/>
      </c>
      <c r="FZ24" t="str">
        <f t="shared" ca="1" si="140"/>
        <v/>
      </c>
      <c r="GA24" t="str">
        <f t="shared" ca="1" si="140"/>
        <v/>
      </c>
      <c r="GB24" t="str">
        <f t="shared" ca="1" si="140"/>
        <v/>
      </c>
      <c r="GC24" t="str">
        <f t="shared" ca="1" si="140"/>
        <v/>
      </c>
      <c r="GD24" t="str">
        <f t="shared" ca="1" si="140"/>
        <v/>
      </c>
      <c r="GE24" t="str">
        <f t="shared" ca="1" si="140"/>
        <v/>
      </c>
      <c r="GF24">
        <v>18</v>
      </c>
      <c r="GG24" t="str">
        <f t="shared" ca="1" si="141"/>
        <v/>
      </c>
      <c r="GH24" t="str">
        <f t="shared" ca="1" si="141"/>
        <v/>
      </c>
      <c r="GI24" t="str">
        <f t="shared" ca="1" si="141"/>
        <v/>
      </c>
      <c r="GJ24" t="str">
        <f t="shared" ca="1" si="141"/>
        <v/>
      </c>
      <c r="GK24" t="str">
        <f t="shared" ca="1" si="141"/>
        <v/>
      </c>
      <c r="GL24" t="str">
        <f t="shared" ca="1" si="141"/>
        <v/>
      </c>
      <c r="GM24" t="str">
        <f t="shared" ca="1" si="141"/>
        <v/>
      </c>
      <c r="GN24" t="str">
        <f t="shared" ca="1" si="141"/>
        <v/>
      </c>
      <c r="GP24">
        <v>19</v>
      </c>
      <c r="GQ24" t="str">
        <f t="shared" ca="1" si="142"/>
        <v/>
      </c>
      <c r="GR24" t="str">
        <f ca="1">_xlfn.IFNA(IF(VLOOKUP($GQ24,Tabela1[#All],6,FALSE)&lt;&gt;0,VLOOKUP($GQ24,Tabela1[#All],6,FALSE),""),"")</f>
        <v/>
      </c>
      <c r="GS24" t="str">
        <f ca="1">_xlfn.IFNA(IF(VLOOKUP($GQ24,Tabela1[#All],7,FALSE)&lt;&gt;0,VLOOKUP($GQ24,Tabela1[#All],7,FALSE),""),"")</f>
        <v/>
      </c>
      <c r="GT24" t="str">
        <f ca="1">_xlfn.IFNA(IF(VLOOKUP($GQ24,Tabela1[#All],8,FALSE)&lt;&gt;0,VLOOKUP($GQ24,Tabela1[#All],8,FALSE),""),"")</f>
        <v/>
      </c>
      <c r="GU24" t="str">
        <f ca="1">_xlfn.IFNA(IF(VLOOKUP($GQ24,Tabela1[#All],10,FALSE)&lt;&gt;"0",VLOOKUP($GQ24,Tabela1[#All],10,FALSE),""),"")</f>
        <v/>
      </c>
      <c r="GV24" t="str">
        <f t="shared" ca="1" si="58"/>
        <v/>
      </c>
      <c r="GW24" t="str">
        <f t="shared" ca="1" si="59"/>
        <v/>
      </c>
      <c r="GX24" t="str">
        <f t="shared" ca="1" si="60"/>
        <v/>
      </c>
      <c r="GY24" t="str">
        <f t="shared" ca="1" si="61"/>
        <v/>
      </c>
      <c r="GZ24" t="str">
        <f t="shared" ca="1" si="62"/>
        <v/>
      </c>
      <c r="HA24" t="str">
        <f t="shared" ca="1" si="63"/>
        <v/>
      </c>
      <c r="HB24" t="str">
        <f t="shared" ca="1" si="64"/>
        <v/>
      </c>
      <c r="HC24" t="str">
        <f t="shared" ca="1" si="105"/>
        <v/>
      </c>
      <c r="HD24" t="str">
        <f t="shared" ca="1" si="65"/>
        <v/>
      </c>
      <c r="HE24" t="str">
        <f t="shared" ca="1" si="65"/>
        <v/>
      </c>
      <c r="HF24" t="str">
        <f t="shared" ca="1" si="65"/>
        <v/>
      </c>
      <c r="HG24" t="str">
        <f ca="1">_xlfn.IFNA(IF(INDEX('Tabela kolorów'!$A$1:$AP$42,MATCH(HD24,'Tabela kolorów'!$A$1:$AP$1,0),MATCH(HE24,'Tabela kolorów'!$A$1:$A$42,0))=1,"+","-"),"")</f>
        <v/>
      </c>
      <c r="HH24" s="1" t="str">
        <f ca="1">_xlfn.IFNA(IF(INDEX('Tabela kolorów'!$A$1:$AP$42,MATCH(HD24,'Tabela kolorów'!$A$1:$AP$1,0),MATCH(HF24,'Tabela kolorów'!$A$1:$A$42,0))=1,"+","-"),"")</f>
        <v/>
      </c>
      <c r="HI24" s="1" t="str">
        <f ca="1">_xlfn.IFNA(IF(INDEX('Tabela kolorów'!$A$1:$AP$42,MATCH(HE24,'Tabela kolorów'!$A$1:$AP$1,0),MATCH(HF24,'Tabela kolorów'!$A$1:$A$42,0))=1,"+","-"),"")</f>
        <v/>
      </c>
      <c r="HJ24" t="str">
        <f t="shared" ca="1" si="122"/>
        <v/>
      </c>
      <c r="HK24" t="str">
        <f t="shared" ca="1" si="66"/>
        <v/>
      </c>
      <c r="HL24" t="str">
        <f t="shared" ca="1" si="67"/>
        <v/>
      </c>
      <c r="HO24">
        <v>18</v>
      </c>
      <c r="HP24" t="str">
        <f t="shared" ca="1" si="68"/>
        <v/>
      </c>
      <c r="HQ24" t="str">
        <f ca="1">IF(HP24&lt;&gt;"",VLOOKUP(HP24,Tabela1[],3,FALSE),"")</f>
        <v/>
      </c>
      <c r="HR24" t="str">
        <f t="shared" ca="1" si="143"/>
        <v/>
      </c>
      <c r="HS24" t="str">
        <f t="shared" ca="1" si="143"/>
        <v/>
      </c>
      <c r="HT24" t="str">
        <f t="shared" ca="1" si="143"/>
        <v/>
      </c>
      <c r="HU24" t="str">
        <f t="shared" ca="1" si="143"/>
        <v/>
      </c>
      <c r="HV24" t="str">
        <f t="shared" ca="1" si="143"/>
        <v/>
      </c>
      <c r="HW24" t="str">
        <f t="shared" ca="1" si="143"/>
        <v/>
      </c>
      <c r="HX24" t="str">
        <f t="shared" ca="1" si="143"/>
        <v/>
      </c>
      <c r="HY24" t="str">
        <f t="shared" ca="1" si="143"/>
        <v/>
      </c>
      <c r="HZ24">
        <v>18</v>
      </c>
      <c r="IA24" t="str">
        <f t="shared" ca="1" si="144"/>
        <v/>
      </c>
      <c r="IB24" t="str">
        <f t="shared" ca="1" si="144"/>
        <v/>
      </c>
      <c r="IC24" t="str">
        <f t="shared" ca="1" si="144"/>
        <v/>
      </c>
      <c r="ID24" t="str">
        <f t="shared" ca="1" si="144"/>
        <v/>
      </c>
      <c r="IE24" t="str">
        <f t="shared" ca="1" si="144"/>
        <v/>
      </c>
      <c r="IF24" t="str">
        <f t="shared" ca="1" si="144"/>
        <v/>
      </c>
      <c r="IG24" t="str">
        <f t="shared" ca="1" si="144"/>
        <v/>
      </c>
      <c r="IH24" t="str">
        <f t="shared" ca="1" si="144"/>
        <v/>
      </c>
      <c r="IJ24">
        <v>19</v>
      </c>
      <c r="IK24" t="str">
        <f t="shared" ca="1" si="145"/>
        <v/>
      </c>
      <c r="IL24" t="str">
        <f ca="1">_xlfn.IFNA(IF(VLOOKUP($IK24,Tabela1[#All],6,FALSE)&lt;&gt;0,VLOOKUP($IK24,Tabela1[#All],6,FALSE),""),"")</f>
        <v/>
      </c>
      <c r="IM24" t="str">
        <f ca="1">_xlfn.IFNA(IF(VLOOKUP($IK24,Tabela1[#All],7,FALSE)&lt;&gt;0,VLOOKUP($IK24,Tabela1[#All],7,FALSE),""),"")</f>
        <v/>
      </c>
      <c r="IN24" t="str">
        <f ca="1">_xlfn.IFNA(IF(VLOOKUP($IK24,Tabela1[#All],8,FALSE)&lt;&gt;0,VLOOKUP($IK24,Tabela1[#All],8,FALSE),""),"")</f>
        <v/>
      </c>
      <c r="IO24" t="str">
        <f ca="1">_xlfn.IFNA(IF(VLOOKUP($IK24,Tabela1[#All],10,FALSE)&lt;&gt;"0",VLOOKUP($IK24,Tabela1[#All],10,FALSE),""),"")</f>
        <v/>
      </c>
      <c r="IP24" t="str">
        <f t="shared" ca="1" si="71"/>
        <v/>
      </c>
      <c r="IQ24" t="str">
        <f t="shared" ca="1" si="72"/>
        <v/>
      </c>
      <c r="IR24" t="str">
        <f t="shared" ca="1" si="73"/>
        <v/>
      </c>
      <c r="IS24" t="str">
        <f t="shared" ca="1" si="74"/>
        <v/>
      </c>
      <c r="IT24" t="str">
        <f t="shared" ca="1" si="75"/>
        <v/>
      </c>
      <c r="IU24" t="str">
        <f t="shared" ca="1" si="76"/>
        <v/>
      </c>
      <c r="IV24" t="str">
        <f t="shared" ca="1" si="77"/>
        <v/>
      </c>
      <c r="IW24" t="str">
        <f t="shared" ca="1" si="107"/>
        <v/>
      </c>
      <c r="IX24" t="str">
        <f t="shared" ca="1" si="78"/>
        <v/>
      </c>
      <c r="IY24" t="str">
        <f t="shared" ca="1" si="78"/>
        <v/>
      </c>
      <c r="IZ24" t="str">
        <f t="shared" ca="1" si="78"/>
        <v/>
      </c>
      <c r="JA24" t="str">
        <f ca="1">_xlfn.IFNA(IF(INDEX('Tabela kolorów'!$A$1:$AP$42,MATCH(IX24,'Tabela kolorów'!$A$1:$AP$1,0),MATCH(IY24,'Tabela kolorów'!$A$1:$A$42,0))=1,"+","-"),"")</f>
        <v/>
      </c>
      <c r="JB24" s="1" t="str">
        <f ca="1">_xlfn.IFNA(IF(INDEX('Tabela kolorów'!$A$1:$AP$42,MATCH(IX24,'Tabela kolorów'!$A$1:$AP$1,0),MATCH(IZ24,'Tabela kolorów'!$A$1:$A$42,0))=1,"+","-"),"")</f>
        <v/>
      </c>
      <c r="JC24" s="1" t="str">
        <f ca="1">_xlfn.IFNA(IF(INDEX('Tabela kolorów'!$A$1:$AP$42,MATCH(IY24,'Tabela kolorów'!$A$1:$AP$1,0),MATCH(IZ24,'Tabela kolorów'!$A$1:$A$42,0))=1,"+","-"),"")</f>
        <v/>
      </c>
      <c r="JD24" t="str">
        <f t="shared" ca="1" si="123"/>
        <v/>
      </c>
      <c r="JE24" t="str">
        <f t="shared" ca="1" si="79"/>
        <v/>
      </c>
      <c r="JF24" t="str">
        <f t="shared" ca="1" si="80"/>
        <v/>
      </c>
      <c r="JI24">
        <v>18</v>
      </c>
      <c r="JJ24" t="str">
        <f t="shared" ca="1" si="81"/>
        <v/>
      </c>
      <c r="JK24" t="str">
        <f ca="1">IF(JJ24&lt;&gt;"",VLOOKUP(JJ24,Tabela1[],3,FALSE),"")</f>
        <v/>
      </c>
      <c r="JL24" t="str">
        <f t="shared" ca="1" si="146"/>
        <v/>
      </c>
      <c r="JM24" t="str">
        <f t="shared" ca="1" si="146"/>
        <v/>
      </c>
      <c r="JN24" t="str">
        <f t="shared" ca="1" si="146"/>
        <v/>
      </c>
      <c r="JO24" t="str">
        <f t="shared" ca="1" si="146"/>
        <v/>
      </c>
      <c r="JP24" t="str">
        <f t="shared" ca="1" si="146"/>
        <v/>
      </c>
      <c r="JQ24" t="str">
        <f t="shared" ca="1" si="146"/>
        <v/>
      </c>
      <c r="JR24" t="str">
        <f t="shared" ca="1" si="146"/>
        <v/>
      </c>
      <c r="JS24" t="str">
        <f t="shared" ca="1" si="146"/>
        <v/>
      </c>
      <c r="JT24">
        <v>18</v>
      </c>
      <c r="JU24" t="str">
        <f t="shared" ca="1" si="147"/>
        <v/>
      </c>
      <c r="JV24" t="str">
        <f t="shared" ca="1" si="147"/>
        <v/>
      </c>
      <c r="JW24" t="str">
        <f t="shared" ca="1" si="147"/>
        <v/>
      </c>
      <c r="JX24" t="str">
        <f t="shared" ca="1" si="147"/>
        <v/>
      </c>
      <c r="JY24" t="str">
        <f t="shared" ca="1" si="147"/>
        <v/>
      </c>
      <c r="JZ24" t="str">
        <f t="shared" ca="1" si="147"/>
        <v/>
      </c>
      <c r="KA24" t="str">
        <f t="shared" ca="1" si="147"/>
        <v/>
      </c>
      <c r="KB24" t="str">
        <f t="shared" ca="1" si="147"/>
        <v/>
      </c>
      <c r="KD24">
        <v>19</v>
      </c>
      <c r="KE24" t="str">
        <f t="shared" ca="1" si="148"/>
        <v/>
      </c>
      <c r="KF24" t="str">
        <f ca="1">_xlfn.IFNA(IF(VLOOKUP($KE24,Tabela1[#All],6,FALSE)&lt;&gt;0,VLOOKUP($KE24,Tabela1[#All],6,FALSE),""),"")</f>
        <v/>
      </c>
      <c r="KG24" t="str">
        <f ca="1">_xlfn.IFNA(IF(VLOOKUP($KE24,Tabela1[#All],7,FALSE)&lt;&gt;0,VLOOKUP($KE24,Tabela1[#All],7,FALSE),""),"")</f>
        <v/>
      </c>
      <c r="KH24" t="str">
        <f ca="1">_xlfn.IFNA(IF(VLOOKUP($KE24,Tabela1[#All],8,FALSE)&lt;&gt;0,VLOOKUP($KE24,Tabela1[#All],8,FALSE),""),"")</f>
        <v/>
      </c>
      <c r="KI24" t="str">
        <f ca="1">_xlfn.IFNA(IF(VLOOKUP($KE24,Tabela1[#All],10,FALSE)&lt;&gt;"0",VLOOKUP($KE24,Tabela1[#All],10,FALSE),""),"")</f>
        <v/>
      </c>
      <c r="KJ24" t="str">
        <f t="shared" ca="1" si="109"/>
        <v/>
      </c>
      <c r="KK24" t="str">
        <f t="shared" ca="1" si="110"/>
        <v/>
      </c>
      <c r="KL24" t="str">
        <f t="shared" ca="1" si="111"/>
        <v/>
      </c>
      <c r="KM24" t="str">
        <f t="shared" ca="1" si="84"/>
        <v/>
      </c>
      <c r="KN24" t="str">
        <f t="shared" ca="1" si="85"/>
        <v/>
      </c>
      <c r="KO24" t="str">
        <f t="shared" ca="1" si="86"/>
        <v/>
      </c>
      <c r="KP24" t="str">
        <f t="shared" ca="1" si="87"/>
        <v/>
      </c>
      <c r="KQ24" t="str">
        <f t="shared" ca="1" si="112"/>
        <v/>
      </c>
      <c r="KR24" t="str">
        <f t="shared" ca="1" si="88"/>
        <v/>
      </c>
      <c r="KS24" t="str">
        <f t="shared" ca="1" si="88"/>
        <v/>
      </c>
      <c r="KT24" t="str">
        <f t="shared" ca="1" si="88"/>
        <v/>
      </c>
      <c r="KU24" t="str">
        <f ca="1">_xlfn.IFNA(IF(INDEX('Tabela kolorów'!$A$1:$AP$42,MATCH(KR24,'Tabela kolorów'!$A$1:$AP$1,0),MATCH(KS24,'Tabela kolorów'!$A$1:$A$42,0))=1,"+","-"),"")</f>
        <v/>
      </c>
      <c r="KV24" s="1" t="str">
        <f ca="1">_xlfn.IFNA(IF(INDEX('Tabela kolorów'!$A$1:$AP$42,MATCH(KR24,'Tabela kolorów'!$A$1:$AP$1,0),MATCH(KT24,'Tabela kolorów'!$A$1:$A$42,0))=1,"+","-"),"")</f>
        <v/>
      </c>
      <c r="KW24" s="1" t="str">
        <f ca="1">_xlfn.IFNA(IF(INDEX('Tabela kolorów'!$A$1:$AP$42,MATCH(KS24,'Tabela kolorów'!$A$1:$AP$1,0),MATCH(KT24,'Tabela kolorów'!$A$1:$A$42,0))=1,"+","-"),"")</f>
        <v/>
      </c>
      <c r="KX24" t="str">
        <f t="shared" ca="1" si="133"/>
        <v/>
      </c>
      <c r="KY24" t="str">
        <f t="shared" ca="1" si="89"/>
        <v/>
      </c>
      <c r="KZ24" t="str">
        <f t="shared" ca="1" si="90"/>
        <v/>
      </c>
      <c r="LC24">
        <v>18</v>
      </c>
      <c r="LD24" t="str">
        <f t="shared" ca="1" si="91"/>
        <v/>
      </c>
      <c r="LE24" t="str">
        <f ca="1">IF(LD24&lt;&gt;"",VLOOKUP(LD24,Tabela1[],3,FALSE),"")</f>
        <v/>
      </c>
      <c r="LF24" t="str">
        <f t="shared" ca="1" si="149"/>
        <v/>
      </c>
      <c r="LG24" t="str">
        <f t="shared" ca="1" si="149"/>
        <v/>
      </c>
      <c r="LH24" t="str">
        <f t="shared" ca="1" si="149"/>
        <v/>
      </c>
      <c r="LI24" t="str">
        <f t="shared" ca="1" si="149"/>
        <v/>
      </c>
      <c r="LJ24" t="str">
        <f t="shared" ca="1" si="149"/>
        <v/>
      </c>
      <c r="LK24" t="str">
        <f t="shared" ca="1" si="149"/>
        <v/>
      </c>
      <c r="LL24" t="str">
        <f t="shared" ca="1" si="149"/>
        <v/>
      </c>
      <c r="LM24" t="str">
        <f t="shared" ca="1" si="149"/>
        <v/>
      </c>
      <c r="LN24">
        <v>18</v>
      </c>
      <c r="LO24" t="str">
        <f t="shared" ca="1" si="152"/>
        <v/>
      </c>
      <c r="LP24" t="str">
        <f t="shared" ca="1" si="152"/>
        <v/>
      </c>
      <c r="LQ24" t="str">
        <f t="shared" ca="1" si="152"/>
        <v/>
      </c>
      <c r="LR24" t="str">
        <f t="shared" ca="1" si="152"/>
        <v/>
      </c>
      <c r="LS24" t="str">
        <f t="shared" ca="1" si="152"/>
        <v/>
      </c>
      <c r="LT24" t="str">
        <f t="shared" ca="1" si="152"/>
        <v/>
      </c>
      <c r="LU24" t="str">
        <f t="shared" ca="1" si="152"/>
        <v/>
      </c>
      <c r="LV24" t="str">
        <f t="shared" ca="1" si="152"/>
        <v/>
      </c>
    </row>
    <row r="25" spans="1:334" x14ac:dyDescent="0.3">
      <c r="A25" t="s">
        <v>757</v>
      </c>
      <c r="B25" t="s">
        <v>748</v>
      </c>
      <c r="C25" t="s">
        <v>7</v>
      </c>
      <c r="D25" t="s">
        <v>10</v>
      </c>
      <c r="E25" t="str">
        <f t="shared" si="0"/>
        <v>uniwersalnecodzienny</v>
      </c>
      <c r="F25" t="s">
        <v>434</v>
      </c>
      <c r="I25" t="s">
        <v>9</v>
      </c>
      <c r="K25" s="731"/>
      <c r="L25" s="679">
        <v>18</v>
      </c>
      <c r="N25" s="672" t="str">
        <f>_xlfn.IFNA(IF(VLOOKUP($M25,Tabela1[#All],6,FALSE)&lt;&gt;0,VLOOKUP($M25,Tabela1[#All],6,FALSE),""),"")</f>
        <v/>
      </c>
      <c r="O25" s="672" t="str">
        <f>_xlfn.IFNA(IF(VLOOKUP($M25,Tabela1[#All],7,FALSE)&lt;&gt;0,VLOOKUP($M25,Tabela1[#All],7,FALSE),""),"")</f>
        <v/>
      </c>
      <c r="P25" s="672" t="str">
        <f>_xlfn.IFNA(IF(VLOOKUP($M25,Tabela1[#All],8,FALSE)&lt;&gt;0,VLOOKUP($M25,Tabela1[#All],8,FALSE),""),"")</f>
        <v/>
      </c>
      <c r="Q25" s="684" t="str">
        <f>_xlfn.IFNA(IF(VLOOKUP($M25,Tabela1[#All],10,FALSE)&lt;&gt;"0",VLOOKUP($M25,Tabela1[#All],10,FALSE),""),"")</f>
        <v/>
      </c>
      <c r="R25" s="686" t="str">
        <f t="shared" si="114"/>
        <v/>
      </c>
      <c r="S25" s="672" t="str">
        <f t="shared" si="115"/>
        <v/>
      </c>
      <c r="T25" s="672" t="str">
        <f t="shared" si="125"/>
        <v/>
      </c>
      <c r="U25" s="672" t="str">
        <f t="shared" si="126"/>
        <v/>
      </c>
      <c r="V25" s="672" t="str">
        <f t="shared" si="116"/>
        <v/>
      </c>
      <c r="W25" s="672" t="str">
        <f t="shared" si="127"/>
        <v/>
      </c>
      <c r="X25" s="687" t="str">
        <f t="shared" si="128"/>
        <v/>
      </c>
      <c r="Y25" s="686" t="str">
        <f t="shared" si="129"/>
        <v/>
      </c>
      <c r="Z25" s="672" t="str">
        <f t="shared" si="117"/>
        <v/>
      </c>
      <c r="AA25" s="672" t="str">
        <f t="shared" si="117"/>
        <v/>
      </c>
      <c r="AB25" s="679" t="str">
        <f t="shared" si="117"/>
        <v/>
      </c>
      <c r="AC25" s="685" t="str">
        <f>_xlfn.IFNA(IF(INDEX('Tabela kolorów'!$A$1:$AP$42,MATCH(Z25,'Tabela kolorów'!$A$1:$AP$1,0),MATCH(AA25,'Tabela kolorów'!$A$1:$A$42,0))=1,"+","-"),"")</f>
        <v/>
      </c>
      <c r="AD25" s="10" t="str">
        <f>_xlfn.IFNA(IF(INDEX('Tabela kolorów'!$A$1:$AP$42,MATCH(Z25,'Tabela kolorów'!$A$1:$AP$1,0),MATCH(AB25,'Tabela kolorów'!$A$1:$A$42,0))=1,"+","-"),"")</f>
        <v/>
      </c>
      <c r="AE25" s="10" t="str">
        <f>_xlfn.IFNA(IF(INDEX('Tabela kolorów'!$A$1:$AP$42,MATCH(AA25,'Tabela kolorów'!$A$1:$AP$1,0),MATCH(AB25,'Tabela kolorów'!$A$1:$A$42,0))=1,"+","-"),"")</f>
        <v/>
      </c>
      <c r="AF25" s="679" t="str">
        <f t="shared" si="136"/>
        <v/>
      </c>
      <c r="AG25" s="688" t="str">
        <f t="shared" si="118"/>
        <v/>
      </c>
      <c r="AH25" s="701" t="str">
        <f t="shared" si="131"/>
        <v/>
      </c>
      <c r="AK25" s="10">
        <v>18</v>
      </c>
      <c r="AL25" s="672" t="str">
        <f t="shared" ca="1" si="94"/>
        <v/>
      </c>
      <c r="AM25" s="672" t="str">
        <f ca="1">IF(AL25&lt;&gt;"",VLOOKUP(AL25,Tabela1[],3,FALSE),"")</f>
        <v/>
      </c>
      <c r="AN25" s="672" t="str">
        <f t="shared" ca="1" si="150"/>
        <v/>
      </c>
      <c r="AO25" s="672" t="str">
        <f t="shared" ca="1" si="150"/>
        <v/>
      </c>
      <c r="AP25" s="672" t="str">
        <f t="shared" ca="1" si="150"/>
        <v/>
      </c>
      <c r="AQ25" s="672" t="str">
        <f t="shared" ca="1" si="150"/>
        <v/>
      </c>
      <c r="AR25" s="672" t="str">
        <f t="shared" ca="1" si="150"/>
        <v/>
      </c>
      <c r="AS25" s="672" t="str">
        <f t="shared" ca="1" si="150"/>
        <v/>
      </c>
      <c r="AT25" s="672" t="str">
        <f t="shared" ca="1" si="150"/>
        <v/>
      </c>
      <c r="AU25" s="672" t="str">
        <f t="shared" ca="1" si="150"/>
        <v/>
      </c>
      <c r="AW25" s="702">
        <v>16</v>
      </c>
      <c r="AX25" s="682" t="str">
        <f t="shared" ca="1" si="153"/>
        <v/>
      </c>
      <c r="AY25" s="682" t="str">
        <f t="shared" ca="1" si="153"/>
        <v/>
      </c>
      <c r="AZ25" s="682" t="str">
        <f t="shared" ca="1" si="153"/>
        <v/>
      </c>
      <c r="BA25" s="682" t="str">
        <f t="shared" ca="1" si="153"/>
        <v/>
      </c>
      <c r="BB25" s="682" t="str">
        <f t="shared" ca="1" si="153"/>
        <v/>
      </c>
      <c r="BC25" s="682" t="str">
        <f t="shared" ca="1" si="153"/>
        <v/>
      </c>
      <c r="BD25" s="682" t="str">
        <f t="shared" ca="1" si="153"/>
        <v/>
      </c>
      <c r="BE25" s="682" t="str">
        <f t="shared" ca="1" si="153"/>
        <v/>
      </c>
      <c r="BG25" s="392"/>
      <c r="BH25">
        <v>20</v>
      </c>
      <c r="BI25" t="str">
        <f t="shared" ca="1" si="18"/>
        <v/>
      </c>
      <c r="BJ25" t="str">
        <f ca="1">_xlfn.IFNA(IF(VLOOKUP($BI25,Tabela1[#All],6,FALSE)&lt;&gt;0,VLOOKUP($BI25,Tabela1[#All],6,FALSE),""),"")</f>
        <v/>
      </c>
      <c r="BK25" t="str">
        <f ca="1">_xlfn.IFNA(IF(VLOOKUP($BI25,Tabela1[#All],7,FALSE)&lt;&gt;0,VLOOKUP($BI25,Tabela1[#All],7,FALSE),""),"")</f>
        <v/>
      </c>
      <c r="BL25" t="str">
        <f ca="1">_xlfn.IFNA(IF(VLOOKUP($BI25,Tabela1[#All],8,FALSE)&lt;&gt;0,VLOOKUP($BI25,Tabela1[#All],8,FALSE),""),"")</f>
        <v/>
      </c>
      <c r="BM25" t="str">
        <f ca="1">_xlfn.IFNA(IF(VLOOKUP($BI25,Tabela1[#All],10,FALSE)&lt;&gt;"0",VLOOKUP($BI25,Tabela1[#All],10,FALSE),""),"")</f>
        <v/>
      </c>
      <c r="BN25" t="str">
        <f t="shared" ca="1" si="19"/>
        <v/>
      </c>
      <c r="BO25" t="str">
        <f t="shared" ca="1" si="20"/>
        <v/>
      </c>
      <c r="BP25" t="str">
        <f t="shared" ca="1" si="21"/>
        <v/>
      </c>
      <c r="BQ25" t="str">
        <f t="shared" ca="1" si="22"/>
        <v/>
      </c>
      <c r="BR25" t="str">
        <f t="shared" ca="1" si="23"/>
        <v/>
      </c>
      <c r="BS25" t="str">
        <f t="shared" ca="1" si="24"/>
        <v/>
      </c>
      <c r="BT25" t="str">
        <f t="shared" ca="1" si="25"/>
        <v/>
      </c>
      <c r="BU25" t="str">
        <f t="shared" ca="1" si="97"/>
        <v/>
      </c>
      <c r="BV25" t="str">
        <f t="shared" ca="1" si="26"/>
        <v/>
      </c>
      <c r="BW25" t="str">
        <f t="shared" ca="1" si="26"/>
        <v/>
      </c>
      <c r="BX25" t="str">
        <f t="shared" ca="1" si="26"/>
        <v/>
      </c>
      <c r="BY25" t="str">
        <f ca="1">_xlfn.IFNA(IF(INDEX('Tabela kolorów'!$A$1:$AP$42,MATCH(BV25,'Tabela kolorów'!$A$1:$AP$1,0),MATCH(BW25,'Tabela kolorów'!$A$1:$A$42,0))=1,"+","-"),"")</f>
        <v/>
      </c>
      <c r="BZ25" s="1" t="str">
        <f ca="1">_xlfn.IFNA(IF(INDEX('Tabela kolorów'!$A$1:$AP$42,MATCH(BV25,'Tabela kolorów'!$A$1:$AP$1,0),MATCH(BX25,'Tabela kolorów'!$A$1:$A$42,0))=1,"+","-"),"")</f>
        <v/>
      </c>
      <c r="CA25" s="1" t="str">
        <f ca="1">_xlfn.IFNA(IF(INDEX('Tabela kolorów'!$A$1:$AP$42,MATCH(BW25,'Tabela kolorów'!$A$1:$AP$1,0),MATCH(BX25,'Tabela kolorów'!$A$1:$A$42,0))=1,"+","-"),"")</f>
        <v/>
      </c>
      <c r="CB25" t="str">
        <f t="shared" ca="1" si="98"/>
        <v/>
      </c>
      <c r="CC25" t="str">
        <f t="shared" ca="1" si="27"/>
        <v/>
      </c>
      <c r="CD25" t="str">
        <f t="shared" ca="1" si="28"/>
        <v/>
      </c>
      <c r="CG25">
        <v>19</v>
      </c>
      <c r="CH25" t="str">
        <f t="shared" ca="1" si="29"/>
        <v/>
      </c>
      <c r="CI25" t="str">
        <f ca="1">IF(CH25&lt;&gt;"",VLOOKUP(CH25,Tabela1[],3,FALSE),"")</f>
        <v/>
      </c>
      <c r="CJ25" t="str">
        <f t="shared" ca="1" si="137"/>
        <v/>
      </c>
      <c r="CK25" t="str">
        <f t="shared" ca="1" si="137"/>
        <v/>
      </c>
      <c r="CL25" t="str">
        <f t="shared" ca="1" si="137"/>
        <v/>
      </c>
      <c r="CM25" t="str">
        <f t="shared" ca="1" si="137"/>
        <v/>
      </c>
      <c r="CN25" t="str">
        <f t="shared" ca="1" si="137"/>
        <v/>
      </c>
      <c r="CO25" t="str">
        <f t="shared" ca="1" si="137"/>
        <v/>
      </c>
      <c r="CP25" t="str">
        <f t="shared" ca="1" si="137"/>
        <v/>
      </c>
      <c r="CQ25" t="str">
        <f t="shared" ca="1" si="137"/>
        <v/>
      </c>
      <c r="CR25">
        <v>19</v>
      </c>
      <c r="CS25" t="str">
        <f t="shared" ca="1" si="138"/>
        <v/>
      </c>
      <c r="CT25" t="str">
        <f t="shared" ca="1" si="138"/>
        <v/>
      </c>
      <c r="CU25" t="str">
        <f t="shared" ca="1" si="138"/>
        <v/>
      </c>
      <c r="CV25" t="str">
        <f t="shared" ca="1" si="138"/>
        <v/>
      </c>
      <c r="CW25" t="str">
        <f t="shared" ca="1" si="138"/>
        <v/>
      </c>
      <c r="CX25" t="str">
        <f t="shared" ca="1" si="138"/>
        <v/>
      </c>
      <c r="CY25" t="str">
        <f t="shared" ca="1" si="138"/>
        <v/>
      </c>
      <c r="CZ25" t="str">
        <f t="shared" ca="1" si="138"/>
        <v/>
      </c>
      <c r="DB25">
        <v>20</v>
      </c>
      <c r="DC25" t="str">
        <f t="shared" ca="1" si="99"/>
        <v/>
      </c>
      <c r="DD25" t="str">
        <f ca="1">_xlfn.IFNA(IF(VLOOKUP($DC25,Tabela1[#All],6,FALSE)&lt;&gt;0,VLOOKUP($DC25,Tabela1[#All],6,FALSE),""),"")</f>
        <v/>
      </c>
      <c r="DE25" t="str">
        <f ca="1">_xlfn.IFNA(IF(VLOOKUP($DC25,Tabela1[#All],7,FALSE)&lt;&gt;0,VLOOKUP($DC25,Tabela1[#All],7,FALSE),""),"")</f>
        <v/>
      </c>
      <c r="DF25" t="str">
        <f ca="1">_xlfn.IFNA(IF(VLOOKUP($DC25,Tabela1[#All],8,FALSE)&lt;&gt;0,VLOOKUP($DC25,Tabela1[#All],8,FALSE),""),"")</f>
        <v/>
      </c>
      <c r="DG25" t="str">
        <f ca="1">_xlfn.IFNA(IF(VLOOKUP($DC25,Tabela1[#All],10,FALSE)&lt;&gt;"0",VLOOKUP($DC25,Tabela1[#All],10,FALSE),""),"")</f>
        <v/>
      </c>
      <c r="DH25" t="str">
        <f t="shared" ca="1" si="32"/>
        <v/>
      </c>
      <c r="DI25" t="str">
        <f t="shared" ca="1" si="33"/>
        <v/>
      </c>
      <c r="DJ25" t="str">
        <f t="shared" ca="1" si="34"/>
        <v/>
      </c>
      <c r="DK25" t="str">
        <f t="shared" ca="1" si="35"/>
        <v/>
      </c>
      <c r="DL25" t="str">
        <f t="shared" ca="1" si="36"/>
        <v/>
      </c>
      <c r="DM25" t="str">
        <f t="shared" ca="1" si="37"/>
        <v/>
      </c>
      <c r="DN25" t="str">
        <f t="shared" ca="1" si="38"/>
        <v/>
      </c>
      <c r="DO25" t="str">
        <f t="shared" ca="1" si="134"/>
        <v/>
      </c>
      <c r="DP25" t="str">
        <f t="shared" ca="1" si="39"/>
        <v/>
      </c>
      <c r="DQ25" t="str">
        <f t="shared" ca="1" si="39"/>
        <v/>
      </c>
      <c r="DR25" t="str">
        <f t="shared" ca="1" si="39"/>
        <v/>
      </c>
      <c r="DS25" t="str">
        <f ca="1">_xlfn.IFNA(IF(INDEX('Tabela kolorów'!$A$1:$AP$42,MATCH(DP25,'Tabela kolorów'!$A$1:$AP$1,0),MATCH(DQ25,'Tabela kolorów'!$A$1:$A$42,0))=1,"+","-"),"")</f>
        <v/>
      </c>
      <c r="DT25" s="1" t="str">
        <f ca="1">_xlfn.IFNA(IF(INDEX('Tabela kolorów'!$A$1:$AP$42,MATCH(DP25,'Tabela kolorów'!$A$1:$AP$1,0),MATCH(DR25,'Tabela kolorów'!$A$1:$A$42,0))=1,"+","-"),"")</f>
        <v/>
      </c>
      <c r="DU25" s="1" t="str">
        <f ca="1">_xlfn.IFNA(IF(INDEX('Tabela kolorów'!$A$1:$AP$42,MATCH(DQ25,'Tabela kolorów'!$A$1:$AP$1,0),MATCH(DR25,'Tabela kolorów'!$A$1:$A$42,0))=1,"+","-"),"")</f>
        <v/>
      </c>
      <c r="DV25" t="str">
        <f t="shared" ca="1" si="120"/>
        <v/>
      </c>
      <c r="DW25" t="str">
        <f t="shared" ca="1" si="40"/>
        <v/>
      </c>
      <c r="DX25" t="str">
        <f t="shared" ca="1" si="41"/>
        <v/>
      </c>
      <c r="EA25">
        <v>19</v>
      </c>
      <c r="EB25" t="str">
        <f t="shared" ca="1" si="42"/>
        <v/>
      </c>
      <c r="EC25" t="str">
        <f ca="1">IF(EB25&lt;&gt;"",VLOOKUP(EB25,Tabela1[],3,FALSE),"")</f>
        <v/>
      </c>
      <c r="ED25" t="str">
        <f t="shared" ca="1" si="139"/>
        <v/>
      </c>
      <c r="EE25" t="str">
        <f t="shared" ca="1" si="139"/>
        <v/>
      </c>
      <c r="EF25" t="str">
        <f t="shared" ca="1" si="139"/>
        <v/>
      </c>
      <c r="EG25" t="str">
        <f t="shared" ca="1" si="139"/>
        <v/>
      </c>
      <c r="EH25" t="str">
        <f t="shared" ca="1" si="139"/>
        <v/>
      </c>
      <c r="EI25" t="str">
        <f t="shared" ca="1" si="139"/>
        <v/>
      </c>
      <c r="EJ25" t="str">
        <f t="shared" ca="1" si="139"/>
        <v/>
      </c>
      <c r="EK25" t="str">
        <f t="shared" ca="1" si="139"/>
        <v/>
      </c>
      <c r="EL25">
        <v>19</v>
      </c>
      <c r="EM25" t="str">
        <f t="shared" ca="1" si="151"/>
        <v/>
      </c>
      <c r="EN25" t="str">
        <f t="shared" ca="1" si="151"/>
        <v/>
      </c>
      <c r="EO25" t="str">
        <f t="shared" ca="1" si="151"/>
        <v/>
      </c>
      <c r="EP25" t="str">
        <f t="shared" ca="1" si="151"/>
        <v/>
      </c>
      <c r="EQ25" t="str">
        <f t="shared" ca="1" si="151"/>
        <v/>
      </c>
      <c r="ER25" t="str">
        <f t="shared" ca="1" si="151"/>
        <v/>
      </c>
      <c r="ES25" t="str">
        <f t="shared" ca="1" si="151"/>
        <v/>
      </c>
      <c r="ET25" t="str">
        <f t="shared" ca="1" si="151"/>
        <v/>
      </c>
      <c r="EV25">
        <v>20</v>
      </c>
      <c r="EW25" t="str">
        <f ca="1">EM25</f>
        <v/>
      </c>
      <c r="EX25" t="str">
        <f ca="1">_xlfn.IFNA(IF(VLOOKUP($EW25,Tabela1[#All],6,FALSE)&lt;&gt;0,VLOOKUP($EW25,Tabela1[#All],6,FALSE),""),"")</f>
        <v/>
      </c>
      <c r="EY25" t="str">
        <f ca="1">_xlfn.IFNA(IF(VLOOKUP($EW25,Tabela1[#All],7,FALSE)&lt;&gt;0,VLOOKUP($EW25,Tabela1[#All],7,FALSE),""),"")</f>
        <v/>
      </c>
      <c r="EZ25" t="str">
        <f ca="1">_xlfn.IFNA(IF(VLOOKUP($EW25,Tabela1[#All],8,FALSE)&lt;&gt;0,VLOOKUP($EW25,Tabela1[#All],8,FALSE),""),"")</f>
        <v/>
      </c>
      <c r="FA25" t="str">
        <f ca="1">_xlfn.IFNA(IF(VLOOKUP($EW25,Tabela1[#All],10,FALSE)&lt;&gt;"0",VLOOKUP($EW25,Tabela1[#All],10,FALSE),""),"")</f>
        <v/>
      </c>
      <c r="FB25" t="str">
        <f t="shared" ca="1" si="45"/>
        <v/>
      </c>
      <c r="FC25" t="str">
        <f t="shared" ca="1" si="46"/>
        <v/>
      </c>
      <c r="FD25" t="str">
        <f t="shared" ca="1" si="47"/>
        <v/>
      </c>
      <c r="FE25" t="str">
        <f t="shared" ca="1" si="48"/>
        <v/>
      </c>
      <c r="FF25" t="str">
        <f t="shared" ca="1" si="49"/>
        <v/>
      </c>
      <c r="FG25" t="str">
        <f t="shared" ca="1" si="50"/>
        <v/>
      </c>
      <c r="FH25" t="str">
        <f t="shared" ca="1" si="51"/>
        <v/>
      </c>
      <c r="FI25" t="str">
        <f t="shared" ca="1" si="103"/>
        <v/>
      </c>
      <c r="FJ25" t="str">
        <f t="shared" ca="1" si="52"/>
        <v/>
      </c>
      <c r="FK25" t="str">
        <f t="shared" ca="1" si="52"/>
        <v/>
      </c>
      <c r="FL25" t="str">
        <f t="shared" ca="1" si="52"/>
        <v/>
      </c>
      <c r="FM25" t="str">
        <f ca="1">_xlfn.IFNA(IF(INDEX('Tabela kolorów'!$A$1:$AP$42,MATCH(FJ25,'Tabela kolorów'!$A$1:$AP$1,0),MATCH(FK25,'Tabela kolorów'!$A$1:$A$42,0))=1,"+","-"),"")</f>
        <v/>
      </c>
      <c r="FN25" s="1" t="str">
        <f ca="1">_xlfn.IFNA(IF(INDEX('Tabela kolorów'!$A$1:$AP$42,MATCH(FJ25,'Tabela kolorów'!$A$1:$AP$1,0),MATCH(FL25,'Tabela kolorów'!$A$1:$A$42,0))=1,"+","-"),"")</f>
        <v/>
      </c>
      <c r="FO25" s="1" t="str">
        <f ca="1">_xlfn.IFNA(IF(INDEX('Tabela kolorów'!$A$1:$AP$42,MATCH(FK25,'Tabela kolorów'!$A$1:$AP$1,0),MATCH(FL25,'Tabela kolorów'!$A$1:$A$42,0))=1,"+","-"),"")</f>
        <v/>
      </c>
      <c r="FP25" t="str">
        <f t="shared" ca="1" si="121"/>
        <v/>
      </c>
      <c r="FQ25" t="str">
        <f t="shared" ca="1" si="53"/>
        <v/>
      </c>
      <c r="FR25" t="str">
        <f t="shared" ca="1" si="54"/>
        <v/>
      </c>
      <c r="FU25">
        <v>19</v>
      </c>
      <c r="FV25" t="str">
        <f t="shared" ca="1" si="55"/>
        <v/>
      </c>
      <c r="FW25" t="str">
        <f ca="1">IF(FV25&lt;&gt;"",VLOOKUP(FV25,Tabela1[],3,FALSE),"")</f>
        <v/>
      </c>
      <c r="FX25" t="str">
        <f t="shared" ca="1" si="140"/>
        <v/>
      </c>
      <c r="FY25" t="str">
        <f t="shared" ca="1" si="140"/>
        <v/>
      </c>
      <c r="FZ25" t="str">
        <f t="shared" ca="1" si="140"/>
        <v/>
      </c>
      <c r="GA25" t="str">
        <f t="shared" ca="1" si="140"/>
        <v/>
      </c>
      <c r="GB25" t="str">
        <f t="shared" ca="1" si="140"/>
        <v/>
      </c>
      <c r="GC25" t="str">
        <f t="shared" ca="1" si="140"/>
        <v/>
      </c>
      <c r="GD25" t="str">
        <f t="shared" ca="1" si="140"/>
        <v/>
      </c>
      <c r="GE25" t="str">
        <f t="shared" ca="1" si="140"/>
        <v/>
      </c>
      <c r="GF25">
        <v>19</v>
      </c>
      <c r="GG25" t="str">
        <f t="shared" ca="1" si="141"/>
        <v/>
      </c>
      <c r="GH25" t="str">
        <f t="shared" ca="1" si="141"/>
        <v/>
      </c>
      <c r="GI25" t="str">
        <f t="shared" ca="1" si="141"/>
        <v/>
      </c>
      <c r="GJ25" t="str">
        <f t="shared" ca="1" si="141"/>
        <v/>
      </c>
      <c r="GK25" t="str">
        <f t="shared" ca="1" si="141"/>
        <v/>
      </c>
      <c r="GL25" t="str">
        <f t="shared" ca="1" si="141"/>
        <v/>
      </c>
      <c r="GM25" t="str">
        <f t="shared" ca="1" si="141"/>
        <v/>
      </c>
      <c r="GN25" t="str">
        <f t="shared" ca="1" si="141"/>
        <v/>
      </c>
      <c r="GP25">
        <v>20</v>
      </c>
      <c r="GQ25" t="str">
        <f ca="1">GG25</f>
        <v/>
      </c>
      <c r="GR25" t="str">
        <f ca="1">_xlfn.IFNA(IF(VLOOKUP($GQ25,Tabela1[#All],6,FALSE)&lt;&gt;0,VLOOKUP($GQ25,Tabela1[#All],6,FALSE),""),"")</f>
        <v/>
      </c>
      <c r="GS25" t="str">
        <f ca="1">_xlfn.IFNA(IF(VLOOKUP($GQ25,Tabela1[#All],7,FALSE)&lt;&gt;0,VLOOKUP($GQ25,Tabela1[#All],7,FALSE),""),"")</f>
        <v/>
      </c>
      <c r="GT25" t="str">
        <f ca="1">_xlfn.IFNA(IF(VLOOKUP($GQ25,Tabela1[#All],8,FALSE)&lt;&gt;0,VLOOKUP($GQ25,Tabela1[#All],8,FALSE),""),"")</f>
        <v/>
      </c>
      <c r="GU25" t="str">
        <f ca="1">_xlfn.IFNA(IF(VLOOKUP($GQ25,Tabela1[#All],10,FALSE)&lt;&gt;"0",VLOOKUP($GQ25,Tabela1[#All],10,FALSE),""),"")</f>
        <v/>
      </c>
      <c r="GV25" t="str">
        <f t="shared" ca="1" si="58"/>
        <v/>
      </c>
      <c r="GW25" t="str">
        <f t="shared" ca="1" si="59"/>
        <v/>
      </c>
      <c r="GX25" t="str">
        <f t="shared" ca="1" si="60"/>
        <v/>
      </c>
      <c r="GY25" t="str">
        <f t="shared" ca="1" si="61"/>
        <v/>
      </c>
      <c r="GZ25" t="str">
        <f t="shared" ca="1" si="62"/>
        <v/>
      </c>
      <c r="HA25" t="str">
        <f t="shared" ca="1" si="63"/>
        <v/>
      </c>
      <c r="HB25" t="str">
        <f t="shared" ca="1" si="64"/>
        <v/>
      </c>
      <c r="HC25" t="str">
        <f t="shared" ca="1" si="105"/>
        <v/>
      </c>
      <c r="HD25" t="str">
        <f t="shared" ca="1" si="65"/>
        <v/>
      </c>
      <c r="HE25" t="str">
        <f t="shared" ca="1" si="65"/>
        <v/>
      </c>
      <c r="HF25" t="str">
        <f t="shared" ca="1" si="65"/>
        <v/>
      </c>
      <c r="HG25" t="str">
        <f ca="1">_xlfn.IFNA(IF(INDEX('Tabela kolorów'!$A$1:$AP$42,MATCH(HD25,'Tabela kolorów'!$A$1:$AP$1,0),MATCH(HE25,'Tabela kolorów'!$A$1:$A$42,0))=1,"+","-"),"")</f>
        <v/>
      </c>
      <c r="HH25" s="1" t="str">
        <f ca="1">_xlfn.IFNA(IF(INDEX('Tabela kolorów'!$A$1:$AP$42,MATCH(HD25,'Tabela kolorów'!$A$1:$AP$1,0),MATCH(HF25,'Tabela kolorów'!$A$1:$A$42,0))=1,"+","-"),"")</f>
        <v/>
      </c>
      <c r="HI25" s="1" t="str">
        <f ca="1">_xlfn.IFNA(IF(INDEX('Tabela kolorów'!$A$1:$AP$42,MATCH(HE25,'Tabela kolorów'!$A$1:$AP$1,0),MATCH(HF25,'Tabela kolorów'!$A$1:$A$42,0))=1,"+","-"),"")</f>
        <v/>
      </c>
      <c r="HJ25" t="str">
        <f t="shared" ca="1" si="122"/>
        <v/>
      </c>
      <c r="HK25" t="str">
        <f t="shared" ca="1" si="66"/>
        <v/>
      </c>
      <c r="HL25" t="str">
        <f t="shared" ca="1" si="67"/>
        <v/>
      </c>
      <c r="HO25">
        <v>19</v>
      </c>
      <c r="HP25" t="str">
        <f t="shared" ca="1" si="68"/>
        <v/>
      </c>
      <c r="HQ25" t="str">
        <f ca="1">IF(HP25&lt;&gt;"",VLOOKUP(HP25,Tabela1[],3,FALSE),"")</f>
        <v/>
      </c>
      <c r="HR25" t="str">
        <f t="shared" ca="1" si="143"/>
        <v/>
      </c>
      <c r="HS25" t="str">
        <f t="shared" ca="1" si="143"/>
        <v/>
      </c>
      <c r="HT25" t="str">
        <f t="shared" ca="1" si="143"/>
        <v/>
      </c>
      <c r="HU25" t="str">
        <f t="shared" ca="1" si="143"/>
        <v/>
      </c>
      <c r="HV25" t="str">
        <f t="shared" ca="1" si="143"/>
        <v/>
      </c>
      <c r="HW25" t="str">
        <f t="shared" ca="1" si="143"/>
        <v/>
      </c>
      <c r="HX25" t="str">
        <f t="shared" ca="1" si="143"/>
        <v/>
      </c>
      <c r="HY25" t="str">
        <f t="shared" ca="1" si="143"/>
        <v/>
      </c>
      <c r="HZ25">
        <v>19</v>
      </c>
      <c r="IA25" t="str">
        <f t="shared" ca="1" si="144"/>
        <v/>
      </c>
      <c r="IB25" t="str">
        <f t="shared" ca="1" si="144"/>
        <v/>
      </c>
      <c r="IC25" t="str">
        <f t="shared" ca="1" si="144"/>
        <v/>
      </c>
      <c r="ID25" t="str">
        <f t="shared" ca="1" si="144"/>
        <v/>
      </c>
      <c r="IE25" t="str">
        <f t="shared" ca="1" si="144"/>
        <v/>
      </c>
      <c r="IF25" t="str">
        <f t="shared" ca="1" si="144"/>
        <v/>
      </c>
      <c r="IG25" t="str">
        <f t="shared" ca="1" si="144"/>
        <v/>
      </c>
      <c r="IH25" t="str">
        <f t="shared" ca="1" si="144"/>
        <v/>
      </c>
      <c r="IJ25">
        <v>20</v>
      </c>
      <c r="IK25" t="str">
        <f ca="1">IA25</f>
        <v/>
      </c>
      <c r="IL25" t="str">
        <f ca="1">_xlfn.IFNA(IF(VLOOKUP($IK25,Tabela1[#All],6,FALSE)&lt;&gt;0,VLOOKUP($IK25,Tabela1[#All],6,FALSE),""),"")</f>
        <v/>
      </c>
      <c r="IM25" t="str">
        <f ca="1">_xlfn.IFNA(IF(VLOOKUP($IK25,Tabela1[#All],7,FALSE)&lt;&gt;0,VLOOKUP($IK25,Tabela1[#All],7,FALSE),""),"")</f>
        <v/>
      </c>
      <c r="IN25" t="str">
        <f ca="1">_xlfn.IFNA(IF(VLOOKUP($IK25,Tabela1[#All],8,FALSE)&lt;&gt;0,VLOOKUP($IK25,Tabela1[#All],8,FALSE),""),"")</f>
        <v/>
      </c>
      <c r="IO25" t="str">
        <f ca="1">_xlfn.IFNA(IF(VLOOKUP($IK25,Tabela1[#All],10,FALSE)&lt;&gt;"0",VLOOKUP($IK25,Tabela1[#All],10,FALSE),""),"")</f>
        <v/>
      </c>
      <c r="IP25" t="str">
        <f t="shared" ca="1" si="71"/>
        <v/>
      </c>
      <c r="IQ25" t="str">
        <f t="shared" ca="1" si="72"/>
        <v/>
      </c>
      <c r="IR25" t="str">
        <f t="shared" ca="1" si="73"/>
        <v/>
      </c>
      <c r="IS25" t="str">
        <f t="shared" ca="1" si="74"/>
        <v/>
      </c>
      <c r="IT25" t="str">
        <f t="shared" ca="1" si="75"/>
        <v/>
      </c>
      <c r="IU25" t="str">
        <f t="shared" ca="1" si="76"/>
        <v/>
      </c>
      <c r="IV25" t="str">
        <f t="shared" ca="1" si="77"/>
        <v/>
      </c>
      <c r="IW25" t="str">
        <f t="shared" ca="1" si="107"/>
        <v/>
      </c>
      <c r="IX25" t="str">
        <f t="shared" ca="1" si="78"/>
        <v/>
      </c>
      <c r="IY25" t="str">
        <f t="shared" ca="1" si="78"/>
        <v/>
      </c>
      <c r="IZ25" t="str">
        <f t="shared" ca="1" si="78"/>
        <v/>
      </c>
      <c r="JA25" t="str">
        <f ca="1">_xlfn.IFNA(IF(INDEX('Tabela kolorów'!$A$1:$AP$42,MATCH(IX25,'Tabela kolorów'!$A$1:$AP$1,0),MATCH(IY25,'Tabela kolorów'!$A$1:$A$42,0))=1,"+","-"),"")</f>
        <v/>
      </c>
      <c r="JB25" s="1" t="str">
        <f ca="1">_xlfn.IFNA(IF(INDEX('Tabela kolorów'!$A$1:$AP$42,MATCH(IX25,'Tabela kolorów'!$A$1:$AP$1,0),MATCH(IZ25,'Tabela kolorów'!$A$1:$A$42,0))=1,"+","-"),"")</f>
        <v/>
      </c>
      <c r="JC25" s="1" t="str">
        <f ca="1">_xlfn.IFNA(IF(INDEX('Tabela kolorów'!$A$1:$AP$42,MATCH(IY25,'Tabela kolorów'!$A$1:$AP$1,0),MATCH(IZ25,'Tabela kolorów'!$A$1:$A$42,0))=1,"+","-"),"")</f>
        <v/>
      </c>
      <c r="JD25" t="str">
        <f t="shared" ca="1" si="123"/>
        <v/>
      </c>
      <c r="JE25" t="str">
        <f t="shared" ca="1" si="79"/>
        <v/>
      </c>
      <c r="JF25" t="str">
        <f t="shared" ca="1" si="80"/>
        <v/>
      </c>
      <c r="JI25">
        <v>19</v>
      </c>
      <c r="JJ25" t="str">
        <f t="shared" ca="1" si="81"/>
        <v/>
      </c>
      <c r="JK25" t="str">
        <f ca="1">IF(JJ25&lt;&gt;"",VLOOKUP(JJ25,Tabela1[],3,FALSE),"")</f>
        <v/>
      </c>
      <c r="JL25" t="str">
        <f t="shared" ca="1" si="146"/>
        <v/>
      </c>
      <c r="JM25" t="str">
        <f t="shared" ca="1" si="146"/>
        <v/>
      </c>
      <c r="JN25" t="str">
        <f t="shared" ca="1" si="146"/>
        <v/>
      </c>
      <c r="JO25" t="str">
        <f t="shared" ca="1" si="146"/>
        <v/>
      </c>
      <c r="JP25" t="str">
        <f t="shared" ca="1" si="146"/>
        <v/>
      </c>
      <c r="JQ25" t="str">
        <f t="shared" ca="1" si="146"/>
        <v/>
      </c>
      <c r="JR25" t="str">
        <f t="shared" ca="1" si="146"/>
        <v/>
      </c>
      <c r="JS25" t="str">
        <f t="shared" ca="1" si="146"/>
        <v/>
      </c>
      <c r="JT25">
        <v>19</v>
      </c>
      <c r="JU25" t="str">
        <f t="shared" ca="1" si="147"/>
        <v/>
      </c>
      <c r="JV25" t="str">
        <f t="shared" ca="1" si="147"/>
        <v/>
      </c>
      <c r="JW25" t="str">
        <f t="shared" ca="1" si="147"/>
        <v/>
      </c>
      <c r="JX25" t="str">
        <f t="shared" ca="1" si="147"/>
        <v/>
      </c>
      <c r="JY25" t="str">
        <f t="shared" ca="1" si="147"/>
        <v/>
      </c>
      <c r="JZ25" t="str">
        <f t="shared" ca="1" si="147"/>
        <v/>
      </c>
      <c r="KA25" t="str">
        <f t="shared" ca="1" si="147"/>
        <v/>
      </c>
      <c r="KB25" t="str">
        <f t="shared" ca="1" si="147"/>
        <v/>
      </c>
      <c r="KD25">
        <v>20</v>
      </c>
      <c r="KE25" t="str">
        <f ca="1">JU25</f>
        <v/>
      </c>
      <c r="KF25" t="str">
        <f ca="1">_xlfn.IFNA(IF(VLOOKUP($KE25,Tabela1[#All],6,FALSE)&lt;&gt;0,VLOOKUP($KE25,Tabela1[#All],6,FALSE),""),"")</f>
        <v/>
      </c>
      <c r="KG25" t="str">
        <f ca="1">_xlfn.IFNA(IF(VLOOKUP($KE25,Tabela1[#All],7,FALSE)&lt;&gt;0,VLOOKUP($KE25,Tabela1[#All],7,FALSE),""),"")</f>
        <v/>
      </c>
      <c r="KH25" t="str">
        <f ca="1">_xlfn.IFNA(IF(VLOOKUP($KE25,Tabela1[#All],8,FALSE)&lt;&gt;0,VLOOKUP($KE25,Tabela1[#All],8,FALSE),""),"")</f>
        <v/>
      </c>
      <c r="KI25" t="str">
        <f ca="1">_xlfn.IFNA(IF(VLOOKUP($KE25,Tabela1[#All],10,FALSE)&lt;&gt;"0",VLOOKUP($KE25,Tabela1[#All],10,FALSE),""),"")</f>
        <v/>
      </c>
      <c r="KJ25" t="str">
        <f t="shared" ca="1" si="109"/>
        <v/>
      </c>
      <c r="KK25" t="str">
        <f t="shared" ca="1" si="110"/>
        <v/>
      </c>
      <c r="KL25" t="str">
        <f t="shared" ca="1" si="111"/>
        <v/>
      </c>
      <c r="KM25" t="str">
        <f t="shared" ca="1" si="84"/>
        <v/>
      </c>
      <c r="KN25" t="str">
        <f t="shared" ca="1" si="85"/>
        <v/>
      </c>
      <c r="KO25" t="str">
        <f t="shared" ca="1" si="86"/>
        <v/>
      </c>
      <c r="KP25" t="str">
        <f t="shared" ca="1" si="87"/>
        <v/>
      </c>
      <c r="KQ25" t="str">
        <f t="shared" ca="1" si="112"/>
        <v/>
      </c>
      <c r="KR25" t="str">
        <f t="shared" ca="1" si="88"/>
        <v/>
      </c>
      <c r="KS25" t="str">
        <f t="shared" ca="1" si="88"/>
        <v/>
      </c>
      <c r="KT25" t="str">
        <f t="shared" ca="1" si="88"/>
        <v/>
      </c>
      <c r="KU25" t="str">
        <f ca="1">_xlfn.IFNA(IF(INDEX('Tabela kolorów'!$A$1:$AP$42,MATCH(KR25,'Tabela kolorów'!$A$1:$AP$1,0),MATCH(KS25,'Tabela kolorów'!$A$1:$A$42,0))=1,"+","-"),"")</f>
        <v/>
      </c>
      <c r="KV25" s="1" t="str">
        <f ca="1">_xlfn.IFNA(IF(INDEX('Tabela kolorów'!$A$1:$AP$42,MATCH(KR25,'Tabela kolorów'!$A$1:$AP$1,0),MATCH(KT25,'Tabela kolorów'!$A$1:$A$42,0))=1,"+","-"),"")</f>
        <v/>
      </c>
      <c r="KW25" s="1" t="str">
        <f ca="1">_xlfn.IFNA(IF(INDEX('Tabela kolorów'!$A$1:$AP$42,MATCH(KS25,'Tabela kolorów'!$A$1:$AP$1,0),MATCH(KT25,'Tabela kolorów'!$A$1:$A$42,0))=1,"+","-"),"")</f>
        <v/>
      </c>
      <c r="KX25" t="str">
        <f t="shared" ca="1" si="133"/>
        <v/>
      </c>
      <c r="KY25" t="str">
        <f t="shared" ca="1" si="89"/>
        <v/>
      </c>
      <c r="KZ25" t="str">
        <f t="shared" ca="1" si="90"/>
        <v/>
      </c>
      <c r="LC25">
        <v>19</v>
      </c>
      <c r="LD25" t="str">
        <f t="shared" ca="1" si="91"/>
        <v/>
      </c>
      <c r="LE25" t="str">
        <f ca="1">IF(LD25&lt;&gt;"",VLOOKUP(LD25,Tabela1[],3,FALSE),"")</f>
        <v/>
      </c>
      <c r="LF25" t="str">
        <f t="shared" ca="1" si="149"/>
        <v/>
      </c>
      <c r="LG25" t="str">
        <f t="shared" ca="1" si="149"/>
        <v/>
      </c>
      <c r="LH25" t="str">
        <f t="shared" ca="1" si="149"/>
        <v/>
      </c>
      <c r="LI25" t="str">
        <f t="shared" ca="1" si="149"/>
        <v/>
      </c>
      <c r="LJ25" t="str">
        <f t="shared" ca="1" si="149"/>
        <v/>
      </c>
      <c r="LK25" t="str">
        <f t="shared" ca="1" si="149"/>
        <v/>
      </c>
      <c r="LL25" t="str">
        <f t="shared" ca="1" si="149"/>
        <v/>
      </c>
      <c r="LM25" t="str">
        <f t="shared" ca="1" si="149"/>
        <v/>
      </c>
      <c r="LN25">
        <v>19</v>
      </c>
      <c r="LO25" t="str">
        <f t="shared" ca="1" si="152"/>
        <v/>
      </c>
      <c r="LP25" t="str">
        <f t="shared" ca="1" si="152"/>
        <v/>
      </c>
      <c r="LQ25" t="str">
        <f t="shared" ca="1" si="152"/>
        <v/>
      </c>
      <c r="LR25" t="str">
        <f t="shared" ca="1" si="152"/>
        <v/>
      </c>
      <c r="LS25" t="str">
        <f t="shared" ca="1" si="152"/>
        <v/>
      </c>
      <c r="LT25" t="str">
        <f t="shared" ca="1" si="152"/>
        <v/>
      </c>
      <c r="LU25" t="str">
        <f t="shared" ca="1" si="152"/>
        <v/>
      </c>
      <c r="LV25" t="str">
        <f t="shared" ca="1" si="152"/>
        <v/>
      </c>
    </row>
    <row r="26" spans="1:334" x14ac:dyDescent="0.3">
      <c r="A26" t="s">
        <v>711</v>
      </c>
      <c r="B26" t="s">
        <v>445</v>
      </c>
      <c r="C26" t="s">
        <v>7</v>
      </c>
      <c r="D26" t="s">
        <v>11</v>
      </c>
      <c r="E26" t="str">
        <f t="shared" si="0"/>
        <v>uniwersalneelegancki</v>
      </c>
      <c r="F26" t="s">
        <v>597</v>
      </c>
      <c r="G26" t="s">
        <v>686</v>
      </c>
      <c r="I26" t="s">
        <v>9</v>
      </c>
      <c r="K26" s="731"/>
      <c r="L26" s="679">
        <v>19</v>
      </c>
      <c r="N26" s="672" t="str">
        <f>_xlfn.IFNA(IF(VLOOKUP($M26,Tabela1[#All],6,FALSE)&lt;&gt;0,VLOOKUP($M26,Tabela1[#All],6,FALSE),""),"")</f>
        <v/>
      </c>
      <c r="O26" s="672" t="str">
        <f>_xlfn.IFNA(IF(VLOOKUP($M26,Tabela1[#All],7,FALSE)&lt;&gt;0,VLOOKUP($M26,Tabela1[#All],7,FALSE),""),"")</f>
        <v/>
      </c>
      <c r="P26" s="672" t="str">
        <f>_xlfn.IFNA(IF(VLOOKUP($M26,Tabela1[#All],8,FALSE)&lt;&gt;0,VLOOKUP($M26,Tabela1[#All],8,FALSE),""),"")</f>
        <v/>
      </c>
      <c r="Q26" s="684" t="str">
        <f>_xlfn.IFNA(IF(VLOOKUP($M26,Tabela1[#All],10,FALSE)&lt;&gt;"0",VLOOKUP($M26,Tabela1[#All],10,FALSE),""),"")</f>
        <v/>
      </c>
      <c r="R26" s="686" t="str">
        <f t="shared" si="114"/>
        <v/>
      </c>
      <c r="S26" s="672" t="str">
        <f t="shared" si="115"/>
        <v/>
      </c>
      <c r="T26" s="672" t="str">
        <f t="shared" si="125"/>
        <v/>
      </c>
      <c r="U26" s="672" t="str">
        <f t="shared" si="126"/>
        <v/>
      </c>
      <c r="V26" s="672" t="str">
        <f t="shared" si="116"/>
        <v/>
      </c>
      <c r="W26" s="672" t="str">
        <f t="shared" si="127"/>
        <v/>
      </c>
      <c r="X26" s="687" t="str">
        <f t="shared" si="128"/>
        <v/>
      </c>
      <c r="Y26" s="686" t="str">
        <f t="shared" si="129"/>
        <v/>
      </c>
      <c r="Z26" s="672" t="str">
        <f t="shared" si="117"/>
        <v/>
      </c>
      <c r="AA26" s="672" t="str">
        <f t="shared" si="117"/>
        <v/>
      </c>
      <c r="AB26" s="679" t="str">
        <f t="shared" si="117"/>
        <v/>
      </c>
      <c r="AC26" s="685" t="str">
        <f>_xlfn.IFNA(IF(INDEX('Tabela kolorów'!$A$1:$AP$42,MATCH(Z26,'Tabela kolorów'!$A$1:$AP$1,0),MATCH(AA26,'Tabela kolorów'!$A$1:$A$42,0))=1,"+","-"),"")</f>
        <v/>
      </c>
      <c r="AD26" s="10" t="str">
        <f>_xlfn.IFNA(IF(INDEX('Tabela kolorów'!$A$1:$AP$42,MATCH(Z26,'Tabela kolorów'!$A$1:$AP$1,0),MATCH(AB26,'Tabela kolorów'!$A$1:$A$42,0))=1,"+","-"),"")</f>
        <v/>
      </c>
      <c r="AE26" s="10" t="str">
        <f>_xlfn.IFNA(IF(INDEX('Tabela kolorów'!$A$1:$AP$42,MATCH(AA26,'Tabela kolorów'!$A$1:$AP$1,0),MATCH(AB26,'Tabela kolorów'!$A$1:$A$42,0))=1,"+","-"),"")</f>
        <v/>
      </c>
      <c r="AF26" s="679" t="str">
        <f t="shared" si="136"/>
        <v/>
      </c>
      <c r="AG26" s="688" t="str">
        <f t="shared" si="118"/>
        <v/>
      </c>
      <c r="AH26" s="701" t="str">
        <f t="shared" si="131"/>
        <v/>
      </c>
      <c r="AK26" s="10">
        <v>19</v>
      </c>
      <c r="AL26" s="672" t="str">
        <f t="shared" ca="1" si="94"/>
        <v/>
      </c>
      <c r="AM26" s="672" t="str">
        <f ca="1">IF(AL26&lt;&gt;"",VLOOKUP(AL26,Tabela1[],3,FALSE),"")</f>
        <v/>
      </c>
      <c r="AN26" s="672" t="str">
        <f t="shared" ca="1" si="150"/>
        <v/>
      </c>
      <c r="AO26" s="672" t="str">
        <f t="shared" ca="1" si="150"/>
        <v/>
      </c>
      <c r="AP26" s="672" t="str">
        <f t="shared" ca="1" si="150"/>
        <v/>
      </c>
      <c r="AQ26" s="672" t="str">
        <f t="shared" ca="1" si="150"/>
        <v/>
      </c>
      <c r="AR26" s="672" t="str">
        <f t="shared" ca="1" si="150"/>
        <v/>
      </c>
      <c r="AS26" s="672" t="str">
        <f t="shared" ca="1" si="150"/>
        <v/>
      </c>
      <c r="AT26" s="672" t="str">
        <f t="shared" ca="1" si="150"/>
        <v/>
      </c>
      <c r="AU26" s="672" t="str">
        <f t="shared" ca="1" si="150"/>
        <v/>
      </c>
      <c r="AW26" s="702">
        <v>17</v>
      </c>
      <c r="AX26" s="682" t="str">
        <f t="shared" ca="1" si="153"/>
        <v/>
      </c>
      <c r="AY26" s="682" t="str">
        <f t="shared" ca="1" si="153"/>
        <v/>
      </c>
      <c r="AZ26" s="682" t="str">
        <f t="shared" ca="1" si="153"/>
        <v/>
      </c>
      <c r="BA26" s="682" t="str">
        <f t="shared" ca="1" si="153"/>
        <v/>
      </c>
      <c r="BB26" s="682" t="str">
        <f t="shared" ca="1" si="153"/>
        <v/>
      </c>
      <c r="BC26" s="682" t="str">
        <f t="shared" ca="1" si="153"/>
        <v/>
      </c>
      <c r="BD26" s="682" t="str">
        <f t="shared" ca="1" si="153"/>
        <v/>
      </c>
      <c r="BE26" s="682" t="str">
        <f t="shared" ca="1" si="153"/>
        <v/>
      </c>
      <c r="BG26" s="392"/>
      <c r="BH26" t="s">
        <v>446</v>
      </c>
      <c r="BJ26" t="str">
        <f>_xlfn.IFNA(IF(VLOOKUP($BI26,Tabela1[#All],6,FALSE)&lt;&gt;0,VLOOKUP($BI26,Tabela1[#All],6,FALSE),""),"")</f>
        <v/>
      </c>
      <c r="BK26" t="str">
        <f>_xlfn.IFNA(IF(VLOOKUP($BI26,Tabela1[#All],7,FALSE)&lt;&gt;0,VLOOKUP($BI26,Tabela1[#All],7,FALSE),""),"")</f>
        <v/>
      </c>
      <c r="BL26" t="str">
        <f>_xlfn.IFNA(IF(VLOOKUP($BI26,Tabela1[#All],8,FALSE)&lt;&gt;0,VLOOKUP($BI26,Tabela1[#All],8,FALSE),""),"")</f>
        <v/>
      </c>
      <c r="BM26" t="str">
        <f>_xlfn.IFNA(IF(VLOOKUP($BI26,Tabela1[#All],10,FALSE)&lt;&gt;"0",VLOOKUP($BI26,Tabela1[#All],10,FALSE),""),"")</f>
        <v/>
      </c>
      <c r="BN26" t="str">
        <f t="shared" si="19"/>
        <v/>
      </c>
      <c r="BO26" t="str">
        <f t="shared" si="20"/>
        <v/>
      </c>
      <c r="BP26" t="str">
        <f t="shared" si="21"/>
        <v/>
      </c>
      <c r="BQ26" t="str">
        <f t="shared" si="22"/>
        <v/>
      </c>
      <c r="BR26" t="str">
        <f t="shared" si="23"/>
        <v/>
      </c>
      <c r="BS26" t="str">
        <f t="shared" si="24"/>
        <v/>
      </c>
      <c r="BT26" t="str">
        <f t="shared" si="25"/>
        <v/>
      </c>
      <c r="BU26" t="str">
        <f t="shared" si="97"/>
        <v/>
      </c>
      <c r="BV26" t="str">
        <f t="shared" ref="BV26:BX45" si="154">TRIM(MID(SUBSTITUTE($BU26,";",REPT(" ",LEN($BU26))),BV$5*LEN($BU26)+1,LEN($BU26)))</f>
        <v/>
      </c>
      <c r="BW26" t="str">
        <f t="shared" si="154"/>
        <v/>
      </c>
      <c r="BX26" t="str">
        <f t="shared" si="154"/>
        <v/>
      </c>
      <c r="BY26" t="str">
        <f>_xlfn.IFNA(IF(INDEX('Tabela kolorów'!$A$1:$AP$42,MATCH(BV26,'Tabela kolorów'!$A$1:$AP$1,0),MATCH(BW26,'Tabela kolorów'!$A$1:$A$42,0))=1,"+","-"),"")</f>
        <v/>
      </c>
      <c r="BZ26" s="1" t="str">
        <f>_xlfn.IFNA(IF(INDEX('Tabela kolorów'!$A$1:$AP$42,MATCH(BV26,'Tabela kolorów'!$A$1:$AP$1,0),MATCH(BX26,'Tabela kolorów'!$A$1:$A$42,0))=1,"+","-"),"")</f>
        <v/>
      </c>
      <c r="CA26" s="1" t="str">
        <f>_xlfn.IFNA(IF(INDEX('Tabela kolorów'!$A$1:$AP$42,MATCH(BW26,'Tabela kolorów'!$A$1:$AP$1,0),MATCH(BX26,'Tabela kolorów'!$A$1:$A$42,0))=1,"+","-"),"")</f>
        <v/>
      </c>
      <c r="CB26" t="str">
        <f t="shared" si="98"/>
        <v/>
      </c>
      <c r="CC26" t="str">
        <f t="shared" si="27"/>
        <v/>
      </c>
      <c r="CD26" t="str">
        <f t="shared" si="28"/>
        <v/>
      </c>
      <c r="CG26">
        <v>20</v>
      </c>
      <c r="CH26" t="str">
        <f t="shared" ca="1" si="29"/>
        <v/>
      </c>
      <c r="CI26" t="str">
        <f ca="1">IF(CH26&lt;&gt;"",VLOOKUP(CH26,Tabela1[],3,FALSE),"")</f>
        <v/>
      </c>
      <c r="CJ26" t="str">
        <f t="shared" ref="CJ26:CQ35" ca="1" si="155">IF($CH26&lt;&gt;"",IF($CI26=CJ$5,$CH26,""),"")</f>
        <v/>
      </c>
      <c r="CK26" t="str">
        <f t="shared" ca="1" si="155"/>
        <v/>
      </c>
      <c r="CL26" t="str">
        <f t="shared" ca="1" si="155"/>
        <v/>
      </c>
      <c r="CM26" t="str">
        <f t="shared" ca="1" si="155"/>
        <v/>
      </c>
      <c r="CN26" t="str">
        <f t="shared" ca="1" si="155"/>
        <v/>
      </c>
      <c r="CO26" t="str">
        <f t="shared" ca="1" si="155"/>
        <v/>
      </c>
      <c r="CP26" t="str">
        <f t="shared" ca="1" si="155"/>
        <v/>
      </c>
      <c r="CQ26" t="str">
        <f t="shared" ca="1" si="155"/>
        <v/>
      </c>
      <c r="CR26">
        <v>20</v>
      </c>
      <c r="CS26" t="str">
        <f t="shared" ca="1" si="138"/>
        <v/>
      </c>
      <c r="CT26" t="str">
        <f t="shared" ca="1" si="138"/>
        <v/>
      </c>
      <c r="CU26" t="str">
        <f t="shared" ca="1" si="138"/>
        <v/>
      </c>
      <c r="CV26" t="str">
        <f t="shared" ca="1" si="138"/>
        <v/>
      </c>
      <c r="CW26" t="str">
        <f t="shared" ca="1" si="138"/>
        <v/>
      </c>
      <c r="CX26" t="str">
        <f t="shared" ca="1" si="138"/>
        <v/>
      </c>
      <c r="CY26" t="str">
        <f t="shared" ca="1" si="138"/>
        <v/>
      </c>
      <c r="CZ26" t="str">
        <f t="shared" ca="1" si="138"/>
        <v/>
      </c>
      <c r="DB26" t="s">
        <v>446</v>
      </c>
      <c r="DD26" t="str">
        <f>_xlfn.IFNA(IF(VLOOKUP($DC26,Tabela1[#All],6,FALSE)&lt;&gt;0,VLOOKUP($DC26,Tabela1[#All],6,FALSE),""),"")</f>
        <v/>
      </c>
      <c r="DE26" t="str">
        <f>_xlfn.IFNA(IF(VLOOKUP($DC26,Tabela1[#All],7,FALSE)&lt;&gt;0,VLOOKUP($DC26,Tabela1[#All],7,FALSE),""),"")</f>
        <v/>
      </c>
      <c r="DF26" t="str">
        <f>_xlfn.IFNA(IF(VLOOKUP($DC26,Tabela1[#All],8,FALSE)&lt;&gt;0,VLOOKUP($DC26,Tabela1[#All],8,FALSE),""),"")</f>
        <v/>
      </c>
      <c r="DG26" t="str">
        <f>_xlfn.IFNA(IF(VLOOKUP($DC26,Tabela1[#All],10,FALSE)&lt;&gt;"0",VLOOKUP($DC26,Tabela1[#All],10,FALSE),""),"")</f>
        <v/>
      </c>
      <c r="DH26" t="str">
        <f t="shared" si="32"/>
        <v/>
      </c>
      <c r="DI26" t="str">
        <f t="shared" si="33"/>
        <v/>
      </c>
      <c r="DJ26" t="str">
        <f t="shared" si="34"/>
        <v/>
      </c>
      <c r="DK26" t="str">
        <f t="shared" si="35"/>
        <v/>
      </c>
      <c r="DL26" t="str">
        <f t="shared" si="36"/>
        <v/>
      </c>
      <c r="DM26" t="str">
        <f t="shared" si="37"/>
        <v/>
      </c>
      <c r="DN26" t="str">
        <f t="shared" si="38"/>
        <v/>
      </c>
      <c r="DO26" t="str">
        <f t="shared" si="134"/>
        <v/>
      </c>
      <c r="DP26" t="str">
        <f t="shared" ref="DP26:DR45" si="156">TRIM(MID(SUBSTITUTE($DO26,";",REPT(" ",LEN($DO26))),DP$5*LEN($DO26)+1,LEN($DO26)))</f>
        <v/>
      </c>
      <c r="DQ26" t="str">
        <f t="shared" si="156"/>
        <v/>
      </c>
      <c r="DR26" t="str">
        <f t="shared" si="156"/>
        <v/>
      </c>
      <c r="DS26" t="str">
        <f>_xlfn.IFNA(IF(INDEX('Tabela kolorów'!$A$1:$AP$42,MATCH(DP26,'Tabela kolorów'!$A$1:$AP$1,0),MATCH(DQ26,'Tabela kolorów'!$A$1:$A$42,0))=1,"+","-"),"")</f>
        <v/>
      </c>
      <c r="DT26" s="1" t="str">
        <f>_xlfn.IFNA(IF(INDEX('Tabela kolorów'!$A$1:$AP$42,MATCH(DP26,'Tabela kolorów'!$A$1:$AP$1,0),MATCH(DR26,'Tabela kolorów'!$A$1:$A$42,0))=1,"+","-"),"")</f>
        <v/>
      </c>
      <c r="DU26" s="1" t="str">
        <f>_xlfn.IFNA(IF(INDEX('Tabela kolorów'!$A$1:$AP$42,MATCH(DQ26,'Tabela kolorów'!$A$1:$AP$1,0),MATCH(DR26,'Tabela kolorów'!$A$1:$A$42,0))=1,"+","-"),"")</f>
        <v/>
      </c>
      <c r="DV26" t="str">
        <f t="shared" si="120"/>
        <v/>
      </c>
      <c r="DW26" t="str">
        <f t="shared" si="40"/>
        <v/>
      </c>
      <c r="DX26" t="str">
        <f t="shared" si="41"/>
        <v/>
      </c>
      <c r="EA26">
        <v>20</v>
      </c>
      <c r="EB26" t="str">
        <f t="shared" ca="1" si="42"/>
        <v/>
      </c>
      <c r="EC26" t="str">
        <f ca="1">IF(EB26&lt;&gt;"",VLOOKUP(EB26,Tabela1[],3,FALSE),"")</f>
        <v/>
      </c>
      <c r="ED26" t="str">
        <f t="shared" ref="ED26:EK35" ca="1" si="157">IF($EB26&lt;&gt;"",IF($EC26=ED$5,$EB26,""),"")</f>
        <v/>
      </c>
      <c r="EE26" t="str">
        <f t="shared" ca="1" si="157"/>
        <v/>
      </c>
      <c r="EF26" t="str">
        <f t="shared" ca="1" si="157"/>
        <v/>
      </c>
      <c r="EG26" t="str">
        <f t="shared" ca="1" si="157"/>
        <v/>
      </c>
      <c r="EH26" t="str">
        <f t="shared" ca="1" si="157"/>
        <v/>
      </c>
      <c r="EI26" t="str">
        <f t="shared" ca="1" si="157"/>
        <v/>
      </c>
      <c r="EJ26" t="str">
        <f t="shared" ca="1" si="157"/>
        <v/>
      </c>
      <c r="EK26" t="str">
        <f t="shared" ca="1" si="157"/>
        <v/>
      </c>
      <c r="EL26">
        <v>20</v>
      </c>
      <c r="EM26" t="str">
        <f t="shared" ca="1" si="151"/>
        <v/>
      </c>
      <c r="EN26" t="str">
        <f t="shared" ca="1" si="151"/>
        <v/>
      </c>
      <c r="EO26" t="str">
        <f t="shared" ca="1" si="151"/>
        <v/>
      </c>
      <c r="EP26" t="str">
        <f t="shared" ca="1" si="151"/>
        <v/>
      </c>
      <c r="EQ26" t="str">
        <f t="shared" ca="1" si="151"/>
        <v/>
      </c>
      <c r="ER26" t="str">
        <f t="shared" ca="1" si="151"/>
        <v/>
      </c>
      <c r="ES26" t="str">
        <f t="shared" ca="1" si="151"/>
        <v/>
      </c>
      <c r="ET26" t="str">
        <f t="shared" ca="1" si="151"/>
        <v/>
      </c>
      <c r="EV26" t="s">
        <v>446</v>
      </c>
      <c r="EX26" t="str">
        <f>_xlfn.IFNA(IF(VLOOKUP($EW26,Tabela1[#All],6,FALSE)&lt;&gt;0,VLOOKUP($EW26,Tabela1[#All],6,FALSE),""),"")</f>
        <v/>
      </c>
      <c r="EY26" t="str">
        <f>_xlfn.IFNA(IF(VLOOKUP($EW26,Tabela1[#All],7,FALSE)&lt;&gt;0,VLOOKUP($EW26,Tabela1[#All],7,FALSE),""),"")</f>
        <v/>
      </c>
      <c r="EZ26" t="str">
        <f>_xlfn.IFNA(IF(VLOOKUP($EW26,Tabela1[#All],8,FALSE)&lt;&gt;0,VLOOKUP($EW26,Tabela1[#All],8,FALSE),""),"")</f>
        <v/>
      </c>
      <c r="FA26" t="str">
        <f>_xlfn.IFNA(IF(VLOOKUP($EW26,Tabela1[#All],10,FALSE)&lt;&gt;"0",VLOOKUP($EW26,Tabela1[#All],10,FALSE),""),"")</f>
        <v/>
      </c>
      <c r="FB26" t="str">
        <f t="shared" si="45"/>
        <v/>
      </c>
      <c r="FC26" t="str">
        <f t="shared" si="46"/>
        <v/>
      </c>
      <c r="FD26" t="str">
        <f t="shared" si="47"/>
        <v/>
      </c>
      <c r="FE26" t="str">
        <f t="shared" si="48"/>
        <v/>
      </c>
      <c r="FF26" t="str">
        <f t="shared" si="49"/>
        <v/>
      </c>
      <c r="FG26" t="str">
        <f t="shared" si="50"/>
        <v/>
      </c>
      <c r="FH26" t="str">
        <f t="shared" si="51"/>
        <v/>
      </c>
      <c r="FI26" t="str">
        <f t="shared" si="103"/>
        <v/>
      </c>
      <c r="FJ26" t="str">
        <f t="shared" ref="FJ26:FL45" si="158">TRIM(MID(SUBSTITUTE($FI26,";",REPT(" ",LEN($FI26))),FJ$5*LEN($FI26)+1,LEN($FI26)))</f>
        <v/>
      </c>
      <c r="FK26" t="str">
        <f t="shared" si="158"/>
        <v/>
      </c>
      <c r="FL26" t="str">
        <f t="shared" si="158"/>
        <v/>
      </c>
      <c r="FM26" t="str">
        <f>_xlfn.IFNA(IF(INDEX('Tabela kolorów'!$A$1:$AP$42,MATCH(FJ26,'Tabela kolorów'!$A$1:$AP$1,0),MATCH(FK26,'Tabela kolorów'!$A$1:$A$42,0))=1,"+","-"),"")</f>
        <v/>
      </c>
      <c r="FN26" s="1" t="str">
        <f>_xlfn.IFNA(IF(INDEX('Tabela kolorów'!$A$1:$AP$42,MATCH(FJ26,'Tabela kolorów'!$A$1:$AP$1,0),MATCH(FL26,'Tabela kolorów'!$A$1:$A$42,0))=1,"+","-"),"")</f>
        <v/>
      </c>
      <c r="FO26" s="1" t="str">
        <f>_xlfn.IFNA(IF(INDEX('Tabela kolorów'!$A$1:$AP$42,MATCH(FK26,'Tabela kolorów'!$A$1:$AP$1,0),MATCH(FL26,'Tabela kolorów'!$A$1:$A$42,0))=1,"+","-"),"")</f>
        <v/>
      </c>
      <c r="FP26" t="str">
        <f t="shared" si="121"/>
        <v/>
      </c>
      <c r="FQ26" t="str">
        <f t="shared" si="53"/>
        <v/>
      </c>
      <c r="FR26" t="str">
        <f t="shared" si="54"/>
        <v/>
      </c>
      <c r="FU26">
        <v>20</v>
      </c>
      <c r="FV26" t="str">
        <f t="shared" ca="1" si="55"/>
        <v/>
      </c>
      <c r="FW26" t="str">
        <f ca="1">IF(FV26&lt;&gt;"",VLOOKUP(FV26,Tabela1[],3,FALSE),"")</f>
        <v/>
      </c>
      <c r="FX26" t="str">
        <f t="shared" ref="FX26:GE35" ca="1" si="159">IF($FV26&lt;&gt;"",IF($FW26=FX$5,$FV26,""),"")</f>
        <v/>
      </c>
      <c r="FY26" t="str">
        <f t="shared" ca="1" si="159"/>
        <v/>
      </c>
      <c r="FZ26" t="str">
        <f t="shared" ca="1" si="159"/>
        <v/>
      </c>
      <c r="GA26" t="str">
        <f t="shared" ca="1" si="159"/>
        <v/>
      </c>
      <c r="GB26" t="str">
        <f t="shared" ca="1" si="159"/>
        <v/>
      </c>
      <c r="GC26" t="str">
        <f t="shared" ca="1" si="159"/>
        <v/>
      </c>
      <c r="GD26" t="str">
        <f t="shared" ca="1" si="159"/>
        <v/>
      </c>
      <c r="GE26" t="str">
        <f t="shared" ca="1" si="159"/>
        <v/>
      </c>
      <c r="GF26">
        <v>20</v>
      </c>
      <c r="GG26" t="str">
        <f t="shared" ca="1" si="141"/>
        <v/>
      </c>
      <c r="GH26" t="str">
        <f t="shared" ca="1" si="141"/>
        <v/>
      </c>
      <c r="GI26" t="str">
        <f t="shared" ca="1" si="141"/>
        <v/>
      </c>
      <c r="GJ26" t="str">
        <f t="shared" ca="1" si="141"/>
        <v/>
      </c>
      <c r="GK26" t="str">
        <f t="shared" ca="1" si="141"/>
        <v/>
      </c>
      <c r="GL26" t="str">
        <f t="shared" ca="1" si="141"/>
        <v/>
      </c>
      <c r="GM26" t="str">
        <f t="shared" ca="1" si="141"/>
        <v/>
      </c>
      <c r="GN26" t="str">
        <f t="shared" ca="1" si="141"/>
        <v/>
      </c>
      <c r="GP26" t="s">
        <v>446</v>
      </c>
      <c r="GR26" t="str">
        <f>_xlfn.IFNA(IF(VLOOKUP($GQ26,Tabela1[#All],6,FALSE)&lt;&gt;0,VLOOKUP($GQ26,Tabela1[#All],6,FALSE),""),"")</f>
        <v/>
      </c>
      <c r="GS26" t="str">
        <f>_xlfn.IFNA(IF(VLOOKUP($GQ26,Tabela1[#All],7,FALSE)&lt;&gt;0,VLOOKUP($GQ26,Tabela1[#All],7,FALSE),""),"")</f>
        <v/>
      </c>
      <c r="GT26" t="str">
        <f>_xlfn.IFNA(IF(VLOOKUP($GQ26,Tabela1[#All],8,FALSE)&lt;&gt;0,VLOOKUP($GQ26,Tabela1[#All],8,FALSE),""),"")</f>
        <v/>
      </c>
      <c r="GU26" t="str">
        <f>_xlfn.IFNA(IF(VLOOKUP($GQ26,Tabela1[#All],10,FALSE)&lt;&gt;"0",VLOOKUP($GQ26,Tabela1[#All],10,FALSE),""),"")</f>
        <v/>
      </c>
      <c r="GV26" t="str">
        <f t="shared" si="58"/>
        <v/>
      </c>
      <c r="GW26" t="str">
        <f t="shared" si="59"/>
        <v/>
      </c>
      <c r="GX26" t="str">
        <f t="shared" si="60"/>
        <v/>
      </c>
      <c r="GY26" t="str">
        <f t="shared" si="61"/>
        <v/>
      </c>
      <c r="GZ26" t="str">
        <f t="shared" si="62"/>
        <v/>
      </c>
      <c r="HA26" t="str">
        <f t="shared" si="63"/>
        <v/>
      </c>
      <c r="HB26" t="str">
        <f t="shared" si="64"/>
        <v/>
      </c>
      <c r="HC26" t="str">
        <f t="shared" si="105"/>
        <v/>
      </c>
      <c r="HD26" t="str">
        <f t="shared" ref="HD26:HF45" si="160">TRIM(MID(SUBSTITUTE($HC26,";",REPT(" ",LEN($HC26))),HD$5*LEN($HC26)+1,LEN($HC26)))</f>
        <v/>
      </c>
      <c r="HE26" t="str">
        <f t="shared" si="160"/>
        <v/>
      </c>
      <c r="HF26" t="str">
        <f t="shared" si="160"/>
        <v/>
      </c>
      <c r="HG26" t="str">
        <f>_xlfn.IFNA(IF(INDEX('Tabela kolorów'!$A$1:$AP$42,MATCH(HD26,'Tabela kolorów'!$A$1:$AP$1,0),MATCH(HE26,'Tabela kolorów'!$A$1:$A$42,0))=1,"+","-"),"")</f>
        <v/>
      </c>
      <c r="HH26" s="1" t="str">
        <f>_xlfn.IFNA(IF(INDEX('Tabela kolorów'!$A$1:$AP$42,MATCH(HD26,'Tabela kolorów'!$A$1:$AP$1,0),MATCH(HF26,'Tabela kolorów'!$A$1:$A$42,0))=1,"+","-"),"")</f>
        <v/>
      </c>
      <c r="HI26" s="1" t="str">
        <f>_xlfn.IFNA(IF(INDEX('Tabela kolorów'!$A$1:$AP$42,MATCH(HE26,'Tabela kolorów'!$A$1:$AP$1,0),MATCH(HF26,'Tabela kolorów'!$A$1:$A$42,0))=1,"+","-"),"")</f>
        <v/>
      </c>
      <c r="HJ26" t="str">
        <f t="shared" si="122"/>
        <v/>
      </c>
      <c r="HK26" t="str">
        <f t="shared" si="66"/>
        <v/>
      </c>
      <c r="HL26" t="str">
        <f t="shared" si="67"/>
        <v/>
      </c>
      <c r="HO26">
        <v>20</v>
      </c>
      <c r="HP26" t="str">
        <f t="shared" ca="1" si="68"/>
        <v/>
      </c>
      <c r="HQ26" t="str">
        <f ca="1">IF(HP26&lt;&gt;"",VLOOKUP(HP26,Tabela1[],3,FALSE),"")</f>
        <v/>
      </c>
      <c r="HR26" t="str">
        <f t="shared" ref="HR26:HY35" ca="1" si="161">IF($HP26&lt;&gt;"",IF($HQ26=HR$5,$HP26,""),"")</f>
        <v/>
      </c>
      <c r="HS26" t="str">
        <f t="shared" ca="1" si="161"/>
        <v/>
      </c>
      <c r="HT26" t="str">
        <f t="shared" ca="1" si="161"/>
        <v/>
      </c>
      <c r="HU26" t="str">
        <f t="shared" ca="1" si="161"/>
        <v/>
      </c>
      <c r="HV26" t="str">
        <f t="shared" ca="1" si="161"/>
        <v/>
      </c>
      <c r="HW26" t="str">
        <f t="shared" ca="1" si="161"/>
        <v/>
      </c>
      <c r="HX26" t="str">
        <f t="shared" ca="1" si="161"/>
        <v/>
      </c>
      <c r="HY26" t="str">
        <f t="shared" ca="1" si="161"/>
        <v/>
      </c>
      <c r="HZ26">
        <v>20</v>
      </c>
      <c r="IA26" t="str">
        <f t="shared" ca="1" si="144"/>
        <v/>
      </c>
      <c r="IB26" t="str">
        <f t="shared" ca="1" si="144"/>
        <v/>
      </c>
      <c r="IC26" t="str">
        <f t="shared" ca="1" si="144"/>
        <v/>
      </c>
      <c r="ID26" t="str">
        <f t="shared" ca="1" si="144"/>
        <v/>
      </c>
      <c r="IE26" t="str">
        <f t="shared" ca="1" si="144"/>
        <v/>
      </c>
      <c r="IF26" t="str">
        <f t="shared" ca="1" si="144"/>
        <v/>
      </c>
      <c r="IG26" t="str">
        <f t="shared" ca="1" si="144"/>
        <v/>
      </c>
      <c r="IH26" t="str">
        <f t="shared" ca="1" si="144"/>
        <v/>
      </c>
      <c r="IJ26" t="s">
        <v>446</v>
      </c>
      <c r="IL26" t="str">
        <f>_xlfn.IFNA(IF(VLOOKUP($IK26,Tabela1[#All],6,FALSE)&lt;&gt;0,VLOOKUP($IK26,Tabela1[#All],6,FALSE),""),"")</f>
        <v/>
      </c>
      <c r="IM26" t="str">
        <f>_xlfn.IFNA(IF(VLOOKUP($IK26,Tabela1[#All],7,FALSE)&lt;&gt;0,VLOOKUP($IK26,Tabela1[#All],7,FALSE),""),"")</f>
        <v/>
      </c>
      <c r="IN26" t="str">
        <f>_xlfn.IFNA(IF(VLOOKUP($IK26,Tabela1[#All],8,FALSE)&lt;&gt;0,VLOOKUP($IK26,Tabela1[#All],8,FALSE),""),"")</f>
        <v/>
      </c>
      <c r="IO26" t="str">
        <f>_xlfn.IFNA(IF(VLOOKUP($IK26,Tabela1[#All],10,FALSE)&lt;&gt;"0",VLOOKUP($IK26,Tabela1[#All],10,FALSE),""),"")</f>
        <v/>
      </c>
      <c r="IP26" t="str">
        <f t="shared" si="71"/>
        <v/>
      </c>
      <c r="IQ26" t="str">
        <f t="shared" si="72"/>
        <v/>
      </c>
      <c r="IR26" t="str">
        <f t="shared" si="73"/>
        <v/>
      </c>
      <c r="IS26" t="str">
        <f t="shared" si="74"/>
        <v/>
      </c>
      <c r="IT26" t="str">
        <f t="shared" si="75"/>
        <v/>
      </c>
      <c r="IU26" t="str">
        <f t="shared" si="76"/>
        <v/>
      </c>
      <c r="IV26" t="str">
        <f t="shared" si="77"/>
        <v/>
      </c>
      <c r="IW26" t="str">
        <f t="shared" si="107"/>
        <v/>
      </c>
      <c r="IX26" t="str">
        <f t="shared" ref="IX26:IZ45" si="162">TRIM(MID(SUBSTITUTE($IW26,";",REPT(" ",LEN($IW26))),IX$5*LEN($IW26)+1,LEN($IW26)))</f>
        <v/>
      </c>
      <c r="IY26" t="str">
        <f t="shared" si="162"/>
        <v/>
      </c>
      <c r="IZ26" t="str">
        <f t="shared" si="162"/>
        <v/>
      </c>
      <c r="JA26" t="str">
        <f>_xlfn.IFNA(IF(INDEX('Tabela kolorów'!$A$1:$AP$42,MATCH(IX26,'Tabela kolorów'!$A$1:$AP$1,0),MATCH(IY26,'Tabela kolorów'!$A$1:$A$42,0))=1,"+","-"),"")</f>
        <v/>
      </c>
      <c r="JB26" s="1" t="str">
        <f>_xlfn.IFNA(IF(INDEX('Tabela kolorów'!$A$1:$AP$42,MATCH(IX26,'Tabela kolorów'!$A$1:$AP$1,0),MATCH(IZ26,'Tabela kolorów'!$A$1:$A$42,0))=1,"+","-"),"")</f>
        <v/>
      </c>
      <c r="JC26" s="1" t="str">
        <f>_xlfn.IFNA(IF(INDEX('Tabela kolorów'!$A$1:$AP$42,MATCH(IY26,'Tabela kolorów'!$A$1:$AP$1,0),MATCH(IZ26,'Tabela kolorów'!$A$1:$A$42,0))=1,"+","-"),"")</f>
        <v/>
      </c>
      <c r="JD26" t="str">
        <f t="shared" si="123"/>
        <v/>
      </c>
      <c r="JE26" t="str">
        <f t="shared" si="79"/>
        <v/>
      </c>
      <c r="JF26" t="str">
        <f t="shared" si="80"/>
        <v/>
      </c>
      <c r="JI26">
        <v>20</v>
      </c>
      <c r="JJ26" t="str">
        <f t="shared" ca="1" si="81"/>
        <v/>
      </c>
      <c r="JK26" t="str">
        <f ca="1">IF(JJ26&lt;&gt;"",VLOOKUP(JJ26,Tabela1[],3,FALSE),"")</f>
        <v/>
      </c>
      <c r="JL26" t="str">
        <f t="shared" ref="JL26:JS35" ca="1" si="163">IF($JJ26&lt;&gt;"",IF($JK26=JL$5,$JJ26,""),"")</f>
        <v/>
      </c>
      <c r="JM26" t="str">
        <f t="shared" ca="1" si="163"/>
        <v/>
      </c>
      <c r="JN26" t="str">
        <f t="shared" ca="1" si="163"/>
        <v/>
      </c>
      <c r="JO26" t="str">
        <f t="shared" ca="1" si="163"/>
        <v/>
      </c>
      <c r="JP26" t="str">
        <f t="shared" ca="1" si="163"/>
        <v/>
      </c>
      <c r="JQ26" t="str">
        <f t="shared" ca="1" si="163"/>
        <v/>
      </c>
      <c r="JR26" t="str">
        <f t="shared" ca="1" si="163"/>
        <v/>
      </c>
      <c r="JS26" t="str">
        <f t="shared" ca="1" si="163"/>
        <v/>
      </c>
      <c r="JT26">
        <v>20</v>
      </c>
      <c r="JU26" t="str">
        <f t="shared" ca="1" si="147"/>
        <v/>
      </c>
      <c r="JV26" t="str">
        <f t="shared" ca="1" si="147"/>
        <v/>
      </c>
      <c r="JW26" t="str">
        <f t="shared" ca="1" si="147"/>
        <v/>
      </c>
      <c r="JX26" t="str">
        <f t="shared" ca="1" si="147"/>
        <v/>
      </c>
      <c r="JY26" t="str">
        <f t="shared" ca="1" si="147"/>
        <v/>
      </c>
      <c r="JZ26" t="str">
        <f t="shared" ca="1" si="147"/>
        <v/>
      </c>
      <c r="KA26" t="str">
        <f t="shared" ca="1" si="147"/>
        <v/>
      </c>
      <c r="KB26" t="str">
        <f t="shared" ca="1" si="147"/>
        <v/>
      </c>
      <c r="KD26" t="s">
        <v>446</v>
      </c>
      <c r="KF26" t="str">
        <f>_xlfn.IFNA(IF(VLOOKUP($KE26,Tabela1[#All],6,FALSE)&lt;&gt;0,VLOOKUP($KE26,Tabela1[#All],6,FALSE),""),"")</f>
        <v/>
      </c>
      <c r="KG26" t="str">
        <f>_xlfn.IFNA(IF(VLOOKUP($KE26,Tabela1[#All],7,FALSE)&lt;&gt;0,VLOOKUP($KE26,Tabela1[#All],7,FALSE),""),"")</f>
        <v/>
      </c>
      <c r="KH26" t="str">
        <f>_xlfn.IFNA(IF(VLOOKUP($KE26,Tabela1[#All],8,FALSE)&lt;&gt;0,VLOOKUP($KE26,Tabela1[#All],8,FALSE),""),"")</f>
        <v/>
      </c>
      <c r="KI26" t="str">
        <f>_xlfn.IFNA(IF(VLOOKUP($KE26,Tabela1[#All],10,FALSE)&lt;&gt;"0",VLOOKUP($KE26,Tabela1[#All],10,FALSE),""),"")</f>
        <v/>
      </c>
      <c r="KJ26" t="str">
        <f t="shared" si="109"/>
        <v/>
      </c>
      <c r="KK26" t="str">
        <f t="shared" si="110"/>
        <v/>
      </c>
      <c r="KL26" t="str">
        <f t="shared" si="111"/>
        <v/>
      </c>
      <c r="KM26" t="str">
        <f t="shared" si="84"/>
        <v/>
      </c>
      <c r="KN26" t="str">
        <f t="shared" si="85"/>
        <v/>
      </c>
      <c r="KO26" t="str">
        <f t="shared" si="86"/>
        <v/>
      </c>
      <c r="KP26" t="str">
        <f t="shared" si="87"/>
        <v/>
      </c>
      <c r="KQ26" t="str">
        <f t="shared" si="112"/>
        <v/>
      </c>
      <c r="KR26" t="str">
        <f t="shared" ref="KR26:KT45" si="164">TRIM(MID(SUBSTITUTE($KQ26,";",REPT(" ",LEN($IW26))),KR$5*LEN($IW26)+1,LEN($IW26)))</f>
        <v/>
      </c>
      <c r="KS26" t="str">
        <f t="shared" si="164"/>
        <v/>
      </c>
      <c r="KT26" t="str">
        <f t="shared" si="164"/>
        <v/>
      </c>
      <c r="KU26" t="str">
        <f>_xlfn.IFNA(IF(INDEX('Tabela kolorów'!$A$1:$AP$42,MATCH(KR26,'Tabela kolorów'!$A$1:$AP$1,0),MATCH(KS26,'Tabela kolorów'!$A$1:$A$42,0))=1,"+","-"),"")</f>
        <v/>
      </c>
      <c r="KV26" s="1" t="str">
        <f>_xlfn.IFNA(IF(INDEX('Tabela kolorów'!$A$1:$AP$42,MATCH(KR26,'Tabela kolorów'!$A$1:$AP$1,0),MATCH(KT26,'Tabela kolorów'!$A$1:$A$42,0))=1,"+","-"),"")</f>
        <v/>
      </c>
      <c r="KW26" s="1" t="str">
        <f>_xlfn.IFNA(IF(INDEX('Tabela kolorów'!$A$1:$AP$42,MATCH(KS26,'Tabela kolorów'!$A$1:$AP$1,0),MATCH(KT26,'Tabela kolorów'!$A$1:$A$42,0))=1,"+","-"),"")</f>
        <v/>
      </c>
      <c r="KX26" t="str">
        <f t="shared" si="133"/>
        <v/>
      </c>
      <c r="KY26" t="str">
        <f t="shared" si="89"/>
        <v/>
      </c>
      <c r="KZ26" t="str">
        <f t="shared" si="90"/>
        <v/>
      </c>
      <c r="LC26">
        <v>20</v>
      </c>
      <c r="LD26" t="str">
        <f t="shared" ca="1" si="91"/>
        <v/>
      </c>
      <c r="LE26" t="str">
        <f ca="1">IF(LD26&lt;&gt;"",VLOOKUP(LD26,Tabela1[],3,FALSE),"")</f>
        <v/>
      </c>
      <c r="LF26" t="str">
        <f t="shared" ref="LF26:LM35" ca="1" si="165">IF($LD26&lt;&gt;"",IF($LE26=LF$5,$LD26,""),"")</f>
        <v/>
      </c>
      <c r="LG26" t="str">
        <f t="shared" ca="1" si="165"/>
        <v/>
      </c>
      <c r="LH26" t="str">
        <f t="shared" ca="1" si="165"/>
        <v/>
      </c>
      <c r="LI26" t="str">
        <f t="shared" ca="1" si="165"/>
        <v/>
      </c>
      <c r="LJ26" t="str">
        <f t="shared" ca="1" si="165"/>
        <v/>
      </c>
      <c r="LK26" t="str">
        <f t="shared" ca="1" si="165"/>
        <v/>
      </c>
      <c r="LL26" t="str">
        <f t="shared" ca="1" si="165"/>
        <v/>
      </c>
      <c r="LM26" t="str">
        <f t="shared" ca="1" si="165"/>
        <v/>
      </c>
      <c r="LN26">
        <v>20</v>
      </c>
      <c r="LO26" t="str">
        <f t="shared" ca="1" si="152"/>
        <v/>
      </c>
      <c r="LP26" t="str">
        <f t="shared" ca="1" si="152"/>
        <v/>
      </c>
      <c r="LQ26" t="str">
        <f t="shared" ca="1" si="152"/>
        <v/>
      </c>
      <c r="LR26" t="str">
        <f t="shared" ca="1" si="152"/>
        <v/>
      </c>
      <c r="LS26" t="str">
        <f t="shared" ca="1" si="152"/>
        <v/>
      </c>
      <c r="LT26" t="str">
        <f t="shared" ca="1" si="152"/>
        <v/>
      </c>
      <c r="LU26" t="str">
        <f t="shared" ca="1" si="152"/>
        <v/>
      </c>
      <c r="LV26" t="str">
        <f t="shared" ca="1" si="152"/>
        <v/>
      </c>
    </row>
    <row r="27" spans="1:334" x14ac:dyDescent="0.3">
      <c r="A27" t="s">
        <v>706</v>
      </c>
      <c r="B27" t="s">
        <v>445</v>
      </c>
      <c r="C27" t="s">
        <v>7</v>
      </c>
      <c r="D27" t="s">
        <v>13</v>
      </c>
      <c r="E27" t="str">
        <f t="shared" si="0"/>
        <v>uniwersalneuniwersalny</v>
      </c>
      <c r="F27" t="s">
        <v>431</v>
      </c>
      <c r="G27" t="s">
        <v>432</v>
      </c>
      <c r="I27" t="s">
        <v>9</v>
      </c>
      <c r="K27" s="731"/>
      <c r="L27" s="679">
        <v>20</v>
      </c>
      <c r="N27" s="672" t="str">
        <f>_xlfn.IFNA(IF(VLOOKUP($M27,Tabela1[#All],6,FALSE)&lt;&gt;0,VLOOKUP($M27,Tabela1[#All],6,FALSE),""),"")</f>
        <v/>
      </c>
      <c r="O27" s="672" t="str">
        <f>_xlfn.IFNA(IF(VLOOKUP($M27,Tabela1[#All],7,FALSE)&lt;&gt;0,VLOOKUP($M27,Tabela1[#All],7,FALSE),""),"")</f>
        <v/>
      </c>
      <c r="P27" s="672" t="str">
        <f>_xlfn.IFNA(IF(VLOOKUP($M27,Tabela1[#All],8,FALSE)&lt;&gt;0,VLOOKUP($M27,Tabela1[#All],8,FALSE),""),"")</f>
        <v/>
      </c>
      <c r="Q27" s="684" t="str">
        <f>_xlfn.IFNA(IF(VLOOKUP($M27,Tabela1[#All],10,FALSE)&lt;&gt;"0",VLOOKUP($M27,Tabela1[#All],10,FALSE),""),"")</f>
        <v/>
      </c>
      <c r="R27" s="686" t="str">
        <f t="shared" si="114"/>
        <v/>
      </c>
      <c r="S27" s="672" t="str">
        <f t="shared" si="115"/>
        <v/>
      </c>
      <c r="T27" s="672" t="str">
        <f t="shared" si="125"/>
        <v/>
      </c>
      <c r="U27" s="672" t="str">
        <f t="shared" si="126"/>
        <v/>
      </c>
      <c r="V27" s="672" t="str">
        <f t="shared" si="116"/>
        <v/>
      </c>
      <c r="W27" s="672" t="str">
        <f t="shared" si="127"/>
        <v/>
      </c>
      <c r="X27" s="687" t="str">
        <f t="shared" si="128"/>
        <v/>
      </c>
      <c r="Y27" s="686" t="str">
        <f t="shared" si="129"/>
        <v/>
      </c>
      <c r="Z27" s="672" t="str">
        <f t="shared" si="117"/>
        <v/>
      </c>
      <c r="AA27" s="672" t="str">
        <f t="shared" si="117"/>
        <v/>
      </c>
      <c r="AB27" s="679" t="str">
        <f t="shared" si="117"/>
        <v/>
      </c>
      <c r="AC27" s="685" t="str">
        <f>_xlfn.IFNA(IF(INDEX('Tabela kolorów'!$A$1:$AP$42,MATCH(Z27,'Tabela kolorów'!$A$1:$AP$1,0),MATCH(AA27,'Tabela kolorów'!$A$1:$A$42,0))=1,"+","-"),"")</f>
        <v/>
      </c>
      <c r="AD27" s="10" t="str">
        <f>_xlfn.IFNA(IF(INDEX('Tabela kolorów'!$A$1:$AP$42,MATCH(Z27,'Tabela kolorów'!$A$1:$AP$1,0),MATCH(AB27,'Tabela kolorów'!$A$1:$A$42,0))=1,"+","-"),"")</f>
        <v/>
      </c>
      <c r="AE27" s="10" t="str">
        <f>_xlfn.IFNA(IF(INDEX('Tabela kolorów'!$A$1:$AP$42,MATCH(AA27,'Tabela kolorów'!$A$1:$AP$1,0),MATCH(AB27,'Tabela kolorów'!$A$1:$A$42,0))=1,"+","-"),"")</f>
        <v/>
      </c>
      <c r="AF27" s="679" t="str">
        <f t="shared" si="136"/>
        <v/>
      </c>
      <c r="AG27" s="688" t="str">
        <f t="shared" si="118"/>
        <v/>
      </c>
      <c r="AH27" s="701" t="str">
        <f t="shared" si="131"/>
        <v/>
      </c>
      <c r="AK27" s="10">
        <v>20</v>
      </c>
      <c r="AL27" s="672" t="str">
        <f t="shared" ca="1" si="94"/>
        <v/>
      </c>
      <c r="AM27" s="672" t="str">
        <f ca="1">IF(AL27&lt;&gt;"",VLOOKUP(AL27,Tabela1[],3,FALSE),"")</f>
        <v/>
      </c>
      <c r="AN27" s="672" t="str">
        <f t="shared" ref="AN27:AU36" ca="1" si="166">IF($AL27&lt;&gt;"",IF($AM27=AN$6,$AL27,""),"")</f>
        <v/>
      </c>
      <c r="AO27" s="672" t="str">
        <f t="shared" ca="1" si="166"/>
        <v/>
      </c>
      <c r="AP27" s="672" t="str">
        <f t="shared" ca="1" si="166"/>
        <v/>
      </c>
      <c r="AQ27" s="672" t="str">
        <f t="shared" ca="1" si="166"/>
        <v/>
      </c>
      <c r="AR27" s="672" t="str">
        <f t="shared" ca="1" si="166"/>
        <v/>
      </c>
      <c r="AS27" s="672" t="str">
        <f t="shared" ca="1" si="166"/>
        <v/>
      </c>
      <c r="AT27" s="672" t="str">
        <f t="shared" ca="1" si="166"/>
        <v/>
      </c>
      <c r="AU27" s="672" t="str">
        <f t="shared" ca="1" si="166"/>
        <v/>
      </c>
      <c r="AW27" s="702">
        <v>18</v>
      </c>
      <c r="AX27" s="682" t="str">
        <f t="shared" ca="1" si="153"/>
        <v/>
      </c>
      <c r="AY27" s="682" t="str">
        <f t="shared" ca="1" si="153"/>
        <v/>
      </c>
      <c r="AZ27" s="682" t="str">
        <f t="shared" ca="1" si="153"/>
        <v/>
      </c>
      <c r="BA27" s="682" t="str">
        <f t="shared" ca="1" si="153"/>
        <v/>
      </c>
      <c r="BB27" s="682" t="str">
        <f t="shared" ca="1" si="153"/>
        <v/>
      </c>
      <c r="BC27" s="682" t="str">
        <f t="shared" ca="1" si="153"/>
        <v/>
      </c>
      <c r="BD27" s="682" t="str">
        <f t="shared" ca="1" si="153"/>
        <v/>
      </c>
      <c r="BE27" s="682" t="str">
        <f t="shared" ca="1" si="153"/>
        <v/>
      </c>
      <c r="BG27" s="392"/>
      <c r="BH27">
        <v>1</v>
      </c>
      <c r="BI27" t="str">
        <f t="shared" ref="BI27:BI47" ca="1" si="167">AY9</f>
        <v>Jasnoszare</v>
      </c>
      <c r="BJ27" t="str">
        <f ca="1">_xlfn.IFNA(IF(VLOOKUP($BI27,Tabela1[#All],6,FALSE)&lt;&gt;0,VLOOKUP($BI27,Tabela1[#All],6,FALSE),""),"")</f>
        <v>jasnoszary</v>
      </c>
      <c r="BK27" t="str">
        <f ca="1">_xlfn.IFNA(IF(VLOOKUP($BI27,Tabela1[#All],7,FALSE)&lt;&gt;0,VLOOKUP($BI27,Tabela1[#All],7,FALSE),""),"")</f>
        <v/>
      </c>
      <c r="BL27" t="str">
        <f ca="1">_xlfn.IFNA(IF(VLOOKUP($BI27,Tabela1[#All],8,FALSE)&lt;&gt;0,VLOOKUP($BI27,Tabela1[#All],8,FALSE),""),"")</f>
        <v/>
      </c>
      <c r="BM27" t="str">
        <f ca="1">_xlfn.IFNA(IF(VLOOKUP($BI27,Tabela1[#All],10,FALSE)&lt;&gt;"0",VLOOKUP($BI27,Tabela1[#All],10,FALSE),""),"")</f>
        <v>Nie</v>
      </c>
      <c r="BN27" t="str">
        <f t="shared" ca="1" si="19"/>
        <v>czarny</v>
      </c>
      <c r="BO27" t="str">
        <f t="shared" ca="1" si="20"/>
        <v/>
      </c>
      <c r="BP27" t="str">
        <f t="shared" ca="1" si="21"/>
        <v/>
      </c>
      <c r="BQ27" t="str">
        <f t="shared" ca="1" si="22"/>
        <v>jasnoszary</v>
      </c>
      <c r="BR27" t="str">
        <f t="shared" ca="1" si="23"/>
        <v/>
      </c>
      <c r="BS27" t="str">
        <f t="shared" ca="1" si="24"/>
        <v/>
      </c>
      <c r="BT27">
        <f t="shared" ca="1" si="25"/>
        <v>2</v>
      </c>
      <c r="BU27" t="str">
        <f t="shared" ca="1" si="97"/>
        <v>czarny;jasnoszary</v>
      </c>
      <c r="BV27" t="str">
        <f t="shared" ca="1" si="154"/>
        <v>czarny</v>
      </c>
      <c r="BW27" t="str">
        <f t="shared" ca="1" si="154"/>
        <v>jasnoszary</v>
      </c>
      <c r="BX27" t="str">
        <f t="shared" ca="1" si="154"/>
        <v/>
      </c>
      <c r="BY27" t="str">
        <f ca="1">_xlfn.IFNA(IF(INDEX('Tabela kolorów'!$A$1:$AP$42,MATCH(BV27,'Tabela kolorów'!$A$1:$AP$1,0),MATCH(BW27,'Tabela kolorów'!$A$1:$A$42,0))=1,"+","-"),"")</f>
        <v>+</v>
      </c>
      <c r="BZ27" s="1" t="str">
        <f ca="1">_xlfn.IFNA(IF(INDEX('Tabela kolorów'!$A$1:$AP$42,MATCH(BV27,'Tabela kolorów'!$A$1:$AP$1,0),MATCH(BX27,'Tabela kolorów'!$A$1:$A$42,0))=1,"+","-"),"")</f>
        <v/>
      </c>
      <c r="CA27" s="1" t="str">
        <f ca="1">_xlfn.IFNA(IF(INDEX('Tabela kolorów'!$A$1:$AP$42,MATCH(BW27,'Tabela kolorów'!$A$1:$AP$1,0),MATCH(BX27,'Tabela kolorów'!$A$1:$A$42,0))=1,"+","-"),"")</f>
        <v/>
      </c>
      <c r="CB27" t="str">
        <f t="shared" ca="1" si="98"/>
        <v>Dopasowane</v>
      </c>
      <c r="CC27" t="str">
        <f t="shared" ca="1" si="27"/>
        <v>Dopasowane</v>
      </c>
      <c r="CD27" t="str">
        <f t="shared" ca="1" si="28"/>
        <v>Jasnoszare</v>
      </c>
      <c r="CG27">
        <v>21</v>
      </c>
      <c r="CH27" t="str">
        <f t="shared" ca="1" si="29"/>
        <v/>
      </c>
      <c r="CI27" t="str">
        <f ca="1">IF(CH27&lt;&gt;"",VLOOKUP(CH27,Tabela1[],3,FALSE),"")</f>
        <v/>
      </c>
      <c r="CJ27" t="str">
        <f t="shared" ca="1" si="155"/>
        <v/>
      </c>
      <c r="CK27" t="str">
        <f t="shared" ca="1" si="155"/>
        <v/>
      </c>
      <c r="CL27" t="str">
        <f t="shared" ca="1" si="155"/>
        <v/>
      </c>
      <c r="CM27" t="str">
        <f t="shared" ca="1" si="155"/>
        <v/>
      </c>
      <c r="CN27" t="str">
        <f t="shared" ca="1" si="155"/>
        <v/>
      </c>
      <c r="CO27" t="str">
        <f t="shared" ca="1" si="155"/>
        <v/>
      </c>
      <c r="CP27" t="str">
        <f t="shared" ca="1" si="155"/>
        <v/>
      </c>
      <c r="CQ27" t="str">
        <f t="shared" ca="1" si="155"/>
        <v/>
      </c>
      <c r="DB27">
        <v>1</v>
      </c>
      <c r="DC27" t="str">
        <f ca="1">CT6</f>
        <v>Jasnoszare</v>
      </c>
      <c r="DD27" t="str">
        <f ca="1">_xlfn.IFNA(IF(VLOOKUP($DC27,Tabela1[#All],6,FALSE)&lt;&gt;0,VLOOKUP($DC27,Tabela1[#All],6,FALSE),""),"")</f>
        <v>jasnoszary</v>
      </c>
      <c r="DE27" t="str">
        <f ca="1">_xlfn.IFNA(IF(VLOOKUP($DC27,Tabela1[#All],7,FALSE)&lt;&gt;0,VLOOKUP($DC27,Tabela1[#All],7,FALSE),""),"")</f>
        <v/>
      </c>
      <c r="DF27" t="str">
        <f ca="1">_xlfn.IFNA(IF(VLOOKUP($DC27,Tabela1[#All],8,FALSE)&lt;&gt;0,VLOOKUP($DC27,Tabela1[#All],8,FALSE),""),"")</f>
        <v/>
      </c>
      <c r="DG27" t="str">
        <f ca="1">_xlfn.IFNA(IF(VLOOKUP($DC27,Tabela1[#All],10,FALSE)&lt;&gt;"0",VLOOKUP($DC27,Tabela1[#All],10,FALSE),""),"")</f>
        <v>Nie</v>
      </c>
      <c r="DH27" t="str">
        <f t="shared" ca="1" si="32"/>
        <v>cyraneczka</v>
      </c>
      <c r="DI27" t="str">
        <f t="shared" ca="1" si="33"/>
        <v/>
      </c>
      <c r="DJ27" t="str">
        <f t="shared" ca="1" si="34"/>
        <v/>
      </c>
      <c r="DK27" t="str">
        <f t="shared" ca="1" si="35"/>
        <v>jasnoszary</v>
      </c>
      <c r="DL27" t="str">
        <f t="shared" ca="1" si="36"/>
        <v/>
      </c>
      <c r="DM27" t="str">
        <f t="shared" ca="1" si="37"/>
        <v/>
      </c>
      <c r="DN27">
        <f t="shared" ca="1" si="38"/>
        <v>2</v>
      </c>
      <c r="DO27" t="str">
        <f t="shared" ca="1" si="134"/>
        <v>cyraneczka;jasnoszary</v>
      </c>
      <c r="DP27" t="str">
        <f t="shared" ca="1" si="156"/>
        <v>cyraneczka</v>
      </c>
      <c r="DQ27" t="str">
        <f t="shared" ca="1" si="156"/>
        <v>jasnoszary</v>
      </c>
      <c r="DR27" t="str">
        <f t="shared" ca="1" si="156"/>
        <v/>
      </c>
      <c r="DS27" t="str">
        <f ca="1">_xlfn.IFNA(IF(INDEX('Tabela kolorów'!$A$1:$AP$42,MATCH(DP27,'Tabela kolorów'!$A$1:$AP$1,0),MATCH(DQ27,'Tabela kolorów'!$A$1:$A$42,0))=1,"+","-"),"")</f>
        <v>+</v>
      </c>
      <c r="DT27" s="1" t="str">
        <f ca="1">_xlfn.IFNA(IF(INDEX('Tabela kolorów'!$A$1:$AP$42,MATCH(DP27,'Tabela kolorów'!$A$1:$AP$1,0),MATCH(DR27,'Tabela kolorów'!$A$1:$A$42,0))=1,"+","-"),"")</f>
        <v/>
      </c>
      <c r="DU27" s="1" t="str">
        <f ca="1">_xlfn.IFNA(IF(INDEX('Tabela kolorów'!$A$1:$AP$42,MATCH(DQ27,'Tabela kolorów'!$A$1:$AP$1,0),MATCH(DR27,'Tabela kolorów'!$A$1:$A$42,0))=1,"+","-"),"")</f>
        <v/>
      </c>
      <c r="DV27" t="str">
        <f t="shared" ca="1" si="120"/>
        <v>Dopasowane</v>
      </c>
      <c r="DW27" t="str">
        <f t="shared" ca="1" si="40"/>
        <v>Dopasowane</v>
      </c>
      <c r="DX27" t="str">
        <f t="shared" ca="1" si="41"/>
        <v>Jasnoszare</v>
      </c>
      <c r="EA27">
        <v>21</v>
      </c>
      <c r="EB27" t="str">
        <f t="shared" ca="1" si="42"/>
        <v/>
      </c>
      <c r="EC27" t="str">
        <f ca="1">IF(EB27&lt;&gt;"",VLOOKUP(EB27,Tabela1[],3,FALSE),"")</f>
        <v/>
      </c>
      <c r="ED27" t="str">
        <f t="shared" ca="1" si="157"/>
        <v/>
      </c>
      <c r="EE27" t="str">
        <f t="shared" ca="1" si="157"/>
        <v/>
      </c>
      <c r="EF27" t="str">
        <f t="shared" ca="1" si="157"/>
        <v/>
      </c>
      <c r="EG27" t="str">
        <f t="shared" ca="1" si="157"/>
        <v/>
      </c>
      <c r="EH27" t="str">
        <f t="shared" ca="1" si="157"/>
        <v/>
      </c>
      <c r="EI27" t="str">
        <f t="shared" ca="1" si="157"/>
        <v/>
      </c>
      <c r="EJ27" t="str">
        <f t="shared" ca="1" si="157"/>
        <v/>
      </c>
      <c r="EK27" t="str">
        <f t="shared" ca="1" si="157"/>
        <v/>
      </c>
      <c r="EV27">
        <v>1</v>
      </c>
      <c r="EW27" t="str">
        <f ca="1">EN6</f>
        <v>Jasnoszare</v>
      </c>
      <c r="EX27" t="str">
        <f ca="1">_xlfn.IFNA(IF(VLOOKUP($EW27,Tabela1[#All],6,FALSE)&lt;&gt;0,VLOOKUP($EW27,Tabela1[#All],6,FALSE),""),"")</f>
        <v>jasnoszary</v>
      </c>
      <c r="EY27" t="str">
        <f ca="1">_xlfn.IFNA(IF(VLOOKUP($EW27,Tabela1[#All],7,FALSE)&lt;&gt;0,VLOOKUP($EW27,Tabela1[#All],7,FALSE),""),"")</f>
        <v/>
      </c>
      <c r="EZ27" t="str">
        <f ca="1">_xlfn.IFNA(IF(VLOOKUP($EW27,Tabela1[#All],8,FALSE)&lt;&gt;0,VLOOKUP($EW27,Tabela1[#All],8,FALSE),""),"")</f>
        <v/>
      </c>
      <c r="FA27" t="str">
        <f ca="1">_xlfn.IFNA(IF(VLOOKUP($EW27,Tabela1[#All],10,FALSE)&lt;&gt;"0",VLOOKUP($EW27,Tabela1[#All],10,FALSE),""),"")</f>
        <v>Nie</v>
      </c>
      <c r="FB27" t="str">
        <f t="shared" ca="1" si="45"/>
        <v/>
      </c>
      <c r="FC27" t="str">
        <f t="shared" ca="1" si="46"/>
        <v/>
      </c>
      <c r="FD27" t="str">
        <f t="shared" ca="1" si="47"/>
        <v/>
      </c>
      <c r="FE27" t="str">
        <f t="shared" ca="1" si="48"/>
        <v>jasnoszary</v>
      </c>
      <c r="FF27" t="str">
        <f t="shared" ca="1" si="49"/>
        <v/>
      </c>
      <c r="FG27" t="str">
        <f t="shared" ca="1" si="50"/>
        <v/>
      </c>
      <c r="FH27">
        <f t="shared" ca="1" si="51"/>
        <v>1</v>
      </c>
      <c r="FI27" t="str">
        <f t="shared" ca="1" si="103"/>
        <v>jasnoszary</v>
      </c>
      <c r="FJ27" t="str">
        <f t="shared" ca="1" si="158"/>
        <v>jasnoszary</v>
      </c>
      <c r="FK27" t="str">
        <f t="shared" ca="1" si="158"/>
        <v/>
      </c>
      <c r="FL27" t="str">
        <f t="shared" ca="1" si="158"/>
        <v/>
      </c>
      <c r="FM27" t="str">
        <f ca="1">_xlfn.IFNA(IF(INDEX('Tabela kolorów'!$A$1:$AP$42,MATCH(FJ27,'Tabela kolorów'!$A$1:$AP$1,0),MATCH(FK27,'Tabela kolorów'!$A$1:$A$42,0))=1,"+","-"),"")</f>
        <v/>
      </c>
      <c r="FN27" s="1" t="str">
        <f ca="1">_xlfn.IFNA(IF(INDEX('Tabela kolorów'!$A$1:$AP$42,MATCH(FJ27,'Tabela kolorów'!$A$1:$AP$1,0),MATCH(FL27,'Tabela kolorów'!$A$1:$A$42,0))=1,"+","-"),"")</f>
        <v/>
      </c>
      <c r="FO27" s="1" t="str">
        <f ca="1">_xlfn.IFNA(IF(INDEX('Tabela kolorów'!$A$1:$AP$42,MATCH(FK27,'Tabela kolorów'!$A$1:$AP$1,0),MATCH(FL27,'Tabela kolorów'!$A$1:$A$42,0))=1,"+","-"),"")</f>
        <v/>
      </c>
      <c r="FP27" t="str">
        <f t="shared" ca="1" si="121"/>
        <v>Dopasowane</v>
      </c>
      <c r="FQ27" t="str">
        <f t="shared" ca="1" si="53"/>
        <v>Dopasowane</v>
      </c>
      <c r="FR27" t="str">
        <f t="shared" ca="1" si="54"/>
        <v>Jasnoszare</v>
      </c>
      <c r="FU27">
        <v>21</v>
      </c>
      <c r="FV27" t="str">
        <f t="shared" ca="1" si="55"/>
        <v/>
      </c>
      <c r="FW27" t="str">
        <f ca="1">IF(FV27&lt;&gt;"",VLOOKUP(FV27,Tabela1[],3,FALSE),"")</f>
        <v/>
      </c>
      <c r="FX27" t="str">
        <f t="shared" ca="1" si="159"/>
        <v/>
      </c>
      <c r="FY27" t="str">
        <f t="shared" ca="1" si="159"/>
        <v/>
      </c>
      <c r="FZ27" t="str">
        <f t="shared" ca="1" si="159"/>
        <v/>
      </c>
      <c r="GA27" t="str">
        <f t="shared" ca="1" si="159"/>
        <v/>
      </c>
      <c r="GB27" t="str">
        <f t="shared" ca="1" si="159"/>
        <v/>
      </c>
      <c r="GC27" t="str">
        <f t="shared" ca="1" si="159"/>
        <v/>
      </c>
      <c r="GD27" t="str">
        <f t="shared" ca="1" si="159"/>
        <v/>
      </c>
      <c r="GE27" t="str">
        <f t="shared" ca="1" si="159"/>
        <v/>
      </c>
      <c r="GP27">
        <v>1</v>
      </c>
      <c r="GQ27" t="str">
        <f ca="1">GH6</f>
        <v>Jasnoszare</v>
      </c>
      <c r="GR27" t="str">
        <f ca="1">_xlfn.IFNA(IF(VLOOKUP($GQ27,Tabela1[#All],6,FALSE)&lt;&gt;0,VLOOKUP($GQ27,Tabela1[#All],6,FALSE),""),"")</f>
        <v>jasnoszary</v>
      </c>
      <c r="GS27" t="str">
        <f ca="1">_xlfn.IFNA(IF(VLOOKUP($GQ27,Tabela1[#All],7,FALSE)&lt;&gt;0,VLOOKUP($GQ27,Tabela1[#All],7,FALSE),""),"")</f>
        <v/>
      </c>
      <c r="GT27" t="str">
        <f ca="1">_xlfn.IFNA(IF(VLOOKUP($GQ27,Tabela1[#All],8,FALSE)&lt;&gt;0,VLOOKUP($GQ27,Tabela1[#All],8,FALSE),""),"")</f>
        <v/>
      </c>
      <c r="GU27" t="str">
        <f ca="1">_xlfn.IFNA(IF(VLOOKUP($GQ27,Tabela1[#All],10,FALSE)&lt;&gt;"0",VLOOKUP($GQ27,Tabela1[#All],10,FALSE),""),"")</f>
        <v>Nie</v>
      </c>
      <c r="GV27" t="str">
        <f t="shared" ca="1" si="58"/>
        <v/>
      </c>
      <c r="GW27" t="str">
        <f t="shared" ca="1" si="59"/>
        <v/>
      </c>
      <c r="GX27" t="str">
        <f t="shared" ca="1" si="60"/>
        <v/>
      </c>
      <c r="GY27" t="str">
        <f t="shared" ca="1" si="61"/>
        <v>jasnoszary</v>
      </c>
      <c r="GZ27" t="str">
        <f t="shared" ca="1" si="62"/>
        <v/>
      </c>
      <c r="HA27" t="str">
        <f t="shared" ca="1" si="63"/>
        <v/>
      </c>
      <c r="HB27">
        <f t="shared" ca="1" si="64"/>
        <v>1</v>
      </c>
      <c r="HC27" t="str">
        <f t="shared" ca="1" si="105"/>
        <v>jasnoszary</v>
      </c>
      <c r="HD27" t="str">
        <f t="shared" ca="1" si="160"/>
        <v>jasnoszary</v>
      </c>
      <c r="HE27" t="str">
        <f t="shared" ca="1" si="160"/>
        <v/>
      </c>
      <c r="HF27" t="str">
        <f t="shared" ca="1" si="160"/>
        <v/>
      </c>
      <c r="HG27" t="str">
        <f ca="1">_xlfn.IFNA(IF(INDEX('Tabela kolorów'!$A$1:$AP$42,MATCH(HD27,'Tabela kolorów'!$A$1:$AP$1,0),MATCH(HE27,'Tabela kolorów'!$A$1:$A$42,0))=1,"+","-"),"")</f>
        <v/>
      </c>
      <c r="HH27" s="1" t="str">
        <f ca="1">_xlfn.IFNA(IF(INDEX('Tabela kolorów'!$A$1:$AP$42,MATCH(HD27,'Tabela kolorów'!$A$1:$AP$1,0),MATCH(HF27,'Tabela kolorów'!$A$1:$A$42,0))=1,"+","-"),"")</f>
        <v/>
      </c>
      <c r="HI27" s="1" t="str">
        <f ca="1">_xlfn.IFNA(IF(INDEX('Tabela kolorów'!$A$1:$AP$42,MATCH(HE27,'Tabela kolorów'!$A$1:$AP$1,0),MATCH(HF27,'Tabela kolorów'!$A$1:$A$42,0))=1,"+","-"),"")</f>
        <v/>
      </c>
      <c r="HJ27" t="str">
        <f t="shared" ca="1" si="122"/>
        <v>Dopasowane</v>
      </c>
      <c r="HK27" t="str">
        <f t="shared" ca="1" si="66"/>
        <v>Dopasowane</v>
      </c>
      <c r="HL27" t="str">
        <f t="shared" ca="1" si="67"/>
        <v>Jasnoszare</v>
      </c>
      <c r="HO27">
        <v>21</v>
      </c>
      <c r="HP27" t="str">
        <f t="shared" ca="1" si="68"/>
        <v/>
      </c>
      <c r="HQ27" t="str">
        <f ca="1">IF(HP27&lt;&gt;"",VLOOKUP(HP27,Tabela1[],3,FALSE),"")</f>
        <v/>
      </c>
      <c r="HR27" t="str">
        <f t="shared" ca="1" si="161"/>
        <v/>
      </c>
      <c r="HS27" t="str">
        <f t="shared" ca="1" si="161"/>
        <v/>
      </c>
      <c r="HT27" t="str">
        <f t="shared" ca="1" si="161"/>
        <v/>
      </c>
      <c r="HU27" t="str">
        <f t="shared" ca="1" si="161"/>
        <v/>
      </c>
      <c r="HV27" t="str">
        <f t="shared" ca="1" si="161"/>
        <v/>
      </c>
      <c r="HW27" t="str">
        <f t="shared" ca="1" si="161"/>
        <v/>
      </c>
      <c r="HX27" t="str">
        <f t="shared" ca="1" si="161"/>
        <v/>
      </c>
      <c r="HY27" t="str">
        <f t="shared" ca="1" si="161"/>
        <v/>
      </c>
      <c r="IJ27">
        <v>1</v>
      </c>
      <c r="IK27" t="str">
        <f ca="1">IB6</f>
        <v>Jasnoszare</v>
      </c>
      <c r="IL27" t="str">
        <f ca="1">_xlfn.IFNA(IF(VLOOKUP($IK27,Tabela1[#All],6,FALSE)&lt;&gt;0,VLOOKUP($IK27,Tabela1[#All],6,FALSE),""),"")</f>
        <v>jasnoszary</v>
      </c>
      <c r="IM27" t="str">
        <f ca="1">_xlfn.IFNA(IF(VLOOKUP($IK27,Tabela1[#All],7,FALSE)&lt;&gt;0,VLOOKUP($IK27,Tabela1[#All],7,FALSE),""),"")</f>
        <v/>
      </c>
      <c r="IN27" t="str">
        <f ca="1">_xlfn.IFNA(IF(VLOOKUP($IK27,Tabela1[#All],8,FALSE)&lt;&gt;0,VLOOKUP($IK27,Tabela1[#All],8,FALSE),""),"")</f>
        <v/>
      </c>
      <c r="IO27" t="str">
        <f ca="1">_xlfn.IFNA(IF(VLOOKUP($IK27,Tabela1[#All],10,FALSE)&lt;&gt;"0",VLOOKUP($IK27,Tabela1[#All],10,FALSE),""),"")</f>
        <v>Nie</v>
      </c>
      <c r="IP27" t="str">
        <f t="shared" ca="1" si="71"/>
        <v/>
      </c>
      <c r="IQ27" t="str">
        <f t="shared" ca="1" si="72"/>
        <v/>
      </c>
      <c r="IR27" t="str">
        <f t="shared" ca="1" si="73"/>
        <v/>
      </c>
      <c r="IS27" t="str">
        <f t="shared" ca="1" si="74"/>
        <v>jasnoszary</v>
      </c>
      <c r="IT27" t="str">
        <f t="shared" ca="1" si="75"/>
        <v/>
      </c>
      <c r="IU27" t="str">
        <f t="shared" ca="1" si="76"/>
        <v/>
      </c>
      <c r="IV27">
        <f t="shared" ca="1" si="77"/>
        <v>1</v>
      </c>
      <c r="IW27" t="str">
        <f t="shared" ca="1" si="107"/>
        <v>jasnoszary</v>
      </c>
      <c r="IX27" t="str">
        <f t="shared" ca="1" si="162"/>
        <v>jasnoszary</v>
      </c>
      <c r="IY27" t="str">
        <f t="shared" ca="1" si="162"/>
        <v/>
      </c>
      <c r="IZ27" t="str">
        <f t="shared" ca="1" si="162"/>
        <v/>
      </c>
      <c r="JA27" t="str">
        <f ca="1">_xlfn.IFNA(IF(INDEX('Tabela kolorów'!$A$1:$AP$42,MATCH(IX27,'Tabela kolorów'!$A$1:$AP$1,0),MATCH(IY27,'Tabela kolorów'!$A$1:$A$42,0))=1,"+","-"),"")</f>
        <v/>
      </c>
      <c r="JB27" s="1" t="str">
        <f ca="1">_xlfn.IFNA(IF(INDEX('Tabela kolorów'!$A$1:$AP$42,MATCH(IX27,'Tabela kolorów'!$A$1:$AP$1,0),MATCH(IZ27,'Tabela kolorów'!$A$1:$A$42,0))=1,"+","-"),"")</f>
        <v/>
      </c>
      <c r="JC27" s="1" t="str">
        <f ca="1">_xlfn.IFNA(IF(INDEX('Tabela kolorów'!$A$1:$AP$42,MATCH(IY27,'Tabela kolorów'!$A$1:$AP$1,0),MATCH(IZ27,'Tabela kolorów'!$A$1:$A$42,0))=1,"+","-"),"")</f>
        <v/>
      </c>
      <c r="JD27" t="str">
        <f t="shared" ca="1" si="123"/>
        <v>Dopasowane</v>
      </c>
      <c r="JE27" t="str">
        <f t="shared" ca="1" si="79"/>
        <v>Dopasowane</v>
      </c>
      <c r="JF27" t="str">
        <f t="shared" ca="1" si="80"/>
        <v>Jasnoszare</v>
      </c>
      <c r="JI27">
        <v>21</v>
      </c>
      <c r="JJ27" t="str">
        <f t="shared" ca="1" si="81"/>
        <v/>
      </c>
      <c r="JK27" t="str">
        <f ca="1">IF(JJ27&lt;&gt;"",VLOOKUP(JJ27,Tabela1[],3,FALSE),"")</f>
        <v/>
      </c>
      <c r="JL27" t="str">
        <f t="shared" ca="1" si="163"/>
        <v/>
      </c>
      <c r="JM27" t="str">
        <f t="shared" ca="1" si="163"/>
        <v/>
      </c>
      <c r="JN27" t="str">
        <f t="shared" ca="1" si="163"/>
        <v/>
      </c>
      <c r="JO27" t="str">
        <f t="shared" ca="1" si="163"/>
        <v/>
      </c>
      <c r="JP27" t="str">
        <f t="shared" ca="1" si="163"/>
        <v/>
      </c>
      <c r="JQ27" t="str">
        <f t="shared" ca="1" si="163"/>
        <v/>
      </c>
      <c r="JR27" t="str">
        <f t="shared" ca="1" si="163"/>
        <v/>
      </c>
      <c r="JS27" t="str">
        <f t="shared" ca="1" si="163"/>
        <v/>
      </c>
      <c r="KD27">
        <v>1</v>
      </c>
      <c r="KE27" t="str">
        <f ca="1">JV6</f>
        <v>Jasnoszare</v>
      </c>
      <c r="KF27" t="str">
        <f ca="1">_xlfn.IFNA(IF(VLOOKUP($KE27,Tabela1[#All],6,FALSE)&lt;&gt;0,VLOOKUP($KE27,Tabela1[#All],6,FALSE),""),"")</f>
        <v>jasnoszary</v>
      </c>
      <c r="KG27" t="str">
        <f ca="1">_xlfn.IFNA(IF(VLOOKUP($KE27,Tabela1[#All],7,FALSE)&lt;&gt;0,VLOOKUP($KE27,Tabela1[#All],7,FALSE),""),"")</f>
        <v/>
      </c>
      <c r="KH27" t="str">
        <f ca="1">_xlfn.IFNA(IF(VLOOKUP($KE27,Tabela1[#All],8,FALSE)&lt;&gt;0,VLOOKUP($KE27,Tabela1[#All],8,FALSE),""),"")</f>
        <v/>
      </c>
      <c r="KI27" t="str">
        <f ca="1">_xlfn.IFNA(IF(VLOOKUP($KE27,Tabela1[#All],10,FALSE)&lt;&gt;"0",VLOOKUP($KE27,Tabela1[#All],10,FALSE),""),"")</f>
        <v>Nie</v>
      </c>
      <c r="KJ27" t="str">
        <f t="shared" ca="1" si="109"/>
        <v/>
      </c>
      <c r="KK27" t="str">
        <f t="shared" ca="1" si="110"/>
        <v/>
      </c>
      <c r="KL27" t="str">
        <f t="shared" ca="1" si="111"/>
        <v/>
      </c>
      <c r="KM27" t="str">
        <f t="shared" ca="1" si="84"/>
        <v>jasnoszary</v>
      </c>
      <c r="KN27" t="str">
        <f t="shared" ca="1" si="85"/>
        <v/>
      </c>
      <c r="KO27" t="str">
        <f t="shared" ca="1" si="86"/>
        <v/>
      </c>
      <c r="KP27">
        <f t="shared" ca="1" si="87"/>
        <v>1</v>
      </c>
      <c r="KQ27" t="str">
        <f t="shared" ca="1" si="112"/>
        <v>jasnoszary</v>
      </c>
      <c r="KR27" t="str">
        <f t="shared" ca="1" si="164"/>
        <v>jasnoszary</v>
      </c>
      <c r="KS27" t="str">
        <f t="shared" ca="1" si="164"/>
        <v/>
      </c>
      <c r="KT27" t="str">
        <f t="shared" ca="1" si="164"/>
        <v/>
      </c>
      <c r="KU27" t="str">
        <f ca="1">_xlfn.IFNA(IF(INDEX('Tabela kolorów'!$A$1:$AP$42,MATCH(KR27,'Tabela kolorów'!$A$1:$AP$1,0),MATCH(KS27,'Tabela kolorów'!$A$1:$A$42,0))=1,"+","-"),"")</f>
        <v/>
      </c>
      <c r="KV27" s="1" t="str">
        <f ca="1">_xlfn.IFNA(IF(INDEX('Tabela kolorów'!$A$1:$AP$42,MATCH(KR27,'Tabela kolorów'!$A$1:$AP$1,0),MATCH(KT27,'Tabela kolorów'!$A$1:$A$42,0))=1,"+","-"),"")</f>
        <v/>
      </c>
      <c r="KW27" s="1" t="str">
        <f ca="1">_xlfn.IFNA(IF(INDEX('Tabela kolorów'!$A$1:$AP$42,MATCH(KS27,'Tabela kolorów'!$A$1:$AP$1,0),MATCH(KT27,'Tabela kolorów'!$A$1:$A$42,0))=1,"+","-"),"")</f>
        <v/>
      </c>
      <c r="KX27" t="str">
        <f t="shared" ca="1" si="133"/>
        <v>Dopasowane</v>
      </c>
      <c r="KY27" t="str">
        <f t="shared" ca="1" si="89"/>
        <v>Dopasowane</v>
      </c>
      <c r="KZ27" t="str">
        <f t="shared" ca="1" si="90"/>
        <v>Jasnoszare</v>
      </c>
      <c r="LC27">
        <v>21</v>
      </c>
      <c r="LD27" t="str">
        <f t="shared" ca="1" si="91"/>
        <v/>
      </c>
      <c r="LE27" t="str">
        <f ca="1">IF(LD27&lt;&gt;"",VLOOKUP(LD27,Tabela1[],3,FALSE),"")</f>
        <v/>
      </c>
      <c r="LF27" t="str">
        <f t="shared" ca="1" si="165"/>
        <v/>
      </c>
      <c r="LG27" t="str">
        <f t="shared" ca="1" si="165"/>
        <v/>
      </c>
      <c r="LH27" t="str">
        <f t="shared" ca="1" si="165"/>
        <v/>
      </c>
      <c r="LI27" t="str">
        <f t="shared" ca="1" si="165"/>
        <v/>
      </c>
      <c r="LJ27" t="str">
        <f t="shared" ca="1" si="165"/>
        <v/>
      </c>
      <c r="LK27" t="str">
        <f t="shared" ca="1" si="165"/>
        <v/>
      </c>
      <c r="LL27" t="str">
        <f t="shared" ca="1" si="165"/>
        <v/>
      </c>
      <c r="LM27" t="str">
        <f t="shared" ca="1" si="165"/>
        <v/>
      </c>
    </row>
    <row r="28" spans="1:334" x14ac:dyDescent="0.3">
      <c r="A28" t="s">
        <v>716</v>
      </c>
      <c r="B28" t="s">
        <v>718</v>
      </c>
      <c r="C28" t="s">
        <v>7</v>
      </c>
      <c r="D28" t="s">
        <v>13</v>
      </c>
      <c r="E28" t="str">
        <f t="shared" si="0"/>
        <v>uniwersalneuniwersalny</v>
      </c>
      <c r="F28" t="s">
        <v>432</v>
      </c>
      <c r="I28" t="s">
        <v>9</v>
      </c>
      <c r="K28" s="731"/>
      <c r="L28" s="679" t="s">
        <v>446</v>
      </c>
      <c r="N28" s="672" t="str">
        <f>_xlfn.IFNA(IF(VLOOKUP($M28,Tabela1[#All],6,FALSE)&lt;&gt;0,VLOOKUP($M28,Tabela1[#All],6,FALSE),""),"")</f>
        <v/>
      </c>
      <c r="O28" s="672" t="str">
        <f>_xlfn.IFNA(IF(VLOOKUP($M28,Tabela1[#All],7,FALSE)&lt;&gt;0,VLOOKUP($M28,Tabela1[#All],7,FALSE),""),"")</f>
        <v/>
      </c>
      <c r="P28" s="672" t="str">
        <f>_xlfn.IFNA(IF(VLOOKUP($M28,Tabela1[#All],8,FALSE)&lt;&gt;0,VLOOKUP($M28,Tabela1[#All],8,FALSE),""),"")</f>
        <v/>
      </c>
      <c r="Q28" s="684" t="str">
        <f>_xlfn.IFNA(IF(VLOOKUP($M28,Tabela1[#All],10,FALSE)&lt;&gt;"0",VLOOKUP($M28,Tabela1[#All],10,FALSE),""),"")</f>
        <v/>
      </c>
      <c r="R28" s="686" t="str">
        <f t="shared" si="114"/>
        <v/>
      </c>
      <c r="S28" s="672" t="str">
        <f t="shared" si="115"/>
        <v/>
      </c>
      <c r="T28" s="672" t="str">
        <f t="shared" si="125"/>
        <v/>
      </c>
      <c r="U28" s="672" t="str">
        <f t="shared" si="126"/>
        <v/>
      </c>
      <c r="V28" s="672" t="str">
        <f t="shared" si="116"/>
        <v/>
      </c>
      <c r="W28" s="672" t="str">
        <f t="shared" si="127"/>
        <v/>
      </c>
      <c r="X28" s="687" t="str">
        <f t="shared" si="128"/>
        <v/>
      </c>
      <c r="Y28" s="686" t="str">
        <f t="shared" si="129"/>
        <v/>
      </c>
      <c r="Z28" s="672" t="str">
        <f t="shared" ref="Z28:AB47" si="168">TRIM(MID(SUBSTITUTE($Y28,";",REPT(" ",LEN($Y28))),Z$7*LEN($Y28)+1,LEN($Y28)))</f>
        <v/>
      </c>
      <c r="AA28" s="672" t="str">
        <f t="shared" si="168"/>
        <v/>
      </c>
      <c r="AB28" s="679" t="str">
        <f t="shared" si="168"/>
        <v/>
      </c>
      <c r="AC28" s="685" t="str">
        <f>_xlfn.IFNA(IF(INDEX('Tabela kolorów'!$A$1:$AP$42,MATCH(Z28,'Tabela kolorów'!$A$1:$AP$1,0),MATCH(AA28,'Tabela kolorów'!$A$1:$A$42,0))=1,"+","-"),"")</f>
        <v/>
      </c>
      <c r="AD28" s="10" t="str">
        <f>_xlfn.IFNA(IF(INDEX('Tabela kolorów'!$A$1:$AP$42,MATCH(Z28,'Tabela kolorów'!$A$1:$AP$1,0),MATCH(AB28,'Tabela kolorów'!$A$1:$A$42,0))=1,"+","-"),"")</f>
        <v/>
      </c>
      <c r="AE28" s="10" t="str">
        <f>_xlfn.IFNA(IF(INDEX('Tabela kolorów'!$A$1:$AP$42,MATCH(AA28,'Tabela kolorów'!$A$1:$AP$1,0),MATCH(AB28,'Tabela kolorów'!$A$1:$A$42,0))=1,"+","-"),"")</f>
        <v/>
      </c>
      <c r="AF28" s="679" t="str">
        <f t="shared" si="136"/>
        <v/>
      </c>
      <c r="AG28" s="688" t="str">
        <f t="shared" si="118"/>
        <v/>
      </c>
      <c r="AH28" s="701" t="str">
        <f t="shared" si="131"/>
        <v/>
      </c>
      <c r="AK28" s="10">
        <v>21</v>
      </c>
      <c r="AL28" s="672" t="str">
        <f t="shared" ca="1" si="94"/>
        <v/>
      </c>
      <c r="AM28" s="672" t="str">
        <f ca="1">IF(AL28&lt;&gt;"",VLOOKUP(AL28,Tabela1[],3,FALSE),"")</f>
        <v/>
      </c>
      <c r="AN28" s="672" t="str">
        <f t="shared" ca="1" si="166"/>
        <v/>
      </c>
      <c r="AO28" s="672" t="str">
        <f t="shared" ca="1" si="166"/>
        <v/>
      </c>
      <c r="AP28" s="672" t="str">
        <f t="shared" ca="1" si="166"/>
        <v/>
      </c>
      <c r="AQ28" s="672" t="str">
        <f t="shared" ca="1" si="166"/>
        <v/>
      </c>
      <c r="AR28" s="672" t="str">
        <f t="shared" ca="1" si="166"/>
        <v/>
      </c>
      <c r="AS28" s="672" t="str">
        <f t="shared" ca="1" si="166"/>
        <v/>
      </c>
      <c r="AT28" s="672" t="str">
        <f t="shared" ca="1" si="166"/>
        <v/>
      </c>
      <c r="AU28" s="672" t="str">
        <f t="shared" ca="1" si="166"/>
        <v/>
      </c>
      <c r="AW28" s="702">
        <v>19</v>
      </c>
      <c r="AX28" s="682" t="str">
        <f t="shared" ca="1" si="153"/>
        <v/>
      </c>
      <c r="AY28" s="682" t="str">
        <f t="shared" ca="1" si="153"/>
        <v/>
      </c>
      <c r="AZ28" s="682" t="str">
        <f t="shared" ca="1" si="153"/>
        <v/>
      </c>
      <c r="BA28" s="682" t="str">
        <f t="shared" ca="1" si="153"/>
        <v/>
      </c>
      <c r="BB28" s="682" t="str">
        <f t="shared" ca="1" si="153"/>
        <v/>
      </c>
      <c r="BC28" s="682" t="str">
        <f t="shared" ca="1" si="153"/>
        <v/>
      </c>
      <c r="BD28" s="682" t="str">
        <f t="shared" ca="1" si="153"/>
        <v/>
      </c>
      <c r="BE28" s="682" t="str">
        <f t="shared" ca="1" si="153"/>
        <v/>
      </c>
      <c r="BG28" s="392"/>
      <c r="BH28">
        <v>2</v>
      </c>
      <c r="BI28" t="str">
        <f t="shared" ca="1" si="167"/>
        <v>Czarne</v>
      </c>
      <c r="BJ28" t="str">
        <f ca="1">_xlfn.IFNA(IF(VLOOKUP($BI28,Tabela1[#All],6,FALSE)&lt;&gt;0,VLOOKUP($BI28,Tabela1[#All],6,FALSE),""),"")</f>
        <v>czarny</v>
      </c>
      <c r="BK28" t="str">
        <f ca="1">_xlfn.IFNA(IF(VLOOKUP($BI28,Tabela1[#All],7,FALSE)&lt;&gt;0,VLOOKUP($BI28,Tabela1[#All],7,FALSE),""),"")</f>
        <v/>
      </c>
      <c r="BL28" t="str">
        <f ca="1">_xlfn.IFNA(IF(VLOOKUP($BI28,Tabela1[#All],8,FALSE)&lt;&gt;0,VLOOKUP($BI28,Tabela1[#All],8,FALSE),""),"")</f>
        <v/>
      </c>
      <c r="BM28" t="str">
        <f ca="1">_xlfn.IFNA(IF(VLOOKUP($BI28,Tabela1[#All],10,FALSE)&lt;&gt;"0",VLOOKUP($BI28,Tabela1[#All],10,FALSE),""),"")</f>
        <v>Nie</v>
      </c>
      <c r="BN28" t="str">
        <f t="shared" ca="1" si="19"/>
        <v>czarny</v>
      </c>
      <c r="BO28" t="str">
        <f t="shared" ca="1" si="20"/>
        <v/>
      </c>
      <c r="BP28" t="str">
        <f t="shared" ca="1" si="21"/>
        <v/>
      </c>
      <c r="BQ28" t="str">
        <f t="shared" ca="1" si="22"/>
        <v/>
      </c>
      <c r="BR28" t="str">
        <f t="shared" ca="1" si="23"/>
        <v/>
      </c>
      <c r="BS28" t="str">
        <f t="shared" ca="1" si="24"/>
        <v/>
      </c>
      <c r="BT28">
        <f t="shared" ca="1" si="25"/>
        <v>1</v>
      </c>
      <c r="BU28" t="str">
        <f t="shared" ca="1" si="97"/>
        <v>czarny</v>
      </c>
      <c r="BV28" t="str">
        <f t="shared" ca="1" si="154"/>
        <v>czarny</v>
      </c>
      <c r="BW28" t="str">
        <f t="shared" ca="1" si="154"/>
        <v/>
      </c>
      <c r="BX28" t="str">
        <f t="shared" ca="1" si="154"/>
        <v/>
      </c>
      <c r="BY28" t="str">
        <f ca="1">_xlfn.IFNA(IF(INDEX('Tabela kolorów'!$A$1:$AP$42,MATCH(BV28,'Tabela kolorów'!$A$1:$AP$1,0),MATCH(BW28,'Tabela kolorów'!$A$1:$A$42,0))=1,"+","-"),"")</f>
        <v/>
      </c>
      <c r="BZ28" s="1" t="str">
        <f ca="1">_xlfn.IFNA(IF(INDEX('Tabela kolorów'!$A$1:$AP$42,MATCH(BV28,'Tabela kolorów'!$A$1:$AP$1,0),MATCH(BX28,'Tabela kolorów'!$A$1:$A$42,0))=1,"+","-"),"")</f>
        <v/>
      </c>
      <c r="CA28" s="1" t="str">
        <f ca="1">_xlfn.IFNA(IF(INDEX('Tabela kolorów'!$A$1:$AP$42,MATCH(BW28,'Tabela kolorów'!$A$1:$AP$1,0),MATCH(BX28,'Tabela kolorów'!$A$1:$A$42,0))=1,"+","-"),"")</f>
        <v/>
      </c>
      <c r="CB28" t="str">
        <f t="shared" ca="1" si="98"/>
        <v>Dopasowane</v>
      </c>
      <c r="CC28" t="str">
        <f t="shared" ca="1" si="27"/>
        <v>Dopasowane</v>
      </c>
      <c r="CD28" t="str">
        <f t="shared" ca="1" si="28"/>
        <v>Czarne</v>
      </c>
      <c r="CG28">
        <v>22</v>
      </c>
      <c r="CH28" t="str">
        <f t="shared" ca="1" si="29"/>
        <v/>
      </c>
      <c r="CI28" t="str">
        <f ca="1">IF(CH28&lt;&gt;"",VLOOKUP(CH28,Tabela1[],3,FALSE),"")</f>
        <v/>
      </c>
      <c r="CJ28" t="str">
        <f t="shared" ca="1" si="155"/>
        <v/>
      </c>
      <c r="CK28" t="str">
        <f t="shared" ca="1" si="155"/>
        <v/>
      </c>
      <c r="CL28" t="str">
        <f t="shared" ca="1" si="155"/>
        <v/>
      </c>
      <c r="CM28" t="str">
        <f t="shared" ca="1" si="155"/>
        <v/>
      </c>
      <c r="CN28" t="str">
        <f t="shared" ca="1" si="155"/>
        <v/>
      </c>
      <c r="CO28" t="str">
        <f t="shared" ca="1" si="155"/>
        <v/>
      </c>
      <c r="CP28" t="str">
        <f t="shared" ca="1" si="155"/>
        <v/>
      </c>
      <c r="CQ28" t="str">
        <f t="shared" ca="1" si="155"/>
        <v/>
      </c>
      <c r="DB28">
        <v>2</v>
      </c>
      <c r="DC28" t="str">
        <f t="shared" ref="DC28:DC47" ca="1" si="169">CT7</f>
        <v>Czarne</v>
      </c>
      <c r="DD28" t="str">
        <f ca="1">_xlfn.IFNA(IF(VLOOKUP($DC28,Tabela1[#All],6,FALSE)&lt;&gt;0,VLOOKUP($DC28,Tabela1[#All],6,FALSE),""),"")</f>
        <v>czarny</v>
      </c>
      <c r="DE28" t="str">
        <f ca="1">_xlfn.IFNA(IF(VLOOKUP($DC28,Tabela1[#All],7,FALSE)&lt;&gt;0,VLOOKUP($DC28,Tabela1[#All],7,FALSE),""),"")</f>
        <v/>
      </c>
      <c r="DF28" t="str">
        <f ca="1">_xlfn.IFNA(IF(VLOOKUP($DC28,Tabela1[#All],8,FALSE)&lt;&gt;0,VLOOKUP($DC28,Tabela1[#All],8,FALSE),""),"")</f>
        <v/>
      </c>
      <c r="DG28" t="str">
        <f ca="1">_xlfn.IFNA(IF(VLOOKUP($DC28,Tabela1[#All],10,FALSE)&lt;&gt;"0",VLOOKUP($DC28,Tabela1[#All],10,FALSE),""),"")</f>
        <v>Nie</v>
      </c>
      <c r="DH28" t="str">
        <f t="shared" ca="1" si="32"/>
        <v>cyraneczka</v>
      </c>
      <c r="DI28" t="str">
        <f t="shared" ca="1" si="33"/>
        <v/>
      </c>
      <c r="DJ28" t="str">
        <f t="shared" ca="1" si="34"/>
        <v/>
      </c>
      <c r="DK28" t="str">
        <f t="shared" ca="1" si="35"/>
        <v>czarny</v>
      </c>
      <c r="DL28" t="str">
        <f t="shared" ca="1" si="36"/>
        <v/>
      </c>
      <c r="DM28" t="str">
        <f t="shared" ca="1" si="37"/>
        <v/>
      </c>
      <c r="DN28">
        <f t="shared" ca="1" si="38"/>
        <v>2</v>
      </c>
      <c r="DO28" t="str">
        <f t="shared" ca="1" si="134"/>
        <v>cyraneczka;czarny</v>
      </c>
      <c r="DP28" t="str">
        <f t="shared" ca="1" si="156"/>
        <v>cyraneczka</v>
      </c>
      <c r="DQ28" t="str">
        <f t="shared" ca="1" si="156"/>
        <v>czarny</v>
      </c>
      <c r="DR28" t="str">
        <f t="shared" ca="1" si="156"/>
        <v/>
      </c>
      <c r="DS28" t="str">
        <f ca="1">_xlfn.IFNA(IF(INDEX('Tabela kolorów'!$A$1:$AP$42,MATCH(DP28,'Tabela kolorów'!$A$1:$AP$1,0),MATCH(DQ28,'Tabela kolorów'!$A$1:$A$42,0))=1,"+","-"),"")</f>
        <v>+</v>
      </c>
      <c r="DT28" s="1" t="str">
        <f ca="1">_xlfn.IFNA(IF(INDEX('Tabela kolorów'!$A$1:$AP$42,MATCH(DP28,'Tabela kolorów'!$A$1:$AP$1,0),MATCH(DR28,'Tabela kolorów'!$A$1:$A$42,0))=1,"+","-"),"")</f>
        <v/>
      </c>
      <c r="DU28" s="1" t="str">
        <f ca="1">_xlfn.IFNA(IF(INDEX('Tabela kolorów'!$A$1:$AP$42,MATCH(DQ28,'Tabela kolorów'!$A$1:$AP$1,0),MATCH(DR28,'Tabela kolorów'!$A$1:$A$42,0))=1,"+","-"),"")</f>
        <v/>
      </c>
      <c r="DV28" t="str">
        <f t="shared" ca="1" si="120"/>
        <v>Dopasowane</v>
      </c>
      <c r="DW28" t="str">
        <f t="shared" ca="1" si="40"/>
        <v>Dopasowane</v>
      </c>
      <c r="DX28" t="str">
        <f t="shared" ca="1" si="41"/>
        <v>Czarne</v>
      </c>
      <c r="EA28">
        <v>22</v>
      </c>
      <c r="EB28" t="str">
        <f t="shared" ca="1" si="42"/>
        <v/>
      </c>
      <c r="EC28" t="str">
        <f ca="1">IF(EB28&lt;&gt;"",VLOOKUP(EB28,Tabela1[],3,FALSE),"")</f>
        <v/>
      </c>
      <c r="ED28" t="str">
        <f t="shared" ca="1" si="157"/>
        <v/>
      </c>
      <c r="EE28" t="str">
        <f t="shared" ca="1" si="157"/>
        <v/>
      </c>
      <c r="EF28" t="str">
        <f t="shared" ca="1" si="157"/>
        <v/>
      </c>
      <c r="EG28" t="str">
        <f t="shared" ca="1" si="157"/>
        <v/>
      </c>
      <c r="EH28" t="str">
        <f t="shared" ca="1" si="157"/>
        <v/>
      </c>
      <c r="EI28" t="str">
        <f t="shared" ca="1" si="157"/>
        <v/>
      </c>
      <c r="EJ28" t="str">
        <f t="shared" ca="1" si="157"/>
        <v/>
      </c>
      <c r="EK28" t="str">
        <f t="shared" ca="1" si="157"/>
        <v/>
      </c>
      <c r="EV28">
        <v>2</v>
      </c>
      <c r="EW28" t="str">
        <f t="shared" ref="EW28:EW47" ca="1" si="170">EN7</f>
        <v>Czarne</v>
      </c>
      <c r="EX28" t="str">
        <f ca="1">_xlfn.IFNA(IF(VLOOKUP($EW28,Tabela1[#All],6,FALSE)&lt;&gt;0,VLOOKUP($EW28,Tabela1[#All],6,FALSE),""),"")</f>
        <v>czarny</v>
      </c>
      <c r="EY28" t="str">
        <f ca="1">_xlfn.IFNA(IF(VLOOKUP($EW28,Tabela1[#All],7,FALSE)&lt;&gt;0,VLOOKUP($EW28,Tabela1[#All],7,FALSE),""),"")</f>
        <v/>
      </c>
      <c r="EZ28" t="str">
        <f ca="1">_xlfn.IFNA(IF(VLOOKUP($EW28,Tabela1[#All],8,FALSE)&lt;&gt;0,VLOOKUP($EW28,Tabela1[#All],8,FALSE),""),"")</f>
        <v/>
      </c>
      <c r="FA28" t="str">
        <f ca="1">_xlfn.IFNA(IF(VLOOKUP($EW28,Tabela1[#All],10,FALSE)&lt;&gt;"0",VLOOKUP($EW28,Tabela1[#All],10,FALSE),""),"")</f>
        <v>Nie</v>
      </c>
      <c r="FB28" t="str">
        <f t="shared" ca="1" si="45"/>
        <v/>
      </c>
      <c r="FC28" t="str">
        <f t="shared" ca="1" si="46"/>
        <v/>
      </c>
      <c r="FD28" t="str">
        <f t="shared" ca="1" si="47"/>
        <v/>
      </c>
      <c r="FE28" t="str">
        <f t="shared" ca="1" si="48"/>
        <v>czarny</v>
      </c>
      <c r="FF28" t="str">
        <f t="shared" ca="1" si="49"/>
        <v/>
      </c>
      <c r="FG28" t="str">
        <f t="shared" ca="1" si="50"/>
        <v/>
      </c>
      <c r="FH28">
        <f t="shared" ca="1" si="51"/>
        <v>1</v>
      </c>
      <c r="FI28" t="str">
        <f t="shared" ca="1" si="103"/>
        <v>czarny</v>
      </c>
      <c r="FJ28" t="str">
        <f t="shared" ca="1" si="158"/>
        <v>czarny</v>
      </c>
      <c r="FK28" t="str">
        <f t="shared" ca="1" si="158"/>
        <v/>
      </c>
      <c r="FL28" t="str">
        <f t="shared" ca="1" si="158"/>
        <v/>
      </c>
      <c r="FM28" t="str">
        <f ca="1">_xlfn.IFNA(IF(INDEX('Tabela kolorów'!$A$1:$AP$42,MATCH(FJ28,'Tabela kolorów'!$A$1:$AP$1,0),MATCH(FK28,'Tabela kolorów'!$A$1:$A$42,0))=1,"+","-"),"")</f>
        <v/>
      </c>
      <c r="FN28" s="1" t="str">
        <f ca="1">_xlfn.IFNA(IF(INDEX('Tabela kolorów'!$A$1:$AP$42,MATCH(FJ28,'Tabela kolorów'!$A$1:$AP$1,0),MATCH(FL28,'Tabela kolorów'!$A$1:$A$42,0))=1,"+","-"),"")</f>
        <v/>
      </c>
      <c r="FO28" s="1" t="str">
        <f ca="1">_xlfn.IFNA(IF(INDEX('Tabela kolorów'!$A$1:$AP$42,MATCH(FK28,'Tabela kolorów'!$A$1:$AP$1,0),MATCH(FL28,'Tabela kolorów'!$A$1:$A$42,0))=1,"+","-"),"")</f>
        <v/>
      </c>
      <c r="FP28" t="str">
        <f t="shared" ca="1" si="121"/>
        <v>Dopasowane</v>
      </c>
      <c r="FQ28" t="str">
        <f t="shared" ca="1" si="53"/>
        <v>Dopasowane</v>
      </c>
      <c r="FR28" t="str">
        <f t="shared" ca="1" si="54"/>
        <v>Czarne</v>
      </c>
      <c r="FU28">
        <v>22</v>
      </c>
      <c r="FV28" t="str">
        <f t="shared" ca="1" si="55"/>
        <v/>
      </c>
      <c r="FW28" t="str">
        <f ca="1">IF(FV28&lt;&gt;"",VLOOKUP(FV28,Tabela1[],3,FALSE),"")</f>
        <v/>
      </c>
      <c r="FX28" t="str">
        <f t="shared" ca="1" si="159"/>
        <v/>
      </c>
      <c r="FY28" t="str">
        <f t="shared" ca="1" si="159"/>
        <v/>
      </c>
      <c r="FZ28" t="str">
        <f t="shared" ca="1" si="159"/>
        <v/>
      </c>
      <c r="GA28" t="str">
        <f t="shared" ca="1" si="159"/>
        <v/>
      </c>
      <c r="GB28" t="str">
        <f t="shared" ca="1" si="159"/>
        <v/>
      </c>
      <c r="GC28" t="str">
        <f t="shared" ca="1" si="159"/>
        <v/>
      </c>
      <c r="GD28" t="str">
        <f t="shared" ca="1" si="159"/>
        <v/>
      </c>
      <c r="GE28" t="str">
        <f t="shared" ca="1" si="159"/>
        <v/>
      </c>
      <c r="GP28">
        <v>2</v>
      </c>
      <c r="GQ28" t="str">
        <f t="shared" ref="GQ28:GQ47" ca="1" si="171">GH7</f>
        <v>Czarne</v>
      </c>
      <c r="GR28" t="str">
        <f ca="1">_xlfn.IFNA(IF(VLOOKUP($GQ28,Tabela1[#All],6,FALSE)&lt;&gt;0,VLOOKUP($GQ28,Tabela1[#All],6,FALSE),""),"")</f>
        <v>czarny</v>
      </c>
      <c r="GS28" t="str">
        <f ca="1">_xlfn.IFNA(IF(VLOOKUP($GQ28,Tabela1[#All],7,FALSE)&lt;&gt;0,VLOOKUP($GQ28,Tabela1[#All],7,FALSE),""),"")</f>
        <v/>
      </c>
      <c r="GT28" t="str">
        <f ca="1">_xlfn.IFNA(IF(VLOOKUP($GQ28,Tabela1[#All],8,FALSE)&lt;&gt;0,VLOOKUP($GQ28,Tabela1[#All],8,FALSE),""),"")</f>
        <v/>
      </c>
      <c r="GU28" t="str">
        <f ca="1">_xlfn.IFNA(IF(VLOOKUP($GQ28,Tabela1[#All],10,FALSE)&lt;&gt;"0",VLOOKUP($GQ28,Tabela1[#All],10,FALSE),""),"")</f>
        <v>Nie</v>
      </c>
      <c r="GV28" t="str">
        <f t="shared" ca="1" si="58"/>
        <v/>
      </c>
      <c r="GW28" t="str">
        <f t="shared" ca="1" si="59"/>
        <v/>
      </c>
      <c r="GX28" t="str">
        <f t="shared" ca="1" si="60"/>
        <v/>
      </c>
      <c r="GY28" t="str">
        <f t="shared" ca="1" si="61"/>
        <v>czarny</v>
      </c>
      <c r="GZ28" t="str">
        <f t="shared" ca="1" si="62"/>
        <v/>
      </c>
      <c r="HA28" t="str">
        <f t="shared" ca="1" si="63"/>
        <v/>
      </c>
      <c r="HB28">
        <f t="shared" ca="1" si="64"/>
        <v>1</v>
      </c>
      <c r="HC28" t="str">
        <f t="shared" ca="1" si="105"/>
        <v>czarny</v>
      </c>
      <c r="HD28" t="str">
        <f t="shared" ca="1" si="160"/>
        <v>czarny</v>
      </c>
      <c r="HE28" t="str">
        <f t="shared" ca="1" si="160"/>
        <v/>
      </c>
      <c r="HF28" t="str">
        <f t="shared" ca="1" si="160"/>
        <v/>
      </c>
      <c r="HG28" t="str">
        <f ca="1">_xlfn.IFNA(IF(INDEX('Tabela kolorów'!$A$1:$AP$42,MATCH(HD28,'Tabela kolorów'!$A$1:$AP$1,0),MATCH(HE28,'Tabela kolorów'!$A$1:$A$42,0))=1,"+","-"),"")</f>
        <v/>
      </c>
      <c r="HH28" s="1" t="str">
        <f ca="1">_xlfn.IFNA(IF(INDEX('Tabela kolorów'!$A$1:$AP$42,MATCH(HD28,'Tabela kolorów'!$A$1:$AP$1,0),MATCH(HF28,'Tabela kolorów'!$A$1:$A$42,0))=1,"+","-"),"")</f>
        <v/>
      </c>
      <c r="HI28" s="1" t="str">
        <f ca="1">_xlfn.IFNA(IF(INDEX('Tabela kolorów'!$A$1:$AP$42,MATCH(HE28,'Tabela kolorów'!$A$1:$AP$1,0),MATCH(HF28,'Tabela kolorów'!$A$1:$A$42,0))=1,"+","-"),"")</f>
        <v/>
      </c>
      <c r="HJ28" t="str">
        <f t="shared" ca="1" si="122"/>
        <v>Dopasowane</v>
      </c>
      <c r="HK28" t="str">
        <f t="shared" ca="1" si="66"/>
        <v>Dopasowane</v>
      </c>
      <c r="HL28" t="str">
        <f t="shared" ca="1" si="67"/>
        <v>Czarne</v>
      </c>
      <c r="HO28">
        <v>22</v>
      </c>
      <c r="HP28" t="str">
        <f t="shared" ca="1" si="68"/>
        <v/>
      </c>
      <c r="HQ28" t="str">
        <f ca="1">IF(HP28&lt;&gt;"",VLOOKUP(HP28,Tabela1[],3,FALSE),"")</f>
        <v/>
      </c>
      <c r="HR28" t="str">
        <f t="shared" ca="1" si="161"/>
        <v/>
      </c>
      <c r="HS28" t="str">
        <f t="shared" ca="1" si="161"/>
        <v/>
      </c>
      <c r="HT28" t="str">
        <f t="shared" ca="1" si="161"/>
        <v/>
      </c>
      <c r="HU28" t="str">
        <f t="shared" ca="1" si="161"/>
        <v/>
      </c>
      <c r="HV28" t="str">
        <f t="shared" ca="1" si="161"/>
        <v/>
      </c>
      <c r="HW28" t="str">
        <f t="shared" ca="1" si="161"/>
        <v/>
      </c>
      <c r="HX28" t="str">
        <f t="shared" ca="1" si="161"/>
        <v/>
      </c>
      <c r="HY28" t="str">
        <f t="shared" ca="1" si="161"/>
        <v/>
      </c>
      <c r="IJ28">
        <v>2</v>
      </c>
      <c r="IK28" t="str">
        <f t="shared" ref="IK28:IK47" ca="1" si="172">IB7</f>
        <v>Czarne</v>
      </c>
      <c r="IL28" t="str">
        <f ca="1">_xlfn.IFNA(IF(VLOOKUP($IK28,Tabela1[#All],6,FALSE)&lt;&gt;0,VLOOKUP($IK28,Tabela1[#All],6,FALSE),""),"")</f>
        <v>czarny</v>
      </c>
      <c r="IM28" t="str">
        <f ca="1">_xlfn.IFNA(IF(VLOOKUP($IK28,Tabela1[#All],7,FALSE)&lt;&gt;0,VLOOKUP($IK28,Tabela1[#All],7,FALSE),""),"")</f>
        <v/>
      </c>
      <c r="IN28" t="str">
        <f ca="1">_xlfn.IFNA(IF(VLOOKUP($IK28,Tabela1[#All],8,FALSE)&lt;&gt;0,VLOOKUP($IK28,Tabela1[#All],8,FALSE),""),"")</f>
        <v/>
      </c>
      <c r="IO28" t="str">
        <f ca="1">_xlfn.IFNA(IF(VLOOKUP($IK28,Tabela1[#All],10,FALSE)&lt;&gt;"0",VLOOKUP($IK28,Tabela1[#All],10,FALSE),""),"")</f>
        <v>Nie</v>
      </c>
      <c r="IP28" t="str">
        <f t="shared" ca="1" si="71"/>
        <v/>
      </c>
      <c r="IQ28" t="str">
        <f t="shared" ca="1" si="72"/>
        <v/>
      </c>
      <c r="IR28" t="str">
        <f t="shared" ca="1" si="73"/>
        <v/>
      </c>
      <c r="IS28" t="str">
        <f t="shared" ca="1" si="74"/>
        <v>czarny</v>
      </c>
      <c r="IT28" t="str">
        <f t="shared" ca="1" si="75"/>
        <v/>
      </c>
      <c r="IU28" t="str">
        <f t="shared" ca="1" si="76"/>
        <v/>
      </c>
      <c r="IV28">
        <f t="shared" ca="1" si="77"/>
        <v>1</v>
      </c>
      <c r="IW28" t="str">
        <f t="shared" ca="1" si="107"/>
        <v>czarny</v>
      </c>
      <c r="IX28" t="str">
        <f t="shared" ca="1" si="162"/>
        <v>czarny</v>
      </c>
      <c r="IY28" t="str">
        <f t="shared" ca="1" si="162"/>
        <v/>
      </c>
      <c r="IZ28" t="str">
        <f t="shared" ca="1" si="162"/>
        <v/>
      </c>
      <c r="JA28" t="str">
        <f ca="1">_xlfn.IFNA(IF(INDEX('Tabela kolorów'!$A$1:$AP$42,MATCH(IX28,'Tabela kolorów'!$A$1:$AP$1,0),MATCH(IY28,'Tabela kolorów'!$A$1:$A$42,0))=1,"+","-"),"")</f>
        <v/>
      </c>
      <c r="JB28" s="1" t="str">
        <f ca="1">_xlfn.IFNA(IF(INDEX('Tabela kolorów'!$A$1:$AP$42,MATCH(IX28,'Tabela kolorów'!$A$1:$AP$1,0),MATCH(IZ28,'Tabela kolorów'!$A$1:$A$42,0))=1,"+","-"),"")</f>
        <v/>
      </c>
      <c r="JC28" s="1" t="str">
        <f ca="1">_xlfn.IFNA(IF(INDEX('Tabela kolorów'!$A$1:$AP$42,MATCH(IY28,'Tabela kolorów'!$A$1:$AP$1,0),MATCH(IZ28,'Tabela kolorów'!$A$1:$A$42,0))=1,"+","-"),"")</f>
        <v/>
      </c>
      <c r="JD28" t="str">
        <f t="shared" ca="1" si="123"/>
        <v>Dopasowane</v>
      </c>
      <c r="JE28" t="str">
        <f t="shared" ca="1" si="79"/>
        <v>Dopasowane</v>
      </c>
      <c r="JF28" t="str">
        <f t="shared" ca="1" si="80"/>
        <v>Czarne</v>
      </c>
      <c r="JI28">
        <v>22</v>
      </c>
      <c r="JJ28" t="str">
        <f t="shared" ca="1" si="81"/>
        <v/>
      </c>
      <c r="JK28" t="str">
        <f ca="1">IF(JJ28&lt;&gt;"",VLOOKUP(JJ28,Tabela1[],3,FALSE),"")</f>
        <v/>
      </c>
      <c r="JL28" t="str">
        <f t="shared" ca="1" si="163"/>
        <v/>
      </c>
      <c r="JM28" t="str">
        <f t="shared" ca="1" si="163"/>
        <v/>
      </c>
      <c r="JN28" t="str">
        <f t="shared" ca="1" si="163"/>
        <v/>
      </c>
      <c r="JO28" t="str">
        <f t="shared" ca="1" si="163"/>
        <v/>
      </c>
      <c r="JP28" t="str">
        <f t="shared" ca="1" si="163"/>
        <v/>
      </c>
      <c r="JQ28" t="str">
        <f t="shared" ca="1" si="163"/>
        <v/>
      </c>
      <c r="JR28" t="str">
        <f t="shared" ca="1" si="163"/>
        <v/>
      </c>
      <c r="JS28" t="str">
        <f t="shared" ca="1" si="163"/>
        <v/>
      </c>
      <c r="KD28">
        <v>2</v>
      </c>
      <c r="KE28" t="str">
        <f t="shared" ref="KE28:KE47" ca="1" si="173">JV7</f>
        <v>Czarne</v>
      </c>
      <c r="KF28" t="str">
        <f ca="1">_xlfn.IFNA(IF(VLOOKUP($KE28,Tabela1[#All],6,FALSE)&lt;&gt;0,VLOOKUP($KE28,Tabela1[#All],6,FALSE),""),"")</f>
        <v>czarny</v>
      </c>
      <c r="KG28" t="str">
        <f ca="1">_xlfn.IFNA(IF(VLOOKUP($KE28,Tabela1[#All],7,FALSE)&lt;&gt;0,VLOOKUP($KE28,Tabela1[#All],7,FALSE),""),"")</f>
        <v/>
      </c>
      <c r="KH28" t="str">
        <f ca="1">_xlfn.IFNA(IF(VLOOKUP($KE28,Tabela1[#All],8,FALSE)&lt;&gt;0,VLOOKUP($KE28,Tabela1[#All],8,FALSE),""),"")</f>
        <v/>
      </c>
      <c r="KI28" t="str">
        <f ca="1">_xlfn.IFNA(IF(VLOOKUP($KE28,Tabela1[#All],10,FALSE)&lt;&gt;"0",VLOOKUP($KE28,Tabela1[#All],10,FALSE),""),"")</f>
        <v>Nie</v>
      </c>
      <c r="KJ28" t="str">
        <f t="shared" ca="1" si="109"/>
        <v/>
      </c>
      <c r="KK28" t="str">
        <f t="shared" ca="1" si="110"/>
        <v/>
      </c>
      <c r="KL28" t="str">
        <f t="shared" ca="1" si="111"/>
        <v/>
      </c>
      <c r="KM28" t="str">
        <f t="shared" ca="1" si="84"/>
        <v>czarny</v>
      </c>
      <c r="KN28" t="str">
        <f t="shared" ca="1" si="85"/>
        <v/>
      </c>
      <c r="KO28" t="str">
        <f t="shared" ca="1" si="86"/>
        <v/>
      </c>
      <c r="KP28">
        <f t="shared" ca="1" si="87"/>
        <v>1</v>
      </c>
      <c r="KQ28" t="str">
        <f t="shared" ca="1" si="112"/>
        <v>czarny</v>
      </c>
      <c r="KR28" t="str">
        <f t="shared" ca="1" si="164"/>
        <v>czarny</v>
      </c>
      <c r="KS28" t="str">
        <f t="shared" ca="1" si="164"/>
        <v/>
      </c>
      <c r="KT28" t="str">
        <f t="shared" ca="1" si="164"/>
        <v/>
      </c>
      <c r="KU28" t="str">
        <f ca="1">_xlfn.IFNA(IF(INDEX('Tabela kolorów'!$A$1:$AP$42,MATCH(KR28,'Tabela kolorów'!$A$1:$AP$1,0),MATCH(KS28,'Tabela kolorów'!$A$1:$A$42,0))=1,"+","-"),"")</f>
        <v/>
      </c>
      <c r="KV28" s="1" t="str">
        <f ca="1">_xlfn.IFNA(IF(INDEX('Tabela kolorów'!$A$1:$AP$42,MATCH(KR28,'Tabela kolorów'!$A$1:$AP$1,0),MATCH(KT28,'Tabela kolorów'!$A$1:$A$42,0))=1,"+","-"),"")</f>
        <v/>
      </c>
      <c r="KW28" s="1" t="str">
        <f ca="1">_xlfn.IFNA(IF(INDEX('Tabela kolorów'!$A$1:$AP$42,MATCH(KS28,'Tabela kolorów'!$A$1:$AP$1,0),MATCH(KT28,'Tabela kolorów'!$A$1:$A$42,0))=1,"+","-"),"")</f>
        <v/>
      </c>
      <c r="KX28" t="str">
        <f t="shared" ca="1" si="133"/>
        <v>Dopasowane</v>
      </c>
      <c r="KY28" t="str">
        <f t="shared" ca="1" si="89"/>
        <v>Dopasowane</v>
      </c>
      <c r="KZ28" t="str">
        <f t="shared" ca="1" si="90"/>
        <v>Czarne</v>
      </c>
      <c r="LC28">
        <v>22</v>
      </c>
      <c r="LD28" t="str">
        <f t="shared" ca="1" si="91"/>
        <v/>
      </c>
      <c r="LE28" t="str">
        <f ca="1">IF(LD28&lt;&gt;"",VLOOKUP(LD28,Tabela1[],3,FALSE),"")</f>
        <v/>
      </c>
      <c r="LF28" t="str">
        <f t="shared" ca="1" si="165"/>
        <v/>
      </c>
      <c r="LG28" t="str">
        <f t="shared" ca="1" si="165"/>
        <v/>
      </c>
      <c r="LH28" t="str">
        <f t="shared" ca="1" si="165"/>
        <v/>
      </c>
      <c r="LI28" t="str">
        <f t="shared" ca="1" si="165"/>
        <v/>
      </c>
      <c r="LJ28" t="str">
        <f t="shared" ca="1" si="165"/>
        <v/>
      </c>
      <c r="LK28" t="str">
        <f t="shared" ca="1" si="165"/>
        <v/>
      </c>
      <c r="LL28" t="str">
        <f t="shared" ca="1" si="165"/>
        <v/>
      </c>
      <c r="LM28" t="str">
        <f t="shared" ca="1" si="165"/>
        <v/>
      </c>
    </row>
    <row r="29" spans="1:334" x14ac:dyDescent="0.3">
      <c r="A29" t="s">
        <v>720</v>
      </c>
      <c r="B29" t="s">
        <v>718</v>
      </c>
      <c r="C29" t="s">
        <v>7</v>
      </c>
      <c r="D29" t="s">
        <v>13</v>
      </c>
      <c r="E29" t="str">
        <f t="shared" si="0"/>
        <v>uniwersalneuniwersalny</v>
      </c>
      <c r="F29" t="s">
        <v>431</v>
      </c>
      <c r="I29" t="s">
        <v>9</v>
      </c>
      <c r="K29" s="731"/>
      <c r="L29" s="679">
        <v>1</v>
      </c>
      <c r="M29" s="677" t="str" cm="1">
        <f t="array" aca="1" ref="M29:M30" ca="1">IFERROR(OFFSET('Wybór ubrań'!B3,0,MATCH(L$28&amp;VLOOKUP($M$4,Lista[],5,FALSE),'Wybór ubrań'!C1:EP1,0),HLOOKUP(L28&amp;VLOOKUP($M$4,Lista[],5,FALSE),'Wybór ubrań'!B84:EP85,2,FALSE)),"")</f>
        <v>Jasnoszare</v>
      </c>
      <c r="N29" s="672" t="str">
        <f ca="1">_xlfn.IFNA(IF(VLOOKUP($M29,Tabela1[#All],6,FALSE)&lt;&gt;0,VLOOKUP($M29,Tabela1[#All],6,FALSE),""),"")</f>
        <v>jasnoszary</v>
      </c>
      <c r="O29" s="672" t="str">
        <f ca="1">_xlfn.IFNA(IF(VLOOKUP($M29,Tabela1[#All],7,FALSE)&lt;&gt;0,VLOOKUP($M29,Tabela1[#All],7,FALSE),""),"")</f>
        <v/>
      </c>
      <c r="P29" s="672" t="str">
        <f ca="1">_xlfn.IFNA(IF(VLOOKUP($M29,Tabela1[#All],8,FALSE)&lt;&gt;0,VLOOKUP($M29,Tabela1[#All],8,FALSE),""),"")</f>
        <v/>
      </c>
      <c r="Q29" s="684" t="str">
        <f ca="1">_xlfn.IFNA(IF(VLOOKUP($M29,Tabela1[#All],10,FALSE)&lt;&gt;"0",VLOOKUP($M29,Tabela1[#All],10,FALSE),""),"")</f>
        <v>Nie</v>
      </c>
      <c r="R29" s="686" t="str">
        <f t="shared" ca="1" si="114"/>
        <v>czarny</v>
      </c>
      <c r="S29" s="672" t="str">
        <f t="shared" ca="1" si="115"/>
        <v>biały</v>
      </c>
      <c r="T29" s="672" t="str">
        <f t="shared" ca="1" si="125"/>
        <v/>
      </c>
      <c r="U29" s="672" t="str">
        <f t="shared" ca="1" si="126"/>
        <v>jasnoszary</v>
      </c>
      <c r="V29" s="672" t="str">
        <f t="shared" ca="1" si="116"/>
        <v/>
      </c>
      <c r="W29" s="672" t="str">
        <f t="shared" ca="1" si="127"/>
        <v/>
      </c>
      <c r="X29" s="687">
        <f t="shared" ca="1" si="128"/>
        <v>3</v>
      </c>
      <c r="Y29" s="686" t="str">
        <f t="shared" ca="1" si="129"/>
        <v>czarny;biały;jasnoszary</v>
      </c>
      <c r="Z29" s="672" t="str">
        <f t="shared" ca="1" si="168"/>
        <v>czarny</v>
      </c>
      <c r="AA29" s="672" t="str">
        <f t="shared" ca="1" si="168"/>
        <v>biały</v>
      </c>
      <c r="AB29" s="679" t="str">
        <f t="shared" ca="1" si="168"/>
        <v>jasnoszary</v>
      </c>
      <c r="AC29" s="685" t="str">
        <f ca="1">_xlfn.IFNA(IF(INDEX('Tabela kolorów'!$A$1:$AP$42,MATCH(Z29,'Tabela kolorów'!$A$1:$AP$1,0),MATCH(AA29,'Tabela kolorów'!$A$1:$A$42,0))=1,"+","-"),"")</f>
        <v>+</v>
      </c>
      <c r="AD29" s="10" t="str">
        <f ca="1">_xlfn.IFNA(IF(INDEX('Tabela kolorów'!$A$1:$AP$42,MATCH(Z29,'Tabela kolorów'!$A$1:$AP$1,0),MATCH(AB29,'Tabela kolorów'!$A$1:$A$42,0))=1,"+","-"),"")</f>
        <v>+</v>
      </c>
      <c r="AE29" s="10" t="str">
        <f ca="1">_xlfn.IFNA(IF(INDEX('Tabela kolorów'!$A$1:$AP$42,MATCH(AA29,'Tabela kolorów'!$A$1:$AP$1,0),MATCH(AB29,'Tabela kolorów'!$A$1:$A$42,0))=1,"+","-"),"")</f>
        <v>+</v>
      </c>
      <c r="AF29" s="679" t="str">
        <f t="shared" ca="1" si="136"/>
        <v>Dopasowane</v>
      </c>
      <c r="AG29" s="688" t="str">
        <f t="shared" ca="1" si="118"/>
        <v>Dopasowane</v>
      </c>
      <c r="AH29" s="701" t="str">
        <f t="shared" ca="1" si="131"/>
        <v>Jasnoszare</v>
      </c>
      <c r="AK29" s="10">
        <v>22</v>
      </c>
      <c r="AL29" s="672" t="str">
        <f t="shared" ca="1" si="94"/>
        <v/>
      </c>
      <c r="AM29" s="672" t="str">
        <f ca="1">IF(AL29&lt;&gt;"",VLOOKUP(AL29,Tabela1[],3,FALSE),"")</f>
        <v/>
      </c>
      <c r="AN29" s="672" t="str">
        <f t="shared" ca="1" si="166"/>
        <v/>
      </c>
      <c r="AO29" s="672" t="str">
        <f t="shared" ca="1" si="166"/>
        <v/>
      </c>
      <c r="AP29" s="672" t="str">
        <f t="shared" ca="1" si="166"/>
        <v/>
      </c>
      <c r="AQ29" s="672" t="str">
        <f t="shared" ca="1" si="166"/>
        <v/>
      </c>
      <c r="AR29" s="672" t="str">
        <f t="shared" ca="1" si="166"/>
        <v/>
      </c>
      <c r="AS29" s="672" t="str">
        <f t="shared" ca="1" si="166"/>
        <v/>
      </c>
      <c r="AT29" s="672" t="str">
        <f t="shared" ca="1" si="166"/>
        <v/>
      </c>
      <c r="AU29" s="672" t="str">
        <f t="shared" ca="1" si="166"/>
        <v/>
      </c>
      <c r="AW29" s="702">
        <v>20</v>
      </c>
      <c r="AX29" s="682" t="str">
        <f t="shared" ca="1" si="153"/>
        <v/>
      </c>
      <c r="AY29" s="682" t="str">
        <f t="shared" ca="1" si="153"/>
        <v/>
      </c>
      <c r="AZ29" s="682" t="str">
        <f t="shared" ca="1" si="153"/>
        <v/>
      </c>
      <c r="BA29" s="682" t="str">
        <f t="shared" ca="1" si="153"/>
        <v/>
      </c>
      <c r="BB29" s="682" t="str">
        <f t="shared" ca="1" si="153"/>
        <v/>
      </c>
      <c r="BC29" s="682" t="str">
        <f t="shared" ca="1" si="153"/>
        <v/>
      </c>
      <c r="BD29" s="682" t="str">
        <f t="shared" ca="1" si="153"/>
        <v/>
      </c>
      <c r="BE29" s="682" t="str">
        <f t="shared" ca="1" si="153"/>
        <v/>
      </c>
      <c r="BG29" s="392"/>
      <c r="BH29">
        <v>3</v>
      </c>
      <c r="BI29" t="str">
        <f t="shared" ca="1" si="167"/>
        <v/>
      </c>
      <c r="BJ29" t="str">
        <f ca="1">_xlfn.IFNA(IF(VLOOKUP($BI29,Tabela1[#All],6,FALSE)&lt;&gt;0,VLOOKUP($BI29,Tabela1[#All],6,FALSE),""),"")</f>
        <v/>
      </c>
      <c r="BK29" t="str">
        <f ca="1">_xlfn.IFNA(IF(VLOOKUP($BI29,Tabela1[#All],7,FALSE)&lt;&gt;0,VLOOKUP($BI29,Tabela1[#All],7,FALSE),""),"")</f>
        <v/>
      </c>
      <c r="BL29" t="str">
        <f ca="1">_xlfn.IFNA(IF(VLOOKUP($BI29,Tabela1[#All],8,FALSE)&lt;&gt;0,VLOOKUP($BI29,Tabela1[#All],8,FALSE),""),"")</f>
        <v/>
      </c>
      <c r="BM29" t="str">
        <f ca="1">_xlfn.IFNA(IF(VLOOKUP($BI29,Tabela1[#All],10,FALSE)&lt;&gt;"0",VLOOKUP($BI29,Tabela1[#All],10,FALSE),""),"")</f>
        <v/>
      </c>
      <c r="BN29" t="str">
        <f t="shared" ca="1" si="19"/>
        <v/>
      </c>
      <c r="BO29" t="str">
        <f t="shared" ca="1" si="20"/>
        <v/>
      </c>
      <c r="BP29" t="str">
        <f t="shared" ca="1" si="21"/>
        <v/>
      </c>
      <c r="BQ29" t="str">
        <f t="shared" ca="1" si="22"/>
        <v/>
      </c>
      <c r="BR29" t="str">
        <f t="shared" ca="1" si="23"/>
        <v/>
      </c>
      <c r="BS29" t="str">
        <f t="shared" ca="1" si="24"/>
        <v/>
      </c>
      <c r="BT29" t="str">
        <f t="shared" ca="1" si="25"/>
        <v/>
      </c>
      <c r="BU29" t="str">
        <f t="shared" ca="1" si="97"/>
        <v/>
      </c>
      <c r="BV29" t="str">
        <f t="shared" ca="1" si="154"/>
        <v/>
      </c>
      <c r="BW29" t="str">
        <f t="shared" ca="1" si="154"/>
        <v/>
      </c>
      <c r="BX29" t="str">
        <f t="shared" ca="1" si="154"/>
        <v/>
      </c>
      <c r="BY29" t="str">
        <f ca="1">_xlfn.IFNA(IF(INDEX('Tabela kolorów'!$A$1:$AP$42,MATCH(BV29,'Tabela kolorów'!$A$1:$AP$1,0),MATCH(BW29,'Tabela kolorów'!$A$1:$A$42,0))=1,"+","-"),"")</f>
        <v/>
      </c>
      <c r="BZ29" s="1" t="str">
        <f ca="1">_xlfn.IFNA(IF(INDEX('Tabela kolorów'!$A$1:$AP$42,MATCH(BV29,'Tabela kolorów'!$A$1:$AP$1,0),MATCH(BX29,'Tabela kolorów'!$A$1:$A$42,0))=1,"+","-"),"")</f>
        <v/>
      </c>
      <c r="CA29" s="1" t="str">
        <f ca="1">_xlfn.IFNA(IF(INDEX('Tabela kolorów'!$A$1:$AP$42,MATCH(BW29,'Tabela kolorów'!$A$1:$AP$1,0),MATCH(BX29,'Tabela kolorów'!$A$1:$A$42,0))=1,"+","-"),"")</f>
        <v/>
      </c>
      <c r="CB29" t="str">
        <f t="shared" ca="1" si="98"/>
        <v/>
      </c>
      <c r="CC29" t="str">
        <f t="shared" ca="1" si="27"/>
        <v/>
      </c>
      <c r="CD29" t="str">
        <f t="shared" ca="1" si="28"/>
        <v/>
      </c>
      <c r="CG29">
        <v>23</v>
      </c>
      <c r="CH29" t="str">
        <f t="shared" ca="1" si="29"/>
        <v/>
      </c>
      <c r="CI29" t="str">
        <f ca="1">IF(CH29&lt;&gt;"",VLOOKUP(CH29,Tabela1[],3,FALSE),"")</f>
        <v/>
      </c>
      <c r="CJ29" t="str">
        <f t="shared" ca="1" si="155"/>
        <v/>
      </c>
      <c r="CK29" t="str">
        <f t="shared" ca="1" si="155"/>
        <v/>
      </c>
      <c r="CL29" t="str">
        <f t="shared" ca="1" si="155"/>
        <v/>
      </c>
      <c r="CM29" t="str">
        <f t="shared" ca="1" si="155"/>
        <v/>
      </c>
      <c r="CN29" t="str">
        <f t="shared" ca="1" si="155"/>
        <v/>
      </c>
      <c r="CO29" t="str">
        <f t="shared" ca="1" si="155"/>
        <v/>
      </c>
      <c r="CP29" t="str">
        <f t="shared" ca="1" si="155"/>
        <v/>
      </c>
      <c r="CQ29" t="str">
        <f t="shared" ca="1" si="155"/>
        <v/>
      </c>
      <c r="DB29">
        <v>3</v>
      </c>
      <c r="DC29" t="str">
        <f t="shared" ca="1" si="169"/>
        <v/>
      </c>
      <c r="DD29" t="str">
        <f ca="1">_xlfn.IFNA(IF(VLOOKUP($DC29,Tabela1[#All],6,FALSE)&lt;&gt;0,VLOOKUP($DC29,Tabela1[#All],6,FALSE),""),"")</f>
        <v/>
      </c>
      <c r="DE29" t="str">
        <f ca="1">_xlfn.IFNA(IF(VLOOKUP($DC29,Tabela1[#All],7,FALSE)&lt;&gt;0,VLOOKUP($DC29,Tabela1[#All],7,FALSE),""),"")</f>
        <v/>
      </c>
      <c r="DF29" t="str">
        <f ca="1">_xlfn.IFNA(IF(VLOOKUP($DC29,Tabela1[#All],8,FALSE)&lt;&gt;0,VLOOKUP($DC29,Tabela1[#All],8,FALSE),""),"")</f>
        <v/>
      </c>
      <c r="DG29" t="str">
        <f ca="1">_xlfn.IFNA(IF(VLOOKUP($DC29,Tabela1[#All],10,FALSE)&lt;&gt;"0",VLOOKUP($DC29,Tabela1[#All],10,FALSE),""),"")</f>
        <v/>
      </c>
      <c r="DH29" t="str">
        <f t="shared" ca="1" si="32"/>
        <v/>
      </c>
      <c r="DI29" t="str">
        <f t="shared" ca="1" si="33"/>
        <v/>
      </c>
      <c r="DJ29" t="str">
        <f t="shared" ca="1" si="34"/>
        <v/>
      </c>
      <c r="DK29" t="str">
        <f t="shared" ca="1" si="35"/>
        <v/>
      </c>
      <c r="DL29" t="str">
        <f t="shared" ca="1" si="36"/>
        <v/>
      </c>
      <c r="DM29" t="str">
        <f t="shared" ca="1" si="37"/>
        <v/>
      </c>
      <c r="DN29" t="str">
        <f t="shared" ca="1" si="38"/>
        <v/>
      </c>
      <c r="DO29" t="str">
        <f t="shared" ca="1" si="134"/>
        <v/>
      </c>
      <c r="DP29" t="str">
        <f t="shared" ca="1" si="156"/>
        <v/>
      </c>
      <c r="DQ29" t="str">
        <f t="shared" ca="1" si="156"/>
        <v/>
      </c>
      <c r="DR29" t="str">
        <f t="shared" ca="1" si="156"/>
        <v/>
      </c>
      <c r="DS29" t="str">
        <f ca="1">_xlfn.IFNA(IF(INDEX('Tabela kolorów'!$A$1:$AP$42,MATCH(DP29,'Tabela kolorów'!$A$1:$AP$1,0),MATCH(DQ29,'Tabela kolorów'!$A$1:$A$42,0))=1,"+","-"),"")</f>
        <v/>
      </c>
      <c r="DT29" s="1" t="str">
        <f ca="1">_xlfn.IFNA(IF(INDEX('Tabela kolorów'!$A$1:$AP$42,MATCH(DP29,'Tabela kolorów'!$A$1:$AP$1,0),MATCH(DR29,'Tabela kolorów'!$A$1:$A$42,0))=1,"+","-"),"")</f>
        <v/>
      </c>
      <c r="DU29" s="1" t="str">
        <f ca="1">_xlfn.IFNA(IF(INDEX('Tabela kolorów'!$A$1:$AP$42,MATCH(DQ29,'Tabela kolorów'!$A$1:$AP$1,0),MATCH(DR29,'Tabela kolorów'!$A$1:$A$42,0))=1,"+","-"),"")</f>
        <v/>
      </c>
      <c r="DV29" t="str">
        <f t="shared" ca="1" si="120"/>
        <v/>
      </c>
      <c r="DW29" t="str">
        <f t="shared" ca="1" si="40"/>
        <v/>
      </c>
      <c r="DX29" t="str">
        <f t="shared" ca="1" si="41"/>
        <v/>
      </c>
      <c r="EA29">
        <v>23</v>
      </c>
      <c r="EB29" t="str">
        <f t="shared" ca="1" si="42"/>
        <v/>
      </c>
      <c r="EC29" t="str">
        <f ca="1">IF(EB29&lt;&gt;"",VLOOKUP(EB29,Tabela1[],3,FALSE),"")</f>
        <v/>
      </c>
      <c r="ED29" t="str">
        <f t="shared" ca="1" si="157"/>
        <v/>
      </c>
      <c r="EE29" t="str">
        <f t="shared" ca="1" si="157"/>
        <v/>
      </c>
      <c r="EF29" t="str">
        <f t="shared" ca="1" si="157"/>
        <v/>
      </c>
      <c r="EG29" t="str">
        <f t="shared" ca="1" si="157"/>
        <v/>
      </c>
      <c r="EH29" t="str">
        <f t="shared" ca="1" si="157"/>
        <v/>
      </c>
      <c r="EI29" t="str">
        <f t="shared" ca="1" si="157"/>
        <v/>
      </c>
      <c r="EJ29" t="str">
        <f t="shared" ca="1" si="157"/>
        <v/>
      </c>
      <c r="EK29" t="str">
        <f t="shared" ca="1" si="157"/>
        <v/>
      </c>
      <c r="EV29">
        <v>3</v>
      </c>
      <c r="EW29" t="str">
        <f t="shared" ca="1" si="170"/>
        <v/>
      </c>
      <c r="EX29" t="str">
        <f ca="1">_xlfn.IFNA(IF(VLOOKUP($EW29,Tabela1[#All],6,FALSE)&lt;&gt;0,VLOOKUP($EW29,Tabela1[#All],6,FALSE),""),"")</f>
        <v/>
      </c>
      <c r="EY29" t="str">
        <f ca="1">_xlfn.IFNA(IF(VLOOKUP($EW29,Tabela1[#All],7,FALSE)&lt;&gt;0,VLOOKUP($EW29,Tabela1[#All],7,FALSE),""),"")</f>
        <v/>
      </c>
      <c r="EZ29" t="str">
        <f ca="1">_xlfn.IFNA(IF(VLOOKUP($EW29,Tabela1[#All],8,FALSE)&lt;&gt;0,VLOOKUP($EW29,Tabela1[#All],8,FALSE),""),"")</f>
        <v/>
      </c>
      <c r="FA29" t="str">
        <f ca="1">_xlfn.IFNA(IF(VLOOKUP($EW29,Tabela1[#All],10,FALSE)&lt;&gt;"0",VLOOKUP($EW29,Tabela1[#All],10,FALSE),""),"")</f>
        <v/>
      </c>
      <c r="FB29" t="str">
        <f t="shared" ca="1" si="45"/>
        <v/>
      </c>
      <c r="FC29" t="str">
        <f t="shared" ca="1" si="46"/>
        <v/>
      </c>
      <c r="FD29" t="str">
        <f t="shared" ca="1" si="47"/>
        <v/>
      </c>
      <c r="FE29" t="str">
        <f t="shared" ca="1" si="48"/>
        <v/>
      </c>
      <c r="FF29" t="str">
        <f t="shared" ca="1" si="49"/>
        <v/>
      </c>
      <c r="FG29" t="str">
        <f t="shared" ca="1" si="50"/>
        <v/>
      </c>
      <c r="FH29" t="str">
        <f t="shared" ca="1" si="51"/>
        <v/>
      </c>
      <c r="FI29" t="str">
        <f t="shared" ca="1" si="103"/>
        <v/>
      </c>
      <c r="FJ29" t="str">
        <f t="shared" ca="1" si="158"/>
        <v/>
      </c>
      <c r="FK29" t="str">
        <f t="shared" ca="1" si="158"/>
        <v/>
      </c>
      <c r="FL29" t="str">
        <f t="shared" ca="1" si="158"/>
        <v/>
      </c>
      <c r="FM29" t="str">
        <f ca="1">_xlfn.IFNA(IF(INDEX('Tabela kolorów'!$A$1:$AP$42,MATCH(FJ29,'Tabela kolorów'!$A$1:$AP$1,0),MATCH(FK29,'Tabela kolorów'!$A$1:$A$42,0))=1,"+","-"),"")</f>
        <v/>
      </c>
      <c r="FN29" s="1" t="str">
        <f ca="1">_xlfn.IFNA(IF(INDEX('Tabela kolorów'!$A$1:$AP$42,MATCH(FJ29,'Tabela kolorów'!$A$1:$AP$1,0),MATCH(FL29,'Tabela kolorów'!$A$1:$A$42,0))=1,"+","-"),"")</f>
        <v/>
      </c>
      <c r="FO29" s="1" t="str">
        <f ca="1">_xlfn.IFNA(IF(INDEX('Tabela kolorów'!$A$1:$AP$42,MATCH(FK29,'Tabela kolorów'!$A$1:$AP$1,0),MATCH(FL29,'Tabela kolorów'!$A$1:$A$42,0))=1,"+","-"),"")</f>
        <v/>
      </c>
      <c r="FP29" t="str">
        <f t="shared" ca="1" si="121"/>
        <v/>
      </c>
      <c r="FQ29" t="str">
        <f t="shared" ca="1" si="53"/>
        <v/>
      </c>
      <c r="FR29" t="str">
        <f t="shared" ca="1" si="54"/>
        <v/>
      </c>
      <c r="FU29">
        <v>23</v>
      </c>
      <c r="FV29" t="str">
        <f t="shared" ca="1" si="55"/>
        <v/>
      </c>
      <c r="FW29" t="str">
        <f ca="1">IF(FV29&lt;&gt;"",VLOOKUP(FV29,Tabela1[],3,FALSE),"")</f>
        <v/>
      </c>
      <c r="FX29" t="str">
        <f t="shared" ca="1" si="159"/>
        <v/>
      </c>
      <c r="FY29" t="str">
        <f t="shared" ca="1" si="159"/>
        <v/>
      </c>
      <c r="FZ29" t="str">
        <f t="shared" ca="1" si="159"/>
        <v/>
      </c>
      <c r="GA29" t="str">
        <f t="shared" ca="1" si="159"/>
        <v/>
      </c>
      <c r="GB29" t="str">
        <f t="shared" ca="1" si="159"/>
        <v/>
      </c>
      <c r="GC29" t="str">
        <f t="shared" ca="1" si="159"/>
        <v/>
      </c>
      <c r="GD29" t="str">
        <f t="shared" ca="1" si="159"/>
        <v/>
      </c>
      <c r="GE29" t="str">
        <f t="shared" ca="1" si="159"/>
        <v/>
      </c>
      <c r="GP29">
        <v>3</v>
      </c>
      <c r="GQ29" t="str">
        <f t="shared" ca="1" si="171"/>
        <v/>
      </c>
      <c r="GR29" t="str">
        <f ca="1">_xlfn.IFNA(IF(VLOOKUP($GQ29,Tabela1[#All],6,FALSE)&lt;&gt;0,VLOOKUP($GQ29,Tabela1[#All],6,FALSE),""),"")</f>
        <v/>
      </c>
      <c r="GS29" t="str">
        <f ca="1">_xlfn.IFNA(IF(VLOOKUP($GQ29,Tabela1[#All],7,FALSE)&lt;&gt;0,VLOOKUP($GQ29,Tabela1[#All],7,FALSE),""),"")</f>
        <v/>
      </c>
      <c r="GT29" t="str">
        <f ca="1">_xlfn.IFNA(IF(VLOOKUP($GQ29,Tabela1[#All],8,FALSE)&lt;&gt;0,VLOOKUP($GQ29,Tabela1[#All],8,FALSE),""),"")</f>
        <v/>
      </c>
      <c r="GU29" t="str">
        <f ca="1">_xlfn.IFNA(IF(VLOOKUP($GQ29,Tabela1[#All],10,FALSE)&lt;&gt;"0",VLOOKUP($GQ29,Tabela1[#All],10,FALSE),""),"")</f>
        <v/>
      </c>
      <c r="GV29" t="str">
        <f t="shared" ca="1" si="58"/>
        <v/>
      </c>
      <c r="GW29" t="str">
        <f t="shared" ca="1" si="59"/>
        <v/>
      </c>
      <c r="GX29" t="str">
        <f t="shared" ca="1" si="60"/>
        <v/>
      </c>
      <c r="GY29" t="str">
        <f t="shared" ca="1" si="61"/>
        <v/>
      </c>
      <c r="GZ29" t="str">
        <f t="shared" ca="1" si="62"/>
        <v/>
      </c>
      <c r="HA29" t="str">
        <f t="shared" ca="1" si="63"/>
        <v/>
      </c>
      <c r="HB29" t="str">
        <f t="shared" ca="1" si="64"/>
        <v/>
      </c>
      <c r="HC29" t="str">
        <f t="shared" ca="1" si="105"/>
        <v/>
      </c>
      <c r="HD29" t="str">
        <f t="shared" ca="1" si="160"/>
        <v/>
      </c>
      <c r="HE29" t="str">
        <f t="shared" ca="1" si="160"/>
        <v/>
      </c>
      <c r="HF29" t="str">
        <f t="shared" ca="1" si="160"/>
        <v/>
      </c>
      <c r="HG29" t="str">
        <f ca="1">_xlfn.IFNA(IF(INDEX('Tabela kolorów'!$A$1:$AP$42,MATCH(HD29,'Tabela kolorów'!$A$1:$AP$1,0),MATCH(HE29,'Tabela kolorów'!$A$1:$A$42,0))=1,"+","-"),"")</f>
        <v/>
      </c>
      <c r="HH29" s="1" t="str">
        <f ca="1">_xlfn.IFNA(IF(INDEX('Tabela kolorów'!$A$1:$AP$42,MATCH(HD29,'Tabela kolorów'!$A$1:$AP$1,0),MATCH(HF29,'Tabela kolorów'!$A$1:$A$42,0))=1,"+","-"),"")</f>
        <v/>
      </c>
      <c r="HI29" s="1" t="str">
        <f ca="1">_xlfn.IFNA(IF(INDEX('Tabela kolorów'!$A$1:$AP$42,MATCH(HE29,'Tabela kolorów'!$A$1:$AP$1,0),MATCH(HF29,'Tabela kolorów'!$A$1:$A$42,0))=1,"+","-"),"")</f>
        <v/>
      </c>
      <c r="HJ29" t="str">
        <f t="shared" ca="1" si="122"/>
        <v/>
      </c>
      <c r="HK29" t="str">
        <f t="shared" ca="1" si="66"/>
        <v/>
      </c>
      <c r="HL29" t="str">
        <f t="shared" ca="1" si="67"/>
        <v/>
      </c>
      <c r="HO29">
        <v>23</v>
      </c>
      <c r="HP29" t="str">
        <f t="shared" ca="1" si="68"/>
        <v/>
      </c>
      <c r="HQ29" t="str">
        <f ca="1">IF(HP29&lt;&gt;"",VLOOKUP(HP29,Tabela1[],3,FALSE),"")</f>
        <v/>
      </c>
      <c r="HR29" t="str">
        <f t="shared" ca="1" si="161"/>
        <v/>
      </c>
      <c r="HS29" t="str">
        <f t="shared" ca="1" si="161"/>
        <v/>
      </c>
      <c r="HT29" t="str">
        <f t="shared" ca="1" si="161"/>
        <v/>
      </c>
      <c r="HU29" t="str">
        <f t="shared" ca="1" si="161"/>
        <v/>
      </c>
      <c r="HV29" t="str">
        <f t="shared" ca="1" si="161"/>
        <v/>
      </c>
      <c r="HW29" t="str">
        <f t="shared" ca="1" si="161"/>
        <v/>
      </c>
      <c r="HX29" t="str">
        <f t="shared" ca="1" si="161"/>
        <v/>
      </c>
      <c r="HY29" t="str">
        <f t="shared" ca="1" si="161"/>
        <v/>
      </c>
      <c r="IJ29">
        <v>3</v>
      </c>
      <c r="IK29" t="str">
        <f t="shared" ca="1" si="172"/>
        <v/>
      </c>
      <c r="IL29" t="str">
        <f ca="1">_xlfn.IFNA(IF(VLOOKUP($IK29,Tabela1[#All],6,FALSE)&lt;&gt;0,VLOOKUP($IK29,Tabela1[#All],6,FALSE),""),"")</f>
        <v/>
      </c>
      <c r="IM29" t="str">
        <f ca="1">_xlfn.IFNA(IF(VLOOKUP($IK29,Tabela1[#All],7,FALSE)&lt;&gt;0,VLOOKUP($IK29,Tabela1[#All],7,FALSE),""),"")</f>
        <v/>
      </c>
      <c r="IN29" t="str">
        <f ca="1">_xlfn.IFNA(IF(VLOOKUP($IK29,Tabela1[#All],8,FALSE)&lt;&gt;0,VLOOKUP($IK29,Tabela1[#All],8,FALSE),""),"")</f>
        <v/>
      </c>
      <c r="IO29" t="str">
        <f ca="1">_xlfn.IFNA(IF(VLOOKUP($IK29,Tabela1[#All],10,FALSE)&lt;&gt;"0",VLOOKUP($IK29,Tabela1[#All],10,FALSE),""),"")</f>
        <v/>
      </c>
      <c r="IP29" t="str">
        <f t="shared" ca="1" si="71"/>
        <v/>
      </c>
      <c r="IQ29" t="str">
        <f t="shared" ca="1" si="72"/>
        <v/>
      </c>
      <c r="IR29" t="str">
        <f t="shared" ca="1" si="73"/>
        <v/>
      </c>
      <c r="IS29" t="str">
        <f t="shared" ca="1" si="74"/>
        <v/>
      </c>
      <c r="IT29" t="str">
        <f t="shared" ca="1" si="75"/>
        <v/>
      </c>
      <c r="IU29" t="str">
        <f t="shared" ca="1" si="76"/>
        <v/>
      </c>
      <c r="IV29" t="str">
        <f t="shared" ca="1" si="77"/>
        <v/>
      </c>
      <c r="IW29" t="str">
        <f t="shared" ca="1" si="107"/>
        <v/>
      </c>
      <c r="IX29" t="str">
        <f t="shared" ca="1" si="162"/>
        <v/>
      </c>
      <c r="IY29" t="str">
        <f t="shared" ca="1" si="162"/>
        <v/>
      </c>
      <c r="IZ29" t="str">
        <f t="shared" ca="1" si="162"/>
        <v/>
      </c>
      <c r="JA29" t="str">
        <f ca="1">_xlfn.IFNA(IF(INDEX('Tabela kolorów'!$A$1:$AP$42,MATCH(IX29,'Tabela kolorów'!$A$1:$AP$1,0),MATCH(IY29,'Tabela kolorów'!$A$1:$A$42,0))=1,"+","-"),"")</f>
        <v/>
      </c>
      <c r="JB29" s="1" t="str">
        <f ca="1">_xlfn.IFNA(IF(INDEX('Tabela kolorów'!$A$1:$AP$42,MATCH(IX29,'Tabela kolorów'!$A$1:$AP$1,0),MATCH(IZ29,'Tabela kolorów'!$A$1:$A$42,0))=1,"+","-"),"")</f>
        <v/>
      </c>
      <c r="JC29" s="1" t="str">
        <f ca="1">_xlfn.IFNA(IF(INDEX('Tabela kolorów'!$A$1:$AP$42,MATCH(IY29,'Tabela kolorów'!$A$1:$AP$1,0),MATCH(IZ29,'Tabela kolorów'!$A$1:$A$42,0))=1,"+","-"),"")</f>
        <v/>
      </c>
      <c r="JD29" t="str">
        <f t="shared" ca="1" si="123"/>
        <v/>
      </c>
      <c r="JE29" t="str">
        <f t="shared" ca="1" si="79"/>
        <v/>
      </c>
      <c r="JF29" t="str">
        <f t="shared" ca="1" si="80"/>
        <v/>
      </c>
      <c r="JI29">
        <v>23</v>
      </c>
      <c r="JJ29" t="str">
        <f t="shared" ca="1" si="81"/>
        <v/>
      </c>
      <c r="JK29" t="str">
        <f ca="1">IF(JJ29&lt;&gt;"",VLOOKUP(JJ29,Tabela1[],3,FALSE),"")</f>
        <v/>
      </c>
      <c r="JL29" t="str">
        <f t="shared" ca="1" si="163"/>
        <v/>
      </c>
      <c r="JM29" t="str">
        <f t="shared" ca="1" si="163"/>
        <v/>
      </c>
      <c r="JN29" t="str">
        <f t="shared" ca="1" si="163"/>
        <v/>
      </c>
      <c r="JO29" t="str">
        <f t="shared" ca="1" si="163"/>
        <v/>
      </c>
      <c r="JP29" t="str">
        <f t="shared" ca="1" si="163"/>
        <v/>
      </c>
      <c r="JQ29" t="str">
        <f t="shared" ca="1" si="163"/>
        <v/>
      </c>
      <c r="JR29" t="str">
        <f t="shared" ca="1" si="163"/>
        <v/>
      </c>
      <c r="JS29" t="str">
        <f t="shared" ca="1" si="163"/>
        <v/>
      </c>
      <c r="KD29">
        <v>3</v>
      </c>
      <c r="KE29" t="str">
        <f t="shared" ca="1" si="173"/>
        <v/>
      </c>
      <c r="KF29" t="str">
        <f ca="1">_xlfn.IFNA(IF(VLOOKUP($KE29,Tabela1[#All],6,FALSE)&lt;&gt;0,VLOOKUP($KE29,Tabela1[#All],6,FALSE),""),"")</f>
        <v/>
      </c>
      <c r="KG29" t="str">
        <f ca="1">_xlfn.IFNA(IF(VLOOKUP($KE29,Tabela1[#All],7,FALSE)&lt;&gt;0,VLOOKUP($KE29,Tabela1[#All],7,FALSE),""),"")</f>
        <v/>
      </c>
      <c r="KH29" t="str">
        <f ca="1">_xlfn.IFNA(IF(VLOOKUP($KE29,Tabela1[#All],8,FALSE)&lt;&gt;0,VLOOKUP($KE29,Tabela1[#All],8,FALSE),""),"")</f>
        <v/>
      </c>
      <c r="KI29" t="str">
        <f ca="1">_xlfn.IFNA(IF(VLOOKUP($KE29,Tabela1[#All],10,FALSE)&lt;&gt;"0",VLOOKUP($KE29,Tabela1[#All],10,FALSE),""),"")</f>
        <v/>
      </c>
      <c r="KJ29" t="str">
        <f t="shared" ca="1" si="109"/>
        <v/>
      </c>
      <c r="KK29" t="str">
        <f t="shared" ca="1" si="110"/>
        <v/>
      </c>
      <c r="KL29" t="str">
        <f t="shared" ca="1" si="111"/>
        <v/>
      </c>
      <c r="KM29" t="str">
        <f t="shared" ca="1" si="84"/>
        <v/>
      </c>
      <c r="KN29" t="str">
        <f t="shared" ca="1" si="85"/>
        <v/>
      </c>
      <c r="KO29" t="str">
        <f t="shared" ca="1" si="86"/>
        <v/>
      </c>
      <c r="KP29" t="str">
        <f t="shared" ca="1" si="87"/>
        <v/>
      </c>
      <c r="KQ29" t="str">
        <f t="shared" ca="1" si="112"/>
        <v/>
      </c>
      <c r="KR29" t="str">
        <f t="shared" ca="1" si="164"/>
        <v/>
      </c>
      <c r="KS29" t="str">
        <f t="shared" ca="1" si="164"/>
        <v/>
      </c>
      <c r="KT29" t="str">
        <f t="shared" ca="1" si="164"/>
        <v/>
      </c>
      <c r="KU29" t="str">
        <f ca="1">_xlfn.IFNA(IF(INDEX('Tabela kolorów'!$A$1:$AP$42,MATCH(KR29,'Tabela kolorów'!$A$1:$AP$1,0),MATCH(KS29,'Tabela kolorów'!$A$1:$A$42,0))=1,"+","-"),"")</f>
        <v/>
      </c>
      <c r="KV29" s="1" t="str">
        <f ca="1">_xlfn.IFNA(IF(INDEX('Tabela kolorów'!$A$1:$AP$42,MATCH(KR29,'Tabela kolorów'!$A$1:$AP$1,0),MATCH(KT29,'Tabela kolorów'!$A$1:$A$42,0))=1,"+","-"),"")</f>
        <v/>
      </c>
      <c r="KW29" s="1" t="str">
        <f ca="1">_xlfn.IFNA(IF(INDEX('Tabela kolorów'!$A$1:$AP$42,MATCH(KS29,'Tabela kolorów'!$A$1:$AP$1,0),MATCH(KT29,'Tabela kolorów'!$A$1:$A$42,0))=1,"+","-"),"")</f>
        <v/>
      </c>
      <c r="KX29" t="str">
        <f t="shared" ca="1" si="133"/>
        <v/>
      </c>
      <c r="KY29" t="str">
        <f t="shared" ca="1" si="89"/>
        <v/>
      </c>
      <c r="KZ29" t="str">
        <f t="shared" ca="1" si="90"/>
        <v/>
      </c>
      <c r="LC29">
        <v>23</v>
      </c>
      <c r="LD29" t="str">
        <f t="shared" ca="1" si="91"/>
        <v/>
      </c>
      <c r="LE29" t="str">
        <f ca="1">IF(LD29&lt;&gt;"",VLOOKUP(LD29,Tabela1[],3,FALSE),"")</f>
        <v/>
      </c>
      <c r="LF29" t="str">
        <f t="shared" ca="1" si="165"/>
        <v/>
      </c>
      <c r="LG29" t="str">
        <f t="shared" ca="1" si="165"/>
        <v/>
      </c>
      <c r="LH29" t="str">
        <f t="shared" ca="1" si="165"/>
        <v/>
      </c>
      <c r="LI29" t="str">
        <f t="shared" ca="1" si="165"/>
        <v/>
      </c>
      <c r="LJ29" t="str">
        <f t="shared" ca="1" si="165"/>
        <v/>
      </c>
      <c r="LK29" t="str">
        <f t="shared" ca="1" si="165"/>
        <v/>
      </c>
      <c r="LL29" t="str">
        <f t="shared" ca="1" si="165"/>
        <v/>
      </c>
      <c r="LM29" t="str">
        <f t="shared" ca="1" si="165"/>
        <v/>
      </c>
    </row>
    <row r="30" spans="1:334" x14ac:dyDescent="0.3">
      <c r="A30" t="s">
        <v>722</v>
      </c>
      <c r="B30" t="s">
        <v>718</v>
      </c>
      <c r="C30" t="s">
        <v>7</v>
      </c>
      <c r="D30" t="s">
        <v>13</v>
      </c>
      <c r="E30" t="str">
        <f t="shared" si="0"/>
        <v>uniwersalneuniwersalny</v>
      </c>
      <c r="F30" t="s">
        <v>435</v>
      </c>
      <c r="I30" t="s">
        <v>9</v>
      </c>
      <c r="K30" s="731"/>
      <c r="L30" s="679">
        <v>2</v>
      </c>
      <c r="M30" s="672" t="str">
        <f ca="1"/>
        <v>Czarne</v>
      </c>
      <c r="N30" s="672" t="str">
        <f ca="1">_xlfn.IFNA(IF(VLOOKUP($M30,Tabela1[#All],6,FALSE)&lt;&gt;0,VLOOKUP($M30,Tabela1[#All],6,FALSE),""),"")</f>
        <v>czarny</v>
      </c>
      <c r="O30" s="672" t="str">
        <f ca="1">_xlfn.IFNA(IF(VLOOKUP($M30,Tabela1[#All],7,FALSE)&lt;&gt;0,VLOOKUP($M30,Tabela1[#All],7,FALSE),""),"")</f>
        <v/>
      </c>
      <c r="P30" s="672" t="str">
        <f ca="1">_xlfn.IFNA(IF(VLOOKUP($M30,Tabela1[#All],8,FALSE)&lt;&gt;0,VLOOKUP($M30,Tabela1[#All],8,FALSE),""),"")</f>
        <v/>
      </c>
      <c r="Q30" s="684" t="str">
        <f ca="1">_xlfn.IFNA(IF(VLOOKUP($M30,Tabela1[#All],10,FALSE)&lt;&gt;"0",VLOOKUP($M30,Tabela1[#All],10,FALSE),""),"")</f>
        <v>Nie</v>
      </c>
      <c r="R30" s="686" t="str">
        <f t="shared" ca="1" si="114"/>
        <v>czarny</v>
      </c>
      <c r="S30" s="672" t="str">
        <f t="shared" ca="1" si="115"/>
        <v>biały</v>
      </c>
      <c r="T30" s="672" t="str">
        <f t="shared" ca="1" si="125"/>
        <v/>
      </c>
      <c r="U30" s="672" t="str">
        <f t="shared" ca="1" si="126"/>
        <v/>
      </c>
      <c r="V30" s="672" t="str">
        <f t="shared" ca="1" si="116"/>
        <v/>
      </c>
      <c r="W30" s="672" t="str">
        <f t="shared" ca="1" si="127"/>
        <v/>
      </c>
      <c r="X30" s="687">
        <f t="shared" ca="1" si="128"/>
        <v>2</v>
      </c>
      <c r="Y30" s="686" t="str">
        <f t="shared" ca="1" si="129"/>
        <v>czarny;biały</v>
      </c>
      <c r="Z30" s="672" t="str">
        <f t="shared" ca="1" si="168"/>
        <v>czarny</v>
      </c>
      <c r="AA30" s="672" t="str">
        <f t="shared" ca="1" si="168"/>
        <v>biały</v>
      </c>
      <c r="AB30" s="679" t="str">
        <f t="shared" ca="1" si="168"/>
        <v/>
      </c>
      <c r="AC30" s="685" t="str">
        <f ca="1">_xlfn.IFNA(IF(INDEX('Tabela kolorów'!$A$1:$AP$42,MATCH(Z30,'Tabela kolorów'!$A$1:$AP$1,0),MATCH(AA30,'Tabela kolorów'!$A$1:$A$42,0))=1,"+","-"),"")</f>
        <v>+</v>
      </c>
      <c r="AD30" s="10" t="str">
        <f ca="1">_xlfn.IFNA(IF(INDEX('Tabela kolorów'!$A$1:$AP$42,MATCH(Z30,'Tabela kolorów'!$A$1:$AP$1,0),MATCH(AB30,'Tabela kolorów'!$A$1:$A$42,0))=1,"+","-"),"")</f>
        <v/>
      </c>
      <c r="AE30" s="10" t="str">
        <f ca="1">_xlfn.IFNA(IF(INDEX('Tabela kolorów'!$A$1:$AP$42,MATCH(AA30,'Tabela kolorów'!$A$1:$AP$1,0),MATCH(AB30,'Tabela kolorów'!$A$1:$A$42,0))=1,"+","-"),"")</f>
        <v/>
      </c>
      <c r="AF30" s="679" t="str">
        <f t="shared" ca="1" si="136"/>
        <v>Dopasowane</v>
      </c>
      <c r="AG30" s="688" t="str">
        <f t="shared" ca="1" si="118"/>
        <v>Dopasowane</v>
      </c>
      <c r="AH30" s="701" t="str">
        <f t="shared" ca="1" si="131"/>
        <v>Czarne</v>
      </c>
      <c r="AK30" s="10">
        <v>23</v>
      </c>
      <c r="AL30" s="672" t="str">
        <f t="shared" ca="1" si="94"/>
        <v/>
      </c>
      <c r="AM30" s="672" t="str">
        <f ca="1">IF(AL30&lt;&gt;"",VLOOKUP(AL30,Tabela1[],3,FALSE),"")</f>
        <v/>
      </c>
      <c r="AN30" s="672" t="str">
        <f t="shared" ca="1" si="166"/>
        <v/>
      </c>
      <c r="AO30" s="672" t="str">
        <f t="shared" ca="1" si="166"/>
        <v/>
      </c>
      <c r="AP30" s="672" t="str">
        <f t="shared" ca="1" si="166"/>
        <v/>
      </c>
      <c r="AQ30" s="672" t="str">
        <f t="shared" ca="1" si="166"/>
        <v/>
      </c>
      <c r="AR30" s="672" t="str">
        <f t="shared" ca="1" si="166"/>
        <v/>
      </c>
      <c r="AS30" s="672" t="str">
        <f t="shared" ca="1" si="166"/>
        <v/>
      </c>
      <c r="AT30" s="672" t="str">
        <f t="shared" ca="1" si="166"/>
        <v/>
      </c>
      <c r="AU30" s="672" t="str">
        <f t="shared" ca="1" si="166"/>
        <v/>
      </c>
      <c r="AW30" s="10"/>
      <c r="BG30" s="392"/>
      <c r="BH30">
        <v>4</v>
      </c>
      <c r="BI30" t="str">
        <f t="shared" ca="1" si="167"/>
        <v/>
      </c>
      <c r="BJ30" t="str">
        <f ca="1">_xlfn.IFNA(IF(VLOOKUP($BI30,Tabela1[#All],6,FALSE)&lt;&gt;0,VLOOKUP($BI30,Tabela1[#All],6,FALSE),""),"")</f>
        <v/>
      </c>
      <c r="BK30" t="str">
        <f ca="1">_xlfn.IFNA(IF(VLOOKUP($BI30,Tabela1[#All],7,FALSE)&lt;&gt;0,VLOOKUP($BI30,Tabela1[#All],7,FALSE),""),"")</f>
        <v/>
      </c>
      <c r="BL30" t="str">
        <f ca="1">_xlfn.IFNA(IF(VLOOKUP($BI30,Tabela1[#All],8,FALSE)&lt;&gt;0,VLOOKUP($BI30,Tabela1[#All],8,FALSE),""),"")</f>
        <v/>
      </c>
      <c r="BM30" t="str">
        <f ca="1">_xlfn.IFNA(IF(VLOOKUP($BI30,Tabela1[#All],10,FALSE)&lt;&gt;"0",VLOOKUP($BI30,Tabela1[#All],10,FALSE),""),"")</f>
        <v/>
      </c>
      <c r="BN30" t="str">
        <f t="shared" ca="1" si="19"/>
        <v/>
      </c>
      <c r="BO30" t="str">
        <f t="shared" ca="1" si="20"/>
        <v/>
      </c>
      <c r="BP30" t="str">
        <f t="shared" ca="1" si="21"/>
        <v/>
      </c>
      <c r="BQ30" t="str">
        <f t="shared" ca="1" si="22"/>
        <v/>
      </c>
      <c r="BR30" t="str">
        <f t="shared" ca="1" si="23"/>
        <v/>
      </c>
      <c r="BS30" t="str">
        <f t="shared" ca="1" si="24"/>
        <v/>
      </c>
      <c r="BT30" t="str">
        <f t="shared" ca="1" si="25"/>
        <v/>
      </c>
      <c r="BU30" t="str">
        <f t="shared" ca="1" si="97"/>
        <v/>
      </c>
      <c r="BV30" t="str">
        <f t="shared" ca="1" si="154"/>
        <v/>
      </c>
      <c r="BW30" t="str">
        <f t="shared" ca="1" si="154"/>
        <v/>
      </c>
      <c r="BX30" t="str">
        <f t="shared" ca="1" si="154"/>
        <v/>
      </c>
      <c r="BY30" t="str">
        <f ca="1">_xlfn.IFNA(IF(INDEX('Tabela kolorów'!$A$1:$AP$42,MATCH(BV30,'Tabela kolorów'!$A$1:$AP$1,0),MATCH(BW30,'Tabela kolorów'!$A$1:$A$42,0))=1,"+","-"),"")</f>
        <v/>
      </c>
      <c r="BZ30" s="1" t="str">
        <f ca="1">_xlfn.IFNA(IF(INDEX('Tabela kolorów'!$A$1:$AP$42,MATCH(BV30,'Tabela kolorów'!$A$1:$AP$1,0),MATCH(BX30,'Tabela kolorów'!$A$1:$A$42,0))=1,"+","-"),"")</f>
        <v/>
      </c>
      <c r="CA30" s="1" t="str">
        <f ca="1">_xlfn.IFNA(IF(INDEX('Tabela kolorów'!$A$1:$AP$42,MATCH(BW30,'Tabela kolorów'!$A$1:$AP$1,0),MATCH(BX30,'Tabela kolorów'!$A$1:$A$42,0))=1,"+","-"),"")</f>
        <v/>
      </c>
      <c r="CB30" t="str">
        <f t="shared" ca="1" si="98"/>
        <v/>
      </c>
      <c r="CC30" t="str">
        <f t="shared" ca="1" si="27"/>
        <v/>
      </c>
      <c r="CD30" t="str">
        <f t="shared" ca="1" si="28"/>
        <v/>
      </c>
      <c r="CG30">
        <v>24</v>
      </c>
      <c r="CH30" t="str">
        <f t="shared" ca="1" si="29"/>
        <v/>
      </c>
      <c r="CI30" t="str">
        <f ca="1">IF(CH30&lt;&gt;"",VLOOKUP(CH30,Tabela1[],3,FALSE),"")</f>
        <v/>
      </c>
      <c r="CJ30" t="str">
        <f t="shared" ca="1" si="155"/>
        <v/>
      </c>
      <c r="CK30" t="str">
        <f t="shared" ca="1" si="155"/>
        <v/>
      </c>
      <c r="CL30" t="str">
        <f t="shared" ca="1" si="155"/>
        <v/>
      </c>
      <c r="CM30" t="str">
        <f t="shared" ca="1" si="155"/>
        <v/>
      </c>
      <c r="CN30" t="str">
        <f t="shared" ca="1" si="155"/>
        <v/>
      </c>
      <c r="CO30" t="str">
        <f t="shared" ca="1" si="155"/>
        <v/>
      </c>
      <c r="CP30" t="str">
        <f t="shared" ca="1" si="155"/>
        <v/>
      </c>
      <c r="CQ30" t="str">
        <f t="shared" ca="1" si="155"/>
        <v/>
      </c>
      <c r="DB30">
        <v>4</v>
      </c>
      <c r="DC30" t="str">
        <f t="shared" ca="1" si="169"/>
        <v/>
      </c>
      <c r="DD30" t="str">
        <f ca="1">_xlfn.IFNA(IF(VLOOKUP($DC30,Tabela1[#All],6,FALSE)&lt;&gt;0,VLOOKUP($DC30,Tabela1[#All],6,FALSE),""),"")</f>
        <v/>
      </c>
      <c r="DE30" t="str">
        <f ca="1">_xlfn.IFNA(IF(VLOOKUP($DC30,Tabela1[#All],7,FALSE)&lt;&gt;0,VLOOKUP($DC30,Tabela1[#All],7,FALSE),""),"")</f>
        <v/>
      </c>
      <c r="DF30" t="str">
        <f ca="1">_xlfn.IFNA(IF(VLOOKUP($DC30,Tabela1[#All],8,FALSE)&lt;&gt;0,VLOOKUP($DC30,Tabela1[#All],8,FALSE),""),"")</f>
        <v/>
      </c>
      <c r="DG30" t="str">
        <f ca="1">_xlfn.IFNA(IF(VLOOKUP($DC30,Tabela1[#All],10,FALSE)&lt;&gt;"0",VLOOKUP($DC30,Tabela1[#All],10,FALSE),""),"")</f>
        <v/>
      </c>
      <c r="DH30" t="str">
        <f t="shared" ca="1" si="32"/>
        <v/>
      </c>
      <c r="DI30" t="str">
        <f t="shared" ca="1" si="33"/>
        <v/>
      </c>
      <c r="DJ30" t="str">
        <f t="shared" ca="1" si="34"/>
        <v/>
      </c>
      <c r="DK30" t="str">
        <f t="shared" ca="1" si="35"/>
        <v/>
      </c>
      <c r="DL30" t="str">
        <f t="shared" ca="1" si="36"/>
        <v/>
      </c>
      <c r="DM30" t="str">
        <f t="shared" ca="1" si="37"/>
        <v/>
      </c>
      <c r="DN30" t="str">
        <f t="shared" ca="1" si="38"/>
        <v/>
      </c>
      <c r="DO30" t="str">
        <f t="shared" ca="1" si="134"/>
        <v/>
      </c>
      <c r="DP30" t="str">
        <f t="shared" ca="1" si="156"/>
        <v/>
      </c>
      <c r="DQ30" t="str">
        <f t="shared" ca="1" si="156"/>
        <v/>
      </c>
      <c r="DR30" t="str">
        <f t="shared" ca="1" si="156"/>
        <v/>
      </c>
      <c r="DS30" t="str">
        <f ca="1">_xlfn.IFNA(IF(INDEX('Tabela kolorów'!$A$1:$AP$42,MATCH(DP30,'Tabela kolorów'!$A$1:$AP$1,0),MATCH(DQ30,'Tabela kolorów'!$A$1:$A$42,0))=1,"+","-"),"")</f>
        <v/>
      </c>
      <c r="DT30" s="1" t="str">
        <f ca="1">_xlfn.IFNA(IF(INDEX('Tabela kolorów'!$A$1:$AP$42,MATCH(DP30,'Tabela kolorów'!$A$1:$AP$1,0),MATCH(DR30,'Tabela kolorów'!$A$1:$A$42,0))=1,"+","-"),"")</f>
        <v/>
      </c>
      <c r="DU30" s="1" t="str">
        <f ca="1">_xlfn.IFNA(IF(INDEX('Tabela kolorów'!$A$1:$AP$42,MATCH(DQ30,'Tabela kolorów'!$A$1:$AP$1,0),MATCH(DR30,'Tabela kolorów'!$A$1:$A$42,0))=1,"+","-"),"")</f>
        <v/>
      </c>
      <c r="DV30" t="str">
        <f t="shared" ca="1" si="120"/>
        <v/>
      </c>
      <c r="DW30" t="str">
        <f t="shared" ca="1" si="40"/>
        <v/>
      </c>
      <c r="DX30" t="str">
        <f t="shared" ca="1" si="41"/>
        <v/>
      </c>
      <c r="EA30">
        <v>24</v>
      </c>
      <c r="EB30" t="str">
        <f t="shared" ca="1" si="42"/>
        <v/>
      </c>
      <c r="EC30" t="str">
        <f ca="1">IF(EB30&lt;&gt;"",VLOOKUP(EB30,Tabela1[],3,FALSE),"")</f>
        <v/>
      </c>
      <c r="ED30" t="str">
        <f t="shared" ca="1" si="157"/>
        <v/>
      </c>
      <c r="EE30" t="str">
        <f t="shared" ca="1" si="157"/>
        <v/>
      </c>
      <c r="EF30" t="str">
        <f t="shared" ca="1" si="157"/>
        <v/>
      </c>
      <c r="EG30" t="str">
        <f t="shared" ca="1" si="157"/>
        <v/>
      </c>
      <c r="EH30" t="str">
        <f t="shared" ca="1" si="157"/>
        <v/>
      </c>
      <c r="EI30" t="str">
        <f t="shared" ca="1" si="157"/>
        <v/>
      </c>
      <c r="EJ30" t="str">
        <f t="shared" ca="1" si="157"/>
        <v/>
      </c>
      <c r="EK30" t="str">
        <f t="shared" ca="1" si="157"/>
        <v/>
      </c>
      <c r="EV30">
        <v>4</v>
      </c>
      <c r="EW30" t="str">
        <f t="shared" ca="1" si="170"/>
        <v/>
      </c>
      <c r="EX30" t="str">
        <f ca="1">_xlfn.IFNA(IF(VLOOKUP($EW30,Tabela1[#All],6,FALSE)&lt;&gt;0,VLOOKUP($EW30,Tabela1[#All],6,FALSE),""),"")</f>
        <v/>
      </c>
      <c r="EY30" t="str">
        <f ca="1">_xlfn.IFNA(IF(VLOOKUP($EW30,Tabela1[#All],7,FALSE)&lt;&gt;0,VLOOKUP($EW30,Tabela1[#All],7,FALSE),""),"")</f>
        <v/>
      </c>
      <c r="EZ30" t="str">
        <f ca="1">_xlfn.IFNA(IF(VLOOKUP($EW30,Tabela1[#All],8,FALSE)&lt;&gt;0,VLOOKUP($EW30,Tabela1[#All],8,FALSE),""),"")</f>
        <v/>
      </c>
      <c r="FA30" t="str">
        <f ca="1">_xlfn.IFNA(IF(VLOOKUP($EW30,Tabela1[#All],10,FALSE)&lt;&gt;"0",VLOOKUP($EW30,Tabela1[#All],10,FALSE),""),"")</f>
        <v/>
      </c>
      <c r="FB30" t="str">
        <f t="shared" ca="1" si="45"/>
        <v/>
      </c>
      <c r="FC30" t="str">
        <f t="shared" ca="1" si="46"/>
        <v/>
      </c>
      <c r="FD30" t="str">
        <f t="shared" ca="1" si="47"/>
        <v/>
      </c>
      <c r="FE30" t="str">
        <f t="shared" ca="1" si="48"/>
        <v/>
      </c>
      <c r="FF30" t="str">
        <f t="shared" ca="1" si="49"/>
        <v/>
      </c>
      <c r="FG30" t="str">
        <f t="shared" ca="1" si="50"/>
        <v/>
      </c>
      <c r="FH30" t="str">
        <f t="shared" ca="1" si="51"/>
        <v/>
      </c>
      <c r="FI30" t="str">
        <f t="shared" ca="1" si="103"/>
        <v/>
      </c>
      <c r="FJ30" t="str">
        <f t="shared" ca="1" si="158"/>
        <v/>
      </c>
      <c r="FK30" t="str">
        <f t="shared" ca="1" si="158"/>
        <v/>
      </c>
      <c r="FL30" t="str">
        <f t="shared" ca="1" si="158"/>
        <v/>
      </c>
      <c r="FM30" t="str">
        <f ca="1">_xlfn.IFNA(IF(INDEX('Tabela kolorów'!$A$1:$AP$42,MATCH(FJ30,'Tabela kolorów'!$A$1:$AP$1,0),MATCH(FK30,'Tabela kolorów'!$A$1:$A$42,0))=1,"+","-"),"")</f>
        <v/>
      </c>
      <c r="FN30" s="1" t="str">
        <f ca="1">_xlfn.IFNA(IF(INDEX('Tabela kolorów'!$A$1:$AP$42,MATCH(FJ30,'Tabela kolorów'!$A$1:$AP$1,0),MATCH(FL30,'Tabela kolorów'!$A$1:$A$42,0))=1,"+","-"),"")</f>
        <v/>
      </c>
      <c r="FO30" s="1" t="str">
        <f ca="1">_xlfn.IFNA(IF(INDEX('Tabela kolorów'!$A$1:$AP$42,MATCH(FK30,'Tabela kolorów'!$A$1:$AP$1,0),MATCH(FL30,'Tabela kolorów'!$A$1:$A$42,0))=1,"+","-"),"")</f>
        <v/>
      </c>
      <c r="FP30" t="str">
        <f t="shared" ca="1" si="121"/>
        <v/>
      </c>
      <c r="FQ30" t="str">
        <f t="shared" ca="1" si="53"/>
        <v/>
      </c>
      <c r="FR30" t="str">
        <f t="shared" ca="1" si="54"/>
        <v/>
      </c>
      <c r="FU30">
        <v>24</v>
      </c>
      <c r="FV30" t="str">
        <f t="shared" ca="1" si="55"/>
        <v/>
      </c>
      <c r="FW30" t="str">
        <f ca="1">IF(FV30&lt;&gt;"",VLOOKUP(FV30,Tabela1[],3,FALSE),"")</f>
        <v/>
      </c>
      <c r="FX30" t="str">
        <f t="shared" ca="1" si="159"/>
        <v/>
      </c>
      <c r="FY30" t="str">
        <f t="shared" ca="1" si="159"/>
        <v/>
      </c>
      <c r="FZ30" t="str">
        <f t="shared" ca="1" si="159"/>
        <v/>
      </c>
      <c r="GA30" t="str">
        <f t="shared" ca="1" si="159"/>
        <v/>
      </c>
      <c r="GB30" t="str">
        <f t="shared" ca="1" si="159"/>
        <v/>
      </c>
      <c r="GC30" t="str">
        <f t="shared" ca="1" si="159"/>
        <v/>
      </c>
      <c r="GD30" t="str">
        <f t="shared" ca="1" si="159"/>
        <v/>
      </c>
      <c r="GE30" t="str">
        <f t="shared" ca="1" si="159"/>
        <v/>
      </c>
      <c r="GP30">
        <v>4</v>
      </c>
      <c r="GQ30" t="str">
        <f t="shared" ca="1" si="171"/>
        <v/>
      </c>
      <c r="GR30" t="str">
        <f ca="1">_xlfn.IFNA(IF(VLOOKUP($GQ30,Tabela1[#All],6,FALSE)&lt;&gt;0,VLOOKUP($GQ30,Tabela1[#All],6,FALSE),""),"")</f>
        <v/>
      </c>
      <c r="GS30" t="str">
        <f ca="1">_xlfn.IFNA(IF(VLOOKUP($GQ30,Tabela1[#All],7,FALSE)&lt;&gt;0,VLOOKUP($GQ30,Tabela1[#All],7,FALSE),""),"")</f>
        <v/>
      </c>
      <c r="GT30" t="str">
        <f ca="1">_xlfn.IFNA(IF(VLOOKUP($GQ30,Tabela1[#All],8,FALSE)&lt;&gt;0,VLOOKUP($GQ30,Tabela1[#All],8,FALSE),""),"")</f>
        <v/>
      </c>
      <c r="GU30" t="str">
        <f ca="1">_xlfn.IFNA(IF(VLOOKUP($GQ30,Tabela1[#All],10,FALSE)&lt;&gt;"0",VLOOKUP($GQ30,Tabela1[#All],10,FALSE),""),"")</f>
        <v/>
      </c>
      <c r="GV30" t="str">
        <f t="shared" ca="1" si="58"/>
        <v/>
      </c>
      <c r="GW30" t="str">
        <f t="shared" ca="1" si="59"/>
        <v/>
      </c>
      <c r="GX30" t="str">
        <f t="shared" ca="1" si="60"/>
        <v/>
      </c>
      <c r="GY30" t="str">
        <f t="shared" ca="1" si="61"/>
        <v/>
      </c>
      <c r="GZ30" t="str">
        <f t="shared" ca="1" si="62"/>
        <v/>
      </c>
      <c r="HA30" t="str">
        <f t="shared" ca="1" si="63"/>
        <v/>
      </c>
      <c r="HB30" t="str">
        <f t="shared" ca="1" si="64"/>
        <v/>
      </c>
      <c r="HC30" t="str">
        <f t="shared" ca="1" si="105"/>
        <v/>
      </c>
      <c r="HD30" t="str">
        <f t="shared" ca="1" si="160"/>
        <v/>
      </c>
      <c r="HE30" t="str">
        <f t="shared" ca="1" si="160"/>
        <v/>
      </c>
      <c r="HF30" t="str">
        <f t="shared" ca="1" si="160"/>
        <v/>
      </c>
      <c r="HG30" t="str">
        <f ca="1">_xlfn.IFNA(IF(INDEX('Tabela kolorów'!$A$1:$AP$42,MATCH(HD30,'Tabela kolorów'!$A$1:$AP$1,0),MATCH(HE30,'Tabela kolorów'!$A$1:$A$42,0))=1,"+","-"),"")</f>
        <v/>
      </c>
      <c r="HH30" s="1" t="str">
        <f ca="1">_xlfn.IFNA(IF(INDEX('Tabela kolorów'!$A$1:$AP$42,MATCH(HD30,'Tabela kolorów'!$A$1:$AP$1,0),MATCH(HF30,'Tabela kolorów'!$A$1:$A$42,0))=1,"+","-"),"")</f>
        <v/>
      </c>
      <c r="HI30" s="1" t="str">
        <f ca="1">_xlfn.IFNA(IF(INDEX('Tabela kolorów'!$A$1:$AP$42,MATCH(HE30,'Tabela kolorów'!$A$1:$AP$1,0),MATCH(HF30,'Tabela kolorów'!$A$1:$A$42,0))=1,"+","-"),"")</f>
        <v/>
      </c>
      <c r="HJ30" t="str">
        <f t="shared" ca="1" si="122"/>
        <v/>
      </c>
      <c r="HK30" t="str">
        <f t="shared" ca="1" si="66"/>
        <v/>
      </c>
      <c r="HL30" t="str">
        <f t="shared" ca="1" si="67"/>
        <v/>
      </c>
      <c r="HO30">
        <v>24</v>
      </c>
      <c r="HP30" t="str">
        <f t="shared" ca="1" si="68"/>
        <v/>
      </c>
      <c r="HQ30" t="str">
        <f ca="1">IF(HP30&lt;&gt;"",VLOOKUP(HP30,Tabela1[],3,FALSE),"")</f>
        <v/>
      </c>
      <c r="HR30" t="str">
        <f t="shared" ca="1" si="161"/>
        <v/>
      </c>
      <c r="HS30" t="str">
        <f t="shared" ca="1" si="161"/>
        <v/>
      </c>
      <c r="HT30" t="str">
        <f t="shared" ca="1" si="161"/>
        <v/>
      </c>
      <c r="HU30" t="str">
        <f t="shared" ca="1" si="161"/>
        <v/>
      </c>
      <c r="HV30" t="str">
        <f t="shared" ca="1" si="161"/>
        <v/>
      </c>
      <c r="HW30" t="str">
        <f t="shared" ca="1" si="161"/>
        <v/>
      </c>
      <c r="HX30" t="str">
        <f t="shared" ca="1" si="161"/>
        <v/>
      </c>
      <c r="HY30" t="str">
        <f t="shared" ca="1" si="161"/>
        <v/>
      </c>
      <c r="IJ30">
        <v>4</v>
      </c>
      <c r="IK30" t="str">
        <f t="shared" ca="1" si="172"/>
        <v/>
      </c>
      <c r="IL30" t="str">
        <f ca="1">_xlfn.IFNA(IF(VLOOKUP($IK30,Tabela1[#All],6,FALSE)&lt;&gt;0,VLOOKUP($IK30,Tabela1[#All],6,FALSE),""),"")</f>
        <v/>
      </c>
      <c r="IM30" t="str">
        <f ca="1">_xlfn.IFNA(IF(VLOOKUP($IK30,Tabela1[#All],7,FALSE)&lt;&gt;0,VLOOKUP($IK30,Tabela1[#All],7,FALSE),""),"")</f>
        <v/>
      </c>
      <c r="IN30" t="str">
        <f ca="1">_xlfn.IFNA(IF(VLOOKUP($IK30,Tabela1[#All],8,FALSE)&lt;&gt;0,VLOOKUP($IK30,Tabela1[#All],8,FALSE),""),"")</f>
        <v/>
      </c>
      <c r="IO30" t="str">
        <f ca="1">_xlfn.IFNA(IF(VLOOKUP($IK30,Tabela1[#All],10,FALSE)&lt;&gt;"0",VLOOKUP($IK30,Tabela1[#All],10,FALSE),""),"")</f>
        <v/>
      </c>
      <c r="IP30" t="str">
        <f t="shared" ca="1" si="71"/>
        <v/>
      </c>
      <c r="IQ30" t="str">
        <f t="shared" ca="1" si="72"/>
        <v/>
      </c>
      <c r="IR30" t="str">
        <f t="shared" ca="1" si="73"/>
        <v/>
      </c>
      <c r="IS30" t="str">
        <f t="shared" ca="1" si="74"/>
        <v/>
      </c>
      <c r="IT30" t="str">
        <f t="shared" ca="1" si="75"/>
        <v/>
      </c>
      <c r="IU30" t="str">
        <f t="shared" ca="1" si="76"/>
        <v/>
      </c>
      <c r="IV30" t="str">
        <f t="shared" ca="1" si="77"/>
        <v/>
      </c>
      <c r="IW30" t="str">
        <f t="shared" ca="1" si="107"/>
        <v/>
      </c>
      <c r="IX30" t="str">
        <f t="shared" ca="1" si="162"/>
        <v/>
      </c>
      <c r="IY30" t="str">
        <f t="shared" ca="1" si="162"/>
        <v/>
      </c>
      <c r="IZ30" t="str">
        <f t="shared" ca="1" si="162"/>
        <v/>
      </c>
      <c r="JA30" t="str">
        <f ca="1">_xlfn.IFNA(IF(INDEX('Tabela kolorów'!$A$1:$AP$42,MATCH(IX30,'Tabela kolorów'!$A$1:$AP$1,0),MATCH(IY30,'Tabela kolorów'!$A$1:$A$42,0))=1,"+","-"),"")</f>
        <v/>
      </c>
      <c r="JB30" s="1" t="str">
        <f ca="1">_xlfn.IFNA(IF(INDEX('Tabela kolorów'!$A$1:$AP$42,MATCH(IX30,'Tabela kolorów'!$A$1:$AP$1,0),MATCH(IZ30,'Tabela kolorów'!$A$1:$A$42,0))=1,"+","-"),"")</f>
        <v/>
      </c>
      <c r="JC30" s="1" t="str">
        <f ca="1">_xlfn.IFNA(IF(INDEX('Tabela kolorów'!$A$1:$AP$42,MATCH(IY30,'Tabela kolorów'!$A$1:$AP$1,0),MATCH(IZ30,'Tabela kolorów'!$A$1:$A$42,0))=1,"+","-"),"")</f>
        <v/>
      </c>
      <c r="JD30" t="str">
        <f t="shared" ca="1" si="123"/>
        <v/>
      </c>
      <c r="JE30" t="str">
        <f t="shared" ca="1" si="79"/>
        <v/>
      </c>
      <c r="JF30" t="str">
        <f t="shared" ca="1" si="80"/>
        <v/>
      </c>
      <c r="JI30">
        <v>24</v>
      </c>
      <c r="JJ30" t="str">
        <f t="shared" ca="1" si="81"/>
        <v/>
      </c>
      <c r="JK30" t="str">
        <f ca="1">IF(JJ30&lt;&gt;"",VLOOKUP(JJ30,Tabela1[],3,FALSE),"")</f>
        <v/>
      </c>
      <c r="JL30" t="str">
        <f t="shared" ca="1" si="163"/>
        <v/>
      </c>
      <c r="JM30" t="str">
        <f t="shared" ca="1" si="163"/>
        <v/>
      </c>
      <c r="JN30" t="str">
        <f t="shared" ca="1" si="163"/>
        <v/>
      </c>
      <c r="JO30" t="str">
        <f t="shared" ca="1" si="163"/>
        <v/>
      </c>
      <c r="JP30" t="str">
        <f t="shared" ca="1" si="163"/>
        <v/>
      </c>
      <c r="JQ30" t="str">
        <f t="shared" ca="1" si="163"/>
        <v/>
      </c>
      <c r="JR30" t="str">
        <f t="shared" ca="1" si="163"/>
        <v/>
      </c>
      <c r="JS30" t="str">
        <f t="shared" ca="1" si="163"/>
        <v/>
      </c>
      <c r="KD30">
        <v>4</v>
      </c>
      <c r="KE30" t="str">
        <f t="shared" ca="1" si="173"/>
        <v/>
      </c>
      <c r="KF30" t="str">
        <f ca="1">_xlfn.IFNA(IF(VLOOKUP($KE30,Tabela1[#All],6,FALSE)&lt;&gt;0,VLOOKUP($KE30,Tabela1[#All],6,FALSE),""),"")</f>
        <v/>
      </c>
      <c r="KG30" t="str">
        <f ca="1">_xlfn.IFNA(IF(VLOOKUP($KE30,Tabela1[#All],7,FALSE)&lt;&gt;0,VLOOKUP($KE30,Tabela1[#All],7,FALSE),""),"")</f>
        <v/>
      </c>
      <c r="KH30" t="str">
        <f ca="1">_xlfn.IFNA(IF(VLOOKUP($KE30,Tabela1[#All],8,FALSE)&lt;&gt;0,VLOOKUP($KE30,Tabela1[#All],8,FALSE),""),"")</f>
        <v/>
      </c>
      <c r="KI30" t="str">
        <f ca="1">_xlfn.IFNA(IF(VLOOKUP($KE30,Tabela1[#All],10,FALSE)&lt;&gt;"0",VLOOKUP($KE30,Tabela1[#All],10,FALSE),""),"")</f>
        <v/>
      </c>
      <c r="KJ30" t="str">
        <f t="shared" ca="1" si="109"/>
        <v/>
      </c>
      <c r="KK30" t="str">
        <f t="shared" ca="1" si="110"/>
        <v/>
      </c>
      <c r="KL30" t="str">
        <f t="shared" ca="1" si="111"/>
        <v/>
      </c>
      <c r="KM30" t="str">
        <f t="shared" ca="1" si="84"/>
        <v/>
      </c>
      <c r="KN30" t="str">
        <f t="shared" ca="1" si="85"/>
        <v/>
      </c>
      <c r="KO30" t="str">
        <f t="shared" ca="1" si="86"/>
        <v/>
      </c>
      <c r="KP30" t="str">
        <f t="shared" ca="1" si="87"/>
        <v/>
      </c>
      <c r="KQ30" t="str">
        <f t="shared" ca="1" si="112"/>
        <v/>
      </c>
      <c r="KR30" t="str">
        <f t="shared" ca="1" si="164"/>
        <v/>
      </c>
      <c r="KS30" t="str">
        <f t="shared" ca="1" si="164"/>
        <v/>
      </c>
      <c r="KT30" t="str">
        <f t="shared" ca="1" si="164"/>
        <v/>
      </c>
      <c r="KU30" t="str">
        <f ca="1">_xlfn.IFNA(IF(INDEX('Tabela kolorów'!$A$1:$AP$42,MATCH(KR30,'Tabela kolorów'!$A$1:$AP$1,0),MATCH(KS30,'Tabela kolorów'!$A$1:$A$42,0))=1,"+","-"),"")</f>
        <v/>
      </c>
      <c r="KV30" s="1" t="str">
        <f ca="1">_xlfn.IFNA(IF(INDEX('Tabela kolorów'!$A$1:$AP$42,MATCH(KR30,'Tabela kolorów'!$A$1:$AP$1,0),MATCH(KT30,'Tabela kolorów'!$A$1:$A$42,0))=1,"+","-"),"")</f>
        <v/>
      </c>
      <c r="KW30" s="1" t="str">
        <f ca="1">_xlfn.IFNA(IF(INDEX('Tabela kolorów'!$A$1:$AP$42,MATCH(KS30,'Tabela kolorów'!$A$1:$AP$1,0),MATCH(KT30,'Tabela kolorów'!$A$1:$A$42,0))=1,"+","-"),"")</f>
        <v/>
      </c>
      <c r="KX30" t="str">
        <f t="shared" ca="1" si="133"/>
        <v/>
      </c>
      <c r="KY30" t="str">
        <f t="shared" ca="1" si="89"/>
        <v/>
      </c>
      <c r="KZ30" t="str">
        <f t="shared" ca="1" si="90"/>
        <v/>
      </c>
      <c r="LC30">
        <v>24</v>
      </c>
      <c r="LD30" t="str">
        <f t="shared" ca="1" si="91"/>
        <v/>
      </c>
      <c r="LE30" t="str">
        <f ca="1">IF(LD30&lt;&gt;"",VLOOKUP(LD30,Tabela1[],3,FALSE),"")</f>
        <v/>
      </c>
      <c r="LF30" t="str">
        <f t="shared" ca="1" si="165"/>
        <v/>
      </c>
      <c r="LG30" t="str">
        <f t="shared" ca="1" si="165"/>
        <v/>
      </c>
      <c r="LH30" t="str">
        <f t="shared" ca="1" si="165"/>
        <v/>
      </c>
      <c r="LI30" t="str">
        <f t="shared" ca="1" si="165"/>
        <v/>
      </c>
      <c r="LJ30" t="str">
        <f t="shared" ca="1" si="165"/>
        <v/>
      </c>
      <c r="LK30" t="str">
        <f t="shared" ca="1" si="165"/>
        <v/>
      </c>
      <c r="LL30" t="str">
        <f t="shared" ca="1" si="165"/>
        <v/>
      </c>
      <c r="LM30" t="str">
        <f t="shared" ca="1" si="165"/>
        <v/>
      </c>
    </row>
    <row r="31" spans="1:334" x14ac:dyDescent="0.3">
      <c r="A31" t="s">
        <v>723</v>
      </c>
      <c r="B31" t="s">
        <v>718</v>
      </c>
      <c r="C31" t="s">
        <v>7</v>
      </c>
      <c r="D31" t="s">
        <v>13</v>
      </c>
      <c r="E31" t="str">
        <f t="shared" si="0"/>
        <v>uniwersalneuniwersalny</v>
      </c>
      <c r="F31" t="s">
        <v>724</v>
      </c>
      <c r="I31" t="s">
        <v>9</v>
      </c>
      <c r="L31" s="679">
        <v>3</v>
      </c>
      <c r="N31" s="672" t="str">
        <f>_xlfn.IFNA(IF(VLOOKUP($M31,Tabela1[#All],6,FALSE)&lt;&gt;0,VLOOKUP($M31,Tabela1[#All],6,FALSE),""),"")</f>
        <v/>
      </c>
      <c r="O31" s="672" t="str">
        <f>_xlfn.IFNA(IF(VLOOKUP($M31,Tabela1[#All],7,FALSE)&lt;&gt;0,VLOOKUP($M31,Tabela1[#All],7,FALSE),""),"")</f>
        <v/>
      </c>
      <c r="P31" s="672" t="str">
        <f>_xlfn.IFNA(IF(VLOOKUP($M31,Tabela1[#All],8,FALSE)&lt;&gt;0,VLOOKUP($M31,Tabela1[#All],8,FALSE),""),"")</f>
        <v/>
      </c>
      <c r="Q31" s="684" t="str">
        <f>_xlfn.IFNA(IF(VLOOKUP($M31,Tabela1[#All],10,FALSE)&lt;&gt;"0",VLOOKUP($M31,Tabela1[#All],10,FALSE),""),"")</f>
        <v/>
      </c>
      <c r="R31" s="686" t="str">
        <f t="shared" si="114"/>
        <v/>
      </c>
      <c r="S31" s="672" t="str">
        <f t="shared" si="115"/>
        <v/>
      </c>
      <c r="T31" s="672" t="str">
        <f t="shared" si="125"/>
        <v/>
      </c>
      <c r="U31" s="672" t="str">
        <f t="shared" si="126"/>
        <v/>
      </c>
      <c r="V31" s="672" t="str">
        <f t="shared" si="116"/>
        <v/>
      </c>
      <c r="W31" s="672" t="str">
        <f t="shared" si="127"/>
        <v/>
      </c>
      <c r="X31" s="687" t="str">
        <f t="shared" si="128"/>
        <v/>
      </c>
      <c r="Y31" s="686" t="str">
        <f t="shared" si="129"/>
        <v/>
      </c>
      <c r="Z31" s="672" t="str">
        <f t="shared" si="168"/>
        <v/>
      </c>
      <c r="AA31" s="672" t="str">
        <f t="shared" si="168"/>
        <v/>
      </c>
      <c r="AB31" s="679" t="str">
        <f t="shared" si="168"/>
        <v/>
      </c>
      <c r="AC31" s="685" t="str">
        <f>_xlfn.IFNA(IF(INDEX('Tabela kolorów'!$A$1:$AP$42,MATCH(Z31,'Tabela kolorów'!$A$1:$AP$1,0),MATCH(AA31,'Tabela kolorów'!$A$1:$A$42,0))=1,"+","-"),"")</f>
        <v/>
      </c>
      <c r="AD31" s="10" t="str">
        <f>_xlfn.IFNA(IF(INDEX('Tabela kolorów'!$A$1:$AP$42,MATCH(Z31,'Tabela kolorów'!$A$1:$AP$1,0),MATCH(AB31,'Tabela kolorów'!$A$1:$A$42,0))=1,"+","-"),"")</f>
        <v/>
      </c>
      <c r="AE31" s="10" t="str">
        <f>_xlfn.IFNA(IF(INDEX('Tabela kolorów'!$A$1:$AP$42,MATCH(AA31,'Tabela kolorów'!$A$1:$AP$1,0),MATCH(AB31,'Tabela kolorów'!$A$1:$A$42,0))=1,"+","-"),"")</f>
        <v/>
      </c>
      <c r="AF31" s="679" t="str">
        <f t="shared" si="136"/>
        <v/>
      </c>
      <c r="AG31" s="688" t="str">
        <f t="shared" si="118"/>
        <v/>
      </c>
      <c r="AH31" s="701" t="str">
        <f t="shared" si="131"/>
        <v/>
      </c>
      <c r="AK31" s="10">
        <v>24</v>
      </c>
      <c r="AL31" s="672" t="str">
        <f t="shared" ca="1" si="94"/>
        <v/>
      </c>
      <c r="AM31" s="672" t="str">
        <f ca="1">IF(AL31&lt;&gt;"",VLOOKUP(AL31,Tabela1[],3,FALSE),"")</f>
        <v/>
      </c>
      <c r="AN31" s="672" t="str">
        <f t="shared" ca="1" si="166"/>
        <v/>
      </c>
      <c r="AO31" s="672" t="str">
        <f t="shared" ca="1" si="166"/>
        <v/>
      </c>
      <c r="AP31" s="672" t="str">
        <f t="shared" ca="1" si="166"/>
        <v/>
      </c>
      <c r="AQ31" s="672" t="str">
        <f t="shared" ca="1" si="166"/>
        <v/>
      </c>
      <c r="AR31" s="672" t="str">
        <f t="shared" ca="1" si="166"/>
        <v/>
      </c>
      <c r="AS31" s="672" t="str">
        <f t="shared" ca="1" si="166"/>
        <v/>
      </c>
      <c r="AT31" s="672" t="str">
        <f t="shared" ca="1" si="166"/>
        <v/>
      </c>
      <c r="AU31" s="672" t="str">
        <f t="shared" ca="1" si="166"/>
        <v/>
      </c>
      <c r="BG31" s="392"/>
      <c r="BH31">
        <v>5</v>
      </c>
      <c r="BI31" t="str">
        <f t="shared" ca="1" si="167"/>
        <v/>
      </c>
      <c r="BJ31" t="str">
        <f ca="1">_xlfn.IFNA(IF(VLOOKUP($BI31,Tabela1[#All],6,FALSE)&lt;&gt;0,VLOOKUP($BI31,Tabela1[#All],6,FALSE),""),"")</f>
        <v/>
      </c>
      <c r="BK31" t="str">
        <f ca="1">_xlfn.IFNA(IF(VLOOKUP($BI31,Tabela1[#All],7,FALSE)&lt;&gt;0,VLOOKUP($BI31,Tabela1[#All],7,FALSE),""),"")</f>
        <v/>
      </c>
      <c r="BL31" t="str">
        <f ca="1">_xlfn.IFNA(IF(VLOOKUP($BI31,Tabela1[#All],8,FALSE)&lt;&gt;0,VLOOKUP($BI31,Tabela1[#All],8,FALSE),""),"")</f>
        <v/>
      </c>
      <c r="BM31" t="str">
        <f ca="1">_xlfn.IFNA(IF(VLOOKUP($BI31,Tabela1[#All],10,FALSE)&lt;&gt;"0",VLOOKUP($BI31,Tabela1[#All],10,FALSE),""),"")</f>
        <v/>
      </c>
      <c r="BN31" t="str">
        <f t="shared" ca="1" si="19"/>
        <v/>
      </c>
      <c r="BO31" t="str">
        <f t="shared" ca="1" si="20"/>
        <v/>
      </c>
      <c r="BP31" t="str">
        <f t="shared" ca="1" si="21"/>
        <v/>
      </c>
      <c r="BQ31" t="str">
        <f t="shared" ca="1" si="22"/>
        <v/>
      </c>
      <c r="BR31" t="str">
        <f t="shared" ca="1" si="23"/>
        <v/>
      </c>
      <c r="BS31" t="str">
        <f t="shared" ca="1" si="24"/>
        <v/>
      </c>
      <c r="BT31" t="str">
        <f t="shared" ca="1" si="25"/>
        <v/>
      </c>
      <c r="BU31" t="str">
        <f t="shared" ca="1" si="97"/>
        <v/>
      </c>
      <c r="BV31" t="str">
        <f t="shared" ca="1" si="154"/>
        <v/>
      </c>
      <c r="BW31" t="str">
        <f t="shared" ca="1" si="154"/>
        <v/>
      </c>
      <c r="BX31" t="str">
        <f t="shared" ca="1" si="154"/>
        <v/>
      </c>
      <c r="BY31" t="str">
        <f ca="1">_xlfn.IFNA(IF(INDEX('Tabela kolorów'!$A$1:$AP$42,MATCH(BV31,'Tabela kolorów'!$A$1:$AP$1,0),MATCH(BW31,'Tabela kolorów'!$A$1:$A$42,0))=1,"+","-"),"")</f>
        <v/>
      </c>
      <c r="BZ31" s="1" t="str">
        <f ca="1">_xlfn.IFNA(IF(INDEX('Tabela kolorów'!$A$1:$AP$42,MATCH(BV31,'Tabela kolorów'!$A$1:$AP$1,0),MATCH(BX31,'Tabela kolorów'!$A$1:$A$42,0))=1,"+","-"),"")</f>
        <v/>
      </c>
      <c r="CA31" s="1" t="str">
        <f ca="1">_xlfn.IFNA(IF(INDEX('Tabela kolorów'!$A$1:$AP$42,MATCH(BW31,'Tabela kolorów'!$A$1:$AP$1,0),MATCH(BX31,'Tabela kolorów'!$A$1:$A$42,0))=1,"+","-"),"")</f>
        <v/>
      </c>
      <c r="CB31" t="str">
        <f t="shared" ca="1" si="98"/>
        <v/>
      </c>
      <c r="CC31" t="str">
        <f t="shared" ca="1" si="27"/>
        <v/>
      </c>
      <c r="CD31" t="str">
        <f t="shared" ca="1" si="28"/>
        <v/>
      </c>
      <c r="CG31">
        <v>25</v>
      </c>
      <c r="CH31" t="str">
        <f t="shared" ca="1" si="29"/>
        <v/>
      </c>
      <c r="CI31" t="str">
        <f ca="1">IF(CH31&lt;&gt;"",VLOOKUP(CH31,Tabela1[],3,FALSE),"")</f>
        <v/>
      </c>
      <c r="CJ31" t="str">
        <f t="shared" ca="1" si="155"/>
        <v/>
      </c>
      <c r="CK31" t="str">
        <f t="shared" ca="1" si="155"/>
        <v/>
      </c>
      <c r="CL31" t="str">
        <f t="shared" ca="1" si="155"/>
        <v/>
      </c>
      <c r="CM31" t="str">
        <f t="shared" ca="1" si="155"/>
        <v/>
      </c>
      <c r="CN31" t="str">
        <f t="shared" ca="1" si="155"/>
        <v/>
      </c>
      <c r="CO31" t="str">
        <f t="shared" ca="1" si="155"/>
        <v/>
      </c>
      <c r="CP31" t="str">
        <f t="shared" ca="1" si="155"/>
        <v/>
      </c>
      <c r="CQ31" t="str">
        <f t="shared" ca="1" si="155"/>
        <v/>
      </c>
      <c r="DB31">
        <v>5</v>
      </c>
      <c r="DC31" t="str">
        <f t="shared" ca="1" si="169"/>
        <v/>
      </c>
      <c r="DD31" t="str">
        <f ca="1">_xlfn.IFNA(IF(VLOOKUP($DC31,Tabela1[#All],6,FALSE)&lt;&gt;0,VLOOKUP($DC31,Tabela1[#All],6,FALSE),""),"")</f>
        <v/>
      </c>
      <c r="DE31" t="str">
        <f ca="1">_xlfn.IFNA(IF(VLOOKUP($DC31,Tabela1[#All],7,FALSE)&lt;&gt;0,VLOOKUP($DC31,Tabela1[#All],7,FALSE),""),"")</f>
        <v/>
      </c>
      <c r="DF31" t="str">
        <f ca="1">_xlfn.IFNA(IF(VLOOKUP($DC31,Tabela1[#All],8,FALSE)&lt;&gt;0,VLOOKUP($DC31,Tabela1[#All],8,FALSE),""),"")</f>
        <v/>
      </c>
      <c r="DG31" t="str">
        <f ca="1">_xlfn.IFNA(IF(VLOOKUP($DC31,Tabela1[#All],10,FALSE)&lt;&gt;"0",VLOOKUP($DC31,Tabela1[#All],10,FALSE),""),"")</f>
        <v/>
      </c>
      <c r="DH31" t="str">
        <f t="shared" ca="1" si="32"/>
        <v/>
      </c>
      <c r="DI31" t="str">
        <f t="shared" ca="1" si="33"/>
        <v/>
      </c>
      <c r="DJ31" t="str">
        <f t="shared" ca="1" si="34"/>
        <v/>
      </c>
      <c r="DK31" t="str">
        <f t="shared" ca="1" si="35"/>
        <v/>
      </c>
      <c r="DL31" t="str">
        <f t="shared" ca="1" si="36"/>
        <v/>
      </c>
      <c r="DM31" t="str">
        <f t="shared" ca="1" si="37"/>
        <v/>
      </c>
      <c r="DN31" t="str">
        <f t="shared" ca="1" si="38"/>
        <v/>
      </c>
      <c r="DO31" t="str">
        <f t="shared" ca="1" si="134"/>
        <v/>
      </c>
      <c r="DP31" t="str">
        <f t="shared" ca="1" si="156"/>
        <v/>
      </c>
      <c r="DQ31" t="str">
        <f t="shared" ca="1" si="156"/>
        <v/>
      </c>
      <c r="DR31" t="str">
        <f t="shared" ca="1" si="156"/>
        <v/>
      </c>
      <c r="DS31" t="str">
        <f ca="1">_xlfn.IFNA(IF(INDEX('Tabela kolorów'!$A$1:$AP$42,MATCH(DP31,'Tabela kolorów'!$A$1:$AP$1,0),MATCH(DQ31,'Tabela kolorów'!$A$1:$A$42,0))=1,"+","-"),"")</f>
        <v/>
      </c>
      <c r="DT31" s="1" t="str">
        <f ca="1">_xlfn.IFNA(IF(INDEX('Tabela kolorów'!$A$1:$AP$42,MATCH(DP31,'Tabela kolorów'!$A$1:$AP$1,0),MATCH(DR31,'Tabela kolorów'!$A$1:$A$42,0))=1,"+","-"),"")</f>
        <v/>
      </c>
      <c r="DU31" s="1" t="str">
        <f ca="1">_xlfn.IFNA(IF(INDEX('Tabela kolorów'!$A$1:$AP$42,MATCH(DQ31,'Tabela kolorów'!$A$1:$AP$1,0),MATCH(DR31,'Tabela kolorów'!$A$1:$A$42,0))=1,"+","-"),"")</f>
        <v/>
      </c>
      <c r="DV31" t="str">
        <f t="shared" ca="1" si="120"/>
        <v/>
      </c>
      <c r="DW31" t="str">
        <f t="shared" ca="1" si="40"/>
        <v/>
      </c>
      <c r="DX31" t="str">
        <f t="shared" ca="1" si="41"/>
        <v/>
      </c>
      <c r="EA31">
        <v>25</v>
      </c>
      <c r="EB31" t="str">
        <f t="shared" ca="1" si="42"/>
        <v/>
      </c>
      <c r="EC31" t="str">
        <f ca="1">IF(EB31&lt;&gt;"",VLOOKUP(EB31,Tabela1[],3,FALSE),"")</f>
        <v/>
      </c>
      <c r="ED31" t="str">
        <f t="shared" ca="1" si="157"/>
        <v/>
      </c>
      <c r="EE31" t="str">
        <f t="shared" ca="1" si="157"/>
        <v/>
      </c>
      <c r="EF31" t="str">
        <f t="shared" ca="1" si="157"/>
        <v/>
      </c>
      <c r="EG31" t="str">
        <f t="shared" ca="1" si="157"/>
        <v/>
      </c>
      <c r="EH31" t="str">
        <f t="shared" ca="1" si="157"/>
        <v/>
      </c>
      <c r="EI31" t="str">
        <f t="shared" ca="1" si="157"/>
        <v/>
      </c>
      <c r="EJ31" t="str">
        <f t="shared" ca="1" si="157"/>
        <v/>
      </c>
      <c r="EK31" t="str">
        <f t="shared" ca="1" si="157"/>
        <v/>
      </c>
      <c r="EV31">
        <v>5</v>
      </c>
      <c r="EW31" t="str">
        <f t="shared" ca="1" si="170"/>
        <v/>
      </c>
      <c r="EX31" t="str">
        <f ca="1">_xlfn.IFNA(IF(VLOOKUP($EW31,Tabela1[#All],6,FALSE)&lt;&gt;0,VLOOKUP($EW31,Tabela1[#All],6,FALSE),""),"")</f>
        <v/>
      </c>
      <c r="EY31" t="str">
        <f ca="1">_xlfn.IFNA(IF(VLOOKUP($EW31,Tabela1[#All],7,FALSE)&lt;&gt;0,VLOOKUP($EW31,Tabela1[#All],7,FALSE),""),"")</f>
        <v/>
      </c>
      <c r="EZ31" t="str">
        <f ca="1">_xlfn.IFNA(IF(VLOOKUP($EW31,Tabela1[#All],8,FALSE)&lt;&gt;0,VLOOKUP($EW31,Tabela1[#All],8,FALSE),""),"")</f>
        <v/>
      </c>
      <c r="FA31" t="str">
        <f ca="1">_xlfn.IFNA(IF(VLOOKUP($EW31,Tabela1[#All],10,FALSE)&lt;&gt;"0",VLOOKUP($EW31,Tabela1[#All],10,FALSE),""),"")</f>
        <v/>
      </c>
      <c r="FB31" t="str">
        <f t="shared" ca="1" si="45"/>
        <v/>
      </c>
      <c r="FC31" t="str">
        <f t="shared" ca="1" si="46"/>
        <v/>
      </c>
      <c r="FD31" t="str">
        <f t="shared" ca="1" si="47"/>
        <v/>
      </c>
      <c r="FE31" t="str">
        <f t="shared" ca="1" si="48"/>
        <v/>
      </c>
      <c r="FF31" t="str">
        <f t="shared" ca="1" si="49"/>
        <v/>
      </c>
      <c r="FG31" t="str">
        <f t="shared" ca="1" si="50"/>
        <v/>
      </c>
      <c r="FH31" t="str">
        <f t="shared" ca="1" si="51"/>
        <v/>
      </c>
      <c r="FI31" t="str">
        <f t="shared" ca="1" si="103"/>
        <v/>
      </c>
      <c r="FJ31" t="str">
        <f t="shared" ca="1" si="158"/>
        <v/>
      </c>
      <c r="FK31" t="str">
        <f t="shared" ca="1" si="158"/>
        <v/>
      </c>
      <c r="FL31" t="str">
        <f t="shared" ca="1" si="158"/>
        <v/>
      </c>
      <c r="FM31" t="str">
        <f ca="1">_xlfn.IFNA(IF(INDEX('Tabela kolorów'!$A$1:$AP$42,MATCH(FJ31,'Tabela kolorów'!$A$1:$AP$1,0),MATCH(FK31,'Tabela kolorów'!$A$1:$A$42,0))=1,"+","-"),"")</f>
        <v/>
      </c>
      <c r="FN31" s="1" t="str">
        <f ca="1">_xlfn.IFNA(IF(INDEX('Tabela kolorów'!$A$1:$AP$42,MATCH(FJ31,'Tabela kolorów'!$A$1:$AP$1,0),MATCH(FL31,'Tabela kolorów'!$A$1:$A$42,0))=1,"+","-"),"")</f>
        <v/>
      </c>
      <c r="FO31" s="1" t="str">
        <f ca="1">_xlfn.IFNA(IF(INDEX('Tabela kolorów'!$A$1:$AP$42,MATCH(FK31,'Tabela kolorów'!$A$1:$AP$1,0),MATCH(FL31,'Tabela kolorów'!$A$1:$A$42,0))=1,"+","-"),"")</f>
        <v/>
      </c>
      <c r="FP31" t="str">
        <f t="shared" ca="1" si="121"/>
        <v/>
      </c>
      <c r="FQ31" t="str">
        <f t="shared" ca="1" si="53"/>
        <v/>
      </c>
      <c r="FR31" t="str">
        <f t="shared" ca="1" si="54"/>
        <v/>
      </c>
      <c r="FU31">
        <v>25</v>
      </c>
      <c r="FV31" t="str">
        <f t="shared" ca="1" si="55"/>
        <v/>
      </c>
      <c r="FW31" t="str">
        <f ca="1">IF(FV31&lt;&gt;"",VLOOKUP(FV31,Tabela1[],3,FALSE),"")</f>
        <v/>
      </c>
      <c r="FX31" t="str">
        <f t="shared" ca="1" si="159"/>
        <v/>
      </c>
      <c r="FY31" t="str">
        <f t="shared" ca="1" si="159"/>
        <v/>
      </c>
      <c r="FZ31" t="str">
        <f t="shared" ca="1" si="159"/>
        <v/>
      </c>
      <c r="GA31" t="str">
        <f t="shared" ca="1" si="159"/>
        <v/>
      </c>
      <c r="GB31" t="str">
        <f t="shared" ca="1" si="159"/>
        <v/>
      </c>
      <c r="GC31" t="str">
        <f t="shared" ca="1" si="159"/>
        <v/>
      </c>
      <c r="GD31" t="str">
        <f t="shared" ca="1" si="159"/>
        <v/>
      </c>
      <c r="GE31" t="str">
        <f t="shared" ca="1" si="159"/>
        <v/>
      </c>
      <c r="GP31">
        <v>5</v>
      </c>
      <c r="GQ31" t="str">
        <f t="shared" ca="1" si="171"/>
        <v/>
      </c>
      <c r="GR31" t="str">
        <f ca="1">_xlfn.IFNA(IF(VLOOKUP($GQ31,Tabela1[#All],6,FALSE)&lt;&gt;0,VLOOKUP($GQ31,Tabela1[#All],6,FALSE),""),"")</f>
        <v/>
      </c>
      <c r="GS31" t="str">
        <f ca="1">_xlfn.IFNA(IF(VLOOKUP($GQ31,Tabela1[#All],7,FALSE)&lt;&gt;0,VLOOKUP($GQ31,Tabela1[#All],7,FALSE),""),"")</f>
        <v/>
      </c>
      <c r="GT31" t="str">
        <f ca="1">_xlfn.IFNA(IF(VLOOKUP($GQ31,Tabela1[#All],8,FALSE)&lt;&gt;0,VLOOKUP($GQ31,Tabela1[#All],8,FALSE),""),"")</f>
        <v/>
      </c>
      <c r="GU31" t="str">
        <f ca="1">_xlfn.IFNA(IF(VLOOKUP($GQ31,Tabela1[#All],10,FALSE)&lt;&gt;"0",VLOOKUP($GQ31,Tabela1[#All],10,FALSE),""),"")</f>
        <v/>
      </c>
      <c r="GV31" t="str">
        <f t="shared" ca="1" si="58"/>
        <v/>
      </c>
      <c r="GW31" t="str">
        <f t="shared" ca="1" si="59"/>
        <v/>
      </c>
      <c r="GX31" t="str">
        <f t="shared" ca="1" si="60"/>
        <v/>
      </c>
      <c r="GY31" t="str">
        <f t="shared" ca="1" si="61"/>
        <v/>
      </c>
      <c r="GZ31" t="str">
        <f t="shared" ca="1" si="62"/>
        <v/>
      </c>
      <c r="HA31" t="str">
        <f t="shared" ca="1" si="63"/>
        <v/>
      </c>
      <c r="HB31" t="str">
        <f t="shared" ca="1" si="64"/>
        <v/>
      </c>
      <c r="HC31" t="str">
        <f t="shared" ca="1" si="105"/>
        <v/>
      </c>
      <c r="HD31" t="str">
        <f t="shared" ca="1" si="160"/>
        <v/>
      </c>
      <c r="HE31" t="str">
        <f t="shared" ca="1" si="160"/>
        <v/>
      </c>
      <c r="HF31" t="str">
        <f t="shared" ca="1" si="160"/>
        <v/>
      </c>
      <c r="HG31" t="str">
        <f ca="1">_xlfn.IFNA(IF(INDEX('Tabela kolorów'!$A$1:$AP$42,MATCH(HD31,'Tabela kolorów'!$A$1:$AP$1,0),MATCH(HE31,'Tabela kolorów'!$A$1:$A$42,0))=1,"+","-"),"")</f>
        <v/>
      </c>
      <c r="HH31" s="1" t="str">
        <f ca="1">_xlfn.IFNA(IF(INDEX('Tabela kolorów'!$A$1:$AP$42,MATCH(HD31,'Tabela kolorów'!$A$1:$AP$1,0),MATCH(HF31,'Tabela kolorów'!$A$1:$A$42,0))=1,"+","-"),"")</f>
        <v/>
      </c>
      <c r="HI31" s="1" t="str">
        <f ca="1">_xlfn.IFNA(IF(INDEX('Tabela kolorów'!$A$1:$AP$42,MATCH(HE31,'Tabela kolorów'!$A$1:$AP$1,0),MATCH(HF31,'Tabela kolorów'!$A$1:$A$42,0))=1,"+","-"),"")</f>
        <v/>
      </c>
      <c r="HJ31" t="str">
        <f t="shared" ca="1" si="122"/>
        <v/>
      </c>
      <c r="HK31" t="str">
        <f t="shared" ca="1" si="66"/>
        <v/>
      </c>
      <c r="HL31" t="str">
        <f t="shared" ca="1" si="67"/>
        <v/>
      </c>
      <c r="HO31">
        <v>25</v>
      </c>
      <c r="HP31" t="str">
        <f t="shared" ca="1" si="68"/>
        <v/>
      </c>
      <c r="HQ31" t="str">
        <f ca="1">IF(HP31&lt;&gt;"",VLOOKUP(HP31,Tabela1[],3,FALSE),"")</f>
        <v/>
      </c>
      <c r="HR31" t="str">
        <f t="shared" ca="1" si="161"/>
        <v/>
      </c>
      <c r="HS31" t="str">
        <f t="shared" ca="1" si="161"/>
        <v/>
      </c>
      <c r="HT31" t="str">
        <f t="shared" ca="1" si="161"/>
        <v/>
      </c>
      <c r="HU31" t="str">
        <f t="shared" ca="1" si="161"/>
        <v/>
      </c>
      <c r="HV31" t="str">
        <f t="shared" ca="1" si="161"/>
        <v/>
      </c>
      <c r="HW31" t="str">
        <f t="shared" ca="1" si="161"/>
        <v/>
      </c>
      <c r="HX31" t="str">
        <f t="shared" ca="1" si="161"/>
        <v/>
      </c>
      <c r="HY31" t="str">
        <f t="shared" ca="1" si="161"/>
        <v/>
      </c>
      <c r="IJ31">
        <v>5</v>
      </c>
      <c r="IK31" t="str">
        <f t="shared" ca="1" si="172"/>
        <v/>
      </c>
      <c r="IL31" t="str">
        <f ca="1">_xlfn.IFNA(IF(VLOOKUP($IK31,Tabela1[#All],6,FALSE)&lt;&gt;0,VLOOKUP($IK31,Tabela1[#All],6,FALSE),""),"")</f>
        <v/>
      </c>
      <c r="IM31" t="str">
        <f ca="1">_xlfn.IFNA(IF(VLOOKUP($IK31,Tabela1[#All],7,FALSE)&lt;&gt;0,VLOOKUP($IK31,Tabela1[#All],7,FALSE),""),"")</f>
        <v/>
      </c>
      <c r="IN31" t="str">
        <f ca="1">_xlfn.IFNA(IF(VLOOKUP($IK31,Tabela1[#All],8,FALSE)&lt;&gt;0,VLOOKUP($IK31,Tabela1[#All],8,FALSE),""),"")</f>
        <v/>
      </c>
      <c r="IO31" t="str">
        <f ca="1">_xlfn.IFNA(IF(VLOOKUP($IK31,Tabela1[#All],10,FALSE)&lt;&gt;"0",VLOOKUP($IK31,Tabela1[#All],10,FALSE),""),"")</f>
        <v/>
      </c>
      <c r="IP31" t="str">
        <f t="shared" ca="1" si="71"/>
        <v/>
      </c>
      <c r="IQ31" t="str">
        <f t="shared" ca="1" si="72"/>
        <v/>
      </c>
      <c r="IR31" t="str">
        <f t="shared" ca="1" si="73"/>
        <v/>
      </c>
      <c r="IS31" t="str">
        <f t="shared" ca="1" si="74"/>
        <v/>
      </c>
      <c r="IT31" t="str">
        <f t="shared" ca="1" si="75"/>
        <v/>
      </c>
      <c r="IU31" t="str">
        <f t="shared" ca="1" si="76"/>
        <v/>
      </c>
      <c r="IV31" t="str">
        <f t="shared" ca="1" si="77"/>
        <v/>
      </c>
      <c r="IW31" t="str">
        <f t="shared" ca="1" si="107"/>
        <v/>
      </c>
      <c r="IX31" t="str">
        <f t="shared" ca="1" si="162"/>
        <v/>
      </c>
      <c r="IY31" t="str">
        <f t="shared" ca="1" si="162"/>
        <v/>
      </c>
      <c r="IZ31" t="str">
        <f t="shared" ca="1" si="162"/>
        <v/>
      </c>
      <c r="JA31" t="str">
        <f ca="1">_xlfn.IFNA(IF(INDEX('Tabela kolorów'!$A$1:$AP$42,MATCH(IX31,'Tabela kolorów'!$A$1:$AP$1,0),MATCH(IY31,'Tabela kolorów'!$A$1:$A$42,0))=1,"+","-"),"")</f>
        <v/>
      </c>
      <c r="JB31" s="1" t="str">
        <f ca="1">_xlfn.IFNA(IF(INDEX('Tabela kolorów'!$A$1:$AP$42,MATCH(IX31,'Tabela kolorów'!$A$1:$AP$1,0),MATCH(IZ31,'Tabela kolorów'!$A$1:$A$42,0))=1,"+","-"),"")</f>
        <v/>
      </c>
      <c r="JC31" s="1" t="str">
        <f ca="1">_xlfn.IFNA(IF(INDEX('Tabela kolorów'!$A$1:$AP$42,MATCH(IY31,'Tabela kolorów'!$A$1:$AP$1,0),MATCH(IZ31,'Tabela kolorów'!$A$1:$A$42,0))=1,"+","-"),"")</f>
        <v/>
      </c>
      <c r="JD31" t="str">
        <f t="shared" ca="1" si="123"/>
        <v/>
      </c>
      <c r="JE31" t="str">
        <f t="shared" ca="1" si="79"/>
        <v/>
      </c>
      <c r="JF31" t="str">
        <f t="shared" ca="1" si="80"/>
        <v/>
      </c>
      <c r="JI31">
        <v>25</v>
      </c>
      <c r="JJ31" t="str">
        <f t="shared" ca="1" si="81"/>
        <v/>
      </c>
      <c r="JK31" t="str">
        <f ca="1">IF(JJ31&lt;&gt;"",VLOOKUP(JJ31,Tabela1[],3,FALSE),"")</f>
        <v/>
      </c>
      <c r="JL31" t="str">
        <f t="shared" ca="1" si="163"/>
        <v/>
      </c>
      <c r="JM31" t="str">
        <f t="shared" ca="1" si="163"/>
        <v/>
      </c>
      <c r="JN31" t="str">
        <f t="shared" ca="1" si="163"/>
        <v/>
      </c>
      <c r="JO31" t="str">
        <f t="shared" ca="1" si="163"/>
        <v/>
      </c>
      <c r="JP31" t="str">
        <f t="shared" ca="1" si="163"/>
        <v/>
      </c>
      <c r="JQ31" t="str">
        <f t="shared" ca="1" si="163"/>
        <v/>
      </c>
      <c r="JR31" t="str">
        <f t="shared" ca="1" si="163"/>
        <v/>
      </c>
      <c r="JS31" t="str">
        <f t="shared" ca="1" si="163"/>
        <v/>
      </c>
      <c r="KD31">
        <v>5</v>
      </c>
      <c r="KE31" t="str">
        <f t="shared" ca="1" si="173"/>
        <v/>
      </c>
      <c r="KF31" t="str">
        <f ca="1">_xlfn.IFNA(IF(VLOOKUP($KE31,Tabela1[#All],6,FALSE)&lt;&gt;0,VLOOKUP($KE31,Tabela1[#All],6,FALSE),""),"")</f>
        <v/>
      </c>
      <c r="KG31" t="str">
        <f ca="1">_xlfn.IFNA(IF(VLOOKUP($KE31,Tabela1[#All],7,FALSE)&lt;&gt;0,VLOOKUP($KE31,Tabela1[#All],7,FALSE),""),"")</f>
        <v/>
      </c>
      <c r="KH31" t="str">
        <f ca="1">_xlfn.IFNA(IF(VLOOKUP($KE31,Tabela1[#All],8,FALSE)&lt;&gt;0,VLOOKUP($KE31,Tabela1[#All],8,FALSE),""),"")</f>
        <v/>
      </c>
      <c r="KI31" t="str">
        <f ca="1">_xlfn.IFNA(IF(VLOOKUP($KE31,Tabela1[#All],10,FALSE)&lt;&gt;"0",VLOOKUP($KE31,Tabela1[#All],10,FALSE),""),"")</f>
        <v/>
      </c>
      <c r="KJ31" t="str">
        <f t="shared" ca="1" si="109"/>
        <v/>
      </c>
      <c r="KK31" t="str">
        <f t="shared" ca="1" si="110"/>
        <v/>
      </c>
      <c r="KL31" t="str">
        <f t="shared" ca="1" si="111"/>
        <v/>
      </c>
      <c r="KM31" t="str">
        <f t="shared" ca="1" si="84"/>
        <v/>
      </c>
      <c r="KN31" t="str">
        <f t="shared" ca="1" si="85"/>
        <v/>
      </c>
      <c r="KO31" t="str">
        <f t="shared" ca="1" si="86"/>
        <v/>
      </c>
      <c r="KP31" t="str">
        <f t="shared" ca="1" si="87"/>
        <v/>
      </c>
      <c r="KQ31" t="str">
        <f t="shared" ca="1" si="112"/>
        <v/>
      </c>
      <c r="KR31" t="str">
        <f t="shared" ca="1" si="164"/>
        <v/>
      </c>
      <c r="KS31" t="str">
        <f t="shared" ca="1" si="164"/>
        <v/>
      </c>
      <c r="KT31" t="str">
        <f t="shared" ca="1" si="164"/>
        <v/>
      </c>
      <c r="KU31" t="str">
        <f ca="1">_xlfn.IFNA(IF(INDEX('Tabela kolorów'!$A$1:$AP$42,MATCH(KR31,'Tabela kolorów'!$A$1:$AP$1,0),MATCH(KS31,'Tabela kolorów'!$A$1:$A$42,0))=1,"+","-"),"")</f>
        <v/>
      </c>
      <c r="KV31" s="1" t="str">
        <f ca="1">_xlfn.IFNA(IF(INDEX('Tabela kolorów'!$A$1:$AP$42,MATCH(KR31,'Tabela kolorów'!$A$1:$AP$1,0),MATCH(KT31,'Tabela kolorów'!$A$1:$A$42,0))=1,"+","-"),"")</f>
        <v/>
      </c>
      <c r="KW31" s="1" t="str">
        <f ca="1">_xlfn.IFNA(IF(INDEX('Tabela kolorów'!$A$1:$AP$42,MATCH(KS31,'Tabela kolorów'!$A$1:$AP$1,0),MATCH(KT31,'Tabela kolorów'!$A$1:$A$42,0))=1,"+","-"),"")</f>
        <v/>
      </c>
      <c r="KX31" t="str">
        <f t="shared" ca="1" si="133"/>
        <v/>
      </c>
      <c r="KY31" t="str">
        <f t="shared" ca="1" si="89"/>
        <v/>
      </c>
      <c r="KZ31" t="str">
        <f t="shared" ca="1" si="90"/>
        <v/>
      </c>
      <c r="LC31">
        <v>25</v>
      </c>
      <c r="LD31" t="str">
        <f t="shared" ca="1" si="91"/>
        <v/>
      </c>
      <c r="LE31" t="str">
        <f ca="1">IF(LD31&lt;&gt;"",VLOOKUP(LD31,Tabela1[],3,FALSE),"")</f>
        <v/>
      </c>
      <c r="LF31" t="str">
        <f t="shared" ca="1" si="165"/>
        <v/>
      </c>
      <c r="LG31" t="str">
        <f t="shared" ca="1" si="165"/>
        <v/>
      </c>
      <c r="LH31" t="str">
        <f t="shared" ca="1" si="165"/>
        <v/>
      </c>
      <c r="LI31" t="str">
        <f t="shared" ca="1" si="165"/>
        <v/>
      </c>
      <c r="LJ31" t="str">
        <f t="shared" ca="1" si="165"/>
        <v/>
      </c>
      <c r="LK31" t="str">
        <f t="shared" ca="1" si="165"/>
        <v/>
      </c>
      <c r="LL31" t="str">
        <f t="shared" ca="1" si="165"/>
        <v/>
      </c>
      <c r="LM31" t="str">
        <f t="shared" ca="1" si="165"/>
        <v/>
      </c>
    </row>
    <row r="32" spans="1:334" x14ac:dyDescent="0.3">
      <c r="A32" t="s">
        <v>725</v>
      </c>
      <c r="B32" t="s">
        <v>718</v>
      </c>
      <c r="C32" t="s">
        <v>7</v>
      </c>
      <c r="D32" t="s">
        <v>13</v>
      </c>
      <c r="E32" t="str">
        <f t="shared" si="0"/>
        <v>uniwersalneuniwersalny</v>
      </c>
      <c r="F32" t="s">
        <v>726</v>
      </c>
      <c r="I32" t="s">
        <v>9</v>
      </c>
      <c r="L32" s="679">
        <v>4</v>
      </c>
      <c r="N32" s="672" t="str">
        <f>_xlfn.IFNA(IF(VLOOKUP($M32,Tabela1[#All],6,FALSE)&lt;&gt;0,VLOOKUP($M32,Tabela1[#All],6,FALSE),""),"")</f>
        <v/>
      </c>
      <c r="O32" s="672" t="str">
        <f>_xlfn.IFNA(IF(VLOOKUP($M32,Tabela1[#All],7,FALSE)&lt;&gt;0,VLOOKUP($M32,Tabela1[#All],7,FALSE),""),"")</f>
        <v/>
      </c>
      <c r="P32" s="672" t="str">
        <f>_xlfn.IFNA(IF(VLOOKUP($M32,Tabela1[#All],8,FALSE)&lt;&gt;0,VLOOKUP($M32,Tabela1[#All],8,FALSE),""),"")</f>
        <v/>
      </c>
      <c r="Q32" s="684" t="str">
        <f>_xlfn.IFNA(IF(VLOOKUP($M32,Tabela1[#All],10,FALSE)&lt;&gt;"0",VLOOKUP($M32,Tabela1[#All],10,FALSE),""),"")</f>
        <v/>
      </c>
      <c r="R32" s="686" t="str">
        <f t="shared" si="114"/>
        <v/>
      </c>
      <c r="S32" s="672" t="str">
        <f t="shared" si="115"/>
        <v/>
      </c>
      <c r="T32" s="672" t="str">
        <f t="shared" si="125"/>
        <v/>
      </c>
      <c r="U32" s="672" t="str">
        <f t="shared" si="126"/>
        <v/>
      </c>
      <c r="V32" s="672" t="str">
        <f t="shared" si="116"/>
        <v/>
      </c>
      <c r="W32" s="672" t="str">
        <f t="shared" si="127"/>
        <v/>
      </c>
      <c r="X32" s="687" t="str">
        <f t="shared" si="128"/>
        <v/>
      </c>
      <c r="Y32" s="686" t="str">
        <f t="shared" si="129"/>
        <v/>
      </c>
      <c r="Z32" s="672" t="str">
        <f t="shared" si="168"/>
        <v/>
      </c>
      <c r="AA32" s="672" t="str">
        <f t="shared" si="168"/>
        <v/>
      </c>
      <c r="AB32" s="679" t="str">
        <f t="shared" si="168"/>
        <v/>
      </c>
      <c r="AC32" s="685" t="str">
        <f>_xlfn.IFNA(IF(INDEX('Tabela kolorów'!$A$1:$AP$42,MATCH(Z32,'Tabela kolorów'!$A$1:$AP$1,0),MATCH(AA32,'Tabela kolorów'!$A$1:$A$42,0))=1,"+","-"),"")</f>
        <v/>
      </c>
      <c r="AD32" s="10" t="str">
        <f>_xlfn.IFNA(IF(INDEX('Tabela kolorów'!$A$1:$AP$42,MATCH(Z32,'Tabela kolorów'!$A$1:$AP$1,0),MATCH(AB32,'Tabela kolorów'!$A$1:$A$42,0))=1,"+","-"),"")</f>
        <v/>
      </c>
      <c r="AE32" s="10" t="str">
        <f>_xlfn.IFNA(IF(INDEX('Tabela kolorów'!$A$1:$AP$42,MATCH(AA32,'Tabela kolorów'!$A$1:$AP$1,0),MATCH(AB32,'Tabela kolorów'!$A$1:$A$42,0))=1,"+","-"),"")</f>
        <v/>
      </c>
      <c r="AF32" s="679" t="str">
        <f t="shared" si="136"/>
        <v/>
      </c>
      <c r="AG32" s="688" t="str">
        <f t="shared" si="118"/>
        <v/>
      </c>
      <c r="AH32" s="701" t="str">
        <f t="shared" si="131"/>
        <v/>
      </c>
      <c r="AK32" s="10">
        <v>25</v>
      </c>
      <c r="AL32" s="672" t="str">
        <f t="shared" ca="1" si="94"/>
        <v/>
      </c>
      <c r="AM32" s="672" t="str">
        <f ca="1">IF(AL32&lt;&gt;"",VLOOKUP(AL32,Tabela1[],3,FALSE),"")</f>
        <v/>
      </c>
      <c r="AN32" s="672" t="str">
        <f t="shared" ca="1" si="166"/>
        <v/>
      </c>
      <c r="AO32" s="672" t="str">
        <f t="shared" ca="1" si="166"/>
        <v/>
      </c>
      <c r="AP32" s="672" t="str">
        <f t="shared" ca="1" si="166"/>
        <v/>
      </c>
      <c r="AQ32" s="672" t="str">
        <f t="shared" ca="1" si="166"/>
        <v/>
      </c>
      <c r="AR32" s="672" t="str">
        <f t="shared" ca="1" si="166"/>
        <v/>
      </c>
      <c r="AS32" s="672" t="str">
        <f t="shared" ca="1" si="166"/>
        <v/>
      </c>
      <c r="AT32" s="672" t="str">
        <f t="shared" ca="1" si="166"/>
        <v/>
      </c>
      <c r="AU32" s="672" t="str">
        <f t="shared" ca="1" si="166"/>
        <v/>
      </c>
      <c r="BG32" s="392"/>
      <c r="BH32">
        <v>6</v>
      </c>
      <c r="BI32" t="str">
        <f t="shared" ca="1" si="167"/>
        <v/>
      </c>
      <c r="BJ32" t="str">
        <f ca="1">_xlfn.IFNA(IF(VLOOKUP($BI32,Tabela1[#All],6,FALSE)&lt;&gt;0,VLOOKUP($BI32,Tabela1[#All],6,FALSE),""),"")</f>
        <v/>
      </c>
      <c r="BK32" t="str">
        <f ca="1">_xlfn.IFNA(IF(VLOOKUP($BI32,Tabela1[#All],7,FALSE)&lt;&gt;0,VLOOKUP($BI32,Tabela1[#All],7,FALSE),""),"")</f>
        <v/>
      </c>
      <c r="BL32" t="str">
        <f ca="1">_xlfn.IFNA(IF(VLOOKUP($BI32,Tabela1[#All],8,FALSE)&lt;&gt;0,VLOOKUP($BI32,Tabela1[#All],8,FALSE),""),"")</f>
        <v/>
      </c>
      <c r="BM32" t="str">
        <f ca="1">_xlfn.IFNA(IF(VLOOKUP($BI32,Tabela1[#All],10,FALSE)&lt;&gt;"0",VLOOKUP($BI32,Tabela1[#All],10,FALSE),""),"")</f>
        <v/>
      </c>
      <c r="BN32" t="str">
        <f t="shared" ca="1" si="19"/>
        <v/>
      </c>
      <c r="BO32" t="str">
        <f t="shared" ca="1" si="20"/>
        <v/>
      </c>
      <c r="BP32" t="str">
        <f t="shared" ca="1" si="21"/>
        <v/>
      </c>
      <c r="BQ32" t="str">
        <f t="shared" ca="1" si="22"/>
        <v/>
      </c>
      <c r="BR32" t="str">
        <f t="shared" ca="1" si="23"/>
        <v/>
      </c>
      <c r="BS32" t="str">
        <f t="shared" ca="1" si="24"/>
        <v/>
      </c>
      <c r="BT32" t="str">
        <f t="shared" ca="1" si="25"/>
        <v/>
      </c>
      <c r="BU32" t="str">
        <f t="shared" ca="1" si="97"/>
        <v/>
      </c>
      <c r="BV32" t="str">
        <f t="shared" ca="1" si="154"/>
        <v/>
      </c>
      <c r="BW32" t="str">
        <f t="shared" ca="1" si="154"/>
        <v/>
      </c>
      <c r="BX32" t="str">
        <f t="shared" ca="1" si="154"/>
        <v/>
      </c>
      <c r="BY32" t="str">
        <f ca="1">_xlfn.IFNA(IF(INDEX('Tabela kolorów'!$A$1:$AP$42,MATCH(BV32,'Tabela kolorów'!$A$1:$AP$1,0),MATCH(BW32,'Tabela kolorów'!$A$1:$A$42,0))=1,"+","-"),"")</f>
        <v/>
      </c>
      <c r="BZ32" s="1" t="str">
        <f ca="1">_xlfn.IFNA(IF(INDEX('Tabela kolorów'!$A$1:$AP$42,MATCH(BV32,'Tabela kolorów'!$A$1:$AP$1,0),MATCH(BX32,'Tabela kolorów'!$A$1:$A$42,0))=1,"+","-"),"")</f>
        <v/>
      </c>
      <c r="CA32" s="1" t="str">
        <f ca="1">_xlfn.IFNA(IF(INDEX('Tabela kolorów'!$A$1:$AP$42,MATCH(BW32,'Tabela kolorów'!$A$1:$AP$1,0),MATCH(BX32,'Tabela kolorów'!$A$1:$A$42,0))=1,"+","-"),"")</f>
        <v/>
      </c>
      <c r="CB32" t="str">
        <f t="shared" ca="1" si="98"/>
        <v/>
      </c>
      <c r="CC32" t="str">
        <f t="shared" ca="1" si="27"/>
        <v/>
      </c>
      <c r="CD32" t="str">
        <f t="shared" ca="1" si="28"/>
        <v/>
      </c>
      <c r="CG32">
        <v>26</v>
      </c>
      <c r="CH32" t="str">
        <f t="shared" ca="1" si="29"/>
        <v/>
      </c>
      <c r="CI32" t="str">
        <f ca="1">IF(CH32&lt;&gt;"",VLOOKUP(CH32,Tabela1[],3,FALSE),"")</f>
        <v/>
      </c>
      <c r="CJ32" t="str">
        <f t="shared" ca="1" si="155"/>
        <v/>
      </c>
      <c r="CK32" t="str">
        <f t="shared" ca="1" si="155"/>
        <v/>
      </c>
      <c r="CL32" t="str">
        <f t="shared" ca="1" si="155"/>
        <v/>
      </c>
      <c r="CM32" t="str">
        <f t="shared" ca="1" si="155"/>
        <v/>
      </c>
      <c r="CN32" t="str">
        <f t="shared" ca="1" si="155"/>
        <v/>
      </c>
      <c r="CO32" t="str">
        <f t="shared" ca="1" si="155"/>
        <v/>
      </c>
      <c r="CP32" t="str">
        <f t="shared" ca="1" si="155"/>
        <v/>
      </c>
      <c r="CQ32" t="str">
        <f t="shared" ca="1" si="155"/>
        <v/>
      </c>
      <c r="DB32">
        <v>6</v>
      </c>
      <c r="DC32" t="str">
        <f t="shared" ca="1" si="169"/>
        <v/>
      </c>
      <c r="DD32" t="str">
        <f ca="1">_xlfn.IFNA(IF(VLOOKUP($DC32,Tabela1[#All],6,FALSE)&lt;&gt;0,VLOOKUP($DC32,Tabela1[#All],6,FALSE),""),"")</f>
        <v/>
      </c>
      <c r="DE32" t="str">
        <f ca="1">_xlfn.IFNA(IF(VLOOKUP($DC32,Tabela1[#All],7,FALSE)&lt;&gt;0,VLOOKUP($DC32,Tabela1[#All],7,FALSE),""),"")</f>
        <v/>
      </c>
      <c r="DF32" t="str">
        <f ca="1">_xlfn.IFNA(IF(VLOOKUP($DC32,Tabela1[#All],8,FALSE)&lt;&gt;0,VLOOKUP($DC32,Tabela1[#All],8,FALSE),""),"")</f>
        <v/>
      </c>
      <c r="DG32" t="str">
        <f ca="1">_xlfn.IFNA(IF(VLOOKUP($DC32,Tabela1[#All],10,FALSE)&lt;&gt;"0",VLOOKUP($DC32,Tabela1[#All],10,FALSE),""),"")</f>
        <v/>
      </c>
      <c r="DH32" t="str">
        <f t="shared" ca="1" si="32"/>
        <v/>
      </c>
      <c r="DI32" t="str">
        <f t="shared" ca="1" si="33"/>
        <v/>
      </c>
      <c r="DJ32" t="str">
        <f t="shared" ca="1" si="34"/>
        <v/>
      </c>
      <c r="DK32" t="str">
        <f t="shared" ca="1" si="35"/>
        <v/>
      </c>
      <c r="DL32" t="str">
        <f t="shared" ca="1" si="36"/>
        <v/>
      </c>
      <c r="DM32" t="str">
        <f t="shared" ca="1" si="37"/>
        <v/>
      </c>
      <c r="DN32" t="str">
        <f t="shared" ca="1" si="38"/>
        <v/>
      </c>
      <c r="DO32" t="str">
        <f t="shared" ca="1" si="134"/>
        <v/>
      </c>
      <c r="DP32" t="str">
        <f t="shared" ca="1" si="156"/>
        <v/>
      </c>
      <c r="DQ32" t="str">
        <f t="shared" ca="1" si="156"/>
        <v/>
      </c>
      <c r="DR32" t="str">
        <f t="shared" ca="1" si="156"/>
        <v/>
      </c>
      <c r="DS32" t="str">
        <f ca="1">_xlfn.IFNA(IF(INDEX('Tabela kolorów'!$A$1:$AP$42,MATCH(DP32,'Tabela kolorów'!$A$1:$AP$1,0),MATCH(DQ32,'Tabela kolorów'!$A$1:$A$42,0))=1,"+","-"),"")</f>
        <v/>
      </c>
      <c r="DT32" s="1" t="str">
        <f ca="1">_xlfn.IFNA(IF(INDEX('Tabela kolorów'!$A$1:$AP$42,MATCH(DP32,'Tabela kolorów'!$A$1:$AP$1,0),MATCH(DR32,'Tabela kolorów'!$A$1:$A$42,0))=1,"+","-"),"")</f>
        <v/>
      </c>
      <c r="DU32" s="1" t="str">
        <f ca="1">_xlfn.IFNA(IF(INDEX('Tabela kolorów'!$A$1:$AP$42,MATCH(DQ32,'Tabela kolorów'!$A$1:$AP$1,0),MATCH(DR32,'Tabela kolorów'!$A$1:$A$42,0))=1,"+","-"),"")</f>
        <v/>
      </c>
      <c r="DV32" t="str">
        <f t="shared" ca="1" si="120"/>
        <v/>
      </c>
      <c r="DW32" t="str">
        <f t="shared" ca="1" si="40"/>
        <v/>
      </c>
      <c r="DX32" t="str">
        <f t="shared" ca="1" si="41"/>
        <v/>
      </c>
      <c r="EA32">
        <v>26</v>
      </c>
      <c r="EB32" t="str">
        <f t="shared" ca="1" si="42"/>
        <v/>
      </c>
      <c r="EC32" t="str">
        <f ca="1">IF(EB32&lt;&gt;"",VLOOKUP(EB32,Tabela1[],3,FALSE),"")</f>
        <v/>
      </c>
      <c r="ED32" t="str">
        <f t="shared" ca="1" si="157"/>
        <v/>
      </c>
      <c r="EE32" t="str">
        <f t="shared" ca="1" si="157"/>
        <v/>
      </c>
      <c r="EF32" t="str">
        <f t="shared" ca="1" si="157"/>
        <v/>
      </c>
      <c r="EG32" t="str">
        <f t="shared" ca="1" si="157"/>
        <v/>
      </c>
      <c r="EH32" t="str">
        <f t="shared" ca="1" si="157"/>
        <v/>
      </c>
      <c r="EI32" t="str">
        <f t="shared" ca="1" si="157"/>
        <v/>
      </c>
      <c r="EJ32" t="str">
        <f t="shared" ca="1" si="157"/>
        <v/>
      </c>
      <c r="EK32" t="str">
        <f t="shared" ca="1" si="157"/>
        <v/>
      </c>
      <c r="EV32">
        <v>6</v>
      </c>
      <c r="EW32" t="str">
        <f t="shared" ca="1" si="170"/>
        <v/>
      </c>
      <c r="EX32" t="str">
        <f ca="1">_xlfn.IFNA(IF(VLOOKUP($EW32,Tabela1[#All],6,FALSE)&lt;&gt;0,VLOOKUP($EW32,Tabela1[#All],6,FALSE),""),"")</f>
        <v/>
      </c>
      <c r="EY32" t="str">
        <f ca="1">_xlfn.IFNA(IF(VLOOKUP($EW32,Tabela1[#All],7,FALSE)&lt;&gt;0,VLOOKUP($EW32,Tabela1[#All],7,FALSE),""),"")</f>
        <v/>
      </c>
      <c r="EZ32" t="str">
        <f ca="1">_xlfn.IFNA(IF(VLOOKUP($EW32,Tabela1[#All],8,FALSE)&lt;&gt;0,VLOOKUP($EW32,Tabela1[#All],8,FALSE),""),"")</f>
        <v/>
      </c>
      <c r="FA32" t="str">
        <f ca="1">_xlfn.IFNA(IF(VLOOKUP($EW32,Tabela1[#All],10,FALSE)&lt;&gt;"0",VLOOKUP($EW32,Tabela1[#All],10,FALSE),""),"")</f>
        <v/>
      </c>
      <c r="FB32" t="str">
        <f t="shared" ca="1" si="45"/>
        <v/>
      </c>
      <c r="FC32" t="str">
        <f t="shared" ca="1" si="46"/>
        <v/>
      </c>
      <c r="FD32" t="str">
        <f t="shared" ca="1" si="47"/>
        <v/>
      </c>
      <c r="FE32" t="str">
        <f t="shared" ca="1" si="48"/>
        <v/>
      </c>
      <c r="FF32" t="str">
        <f t="shared" ca="1" si="49"/>
        <v/>
      </c>
      <c r="FG32" t="str">
        <f t="shared" ca="1" si="50"/>
        <v/>
      </c>
      <c r="FH32" t="str">
        <f t="shared" ca="1" si="51"/>
        <v/>
      </c>
      <c r="FI32" t="str">
        <f t="shared" ca="1" si="103"/>
        <v/>
      </c>
      <c r="FJ32" t="str">
        <f t="shared" ca="1" si="158"/>
        <v/>
      </c>
      <c r="FK32" t="str">
        <f t="shared" ca="1" si="158"/>
        <v/>
      </c>
      <c r="FL32" t="str">
        <f t="shared" ca="1" si="158"/>
        <v/>
      </c>
      <c r="FM32" t="str">
        <f ca="1">_xlfn.IFNA(IF(INDEX('Tabela kolorów'!$A$1:$AP$42,MATCH(FJ32,'Tabela kolorów'!$A$1:$AP$1,0),MATCH(FK32,'Tabela kolorów'!$A$1:$A$42,0))=1,"+","-"),"")</f>
        <v/>
      </c>
      <c r="FN32" s="1" t="str">
        <f ca="1">_xlfn.IFNA(IF(INDEX('Tabela kolorów'!$A$1:$AP$42,MATCH(FJ32,'Tabela kolorów'!$A$1:$AP$1,0),MATCH(FL32,'Tabela kolorów'!$A$1:$A$42,0))=1,"+","-"),"")</f>
        <v/>
      </c>
      <c r="FO32" s="1" t="str">
        <f ca="1">_xlfn.IFNA(IF(INDEX('Tabela kolorów'!$A$1:$AP$42,MATCH(FK32,'Tabela kolorów'!$A$1:$AP$1,0),MATCH(FL32,'Tabela kolorów'!$A$1:$A$42,0))=1,"+","-"),"")</f>
        <v/>
      </c>
      <c r="FP32" t="str">
        <f t="shared" ca="1" si="121"/>
        <v/>
      </c>
      <c r="FQ32" t="str">
        <f t="shared" ca="1" si="53"/>
        <v/>
      </c>
      <c r="FR32" t="str">
        <f t="shared" ca="1" si="54"/>
        <v/>
      </c>
      <c r="FU32">
        <v>26</v>
      </c>
      <c r="FV32" t="str">
        <f t="shared" ca="1" si="55"/>
        <v/>
      </c>
      <c r="FW32" t="str">
        <f ca="1">IF(FV32&lt;&gt;"",VLOOKUP(FV32,Tabela1[],3,FALSE),"")</f>
        <v/>
      </c>
      <c r="FX32" t="str">
        <f t="shared" ca="1" si="159"/>
        <v/>
      </c>
      <c r="FY32" t="str">
        <f t="shared" ca="1" si="159"/>
        <v/>
      </c>
      <c r="FZ32" t="str">
        <f t="shared" ca="1" si="159"/>
        <v/>
      </c>
      <c r="GA32" t="str">
        <f t="shared" ca="1" si="159"/>
        <v/>
      </c>
      <c r="GB32" t="str">
        <f t="shared" ca="1" si="159"/>
        <v/>
      </c>
      <c r="GC32" t="str">
        <f t="shared" ca="1" si="159"/>
        <v/>
      </c>
      <c r="GD32" t="str">
        <f t="shared" ca="1" si="159"/>
        <v/>
      </c>
      <c r="GE32" t="str">
        <f t="shared" ca="1" si="159"/>
        <v/>
      </c>
      <c r="GP32">
        <v>6</v>
      </c>
      <c r="GQ32" t="str">
        <f t="shared" ca="1" si="171"/>
        <v/>
      </c>
      <c r="GR32" t="str">
        <f ca="1">_xlfn.IFNA(IF(VLOOKUP($GQ32,Tabela1[#All],6,FALSE)&lt;&gt;0,VLOOKUP($GQ32,Tabela1[#All],6,FALSE),""),"")</f>
        <v/>
      </c>
      <c r="GS32" t="str">
        <f ca="1">_xlfn.IFNA(IF(VLOOKUP($GQ32,Tabela1[#All],7,FALSE)&lt;&gt;0,VLOOKUP($GQ32,Tabela1[#All],7,FALSE),""),"")</f>
        <v/>
      </c>
      <c r="GT32" t="str">
        <f ca="1">_xlfn.IFNA(IF(VLOOKUP($GQ32,Tabela1[#All],8,FALSE)&lt;&gt;0,VLOOKUP($GQ32,Tabela1[#All],8,FALSE),""),"")</f>
        <v/>
      </c>
      <c r="GU32" t="str">
        <f ca="1">_xlfn.IFNA(IF(VLOOKUP($GQ32,Tabela1[#All],10,FALSE)&lt;&gt;"0",VLOOKUP($GQ32,Tabela1[#All],10,FALSE),""),"")</f>
        <v/>
      </c>
      <c r="GV32" t="str">
        <f t="shared" ca="1" si="58"/>
        <v/>
      </c>
      <c r="GW32" t="str">
        <f t="shared" ca="1" si="59"/>
        <v/>
      </c>
      <c r="GX32" t="str">
        <f t="shared" ca="1" si="60"/>
        <v/>
      </c>
      <c r="GY32" t="str">
        <f t="shared" ca="1" si="61"/>
        <v/>
      </c>
      <c r="GZ32" t="str">
        <f t="shared" ca="1" si="62"/>
        <v/>
      </c>
      <c r="HA32" t="str">
        <f t="shared" ca="1" si="63"/>
        <v/>
      </c>
      <c r="HB32" t="str">
        <f t="shared" ca="1" si="64"/>
        <v/>
      </c>
      <c r="HC32" t="str">
        <f t="shared" ca="1" si="105"/>
        <v/>
      </c>
      <c r="HD32" t="str">
        <f t="shared" ca="1" si="160"/>
        <v/>
      </c>
      <c r="HE32" t="str">
        <f t="shared" ca="1" si="160"/>
        <v/>
      </c>
      <c r="HF32" t="str">
        <f t="shared" ca="1" si="160"/>
        <v/>
      </c>
      <c r="HG32" t="str">
        <f ca="1">_xlfn.IFNA(IF(INDEX('Tabela kolorów'!$A$1:$AP$42,MATCH(HD32,'Tabela kolorów'!$A$1:$AP$1,0),MATCH(HE32,'Tabela kolorów'!$A$1:$A$42,0))=1,"+","-"),"")</f>
        <v/>
      </c>
      <c r="HH32" s="1" t="str">
        <f ca="1">_xlfn.IFNA(IF(INDEX('Tabela kolorów'!$A$1:$AP$42,MATCH(HD32,'Tabela kolorów'!$A$1:$AP$1,0),MATCH(HF32,'Tabela kolorów'!$A$1:$A$42,0))=1,"+","-"),"")</f>
        <v/>
      </c>
      <c r="HI32" s="1" t="str">
        <f ca="1">_xlfn.IFNA(IF(INDEX('Tabela kolorów'!$A$1:$AP$42,MATCH(HE32,'Tabela kolorów'!$A$1:$AP$1,0),MATCH(HF32,'Tabela kolorów'!$A$1:$A$42,0))=1,"+","-"),"")</f>
        <v/>
      </c>
      <c r="HJ32" t="str">
        <f t="shared" ca="1" si="122"/>
        <v/>
      </c>
      <c r="HK32" t="str">
        <f t="shared" ca="1" si="66"/>
        <v/>
      </c>
      <c r="HL32" t="str">
        <f t="shared" ca="1" si="67"/>
        <v/>
      </c>
      <c r="HO32">
        <v>26</v>
      </c>
      <c r="HP32" t="str">
        <f t="shared" ca="1" si="68"/>
        <v/>
      </c>
      <c r="HQ32" t="str">
        <f ca="1">IF(HP32&lt;&gt;"",VLOOKUP(HP32,Tabela1[],3,FALSE),"")</f>
        <v/>
      </c>
      <c r="HR32" t="str">
        <f t="shared" ca="1" si="161"/>
        <v/>
      </c>
      <c r="HS32" t="str">
        <f t="shared" ca="1" si="161"/>
        <v/>
      </c>
      <c r="HT32" t="str">
        <f t="shared" ca="1" si="161"/>
        <v/>
      </c>
      <c r="HU32" t="str">
        <f t="shared" ca="1" si="161"/>
        <v/>
      </c>
      <c r="HV32" t="str">
        <f t="shared" ca="1" si="161"/>
        <v/>
      </c>
      <c r="HW32" t="str">
        <f t="shared" ca="1" si="161"/>
        <v/>
      </c>
      <c r="HX32" t="str">
        <f t="shared" ca="1" si="161"/>
        <v/>
      </c>
      <c r="HY32" t="str">
        <f t="shared" ca="1" si="161"/>
        <v/>
      </c>
      <c r="IJ32">
        <v>6</v>
      </c>
      <c r="IK32" t="str">
        <f t="shared" ca="1" si="172"/>
        <v/>
      </c>
      <c r="IL32" t="str">
        <f ca="1">_xlfn.IFNA(IF(VLOOKUP($IK32,Tabela1[#All],6,FALSE)&lt;&gt;0,VLOOKUP($IK32,Tabela1[#All],6,FALSE),""),"")</f>
        <v/>
      </c>
      <c r="IM32" t="str">
        <f ca="1">_xlfn.IFNA(IF(VLOOKUP($IK32,Tabela1[#All],7,FALSE)&lt;&gt;0,VLOOKUP($IK32,Tabela1[#All],7,FALSE),""),"")</f>
        <v/>
      </c>
      <c r="IN32" t="str">
        <f ca="1">_xlfn.IFNA(IF(VLOOKUP($IK32,Tabela1[#All],8,FALSE)&lt;&gt;0,VLOOKUP($IK32,Tabela1[#All],8,FALSE),""),"")</f>
        <v/>
      </c>
      <c r="IO32" t="str">
        <f ca="1">_xlfn.IFNA(IF(VLOOKUP($IK32,Tabela1[#All],10,FALSE)&lt;&gt;"0",VLOOKUP($IK32,Tabela1[#All],10,FALSE),""),"")</f>
        <v/>
      </c>
      <c r="IP32" t="str">
        <f t="shared" ca="1" si="71"/>
        <v/>
      </c>
      <c r="IQ32" t="str">
        <f t="shared" ca="1" si="72"/>
        <v/>
      </c>
      <c r="IR32" t="str">
        <f t="shared" ca="1" si="73"/>
        <v/>
      </c>
      <c r="IS32" t="str">
        <f t="shared" ca="1" si="74"/>
        <v/>
      </c>
      <c r="IT32" t="str">
        <f t="shared" ca="1" si="75"/>
        <v/>
      </c>
      <c r="IU32" t="str">
        <f t="shared" ca="1" si="76"/>
        <v/>
      </c>
      <c r="IV32" t="str">
        <f t="shared" ca="1" si="77"/>
        <v/>
      </c>
      <c r="IW32" t="str">
        <f t="shared" ca="1" si="107"/>
        <v/>
      </c>
      <c r="IX32" t="str">
        <f t="shared" ca="1" si="162"/>
        <v/>
      </c>
      <c r="IY32" t="str">
        <f t="shared" ca="1" si="162"/>
        <v/>
      </c>
      <c r="IZ32" t="str">
        <f t="shared" ca="1" si="162"/>
        <v/>
      </c>
      <c r="JA32" t="str">
        <f ca="1">_xlfn.IFNA(IF(INDEX('Tabela kolorów'!$A$1:$AP$42,MATCH(IX32,'Tabela kolorów'!$A$1:$AP$1,0),MATCH(IY32,'Tabela kolorów'!$A$1:$A$42,0))=1,"+","-"),"")</f>
        <v/>
      </c>
      <c r="JB32" s="1" t="str">
        <f ca="1">_xlfn.IFNA(IF(INDEX('Tabela kolorów'!$A$1:$AP$42,MATCH(IX32,'Tabela kolorów'!$A$1:$AP$1,0),MATCH(IZ32,'Tabela kolorów'!$A$1:$A$42,0))=1,"+","-"),"")</f>
        <v/>
      </c>
      <c r="JC32" s="1" t="str">
        <f ca="1">_xlfn.IFNA(IF(INDEX('Tabela kolorów'!$A$1:$AP$42,MATCH(IY32,'Tabela kolorów'!$A$1:$AP$1,0),MATCH(IZ32,'Tabela kolorów'!$A$1:$A$42,0))=1,"+","-"),"")</f>
        <v/>
      </c>
      <c r="JD32" t="str">
        <f t="shared" ca="1" si="123"/>
        <v/>
      </c>
      <c r="JE32" t="str">
        <f t="shared" ca="1" si="79"/>
        <v/>
      </c>
      <c r="JF32" t="str">
        <f t="shared" ca="1" si="80"/>
        <v/>
      </c>
      <c r="JI32">
        <v>26</v>
      </c>
      <c r="JJ32" t="str">
        <f t="shared" ca="1" si="81"/>
        <v/>
      </c>
      <c r="JK32" t="str">
        <f ca="1">IF(JJ32&lt;&gt;"",VLOOKUP(JJ32,Tabela1[],3,FALSE),"")</f>
        <v/>
      </c>
      <c r="JL32" t="str">
        <f t="shared" ca="1" si="163"/>
        <v/>
      </c>
      <c r="JM32" t="str">
        <f t="shared" ca="1" si="163"/>
        <v/>
      </c>
      <c r="JN32" t="str">
        <f t="shared" ca="1" si="163"/>
        <v/>
      </c>
      <c r="JO32" t="str">
        <f t="shared" ca="1" si="163"/>
        <v/>
      </c>
      <c r="JP32" t="str">
        <f t="shared" ca="1" si="163"/>
        <v/>
      </c>
      <c r="JQ32" t="str">
        <f t="shared" ca="1" si="163"/>
        <v/>
      </c>
      <c r="JR32" t="str">
        <f t="shared" ca="1" si="163"/>
        <v/>
      </c>
      <c r="JS32" t="str">
        <f t="shared" ca="1" si="163"/>
        <v/>
      </c>
      <c r="KD32">
        <v>6</v>
      </c>
      <c r="KE32" t="str">
        <f t="shared" ca="1" si="173"/>
        <v/>
      </c>
      <c r="KF32" t="str">
        <f ca="1">_xlfn.IFNA(IF(VLOOKUP($KE32,Tabela1[#All],6,FALSE)&lt;&gt;0,VLOOKUP($KE32,Tabela1[#All],6,FALSE),""),"")</f>
        <v/>
      </c>
      <c r="KG32" t="str">
        <f ca="1">_xlfn.IFNA(IF(VLOOKUP($KE32,Tabela1[#All],7,FALSE)&lt;&gt;0,VLOOKUP($KE32,Tabela1[#All],7,FALSE),""),"")</f>
        <v/>
      </c>
      <c r="KH32" t="str">
        <f ca="1">_xlfn.IFNA(IF(VLOOKUP($KE32,Tabela1[#All],8,FALSE)&lt;&gt;0,VLOOKUP($KE32,Tabela1[#All],8,FALSE),""),"")</f>
        <v/>
      </c>
      <c r="KI32" t="str">
        <f ca="1">_xlfn.IFNA(IF(VLOOKUP($KE32,Tabela1[#All],10,FALSE)&lt;&gt;"0",VLOOKUP($KE32,Tabela1[#All],10,FALSE),""),"")</f>
        <v/>
      </c>
      <c r="KJ32" t="str">
        <f t="shared" ca="1" si="109"/>
        <v/>
      </c>
      <c r="KK32" t="str">
        <f t="shared" ca="1" si="110"/>
        <v/>
      </c>
      <c r="KL32" t="str">
        <f t="shared" ca="1" si="111"/>
        <v/>
      </c>
      <c r="KM32" t="str">
        <f t="shared" ca="1" si="84"/>
        <v/>
      </c>
      <c r="KN32" t="str">
        <f t="shared" ca="1" si="85"/>
        <v/>
      </c>
      <c r="KO32" t="str">
        <f t="shared" ca="1" si="86"/>
        <v/>
      </c>
      <c r="KP32" t="str">
        <f t="shared" ca="1" si="87"/>
        <v/>
      </c>
      <c r="KQ32" t="str">
        <f t="shared" ca="1" si="112"/>
        <v/>
      </c>
      <c r="KR32" t="str">
        <f t="shared" ca="1" si="164"/>
        <v/>
      </c>
      <c r="KS32" t="str">
        <f t="shared" ca="1" si="164"/>
        <v/>
      </c>
      <c r="KT32" t="str">
        <f t="shared" ca="1" si="164"/>
        <v/>
      </c>
      <c r="KU32" t="str">
        <f ca="1">_xlfn.IFNA(IF(INDEX('Tabela kolorów'!$A$1:$AP$42,MATCH(KR32,'Tabela kolorów'!$A$1:$AP$1,0),MATCH(KS32,'Tabela kolorów'!$A$1:$A$42,0))=1,"+","-"),"")</f>
        <v/>
      </c>
      <c r="KV32" s="1" t="str">
        <f ca="1">_xlfn.IFNA(IF(INDEX('Tabela kolorów'!$A$1:$AP$42,MATCH(KR32,'Tabela kolorów'!$A$1:$AP$1,0),MATCH(KT32,'Tabela kolorów'!$A$1:$A$42,0))=1,"+","-"),"")</f>
        <v/>
      </c>
      <c r="KW32" s="1" t="str">
        <f ca="1">_xlfn.IFNA(IF(INDEX('Tabela kolorów'!$A$1:$AP$42,MATCH(KS32,'Tabela kolorów'!$A$1:$AP$1,0),MATCH(KT32,'Tabela kolorów'!$A$1:$A$42,0))=1,"+","-"),"")</f>
        <v/>
      </c>
      <c r="KX32" t="str">
        <f t="shared" ca="1" si="133"/>
        <v/>
      </c>
      <c r="KY32" t="str">
        <f t="shared" ca="1" si="89"/>
        <v/>
      </c>
      <c r="KZ32" t="str">
        <f t="shared" ca="1" si="90"/>
        <v/>
      </c>
      <c r="LC32">
        <v>26</v>
      </c>
      <c r="LD32" t="str">
        <f t="shared" ca="1" si="91"/>
        <v/>
      </c>
      <c r="LE32" t="str">
        <f ca="1">IF(LD32&lt;&gt;"",VLOOKUP(LD32,Tabela1[],3,FALSE),"")</f>
        <v/>
      </c>
      <c r="LF32" t="str">
        <f t="shared" ca="1" si="165"/>
        <v/>
      </c>
      <c r="LG32" t="str">
        <f t="shared" ca="1" si="165"/>
        <v/>
      </c>
      <c r="LH32" t="str">
        <f t="shared" ca="1" si="165"/>
        <v/>
      </c>
      <c r="LI32" t="str">
        <f t="shared" ca="1" si="165"/>
        <v/>
      </c>
      <c r="LJ32" t="str">
        <f t="shared" ca="1" si="165"/>
        <v/>
      </c>
      <c r="LK32" t="str">
        <f t="shared" ca="1" si="165"/>
        <v/>
      </c>
      <c r="LL32" t="str">
        <f t="shared" ca="1" si="165"/>
        <v/>
      </c>
      <c r="LM32" t="str">
        <f t="shared" ca="1" si="165"/>
        <v/>
      </c>
    </row>
    <row r="33" spans="1:325" x14ac:dyDescent="0.3">
      <c r="A33" t="s">
        <v>741</v>
      </c>
      <c r="B33" t="s">
        <v>740</v>
      </c>
      <c r="C33" t="s">
        <v>7</v>
      </c>
      <c r="D33" t="s">
        <v>13</v>
      </c>
      <c r="E33" t="str">
        <f t="shared" si="0"/>
        <v>uniwersalneuniwersalny</v>
      </c>
      <c r="F33" t="s">
        <v>735</v>
      </c>
      <c r="I33" t="s">
        <v>9</v>
      </c>
      <c r="L33" s="679">
        <v>5</v>
      </c>
      <c r="N33" s="672" t="str">
        <f>_xlfn.IFNA(IF(VLOOKUP($M33,Tabela1[#All],6,FALSE)&lt;&gt;0,VLOOKUP($M33,Tabela1[#All],6,FALSE),""),"")</f>
        <v/>
      </c>
      <c r="O33" s="672" t="str">
        <f>_xlfn.IFNA(IF(VLOOKUP($M33,Tabela1[#All],7,FALSE)&lt;&gt;0,VLOOKUP($M33,Tabela1[#All],7,FALSE),""),"")</f>
        <v/>
      </c>
      <c r="P33" s="672" t="str">
        <f>_xlfn.IFNA(IF(VLOOKUP($M33,Tabela1[#All],8,FALSE)&lt;&gt;0,VLOOKUP($M33,Tabela1[#All],8,FALSE),""),"")</f>
        <v/>
      </c>
      <c r="Q33" s="684" t="str">
        <f>_xlfn.IFNA(IF(VLOOKUP($M33,Tabela1[#All],10,FALSE)&lt;&gt;"0",VLOOKUP($M33,Tabela1[#All],10,FALSE),""),"")</f>
        <v/>
      </c>
      <c r="R33" s="686" t="str">
        <f t="shared" si="114"/>
        <v/>
      </c>
      <c r="S33" s="672" t="str">
        <f t="shared" si="115"/>
        <v/>
      </c>
      <c r="T33" s="672" t="str">
        <f t="shared" si="125"/>
        <v/>
      </c>
      <c r="U33" s="672" t="str">
        <f t="shared" si="126"/>
        <v/>
      </c>
      <c r="V33" s="672" t="str">
        <f t="shared" si="116"/>
        <v/>
      </c>
      <c r="W33" s="672" t="str">
        <f t="shared" si="127"/>
        <v/>
      </c>
      <c r="X33" s="687" t="str">
        <f t="shared" si="128"/>
        <v/>
      </c>
      <c r="Y33" s="686" t="str">
        <f t="shared" si="129"/>
        <v/>
      </c>
      <c r="Z33" s="672" t="str">
        <f t="shared" si="168"/>
        <v/>
      </c>
      <c r="AA33" s="672" t="str">
        <f t="shared" si="168"/>
        <v/>
      </c>
      <c r="AB33" s="679" t="str">
        <f t="shared" si="168"/>
        <v/>
      </c>
      <c r="AC33" s="685" t="str">
        <f>_xlfn.IFNA(IF(INDEX('Tabela kolorów'!$A$1:$AP$42,MATCH(Z33,'Tabela kolorów'!$A$1:$AP$1,0),MATCH(AA33,'Tabela kolorów'!$A$1:$A$42,0))=1,"+","-"),"")</f>
        <v/>
      </c>
      <c r="AD33" s="10" t="str">
        <f>_xlfn.IFNA(IF(INDEX('Tabela kolorów'!$A$1:$AP$42,MATCH(Z33,'Tabela kolorów'!$A$1:$AP$1,0),MATCH(AB33,'Tabela kolorów'!$A$1:$A$42,0))=1,"+","-"),"")</f>
        <v/>
      </c>
      <c r="AE33" s="10" t="str">
        <f>_xlfn.IFNA(IF(INDEX('Tabela kolorów'!$A$1:$AP$42,MATCH(AA33,'Tabela kolorów'!$A$1:$AP$1,0),MATCH(AB33,'Tabela kolorów'!$A$1:$A$42,0))=1,"+","-"),"")</f>
        <v/>
      </c>
      <c r="AF33" s="679" t="str">
        <f t="shared" si="136"/>
        <v/>
      </c>
      <c r="AG33" s="688" t="str">
        <f t="shared" si="118"/>
        <v/>
      </c>
      <c r="AH33" s="701" t="str">
        <f t="shared" si="131"/>
        <v/>
      </c>
      <c r="AK33" s="10">
        <v>26</v>
      </c>
      <c r="AL33" s="672" t="str">
        <f t="shared" ca="1" si="94"/>
        <v/>
      </c>
      <c r="AM33" s="672" t="str">
        <f ca="1">IF(AL33&lt;&gt;"",VLOOKUP(AL33,Tabela1[],3,FALSE),"")</f>
        <v/>
      </c>
      <c r="AN33" s="672" t="str">
        <f t="shared" ca="1" si="166"/>
        <v/>
      </c>
      <c r="AO33" s="672" t="str">
        <f t="shared" ca="1" si="166"/>
        <v/>
      </c>
      <c r="AP33" s="672" t="str">
        <f t="shared" ca="1" si="166"/>
        <v/>
      </c>
      <c r="AQ33" s="672" t="str">
        <f t="shared" ca="1" si="166"/>
        <v/>
      </c>
      <c r="AR33" s="672" t="str">
        <f t="shared" ca="1" si="166"/>
        <v/>
      </c>
      <c r="AS33" s="672" t="str">
        <f t="shared" ca="1" si="166"/>
        <v/>
      </c>
      <c r="AT33" s="672" t="str">
        <f t="shared" ca="1" si="166"/>
        <v/>
      </c>
      <c r="AU33" s="672" t="str">
        <f t="shared" ca="1" si="166"/>
        <v/>
      </c>
      <c r="BG33" s="392"/>
      <c r="BH33">
        <v>7</v>
      </c>
      <c r="BI33" t="str">
        <f t="shared" ca="1" si="167"/>
        <v/>
      </c>
      <c r="BJ33" t="str">
        <f ca="1">_xlfn.IFNA(IF(VLOOKUP($BI33,Tabela1[#All],6,FALSE)&lt;&gt;0,VLOOKUP($BI33,Tabela1[#All],6,FALSE),""),"")</f>
        <v/>
      </c>
      <c r="BK33" t="str">
        <f ca="1">_xlfn.IFNA(IF(VLOOKUP($BI33,Tabela1[#All],7,FALSE)&lt;&gt;0,VLOOKUP($BI33,Tabela1[#All],7,FALSE),""),"")</f>
        <v/>
      </c>
      <c r="BL33" t="str">
        <f ca="1">_xlfn.IFNA(IF(VLOOKUP($BI33,Tabela1[#All],8,FALSE)&lt;&gt;0,VLOOKUP($BI33,Tabela1[#All],8,FALSE),""),"")</f>
        <v/>
      </c>
      <c r="BM33" t="str">
        <f ca="1">_xlfn.IFNA(IF(VLOOKUP($BI33,Tabela1[#All],10,FALSE)&lt;&gt;"0",VLOOKUP($BI33,Tabela1[#All],10,FALSE),""),"")</f>
        <v/>
      </c>
      <c r="BN33" t="str">
        <f t="shared" ca="1" si="19"/>
        <v/>
      </c>
      <c r="BO33" t="str">
        <f t="shared" ca="1" si="20"/>
        <v/>
      </c>
      <c r="BP33" t="str">
        <f t="shared" ca="1" si="21"/>
        <v/>
      </c>
      <c r="BQ33" t="str">
        <f t="shared" ca="1" si="22"/>
        <v/>
      </c>
      <c r="BR33" t="str">
        <f t="shared" ca="1" si="23"/>
        <v/>
      </c>
      <c r="BS33" t="str">
        <f t="shared" ca="1" si="24"/>
        <v/>
      </c>
      <c r="BT33" t="str">
        <f t="shared" ca="1" si="25"/>
        <v/>
      </c>
      <c r="BU33" t="str">
        <f t="shared" ca="1" si="97"/>
        <v/>
      </c>
      <c r="BV33" t="str">
        <f t="shared" ca="1" si="154"/>
        <v/>
      </c>
      <c r="BW33" t="str">
        <f t="shared" ca="1" si="154"/>
        <v/>
      </c>
      <c r="BX33" t="str">
        <f t="shared" ca="1" si="154"/>
        <v/>
      </c>
      <c r="BY33" t="str">
        <f ca="1">_xlfn.IFNA(IF(INDEX('Tabela kolorów'!$A$1:$AP$42,MATCH(BV33,'Tabela kolorów'!$A$1:$AP$1,0),MATCH(BW33,'Tabela kolorów'!$A$1:$A$42,0))=1,"+","-"),"")</f>
        <v/>
      </c>
      <c r="BZ33" s="1" t="str">
        <f ca="1">_xlfn.IFNA(IF(INDEX('Tabela kolorów'!$A$1:$AP$42,MATCH(BV33,'Tabela kolorów'!$A$1:$AP$1,0),MATCH(BX33,'Tabela kolorów'!$A$1:$A$42,0))=1,"+","-"),"")</f>
        <v/>
      </c>
      <c r="CA33" s="1" t="str">
        <f ca="1">_xlfn.IFNA(IF(INDEX('Tabela kolorów'!$A$1:$AP$42,MATCH(BW33,'Tabela kolorów'!$A$1:$AP$1,0),MATCH(BX33,'Tabela kolorów'!$A$1:$A$42,0))=1,"+","-"),"")</f>
        <v/>
      </c>
      <c r="CB33" t="str">
        <f t="shared" ca="1" si="98"/>
        <v/>
      </c>
      <c r="CC33" t="str">
        <f t="shared" ca="1" si="27"/>
        <v/>
      </c>
      <c r="CD33" t="str">
        <f t="shared" ca="1" si="28"/>
        <v/>
      </c>
      <c r="CG33">
        <v>27</v>
      </c>
      <c r="CH33" t="str">
        <f t="shared" ca="1" si="29"/>
        <v/>
      </c>
      <c r="CI33" t="str">
        <f ca="1">IF(CH33&lt;&gt;"",VLOOKUP(CH33,Tabela1[],3,FALSE),"")</f>
        <v/>
      </c>
      <c r="CJ33" t="str">
        <f t="shared" ca="1" si="155"/>
        <v/>
      </c>
      <c r="CK33" t="str">
        <f t="shared" ca="1" si="155"/>
        <v/>
      </c>
      <c r="CL33" t="str">
        <f t="shared" ca="1" si="155"/>
        <v/>
      </c>
      <c r="CM33" t="str">
        <f t="shared" ca="1" si="155"/>
        <v/>
      </c>
      <c r="CN33" t="str">
        <f t="shared" ca="1" si="155"/>
        <v/>
      </c>
      <c r="CO33" t="str">
        <f t="shared" ca="1" si="155"/>
        <v/>
      </c>
      <c r="CP33" t="str">
        <f t="shared" ca="1" si="155"/>
        <v/>
      </c>
      <c r="CQ33" t="str">
        <f t="shared" ca="1" si="155"/>
        <v/>
      </c>
      <c r="DB33">
        <v>7</v>
      </c>
      <c r="DC33" t="str">
        <f t="shared" ca="1" si="169"/>
        <v/>
      </c>
      <c r="DD33" t="str">
        <f ca="1">_xlfn.IFNA(IF(VLOOKUP($DC33,Tabela1[#All],6,FALSE)&lt;&gt;0,VLOOKUP($DC33,Tabela1[#All],6,FALSE),""),"")</f>
        <v/>
      </c>
      <c r="DE33" t="str">
        <f ca="1">_xlfn.IFNA(IF(VLOOKUP($DC33,Tabela1[#All],7,FALSE)&lt;&gt;0,VLOOKUP($DC33,Tabela1[#All],7,FALSE),""),"")</f>
        <v/>
      </c>
      <c r="DF33" t="str">
        <f ca="1">_xlfn.IFNA(IF(VLOOKUP($DC33,Tabela1[#All],8,FALSE)&lt;&gt;0,VLOOKUP($DC33,Tabela1[#All],8,FALSE),""),"")</f>
        <v/>
      </c>
      <c r="DG33" t="str">
        <f ca="1">_xlfn.IFNA(IF(VLOOKUP($DC33,Tabela1[#All],10,FALSE)&lt;&gt;"0",VLOOKUP($DC33,Tabela1[#All],10,FALSE),""),"")</f>
        <v/>
      </c>
      <c r="DH33" t="str">
        <f t="shared" ca="1" si="32"/>
        <v/>
      </c>
      <c r="DI33" t="str">
        <f t="shared" ca="1" si="33"/>
        <v/>
      </c>
      <c r="DJ33" t="str">
        <f t="shared" ca="1" si="34"/>
        <v/>
      </c>
      <c r="DK33" t="str">
        <f t="shared" ca="1" si="35"/>
        <v/>
      </c>
      <c r="DL33" t="str">
        <f t="shared" ca="1" si="36"/>
        <v/>
      </c>
      <c r="DM33" t="str">
        <f t="shared" ca="1" si="37"/>
        <v/>
      </c>
      <c r="DN33" t="str">
        <f t="shared" ca="1" si="38"/>
        <v/>
      </c>
      <c r="DO33" t="str">
        <f t="shared" ca="1" si="134"/>
        <v/>
      </c>
      <c r="DP33" t="str">
        <f t="shared" ca="1" si="156"/>
        <v/>
      </c>
      <c r="DQ33" t="str">
        <f t="shared" ca="1" si="156"/>
        <v/>
      </c>
      <c r="DR33" t="str">
        <f t="shared" ca="1" si="156"/>
        <v/>
      </c>
      <c r="DS33" t="str">
        <f ca="1">_xlfn.IFNA(IF(INDEX('Tabela kolorów'!$A$1:$AP$42,MATCH(DP33,'Tabela kolorów'!$A$1:$AP$1,0),MATCH(DQ33,'Tabela kolorów'!$A$1:$A$42,0))=1,"+","-"),"")</f>
        <v/>
      </c>
      <c r="DT33" s="1" t="str">
        <f ca="1">_xlfn.IFNA(IF(INDEX('Tabela kolorów'!$A$1:$AP$42,MATCH(DP33,'Tabela kolorów'!$A$1:$AP$1,0),MATCH(DR33,'Tabela kolorów'!$A$1:$A$42,0))=1,"+","-"),"")</f>
        <v/>
      </c>
      <c r="DU33" s="1" t="str">
        <f ca="1">_xlfn.IFNA(IF(INDEX('Tabela kolorów'!$A$1:$AP$42,MATCH(DQ33,'Tabela kolorów'!$A$1:$AP$1,0),MATCH(DR33,'Tabela kolorów'!$A$1:$A$42,0))=1,"+","-"),"")</f>
        <v/>
      </c>
      <c r="DV33" t="str">
        <f t="shared" ca="1" si="120"/>
        <v/>
      </c>
      <c r="DW33" t="str">
        <f t="shared" ca="1" si="40"/>
        <v/>
      </c>
      <c r="DX33" t="str">
        <f t="shared" ca="1" si="41"/>
        <v/>
      </c>
      <c r="EA33">
        <v>27</v>
      </c>
      <c r="EB33" t="str">
        <f t="shared" ca="1" si="42"/>
        <v/>
      </c>
      <c r="EC33" t="str">
        <f ca="1">IF(EB33&lt;&gt;"",VLOOKUP(EB33,Tabela1[],3,FALSE),"")</f>
        <v/>
      </c>
      <c r="ED33" t="str">
        <f t="shared" ca="1" si="157"/>
        <v/>
      </c>
      <c r="EE33" t="str">
        <f t="shared" ca="1" si="157"/>
        <v/>
      </c>
      <c r="EF33" t="str">
        <f t="shared" ca="1" si="157"/>
        <v/>
      </c>
      <c r="EG33" t="str">
        <f t="shared" ca="1" si="157"/>
        <v/>
      </c>
      <c r="EH33" t="str">
        <f t="shared" ca="1" si="157"/>
        <v/>
      </c>
      <c r="EI33" t="str">
        <f t="shared" ca="1" si="157"/>
        <v/>
      </c>
      <c r="EJ33" t="str">
        <f t="shared" ca="1" si="157"/>
        <v/>
      </c>
      <c r="EK33" t="str">
        <f t="shared" ca="1" si="157"/>
        <v/>
      </c>
      <c r="EV33">
        <v>7</v>
      </c>
      <c r="EW33" t="str">
        <f t="shared" ca="1" si="170"/>
        <v/>
      </c>
      <c r="EX33" t="str">
        <f ca="1">_xlfn.IFNA(IF(VLOOKUP($EW33,Tabela1[#All],6,FALSE)&lt;&gt;0,VLOOKUP($EW33,Tabela1[#All],6,FALSE),""),"")</f>
        <v/>
      </c>
      <c r="EY33" t="str">
        <f ca="1">_xlfn.IFNA(IF(VLOOKUP($EW33,Tabela1[#All],7,FALSE)&lt;&gt;0,VLOOKUP($EW33,Tabela1[#All],7,FALSE),""),"")</f>
        <v/>
      </c>
      <c r="EZ33" t="str">
        <f ca="1">_xlfn.IFNA(IF(VLOOKUP($EW33,Tabela1[#All],8,FALSE)&lt;&gt;0,VLOOKUP($EW33,Tabela1[#All],8,FALSE),""),"")</f>
        <v/>
      </c>
      <c r="FA33" t="str">
        <f ca="1">_xlfn.IFNA(IF(VLOOKUP($EW33,Tabela1[#All],10,FALSE)&lt;&gt;"0",VLOOKUP($EW33,Tabela1[#All],10,FALSE),""),"")</f>
        <v/>
      </c>
      <c r="FB33" t="str">
        <f t="shared" ca="1" si="45"/>
        <v/>
      </c>
      <c r="FC33" t="str">
        <f t="shared" ca="1" si="46"/>
        <v/>
      </c>
      <c r="FD33" t="str">
        <f t="shared" ca="1" si="47"/>
        <v/>
      </c>
      <c r="FE33" t="str">
        <f t="shared" ca="1" si="48"/>
        <v/>
      </c>
      <c r="FF33" t="str">
        <f t="shared" ca="1" si="49"/>
        <v/>
      </c>
      <c r="FG33" t="str">
        <f t="shared" ca="1" si="50"/>
        <v/>
      </c>
      <c r="FH33" t="str">
        <f t="shared" ca="1" si="51"/>
        <v/>
      </c>
      <c r="FI33" t="str">
        <f t="shared" ca="1" si="103"/>
        <v/>
      </c>
      <c r="FJ33" t="str">
        <f t="shared" ca="1" si="158"/>
        <v/>
      </c>
      <c r="FK33" t="str">
        <f t="shared" ca="1" si="158"/>
        <v/>
      </c>
      <c r="FL33" t="str">
        <f t="shared" ca="1" si="158"/>
        <v/>
      </c>
      <c r="FM33" t="str">
        <f ca="1">_xlfn.IFNA(IF(INDEX('Tabela kolorów'!$A$1:$AP$42,MATCH(FJ33,'Tabela kolorów'!$A$1:$AP$1,0),MATCH(FK33,'Tabela kolorów'!$A$1:$A$42,0))=1,"+","-"),"")</f>
        <v/>
      </c>
      <c r="FN33" s="1" t="str">
        <f ca="1">_xlfn.IFNA(IF(INDEX('Tabela kolorów'!$A$1:$AP$42,MATCH(FJ33,'Tabela kolorów'!$A$1:$AP$1,0),MATCH(FL33,'Tabela kolorów'!$A$1:$A$42,0))=1,"+","-"),"")</f>
        <v/>
      </c>
      <c r="FO33" s="1" t="str">
        <f ca="1">_xlfn.IFNA(IF(INDEX('Tabela kolorów'!$A$1:$AP$42,MATCH(FK33,'Tabela kolorów'!$A$1:$AP$1,0),MATCH(FL33,'Tabela kolorów'!$A$1:$A$42,0))=1,"+","-"),"")</f>
        <v/>
      </c>
      <c r="FP33" t="str">
        <f t="shared" ca="1" si="121"/>
        <v/>
      </c>
      <c r="FQ33" t="str">
        <f t="shared" ca="1" si="53"/>
        <v/>
      </c>
      <c r="FR33" t="str">
        <f t="shared" ca="1" si="54"/>
        <v/>
      </c>
      <c r="FU33">
        <v>27</v>
      </c>
      <c r="FV33" t="str">
        <f t="shared" ca="1" si="55"/>
        <v/>
      </c>
      <c r="FW33" t="str">
        <f ca="1">IF(FV33&lt;&gt;"",VLOOKUP(FV33,Tabela1[],3,FALSE),"")</f>
        <v/>
      </c>
      <c r="FX33" t="str">
        <f t="shared" ca="1" si="159"/>
        <v/>
      </c>
      <c r="FY33" t="str">
        <f t="shared" ca="1" si="159"/>
        <v/>
      </c>
      <c r="FZ33" t="str">
        <f t="shared" ca="1" si="159"/>
        <v/>
      </c>
      <c r="GA33" t="str">
        <f t="shared" ca="1" si="159"/>
        <v/>
      </c>
      <c r="GB33" t="str">
        <f t="shared" ca="1" si="159"/>
        <v/>
      </c>
      <c r="GC33" t="str">
        <f t="shared" ca="1" si="159"/>
        <v/>
      </c>
      <c r="GD33" t="str">
        <f t="shared" ca="1" si="159"/>
        <v/>
      </c>
      <c r="GE33" t="str">
        <f t="shared" ca="1" si="159"/>
        <v/>
      </c>
      <c r="GP33">
        <v>7</v>
      </c>
      <c r="GQ33" t="str">
        <f t="shared" ca="1" si="171"/>
        <v/>
      </c>
      <c r="GR33" t="str">
        <f ca="1">_xlfn.IFNA(IF(VLOOKUP($GQ33,Tabela1[#All],6,FALSE)&lt;&gt;0,VLOOKUP($GQ33,Tabela1[#All],6,FALSE),""),"")</f>
        <v/>
      </c>
      <c r="GS33" t="str">
        <f ca="1">_xlfn.IFNA(IF(VLOOKUP($GQ33,Tabela1[#All],7,FALSE)&lt;&gt;0,VLOOKUP($GQ33,Tabela1[#All],7,FALSE),""),"")</f>
        <v/>
      </c>
      <c r="GT33" t="str">
        <f ca="1">_xlfn.IFNA(IF(VLOOKUP($GQ33,Tabela1[#All],8,FALSE)&lt;&gt;0,VLOOKUP($GQ33,Tabela1[#All],8,FALSE),""),"")</f>
        <v/>
      </c>
      <c r="GU33" t="str">
        <f ca="1">_xlfn.IFNA(IF(VLOOKUP($GQ33,Tabela1[#All],10,FALSE)&lt;&gt;"0",VLOOKUP($GQ33,Tabela1[#All],10,FALSE),""),"")</f>
        <v/>
      </c>
      <c r="GV33" t="str">
        <f t="shared" ca="1" si="58"/>
        <v/>
      </c>
      <c r="GW33" t="str">
        <f t="shared" ca="1" si="59"/>
        <v/>
      </c>
      <c r="GX33" t="str">
        <f t="shared" ca="1" si="60"/>
        <v/>
      </c>
      <c r="GY33" t="str">
        <f t="shared" ca="1" si="61"/>
        <v/>
      </c>
      <c r="GZ33" t="str">
        <f t="shared" ca="1" si="62"/>
        <v/>
      </c>
      <c r="HA33" t="str">
        <f t="shared" ca="1" si="63"/>
        <v/>
      </c>
      <c r="HB33" t="str">
        <f t="shared" ca="1" si="64"/>
        <v/>
      </c>
      <c r="HC33" t="str">
        <f t="shared" ca="1" si="105"/>
        <v/>
      </c>
      <c r="HD33" t="str">
        <f t="shared" ca="1" si="160"/>
        <v/>
      </c>
      <c r="HE33" t="str">
        <f t="shared" ca="1" si="160"/>
        <v/>
      </c>
      <c r="HF33" t="str">
        <f t="shared" ca="1" si="160"/>
        <v/>
      </c>
      <c r="HG33" t="str">
        <f ca="1">_xlfn.IFNA(IF(INDEX('Tabela kolorów'!$A$1:$AP$42,MATCH(HD33,'Tabela kolorów'!$A$1:$AP$1,0),MATCH(HE33,'Tabela kolorów'!$A$1:$A$42,0))=1,"+","-"),"")</f>
        <v/>
      </c>
      <c r="HH33" s="1" t="str">
        <f ca="1">_xlfn.IFNA(IF(INDEX('Tabela kolorów'!$A$1:$AP$42,MATCH(HD33,'Tabela kolorów'!$A$1:$AP$1,0),MATCH(HF33,'Tabela kolorów'!$A$1:$A$42,0))=1,"+","-"),"")</f>
        <v/>
      </c>
      <c r="HI33" s="1" t="str">
        <f ca="1">_xlfn.IFNA(IF(INDEX('Tabela kolorów'!$A$1:$AP$42,MATCH(HE33,'Tabela kolorów'!$A$1:$AP$1,0),MATCH(HF33,'Tabela kolorów'!$A$1:$A$42,0))=1,"+","-"),"")</f>
        <v/>
      </c>
      <c r="HJ33" t="str">
        <f t="shared" ca="1" si="122"/>
        <v/>
      </c>
      <c r="HK33" t="str">
        <f t="shared" ca="1" si="66"/>
        <v/>
      </c>
      <c r="HL33" t="str">
        <f t="shared" ca="1" si="67"/>
        <v/>
      </c>
      <c r="HO33">
        <v>27</v>
      </c>
      <c r="HP33" t="str">
        <f t="shared" ca="1" si="68"/>
        <v/>
      </c>
      <c r="HQ33" t="str">
        <f ca="1">IF(HP33&lt;&gt;"",VLOOKUP(HP33,Tabela1[],3,FALSE),"")</f>
        <v/>
      </c>
      <c r="HR33" t="str">
        <f t="shared" ca="1" si="161"/>
        <v/>
      </c>
      <c r="HS33" t="str">
        <f t="shared" ca="1" si="161"/>
        <v/>
      </c>
      <c r="HT33" t="str">
        <f t="shared" ca="1" si="161"/>
        <v/>
      </c>
      <c r="HU33" t="str">
        <f t="shared" ca="1" si="161"/>
        <v/>
      </c>
      <c r="HV33" t="str">
        <f t="shared" ca="1" si="161"/>
        <v/>
      </c>
      <c r="HW33" t="str">
        <f t="shared" ca="1" si="161"/>
        <v/>
      </c>
      <c r="HX33" t="str">
        <f t="shared" ca="1" si="161"/>
        <v/>
      </c>
      <c r="HY33" t="str">
        <f t="shared" ca="1" si="161"/>
        <v/>
      </c>
      <c r="IJ33">
        <v>7</v>
      </c>
      <c r="IK33" t="str">
        <f t="shared" ca="1" si="172"/>
        <v/>
      </c>
      <c r="IL33" t="str">
        <f ca="1">_xlfn.IFNA(IF(VLOOKUP($IK33,Tabela1[#All],6,FALSE)&lt;&gt;0,VLOOKUP($IK33,Tabela1[#All],6,FALSE),""),"")</f>
        <v/>
      </c>
      <c r="IM33" t="str">
        <f ca="1">_xlfn.IFNA(IF(VLOOKUP($IK33,Tabela1[#All],7,FALSE)&lt;&gt;0,VLOOKUP($IK33,Tabela1[#All],7,FALSE),""),"")</f>
        <v/>
      </c>
      <c r="IN33" t="str">
        <f ca="1">_xlfn.IFNA(IF(VLOOKUP($IK33,Tabela1[#All],8,FALSE)&lt;&gt;0,VLOOKUP($IK33,Tabela1[#All],8,FALSE),""),"")</f>
        <v/>
      </c>
      <c r="IO33" t="str">
        <f ca="1">_xlfn.IFNA(IF(VLOOKUP($IK33,Tabela1[#All],10,FALSE)&lt;&gt;"0",VLOOKUP($IK33,Tabela1[#All],10,FALSE),""),"")</f>
        <v/>
      </c>
      <c r="IP33" t="str">
        <f t="shared" ca="1" si="71"/>
        <v/>
      </c>
      <c r="IQ33" t="str">
        <f t="shared" ca="1" si="72"/>
        <v/>
      </c>
      <c r="IR33" t="str">
        <f t="shared" ca="1" si="73"/>
        <v/>
      </c>
      <c r="IS33" t="str">
        <f t="shared" ca="1" si="74"/>
        <v/>
      </c>
      <c r="IT33" t="str">
        <f t="shared" ca="1" si="75"/>
        <v/>
      </c>
      <c r="IU33" t="str">
        <f t="shared" ca="1" si="76"/>
        <v/>
      </c>
      <c r="IV33" t="str">
        <f t="shared" ca="1" si="77"/>
        <v/>
      </c>
      <c r="IW33" t="str">
        <f t="shared" ca="1" si="107"/>
        <v/>
      </c>
      <c r="IX33" t="str">
        <f t="shared" ca="1" si="162"/>
        <v/>
      </c>
      <c r="IY33" t="str">
        <f t="shared" ca="1" si="162"/>
        <v/>
      </c>
      <c r="IZ33" t="str">
        <f t="shared" ca="1" si="162"/>
        <v/>
      </c>
      <c r="JA33" t="str">
        <f ca="1">_xlfn.IFNA(IF(INDEX('Tabela kolorów'!$A$1:$AP$42,MATCH(IX33,'Tabela kolorów'!$A$1:$AP$1,0),MATCH(IY33,'Tabela kolorów'!$A$1:$A$42,0))=1,"+","-"),"")</f>
        <v/>
      </c>
      <c r="JB33" s="1" t="str">
        <f ca="1">_xlfn.IFNA(IF(INDEX('Tabela kolorów'!$A$1:$AP$42,MATCH(IX33,'Tabela kolorów'!$A$1:$AP$1,0),MATCH(IZ33,'Tabela kolorów'!$A$1:$A$42,0))=1,"+","-"),"")</f>
        <v/>
      </c>
      <c r="JC33" s="1" t="str">
        <f ca="1">_xlfn.IFNA(IF(INDEX('Tabela kolorów'!$A$1:$AP$42,MATCH(IY33,'Tabela kolorów'!$A$1:$AP$1,0),MATCH(IZ33,'Tabela kolorów'!$A$1:$A$42,0))=1,"+","-"),"")</f>
        <v/>
      </c>
      <c r="JD33" t="str">
        <f t="shared" ca="1" si="123"/>
        <v/>
      </c>
      <c r="JE33" t="str">
        <f t="shared" ca="1" si="79"/>
        <v/>
      </c>
      <c r="JF33" t="str">
        <f t="shared" ca="1" si="80"/>
        <v/>
      </c>
      <c r="JI33">
        <v>27</v>
      </c>
      <c r="JJ33" t="str">
        <f t="shared" ca="1" si="81"/>
        <v/>
      </c>
      <c r="JK33" t="str">
        <f ca="1">IF(JJ33&lt;&gt;"",VLOOKUP(JJ33,Tabela1[],3,FALSE),"")</f>
        <v/>
      </c>
      <c r="JL33" t="str">
        <f t="shared" ca="1" si="163"/>
        <v/>
      </c>
      <c r="JM33" t="str">
        <f t="shared" ca="1" si="163"/>
        <v/>
      </c>
      <c r="JN33" t="str">
        <f t="shared" ca="1" si="163"/>
        <v/>
      </c>
      <c r="JO33" t="str">
        <f t="shared" ca="1" si="163"/>
        <v/>
      </c>
      <c r="JP33" t="str">
        <f t="shared" ca="1" si="163"/>
        <v/>
      </c>
      <c r="JQ33" t="str">
        <f t="shared" ca="1" si="163"/>
        <v/>
      </c>
      <c r="JR33" t="str">
        <f t="shared" ca="1" si="163"/>
        <v/>
      </c>
      <c r="JS33" t="str">
        <f t="shared" ca="1" si="163"/>
        <v/>
      </c>
      <c r="KD33">
        <v>7</v>
      </c>
      <c r="KE33" t="str">
        <f t="shared" ca="1" si="173"/>
        <v/>
      </c>
      <c r="KF33" t="str">
        <f ca="1">_xlfn.IFNA(IF(VLOOKUP($KE33,Tabela1[#All],6,FALSE)&lt;&gt;0,VLOOKUP($KE33,Tabela1[#All],6,FALSE),""),"")</f>
        <v/>
      </c>
      <c r="KG33" t="str">
        <f ca="1">_xlfn.IFNA(IF(VLOOKUP($KE33,Tabela1[#All],7,FALSE)&lt;&gt;0,VLOOKUP($KE33,Tabela1[#All],7,FALSE),""),"")</f>
        <v/>
      </c>
      <c r="KH33" t="str">
        <f ca="1">_xlfn.IFNA(IF(VLOOKUP($KE33,Tabela1[#All],8,FALSE)&lt;&gt;0,VLOOKUP($KE33,Tabela1[#All],8,FALSE),""),"")</f>
        <v/>
      </c>
      <c r="KI33" t="str">
        <f ca="1">_xlfn.IFNA(IF(VLOOKUP($KE33,Tabela1[#All],10,FALSE)&lt;&gt;"0",VLOOKUP($KE33,Tabela1[#All],10,FALSE),""),"")</f>
        <v/>
      </c>
      <c r="KJ33" t="str">
        <f t="shared" ca="1" si="109"/>
        <v/>
      </c>
      <c r="KK33" t="str">
        <f t="shared" ca="1" si="110"/>
        <v/>
      </c>
      <c r="KL33" t="str">
        <f t="shared" ca="1" si="111"/>
        <v/>
      </c>
      <c r="KM33" t="str">
        <f t="shared" ca="1" si="84"/>
        <v/>
      </c>
      <c r="KN33" t="str">
        <f t="shared" ca="1" si="85"/>
        <v/>
      </c>
      <c r="KO33" t="str">
        <f t="shared" ca="1" si="86"/>
        <v/>
      </c>
      <c r="KP33" t="str">
        <f t="shared" ca="1" si="87"/>
        <v/>
      </c>
      <c r="KQ33" t="str">
        <f t="shared" ca="1" si="112"/>
        <v/>
      </c>
      <c r="KR33" t="str">
        <f t="shared" ca="1" si="164"/>
        <v/>
      </c>
      <c r="KS33" t="str">
        <f t="shared" ca="1" si="164"/>
        <v/>
      </c>
      <c r="KT33" t="str">
        <f t="shared" ca="1" si="164"/>
        <v/>
      </c>
      <c r="KU33" t="str">
        <f ca="1">_xlfn.IFNA(IF(INDEX('Tabela kolorów'!$A$1:$AP$42,MATCH(KR33,'Tabela kolorów'!$A$1:$AP$1,0),MATCH(KS33,'Tabela kolorów'!$A$1:$A$42,0))=1,"+","-"),"")</f>
        <v/>
      </c>
      <c r="KV33" s="1" t="str">
        <f ca="1">_xlfn.IFNA(IF(INDEX('Tabela kolorów'!$A$1:$AP$42,MATCH(KR33,'Tabela kolorów'!$A$1:$AP$1,0),MATCH(KT33,'Tabela kolorów'!$A$1:$A$42,0))=1,"+","-"),"")</f>
        <v/>
      </c>
      <c r="KW33" s="1" t="str">
        <f ca="1">_xlfn.IFNA(IF(INDEX('Tabela kolorów'!$A$1:$AP$42,MATCH(KS33,'Tabela kolorów'!$A$1:$AP$1,0),MATCH(KT33,'Tabela kolorów'!$A$1:$A$42,0))=1,"+","-"),"")</f>
        <v/>
      </c>
      <c r="KX33" t="str">
        <f t="shared" ca="1" si="133"/>
        <v/>
      </c>
      <c r="KY33" t="str">
        <f t="shared" ca="1" si="89"/>
        <v/>
      </c>
      <c r="KZ33" t="str">
        <f t="shared" ca="1" si="90"/>
        <v/>
      </c>
      <c r="LC33">
        <v>27</v>
      </c>
      <c r="LD33" t="str">
        <f t="shared" ca="1" si="91"/>
        <v/>
      </c>
      <c r="LE33" t="str">
        <f ca="1">IF(LD33&lt;&gt;"",VLOOKUP(LD33,Tabela1[],3,FALSE),"")</f>
        <v/>
      </c>
      <c r="LF33" t="str">
        <f t="shared" ca="1" si="165"/>
        <v/>
      </c>
      <c r="LG33" t="str">
        <f t="shared" ca="1" si="165"/>
        <v/>
      </c>
      <c r="LH33" t="str">
        <f t="shared" ca="1" si="165"/>
        <v/>
      </c>
      <c r="LI33" t="str">
        <f t="shared" ca="1" si="165"/>
        <v/>
      </c>
      <c r="LJ33" t="str">
        <f t="shared" ca="1" si="165"/>
        <v/>
      </c>
      <c r="LK33" t="str">
        <f t="shared" ca="1" si="165"/>
        <v/>
      </c>
      <c r="LL33" t="str">
        <f t="shared" ca="1" si="165"/>
        <v/>
      </c>
      <c r="LM33" t="str">
        <f t="shared" ca="1" si="165"/>
        <v/>
      </c>
    </row>
    <row r="34" spans="1:325" x14ac:dyDescent="0.3">
      <c r="A34" t="s">
        <v>745</v>
      </c>
      <c r="B34" t="s">
        <v>740</v>
      </c>
      <c r="C34" t="s">
        <v>7</v>
      </c>
      <c r="D34" t="s">
        <v>13</v>
      </c>
      <c r="E34" t="str">
        <f t="shared" si="0"/>
        <v>uniwersalneuniwersalny</v>
      </c>
      <c r="F34" t="s">
        <v>431</v>
      </c>
      <c r="I34" t="s">
        <v>9</v>
      </c>
      <c r="L34" s="679">
        <v>6</v>
      </c>
      <c r="N34" s="672" t="str">
        <f>_xlfn.IFNA(IF(VLOOKUP($M34,Tabela1[#All],6,FALSE)&lt;&gt;0,VLOOKUP($M34,Tabela1[#All],6,FALSE),""),"")</f>
        <v/>
      </c>
      <c r="O34" s="672" t="str">
        <f>_xlfn.IFNA(IF(VLOOKUP($M34,Tabela1[#All],7,FALSE)&lt;&gt;0,VLOOKUP($M34,Tabela1[#All],7,FALSE),""),"")</f>
        <v/>
      </c>
      <c r="P34" s="672" t="str">
        <f>_xlfn.IFNA(IF(VLOOKUP($M34,Tabela1[#All],8,FALSE)&lt;&gt;0,VLOOKUP($M34,Tabela1[#All],8,FALSE),""),"")</f>
        <v/>
      </c>
      <c r="Q34" s="684" t="str">
        <f>_xlfn.IFNA(IF(VLOOKUP($M34,Tabela1[#All],10,FALSE)&lt;&gt;"0",VLOOKUP($M34,Tabela1[#All],10,FALSE),""),"")</f>
        <v/>
      </c>
      <c r="R34" s="686" t="str">
        <f t="shared" si="114"/>
        <v/>
      </c>
      <c r="S34" s="672" t="str">
        <f t="shared" si="115"/>
        <v/>
      </c>
      <c r="T34" s="672" t="str">
        <f t="shared" si="125"/>
        <v/>
      </c>
      <c r="U34" s="672" t="str">
        <f t="shared" si="126"/>
        <v/>
      </c>
      <c r="V34" s="672" t="str">
        <f t="shared" si="116"/>
        <v/>
      </c>
      <c r="W34" s="672" t="str">
        <f t="shared" si="127"/>
        <v/>
      </c>
      <c r="X34" s="687" t="str">
        <f t="shared" si="128"/>
        <v/>
      </c>
      <c r="Y34" s="686" t="str">
        <f t="shared" si="129"/>
        <v/>
      </c>
      <c r="Z34" s="672" t="str">
        <f t="shared" si="168"/>
        <v/>
      </c>
      <c r="AA34" s="672" t="str">
        <f t="shared" si="168"/>
        <v/>
      </c>
      <c r="AB34" s="679" t="str">
        <f t="shared" si="168"/>
        <v/>
      </c>
      <c r="AC34" s="685" t="str">
        <f>_xlfn.IFNA(IF(INDEX('Tabela kolorów'!$A$1:$AP$42,MATCH(Z34,'Tabela kolorów'!$A$1:$AP$1,0),MATCH(AA34,'Tabela kolorów'!$A$1:$A$42,0))=1,"+","-"),"")</f>
        <v/>
      </c>
      <c r="AD34" s="10" t="str">
        <f>_xlfn.IFNA(IF(INDEX('Tabela kolorów'!$A$1:$AP$42,MATCH(Z34,'Tabela kolorów'!$A$1:$AP$1,0),MATCH(AB34,'Tabela kolorów'!$A$1:$A$42,0))=1,"+","-"),"")</f>
        <v/>
      </c>
      <c r="AE34" s="10" t="str">
        <f>_xlfn.IFNA(IF(INDEX('Tabela kolorów'!$A$1:$AP$42,MATCH(AA34,'Tabela kolorów'!$A$1:$AP$1,0),MATCH(AB34,'Tabela kolorów'!$A$1:$A$42,0))=1,"+","-"),"")</f>
        <v/>
      </c>
      <c r="AF34" s="679" t="str">
        <f t="shared" si="136"/>
        <v/>
      </c>
      <c r="AG34" s="688" t="str">
        <f t="shared" si="118"/>
        <v/>
      </c>
      <c r="AH34" s="701" t="str">
        <f t="shared" si="131"/>
        <v/>
      </c>
      <c r="AK34" s="10">
        <v>27</v>
      </c>
      <c r="AL34" s="672" t="str">
        <f t="shared" ca="1" si="94"/>
        <v/>
      </c>
      <c r="AM34" s="672" t="str">
        <f ca="1">IF(AL34&lt;&gt;"",VLOOKUP(AL34,Tabela1[],3,FALSE),"")</f>
        <v/>
      </c>
      <c r="AN34" s="672" t="str">
        <f t="shared" ca="1" si="166"/>
        <v/>
      </c>
      <c r="AO34" s="672" t="str">
        <f t="shared" ca="1" si="166"/>
        <v/>
      </c>
      <c r="AP34" s="672" t="str">
        <f t="shared" ca="1" si="166"/>
        <v/>
      </c>
      <c r="AQ34" s="672" t="str">
        <f t="shared" ca="1" si="166"/>
        <v/>
      </c>
      <c r="AR34" s="672" t="str">
        <f t="shared" ca="1" si="166"/>
        <v/>
      </c>
      <c r="AS34" s="672" t="str">
        <f t="shared" ca="1" si="166"/>
        <v/>
      </c>
      <c r="AT34" s="672" t="str">
        <f t="shared" ca="1" si="166"/>
        <v/>
      </c>
      <c r="AU34" s="672" t="str">
        <f t="shared" ca="1" si="166"/>
        <v/>
      </c>
      <c r="BG34" s="392"/>
      <c r="BH34">
        <v>8</v>
      </c>
      <c r="BI34" t="str">
        <f t="shared" ca="1" si="167"/>
        <v/>
      </c>
      <c r="BJ34" t="str">
        <f ca="1">_xlfn.IFNA(IF(VLOOKUP($BI34,Tabela1[#All],6,FALSE)&lt;&gt;0,VLOOKUP($BI34,Tabela1[#All],6,FALSE),""),"")</f>
        <v/>
      </c>
      <c r="BK34" t="str">
        <f ca="1">_xlfn.IFNA(IF(VLOOKUP($BI34,Tabela1[#All],7,FALSE)&lt;&gt;0,VLOOKUP($BI34,Tabela1[#All],7,FALSE),""),"")</f>
        <v/>
      </c>
      <c r="BL34" t="str">
        <f ca="1">_xlfn.IFNA(IF(VLOOKUP($BI34,Tabela1[#All],8,FALSE)&lt;&gt;0,VLOOKUP($BI34,Tabela1[#All],8,FALSE),""),"")</f>
        <v/>
      </c>
      <c r="BM34" t="str">
        <f ca="1">_xlfn.IFNA(IF(VLOOKUP($BI34,Tabela1[#All],10,FALSE)&lt;&gt;"0",VLOOKUP($BI34,Tabela1[#All],10,FALSE),""),"")</f>
        <v/>
      </c>
      <c r="BN34" t="str">
        <f t="shared" ca="1" si="19"/>
        <v/>
      </c>
      <c r="BO34" t="str">
        <f t="shared" ca="1" si="20"/>
        <v/>
      </c>
      <c r="BP34" t="str">
        <f t="shared" ca="1" si="21"/>
        <v/>
      </c>
      <c r="BQ34" t="str">
        <f t="shared" ca="1" si="22"/>
        <v/>
      </c>
      <c r="BR34" t="str">
        <f t="shared" ca="1" si="23"/>
        <v/>
      </c>
      <c r="BS34" t="str">
        <f t="shared" ca="1" si="24"/>
        <v/>
      </c>
      <c r="BT34" t="str">
        <f t="shared" ca="1" si="25"/>
        <v/>
      </c>
      <c r="BU34" t="str">
        <f t="shared" ca="1" si="97"/>
        <v/>
      </c>
      <c r="BV34" t="str">
        <f t="shared" ca="1" si="154"/>
        <v/>
      </c>
      <c r="BW34" t="str">
        <f t="shared" ca="1" si="154"/>
        <v/>
      </c>
      <c r="BX34" t="str">
        <f t="shared" ca="1" si="154"/>
        <v/>
      </c>
      <c r="BY34" t="str">
        <f ca="1">_xlfn.IFNA(IF(INDEX('Tabela kolorów'!$A$1:$AP$42,MATCH(BV34,'Tabela kolorów'!$A$1:$AP$1,0),MATCH(BW34,'Tabela kolorów'!$A$1:$A$42,0))=1,"+","-"),"")</f>
        <v/>
      </c>
      <c r="BZ34" s="1" t="str">
        <f ca="1">_xlfn.IFNA(IF(INDEX('Tabela kolorów'!$A$1:$AP$42,MATCH(BV34,'Tabela kolorów'!$A$1:$AP$1,0),MATCH(BX34,'Tabela kolorów'!$A$1:$A$42,0))=1,"+","-"),"")</f>
        <v/>
      </c>
      <c r="CA34" s="1" t="str">
        <f ca="1">_xlfn.IFNA(IF(INDEX('Tabela kolorów'!$A$1:$AP$42,MATCH(BW34,'Tabela kolorów'!$A$1:$AP$1,0),MATCH(BX34,'Tabela kolorów'!$A$1:$A$42,0))=1,"+","-"),"")</f>
        <v/>
      </c>
      <c r="CB34" t="str">
        <f t="shared" ca="1" si="98"/>
        <v/>
      </c>
      <c r="CC34" t="str">
        <f t="shared" ca="1" si="27"/>
        <v/>
      </c>
      <c r="CD34" t="str">
        <f t="shared" ca="1" si="28"/>
        <v/>
      </c>
      <c r="CG34">
        <v>28</v>
      </c>
      <c r="CH34" t="str">
        <f t="shared" ca="1" si="29"/>
        <v/>
      </c>
      <c r="CI34" t="str">
        <f ca="1">IF(CH34&lt;&gt;"",VLOOKUP(CH34,Tabela1[],3,FALSE),"")</f>
        <v/>
      </c>
      <c r="CJ34" t="str">
        <f t="shared" ca="1" si="155"/>
        <v/>
      </c>
      <c r="CK34" t="str">
        <f t="shared" ca="1" si="155"/>
        <v/>
      </c>
      <c r="CL34" t="str">
        <f t="shared" ca="1" si="155"/>
        <v/>
      </c>
      <c r="CM34" t="str">
        <f t="shared" ca="1" si="155"/>
        <v/>
      </c>
      <c r="CN34" t="str">
        <f t="shared" ca="1" si="155"/>
        <v/>
      </c>
      <c r="CO34" t="str">
        <f t="shared" ca="1" si="155"/>
        <v/>
      </c>
      <c r="CP34" t="str">
        <f t="shared" ca="1" si="155"/>
        <v/>
      </c>
      <c r="CQ34" t="str">
        <f t="shared" ca="1" si="155"/>
        <v/>
      </c>
      <c r="DB34">
        <v>8</v>
      </c>
      <c r="DC34" t="str">
        <f t="shared" ca="1" si="169"/>
        <v/>
      </c>
      <c r="DD34" t="str">
        <f ca="1">_xlfn.IFNA(IF(VLOOKUP($DC34,Tabela1[#All],6,FALSE)&lt;&gt;0,VLOOKUP($DC34,Tabela1[#All],6,FALSE),""),"")</f>
        <v/>
      </c>
      <c r="DE34" t="str">
        <f ca="1">_xlfn.IFNA(IF(VLOOKUP($DC34,Tabela1[#All],7,FALSE)&lt;&gt;0,VLOOKUP($DC34,Tabela1[#All],7,FALSE),""),"")</f>
        <v/>
      </c>
      <c r="DF34" t="str">
        <f ca="1">_xlfn.IFNA(IF(VLOOKUP($DC34,Tabela1[#All],8,FALSE)&lt;&gt;0,VLOOKUP($DC34,Tabela1[#All],8,FALSE),""),"")</f>
        <v/>
      </c>
      <c r="DG34" t="str">
        <f ca="1">_xlfn.IFNA(IF(VLOOKUP($DC34,Tabela1[#All],10,FALSE)&lt;&gt;"0",VLOOKUP($DC34,Tabela1[#All],10,FALSE),""),"")</f>
        <v/>
      </c>
      <c r="DH34" t="str">
        <f t="shared" ca="1" si="32"/>
        <v/>
      </c>
      <c r="DI34" t="str">
        <f t="shared" ca="1" si="33"/>
        <v/>
      </c>
      <c r="DJ34" t="str">
        <f t="shared" ca="1" si="34"/>
        <v/>
      </c>
      <c r="DK34" t="str">
        <f t="shared" ca="1" si="35"/>
        <v/>
      </c>
      <c r="DL34" t="str">
        <f t="shared" ca="1" si="36"/>
        <v/>
      </c>
      <c r="DM34" t="str">
        <f t="shared" ca="1" si="37"/>
        <v/>
      </c>
      <c r="DN34" t="str">
        <f t="shared" ca="1" si="38"/>
        <v/>
      </c>
      <c r="DO34" t="str">
        <f t="shared" ca="1" si="134"/>
        <v/>
      </c>
      <c r="DP34" t="str">
        <f t="shared" ca="1" si="156"/>
        <v/>
      </c>
      <c r="DQ34" t="str">
        <f t="shared" ca="1" si="156"/>
        <v/>
      </c>
      <c r="DR34" t="str">
        <f t="shared" ca="1" si="156"/>
        <v/>
      </c>
      <c r="DS34" t="str">
        <f ca="1">_xlfn.IFNA(IF(INDEX('Tabela kolorów'!$A$1:$AP$42,MATCH(DP34,'Tabela kolorów'!$A$1:$AP$1,0),MATCH(DQ34,'Tabela kolorów'!$A$1:$A$42,0))=1,"+","-"),"")</f>
        <v/>
      </c>
      <c r="DT34" s="1" t="str">
        <f ca="1">_xlfn.IFNA(IF(INDEX('Tabela kolorów'!$A$1:$AP$42,MATCH(DP34,'Tabela kolorów'!$A$1:$AP$1,0),MATCH(DR34,'Tabela kolorów'!$A$1:$A$42,0))=1,"+","-"),"")</f>
        <v/>
      </c>
      <c r="DU34" s="1" t="str">
        <f ca="1">_xlfn.IFNA(IF(INDEX('Tabela kolorów'!$A$1:$AP$42,MATCH(DQ34,'Tabela kolorów'!$A$1:$AP$1,0),MATCH(DR34,'Tabela kolorów'!$A$1:$A$42,0))=1,"+","-"),"")</f>
        <v/>
      </c>
      <c r="DV34" t="str">
        <f t="shared" ca="1" si="120"/>
        <v/>
      </c>
      <c r="DW34" t="str">
        <f t="shared" ca="1" si="40"/>
        <v/>
      </c>
      <c r="DX34" t="str">
        <f t="shared" ca="1" si="41"/>
        <v/>
      </c>
      <c r="EA34">
        <v>28</v>
      </c>
      <c r="EB34" t="str">
        <f t="shared" ca="1" si="42"/>
        <v/>
      </c>
      <c r="EC34" t="str">
        <f ca="1">IF(EB34&lt;&gt;"",VLOOKUP(EB34,Tabela1[],3,FALSE),"")</f>
        <v/>
      </c>
      <c r="ED34" t="str">
        <f t="shared" ca="1" si="157"/>
        <v/>
      </c>
      <c r="EE34" t="str">
        <f t="shared" ca="1" si="157"/>
        <v/>
      </c>
      <c r="EF34" t="str">
        <f t="shared" ca="1" si="157"/>
        <v/>
      </c>
      <c r="EG34" t="str">
        <f t="shared" ca="1" si="157"/>
        <v/>
      </c>
      <c r="EH34" t="str">
        <f t="shared" ca="1" si="157"/>
        <v/>
      </c>
      <c r="EI34" t="str">
        <f t="shared" ca="1" si="157"/>
        <v/>
      </c>
      <c r="EJ34" t="str">
        <f t="shared" ca="1" si="157"/>
        <v/>
      </c>
      <c r="EK34" t="str">
        <f t="shared" ca="1" si="157"/>
        <v/>
      </c>
      <c r="EV34">
        <v>8</v>
      </c>
      <c r="EW34" t="str">
        <f t="shared" ca="1" si="170"/>
        <v/>
      </c>
      <c r="EX34" t="str">
        <f ca="1">_xlfn.IFNA(IF(VLOOKUP($EW34,Tabela1[#All],6,FALSE)&lt;&gt;0,VLOOKUP($EW34,Tabela1[#All],6,FALSE),""),"")</f>
        <v/>
      </c>
      <c r="EY34" t="str">
        <f ca="1">_xlfn.IFNA(IF(VLOOKUP($EW34,Tabela1[#All],7,FALSE)&lt;&gt;0,VLOOKUP($EW34,Tabela1[#All],7,FALSE),""),"")</f>
        <v/>
      </c>
      <c r="EZ34" t="str">
        <f ca="1">_xlfn.IFNA(IF(VLOOKUP($EW34,Tabela1[#All],8,FALSE)&lt;&gt;0,VLOOKUP($EW34,Tabela1[#All],8,FALSE),""),"")</f>
        <v/>
      </c>
      <c r="FA34" t="str">
        <f ca="1">_xlfn.IFNA(IF(VLOOKUP($EW34,Tabela1[#All],10,FALSE)&lt;&gt;"0",VLOOKUP($EW34,Tabela1[#All],10,FALSE),""),"")</f>
        <v/>
      </c>
      <c r="FB34" t="str">
        <f t="shared" ca="1" si="45"/>
        <v/>
      </c>
      <c r="FC34" t="str">
        <f t="shared" ca="1" si="46"/>
        <v/>
      </c>
      <c r="FD34" t="str">
        <f t="shared" ca="1" si="47"/>
        <v/>
      </c>
      <c r="FE34" t="str">
        <f t="shared" ca="1" si="48"/>
        <v/>
      </c>
      <c r="FF34" t="str">
        <f t="shared" ca="1" si="49"/>
        <v/>
      </c>
      <c r="FG34" t="str">
        <f t="shared" ca="1" si="50"/>
        <v/>
      </c>
      <c r="FH34" t="str">
        <f t="shared" ca="1" si="51"/>
        <v/>
      </c>
      <c r="FI34" t="str">
        <f t="shared" ca="1" si="103"/>
        <v/>
      </c>
      <c r="FJ34" t="str">
        <f t="shared" ca="1" si="158"/>
        <v/>
      </c>
      <c r="FK34" t="str">
        <f t="shared" ca="1" si="158"/>
        <v/>
      </c>
      <c r="FL34" t="str">
        <f t="shared" ca="1" si="158"/>
        <v/>
      </c>
      <c r="FM34" t="str">
        <f ca="1">_xlfn.IFNA(IF(INDEX('Tabela kolorów'!$A$1:$AP$42,MATCH(FJ34,'Tabela kolorów'!$A$1:$AP$1,0),MATCH(FK34,'Tabela kolorów'!$A$1:$A$42,0))=1,"+","-"),"")</f>
        <v/>
      </c>
      <c r="FN34" s="1" t="str">
        <f ca="1">_xlfn.IFNA(IF(INDEX('Tabela kolorów'!$A$1:$AP$42,MATCH(FJ34,'Tabela kolorów'!$A$1:$AP$1,0),MATCH(FL34,'Tabela kolorów'!$A$1:$A$42,0))=1,"+","-"),"")</f>
        <v/>
      </c>
      <c r="FO34" s="1" t="str">
        <f ca="1">_xlfn.IFNA(IF(INDEX('Tabela kolorów'!$A$1:$AP$42,MATCH(FK34,'Tabela kolorów'!$A$1:$AP$1,0),MATCH(FL34,'Tabela kolorów'!$A$1:$A$42,0))=1,"+","-"),"")</f>
        <v/>
      </c>
      <c r="FP34" t="str">
        <f t="shared" ca="1" si="121"/>
        <v/>
      </c>
      <c r="FQ34" t="str">
        <f t="shared" ca="1" si="53"/>
        <v/>
      </c>
      <c r="FR34" t="str">
        <f t="shared" ca="1" si="54"/>
        <v/>
      </c>
      <c r="FU34">
        <v>28</v>
      </c>
      <c r="FV34" t="str">
        <f t="shared" ca="1" si="55"/>
        <v/>
      </c>
      <c r="FW34" t="str">
        <f ca="1">IF(FV34&lt;&gt;"",VLOOKUP(FV34,Tabela1[],3,FALSE),"")</f>
        <v/>
      </c>
      <c r="FX34" t="str">
        <f t="shared" ca="1" si="159"/>
        <v/>
      </c>
      <c r="FY34" t="str">
        <f t="shared" ca="1" si="159"/>
        <v/>
      </c>
      <c r="FZ34" t="str">
        <f t="shared" ca="1" si="159"/>
        <v/>
      </c>
      <c r="GA34" t="str">
        <f t="shared" ca="1" si="159"/>
        <v/>
      </c>
      <c r="GB34" t="str">
        <f t="shared" ca="1" si="159"/>
        <v/>
      </c>
      <c r="GC34" t="str">
        <f t="shared" ca="1" si="159"/>
        <v/>
      </c>
      <c r="GD34" t="str">
        <f t="shared" ca="1" si="159"/>
        <v/>
      </c>
      <c r="GE34" t="str">
        <f t="shared" ca="1" si="159"/>
        <v/>
      </c>
      <c r="GP34">
        <v>8</v>
      </c>
      <c r="GQ34" t="str">
        <f t="shared" ca="1" si="171"/>
        <v/>
      </c>
      <c r="GR34" t="str">
        <f ca="1">_xlfn.IFNA(IF(VLOOKUP($GQ34,Tabela1[#All],6,FALSE)&lt;&gt;0,VLOOKUP($GQ34,Tabela1[#All],6,FALSE),""),"")</f>
        <v/>
      </c>
      <c r="GS34" t="str">
        <f ca="1">_xlfn.IFNA(IF(VLOOKUP($GQ34,Tabela1[#All],7,FALSE)&lt;&gt;0,VLOOKUP($GQ34,Tabela1[#All],7,FALSE),""),"")</f>
        <v/>
      </c>
      <c r="GT34" t="str">
        <f ca="1">_xlfn.IFNA(IF(VLOOKUP($GQ34,Tabela1[#All],8,FALSE)&lt;&gt;0,VLOOKUP($GQ34,Tabela1[#All],8,FALSE),""),"")</f>
        <v/>
      </c>
      <c r="GU34" t="str">
        <f ca="1">_xlfn.IFNA(IF(VLOOKUP($GQ34,Tabela1[#All],10,FALSE)&lt;&gt;"0",VLOOKUP($GQ34,Tabela1[#All],10,FALSE),""),"")</f>
        <v/>
      </c>
      <c r="GV34" t="str">
        <f t="shared" ca="1" si="58"/>
        <v/>
      </c>
      <c r="GW34" t="str">
        <f t="shared" ca="1" si="59"/>
        <v/>
      </c>
      <c r="GX34" t="str">
        <f t="shared" ca="1" si="60"/>
        <v/>
      </c>
      <c r="GY34" t="str">
        <f t="shared" ca="1" si="61"/>
        <v/>
      </c>
      <c r="GZ34" t="str">
        <f t="shared" ca="1" si="62"/>
        <v/>
      </c>
      <c r="HA34" t="str">
        <f t="shared" ca="1" si="63"/>
        <v/>
      </c>
      <c r="HB34" t="str">
        <f t="shared" ca="1" si="64"/>
        <v/>
      </c>
      <c r="HC34" t="str">
        <f t="shared" ca="1" si="105"/>
        <v/>
      </c>
      <c r="HD34" t="str">
        <f t="shared" ca="1" si="160"/>
        <v/>
      </c>
      <c r="HE34" t="str">
        <f t="shared" ca="1" si="160"/>
        <v/>
      </c>
      <c r="HF34" t="str">
        <f t="shared" ca="1" si="160"/>
        <v/>
      </c>
      <c r="HG34" t="str">
        <f ca="1">_xlfn.IFNA(IF(INDEX('Tabela kolorów'!$A$1:$AP$42,MATCH(HD34,'Tabela kolorów'!$A$1:$AP$1,0),MATCH(HE34,'Tabela kolorów'!$A$1:$A$42,0))=1,"+","-"),"")</f>
        <v/>
      </c>
      <c r="HH34" s="1" t="str">
        <f ca="1">_xlfn.IFNA(IF(INDEX('Tabela kolorów'!$A$1:$AP$42,MATCH(HD34,'Tabela kolorów'!$A$1:$AP$1,0),MATCH(HF34,'Tabela kolorów'!$A$1:$A$42,0))=1,"+","-"),"")</f>
        <v/>
      </c>
      <c r="HI34" s="1" t="str">
        <f ca="1">_xlfn.IFNA(IF(INDEX('Tabela kolorów'!$A$1:$AP$42,MATCH(HE34,'Tabela kolorów'!$A$1:$AP$1,0),MATCH(HF34,'Tabela kolorów'!$A$1:$A$42,0))=1,"+","-"),"")</f>
        <v/>
      </c>
      <c r="HJ34" t="str">
        <f t="shared" ca="1" si="122"/>
        <v/>
      </c>
      <c r="HK34" t="str">
        <f t="shared" ca="1" si="66"/>
        <v/>
      </c>
      <c r="HL34" t="str">
        <f t="shared" ca="1" si="67"/>
        <v/>
      </c>
      <c r="HO34">
        <v>28</v>
      </c>
      <c r="HP34" t="str">
        <f t="shared" ca="1" si="68"/>
        <v/>
      </c>
      <c r="HQ34" t="str">
        <f ca="1">IF(HP34&lt;&gt;"",VLOOKUP(HP34,Tabela1[],3,FALSE),"")</f>
        <v/>
      </c>
      <c r="HR34" t="str">
        <f t="shared" ca="1" si="161"/>
        <v/>
      </c>
      <c r="HS34" t="str">
        <f t="shared" ca="1" si="161"/>
        <v/>
      </c>
      <c r="HT34" t="str">
        <f t="shared" ca="1" si="161"/>
        <v/>
      </c>
      <c r="HU34" t="str">
        <f t="shared" ca="1" si="161"/>
        <v/>
      </c>
      <c r="HV34" t="str">
        <f t="shared" ca="1" si="161"/>
        <v/>
      </c>
      <c r="HW34" t="str">
        <f t="shared" ca="1" si="161"/>
        <v/>
      </c>
      <c r="HX34" t="str">
        <f t="shared" ca="1" si="161"/>
        <v/>
      </c>
      <c r="HY34" t="str">
        <f t="shared" ca="1" si="161"/>
        <v/>
      </c>
      <c r="IJ34">
        <v>8</v>
      </c>
      <c r="IK34" t="str">
        <f t="shared" ca="1" si="172"/>
        <v/>
      </c>
      <c r="IL34" t="str">
        <f ca="1">_xlfn.IFNA(IF(VLOOKUP($IK34,Tabela1[#All],6,FALSE)&lt;&gt;0,VLOOKUP($IK34,Tabela1[#All],6,FALSE),""),"")</f>
        <v/>
      </c>
      <c r="IM34" t="str">
        <f ca="1">_xlfn.IFNA(IF(VLOOKUP($IK34,Tabela1[#All],7,FALSE)&lt;&gt;0,VLOOKUP($IK34,Tabela1[#All],7,FALSE),""),"")</f>
        <v/>
      </c>
      <c r="IN34" t="str">
        <f ca="1">_xlfn.IFNA(IF(VLOOKUP($IK34,Tabela1[#All],8,FALSE)&lt;&gt;0,VLOOKUP($IK34,Tabela1[#All],8,FALSE),""),"")</f>
        <v/>
      </c>
      <c r="IO34" t="str">
        <f ca="1">_xlfn.IFNA(IF(VLOOKUP($IK34,Tabela1[#All],10,FALSE)&lt;&gt;"0",VLOOKUP($IK34,Tabela1[#All],10,FALSE),""),"")</f>
        <v/>
      </c>
      <c r="IP34" t="str">
        <f t="shared" ca="1" si="71"/>
        <v/>
      </c>
      <c r="IQ34" t="str">
        <f t="shared" ca="1" si="72"/>
        <v/>
      </c>
      <c r="IR34" t="str">
        <f t="shared" ca="1" si="73"/>
        <v/>
      </c>
      <c r="IS34" t="str">
        <f t="shared" ca="1" si="74"/>
        <v/>
      </c>
      <c r="IT34" t="str">
        <f t="shared" ca="1" si="75"/>
        <v/>
      </c>
      <c r="IU34" t="str">
        <f t="shared" ca="1" si="76"/>
        <v/>
      </c>
      <c r="IV34" t="str">
        <f t="shared" ca="1" si="77"/>
        <v/>
      </c>
      <c r="IW34" t="str">
        <f t="shared" ca="1" si="107"/>
        <v/>
      </c>
      <c r="IX34" t="str">
        <f t="shared" ca="1" si="162"/>
        <v/>
      </c>
      <c r="IY34" t="str">
        <f t="shared" ca="1" si="162"/>
        <v/>
      </c>
      <c r="IZ34" t="str">
        <f t="shared" ca="1" si="162"/>
        <v/>
      </c>
      <c r="JA34" t="str">
        <f ca="1">_xlfn.IFNA(IF(INDEX('Tabela kolorów'!$A$1:$AP$42,MATCH(IX34,'Tabela kolorów'!$A$1:$AP$1,0),MATCH(IY34,'Tabela kolorów'!$A$1:$A$42,0))=1,"+","-"),"")</f>
        <v/>
      </c>
      <c r="JB34" s="1" t="str">
        <f ca="1">_xlfn.IFNA(IF(INDEX('Tabela kolorów'!$A$1:$AP$42,MATCH(IX34,'Tabela kolorów'!$A$1:$AP$1,0),MATCH(IZ34,'Tabela kolorów'!$A$1:$A$42,0))=1,"+","-"),"")</f>
        <v/>
      </c>
      <c r="JC34" s="1" t="str">
        <f ca="1">_xlfn.IFNA(IF(INDEX('Tabela kolorów'!$A$1:$AP$42,MATCH(IY34,'Tabela kolorów'!$A$1:$AP$1,0),MATCH(IZ34,'Tabela kolorów'!$A$1:$A$42,0))=1,"+","-"),"")</f>
        <v/>
      </c>
      <c r="JD34" t="str">
        <f t="shared" ca="1" si="123"/>
        <v/>
      </c>
      <c r="JE34" t="str">
        <f t="shared" ca="1" si="79"/>
        <v/>
      </c>
      <c r="JF34" t="str">
        <f t="shared" ca="1" si="80"/>
        <v/>
      </c>
      <c r="JI34">
        <v>28</v>
      </c>
      <c r="JJ34" t="str">
        <f t="shared" ca="1" si="81"/>
        <v/>
      </c>
      <c r="JK34" t="str">
        <f ca="1">IF(JJ34&lt;&gt;"",VLOOKUP(JJ34,Tabela1[],3,FALSE),"")</f>
        <v/>
      </c>
      <c r="JL34" t="str">
        <f t="shared" ca="1" si="163"/>
        <v/>
      </c>
      <c r="JM34" t="str">
        <f t="shared" ca="1" si="163"/>
        <v/>
      </c>
      <c r="JN34" t="str">
        <f t="shared" ca="1" si="163"/>
        <v/>
      </c>
      <c r="JO34" t="str">
        <f t="shared" ca="1" si="163"/>
        <v/>
      </c>
      <c r="JP34" t="str">
        <f t="shared" ca="1" si="163"/>
        <v/>
      </c>
      <c r="JQ34" t="str">
        <f t="shared" ca="1" si="163"/>
        <v/>
      </c>
      <c r="JR34" t="str">
        <f t="shared" ca="1" si="163"/>
        <v/>
      </c>
      <c r="JS34" t="str">
        <f t="shared" ca="1" si="163"/>
        <v/>
      </c>
      <c r="KD34">
        <v>8</v>
      </c>
      <c r="KE34" t="str">
        <f t="shared" ca="1" si="173"/>
        <v/>
      </c>
      <c r="KF34" t="str">
        <f ca="1">_xlfn.IFNA(IF(VLOOKUP($KE34,Tabela1[#All],6,FALSE)&lt;&gt;0,VLOOKUP($KE34,Tabela1[#All],6,FALSE),""),"")</f>
        <v/>
      </c>
      <c r="KG34" t="str">
        <f ca="1">_xlfn.IFNA(IF(VLOOKUP($KE34,Tabela1[#All],7,FALSE)&lt;&gt;0,VLOOKUP($KE34,Tabela1[#All],7,FALSE),""),"")</f>
        <v/>
      </c>
      <c r="KH34" t="str">
        <f ca="1">_xlfn.IFNA(IF(VLOOKUP($KE34,Tabela1[#All],8,FALSE)&lt;&gt;0,VLOOKUP($KE34,Tabela1[#All],8,FALSE),""),"")</f>
        <v/>
      </c>
      <c r="KI34" t="str">
        <f ca="1">_xlfn.IFNA(IF(VLOOKUP($KE34,Tabela1[#All],10,FALSE)&lt;&gt;"0",VLOOKUP($KE34,Tabela1[#All],10,FALSE),""),"")</f>
        <v/>
      </c>
      <c r="KJ34" t="str">
        <f t="shared" ca="1" si="109"/>
        <v/>
      </c>
      <c r="KK34" t="str">
        <f t="shared" ca="1" si="110"/>
        <v/>
      </c>
      <c r="KL34" t="str">
        <f t="shared" ca="1" si="111"/>
        <v/>
      </c>
      <c r="KM34" t="str">
        <f t="shared" ca="1" si="84"/>
        <v/>
      </c>
      <c r="KN34" t="str">
        <f t="shared" ca="1" si="85"/>
        <v/>
      </c>
      <c r="KO34" t="str">
        <f t="shared" ca="1" si="86"/>
        <v/>
      </c>
      <c r="KP34" t="str">
        <f t="shared" ca="1" si="87"/>
        <v/>
      </c>
      <c r="KQ34" t="str">
        <f t="shared" ca="1" si="112"/>
        <v/>
      </c>
      <c r="KR34" t="str">
        <f t="shared" ca="1" si="164"/>
        <v/>
      </c>
      <c r="KS34" t="str">
        <f t="shared" ca="1" si="164"/>
        <v/>
      </c>
      <c r="KT34" t="str">
        <f t="shared" ca="1" si="164"/>
        <v/>
      </c>
      <c r="KU34" t="str">
        <f ca="1">_xlfn.IFNA(IF(INDEX('Tabela kolorów'!$A$1:$AP$42,MATCH(KR34,'Tabela kolorów'!$A$1:$AP$1,0),MATCH(KS34,'Tabela kolorów'!$A$1:$A$42,0))=1,"+","-"),"")</f>
        <v/>
      </c>
      <c r="KV34" s="1" t="str">
        <f ca="1">_xlfn.IFNA(IF(INDEX('Tabela kolorów'!$A$1:$AP$42,MATCH(KR34,'Tabela kolorów'!$A$1:$AP$1,0),MATCH(KT34,'Tabela kolorów'!$A$1:$A$42,0))=1,"+","-"),"")</f>
        <v/>
      </c>
      <c r="KW34" s="1" t="str">
        <f ca="1">_xlfn.IFNA(IF(INDEX('Tabela kolorów'!$A$1:$AP$42,MATCH(KS34,'Tabela kolorów'!$A$1:$AP$1,0),MATCH(KT34,'Tabela kolorów'!$A$1:$A$42,0))=1,"+","-"),"")</f>
        <v/>
      </c>
      <c r="KX34" t="str">
        <f t="shared" ca="1" si="133"/>
        <v/>
      </c>
      <c r="KY34" t="str">
        <f t="shared" ca="1" si="89"/>
        <v/>
      </c>
      <c r="KZ34" t="str">
        <f t="shared" ca="1" si="90"/>
        <v/>
      </c>
      <c r="LC34">
        <v>28</v>
      </c>
      <c r="LD34" t="str">
        <f t="shared" ca="1" si="91"/>
        <v/>
      </c>
      <c r="LE34" t="str">
        <f ca="1">IF(LD34&lt;&gt;"",VLOOKUP(LD34,Tabela1[],3,FALSE),"")</f>
        <v/>
      </c>
      <c r="LF34" t="str">
        <f t="shared" ca="1" si="165"/>
        <v/>
      </c>
      <c r="LG34" t="str">
        <f t="shared" ca="1" si="165"/>
        <v/>
      </c>
      <c r="LH34" t="str">
        <f t="shared" ca="1" si="165"/>
        <v/>
      </c>
      <c r="LI34" t="str">
        <f t="shared" ca="1" si="165"/>
        <v/>
      </c>
      <c r="LJ34" t="str">
        <f t="shared" ca="1" si="165"/>
        <v/>
      </c>
      <c r="LK34" t="str">
        <f t="shared" ca="1" si="165"/>
        <v/>
      </c>
      <c r="LL34" t="str">
        <f t="shared" ca="1" si="165"/>
        <v/>
      </c>
      <c r="LM34" t="str">
        <f t="shared" ca="1" si="165"/>
        <v/>
      </c>
    </row>
    <row r="35" spans="1:325" x14ac:dyDescent="0.3">
      <c r="A35" t="s">
        <v>708</v>
      </c>
      <c r="B35" t="s">
        <v>445</v>
      </c>
      <c r="C35" t="s">
        <v>456</v>
      </c>
      <c r="D35" t="s">
        <v>10</v>
      </c>
      <c r="E35" t="str">
        <f t="shared" si="0"/>
        <v>zimacodzienny</v>
      </c>
      <c r="F35" t="s">
        <v>710</v>
      </c>
      <c r="G35" t="s">
        <v>442</v>
      </c>
      <c r="H35" t="s">
        <v>431</v>
      </c>
      <c r="I35" t="s">
        <v>9</v>
      </c>
      <c r="L35" s="679">
        <v>7</v>
      </c>
      <c r="N35" s="672" t="str">
        <f>_xlfn.IFNA(IF(VLOOKUP($M35,Tabela1[#All],6,FALSE)&lt;&gt;0,VLOOKUP($M35,Tabela1[#All],6,FALSE),""),"")</f>
        <v/>
      </c>
      <c r="O35" s="672" t="str">
        <f>_xlfn.IFNA(IF(VLOOKUP($M35,Tabela1[#All],7,FALSE)&lt;&gt;0,VLOOKUP($M35,Tabela1[#All],7,FALSE),""),"")</f>
        <v/>
      </c>
      <c r="P35" s="672" t="str">
        <f>_xlfn.IFNA(IF(VLOOKUP($M35,Tabela1[#All],8,FALSE)&lt;&gt;0,VLOOKUP($M35,Tabela1[#All],8,FALSE),""),"")</f>
        <v/>
      </c>
      <c r="Q35" s="684" t="str">
        <f>_xlfn.IFNA(IF(VLOOKUP($M35,Tabela1[#All],10,FALSE)&lt;&gt;"0",VLOOKUP($M35,Tabela1[#All],10,FALSE),""),"")</f>
        <v/>
      </c>
      <c r="R35" s="686" t="str">
        <f t="shared" si="114"/>
        <v/>
      </c>
      <c r="S35" s="672" t="str">
        <f t="shared" si="115"/>
        <v/>
      </c>
      <c r="T35" s="672" t="str">
        <f t="shared" si="125"/>
        <v/>
      </c>
      <c r="U35" s="672" t="str">
        <f t="shared" si="126"/>
        <v/>
      </c>
      <c r="V35" s="672" t="str">
        <f t="shared" si="116"/>
        <v/>
      </c>
      <c r="W35" s="672" t="str">
        <f t="shared" si="127"/>
        <v/>
      </c>
      <c r="X35" s="687" t="str">
        <f t="shared" si="128"/>
        <v/>
      </c>
      <c r="Y35" s="686" t="str">
        <f t="shared" si="129"/>
        <v/>
      </c>
      <c r="Z35" s="672" t="str">
        <f t="shared" si="168"/>
        <v/>
      </c>
      <c r="AA35" s="672" t="str">
        <f t="shared" si="168"/>
        <v/>
      </c>
      <c r="AB35" s="679" t="str">
        <f t="shared" si="168"/>
        <v/>
      </c>
      <c r="AC35" s="685" t="str">
        <f>_xlfn.IFNA(IF(INDEX('Tabela kolorów'!$A$1:$AP$42,MATCH(Z35,'Tabela kolorów'!$A$1:$AP$1,0),MATCH(AA35,'Tabela kolorów'!$A$1:$A$42,0))=1,"+","-"),"")</f>
        <v/>
      </c>
      <c r="AD35" s="10" t="str">
        <f>_xlfn.IFNA(IF(INDEX('Tabela kolorów'!$A$1:$AP$42,MATCH(Z35,'Tabela kolorów'!$A$1:$AP$1,0),MATCH(AB35,'Tabela kolorów'!$A$1:$A$42,0))=1,"+","-"),"")</f>
        <v/>
      </c>
      <c r="AE35" s="10" t="str">
        <f>_xlfn.IFNA(IF(INDEX('Tabela kolorów'!$A$1:$AP$42,MATCH(AA35,'Tabela kolorów'!$A$1:$AP$1,0),MATCH(AB35,'Tabela kolorów'!$A$1:$A$42,0))=1,"+","-"),"")</f>
        <v/>
      </c>
      <c r="AF35" s="679" t="str">
        <f t="shared" si="136"/>
        <v/>
      </c>
      <c r="AG35" s="688" t="str">
        <f t="shared" si="118"/>
        <v/>
      </c>
      <c r="AH35" s="701" t="str">
        <f t="shared" si="131"/>
        <v/>
      </c>
      <c r="AK35" s="10">
        <v>28</v>
      </c>
      <c r="AL35" s="672" t="str">
        <f t="shared" ca="1" si="94"/>
        <v/>
      </c>
      <c r="AM35" s="672" t="str">
        <f ca="1">IF(AL35&lt;&gt;"",VLOOKUP(AL35,Tabela1[],3,FALSE),"")</f>
        <v/>
      </c>
      <c r="AN35" s="672" t="str">
        <f t="shared" ca="1" si="166"/>
        <v/>
      </c>
      <c r="AO35" s="672" t="str">
        <f t="shared" ca="1" si="166"/>
        <v/>
      </c>
      <c r="AP35" s="672" t="str">
        <f t="shared" ca="1" si="166"/>
        <v/>
      </c>
      <c r="AQ35" s="672" t="str">
        <f t="shared" ca="1" si="166"/>
        <v/>
      </c>
      <c r="AR35" s="672" t="str">
        <f t="shared" ca="1" si="166"/>
        <v/>
      </c>
      <c r="AS35" s="672" t="str">
        <f t="shared" ca="1" si="166"/>
        <v/>
      </c>
      <c r="AT35" s="672" t="str">
        <f t="shared" ca="1" si="166"/>
        <v/>
      </c>
      <c r="AU35" s="672" t="str">
        <f t="shared" ca="1" si="166"/>
        <v/>
      </c>
      <c r="BG35" s="392"/>
      <c r="BH35">
        <v>9</v>
      </c>
      <c r="BI35" t="str">
        <f t="shared" ca="1" si="167"/>
        <v/>
      </c>
      <c r="BJ35" t="str">
        <f ca="1">_xlfn.IFNA(IF(VLOOKUP($BI35,Tabela1[#All],6,FALSE)&lt;&gt;0,VLOOKUP($BI35,Tabela1[#All],6,FALSE),""),"")</f>
        <v/>
      </c>
      <c r="BK35" t="str">
        <f ca="1">_xlfn.IFNA(IF(VLOOKUP($BI35,Tabela1[#All],7,FALSE)&lt;&gt;0,VLOOKUP($BI35,Tabela1[#All],7,FALSE),""),"")</f>
        <v/>
      </c>
      <c r="BL35" t="str">
        <f ca="1">_xlfn.IFNA(IF(VLOOKUP($BI35,Tabela1[#All],8,FALSE)&lt;&gt;0,VLOOKUP($BI35,Tabela1[#All],8,FALSE),""),"")</f>
        <v/>
      </c>
      <c r="BM35" t="str">
        <f ca="1">_xlfn.IFNA(IF(VLOOKUP($BI35,Tabela1[#All],10,FALSE)&lt;&gt;"0",VLOOKUP($BI35,Tabela1[#All],10,FALSE),""),"")</f>
        <v/>
      </c>
      <c r="BN35" t="str">
        <f t="shared" ca="1" si="19"/>
        <v/>
      </c>
      <c r="BO35" t="str">
        <f t="shared" ca="1" si="20"/>
        <v/>
      </c>
      <c r="BP35" t="str">
        <f t="shared" ca="1" si="21"/>
        <v/>
      </c>
      <c r="BQ35" t="str">
        <f t="shared" ca="1" si="22"/>
        <v/>
      </c>
      <c r="BR35" t="str">
        <f t="shared" ca="1" si="23"/>
        <v/>
      </c>
      <c r="BS35" t="str">
        <f t="shared" ca="1" si="24"/>
        <v/>
      </c>
      <c r="BT35" t="str">
        <f t="shared" ca="1" si="25"/>
        <v/>
      </c>
      <c r="BU35" t="str">
        <f t="shared" ca="1" si="97"/>
        <v/>
      </c>
      <c r="BV35" t="str">
        <f t="shared" ca="1" si="154"/>
        <v/>
      </c>
      <c r="BW35" t="str">
        <f t="shared" ca="1" si="154"/>
        <v/>
      </c>
      <c r="BX35" t="str">
        <f t="shared" ca="1" si="154"/>
        <v/>
      </c>
      <c r="BY35" t="str">
        <f ca="1">_xlfn.IFNA(IF(INDEX('Tabela kolorów'!$A$1:$AP$42,MATCH(BV35,'Tabela kolorów'!$A$1:$AP$1,0),MATCH(BW35,'Tabela kolorów'!$A$1:$A$42,0))=1,"+","-"),"")</f>
        <v/>
      </c>
      <c r="BZ35" s="1" t="str">
        <f ca="1">_xlfn.IFNA(IF(INDEX('Tabela kolorów'!$A$1:$AP$42,MATCH(BV35,'Tabela kolorów'!$A$1:$AP$1,0),MATCH(BX35,'Tabela kolorów'!$A$1:$A$42,0))=1,"+","-"),"")</f>
        <v/>
      </c>
      <c r="CA35" s="1" t="str">
        <f ca="1">_xlfn.IFNA(IF(INDEX('Tabela kolorów'!$A$1:$AP$42,MATCH(BW35,'Tabela kolorów'!$A$1:$AP$1,0),MATCH(BX35,'Tabela kolorów'!$A$1:$A$42,0))=1,"+","-"),"")</f>
        <v/>
      </c>
      <c r="CB35" t="str">
        <f t="shared" ca="1" si="98"/>
        <v/>
      </c>
      <c r="CC35" t="str">
        <f t="shared" ca="1" si="27"/>
        <v/>
      </c>
      <c r="CD35" t="str">
        <f t="shared" ca="1" si="28"/>
        <v/>
      </c>
      <c r="CG35">
        <v>29</v>
      </c>
      <c r="CH35" t="str">
        <f t="shared" ca="1" si="29"/>
        <v/>
      </c>
      <c r="CI35" t="str">
        <f ca="1">IF(CH35&lt;&gt;"",VLOOKUP(CH35,Tabela1[],3,FALSE),"")</f>
        <v/>
      </c>
      <c r="CJ35" t="str">
        <f t="shared" ca="1" si="155"/>
        <v/>
      </c>
      <c r="CK35" t="str">
        <f t="shared" ca="1" si="155"/>
        <v/>
      </c>
      <c r="CL35" t="str">
        <f t="shared" ca="1" si="155"/>
        <v/>
      </c>
      <c r="CM35" t="str">
        <f t="shared" ca="1" si="155"/>
        <v/>
      </c>
      <c r="CN35" t="str">
        <f t="shared" ca="1" si="155"/>
        <v/>
      </c>
      <c r="CO35" t="str">
        <f t="shared" ca="1" si="155"/>
        <v/>
      </c>
      <c r="CP35" t="str">
        <f t="shared" ca="1" si="155"/>
        <v/>
      </c>
      <c r="CQ35" t="str">
        <f t="shared" ca="1" si="155"/>
        <v/>
      </c>
      <c r="DB35">
        <v>9</v>
      </c>
      <c r="DC35" t="str">
        <f t="shared" ca="1" si="169"/>
        <v/>
      </c>
      <c r="DD35" t="str">
        <f ca="1">_xlfn.IFNA(IF(VLOOKUP($DC35,Tabela1[#All],6,FALSE)&lt;&gt;0,VLOOKUP($DC35,Tabela1[#All],6,FALSE),""),"")</f>
        <v/>
      </c>
      <c r="DE35" t="str">
        <f ca="1">_xlfn.IFNA(IF(VLOOKUP($DC35,Tabela1[#All],7,FALSE)&lt;&gt;0,VLOOKUP($DC35,Tabela1[#All],7,FALSE),""),"")</f>
        <v/>
      </c>
      <c r="DF35" t="str">
        <f ca="1">_xlfn.IFNA(IF(VLOOKUP($DC35,Tabela1[#All],8,FALSE)&lt;&gt;0,VLOOKUP($DC35,Tabela1[#All],8,FALSE),""),"")</f>
        <v/>
      </c>
      <c r="DG35" t="str">
        <f ca="1">_xlfn.IFNA(IF(VLOOKUP($DC35,Tabela1[#All],10,FALSE)&lt;&gt;"0",VLOOKUP($DC35,Tabela1[#All],10,FALSE),""),"")</f>
        <v/>
      </c>
      <c r="DH35" t="str">
        <f t="shared" ca="1" si="32"/>
        <v/>
      </c>
      <c r="DI35" t="str">
        <f t="shared" ca="1" si="33"/>
        <v/>
      </c>
      <c r="DJ35" t="str">
        <f t="shared" ca="1" si="34"/>
        <v/>
      </c>
      <c r="DK35" t="str">
        <f t="shared" ca="1" si="35"/>
        <v/>
      </c>
      <c r="DL35" t="str">
        <f t="shared" ca="1" si="36"/>
        <v/>
      </c>
      <c r="DM35" t="str">
        <f t="shared" ca="1" si="37"/>
        <v/>
      </c>
      <c r="DN35" t="str">
        <f t="shared" ca="1" si="38"/>
        <v/>
      </c>
      <c r="DO35" t="str">
        <f t="shared" ca="1" si="134"/>
        <v/>
      </c>
      <c r="DP35" t="str">
        <f t="shared" ca="1" si="156"/>
        <v/>
      </c>
      <c r="DQ35" t="str">
        <f t="shared" ca="1" si="156"/>
        <v/>
      </c>
      <c r="DR35" t="str">
        <f t="shared" ca="1" si="156"/>
        <v/>
      </c>
      <c r="DS35" t="str">
        <f ca="1">_xlfn.IFNA(IF(INDEX('Tabela kolorów'!$A$1:$AP$42,MATCH(DP35,'Tabela kolorów'!$A$1:$AP$1,0),MATCH(DQ35,'Tabela kolorów'!$A$1:$A$42,0))=1,"+","-"),"")</f>
        <v/>
      </c>
      <c r="DT35" s="1" t="str">
        <f ca="1">_xlfn.IFNA(IF(INDEX('Tabela kolorów'!$A$1:$AP$42,MATCH(DP35,'Tabela kolorów'!$A$1:$AP$1,0),MATCH(DR35,'Tabela kolorów'!$A$1:$A$42,0))=1,"+","-"),"")</f>
        <v/>
      </c>
      <c r="DU35" s="1" t="str">
        <f ca="1">_xlfn.IFNA(IF(INDEX('Tabela kolorów'!$A$1:$AP$42,MATCH(DQ35,'Tabela kolorów'!$A$1:$AP$1,0),MATCH(DR35,'Tabela kolorów'!$A$1:$A$42,0))=1,"+","-"),"")</f>
        <v/>
      </c>
      <c r="DV35" t="str">
        <f t="shared" ca="1" si="120"/>
        <v/>
      </c>
      <c r="DW35" t="str">
        <f t="shared" ca="1" si="40"/>
        <v/>
      </c>
      <c r="DX35" t="str">
        <f t="shared" ca="1" si="41"/>
        <v/>
      </c>
      <c r="EA35">
        <v>29</v>
      </c>
      <c r="EB35" t="str">
        <f t="shared" ca="1" si="42"/>
        <v/>
      </c>
      <c r="EC35" t="str">
        <f ca="1">IF(EB35&lt;&gt;"",VLOOKUP(EB35,Tabela1[],3,FALSE),"")</f>
        <v/>
      </c>
      <c r="ED35" t="str">
        <f t="shared" ca="1" si="157"/>
        <v/>
      </c>
      <c r="EE35" t="str">
        <f t="shared" ca="1" si="157"/>
        <v/>
      </c>
      <c r="EF35" t="str">
        <f t="shared" ca="1" si="157"/>
        <v/>
      </c>
      <c r="EG35" t="str">
        <f t="shared" ca="1" si="157"/>
        <v/>
      </c>
      <c r="EH35" t="str">
        <f t="shared" ca="1" si="157"/>
        <v/>
      </c>
      <c r="EI35" t="str">
        <f t="shared" ca="1" si="157"/>
        <v/>
      </c>
      <c r="EJ35" t="str">
        <f t="shared" ca="1" si="157"/>
        <v/>
      </c>
      <c r="EK35" t="str">
        <f t="shared" ca="1" si="157"/>
        <v/>
      </c>
      <c r="EV35">
        <v>9</v>
      </c>
      <c r="EW35" t="str">
        <f t="shared" ca="1" si="170"/>
        <v/>
      </c>
      <c r="EX35" t="str">
        <f ca="1">_xlfn.IFNA(IF(VLOOKUP($EW35,Tabela1[#All],6,FALSE)&lt;&gt;0,VLOOKUP($EW35,Tabela1[#All],6,FALSE),""),"")</f>
        <v/>
      </c>
      <c r="EY35" t="str">
        <f ca="1">_xlfn.IFNA(IF(VLOOKUP($EW35,Tabela1[#All],7,FALSE)&lt;&gt;0,VLOOKUP($EW35,Tabela1[#All],7,FALSE),""),"")</f>
        <v/>
      </c>
      <c r="EZ35" t="str">
        <f ca="1">_xlfn.IFNA(IF(VLOOKUP($EW35,Tabela1[#All],8,FALSE)&lt;&gt;0,VLOOKUP($EW35,Tabela1[#All],8,FALSE),""),"")</f>
        <v/>
      </c>
      <c r="FA35" t="str">
        <f ca="1">_xlfn.IFNA(IF(VLOOKUP($EW35,Tabela1[#All],10,FALSE)&lt;&gt;"0",VLOOKUP($EW35,Tabela1[#All],10,FALSE),""),"")</f>
        <v/>
      </c>
      <c r="FB35" t="str">
        <f t="shared" ca="1" si="45"/>
        <v/>
      </c>
      <c r="FC35" t="str">
        <f t="shared" ca="1" si="46"/>
        <v/>
      </c>
      <c r="FD35" t="str">
        <f t="shared" ca="1" si="47"/>
        <v/>
      </c>
      <c r="FE35" t="str">
        <f t="shared" ca="1" si="48"/>
        <v/>
      </c>
      <c r="FF35" t="str">
        <f t="shared" ca="1" si="49"/>
        <v/>
      </c>
      <c r="FG35" t="str">
        <f t="shared" ca="1" si="50"/>
        <v/>
      </c>
      <c r="FH35" t="str">
        <f t="shared" ca="1" si="51"/>
        <v/>
      </c>
      <c r="FI35" t="str">
        <f t="shared" ca="1" si="103"/>
        <v/>
      </c>
      <c r="FJ35" t="str">
        <f t="shared" ca="1" si="158"/>
        <v/>
      </c>
      <c r="FK35" t="str">
        <f t="shared" ca="1" si="158"/>
        <v/>
      </c>
      <c r="FL35" t="str">
        <f t="shared" ca="1" si="158"/>
        <v/>
      </c>
      <c r="FM35" t="str">
        <f ca="1">_xlfn.IFNA(IF(INDEX('Tabela kolorów'!$A$1:$AP$42,MATCH(FJ35,'Tabela kolorów'!$A$1:$AP$1,0),MATCH(FK35,'Tabela kolorów'!$A$1:$A$42,0))=1,"+","-"),"")</f>
        <v/>
      </c>
      <c r="FN35" s="1" t="str">
        <f ca="1">_xlfn.IFNA(IF(INDEX('Tabela kolorów'!$A$1:$AP$42,MATCH(FJ35,'Tabela kolorów'!$A$1:$AP$1,0),MATCH(FL35,'Tabela kolorów'!$A$1:$A$42,0))=1,"+","-"),"")</f>
        <v/>
      </c>
      <c r="FO35" s="1" t="str">
        <f ca="1">_xlfn.IFNA(IF(INDEX('Tabela kolorów'!$A$1:$AP$42,MATCH(FK35,'Tabela kolorów'!$A$1:$AP$1,0),MATCH(FL35,'Tabela kolorów'!$A$1:$A$42,0))=1,"+","-"),"")</f>
        <v/>
      </c>
      <c r="FP35" t="str">
        <f t="shared" ca="1" si="121"/>
        <v/>
      </c>
      <c r="FQ35" t="str">
        <f t="shared" ca="1" si="53"/>
        <v/>
      </c>
      <c r="FR35" t="str">
        <f t="shared" ca="1" si="54"/>
        <v/>
      </c>
      <c r="FU35">
        <v>29</v>
      </c>
      <c r="FV35" t="str">
        <f t="shared" ca="1" si="55"/>
        <v/>
      </c>
      <c r="FW35" t="str">
        <f ca="1">IF(FV35&lt;&gt;"",VLOOKUP(FV35,Tabela1[],3,FALSE),"")</f>
        <v/>
      </c>
      <c r="FX35" t="str">
        <f t="shared" ca="1" si="159"/>
        <v/>
      </c>
      <c r="FY35" t="str">
        <f t="shared" ca="1" si="159"/>
        <v/>
      </c>
      <c r="FZ35" t="str">
        <f t="shared" ca="1" si="159"/>
        <v/>
      </c>
      <c r="GA35" t="str">
        <f t="shared" ca="1" si="159"/>
        <v/>
      </c>
      <c r="GB35" t="str">
        <f t="shared" ca="1" si="159"/>
        <v/>
      </c>
      <c r="GC35" t="str">
        <f t="shared" ca="1" si="159"/>
        <v/>
      </c>
      <c r="GD35" t="str">
        <f t="shared" ca="1" si="159"/>
        <v/>
      </c>
      <c r="GE35" t="str">
        <f t="shared" ca="1" si="159"/>
        <v/>
      </c>
      <c r="GP35">
        <v>9</v>
      </c>
      <c r="GQ35" t="str">
        <f t="shared" ca="1" si="171"/>
        <v/>
      </c>
      <c r="GR35" t="str">
        <f ca="1">_xlfn.IFNA(IF(VLOOKUP($GQ35,Tabela1[#All],6,FALSE)&lt;&gt;0,VLOOKUP($GQ35,Tabela1[#All],6,FALSE),""),"")</f>
        <v/>
      </c>
      <c r="GS35" t="str">
        <f ca="1">_xlfn.IFNA(IF(VLOOKUP($GQ35,Tabela1[#All],7,FALSE)&lt;&gt;0,VLOOKUP($GQ35,Tabela1[#All],7,FALSE),""),"")</f>
        <v/>
      </c>
      <c r="GT35" t="str">
        <f ca="1">_xlfn.IFNA(IF(VLOOKUP($GQ35,Tabela1[#All],8,FALSE)&lt;&gt;0,VLOOKUP($GQ35,Tabela1[#All],8,FALSE),""),"")</f>
        <v/>
      </c>
      <c r="GU35" t="str">
        <f ca="1">_xlfn.IFNA(IF(VLOOKUP($GQ35,Tabela1[#All],10,FALSE)&lt;&gt;"0",VLOOKUP($GQ35,Tabela1[#All],10,FALSE),""),"")</f>
        <v/>
      </c>
      <c r="GV35" t="str">
        <f t="shared" ca="1" si="58"/>
        <v/>
      </c>
      <c r="GW35" t="str">
        <f t="shared" ca="1" si="59"/>
        <v/>
      </c>
      <c r="GX35" t="str">
        <f t="shared" ca="1" si="60"/>
        <v/>
      </c>
      <c r="GY35" t="str">
        <f t="shared" ca="1" si="61"/>
        <v/>
      </c>
      <c r="GZ35" t="str">
        <f t="shared" ca="1" si="62"/>
        <v/>
      </c>
      <c r="HA35" t="str">
        <f t="shared" ca="1" si="63"/>
        <v/>
      </c>
      <c r="HB35" t="str">
        <f t="shared" ca="1" si="64"/>
        <v/>
      </c>
      <c r="HC35" t="str">
        <f t="shared" ca="1" si="105"/>
        <v/>
      </c>
      <c r="HD35" t="str">
        <f t="shared" ca="1" si="160"/>
        <v/>
      </c>
      <c r="HE35" t="str">
        <f t="shared" ca="1" si="160"/>
        <v/>
      </c>
      <c r="HF35" t="str">
        <f t="shared" ca="1" si="160"/>
        <v/>
      </c>
      <c r="HG35" t="str">
        <f ca="1">_xlfn.IFNA(IF(INDEX('Tabela kolorów'!$A$1:$AP$42,MATCH(HD35,'Tabela kolorów'!$A$1:$AP$1,0),MATCH(HE35,'Tabela kolorów'!$A$1:$A$42,0))=1,"+","-"),"")</f>
        <v/>
      </c>
      <c r="HH35" s="1" t="str">
        <f ca="1">_xlfn.IFNA(IF(INDEX('Tabela kolorów'!$A$1:$AP$42,MATCH(HD35,'Tabela kolorów'!$A$1:$AP$1,0),MATCH(HF35,'Tabela kolorów'!$A$1:$A$42,0))=1,"+","-"),"")</f>
        <v/>
      </c>
      <c r="HI35" s="1" t="str">
        <f ca="1">_xlfn.IFNA(IF(INDEX('Tabela kolorów'!$A$1:$AP$42,MATCH(HE35,'Tabela kolorów'!$A$1:$AP$1,0),MATCH(HF35,'Tabela kolorów'!$A$1:$A$42,0))=1,"+","-"),"")</f>
        <v/>
      </c>
      <c r="HJ35" t="str">
        <f t="shared" ca="1" si="122"/>
        <v/>
      </c>
      <c r="HK35" t="str">
        <f t="shared" ca="1" si="66"/>
        <v/>
      </c>
      <c r="HL35" t="str">
        <f t="shared" ca="1" si="67"/>
        <v/>
      </c>
      <c r="HO35">
        <v>29</v>
      </c>
      <c r="HP35" t="str">
        <f t="shared" ca="1" si="68"/>
        <v/>
      </c>
      <c r="HQ35" t="str">
        <f ca="1">IF(HP35&lt;&gt;"",VLOOKUP(HP35,Tabela1[],3,FALSE),"")</f>
        <v/>
      </c>
      <c r="HR35" t="str">
        <f t="shared" ca="1" si="161"/>
        <v/>
      </c>
      <c r="HS35" t="str">
        <f t="shared" ca="1" si="161"/>
        <v/>
      </c>
      <c r="HT35" t="str">
        <f t="shared" ca="1" si="161"/>
        <v/>
      </c>
      <c r="HU35" t="str">
        <f t="shared" ca="1" si="161"/>
        <v/>
      </c>
      <c r="HV35" t="str">
        <f t="shared" ca="1" si="161"/>
        <v/>
      </c>
      <c r="HW35" t="str">
        <f t="shared" ca="1" si="161"/>
        <v/>
      </c>
      <c r="HX35" t="str">
        <f t="shared" ca="1" si="161"/>
        <v/>
      </c>
      <c r="HY35" t="str">
        <f t="shared" ca="1" si="161"/>
        <v/>
      </c>
      <c r="IJ35">
        <v>9</v>
      </c>
      <c r="IK35" t="str">
        <f t="shared" ca="1" si="172"/>
        <v/>
      </c>
      <c r="IL35" t="str">
        <f ca="1">_xlfn.IFNA(IF(VLOOKUP($IK35,Tabela1[#All],6,FALSE)&lt;&gt;0,VLOOKUP($IK35,Tabela1[#All],6,FALSE),""),"")</f>
        <v/>
      </c>
      <c r="IM35" t="str">
        <f ca="1">_xlfn.IFNA(IF(VLOOKUP($IK35,Tabela1[#All],7,FALSE)&lt;&gt;0,VLOOKUP($IK35,Tabela1[#All],7,FALSE),""),"")</f>
        <v/>
      </c>
      <c r="IN35" t="str">
        <f ca="1">_xlfn.IFNA(IF(VLOOKUP($IK35,Tabela1[#All],8,FALSE)&lt;&gt;0,VLOOKUP($IK35,Tabela1[#All],8,FALSE),""),"")</f>
        <v/>
      </c>
      <c r="IO35" t="str">
        <f ca="1">_xlfn.IFNA(IF(VLOOKUP($IK35,Tabela1[#All],10,FALSE)&lt;&gt;"0",VLOOKUP($IK35,Tabela1[#All],10,FALSE),""),"")</f>
        <v/>
      </c>
      <c r="IP35" t="str">
        <f t="shared" ca="1" si="71"/>
        <v/>
      </c>
      <c r="IQ35" t="str">
        <f t="shared" ca="1" si="72"/>
        <v/>
      </c>
      <c r="IR35" t="str">
        <f t="shared" ca="1" si="73"/>
        <v/>
      </c>
      <c r="IS35" t="str">
        <f t="shared" ca="1" si="74"/>
        <v/>
      </c>
      <c r="IT35" t="str">
        <f t="shared" ca="1" si="75"/>
        <v/>
      </c>
      <c r="IU35" t="str">
        <f t="shared" ca="1" si="76"/>
        <v/>
      </c>
      <c r="IV35" t="str">
        <f t="shared" ca="1" si="77"/>
        <v/>
      </c>
      <c r="IW35" t="str">
        <f t="shared" ca="1" si="107"/>
        <v/>
      </c>
      <c r="IX35" t="str">
        <f t="shared" ca="1" si="162"/>
        <v/>
      </c>
      <c r="IY35" t="str">
        <f t="shared" ca="1" si="162"/>
        <v/>
      </c>
      <c r="IZ35" t="str">
        <f t="shared" ca="1" si="162"/>
        <v/>
      </c>
      <c r="JA35" t="str">
        <f ca="1">_xlfn.IFNA(IF(INDEX('Tabela kolorów'!$A$1:$AP$42,MATCH(IX35,'Tabela kolorów'!$A$1:$AP$1,0),MATCH(IY35,'Tabela kolorów'!$A$1:$A$42,0))=1,"+","-"),"")</f>
        <v/>
      </c>
      <c r="JB35" s="1" t="str">
        <f ca="1">_xlfn.IFNA(IF(INDEX('Tabela kolorów'!$A$1:$AP$42,MATCH(IX35,'Tabela kolorów'!$A$1:$AP$1,0),MATCH(IZ35,'Tabela kolorów'!$A$1:$A$42,0))=1,"+","-"),"")</f>
        <v/>
      </c>
      <c r="JC35" s="1" t="str">
        <f ca="1">_xlfn.IFNA(IF(INDEX('Tabela kolorów'!$A$1:$AP$42,MATCH(IY35,'Tabela kolorów'!$A$1:$AP$1,0),MATCH(IZ35,'Tabela kolorów'!$A$1:$A$42,0))=1,"+","-"),"")</f>
        <v/>
      </c>
      <c r="JD35" t="str">
        <f t="shared" ca="1" si="123"/>
        <v/>
      </c>
      <c r="JE35" t="str">
        <f t="shared" ca="1" si="79"/>
        <v/>
      </c>
      <c r="JF35" t="str">
        <f t="shared" ca="1" si="80"/>
        <v/>
      </c>
      <c r="JI35">
        <v>29</v>
      </c>
      <c r="JJ35" t="str">
        <f t="shared" ca="1" si="81"/>
        <v/>
      </c>
      <c r="JK35" t="str">
        <f ca="1">IF(JJ35&lt;&gt;"",VLOOKUP(JJ35,Tabela1[],3,FALSE),"")</f>
        <v/>
      </c>
      <c r="JL35" t="str">
        <f t="shared" ca="1" si="163"/>
        <v/>
      </c>
      <c r="JM35" t="str">
        <f t="shared" ca="1" si="163"/>
        <v/>
      </c>
      <c r="JN35" t="str">
        <f t="shared" ca="1" si="163"/>
        <v/>
      </c>
      <c r="JO35" t="str">
        <f t="shared" ca="1" si="163"/>
        <v/>
      </c>
      <c r="JP35" t="str">
        <f t="shared" ca="1" si="163"/>
        <v/>
      </c>
      <c r="JQ35" t="str">
        <f t="shared" ca="1" si="163"/>
        <v/>
      </c>
      <c r="JR35" t="str">
        <f t="shared" ca="1" si="163"/>
        <v/>
      </c>
      <c r="JS35" t="str">
        <f t="shared" ca="1" si="163"/>
        <v/>
      </c>
      <c r="KD35">
        <v>9</v>
      </c>
      <c r="KE35" t="str">
        <f t="shared" ca="1" si="173"/>
        <v/>
      </c>
      <c r="KF35" t="str">
        <f ca="1">_xlfn.IFNA(IF(VLOOKUP($KE35,Tabela1[#All],6,FALSE)&lt;&gt;0,VLOOKUP($KE35,Tabela1[#All],6,FALSE),""),"")</f>
        <v/>
      </c>
      <c r="KG35" t="str">
        <f ca="1">_xlfn.IFNA(IF(VLOOKUP($KE35,Tabela1[#All],7,FALSE)&lt;&gt;0,VLOOKUP($KE35,Tabela1[#All],7,FALSE),""),"")</f>
        <v/>
      </c>
      <c r="KH35" t="str">
        <f ca="1">_xlfn.IFNA(IF(VLOOKUP($KE35,Tabela1[#All],8,FALSE)&lt;&gt;0,VLOOKUP($KE35,Tabela1[#All],8,FALSE),""),"")</f>
        <v/>
      </c>
      <c r="KI35" t="str">
        <f ca="1">_xlfn.IFNA(IF(VLOOKUP($KE35,Tabela1[#All],10,FALSE)&lt;&gt;"0",VLOOKUP($KE35,Tabela1[#All],10,FALSE),""),"")</f>
        <v/>
      </c>
      <c r="KJ35" t="str">
        <f t="shared" ca="1" si="109"/>
        <v/>
      </c>
      <c r="KK35" t="str">
        <f t="shared" ca="1" si="110"/>
        <v/>
      </c>
      <c r="KL35" t="str">
        <f t="shared" ca="1" si="111"/>
        <v/>
      </c>
      <c r="KM35" t="str">
        <f t="shared" ca="1" si="84"/>
        <v/>
      </c>
      <c r="KN35" t="str">
        <f t="shared" ca="1" si="85"/>
        <v/>
      </c>
      <c r="KO35" t="str">
        <f t="shared" ca="1" si="86"/>
        <v/>
      </c>
      <c r="KP35" t="str">
        <f t="shared" ca="1" si="87"/>
        <v/>
      </c>
      <c r="KQ35" t="str">
        <f t="shared" ca="1" si="112"/>
        <v/>
      </c>
      <c r="KR35" t="str">
        <f t="shared" ca="1" si="164"/>
        <v/>
      </c>
      <c r="KS35" t="str">
        <f t="shared" ca="1" si="164"/>
        <v/>
      </c>
      <c r="KT35" t="str">
        <f t="shared" ca="1" si="164"/>
        <v/>
      </c>
      <c r="KU35" t="str">
        <f ca="1">_xlfn.IFNA(IF(INDEX('Tabela kolorów'!$A$1:$AP$42,MATCH(KR35,'Tabela kolorów'!$A$1:$AP$1,0),MATCH(KS35,'Tabela kolorów'!$A$1:$A$42,0))=1,"+","-"),"")</f>
        <v/>
      </c>
      <c r="KV35" s="1" t="str">
        <f ca="1">_xlfn.IFNA(IF(INDEX('Tabela kolorów'!$A$1:$AP$42,MATCH(KR35,'Tabela kolorów'!$A$1:$AP$1,0),MATCH(KT35,'Tabela kolorów'!$A$1:$A$42,0))=1,"+","-"),"")</f>
        <v/>
      </c>
      <c r="KW35" s="1" t="str">
        <f ca="1">_xlfn.IFNA(IF(INDEX('Tabela kolorów'!$A$1:$AP$42,MATCH(KS35,'Tabela kolorów'!$A$1:$AP$1,0),MATCH(KT35,'Tabela kolorów'!$A$1:$A$42,0))=1,"+","-"),"")</f>
        <v/>
      </c>
      <c r="KX35" t="str">
        <f t="shared" ca="1" si="133"/>
        <v/>
      </c>
      <c r="KY35" t="str">
        <f t="shared" ca="1" si="89"/>
        <v/>
      </c>
      <c r="KZ35" t="str">
        <f t="shared" ca="1" si="90"/>
        <v/>
      </c>
      <c r="LC35">
        <v>29</v>
      </c>
      <c r="LD35" t="str">
        <f t="shared" ca="1" si="91"/>
        <v/>
      </c>
      <c r="LE35" t="str">
        <f ca="1">IF(LD35&lt;&gt;"",VLOOKUP(LD35,Tabela1[],3,FALSE),"")</f>
        <v/>
      </c>
      <c r="LF35" t="str">
        <f t="shared" ca="1" si="165"/>
        <v/>
      </c>
      <c r="LG35" t="str">
        <f t="shared" ca="1" si="165"/>
        <v/>
      </c>
      <c r="LH35" t="str">
        <f t="shared" ca="1" si="165"/>
        <v/>
      </c>
      <c r="LI35" t="str">
        <f t="shared" ca="1" si="165"/>
        <v/>
      </c>
      <c r="LJ35" t="str">
        <f t="shared" ca="1" si="165"/>
        <v/>
      </c>
      <c r="LK35" t="str">
        <f t="shared" ca="1" si="165"/>
        <v/>
      </c>
      <c r="LL35" t="str">
        <f t="shared" ca="1" si="165"/>
        <v/>
      </c>
      <c r="LM35" t="str">
        <f t="shared" ca="1" si="165"/>
        <v/>
      </c>
    </row>
    <row r="36" spans="1:325" x14ac:dyDescent="0.3">
      <c r="A36" t="s">
        <v>772</v>
      </c>
      <c r="B36" t="s">
        <v>773</v>
      </c>
      <c r="C36" t="s">
        <v>456</v>
      </c>
      <c r="D36" t="s">
        <v>11</v>
      </c>
      <c r="E36" t="str">
        <f t="shared" si="0"/>
        <v>zimaelegancki</v>
      </c>
      <c r="F36" t="s">
        <v>431</v>
      </c>
      <c r="I36" t="s">
        <v>9</v>
      </c>
      <c r="L36" s="679">
        <v>8</v>
      </c>
      <c r="N36" s="672" t="str">
        <f>_xlfn.IFNA(IF(VLOOKUP($M36,Tabela1[#All],6,FALSE)&lt;&gt;0,VLOOKUP($M36,Tabela1[#All],6,FALSE),""),"")</f>
        <v/>
      </c>
      <c r="O36" s="672" t="str">
        <f>_xlfn.IFNA(IF(VLOOKUP($M36,Tabela1[#All],7,FALSE)&lt;&gt;0,VLOOKUP($M36,Tabela1[#All],7,FALSE),""),"")</f>
        <v/>
      </c>
      <c r="P36" s="672" t="str">
        <f>_xlfn.IFNA(IF(VLOOKUP($M36,Tabela1[#All],8,FALSE)&lt;&gt;0,VLOOKUP($M36,Tabela1[#All],8,FALSE),""),"")</f>
        <v/>
      </c>
      <c r="Q36" s="684" t="str">
        <f>_xlfn.IFNA(IF(VLOOKUP($M36,Tabela1[#All],10,FALSE)&lt;&gt;"0",VLOOKUP($M36,Tabela1[#All],10,FALSE),""),"")</f>
        <v/>
      </c>
      <c r="R36" s="686" t="str">
        <f t="shared" si="114"/>
        <v/>
      </c>
      <c r="S36" s="672" t="str">
        <f t="shared" si="115"/>
        <v/>
      </c>
      <c r="T36" s="672" t="str">
        <f t="shared" si="125"/>
        <v/>
      </c>
      <c r="U36" s="672" t="str">
        <f t="shared" si="126"/>
        <v/>
      </c>
      <c r="V36" s="672" t="str">
        <f t="shared" si="116"/>
        <v/>
      </c>
      <c r="W36" s="672" t="str">
        <f t="shared" si="127"/>
        <v/>
      </c>
      <c r="X36" s="687" t="str">
        <f t="shared" si="128"/>
        <v/>
      </c>
      <c r="Y36" s="686" t="str">
        <f t="shared" si="129"/>
        <v/>
      </c>
      <c r="Z36" s="672" t="str">
        <f t="shared" si="168"/>
        <v/>
      </c>
      <c r="AA36" s="672" t="str">
        <f t="shared" si="168"/>
        <v/>
      </c>
      <c r="AB36" s="679" t="str">
        <f t="shared" si="168"/>
        <v/>
      </c>
      <c r="AC36" s="685" t="str">
        <f>_xlfn.IFNA(IF(INDEX('Tabela kolorów'!$A$1:$AP$42,MATCH(Z36,'Tabela kolorów'!$A$1:$AP$1,0),MATCH(AA36,'Tabela kolorów'!$A$1:$A$42,0))=1,"+","-"),"")</f>
        <v/>
      </c>
      <c r="AD36" s="10" t="str">
        <f>_xlfn.IFNA(IF(INDEX('Tabela kolorów'!$A$1:$AP$42,MATCH(Z36,'Tabela kolorów'!$A$1:$AP$1,0),MATCH(AB36,'Tabela kolorów'!$A$1:$A$42,0))=1,"+","-"),"")</f>
        <v/>
      </c>
      <c r="AE36" s="10" t="str">
        <f>_xlfn.IFNA(IF(INDEX('Tabela kolorów'!$A$1:$AP$42,MATCH(AA36,'Tabela kolorów'!$A$1:$AP$1,0),MATCH(AB36,'Tabela kolorów'!$A$1:$A$42,0))=1,"+","-"),"")</f>
        <v/>
      </c>
      <c r="AF36" s="679" t="str">
        <f t="shared" si="136"/>
        <v/>
      </c>
      <c r="AG36" s="688" t="str">
        <f t="shared" si="118"/>
        <v/>
      </c>
      <c r="AH36" s="701" t="str">
        <f t="shared" si="131"/>
        <v/>
      </c>
      <c r="AK36" s="10">
        <v>29</v>
      </c>
      <c r="AL36" s="672" t="str">
        <f t="shared" ca="1" si="94"/>
        <v/>
      </c>
      <c r="AM36" s="672" t="str">
        <f ca="1">IF(AL36&lt;&gt;"",VLOOKUP(AL36,Tabela1[],3,FALSE),"")</f>
        <v/>
      </c>
      <c r="AN36" s="672" t="str">
        <f t="shared" ca="1" si="166"/>
        <v/>
      </c>
      <c r="AO36" s="672" t="str">
        <f t="shared" ca="1" si="166"/>
        <v/>
      </c>
      <c r="AP36" s="672" t="str">
        <f t="shared" ca="1" si="166"/>
        <v/>
      </c>
      <c r="AQ36" s="672" t="str">
        <f t="shared" ca="1" si="166"/>
        <v/>
      </c>
      <c r="AR36" s="672" t="str">
        <f t="shared" ca="1" si="166"/>
        <v/>
      </c>
      <c r="AS36" s="672" t="str">
        <f t="shared" ca="1" si="166"/>
        <v/>
      </c>
      <c r="AT36" s="672" t="str">
        <f t="shared" ca="1" si="166"/>
        <v/>
      </c>
      <c r="AU36" s="672" t="str">
        <f t="shared" ca="1" si="166"/>
        <v/>
      </c>
      <c r="BG36" s="392"/>
      <c r="BH36">
        <v>10</v>
      </c>
      <c r="BI36" t="str">
        <f t="shared" ca="1" si="167"/>
        <v/>
      </c>
      <c r="BJ36" t="str">
        <f ca="1">_xlfn.IFNA(IF(VLOOKUP($BI36,Tabela1[#All],6,FALSE)&lt;&gt;0,VLOOKUP($BI36,Tabela1[#All],6,FALSE),""),"")</f>
        <v/>
      </c>
      <c r="BK36" t="str">
        <f ca="1">_xlfn.IFNA(IF(VLOOKUP($BI36,Tabela1[#All],7,FALSE)&lt;&gt;0,VLOOKUP($BI36,Tabela1[#All],7,FALSE),""),"")</f>
        <v/>
      </c>
      <c r="BL36" t="str">
        <f ca="1">_xlfn.IFNA(IF(VLOOKUP($BI36,Tabela1[#All],8,FALSE)&lt;&gt;0,VLOOKUP($BI36,Tabela1[#All],8,FALSE),""),"")</f>
        <v/>
      </c>
      <c r="BM36" t="str">
        <f ca="1">_xlfn.IFNA(IF(VLOOKUP($BI36,Tabela1[#All],10,FALSE)&lt;&gt;"0",VLOOKUP($BI36,Tabela1[#All],10,FALSE),""),"")</f>
        <v/>
      </c>
      <c r="BN36" t="str">
        <f t="shared" ca="1" si="19"/>
        <v/>
      </c>
      <c r="BO36" t="str">
        <f t="shared" ca="1" si="20"/>
        <v/>
      </c>
      <c r="BP36" t="str">
        <f t="shared" ca="1" si="21"/>
        <v/>
      </c>
      <c r="BQ36" t="str">
        <f t="shared" ca="1" si="22"/>
        <v/>
      </c>
      <c r="BR36" t="str">
        <f t="shared" ca="1" si="23"/>
        <v/>
      </c>
      <c r="BS36" t="str">
        <f t="shared" ca="1" si="24"/>
        <v/>
      </c>
      <c r="BT36" t="str">
        <f t="shared" ca="1" si="25"/>
        <v/>
      </c>
      <c r="BU36" t="str">
        <f t="shared" ca="1" si="97"/>
        <v/>
      </c>
      <c r="BV36" t="str">
        <f t="shared" ca="1" si="154"/>
        <v/>
      </c>
      <c r="BW36" t="str">
        <f t="shared" ca="1" si="154"/>
        <v/>
      </c>
      <c r="BX36" t="str">
        <f t="shared" ca="1" si="154"/>
        <v/>
      </c>
      <c r="BY36" t="str">
        <f ca="1">_xlfn.IFNA(IF(INDEX('Tabela kolorów'!$A$1:$AP$42,MATCH(BV36,'Tabela kolorów'!$A$1:$AP$1,0),MATCH(BW36,'Tabela kolorów'!$A$1:$A$42,0))=1,"+","-"),"")</f>
        <v/>
      </c>
      <c r="BZ36" s="1" t="str">
        <f ca="1">_xlfn.IFNA(IF(INDEX('Tabela kolorów'!$A$1:$AP$42,MATCH(BV36,'Tabela kolorów'!$A$1:$AP$1,0),MATCH(BX36,'Tabela kolorów'!$A$1:$A$42,0))=1,"+","-"),"")</f>
        <v/>
      </c>
      <c r="CA36" s="1" t="str">
        <f ca="1">_xlfn.IFNA(IF(INDEX('Tabela kolorów'!$A$1:$AP$42,MATCH(BW36,'Tabela kolorów'!$A$1:$AP$1,0),MATCH(BX36,'Tabela kolorów'!$A$1:$A$42,0))=1,"+","-"),"")</f>
        <v/>
      </c>
      <c r="CB36" t="str">
        <f t="shared" ca="1" si="98"/>
        <v/>
      </c>
      <c r="CC36" t="str">
        <f t="shared" ca="1" si="27"/>
        <v/>
      </c>
      <c r="CD36" t="str">
        <f t="shared" ca="1" si="28"/>
        <v/>
      </c>
      <c r="CG36">
        <v>30</v>
      </c>
      <c r="CH36" t="str">
        <f t="shared" ca="1" si="29"/>
        <v/>
      </c>
      <c r="CI36" t="str">
        <f ca="1">IF(CH36&lt;&gt;"",VLOOKUP(CH36,Tabela1[],3,FALSE),"")</f>
        <v/>
      </c>
      <c r="CJ36" t="str">
        <f t="shared" ref="CJ36:CQ45" ca="1" si="174">IF($CH36&lt;&gt;"",IF($CI36=CJ$5,$CH36,""),"")</f>
        <v/>
      </c>
      <c r="CK36" t="str">
        <f t="shared" ca="1" si="174"/>
        <v/>
      </c>
      <c r="CL36" t="str">
        <f t="shared" ca="1" si="174"/>
        <v/>
      </c>
      <c r="CM36" t="str">
        <f t="shared" ca="1" si="174"/>
        <v/>
      </c>
      <c r="CN36" t="str">
        <f t="shared" ca="1" si="174"/>
        <v/>
      </c>
      <c r="CO36" t="str">
        <f t="shared" ca="1" si="174"/>
        <v/>
      </c>
      <c r="CP36" t="str">
        <f t="shared" ca="1" si="174"/>
        <v/>
      </c>
      <c r="CQ36" t="str">
        <f t="shared" ca="1" si="174"/>
        <v/>
      </c>
      <c r="DB36">
        <v>10</v>
      </c>
      <c r="DC36" t="str">
        <f t="shared" ca="1" si="169"/>
        <v/>
      </c>
      <c r="DD36" t="str">
        <f ca="1">_xlfn.IFNA(IF(VLOOKUP($DC36,Tabela1[#All],6,FALSE)&lt;&gt;0,VLOOKUP($DC36,Tabela1[#All],6,FALSE),""),"")</f>
        <v/>
      </c>
      <c r="DE36" t="str">
        <f ca="1">_xlfn.IFNA(IF(VLOOKUP($DC36,Tabela1[#All],7,FALSE)&lt;&gt;0,VLOOKUP($DC36,Tabela1[#All],7,FALSE),""),"")</f>
        <v/>
      </c>
      <c r="DF36" t="str">
        <f ca="1">_xlfn.IFNA(IF(VLOOKUP($DC36,Tabela1[#All],8,FALSE)&lt;&gt;0,VLOOKUP($DC36,Tabela1[#All],8,FALSE),""),"")</f>
        <v/>
      </c>
      <c r="DG36" t="str">
        <f ca="1">_xlfn.IFNA(IF(VLOOKUP($DC36,Tabela1[#All],10,FALSE)&lt;&gt;"0",VLOOKUP($DC36,Tabela1[#All],10,FALSE),""),"")</f>
        <v/>
      </c>
      <c r="DH36" t="str">
        <f t="shared" ca="1" si="32"/>
        <v/>
      </c>
      <c r="DI36" t="str">
        <f t="shared" ca="1" si="33"/>
        <v/>
      </c>
      <c r="DJ36" t="str">
        <f t="shared" ca="1" si="34"/>
        <v/>
      </c>
      <c r="DK36" t="str">
        <f t="shared" ca="1" si="35"/>
        <v/>
      </c>
      <c r="DL36" t="str">
        <f t="shared" ca="1" si="36"/>
        <v/>
      </c>
      <c r="DM36" t="str">
        <f t="shared" ca="1" si="37"/>
        <v/>
      </c>
      <c r="DN36" t="str">
        <f t="shared" ca="1" si="38"/>
        <v/>
      </c>
      <c r="DO36" t="str">
        <f t="shared" ca="1" si="134"/>
        <v/>
      </c>
      <c r="DP36" t="str">
        <f t="shared" ca="1" si="156"/>
        <v/>
      </c>
      <c r="DQ36" t="str">
        <f t="shared" ca="1" si="156"/>
        <v/>
      </c>
      <c r="DR36" t="str">
        <f t="shared" ca="1" si="156"/>
        <v/>
      </c>
      <c r="DS36" t="str">
        <f ca="1">_xlfn.IFNA(IF(INDEX('Tabela kolorów'!$A$1:$AP$42,MATCH(DP36,'Tabela kolorów'!$A$1:$AP$1,0),MATCH(DQ36,'Tabela kolorów'!$A$1:$A$42,0))=1,"+","-"),"")</f>
        <v/>
      </c>
      <c r="DT36" s="1" t="str">
        <f ca="1">_xlfn.IFNA(IF(INDEX('Tabela kolorów'!$A$1:$AP$42,MATCH(DP36,'Tabela kolorów'!$A$1:$AP$1,0),MATCH(DR36,'Tabela kolorów'!$A$1:$A$42,0))=1,"+","-"),"")</f>
        <v/>
      </c>
      <c r="DU36" s="1" t="str">
        <f ca="1">_xlfn.IFNA(IF(INDEX('Tabela kolorów'!$A$1:$AP$42,MATCH(DQ36,'Tabela kolorów'!$A$1:$AP$1,0),MATCH(DR36,'Tabela kolorów'!$A$1:$A$42,0))=1,"+","-"),"")</f>
        <v/>
      </c>
      <c r="DV36" t="str">
        <f t="shared" ca="1" si="120"/>
        <v/>
      </c>
      <c r="DW36" t="str">
        <f t="shared" ca="1" si="40"/>
        <v/>
      </c>
      <c r="DX36" t="str">
        <f t="shared" ca="1" si="41"/>
        <v/>
      </c>
      <c r="EA36">
        <v>30</v>
      </c>
      <c r="EB36" t="str">
        <f t="shared" ca="1" si="42"/>
        <v/>
      </c>
      <c r="EC36" t="str">
        <f ca="1">IF(EB36&lt;&gt;"",VLOOKUP(EB36,Tabela1[],3,FALSE),"")</f>
        <v/>
      </c>
      <c r="ED36" t="str">
        <f t="shared" ref="ED36:EK45" ca="1" si="175">IF($EB36&lt;&gt;"",IF($EC36=ED$5,$EB36,""),"")</f>
        <v/>
      </c>
      <c r="EE36" t="str">
        <f t="shared" ca="1" si="175"/>
        <v/>
      </c>
      <c r="EF36" t="str">
        <f t="shared" ca="1" si="175"/>
        <v/>
      </c>
      <c r="EG36" t="str">
        <f t="shared" ca="1" si="175"/>
        <v/>
      </c>
      <c r="EH36" t="str">
        <f t="shared" ca="1" si="175"/>
        <v/>
      </c>
      <c r="EI36" t="str">
        <f t="shared" ca="1" si="175"/>
        <v/>
      </c>
      <c r="EJ36" t="str">
        <f t="shared" ca="1" si="175"/>
        <v/>
      </c>
      <c r="EK36" t="str">
        <f t="shared" ca="1" si="175"/>
        <v/>
      </c>
      <c r="EV36">
        <v>10</v>
      </c>
      <c r="EW36" t="str">
        <f t="shared" ca="1" si="170"/>
        <v/>
      </c>
      <c r="EX36" t="str">
        <f ca="1">_xlfn.IFNA(IF(VLOOKUP($EW36,Tabela1[#All],6,FALSE)&lt;&gt;0,VLOOKUP($EW36,Tabela1[#All],6,FALSE),""),"")</f>
        <v/>
      </c>
      <c r="EY36" t="str">
        <f ca="1">_xlfn.IFNA(IF(VLOOKUP($EW36,Tabela1[#All],7,FALSE)&lt;&gt;0,VLOOKUP($EW36,Tabela1[#All],7,FALSE),""),"")</f>
        <v/>
      </c>
      <c r="EZ36" t="str">
        <f ca="1">_xlfn.IFNA(IF(VLOOKUP($EW36,Tabela1[#All],8,FALSE)&lt;&gt;0,VLOOKUP($EW36,Tabela1[#All],8,FALSE),""),"")</f>
        <v/>
      </c>
      <c r="FA36" t="str">
        <f ca="1">_xlfn.IFNA(IF(VLOOKUP($EW36,Tabela1[#All],10,FALSE)&lt;&gt;"0",VLOOKUP($EW36,Tabela1[#All],10,FALSE),""),"")</f>
        <v/>
      </c>
      <c r="FB36" t="str">
        <f t="shared" ca="1" si="45"/>
        <v/>
      </c>
      <c r="FC36" t="str">
        <f t="shared" ca="1" si="46"/>
        <v/>
      </c>
      <c r="FD36" t="str">
        <f t="shared" ca="1" si="47"/>
        <v/>
      </c>
      <c r="FE36" t="str">
        <f t="shared" ca="1" si="48"/>
        <v/>
      </c>
      <c r="FF36" t="str">
        <f t="shared" ca="1" si="49"/>
        <v/>
      </c>
      <c r="FG36" t="str">
        <f t="shared" ca="1" si="50"/>
        <v/>
      </c>
      <c r="FH36" t="str">
        <f t="shared" ca="1" si="51"/>
        <v/>
      </c>
      <c r="FI36" t="str">
        <f t="shared" ca="1" si="103"/>
        <v/>
      </c>
      <c r="FJ36" t="str">
        <f t="shared" ca="1" si="158"/>
        <v/>
      </c>
      <c r="FK36" t="str">
        <f t="shared" ca="1" si="158"/>
        <v/>
      </c>
      <c r="FL36" t="str">
        <f t="shared" ca="1" si="158"/>
        <v/>
      </c>
      <c r="FM36" t="str">
        <f ca="1">_xlfn.IFNA(IF(INDEX('Tabela kolorów'!$A$1:$AP$42,MATCH(FJ36,'Tabela kolorów'!$A$1:$AP$1,0),MATCH(FK36,'Tabela kolorów'!$A$1:$A$42,0))=1,"+","-"),"")</f>
        <v/>
      </c>
      <c r="FN36" s="1" t="str">
        <f ca="1">_xlfn.IFNA(IF(INDEX('Tabela kolorów'!$A$1:$AP$42,MATCH(FJ36,'Tabela kolorów'!$A$1:$AP$1,0),MATCH(FL36,'Tabela kolorów'!$A$1:$A$42,0))=1,"+","-"),"")</f>
        <v/>
      </c>
      <c r="FO36" s="1" t="str">
        <f ca="1">_xlfn.IFNA(IF(INDEX('Tabela kolorów'!$A$1:$AP$42,MATCH(FK36,'Tabela kolorów'!$A$1:$AP$1,0),MATCH(FL36,'Tabela kolorów'!$A$1:$A$42,0))=1,"+","-"),"")</f>
        <v/>
      </c>
      <c r="FP36" t="str">
        <f t="shared" ca="1" si="121"/>
        <v/>
      </c>
      <c r="FQ36" t="str">
        <f t="shared" ca="1" si="53"/>
        <v/>
      </c>
      <c r="FR36" t="str">
        <f t="shared" ca="1" si="54"/>
        <v/>
      </c>
      <c r="FU36">
        <v>30</v>
      </c>
      <c r="FV36" t="str">
        <f t="shared" ca="1" si="55"/>
        <v/>
      </c>
      <c r="FW36" t="str">
        <f ca="1">IF(FV36&lt;&gt;"",VLOOKUP(FV36,Tabela1[],3,FALSE),"")</f>
        <v/>
      </c>
      <c r="FX36" t="str">
        <f t="shared" ref="FX36:GE45" ca="1" si="176">IF($FV36&lt;&gt;"",IF($FW36=FX$5,$FV36,""),"")</f>
        <v/>
      </c>
      <c r="FY36" t="str">
        <f t="shared" ca="1" si="176"/>
        <v/>
      </c>
      <c r="FZ36" t="str">
        <f t="shared" ca="1" si="176"/>
        <v/>
      </c>
      <c r="GA36" t="str">
        <f t="shared" ca="1" si="176"/>
        <v/>
      </c>
      <c r="GB36" t="str">
        <f t="shared" ca="1" si="176"/>
        <v/>
      </c>
      <c r="GC36" t="str">
        <f t="shared" ca="1" si="176"/>
        <v/>
      </c>
      <c r="GD36" t="str">
        <f t="shared" ca="1" si="176"/>
        <v/>
      </c>
      <c r="GE36" t="str">
        <f t="shared" ca="1" si="176"/>
        <v/>
      </c>
      <c r="GP36">
        <v>10</v>
      </c>
      <c r="GQ36" t="str">
        <f t="shared" ca="1" si="171"/>
        <v/>
      </c>
      <c r="GR36" t="str">
        <f ca="1">_xlfn.IFNA(IF(VLOOKUP($GQ36,Tabela1[#All],6,FALSE)&lt;&gt;0,VLOOKUP($GQ36,Tabela1[#All],6,FALSE),""),"")</f>
        <v/>
      </c>
      <c r="GS36" t="str">
        <f ca="1">_xlfn.IFNA(IF(VLOOKUP($GQ36,Tabela1[#All],7,FALSE)&lt;&gt;0,VLOOKUP($GQ36,Tabela1[#All],7,FALSE),""),"")</f>
        <v/>
      </c>
      <c r="GT36" t="str">
        <f ca="1">_xlfn.IFNA(IF(VLOOKUP($GQ36,Tabela1[#All],8,FALSE)&lt;&gt;0,VLOOKUP($GQ36,Tabela1[#All],8,FALSE),""),"")</f>
        <v/>
      </c>
      <c r="GU36" t="str">
        <f ca="1">_xlfn.IFNA(IF(VLOOKUP($GQ36,Tabela1[#All],10,FALSE)&lt;&gt;"0",VLOOKUP($GQ36,Tabela1[#All],10,FALSE),""),"")</f>
        <v/>
      </c>
      <c r="GV36" t="str">
        <f t="shared" ca="1" si="58"/>
        <v/>
      </c>
      <c r="GW36" t="str">
        <f t="shared" ca="1" si="59"/>
        <v/>
      </c>
      <c r="GX36" t="str">
        <f t="shared" ca="1" si="60"/>
        <v/>
      </c>
      <c r="GY36" t="str">
        <f t="shared" ca="1" si="61"/>
        <v/>
      </c>
      <c r="GZ36" t="str">
        <f t="shared" ca="1" si="62"/>
        <v/>
      </c>
      <c r="HA36" t="str">
        <f t="shared" ca="1" si="63"/>
        <v/>
      </c>
      <c r="HB36" t="str">
        <f t="shared" ca="1" si="64"/>
        <v/>
      </c>
      <c r="HC36" t="str">
        <f t="shared" ca="1" si="105"/>
        <v/>
      </c>
      <c r="HD36" t="str">
        <f t="shared" ca="1" si="160"/>
        <v/>
      </c>
      <c r="HE36" t="str">
        <f t="shared" ca="1" si="160"/>
        <v/>
      </c>
      <c r="HF36" t="str">
        <f t="shared" ca="1" si="160"/>
        <v/>
      </c>
      <c r="HG36" t="str">
        <f ca="1">_xlfn.IFNA(IF(INDEX('Tabela kolorów'!$A$1:$AP$42,MATCH(HD36,'Tabela kolorów'!$A$1:$AP$1,0),MATCH(HE36,'Tabela kolorów'!$A$1:$A$42,0))=1,"+","-"),"")</f>
        <v/>
      </c>
      <c r="HH36" s="1" t="str">
        <f ca="1">_xlfn.IFNA(IF(INDEX('Tabela kolorów'!$A$1:$AP$42,MATCH(HD36,'Tabela kolorów'!$A$1:$AP$1,0),MATCH(HF36,'Tabela kolorów'!$A$1:$A$42,0))=1,"+","-"),"")</f>
        <v/>
      </c>
      <c r="HI36" s="1" t="str">
        <f ca="1">_xlfn.IFNA(IF(INDEX('Tabela kolorów'!$A$1:$AP$42,MATCH(HE36,'Tabela kolorów'!$A$1:$AP$1,0),MATCH(HF36,'Tabela kolorów'!$A$1:$A$42,0))=1,"+","-"),"")</f>
        <v/>
      </c>
      <c r="HJ36" t="str">
        <f t="shared" ca="1" si="122"/>
        <v/>
      </c>
      <c r="HK36" t="str">
        <f t="shared" ca="1" si="66"/>
        <v/>
      </c>
      <c r="HL36" t="str">
        <f t="shared" ca="1" si="67"/>
        <v/>
      </c>
      <c r="HO36">
        <v>30</v>
      </c>
      <c r="HP36" t="str">
        <f t="shared" ca="1" si="68"/>
        <v/>
      </c>
      <c r="HQ36" t="str">
        <f ca="1">IF(HP36&lt;&gt;"",VLOOKUP(HP36,Tabela1[],3,FALSE),"")</f>
        <v/>
      </c>
      <c r="HR36" t="str">
        <f t="shared" ref="HR36:HY45" ca="1" si="177">IF($HP36&lt;&gt;"",IF($HQ36=HR$5,$HP36,""),"")</f>
        <v/>
      </c>
      <c r="HS36" t="str">
        <f t="shared" ca="1" si="177"/>
        <v/>
      </c>
      <c r="HT36" t="str">
        <f t="shared" ca="1" si="177"/>
        <v/>
      </c>
      <c r="HU36" t="str">
        <f t="shared" ca="1" si="177"/>
        <v/>
      </c>
      <c r="HV36" t="str">
        <f t="shared" ca="1" si="177"/>
        <v/>
      </c>
      <c r="HW36" t="str">
        <f t="shared" ca="1" si="177"/>
        <v/>
      </c>
      <c r="HX36" t="str">
        <f t="shared" ca="1" si="177"/>
        <v/>
      </c>
      <c r="HY36" t="str">
        <f t="shared" ca="1" si="177"/>
        <v/>
      </c>
      <c r="IJ36">
        <v>10</v>
      </c>
      <c r="IK36" t="str">
        <f t="shared" ca="1" si="172"/>
        <v/>
      </c>
      <c r="IL36" t="str">
        <f ca="1">_xlfn.IFNA(IF(VLOOKUP($IK36,Tabela1[#All],6,FALSE)&lt;&gt;0,VLOOKUP($IK36,Tabela1[#All],6,FALSE),""),"")</f>
        <v/>
      </c>
      <c r="IM36" t="str">
        <f ca="1">_xlfn.IFNA(IF(VLOOKUP($IK36,Tabela1[#All],7,FALSE)&lt;&gt;0,VLOOKUP($IK36,Tabela1[#All],7,FALSE),""),"")</f>
        <v/>
      </c>
      <c r="IN36" t="str">
        <f ca="1">_xlfn.IFNA(IF(VLOOKUP($IK36,Tabela1[#All],8,FALSE)&lt;&gt;0,VLOOKUP($IK36,Tabela1[#All],8,FALSE),""),"")</f>
        <v/>
      </c>
      <c r="IO36" t="str">
        <f ca="1">_xlfn.IFNA(IF(VLOOKUP($IK36,Tabela1[#All],10,FALSE)&lt;&gt;"0",VLOOKUP($IK36,Tabela1[#All],10,FALSE),""),"")</f>
        <v/>
      </c>
      <c r="IP36" t="str">
        <f t="shared" ca="1" si="71"/>
        <v/>
      </c>
      <c r="IQ36" t="str">
        <f t="shared" ca="1" si="72"/>
        <v/>
      </c>
      <c r="IR36" t="str">
        <f t="shared" ca="1" si="73"/>
        <v/>
      </c>
      <c r="IS36" t="str">
        <f t="shared" ca="1" si="74"/>
        <v/>
      </c>
      <c r="IT36" t="str">
        <f t="shared" ca="1" si="75"/>
        <v/>
      </c>
      <c r="IU36" t="str">
        <f t="shared" ca="1" si="76"/>
        <v/>
      </c>
      <c r="IV36" t="str">
        <f t="shared" ca="1" si="77"/>
        <v/>
      </c>
      <c r="IW36" t="str">
        <f t="shared" ca="1" si="107"/>
        <v/>
      </c>
      <c r="IX36" t="str">
        <f t="shared" ca="1" si="162"/>
        <v/>
      </c>
      <c r="IY36" t="str">
        <f t="shared" ca="1" si="162"/>
        <v/>
      </c>
      <c r="IZ36" t="str">
        <f t="shared" ca="1" si="162"/>
        <v/>
      </c>
      <c r="JA36" t="str">
        <f ca="1">_xlfn.IFNA(IF(INDEX('Tabela kolorów'!$A$1:$AP$42,MATCH(IX36,'Tabela kolorów'!$A$1:$AP$1,0),MATCH(IY36,'Tabela kolorów'!$A$1:$A$42,0))=1,"+","-"),"")</f>
        <v/>
      </c>
      <c r="JB36" s="1" t="str">
        <f ca="1">_xlfn.IFNA(IF(INDEX('Tabela kolorów'!$A$1:$AP$42,MATCH(IX36,'Tabela kolorów'!$A$1:$AP$1,0),MATCH(IZ36,'Tabela kolorów'!$A$1:$A$42,0))=1,"+","-"),"")</f>
        <v/>
      </c>
      <c r="JC36" s="1" t="str">
        <f ca="1">_xlfn.IFNA(IF(INDEX('Tabela kolorów'!$A$1:$AP$42,MATCH(IY36,'Tabela kolorów'!$A$1:$AP$1,0),MATCH(IZ36,'Tabela kolorów'!$A$1:$A$42,0))=1,"+","-"),"")</f>
        <v/>
      </c>
      <c r="JD36" t="str">
        <f t="shared" ca="1" si="123"/>
        <v/>
      </c>
      <c r="JE36" t="str">
        <f t="shared" ca="1" si="79"/>
        <v/>
      </c>
      <c r="JF36" t="str">
        <f t="shared" ca="1" si="80"/>
        <v/>
      </c>
      <c r="JI36">
        <v>30</v>
      </c>
      <c r="JJ36" t="str">
        <f t="shared" ca="1" si="81"/>
        <v/>
      </c>
      <c r="JK36" t="str">
        <f ca="1">IF(JJ36&lt;&gt;"",VLOOKUP(JJ36,Tabela1[],3,FALSE),"")</f>
        <v/>
      </c>
      <c r="JL36" t="str">
        <f t="shared" ref="JL36:JS45" ca="1" si="178">IF($JJ36&lt;&gt;"",IF($JK36=JL$5,$JJ36,""),"")</f>
        <v/>
      </c>
      <c r="JM36" t="str">
        <f t="shared" ca="1" si="178"/>
        <v/>
      </c>
      <c r="JN36" t="str">
        <f t="shared" ca="1" si="178"/>
        <v/>
      </c>
      <c r="JO36" t="str">
        <f t="shared" ca="1" si="178"/>
        <v/>
      </c>
      <c r="JP36" t="str">
        <f t="shared" ca="1" si="178"/>
        <v/>
      </c>
      <c r="JQ36" t="str">
        <f t="shared" ca="1" si="178"/>
        <v/>
      </c>
      <c r="JR36" t="str">
        <f t="shared" ca="1" si="178"/>
        <v/>
      </c>
      <c r="JS36" t="str">
        <f t="shared" ca="1" si="178"/>
        <v/>
      </c>
      <c r="KD36">
        <v>10</v>
      </c>
      <c r="KE36" t="str">
        <f t="shared" ca="1" si="173"/>
        <v/>
      </c>
      <c r="KF36" t="str">
        <f ca="1">_xlfn.IFNA(IF(VLOOKUP($KE36,Tabela1[#All],6,FALSE)&lt;&gt;0,VLOOKUP($KE36,Tabela1[#All],6,FALSE),""),"")</f>
        <v/>
      </c>
      <c r="KG36" t="str">
        <f ca="1">_xlfn.IFNA(IF(VLOOKUP($KE36,Tabela1[#All],7,FALSE)&lt;&gt;0,VLOOKUP($KE36,Tabela1[#All],7,FALSE),""),"")</f>
        <v/>
      </c>
      <c r="KH36" t="str">
        <f ca="1">_xlfn.IFNA(IF(VLOOKUP($KE36,Tabela1[#All],8,FALSE)&lt;&gt;0,VLOOKUP($KE36,Tabela1[#All],8,FALSE),""),"")</f>
        <v/>
      </c>
      <c r="KI36" t="str">
        <f ca="1">_xlfn.IFNA(IF(VLOOKUP($KE36,Tabela1[#All],10,FALSE)&lt;&gt;"0",VLOOKUP($KE36,Tabela1[#All],10,FALSE),""),"")</f>
        <v/>
      </c>
      <c r="KJ36" t="str">
        <f t="shared" ca="1" si="109"/>
        <v/>
      </c>
      <c r="KK36" t="str">
        <f t="shared" ca="1" si="110"/>
        <v/>
      </c>
      <c r="KL36" t="str">
        <f t="shared" ca="1" si="111"/>
        <v/>
      </c>
      <c r="KM36" t="str">
        <f t="shared" ca="1" si="84"/>
        <v/>
      </c>
      <c r="KN36" t="str">
        <f t="shared" ca="1" si="85"/>
        <v/>
      </c>
      <c r="KO36" t="str">
        <f t="shared" ca="1" si="86"/>
        <v/>
      </c>
      <c r="KP36" t="str">
        <f t="shared" ca="1" si="87"/>
        <v/>
      </c>
      <c r="KQ36" t="str">
        <f t="shared" ca="1" si="112"/>
        <v/>
      </c>
      <c r="KR36" t="str">
        <f t="shared" ca="1" si="164"/>
        <v/>
      </c>
      <c r="KS36" t="str">
        <f t="shared" ca="1" si="164"/>
        <v/>
      </c>
      <c r="KT36" t="str">
        <f t="shared" ca="1" si="164"/>
        <v/>
      </c>
      <c r="KU36" t="str">
        <f ca="1">_xlfn.IFNA(IF(INDEX('Tabela kolorów'!$A$1:$AP$42,MATCH(KR36,'Tabela kolorów'!$A$1:$AP$1,0),MATCH(KS36,'Tabela kolorów'!$A$1:$A$42,0))=1,"+","-"),"")</f>
        <v/>
      </c>
      <c r="KV36" s="1" t="str">
        <f ca="1">_xlfn.IFNA(IF(INDEX('Tabela kolorów'!$A$1:$AP$42,MATCH(KR36,'Tabela kolorów'!$A$1:$AP$1,0),MATCH(KT36,'Tabela kolorów'!$A$1:$A$42,0))=1,"+","-"),"")</f>
        <v/>
      </c>
      <c r="KW36" s="1" t="str">
        <f ca="1">_xlfn.IFNA(IF(INDEX('Tabela kolorów'!$A$1:$AP$42,MATCH(KS36,'Tabela kolorów'!$A$1:$AP$1,0),MATCH(KT36,'Tabela kolorów'!$A$1:$A$42,0))=1,"+","-"),"")</f>
        <v/>
      </c>
      <c r="KX36" t="str">
        <f t="shared" ca="1" si="133"/>
        <v/>
      </c>
      <c r="KY36" t="str">
        <f t="shared" ca="1" si="89"/>
        <v/>
      </c>
      <c r="KZ36" t="str">
        <f t="shared" ca="1" si="90"/>
        <v/>
      </c>
      <c r="LC36">
        <v>30</v>
      </c>
      <c r="LD36" t="str">
        <f t="shared" ca="1" si="91"/>
        <v/>
      </c>
      <c r="LE36" t="str">
        <f ca="1">IF(LD36&lt;&gt;"",VLOOKUP(LD36,Tabela1[],3,FALSE),"")</f>
        <v/>
      </c>
      <c r="LF36" t="str">
        <f t="shared" ref="LF36:LM45" ca="1" si="179">IF($LD36&lt;&gt;"",IF($LE36=LF$5,$LD36,""),"")</f>
        <v/>
      </c>
      <c r="LG36" t="str">
        <f t="shared" ca="1" si="179"/>
        <v/>
      </c>
      <c r="LH36" t="str">
        <f t="shared" ca="1" si="179"/>
        <v/>
      </c>
      <c r="LI36" t="str">
        <f t="shared" ca="1" si="179"/>
        <v/>
      </c>
      <c r="LJ36" t="str">
        <f t="shared" ca="1" si="179"/>
        <v/>
      </c>
      <c r="LK36" t="str">
        <f t="shared" ca="1" si="179"/>
        <v/>
      </c>
      <c r="LL36" t="str">
        <f t="shared" ca="1" si="179"/>
        <v/>
      </c>
      <c r="LM36" t="str">
        <f t="shared" ca="1" si="179"/>
        <v/>
      </c>
    </row>
    <row r="37" spans="1:325" x14ac:dyDescent="0.3">
      <c r="A37" t="s">
        <v>759</v>
      </c>
      <c r="B37" t="s">
        <v>451</v>
      </c>
      <c r="C37" t="s">
        <v>456</v>
      </c>
      <c r="D37" t="s">
        <v>13</v>
      </c>
      <c r="E37" t="str">
        <f t="shared" si="0"/>
        <v>zimauniwersalny</v>
      </c>
      <c r="F37" t="s">
        <v>431</v>
      </c>
      <c r="I37" t="s">
        <v>9</v>
      </c>
      <c r="L37" s="679">
        <v>9</v>
      </c>
      <c r="N37" s="672" t="str">
        <f>_xlfn.IFNA(IF(VLOOKUP($M37,Tabela1[#All],6,FALSE)&lt;&gt;0,VLOOKUP($M37,Tabela1[#All],6,FALSE),""),"")</f>
        <v/>
      </c>
      <c r="O37" s="672" t="str">
        <f>_xlfn.IFNA(IF(VLOOKUP($M37,Tabela1[#All],7,FALSE)&lt;&gt;0,VLOOKUP($M37,Tabela1[#All],7,FALSE),""),"")</f>
        <v/>
      </c>
      <c r="P37" s="672" t="str">
        <f>_xlfn.IFNA(IF(VLOOKUP($M37,Tabela1[#All],8,FALSE)&lt;&gt;0,VLOOKUP($M37,Tabela1[#All],8,FALSE),""),"")</f>
        <v/>
      </c>
      <c r="Q37" s="684" t="str">
        <f>_xlfn.IFNA(IF(VLOOKUP($M37,Tabela1[#All],10,FALSE)&lt;&gt;"0",VLOOKUP($M37,Tabela1[#All],10,FALSE),""),"")</f>
        <v/>
      </c>
      <c r="R37" s="686" t="str">
        <f t="shared" si="114"/>
        <v/>
      </c>
      <c r="S37" s="672" t="str">
        <f t="shared" si="115"/>
        <v/>
      </c>
      <c r="T37" s="672" t="str">
        <f t="shared" si="125"/>
        <v/>
      </c>
      <c r="U37" s="672" t="str">
        <f t="shared" si="126"/>
        <v/>
      </c>
      <c r="V37" s="672" t="str">
        <f t="shared" si="116"/>
        <v/>
      </c>
      <c r="W37" s="672" t="str">
        <f t="shared" si="127"/>
        <v/>
      </c>
      <c r="X37" s="687" t="str">
        <f t="shared" si="128"/>
        <v/>
      </c>
      <c r="Y37" s="686" t="str">
        <f t="shared" si="129"/>
        <v/>
      </c>
      <c r="Z37" s="672" t="str">
        <f t="shared" si="168"/>
        <v/>
      </c>
      <c r="AA37" s="672" t="str">
        <f t="shared" si="168"/>
        <v/>
      </c>
      <c r="AB37" s="679" t="str">
        <f t="shared" si="168"/>
        <v/>
      </c>
      <c r="AC37" s="685" t="str">
        <f>_xlfn.IFNA(IF(INDEX('Tabela kolorów'!$A$1:$AP$42,MATCH(Z37,'Tabela kolorów'!$A$1:$AP$1,0),MATCH(AA37,'Tabela kolorów'!$A$1:$A$42,0))=1,"+","-"),"")</f>
        <v/>
      </c>
      <c r="AD37" s="10" t="str">
        <f>_xlfn.IFNA(IF(INDEX('Tabela kolorów'!$A$1:$AP$42,MATCH(Z37,'Tabela kolorów'!$A$1:$AP$1,0),MATCH(AB37,'Tabela kolorów'!$A$1:$A$42,0))=1,"+","-"),"")</f>
        <v/>
      </c>
      <c r="AE37" s="10" t="str">
        <f>_xlfn.IFNA(IF(INDEX('Tabela kolorów'!$A$1:$AP$42,MATCH(AA37,'Tabela kolorów'!$A$1:$AP$1,0),MATCH(AB37,'Tabela kolorów'!$A$1:$A$42,0))=1,"+","-"),"")</f>
        <v/>
      </c>
      <c r="AF37" s="679" t="str">
        <f t="shared" si="136"/>
        <v/>
      </c>
      <c r="AG37" s="688" t="str">
        <f t="shared" si="118"/>
        <v/>
      </c>
      <c r="AH37" s="701" t="str">
        <f t="shared" si="131"/>
        <v/>
      </c>
      <c r="AK37" s="10">
        <v>30</v>
      </c>
      <c r="AL37" s="672" t="str">
        <f t="shared" ca="1" si="94"/>
        <v/>
      </c>
      <c r="AM37" s="672" t="str">
        <f ca="1">IF(AL37&lt;&gt;"",VLOOKUP(AL37,Tabela1[],3,FALSE),"")</f>
        <v/>
      </c>
      <c r="AN37" s="672" t="str">
        <f t="shared" ref="AN37:AU46" ca="1" si="180">IF($AL37&lt;&gt;"",IF($AM37=AN$6,$AL37,""),"")</f>
        <v/>
      </c>
      <c r="AO37" s="672" t="str">
        <f t="shared" ca="1" si="180"/>
        <v/>
      </c>
      <c r="AP37" s="672" t="str">
        <f t="shared" ca="1" si="180"/>
        <v/>
      </c>
      <c r="AQ37" s="672" t="str">
        <f t="shared" ca="1" si="180"/>
        <v/>
      </c>
      <c r="AR37" s="672" t="str">
        <f t="shared" ca="1" si="180"/>
        <v/>
      </c>
      <c r="AS37" s="672" t="str">
        <f t="shared" ca="1" si="180"/>
        <v/>
      </c>
      <c r="AT37" s="672" t="str">
        <f t="shared" ca="1" si="180"/>
        <v/>
      </c>
      <c r="AU37" s="672" t="str">
        <f t="shared" ca="1" si="180"/>
        <v/>
      </c>
      <c r="BG37" s="392"/>
      <c r="BH37">
        <v>11</v>
      </c>
      <c r="BI37" t="str">
        <f t="shared" ca="1" si="167"/>
        <v/>
      </c>
      <c r="BJ37" t="str">
        <f ca="1">_xlfn.IFNA(IF(VLOOKUP($BI37,Tabela1[#All],6,FALSE)&lt;&gt;0,VLOOKUP($BI37,Tabela1[#All],6,FALSE),""),"")</f>
        <v/>
      </c>
      <c r="BK37" t="str">
        <f ca="1">_xlfn.IFNA(IF(VLOOKUP($BI37,Tabela1[#All],7,FALSE)&lt;&gt;0,VLOOKUP($BI37,Tabela1[#All],7,FALSE),""),"")</f>
        <v/>
      </c>
      <c r="BL37" t="str">
        <f ca="1">_xlfn.IFNA(IF(VLOOKUP($BI37,Tabela1[#All],8,FALSE)&lt;&gt;0,VLOOKUP($BI37,Tabela1[#All],8,FALSE),""),"")</f>
        <v/>
      </c>
      <c r="BM37" t="str">
        <f ca="1">_xlfn.IFNA(IF(VLOOKUP($BI37,Tabela1[#All],10,FALSE)&lt;&gt;"0",VLOOKUP($BI37,Tabela1[#All],10,FALSE),""),"")</f>
        <v/>
      </c>
      <c r="BN37" t="str">
        <f t="shared" ca="1" si="19"/>
        <v/>
      </c>
      <c r="BO37" t="str">
        <f t="shared" ca="1" si="20"/>
        <v/>
      </c>
      <c r="BP37" t="str">
        <f t="shared" ca="1" si="21"/>
        <v/>
      </c>
      <c r="BQ37" t="str">
        <f t="shared" ca="1" si="22"/>
        <v/>
      </c>
      <c r="BR37" t="str">
        <f t="shared" ca="1" si="23"/>
        <v/>
      </c>
      <c r="BS37" t="str">
        <f t="shared" ca="1" si="24"/>
        <v/>
      </c>
      <c r="BT37" t="str">
        <f t="shared" ca="1" si="25"/>
        <v/>
      </c>
      <c r="BU37" t="str">
        <f t="shared" ca="1" si="97"/>
        <v/>
      </c>
      <c r="BV37" t="str">
        <f t="shared" ca="1" si="154"/>
        <v/>
      </c>
      <c r="BW37" t="str">
        <f t="shared" ca="1" si="154"/>
        <v/>
      </c>
      <c r="BX37" t="str">
        <f t="shared" ca="1" si="154"/>
        <v/>
      </c>
      <c r="BY37" t="str">
        <f ca="1">_xlfn.IFNA(IF(INDEX('Tabela kolorów'!$A$1:$AP$42,MATCH(BV37,'Tabela kolorów'!$A$1:$AP$1,0),MATCH(BW37,'Tabela kolorów'!$A$1:$A$42,0))=1,"+","-"),"")</f>
        <v/>
      </c>
      <c r="BZ37" s="1" t="str">
        <f ca="1">_xlfn.IFNA(IF(INDEX('Tabela kolorów'!$A$1:$AP$42,MATCH(BV37,'Tabela kolorów'!$A$1:$AP$1,0),MATCH(BX37,'Tabela kolorów'!$A$1:$A$42,0))=1,"+","-"),"")</f>
        <v/>
      </c>
      <c r="CA37" s="1" t="str">
        <f ca="1">_xlfn.IFNA(IF(INDEX('Tabela kolorów'!$A$1:$AP$42,MATCH(BW37,'Tabela kolorów'!$A$1:$AP$1,0),MATCH(BX37,'Tabela kolorów'!$A$1:$A$42,0))=1,"+","-"),"")</f>
        <v/>
      </c>
      <c r="CB37" t="str">
        <f t="shared" ca="1" si="98"/>
        <v/>
      </c>
      <c r="CC37" t="str">
        <f t="shared" ca="1" si="27"/>
        <v/>
      </c>
      <c r="CD37" t="str">
        <f t="shared" ca="1" si="28"/>
        <v/>
      </c>
      <c r="CG37">
        <v>31</v>
      </c>
      <c r="CH37" t="str">
        <f t="shared" ca="1" si="29"/>
        <v/>
      </c>
      <c r="CI37" t="str">
        <f ca="1">IF(CH37&lt;&gt;"",VLOOKUP(CH37,Tabela1[],3,FALSE),"")</f>
        <v/>
      </c>
      <c r="CJ37" t="str">
        <f t="shared" ca="1" si="174"/>
        <v/>
      </c>
      <c r="CK37" t="str">
        <f t="shared" ca="1" si="174"/>
        <v/>
      </c>
      <c r="CL37" t="str">
        <f t="shared" ca="1" si="174"/>
        <v/>
      </c>
      <c r="CM37" t="str">
        <f t="shared" ca="1" si="174"/>
        <v/>
      </c>
      <c r="CN37" t="str">
        <f t="shared" ca="1" si="174"/>
        <v/>
      </c>
      <c r="CO37" t="str">
        <f t="shared" ca="1" si="174"/>
        <v/>
      </c>
      <c r="CP37" t="str">
        <f t="shared" ca="1" si="174"/>
        <v/>
      </c>
      <c r="CQ37" t="str">
        <f t="shared" ca="1" si="174"/>
        <v/>
      </c>
      <c r="DB37">
        <v>11</v>
      </c>
      <c r="DC37" t="str">
        <f t="shared" ca="1" si="169"/>
        <v/>
      </c>
      <c r="DD37" t="str">
        <f ca="1">_xlfn.IFNA(IF(VLOOKUP($DC37,Tabela1[#All],6,FALSE)&lt;&gt;0,VLOOKUP($DC37,Tabela1[#All],6,FALSE),""),"")</f>
        <v/>
      </c>
      <c r="DE37" t="str">
        <f ca="1">_xlfn.IFNA(IF(VLOOKUP($DC37,Tabela1[#All],7,FALSE)&lt;&gt;0,VLOOKUP($DC37,Tabela1[#All],7,FALSE),""),"")</f>
        <v/>
      </c>
      <c r="DF37" t="str">
        <f ca="1">_xlfn.IFNA(IF(VLOOKUP($DC37,Tabela1[#All],8,FALSE)&lt;&gt;0,VLOOKUP($DC37,Tabela1[#All],8,FALSE),""),"")</f>
        <v/>
      </c>
      <c r="DG37" t="str">
        <f ca="1">_xlfn.IFNA(IF(VLOOKUP($DC37,Tabela1[#All],10,FALSE)&lt;&gt;"0",VLOOKUP($DC37,Tabela1[#All],10,FALSE),""),"")</f>
        <v/>
      </c>
      <c r="DH37" t="str">
        <f t="shared" ca="1" si="32"/>
        <v/>
      </c>
      <c r="DI37" t="str">
        <f t="shared" ca="1" si="33"/>
        <v/>
      </c>
      <c r="DJ37" t="str">
        <f t="shared" ca="1" si="34"/>
        <v/>
      </c>
      <c r="DK37" t="str">
        <f t="shared" ca="1" si="35"/>
        <v/>
      </c>
      <c r="DL37" t="str">
        <f t="shared" ca="1" si="36"/>
        <v/>
      </c>
      <c r="DM37" t="str">
        <f t="shared" ca="1" si="37"/>
        <v/>
      </c>
      <c r="DN37" t="str">
        <f t="shared" ca="1" si="38"/>
        <v/>
      </c>
      <c r="DO37" t="str">
        <f t="shared" ca="1" si="134"/>
        <v/>
      </c>
      <c r="DP37" t="str">
        <f t="shared" ca="1" si="156"/>
        <v/>
      </c>
      <c r="DQ37" t="str">
        <f t="shared" ca="1" si="156"/>
        <v/>
      </c>
      <c r="DR37" t="str">
        <f t="shared" ca="1" si="156"/>
        <v/>
      </c>
      <c r="DS37" t="str">
        <f ca="1">_xlfn.IFNA(IF(INDEX('Tabela kolorów'!$A$1:$AP$42,MATCH(DP37,'Tabela kolorów'!$A$1:$AP$1,0),MATCH(DQ37,'Tabela kolorów'!$A$1:$A$42,0))=1,"+","-"),"")</f>
        <v/>
      </c>
      <c r="DT37" s="1" t="str">
        <f ca="1">_xlfn.IFNA(IF(INDEX('Tabela kolorów'!$A$1:$AP$42,MATCH(DP37,'Tabela kolorów'!$A$1:$AP$1,0),MATCH(DR37,'Tabela kolorów'!$A$1:$A$42,0))=1,"+","-"),"")</f>
        <v/>
      </c>
      <c r="DU37" s="1" t="str">
        <f ca="1">_xlfn.IFNA(IF(INDEX('Tabela kolorów'!$A$1:$AP$42,MATCH(DQ37,'Tabela kolorów'!$A$1:$AP$1,0),MATCH(DR37,'Tabela kolorów'!$A$1:$A$42,0))=1,"+","-"),"")</f>
        <v/>
      </c>
      <c r="DV37" t="str">
        <f t="shared" ca="1" si="120"/>
        <v/>
      </c>
      <c r="DW37" t="str">
        <f t="shared" ca="1" si="40"/>
        <v/>
      </c>
      <c r="DX37" t="str">
        <f t="shared" ca="1" si="41"/>
        <v/>
      </c>
      <c r="EA37">
        <v>31</v>
      </c>
      <c r="EB37" t="str">
        <f t="shared" ca="1" si="42"/>
        <v/>
      </c>
      <c r="EC37" t="str">
        <f ca="1">IF(EB37&lt;&gt;"",VLOOKUP(EB37,Tabela1[],3,FALSE),"")</f>
        <v/>
      </c>
      <c r="ED37" t="str">
        <f t="shared" ca="1" si="175"/>
        <v/>
      </c>
      <c r="EE37" t="str">
        <f t="shared" ca="1" si="175"/>
        <v/>
      </c>
      <c r="EF37" t="str">
        <f t="shared" ca="1" si="175"/>
        <v/>
      </c>
      <c r="EG37" t="str">
        <f t="shared" ca="1" si="175"/>
        <v/>
      </c>
      <c r="EH37" t="str">
        <f t="shared" ca="1" si="175"/>
        <v/>
      </c>
      <c r="EI37" t="str">
        <f t="shared" ca="1" si="175"/>
        <v/>
      </c>
      <c r="EJ37" t="str">
        <f t="shared" ca="1" si="175"/>
        <v/>
      </c>
      <c r="EK37" t="str">
        <f t="shared" ca="1" si="175"/>
        <v/>
      </c>
      <c r="EV37">
        <v>11</v>
      </c>
      <c r="EW37" t="str">
        <f t="shared" ca="1" si="170"/>
        <v/>
      </c>
      <c r="EX37" t="str">
        <f ca="1">_xlfn.IFNA(IF(VLOOKUP($EW37,Tabela1[#All],6,FALSE)&lt;&gt;0,VLOOKUP($EW37,Tabela1[#All],6,FALSE),""),"")</f>
        <v/>
      </c>
      <c r="EY37" t="str">
        <f ca="1">_xlfn.IFNA(IF(VLOOKUP($EW37,Tabela1[#All],7,FALSE)&lt;&gt;0,VLOOKUP($EW37,Tabela1[#All],7,FALSE),""),"")</f>
        <v/>
      </c>
      <c r="EZ37" t="str">
        <f ca="1">_xlfn.IFNA(IF(VLOOKUP($EW37,Tabela1[#All],8,FALSE)&lt;&gt;0,VLOOKUP($EW37,Tabela1[#All],8,FALSE),""),"")</f>
        <v/>
      </c>
      <c r="FA37" t="str">
        <f ca="1">_xlfn.IFNA(IF(VLOOKUP($EW37,Tabela1[#All],10,FALSE)&lt;&gt;"0",VLOOKUP($EW37,Tabela1[#All],10,FALSE),""),"")</f>
        <v/>
      </c>
      <c r="FB37" t="str">
        <f t="shared" ca="1" si="45"/>
        <v/>
      </c>
      <c r="FC37" t="str">
        <f t="shared" ca="1" si="46"/>
        <v/>
      </c>
      <c r="FD37" t="str">
        <f t="shared" ca="1" si="47"/>
        <v/>
      </c>
      <c r="FE37" t="str">
        <f t="shared" ca="1" si="48"/>
        <v/>
      </c>
      <c r="FF37" t="str">
        <f t="shared" ca="1" si="49"/>
        <v/>
      </c>
      <c r="FG37" t="str">
        <f t="shared" ca="1" si="50"/>
        <v/>
      </c>
      <c r="FH37" t="str">
        <f t="shared" ca="1" si="51"/>
        <v/>
      </c>
      <c r="FI37" t="str">
        <f t="shared" ca="1" si="103"/>
        <v/>
      </c>
      <c r="FJ37" t="str">
        <f t="shared" ca="1" si="158"/>
        <v/>
      </c>
      <c r="FK37" t="str">
        <f t="shared" ca="1" si="158"/>
        <v/>
      </c>
      <c r="FL37" t="str">
        <f t="shared" ca="1" si="158"/>
        <v/>
      </c>
      <c r="FM37" t="str">
        <f ca="1">_xlfn.IFNA(IF(INDEX('Tabela kolorów'!$A$1:$AP$42,MATCH(FJ37,'Tabela kolorów'!$A$1:$AP$1,0),MATCH(FK37,'Tabela kolorów'!$A$1:$A$42,0))=1,"+","-"),"")</f>
        <v/>
      </c>
      <c r="FN37" s="1" t="str">
        <f ca="1">_xlfn.IFNA(IF(INDEX('Tabela kolorów'!$A$1:$AP$42,MATCH(FJ37,'Tabela kolorów'!$A$1:$AP$1,0),MATCH(FL37,'Tabela kolorów'!$A$1:$A$42,0))=1,"+","-"),"")</f>
        <v/>
      </c>
      <c r="FO37" s="1" t="str">
        <f ca="1">_xlfn.IFNA(IF(INDEX('Tabela kolorów'!$A$1:$AP$42,MATCH(FK37,'Tabela kolorów'!$A$1:$AP$1,0),MATCH(FL37,'Tabela kolorów'!$A$1:$A$42,0))=1,"+","-"),"")</f>
        <v/>
      </c>
      <c r="FP37" t="str">
        <f t="shared" ca="1" si="121"/>
        <v/>
      </c>
      <c r="FQ37" t="str">
        <f t="shared" ca="1" si="53"/>
        <v/>
      </c>
      <c r="FR37" t="str">
        <f t="shared" ca="1" si="54"/>
        <v/>
      </c>
      <c r="FU37">
        <v>31</v>
      </c>
      <c r="FV37" t="str">
        <f t="shared" ca="1" si="55"/>
        <v/>
      </c>
      <c r="FW37" t="str">
        <f ca="1">IF(FV37&lt;&gt;"",VLOOKUP(FV37,Tabela1[],3,FALSE),"")</f>
        <v/>
      </c>
      <c r="FX37" t="str">
        <f t="shared" ca="1" si="176"/>
        <v/>
      </c>
      <c r="FY37" t="str">
        <f t="shared" ca="1" si="176"/>
        <v/>
      </c>
      <c r="FZ37" t="str">
        <f t="shared" ca="1" si="176"/>
        <v/>
      </c>
      <c r="GA37" t="str">
        <f t="shared" ca="1" si="176"/>
        <v/>
      </c>
      <c r="GB37" t="str">
        <f t="shared" ca="1" si="176"/>
        <v/>
      </c>
      <c r="GC37" t="str">
        <f t="shared" ca="1" si="176"/>
        <v/>
      </c>
      <c r="GD37" t="str">
        <f t="shared" ca="1" si="176"/>
        <v/>
      </c>
      <c r="GE37" t="str">
        <f t="shared" ca="1" si="176"/>
        <v/>
      </c>
      <c r="GP37">
        <v>11</v>
      </c>
      <c r="GQ37" t="str">
        <f t="shared" ca="1" si="171"/>
        <v/>
      </c>
      <c r="GR37" t="str">
        <f ca="1">_xlfn.IFNA(IF(VLOOKUP($GQ37,Tabela1[#All],6,FALSE)&lt;&gt;0,VLOOKUP($GQ37,Tabela1[#All],6,FALSE),""),"")</f>
        <v/>
      </c>
      <c r="GS37" t="str">
        <f ca="1">_xlfn.IFNA(IF(VLOOKUP($GQ37,Tabela1[#All],7,FALSE)&lt;&gt;0,VLOOKUP($GQ37,Tabela1[#All],7,FALSE),""),"")</f>
        <v/>
      </c>
      <c r="GT37" t="str">
        <f ca="1">_xlfn.IFNA(IF(VLOOKUP($GQ37,Tabela1[#All],8,FALSE)&lt;&gt;0,VLOOKUP($GQ37,Tabela1[#All],8,FALSE),""),"")</f>
        <v/>
      </c>
      <c r="GU37" t="str">
        <f ca="1">_xlfn.IFNA(IF(VLOOKUP($GQ37,Tabela1[#All],10,FALSE)&lt;&gt;"0",VLOOKUP($GQ37,Tabela1[#All],10,FALSE),""),"")</f>
        <v/>
      </c>
      <c r="GV37" t="str">
        <f t="shared" ca="1" si="58"/>
        <v/>
      </c>
      <c r="GW37" t="str">
        <f t="shared" ca="1" si="59"/>
        <v/>
      </c>
      <c r="GX37" t="str">
        <f t="shared" ca="1" si="60"/>
        <v/>
      </c>
      <c r="GY37" t="str">
        <f t="shared" ca="1" si="61"/>
        <v/>
      </c>
      <c r="GZ37" t="str">
        <f t="shared" ca="1" si="62"/>
        <v/>
      </c>
      <c r="HA37" t="str">
        <f t="shared" ca="1" si="63"/>
        <v/>
      </c>
      <c r="HB37" t="str">
        <f t="shared" ca="1" si="64"/>
        <v/>
      </c>
      <c r="HC37" t="str">
        <f t="shared" ca="1" si="105"/>
        <v/>
      </c>
      <c r="HD37" t="str">
        <f t="shared" ca="1" si="160"/>
        <v/>
      </c>
      <c r="HE37" t="str">
        <f t="shared" ca="1" si="160"/>
        <v/>
      </c>
      <c r="HF37" t="str">
        <f t="shared" ca="1" si="160"/>
        <v/>
      </c>
      <c r="HG37" t="str">
        <f ca="1">_xlfn.IFNA(IF(INDEX('Tabela kolorów'!$A$1:$AP$42,MATCH(HD37,'Tabela kolorów'!$A$1:$AP$1,0),MATCH(HE37,'Tabela kolorów'!$A$1:$A$42,0))=1,"+","-"),"")</f>
        <v/>
      </c>
      <c r="HH37" s="1" t="str">
        <f ca="1">_xlfn.IFNA(IF(INDEX('Tabela kolorów'!$A$1:$AP$42,MATCH(HD37,'Tabela kolorów'!$A$1:$AP$1,0),MATCH(HF37,'Tabela kolorów'!$A$1:$A$42,0))=1,"+","-"),"")</f>
        <v/>
      </c>
      <c r="HI37" s="1" t="str">
        <f ca="1">_xlfn.IFNA(IF(INDEX('Tabela kolorów'!$A$1:$AP$42,MATCH(HE37,'Tabela kolorów'!$A$1:$AP$1,0),MATCH(HF37,'Tabela kolorów'!$A$1:$A$42,0))=1,"+","-"),"")</f>
        <v/>
      </c>
      <c r="HJ37" t="str">
        <f t="shared" ca="1" si="122"/>
        <v/>
      </c>
      <c r="HK37" t="str">
        <f t="shared" ca="1" si="66"/>
        <v/>
      </c>
      <c r="HL37" t="str">
        <f t="shared" ca="1" si="67"/>
        <v/>
      </c>
      <c r="HO37">
        <v>31</v>
      </c>
      <c r="HP37" t="str">
        <f t="shared" ca="1" si="68"/>
        <v/>
      </c>
      <c r="HQ37" t="str">
        <f ca="1">IF(HP37&lt;&gt;"",VLOOKUP(HP37,Tabela1[],3,FALSE),"")</f>
        <v/>
      </c>
      <c r="HR37" t="str">
        <f t="shared" ca="1" si="177"/>
        <v/>
      </c>
      <c r="HS37" t="str">
        <f t="shared" ca="1" si="177"/>
        <v/>
      </c>
      <c r="HT37" t="str">
        <f t="shared" ca="1" si="177"/>
        <v/>
      </c>
      <c r="HU37" t="str">
        <f t="shared" ca="1" si="177"/>
        <v/>
      </c>
      <c r="HV37" t="str">
        <f t="shared" ca="1" si="177"/>
        <v/>
      </c>
      <c r="HW37" t="str">
        <f t="shared" ca="1" si="177"/>
        <v/>
      </c>
      <c r="HX37" t="str">
        <f t="shared" ca="1" si="177"/>
        <v/>
      </c>
      <c r="HY37" t="str">
        <f t="shared" ca="1" si="177"/>
        <v/>
      </c>
      <c r="IJ37">
        <v>11</v>
      </c>
      <c r="IK37" t="str">
        <f t="shared" ca="1" si="172"/>
        <v/>
      </c>
      <c r="IL37" t="str">
        <f ca="1">_xlfn.IFNA(IF(VLOOKUP($IK37,Tabela1[#All],6,FALSE)&lt;&gt;0,VLOOKUP($IK37,Tabela1[#All],6,FALSE),""),"")</f>
        <v/>
      </c>
      <c r="IM37" t="str">
        <f ca="1">_xlfn.IFNA(IF(VLOOKUP($IK37,Tabela1[#All],7,FALSE)&lt;&gt;0,VLOOKUP($IK37,Tabela1[#All],7,FALSE),""),"")</f>
        <v/>
      </c>
      <c r="IN37" t="str">
        <f ca="1">_xlfn.IFNA(IF(VLOOKUP($IK37,Tabela1[#All],8,FALSE)&lt;&gt;0,VLOOKUP($IK37,Tabela1[#All],8,FALSE),""),"")</f>
        <v/>
      </c>
      <c r="IO37" t="str">
        <f ca="1">_xlfn.IFNA(IF(VLOOKUP($IK37,Tabela1[#All],10,FALSE)&lt;&gt;"0",VLOOKUP($IK37,Tabela1[#All],10,FALSE),""),"")</f>
        <v/>
      </c>
      <c r="IP37" t="str">
        <f t="shared" ca="1" si="71"/>
        <v/>
      </c>
      <c r="IQ37" t="str">
        <f t="shared" ca="1" si="72"/>
        <v/>
      </c>
      <c r="IR37" t="str">
        <f t="shared" ca="1" si="73"/>
        <v/>
      </c>
      <c r="IS37" t="str">
        <f t="shared" ca="1" si="74"/>
        <v/>
      </c>
      <c r="IT37" t="str">
        <f t="shared" ca="1" si="75"/>
        <v/>
      </c>
      <c r="IU37" t="str">
        <f t="shared" ca="1" si="76"/>
        <v/>
      </c>
      <c r="IV37" t="str">
        <f t="shared" ca="1" si="77"/>
        <v/>
      </c>
      <c r="IW37" t="str">
        <f t="shared" ca="1" si="107"/>
        <v/>
      </c>
      <c r="IX37" t="str">
        <f t="shared" ca="1" si="162"/>
        <v/>
      </c>
      <c r="IY37" t="str">
        <f t="shared" ca="1" si="162"/>
        <v/>
      </c>
      <c r="IZ37" t="str">
        <f t="shared" ca="1" si="162"/>
        <v/>
      </c>
      <c r="JA37" t="str">
        <f ca="1">_xlfn.IFNA(IF(INDEX('Tabela kolorów'!$A$1:$AP$42,MATCH(IX37,'Tabela kolorów'!$A$1:$AP$1,0),MATCH(IY37,'Tabela kolorów'!$A$1:$A$42,0))=1,"+","-"),"")</f>
        <v/>
      </c>
      <c r="JB37" s="1" t="str">
        <f ca="1">_xlfn.IFNA(IF(INDEX('Tabela kolorów'!$A$1:$AP$42,MATCH(IX37,'Tabela kolorów'!$A$1:$AP$1,0),MATCH(IZ37,'Tabela kolorów'!$A$1:$A$42,0))=1,"+","-"),"")</f>
        <v/>
      </c>
      <c r="JC37" s="1" t="str">
        <f ca="1">_xlfn.IFNA(IF(INDEX('Tabela kolorów'!$A$1:$AP$42,MATCH(IY37,'Tabela kolorów'!$A$1:$AP$1,0),MATCH(IZ37,'Tabela kolorów'!$A$1:$A$42,0))=1,"+","-"),"")</f>
        <v/>
      </c>
      <c r="JD37" t="str">
        <f t="shared" ca="1" si="123"/>
        <v/>
      </c>
      <c r="JE37" t="str">
        <f t="shared" ca="1" si="79"/>
        <v/>
      </c>
      <c r="JF37" t="str">
        <f t="shared" ca="1" si="80"/>
        <v/>
      </c>
      <c r="JI37">
        <v>31</v>
      </c>
      <c r="JJ37" t="str">
        <f t="shared" ca="1" si="81"/>
        <v/>
      </c>
      <c r="JK37" t="str">
        <f ca="1">IF(JJ37&lt;&gt;"",VLOOKUP(JJ37,Tabela1[],3,FALSE),"")</f>
        <v/>
      </c>
      <c r="JL37" t="str">
        <f t="shared" ca="1" si="178"/>
        <v/>
      </c>
      <c r="JM37" t="str">
        <f t="shared" ca="1" si="178"/>
        <v/>
      </c>
      <c r="JN37" t="str">
        <f t="shared" ca="1" si="178"/>
        <v/>
      </c>
      <c r="JO37" t="str">
        <f t="shared" ca="1" si="178"/>
        <v/>
      </c>
      <c r="JP37" t="str">
        <f t="shared" ca="1" si="178"/>
        <v/>
      </c>
      <c r="JQ37" t="str">
        <f t="shared" ca="1" si="178"/>
        <v/>
      </c>
      <c r="JR37" t="str">
        <f t="shared" ca="1" si="178"/>
        <v/>
      </c>
      <c r="JS37" t="str">
        <f t="shared" ca="1" si="178"/>
        <v/>
      </c>
      <c r="KD37">
        <v>11</v>
      </c>
      <c r="KE37" t="str">
        <f t="shared" ca="1" si="173"/>
        <v/>
      </c>
      <c r="KF37" t="str">
        <f ca="1">_xlfn.IFNA(IF(VLOOKUP($KE37,Tabela1[#All],6,FALSE)&lt;&gt;0,VLOOKUP($KE37,Tabela1[#All],6,FALSE),""),"")</f>
        <v/>
      </c>
      <c r="KG37" t="str">
        <f ca="1">_xlfn.IFNA(IF(VLOOKUP($KE37,Tabela1[#All],7,FALSE)&lt;&gt;0,VLOOKUP($KE37,Tabela1[#All],7,FALSE),""),"")</f>
        <v/>
      </c>
      <c r="KH37" t="str">
        <f ca="1">_xlfn.IFNA(IF(VLOOKUP($KE37,Tabela1[#All],8,FALSE)&lt;&gt;0,VLOOKUP($KE37,Tabela1[#All],8,FALSE),""),"")</f>
        <v/>
      </c>
      <c r="KI37" t="str">
        <f ca="1">_xlfn.IFNA(IF(VLOOKUP($KE37,Tabela1[#All],10,FALSE)&lt;&gt;"0",VLOOKUP($KE37,Tabela1[#All],10,FALSE),""),"")</f>
        <v/>
      </c>
      <c r="KJ37" t="str">
        <f t="shared" ca="1" si="109"/>
        <v/>
      </c>
      <c r="KK37" t="str">
        <f t="shared" ca="1" si="110"/>
        <v/>
      </c>
      <c r="KL37" t="str">
        <f t="shared" ca="1" si="111"/>
        <v/>
      </c>
      <c r="KM37" t="str">
        <f t="shared" ca="1" si="84"/>
        <v/>
      </c>
      <c r="KN37" t="str">
        <f t="shared" ca="1" si="85"/>
        <v/>
      </c>
      <c r="KO37" t="str">
        <f t="shared" ca="1" si="86"/>
        <v/>
      </c>
      <c r="KP37" t="str">
        <f t="shared" ca="1" si="87"/>
        <v/>
      </c>
      <c r="KQ37" t="str">
        <f t="shared" ca="1" si="112"/>
        <v/>
      </c>
      <c r="KR37" t="str">
        <f t="shared" ca="1" si="164"/>
        <v/>
      </c>
      <c r="KS37" t="str">
        <f t="shared" ca="1" si="164"/>
        <v/>
      </c>
      <c r="KT37" t="str">
        <f t="shared" ca="1" si="164"/>
        <v/>
      </c>
      <c r="KU37" t="str">
        <f ca="1">_xlfn.IFNA(IF(INDEX('Tabela kolorów'!$A$1:$AP$42,MATCH(KR37,'Tabela kolorów'!$A$1:$AP$1,0),MATCH(KS37,'Tabela kolorów'!$A$1:$A$42,0))=1,"+","-"),"")</f>
        <v/>
      </c>
      <c r="KV37" s="1" t="str">
        <f ca="1">_xlfn.IFNA(IF(INDEX('Tabela kolorów'!$A$1:$AP$42,MATCH(KR37,'Tabela kolorów'!$A$1:$AP$1,0),MATCH(KT37,'Tabela kolorów'!$A$1:$A$42,0))=1,"+","-"),"")</f>
        <v/>
      </c>
      <c r="KW37" s="1" t="str">
        <f ca="1">_xlfn.IFNA(IF(INDEX('Tabela kolorów'!$A$1:$AP$42,MATCH(KS37,'Tabela kolorów'!$A$1:$AP$1,0),MATCH(KT37,'Tabela kolorów'!$A$1:$A$42,0))=1,"+","-"),"")</f>
        <v/>
      </c>
      <c r="KX37" t="str">
        <f t="shared" ca="1" si="133"/>
        <v/>
      </c>
      <c r="KY37" t="str">
        <f t="shared" ca="1" si="89"/>
        <v/>
      </c>
      <c r="KZ37" t="str">
        <f t="shared" ca="1" si="90"/>
        <v/>
      </c>
      <c r="LC37">
        <v>31</v>
      </c>
      <c r="LD37" t="str">
        <f t="shared" ca="1" si="91"/>
        <v/>
      </c>
      <c r="LE37" t="str">
        <f ca="1">IF(LD37&lt;&gt;"",VLOOKUP(LD37,Tabela1[],3,FALSE),"")</f>
        <v/>
      </c>
      <c r="LF37" t="str">
        <f t="shared" ca="1" si="179"/>
        <v/>
      </c>
      <c r="LG37" t="str">
        <f t="shared" ca="1" si="179"/>
        <v/>
      </c>
      <c r="LH37" t="str">
        <f t="shared" ca="1" si="179"/>
        <v/>
      </c>
      <c r="LI37" t="str">
        <f t="shared" ca="1" si="179"/>
        <v/>
      </c>
      <c r="LJ37" t="str">
        <f t="shared" ca="1" si="179"/>
        <v/>
      </c>
      <c r="LK37" t="str">
        <f t="shared" ca="1" si="179"/>
        <v/>
      </c>
      <c r="LL37" t="str">
        <f t="shared" ca="1" si="179"/>
        <v/>
      </c>
      <c r="LM37" t="str">
        <f t="shared" ca="1" si="179"/>
        <v/>
      </c>
    </row>
    <row r="38" spans="1:325" x14ac:dyDescent="0.3">
      <c r="A38" t="s">
        <v>760</v>
      </c>
      <c r="B38" t="s">
        <v>451</v>
      </c>
      <c r="C38" t="s">
        <v>456</v>
      </c>
      <c r="D38" t="s">
        <v>13</v>
      </c>
      <c r="E38" t="str">
        <f t="shared" si="0"/>
        <v>zimauniwersalny</v>
      </c>
      <c r="F38" t="s">
        <v>597</v>
      </c>
      <c r="I38" t="s">
        <v>9</v>
      </c>
      <c r="L38" s="679">
        <v>10</v>
      </c>
      <c r="N38" s="672" t="str">
        <f>_xlfn.IFNA(IF(VLOOKUP($M38,Tabela1[#All],6,FALSE)&lt;&gt;0,VLOOKUP($M38,Tabela1[#All],6,FALSE),""),"")</f>
        <v/>
      </c>
      <c r="O38" s="672" t="str">
        <f>_xlfn.IFNA(IF(VLOOKUP($M38,Tabela1[#All],7,FALSE)&lt;&gt;0,VLOOKUP($M38,Tabela1[#All],7,FALSE),""),"")</f>
        <v/>
      </c>
      <c r="P38" s="672" t="str">
        <f>_xlfn.IFNA(IF(VLOOKUP($M38,Tabela1[#All],8,FALSE)&lt;&gt;0,VLOOKUP($M38,Tabela1[#All],8,FALSE),""),"")</f>
        <v/>
      </c>
      <c r="Q38" s="684" t="str">
        <f>_xlfn.IFNA(IF(VLOOKUP($M38,Tabela1[#All],10,FALSE)&lt;&gt;"0",VLOOKUP($M38,Tabela1[#All],10,FALSE),""),"")</f>
        <v/>
      </c>
      <c r="R38" s="686" t="str">
        <f t="shared" si="114"/>
        <v/>
      </c>
      <c r="S38" s="672" t="str">
        <f t="shared" si="115"/>
        <v/>
      </c>
      <c r="T38" s="672" t="str">
        <f t="shared" si="125"/>
        <v/>
      </c>
      <c r="U38" s="672" t="str">
        <f t="shared" si="126"/>
        <v/>
      </c>
      <c r="V38" s="672" t="str">
        <f t="shared" si="116"/>
        <v/>
      </c>
      <c r="W38" s="672" t="str">
        <f t="shared" si="127"/>
        <v/>
      </c>
      <c r="X38" s="687" t="str">
        <f t="shared" si="128"/>
        <v/>
      </c>
      <c r="Y38" s="686" t="str">
        <f t="shared" si="129"/>
        <v/>
      </c>
      <c r="Z38" s="672" t="str">
        <f t="shared" si="168"/>
        <v/>
      </c>
      <c r="AA38" s="672" t="str">
        <f t="shared" si="168"/>
        <v/>
      </c>
      <c r="AB38" s="679" t="str">
        <f t="shared" si="168"/>
        <v/>
      </c>
      <c r="AC38" s="685" t="str">
        <f>_xlfn.IFNA(IF(INDEX('Tabela kolorów'!$A$1:$AP$42,MATCH(Z38,'Tabela kolorów'!$A$1:$AP$1,0),MATCH(AA38,'Tabela kolorów'!$A$1:$A$42,0))=1,"+","-"),"")</f>
        <v/>
      </c>
      <c r="AD38" s="10" t="str">
        <f>_xlfn.IFNA(IF(INDEX('Tabela kolorów'!$A$1:$AP$42,MATCH(Z38,'Tabela kolorów'!$A$1:$AP$1,0),MATCH(AB38,'Tabela kolorów'!$A$1:$A$42,0))=1,"+","-"),"")</f>
        <v/>
      </c>
      <c r="AE38" s="10" t="str">
        <f>_xlfn.IFNA(IF(INDEX('Tabela kolorów'!$A$1:$AP$42,MATCH(AA38,'Tabela kolorów'!$A$1:$AP$1,0),MATCH(AB38,'Tabela kolorów'!$A$1:$A$42,0))=1,"+","-"),"")</f>
        <v/>
      </c>
      <c r="AF38" s="679" t="str">
        <f t="shared" si="136"/>
        <v/>
      </c>
      <c r="AG38" s="688" t="str">
        <f t="shared" si="118"/>
        <v/>
      </c>
      <c r="AH38" s="701" t="str">
        <f t="shared" si="131"/>
        <v/>
      </c>
      <c r="AK38" s="10">
        <v>31</v>
      </c>
      <c r="AL38" s="672" t="str">
        <f t="shared" ca="1" si="94"/>
        <v/>
      </c>
      <c r="AM38" s="672" t="str">
        <f ca="1">IF(AL38&lt;&gt;"",VLOOKUP(AL38,Tabela1[],3,FALSE),"")</f>
        <v/>
      </c>
      <c r="AN38" s="672" t="str">
        <f t="shared" ca="1" si="180"/>
        <v/>
      </c>
      <c r="AO38" s="672" t="str">
        <f t="shared" ca="1" si="180"/>
        <v/>
      </c>
      <c r="AP38" s="672" t="str">
        <f t="shared" ca="1" si="180"/>
        <v/>
      </c>
      <c r="AQ38" s="672" t="str">
        <f t="shared" ca="1" si="180"/>
        <v/>
      </c>
      <c r="AR38" s="672" t="str">
        <f t="shared" ca="1" si="180"/>
        <v/>
      </c>
      <c r="AS38" s="672" t="str">
        <f t="shared" ca="1" si="180"/>
        <v/>
      </c>
      <c r="AT38" s="672" t="str">
        <f t="shared" ca="1" si="180"/>
        <v/>
      </c>
      <c r="AU38" s="672" t="str">
        <f t="shared" ca="1" si="180"/>
        <v/>
      </c>
      <c r="BG38" s="392"/>
      <c r="BH38">
        <v>12</v>
      </c>
      <c r="BI38" t="str">
        <f t="shared" ca="1" si="167"/>
        <v/>
      </c>
      <c r="BJ38" t="str">
        <f ca="1">_xlfn.IFNA(IF(VLOOKUP($BI38,Tabela1[#All],6,FALSE)&lt;&gt;0,VLOOKUP($BI38,Tabela1[#All],6,FALSE),""),"")</f>
        <v/>
      </c>
      <c r="BK38" t="str">
        <f ca="1">_xlfn.IFNA(IF(VLOOKUP($BI38,Tabela1[#All],7,FALSE)&lt;&gt;0,VLOOKUP($BI38,Tabela1[#All],7,FALSE),""),"")</f>
        <v/>
      </c>
      <c r="BL38" t="str">
        <f ca="1">_xlfn.IFNA(IF(VLOOKUP($BI38,Tabela1[#All],8,FALSE)&lt;&gt;0,VLOOKUP($BI38,Tabela1[#All],8,FALSE),""),"")</f>
        <v/>
      </c>
      <c r="BM38" t="str">
        <f ca="1">_xlfn.IFNA(IF(VLOOKUP($BI38,Tabela1[#All],10,FALSE)&lt;&gt;"0",VLOOKUP($BI38,Tabela1[#All],10,FALSE),""),"")</f>
        <v/>
      </c>
      <c r="BN38" t="str">
        <f t="shared" ref="BN38:BN69" ca="1" si="181">IF($BI38&lt;&gt;"",$BJ$2,"")</f>
        <v/>
      </c>
      <c r="BO38" t="str">
        <f t="shared" ref="BO38:BO69" ca="1" si="182">IF(BI38&lt;&gt;"",$BK$2,"")</f>
        <v/>
      </c>
      <c r="BP38" t="str">
        <f t="shared" ref="BP38:BP69" ca="1" si="183">IF(BI38&lt;&gt;"",$BL$2,"")</f>
        <v/>
      </c>
      <c r="BQ38" t="str">
        <f t="shared" ref="BQ38:BQ69" ca="1" si="184">IF(AND(BJ38&lt;&gt;$BJ$2,BJ38&lt;&gt;$BK$2,BJ38&lt;&gt;$BL$2),BJ38,"")</f>
        <v/>
      </c>
      <c r="BR38" t="str">
        <f t="shared" ref="BR38:BR69" ca="1" si="185">IF(AND(BK38&lt;&gt;$BJ$2,BK38&lt;&gt;$BK$2,BK38&lt;&gt;$BL$2),BK38,"")</f>
        <v/>
      </c>
      <c r="BS38" t="str">
        <f t="shared" ref="BS38:BS69" ca="1" si="186">IF(AND(BL38&lt;&gt;$BJ$2,BL38&lt;&gt;$BK$2,BL38&lt;&gt;$BL$2),BL38,"")</f>
        <v/>
      </c>
      <c r="BT38" t="str">
        <f t="shared" ref="BT38:BT69" ca="1" si="187">IF(BI38&lt;&gt;"",6-COUNTBLANK(BN38:BS38),"")</f>
        <v/>
      </c>
      <c r="BU38" t="str">
        <f t="shared" ca="1" si="97"/>
        <v/>
      </c>
      <c r="BV38" t="str">
        <f t="shared" ca="1" si="154"/>
        <v/>
      </c>
      <c r="BW38" t="str">
        <f t="shared" ca="1" si="154"/>
        <v/>
      </c>
      <c r="BX38" t="str">
        <f t="shared" ca="1" si="154"/>
        <v/>
      </c>
      <c r="BY38" t="str">
        <f ca="1">_xlfn.IFNA(IF(INDEX('Tabela kolorów'!$A$1:$AP$42,MATCH(BV38,'Tabela kolorów'!$A$1:$AP$1,0),MATCH(BW38,'Tabela kolorów'!$A$1:$A$42,0))=1,"+","-"),"")</f>
        <v/>
      </c>
      <c r="BZ38" s="1" t="str">
        <f ca="1">_xlfn.IFNA(IF(INDEX('Tabela kolorów'!$A$1:$AP$42,MATCH(BV38,'Tabela kolorów'!$A$1:$AP$1,0),MATCH(BX38,'Tabela kolorów'!$A$1:$A$42,0))=1,"+","-"),"")</f>
        <v/>
      </c>
      <c r="CA38" s="1" t="str">
        <f ca="1">_xlfn.IFNA(IF(INDEX('Tabela kolorów'!$A$1:$AP$42,MATCH(BW38,'Tabela kolorów'!$A$1:$AP$1,0),MATCH(BX38,'Tabela kolorów'!$A$1:$A$42,0))=1,"+","-"),"")</f>
        <v/>
      </c>
      <c r="CB38" t="str">
        <f t="shared" ca="1" si="98"/>
        <v/>
      </c>
      <c r="CC38" t="str">
        <f t="shared" ref="CC38:CC69" ca="1" si="188">IF(CB38="Dopasowane",IF(IF(BM38="Tak",1,0)+IF($BM$2="Tak",1,0)&lt;=1,"Dopasowane","Nie dopasowane"),"")</f>
        <v/>
      </c>
      <c r="CD38" t="str">
        <f t="shared" ref="CD38:CD69" ca="1" si="189">IF(CC38="Dopasowane",BI38,"")</f>
        <v/>
      </c>
      <c r="CG38">
        <v>32</v>
      </c>
      <c r="CH38" t="str">
        <f t="shared" ref="CH38:CH69" ca="1" si="190">TRIM(MID(SUBSTITUTE($CE$6,";",REPT(" ",LEN($CE$6))),$CG38*LEN($CE$6)+1,LEN($CE$6)))</f>
        <v/>
      </c>
      <c r="CI38" t="str">
        <f ca="1">IF(CH38&lt;&gt;"",VLOOKUP(CH38,Tabela1[],3,FALSE),"")</f>
        <v/>
      </c>
      <c r="CJ38" t="str">
        <f t="shared" ca="1" si="174"/>
        <v/>
      </c>
      <c r="CK38" t="str">
        <f t="shared" ca="1" si="174"/>
        <v/>
      </c>
      <c r="CL38" t="str">
        <f t="shared" ca="1" si="174"/>
        <v/>
      </c>
      <c r="CM38" t="str">
        <f t="shared" ca="1" si="174"/>
        <v/>
      </c>
      <c r="CN38" t="str">
        <f t="shared" ca="1" si="174"/>
        <v/>
      </c>
      <c r="CO38" t="str">
        <f t="shared" ca="1" si="174"/>
        <v/>
      </c>
      <c r="CP38" t="str">
        <f t="shared" ca="1" si="174"/>
        <v/>
      </c>
      <c r="CQ38" t="str">
        <f t="shared" ca="1" si="174"/>
        <v/>
      </c>
      <c r="DB38">
        <v>12</v>
      </c>
      <c r="DC38" t="str">
        <f t="shared" ca="1" si="169"/>
        <v/>
      </c>
      <c r="DD38" t="str">
        <f ca="1">_xlfn.IFNA(IF(VLOOKUP($DC38,Tabela1[#All],6,FALSE)&lt;&gt;0,VLOOKUP($DC38,Tabela1[#All],6,FALSE),""),"")</f>
        <v/>
      </c>
      <c r="DE38" t="str">
        <f ca="1">_xlfn.IFNA(IF(VLOOKUP($DC38,Tabela1[#All],7,FALSE)&lt;&gt;0,VLOOKUP($DC38,Tabela1[#All],7,FALSE),""),"")</f>
        <v/>
      </c>
      <c r="DF38" t="str">
        <f ca="1">_xlfn.IFNA(IF(VLOOKUP($DC38,Tabela1[#All],8,FALSE)&lt;&gt;0,VLOOKUP($DC38,Tabela1[#All],8,FALSE),""),"")</f>
        <v/>
      </c>
      <c r="DG38" t="str">
        <f ca="1">_xlfn.IFNA(IF(VLOOKUP($DC38,Tabela1[#All],10,FALSE)&lt;&gt;"0",VLOOKUP($DC38,Tabela1[#All],10,FALSE),""),"")</f>
        <v/>
      </c>
      <c r="DH38" t="str">
        <f t="shared" ref="DH38:DH69" ca="1" si="191">IF($DC38&lt;&gt;"",$DD$2,"")</f>
        <v/>
      </c>
      <c r="DI38" t="str">
        <f t="shared" ref="DI38:DI69" ca="1" si="192">IF($DC38&lt;&gt;"",$DE$2,"")</f>
        <v/>
      </c>
      <c r="DJ38" t="str">
        <f t="shared" ref="DJ38:DJ69" ca="1" si="193">IF($DC38&lt;&gt;"",$DF$2,"")</f>
        <v/>
      </c>
      <c r="DK38" t="str">
        <f t="shared" ref="DK38:DK69" ca="1" si="194">IF(AND(DD38&lt;&gt;$DD$2,DD38&lt;&gt;$DE$2,DD38&lt;&gt;$DF$2),DD38,"")</f>
        <v/>
      </c>
      <c r="DL38" t="str">
        <f t="shared" ref="DL38:DL69" ca="1" si="195">IF(AND(DE38&lt;&gt;$DD$2,DE38&lt;&gt;$DE$2,DE38&lt;&gt;$DF$2),DE38,"")</f>
        <v/>
      </c>
      <c r="DM38" t="str">
        <f t="shared" ref="DM38:DM69" ca="1" si="196">IF(AND(DF38&lt;&gt;$DD$2,DF38&lt;&gt;$DE$2,DF38&lt;&gt;$DF$2),DF38,"")</f>
        <v/>
      </c>
      <c r="DN38" t="str">
        <f t="shared" ref="DN38:DN69" ca="1" si="197">IF(DC38&lt;&gt;"",6-COUNTBLANK(DH38:DM38),"")</f>
        <v/>
      </c>
      <c r="DO38" t="str">
        <f t="shared" ca="1" si="134"/>
        <v/>
      </c>
      <c r="DP38" t="str">
        <f t="shared" ca="1" si="156"/>
        <v/>
      </c>
      <c r="DQ38" t="str">
        <f t="shared" ca="1" si="156"/>
        <v/>
      </c>
      <c r="DR38" t="str">
        <f t="shared" ca="1" si="156"/>
        <v/>
      </c>
      <c r="DS38" t="str">
        <f ca="1">_xlfn.IFNA(IF(INDEX('Tabela kolorów'!$A$1:$AP$42,MATCH(DP38,'Tabela kolorów'!$A$1:$AP$1,0),MATCH(DQ38,'Tabela kolorów'!$A$1:$A$42,0))=1,"+","-"),"")</f>
        <v/>
      </c>
      <c r="DT38" s="1" t="str">
        <f ca="1">_xlfn.IFNA(IF(INDEX('Tabela kolorów'!$A$1:$AP$42,MATCH(DP38,'Tabela kolorów'!$A$1:$AP$1,0),MATCH(DR38,'Tabela kolorów'!$A$1:$A$42,0))=1,"+","-"),"")</f>
        <v/>
      </c>
      <c r="DU38" s="1" t="str">
        <f ca="1">_xlfn.IFNA(IF(INDEX('Tabela kolorów'!$A$1:$AP$42,MATCH(DQ38,'Tabela kolorów'!$A$1:$AP$1,0),MATCH(DR38,'Tabela kolorów'!$A$1:$A$42,0))=1,"+","-"),"")</f>
        <v/>
      </c>
      <c r="DV38" t="str">
        <f t="shared" ca="1" si="120"/>
        <v/>
      </c>
      <c r="DW38" t="str">
        <f t="shared" ref="DW38:DW69" ca="1" si="198">IF(DV38="Dopasowane",IF(IF(DG38="Tak",1,0)+IF($DG$2="Tak",1,0)&lt;=1,"Dopasowane","Nie dopasowane"),"")</f>
        <v/>
      </c>
      <c r="DX38" t="str">
        <f t="shared" ref="DX38:DX69" ca="1" si="199">IF(DW38="Dopasowane",DC38,"")</f>
        <v/>
      </c>
      <c r="EA38">
        <v>32</v>
      </c>
      <c r="EB38" t="str">
        <f t="shared" ref="EB38:EB69" ca="1" si="200">TRIM(MID(SUBSTITUTE($DY$6,";",REPT(" ",LEN($DY$6))),$EA38*LEN($DY$6)+1,LEN($DY$6)))</f>
        <v/>
      </c>
      <c r="EC38" t="str">
        <f ca="1">IF(EB38&lt;&gt;"",VLOOKUP(EB38,Tabela1[],3,FALSE),"")</f>
        <v/>
      </c>
      <c r="ED38" t="str">
        <f t="shared" ca="1" si="175"/>
        <v/>
      </c>
      <c r="EE38" t="str">
        <f t="shared" ca="1" si="175"/>
        <v/>
      </c>
      <c r="EF38" t="str">
        <f t="shared" ca="1" si="175"/>
        <v/>
      </c>
      <c r="EG38" t="str">
        <f t="shared" ca="1" si="175"/>
        <v/>
      </c>
      <c r="EH38" t="str">
        <f t="shared" ca="1" si="175"/>
        <v/>
      </c>
      <c r="EI38" t="str">
        <f t="shared" ca="1" si="175"/>
        <v/>
      </c>
      <c r="EJ38" t="str">
        <f t="shared" ca="1" si="175"/>
        <v/>
      </c>
      <c r="EK38" t="str">
        <f t="shared" ca="1" si="175"/>
        <v/>
      </c>
      <c r="EV38">
        <v>12</v>
      </c>
      <c r="EW38" t="str">
        <f t="shared" ca="1" si="170"/>
        <v/>
      </c>
      <c r="EX38" t="str">
        <f ca="1">_xlfn.IFNA(IF(VLOOKUP($EW38,Tabela1[#All],6,FALSE)&lt;&gt;0,VLOOKUP($EW38,Tabela1[#All],6,FALSE),""),"")</f>
        <v/>
      </c>
      <c r="EY38" t="str">
        <f ca="1">_xlfn.IFNA(IF(VLOOKUP($EW38,Tabela1[#All],7,FALSE)&lt;&gt;0,VLOOKUP($EW38,Tabela1[#All],7,FALSE),""),"")</f>
        <v/>
      </c>
      <c r="EZ38" t="str">
        <f ca="1">_xlfn.IFNA(IF(VLOOKUP($EW38,Tabela1[#All],8,FALSE)&lt;&gt;0,VLOOKUP($EW38,Tabela1[#All],8,FALSE),""),"")</f>
        <v/>
      </c>
      <c r="FA38" t="str">
        <f ca="1">_xlfn.IFNA(IF(VLOOKUP($EW38,Tabela1[#All],10,FALSE)&lt;&gt;"0",VLOOKUP($EW38,Tabela1[#All],10,FALSE),""),"")</f>
        <v/>
      </c>
      <c r="FB38" t="str">
        <f t="shared" ref="FB38:FB69" ca="1" si="201">IF($EW38&lt;&gt;"",$EX$2,"")</f>
        <v/>
      </c>
      <c r="FC38" t="str">
        <f t="shared" ref="FC38:FC69" ca="1" si="202">IF($EW38&lt;&gt;"",$EY$2,"")</f>
        <v/>
      </c>
      <c r="FD38" t="str">
        <f t="shared" ref="FD38:FD69" ca="1" si="203">IF($EW38&lt;&gt;"",$EZ$2,"")</f>
        <v/>
      </c>
      <c r="FE38" t="str">
        <f t="shared" ref="FE38:FE69" ca="1" si="204">IF(AND(EX38&lt;&gt;$EX$2,EX38&lt;&gt;$EY$2,EX38&lt;&gt;$EZ$2),EX38,"")</f>
        <v/>
      </c>
      <c r="FF38" t="str">
        <f t="shared" ref="FF38:FF69" ca="1" si="205">IF(AND(EY38&lt;&gt;$EX$2,EY38&lt;&gt;$EY$2,EY38&lt;&gt;$EZ$2),EY38,"")</f>
        <v/>
      </c>
      <c r="FG38" t="str">
        <f t="shared" ref="FG38:FG69" ca="1" si="206">IF(AND(EZ38&lt;&gt;$EX$2,EZ38&lt;&gt;$EY$2,EZ38&lt;&gt;$EZ$2),EZ38,"")</f>
        <v/>
      </c>
      <c r="FH38" t="str">
        <f t="shared" ref="FH38:FH69" ca="1" si="207">IF(EW38&lt;&gt;"",6-COUNTBLANK(FB38:FG38),"")</f>
        <v/>
      </c>
      <c r="FI38" t="str">
        <f t="shared" ca="1" si="103"/>
        <v/>
      </c>
      <c r="FJ38" t="str">
        <f t="shared" ca="1" si="158"/>
        <v/>
      </c>
      <c r="FK38" t="str">
        <f t="shared" ca="1" si="158"/>
        <v/>
      </c>
      <c r="FL38" t="str">
        <f t="shared" ca="1" si="158"/>
        <v/>
      </c>
      <c r="FM38" t="str">
        <f ca="1">_xlfn.IFNA(IF(INDEX('Tabela kolorów'!$A$1:$AP$42,MATCH(FJ38,'Tabela kolorów'!$A$1:$AP$1,0),MATCH(FK38,'Tabela kolorów'!$A$1:$A$42,0))=1,"+","-"),"")</f>
        <v/>
      </c>
      <c r="FN38" s="1" t="str">
        <f ca="1">_xlfn.IFNA(IF(INDEX('Tabela kolorów'!$A$1:$AP$42,MATCH(FJ38,'Tabela kolorów'!$A$1:$AP$1,0),MATCH(FL38,'Tabela kolorów'!$A$1:$A$42,0))=1,"+","-"),"")</f>
        <v/>
      </c>
      <c r="FO38" s="1" t="str">
        <f ca="1">_xlfn.IFNA(IF(INDEX('Tabela kolorów'!$A$1:$AP$42,MATCH(FK38,'Tabela kolorów'!$A$1:$AP$1,0),MATCH(FL38,'Tabela kolorów'!$A$1:$A$42,0))=1,"+","-"),"")</f>
        <v/>
      </c>
      <c r="FP38" t="str">
        <f t="shared" ca="1" si="121"/>
        <v/>
      </c>
      <c r="FQ38" t="str">
        <f t="shared" ref="FQ38:FQ69" ca="1" si="208">IF(FP38="Dopasowane",IF(IF(FA38="Tak",1,0)+IF(FA$2="Tak",1,0)&lt;=1,"Dopasowane","Nie dopasowane"),"")</f>
        <v/>
      </c>
      <c r="FR38" t="str">
        <f t="shared" ref="FR38:FR69" ca="1" si="209">IF(FQ38="Dopasowane",EW38,"")</f>
        <v/>
      </c>
      <c r="FU38">
        <v>32</v>
      </c>
      <c r="FV38" t="str">
        <f t="shared" ref="FV38:FV69" ca="1" si="210">TRIM(MID(SUBSTITUTE($FS$6,";",REPT(" ",LEN($FS$6))),$FU38*LEN($FS$6)+1,LEN($FS$6)))</f>
        <v/>
      </c>
      <c r="FW38" t="str">
        <f ca="1">IF(FV38&lt;&gt;"",VLOOKUP(FV38,Tabela1[],3,FALSE),"")</f>
        <v/>
      </c>
      <c r="FX38" t="str">
        <f t="shared" ca="1" si="176"/>
        <v/>
      </c>
      <c r="FY38" t="str">
        <f t="shared" ca="1" si="176"/>
        <v/>
      </c>
      <c r="FZ38" t="str">
        <f t="shared" ca="1" si="176"/>
        <v/>
      </c>
      <c r="GA38" t="str">
        <f t="shared" ca="1" si="176"/>
        <v/>
      </c>
      <c r="GB38" t="str">
        <f t="shared" ca="1" si="176"/>
        <v/>
      </c>
      <c r="GC38" t="str">
        <f t="shared" ca="1" si="176"/>
        <v/>
      </c>
      <c r="GD38" t="str">
        <f t="shared" ca="1" si="176"/>
        <v/>
      </c>
      <c r="GE38" t="str">
        <f t="shared" ca="1" si="176"/>
        <v/>
      </c>
      <c r="GP38">
        <v>12</v>
      </c>
      <c r="GQ38" t="str">
        <f t="shared" ca="1" si="171"/>
        <v/>
      </c>
      <c r="GR38" t="str">
        <f ca="1">_xlfn.IFNA(IF(VLOOKUP($GQ38,Tabela1[#All],6,FALSE)&lt;&gt;0,VLOOKUP($GQ38,Tabela1[#All],6,FALSE),""),"")</f>
        <v/>
      </c>
      <c r="GS38" t="str">
        <f ca="1">_xlfn.IFNA(IF(VLOOKUP($GQ38,Tabela1[#All],7,FALSE)&lt;&gt;0,VLOOKUP($GQ38,Tabela1[#All],7,FALSE),""),"")</f>
        <v/>
      </c>
      <c r="GT38" t="str">
        <f ca="1">_xlfn.IFNA(IF(VLOOKUP($GQ38,Tabela1[#All],8,FALSE)&lt;&gt;0,VLOOKUP($GQ38,Tabela1[#All],8,FALSE),""),"")</f>
        <v/>
      </c>
      <c r="GU38" t="str">
        <f ca="1">_xlfn.IFNA(IF(VLOOKUP($GQ38,Tabela1[#All],10,FALSE)&lt;&gt;"0",VLOOKUP($GQ38,Tabela1[#All],10,FALSE),""),"")</f>
        <v/>
      </c>
      <c r="GV38" t="str">
        <f t="shared" ref="GV38:GV69" ca="1" si="211">IF($GQ38&lt;&gt;"",$GR$2,"")</f>
        <v/>
      </c>
      <c r="GW38" t="str">
        <f t="shared" ref="GW38:GW69" ca="1" si="212">IF($GQ38&lt;&gt;"",$GS$2,"")</f>
        <v/>
      </c>
      <c r="GX38" t="str">
        <f t="shared" ref="GX38:GX69" ca="1" si="213">IF($GQ38&lt;&gt;"",$GT$2,"")</f>
        <v/>
      </c>
      <c r="GY38" t="str">
        <f t="shared" ref="GY38:GY69" ca="1" si="214">IF(AND(GR38&lt;&gt;$GR$2,GR38&lt;&gt;$GS$2,GR38&lt;&gt;$GT$2),GR38,"")</f>
        <v/>
      </c>
      <c r="GZ38" t="str">
        <f t="shared" ref="GZ38:GZ69" ca="1" si="215">IF(AND(GS38&lt;&gt;$GR$2,GS38&lt;&gt;$GS$2,GS38&lt;&gt;$GT$2),GS38,"")</f>
        <v/>
      </c>
      <c r="HA38" t="str">
        <f t="shared" ref="HA38:HA69" ca="1" si="216">IF(AND(GT38&lt;&gt;$GR$2,GT38&lt;&gt;$GS$2,GT38&lt;&gt;$GT$2),GT38,"")</f>
        <v/>
      </c>
      <c r="HB38" t="str">
        <f t="shared" ref="HB38:HB69" ca="1" si="217">IF(GQ38&lt;&gt;"",6-COUNTBLANK(GV38:HA38),"")</f>
        <v/>
      </c>
      <c r="HC38" t="str">
        <f t="shared" ca="1" si="105"/>
        <v/>
      </c>
      <c r="HD38" t="str">
        <f t="shared" ca="1" si="160"/>
        <v/>
      </c>
      <c r="HE38" t="str">
        <f t="shared" ca="1" si="160"/>
        <v/>
      </c>
      <c r="HF38" t="str">
        <f t="shared" ca="1" si="160"/>
        <v/>
      </c>
      <c r="HG38" t="str">
        <f ca="1">_xlfn.IFNA(IF(INDEX('Tabela kolorów'!$A$1:$AP$42,MATCH(HD38,'Tabela kolorów'!$A$1:$AP$1,0),MATCH(HE38,'Tabela kolorów'!$A$1:$A$42,0))=1,"+","-"),"")</f>
        <v/>
      </c>
      <c r="HH38" s="1" t="str">
        <f ca="1">_xlfn.IFNA(IF(INDEX('Tabela kolorów'!$A$1:$AP$42,MATCH(HD38,'Tabela kolorów'!$A$1:$AP$1,0),MATCH(HF38,'Tabela kolorów'!$A$1:$A$42,0))=1,"+","-"),"")</f>
        <v/>
      </c>
      <c r="HI38" s="1" t="str">
        <f ca="1">_xlfn.IFNA(IF(INDEX('Tabela kolorów'!$A$1:$AP$42,MATCH(HE38,'Tabela kolorów'!$A$1:$AP$1,0),MATCH(HF38,'Tabela kolorów'!$A$1:$A$42,0))=1,"+","-"),"")</f>
        <v/>
      </c>
      <c r="HJ38" t="str">
        <f t="shared" ca="1" si="122"/>
        <v/>
      </c>
      <c r="HK38" t="str">
        <f t="shared" ref="HK38:HK69" ca="1" si="218">IF(HJ38="Dopasowane",IF(IF(GU38="Tak",1,0)+IF(GU$2="Tak",1,0)&lt;=1,"Dopasowane","Nie dopasowane"),"")</f>
        <v/>
      </c>
      <c r="HL38" t="str">
        <f t="shared" ref="HL38:HL69" ca="1" si="219">IF(HK38="Dopasowane",GQ38,"")</f>
        <v/>
      </c>
      <c r="HO38">
        <v>32</v>
      </c>
      <c r="HP38" t="str">
        <f t="shared" ref="HP38:HP69" ca="1" si="220">TRIM(MID(SUBSTITUTE($HM$6,";",REPT(" ",LEN($HM$6))),$HO38*LEN($HM$6)+1,LEN($HM$6)))</f>
        <v/>
      </c>
      <c r="HQ38" t="str">
        <f ca="1">IF(HP38&lt;&gt;"",VLOOKUP(HP38,Tabela1[],3,FALSE),"")</f>
        <v/>
      </c>
      <c r="HR38" t="str">
        <f t="shared" ca="1" si="177"/>
        <v/>
      </c>
      <c r="HS38" t="str">
        <f t="shared" ca="1" si="177"/>
        <v/>
      </c>
      <c r="HT38" t="str">
        <f t="shared" ca="1" si="177"/>
        <v/>
      </c>
      <c r="HU38" t="str">
        <f t="shared" ca="1" si="177"/>
        <v/>
      </c>
      <c r="HV38" t="str">
        <f t="shared" ca="1" si="177"/>
        <v/>
      </c>
      <c r="HW38" t="str">
        <f t="shared" ca="1" si="177"/>
        <v/>
      </c>
      <c r="HX38" t="str">
        <f t="shared" ca="1" si="177"/>
        <v/>
      </c>
      <c r="HY38" t="str">
        <f t="shared" ca="1" si="177"/>
        <v/>
      </c>
      <c r="IJ38">
        <v>12</v>
      </c>
      <c r="IK38" t="str">
        <f t="shared" ca="1" si="172"/>
        <v/>
      </c>
      <c r="IL38" t="str">
        <f ca="1">_xlfn.IFNA(IF(VLOOKUP($IK38,Tabela1[#All],6,FALSE)&lt;&gt;0,VLOOKUP($IK38,Tabela1[#All],6,FALSE),""),"")</f>
        <v/>
      </c>
      <c r="IM38" t="str">
        <f ca="1">_xlfn.IFNA(IF(VLOOKUP($IK38,Tabela1[#All],7,FALSE)&lt;&gt;0,VLOOKUP($IK38,Tabela1[#All],7,FALSE),""),"")</f>
        <v/>
      </c>
      <c r="IN38" t="str">
        <f ca="1">_xlfn.IFNA(IF(VLOOKUP($IK38,Tabela1[#All],8,FALSE)&lt;&gt;0,VLOOKUP($IK38,Tabela1[#All],8,FALSE),""),"")</f>
        <v/>
      </c>
      <c r="IO38" t="str">
        <f ca="1">_xlfn.IFNA(IF(VLOOKUP($IK38,Tabela1[#All],10,FALSE)&lt;&gt;"0",VLOOKUP($IK38,Tabela1[#All],10,FALSE),""),"")</f>
        <v/>
      </c>
      <c r="IP38" t="str">
        <f t="shared" ref="IP38:IP69" ca="1" si="221">IF($IK38&lt;&gt;"",$IL$2,"")</f>
        <v/>
      </c>
      <c r="IQ38" t="str">
        <f t="shared" ref="IQ38:IQ69" ca="1" si="222">IF($IK38&lt;&gt;"",$IM$2,"")</f>
        <v/>
      </c>
      <c r="IR38" t="str">
        <f t="shared" ref="IR38:IR69" ca="1" si="223">IF($IK38&lt;&gt;"",$IN$2,"")</f>
        <v/>
      </c>
      <c r="IS38" t="str">
        <f t="shared" ref="IS38:IS69" ca="1" si="224">IF(AND(IL38&lt;&gt;$IL$2,IL38&lt;&gt;$IM$2,IL38&lt;&gt;$IN$2),IL38,"")</f>
        <v/>
      </c>
      <c r="IT38" t="str">
        <f t="shared" ref="IT38:IT69" ca="1" si="225">IF(AND(IM38&lt;&gt;$IL$2,IM38&lt;&gt;$IM$2,IM38&lt;&gt;$IN$2),IM38,"")</f>
        <v/>
      </c>
      <c r="IU38" t="str">
        <f t="shared" ref="IU38:IU69" ca="1" si="226">IF(AND(IN38&lt;&gt;$IL$2,IN38&lt;&gt;$IM$2,IN38&lt;&gt;$IN$2),IN38,"")</f>
        <v/>
      </c>
      <c r="IV38" t="str">
        <f t="shared" ref="IV38:IV69" ca="1" si="227">IF(IK38&lt;&gt;"",6-COUNTBLANK(IP38:IU38),"")</f>
        <v/>
      </c>
      <c r="IW38" t="str">
        <f t="shared" ca="1" si="107"/>
        <v/>
      </c>
      <c r="IX38" t="str">
        <f t="shared" ca="1" si="162"/>
        <v/>
      </c>
      <c r="IY38" t="str">
        <f t="shared" ca="1" si="162"/>
        <v/>
      </c>
      <c r="IZ38" t="str">
        <f t="shared" ca="1" si="162"/>
        <v/>
      </c>
      <c r="JA38" t="str">
        <f ca="1">_xlfn.IFNA(IF(INDEX('Tabela kolorów'!$A$1:$AP$42,MATCH(IX38,'Tabela kolorów'!$A$1:$AP$1,0),MATCH(IY38,'Tabela kolorów'!$A$1:$A$42,0))=1,"+","-"),"")</f>
        <v/>
      </c>
      <c r="JB38" s="1" t="str">
        <f ca="1">_xlfn.IFNA(IF(INDEX('Tabela kolorów'!$A$1:$AP$42,MATCH(IX38,'Tabela kolorów'!$A$1:$AP$1,0),MATCH(IZ38,'Tabela kolorów'!$A$1:$A$42,0))=1,"+","-"),"")</f>
        <v/>
      </c>
      <c r="JC38" s="1" t="str">
        <f ca="1">_xlfn.IFNA(IF(INDEX('Tabela kolorów'!$A$1:$AP$42,MATCH(IY38,'Tabela kolorów'!$A$1:$AP$1,0),MATCH(IZ38,'Tabela kolorów'!$A$1:$A$42,0))=1,"+","-"),"")</f>
        <v/>
      </c>
      <c r="JD38" t="str">
        <f t="shared" ca="1" si="123"/>
        <v/>
      </c>
      <c r="JE38" t="str">
        <f t="shared" ref="JE38:JE69" ca="1" si="228">IF(JD38="Dopasowane",IF(IF(IO38="Tak",1,0)+IF(IO$2="Tak",1,0)&lt;=1,"Dopasowane","Nie dopasowane"),"")</f>
        <v/>
      </c>
      <c r="JF38" t="str">
        <f t="shared" ref="JF38:JF69" ca="1" si="229">IF(JE38="Dopasowane",IK38,"")</f>
        <v/>
      </c>
      <c r="JI38">
        <v>32</v>
      </c>
      <c r="JJ38" t="str">
        <f t="shared" ref="JJ38:JJ69" ca="1" si="230">TRIM(MID(SUBSTITUTE($JG$6,";",REPT(" ",LEN($JG$6))),$JI38*LEN($JG$6)+1,LEN($JG$6)))</f>
        <v/>
      </c>
      <c r="JK38" t="str">
        <f ca="1">IF(JJ38&lt;&gt;"",VLOOKUP(JJ38,Tabela1[],3,FALSE),"")</f>
        <v/>
      </c>
      <c r="JL38" t="str">
        <f t="shared" ca="1" si="178"/>
        <v/>
      </c>
      <c r="JM38" t="str">
        <f t="shared" ca="1" si="178"/>
        <v/>
      </c>
      <c r="JN38" t="str">
        <f t="shared" ca="1" si="178"/>
        <v/>
      </c>
      <c r="JO38" t="str">
        <f t="shared" ca="1" si="178"/>
        <v/>
      </c>
      <c r="JP38" t="str">
        <f t="shared" ca="1" si="178"/>
        <v/>
      </c>
      <c r="JQ38" t="str">
        <f t="shared" ca="1" si="178"/>
        <v/>
      </c>
      <c r="JR38" t="str">
        <f t="shared" ca="1" si="178"/>
        <v/>
      </c>
      <c r="JS38" t="str">
        <f t="shared" ca="1" si="178"/>
        <v/>
      </c>
      <c r="KD38">
        <v>12</v>
      </c>
      <c r="KE38" t="str">
        <f t="shared" ca="1" si="173"/>
        <v/>
      </c>
      <c r="KF38" t="str">
        <f ca="1">_xlfn.IFNA(IF(VLOOKUP($KE38,Tabela1[#All],6,FALSE)&lt;&gt;0,VLOOKUP($KE38,Tabela1[#All],6,FALSE),""),"")</f>
        <v/>
      </c>
      <c r="KG38" t="str">
        <f ca="1">_xlfn.IFNA(IF(VLOOKUP($KE38,Tabela1[#All],7,FALSE)&lt;&gt;0,VLOOKUP($KE38,Tabela1[#All],7,FALSE),""),"")</f>
        <v/>
      </c>
      <c r="KH38" t="str">
        <f ca="1">_xlfn.IFNA(IF(VLOOKUP($KE38,Tabela1[#All],8,FALSE)&lt;&gt;0,VLOOKUP($KE38,Tabela1[#All],8,FALSE),""),"")</f>
        <v/>
      </c>
      <c r="KI38" t="str">
        <f ca="1">_xlfn.IFNA(IF(VLOOKUP($KE38,Tabela1[#All],10,FALSE)&lt;&gt;"0",VLOOKUP($KE38,Tabela1[#All],10,FALSE),""),"")</f>
        <v/>
      </c>
      <c r="KJ38" t="str">
        <f t="shared" ca="1" si="109"/>
        <v/>
      </c>
      <c r="KK38" t="str">
        <f t="shared" ca="1" si="110"/>
        <v/>
      </c>
      <c r="KL38" t="str">
        <f t="shared" ca="1" si="111"/>
        <v/>
      </c>
      <c r="KM38" t="str">
        <f t="shared" ref="KM38:KM69" ca="1" si="231">IF(AND(KF38&lt;&gt;$KF$2,KF38&lt;&gt;$KG$2,KF38&lt;&gt;$KH$2),KF38,"")</f>
        <v/>
      </c>
      <c r="KN38" t="str">
        <f t="shared" ref="KN38:KN69" ca="1" si="232">IF(AND(KG38&lt;&gt;$KF$2,KG38&lt;&gt;$KG$2,KG38&lt;&gt;$KH$2),KG38,"")</f>
        <v/>
      </c>
      <c r="KO38" t="str">
        <f t="shared" ref="KO38:KO69" ca="1" si="233">IF(AND(KH38&lt;&gt;$KF$2,KH38&lt;&gt;$KG$2,KH38&lt;&gt;$KH$2),KH38,"")</f>
        <v/>
      </c>
      <c r="KP38" t="str">
        <f t="shared" ref="KP38:KP69" ca="1" si="234">IF(KE38&lt;&gt;"",6-COUNTBLANK(KJ38:KO38),"")</f>
        <v/>
      </c>
      <c r="KQ38" t="str">
        <f t="shared" ca="1" si="112"/>
        <v/>
      </c>
      <c r="KR38" t="str">
        <f t="shared" ca="1" si="164"/>
        <v/>
      </c>
      <c r="KS38" t="str">
        <f t="shared" ca="1" si="164"/>
        <v/>
      </c>
      <c r="KT38" t="str">
        <f t="shared" ca="1" si="164"/>
        <v/>
      </c>
      <c r="KU38" t="str">
        <f ca="1">_xlfn.IFNA(IF(INDEX('Tabela kolorów'!$A$1:$AP$42,MATCH(KR38,'Tabela kolorów'!$A$1:$AP$1,0),MATCH(KS38,'Tabela kolorów'!$A$1:$A$42,0))=1,"+","-"),"")</f>
        <v/>
      </c>
      <c r="KV38" s="1" t="str">
        <f ca="1">_xlfn.IFNA(IF(INDEX('Tabela kolorów'!$A$1:$AP$42,MATCH(KR38,'Tabela kolorów'!$A$1:$AP$1,0),MATCH(KT38,'Tabela kolorów'!$A$1:$A$42,0))=1,"+","-"),"")</f>
        <v/>
      </c>
      <c r="KW38" s="1" t="str">
        <f ca="1">_xlfn.IFNA(IF(INDEX('Tabela kolorów'!$A$1:$AP$42,MATCH(KS38,'Tabela kolorów'!$A$1:$AP$1,0),MATCH(KT38,'Tabela kolorów'!$A$1:$A$42,0))=1,"+","-"),"")</f>
        <v/>
      </c>
      <c r="KX38" t="str">
        <f t="shared" ca="1" si="133"/>
        <v/>
      </c>
      <c r="KY38" t="str">
        <f t="shared" ref="KY38:KY69" ca="1" si="235">IF(KX38="Dopasowane",IF(IF(KI38="Tak",1,0)+IF(KI$2="Tak",1,0)&lt;=1,"Dopasowane","Nie dopasowane"),"")</f>
        <v/>
      </c>
      <c r="KZ38" t="str">
        <f t="shared" ref="KZ38:KZ69" ca="1" si="236">IF(KY38="Dopasowane",KE38,"")</f>
        <v/>
      </c>
      <c r="LC38">
        <v>32</v>
      </c>
      <c r="LD38" t="str">
        <f t="shared" ref="LD38:LD69" ca="1" si="237">TRIM(MID(SUBSTITUTE($LA$6,";",REPT(" ",LEN($LA$6))),$LC38*LEN($LA$6)+1,LEN($LA$6)))</f>
        <v/>
      </c>
      <c r="LE38" t="str">
        <f ca="1">IF(LD38&lt;&gt;"",VLOOKUP(LD38,Tabela1[],3,FALSE),"")</f>
        <v/>
      </c>
      <c r="LF38" t="str">
        <f t="shared" ca="1" si="179"/>
        <v/>
      </c>
      <c r="LG38" t="str">
        <f t="shared" ca="1" si="179"/>
        <v/>
      </c>
      <c r="LH38" t="str">
        <f t="shared" ca="1" si="179"/>
        <v/>
      </c>
      <c r="LI38" t="str">
        <f t="shared" ca="1" si="179"/>
        <v/>
      </c>
      <c r="LJ38" t="str">
        <f t="shared" ca="1" si="179"/>
        <v/>
      </c>
      <c r="LK38" t="str">
        <f t="shared" ca="1" si="179"/>
        <v/>
      </c>
      <c r="LL38" t="str">
        <f t="shared" ca="1" si="179"/>
        <v/>
      </c>
      <c r="LM38" t="str">
        <f t="shared" ca="1" si="179"/>
        <v/>
      </c>
    </row>
    <row r="39" spans="1:325" x14ac:dyDescent="0.3">
      <c r="A39" t="s">
        <v>762</v>
      </c>
      <c r="B39" t="s">
        <v>451</v>
      </c>
      <c r="C39" t="s">
        <v>456</v>
      </c>
      <c r="D39" t="s">
        <v>13</v>
      </c>
      <c r="E39" t="str">
        <f t="shared" si="0"/>
        <v>zimauniwersalny</v>
      </c>
      <c r="F39" t="s">
        <v>597</v>
      </c>
      <c r="I39" t="s">
        <v>9</v>
      </c>
      <c r="L39" s="679">
        <v>11</v>
      </c>
      <c r="N39" s="672" t="str">
        <f>_xlfn.IFNA(IF(VLOOKUP($M39,Tabela1[#All],6,FALSE)&lt;&gt;0,VLOOKUP($M39,Tabela1[#All],6,FALSE),""),"")</f>
        <v/>
      </c>
      <c r="O39" s="672" t="str">
        <f>_xlfn.IFNA(IF(VLOOKUP($M39,Tabela1[#All],7,FALSE)&lt;&gt;0,VLOOKUP($M39,Tabela1[#All],7,FALSE),""),"")</f>
        <v/>
      </c>
      <c r="P39" s="672" t="str">
        <f>_xlfn.IFNA(IF(VLOOKUP($M39,Tabela1[#All],8,FALSE)&lt;&gt;0,VLOOKUP($M39,Tabela1[#All],8,FALSE),""),"")</f>
        <v/>
      </c>
      <c r="Q39" s="684" t="str">
        <f>_xlfn.IFNA(IF(VLOOKUP($M39,Tabela1[#All],10,FALSE)&lt;&gt;"0",VLOOKUP($M39,Tabela1[#All],10,FALSE),""),"")</f>
        <v/>
      </c>
      <c r="R39" s="686" t="str">
        <f t="shared" si="114"/>
        <v/>
      </c>
      <c r="S39" s="672" t="str">
        <f t="shared" si="115"/>
        <v/>
      </c>
      <c r="T39" s="672" t="str">
        <f t="shared" si="125"/>
        <v/>
      </c>
      <c r="U39" s="672" t="str">
        <f t="shared" si="126"/>
        <v/>
      </c>
      <c r="V39" s="672" t="str">
        <f t="shared" si="116"/>
        <v/>
      </c>
      <c r="W39" s="672" t="str">
        <f t="shared" si="127"/>
        <v/>
      </c>
      <c r="X39" s="687" t="str">
        <f t="shared" si="128"/>
        <v/>
      </c>
      <c r="Y39" s="686" t="str">
        <f t="shared" si="129"/>
        <v/>
      </c>
      <c r="Z39" s="672" t="str">
        <f t="shared" si="168"/>
        <v/>
      </c>
      <c r="AA39" s="672" t="str">
        <f t="shared" si="168"/>
        <v/>
      </c>
      <c r="AB39" s="679" t="str">
        <f t="shared" si="168"/>
        <v/>
      </c>
      <c r="AC39" s="685" t="str">
        <f>_xlfn.IFNA(IF(INDEX('Tabela kolorów'!$A$1:$AP$42,MATCH(Z39,'Tabela kolorów'!$A$1:$AP$1,0),MATCH(AA39,'Tabela kolorów'!$A$1:$A$42,0))=1,"+","-"),"")</f>
        <v/>
      </c>
      <c r="AD39" s="10" t="str">
        <f>_xlfn.IFNA(IF(INDEX('Tabela kolorów'!$A$1:$AP$42,MATCH(Z39,'Tabela kolorów'!$A$1:$AP$1,0),MATCH(AB39,'Tabela kolorów'!$A$1:$A$42,0))=1,"+","-"),"")</f>
        <v/>
      </c>
      <c r="AE39" s="10" t="str">
        <f>_xlfn.IFNA(IF(INDEX('Tabela kolorów'!$A$1:$AP$42,MATCH(AA39,'Tabela kolorów'!$A$1:$AP$1,0),MATCH(AB39,'Tabela kolorów'!$A$1:$A$42,0))=1,"+","-"),"")</f>
        <v/>
      </c>
      <c r="AF39" s="679" t="str">
        <f t="shared" si="136"/>
        <v/>
      </c>
      <c r="AG39" s="688" t="str">
        <f t="shared" si="118"/>
        <v/>
      </c>
      <c r="AH39" s="701" t="str">
        <f t="shared" si="131"/>
        <v/>
      </c>
      <c r="AK39" s="10">
        <v>32</v>
      </c>
      <c r="AL39" s="672" t="str">
        <f t="shared" ref="AL39:AL70" ca="1" si="238">TRIM(MID(SUBSTITUTE($AI$8,";",REPT(" ",LEN($AI$8))),$AK39*LEN($AI$8)+1,LEN($AI$8)))</f>
        <v/>
      </c>
      <c r="AM39" s="672" t="str">
        <f ca="1">IF(AL39&lt;&gt;"",VLOOKUP(AL39,Tabela1[],3,FALSE),"")</f>
        <v/>
      </c>
      <c r="AN39" s="672" t="str">
        <f t="shared" ca="1" si="180"/>
        <v/>
      </c>
      <c r="AO39" s="672" t="str">
        <f t="shared" ca="1" si="180"/>
        <v/>
      </c>
      <c r="AP39" s="672" t="str">
        <f t="shared" ca="1" si="180"/>
        <v/>
      </c>
      <c r="AQ39" s="672" t="str">
        <f t="shared" ca="1" si="180"/>
        <v/>
      </c>
      <c r="AR39" s="672" t="str">
        <f t="shared" ca="1" si="180"/>
        <v/>
      </c>
      <c r="AS39" s="672" t="str">
        <f t="shared" ca="1" si="180"/>
        <v/>
      </c>
      <c r="AT39" s="672" t="str">
        <f t="shared" ca="1" si="180"/>
        <v/>
      </c>
      <c r="AU39" s="672" t="str">
        <f t="shared" ca="1" si="180"/>
        <v/>
      </c>
      <c r="BG39" s="392"/>
      <c r="BH39">
        <v>13</v>
      </c>
      <c r="BI39" t="str">
        <f t="shared" ca="1" si="167"/>
        <v/>
      </c>
      <c r="BJ39" t="str">
        <f ca="1">_xlfn.IFNA(IF(VLOOKUP($BI39,Tabela1[#All],6,FALSE)&lt;&gt;0,VLOOKUP($BI39,Tabela1[#All],6,FALSE),""),"")</f>
        <v/>
      </c>
      <c r="BK39" t="str">
        <f ca="1">_xlfn.IFNA(IF(VLOOKUP($BI39,Tabela1[#All],7,FALSE)&lt;&gt;0,VLOOKUP($BI39,Tabela1[#All],7,FALSE),""),"")</f>
        <v/>
      </c>
      <c r="BL39" t="str">
        <f ca="1">_xlfn.IFNA(IF(VLOOKUP($BI39,Tabela1[#All],8,FALSE)&lt;&gt;0,VLOOKUP($BI39,Tabela1[#All],8,FALSE),""),"")</f>
        <v/>
      </c>
      <c r="BM39" t="str">
        <f ca="1">_xlfn.IFNA(IF(VLOOKUP($BI39,Tabela1[#All],10,FALSE)&lt;&gt;"0",VLOOKUP($BI39,Tabela1[#All],10,FALSE),""),"")</f>
        <v/>
      </c>
      <c r="BN39" t="str">
        <f t="shared" ca="1" si="181"/>
        <v/>
      </c>
      <c r="BO39" t="str">
        <f t="shared" ca="1" si="182"/>
        <v/>
      </c>
      <c r="BP39" t="str">
        <f t="shared" ca="1" si="183"/>
        <v/>
      </c>
      <c r="BQ39" t="str">
        <f t="shared" ca="1" si="184"/>
        <v/>
      </c>
      <c r="BR39" t="str">
        <f t="shared" ca="1" si="185"/>
        <v/>
      </c>
      <c r="BS39" t="str">
        <f t="shared" ca="1" si="186"/>
        <v/>
      </c>
      <c r="BT39" t="str">
        <f t="shared" ca="1" si="187"/>
        <v/>
      </c>
      <c r="BU39" t="str">
        <f t="shared" ca="1" si="97"/>
        <v/>
      </c>
      <c r="BV39" t="str">
        <f t="shared" ca="1" si="154"/>
        <v/>
      </c>
      <c r="BW39" t="str">
        <f t="shared" ca="1" si="154"/>
        <v/>
      </c>
      <c r="BX39" t="str">
        <f t="shared" ca="1" si="154"/>
        <v/>
      </c>
      <c r="BY39" t="str">
        <f ca="1">_xlfn.IFNA(IF(INDEX('Tabela kolorów'!$A$1:$AP$42,MATCH(BV39,'Tabela kolorów'!$A$1:$AP$1,0),MATCH(BW39,'Tabela kolorów'!$A$1:$A$42,0))=1,"+","-"),"")</f>
        <v/>
      </c>
      <c r="BZ39" s="1" t="str">
        <f ca="1">_xlfn.IFNA(IF(INDEX('Tabela kolorów'!$A$1:$AP$42,MATCH(BV39,'Tabela kolorów'!$A$1:$AP$1,0),MATCH(BX39,'Tabela kolorów'!$A$1:$A$42,0))=1,"+","-"),"")</f>
        <v/>
      </c>
      <c r="CA39" s="1" t="str">
        <f ca="1">_xlfn.IFNA(IF(INDEX('Tabela kolorów'!$A$1:$AP$42,MATCH(BW39,'Tabela kolorów'!$A$1:$AP$1,0),MATCH(BX39,'Tabela kolorów'!$A$1:$A$42,0))=1,"+","-"),"")</f>
        <v/>
      </c>
      <c r="CB39" t="str">
        <f t="shared" ca="1" si="98"/>
        <v/>
      </c>
      <c r="CC39" t="str">
        <f t="shared" ca="1" si="188"/>
        <v/>
      </c>
      <c r="CD39" t="str">
        <f t="shared" ca="1" si="189"/>
        <v/>
      </c>
      <c r="CG39">
        <v>33</v>
      </c>
      <c r="CH39" t="str">
        <f t="shared" ca="1" si="190"/>
        <v/>
      </c>
      <c r="CI39" t="str">
        <f ca="1">IF(CH39&lt;&gt;"",VLOOKUP(CH39,Tabela1[],3,FALSE),"")</f>
        <v/>
      </c>
      <c r="CJ39" t="str">
        <f t="shared" ca="1" si="174"/>
        <v/>
      </c>
      <c r="CK39" t="str">
        <f t="shared" ca="1" si="174"/>
        <v/>
      </c>
      <c r="CL39" t="str">
        <f t="shared" ca="1" si="174"/>
        <v/>
      </c>
      <c r="CM39" t="str">
        <f t="shared" ca="1" si="174"/>
        <v/>
      </c>
      <c r="CN39" t="str">
        <f t="shared" ca="1" si="174"/>
        <v/>
      </c>
      <c r="CO39" t="str">
        <f t="shared" ca="1" si="174"/>
        <v/>
      </c>
      <c r="CP39" t="str">
        <f t="shared" ca="1" si="174"/>
        <v/>
      </c>
      <c r="CQ39" t="str">
        <f t="shared" ca="1" si="174"/>
        <v/>
      </c>
      <c r="DB39">
        <v>13</v>
      </c>
      <c r="DC39" t="str">
        <f t="shared" ca="1" si="169"/>
        <v/>
      </c>
      <c r="DD39" t="str">
        <f ca="1">_xlfn.IFNA(IF(VLOOKUP($DC39,Tabela1[#All],6,FALSE)&lt;&gt;0,VLOOKUP($DC39,Tabela1[#All],6,FALSE),""),"")</f>
        <v/>
      </c>
      <c r="DE39" t="str">
        <f ca="1">_xlfn.IFNA(IF(VLOOKUP($DC39,Tabela1[#All],7,FALSE)&lt;&gt;0,VLOOKUP($DC39,Tabela1[#All],7,FALSE),""),"")</f>
        <v/>
      </c>
      <c r="DF39" t="str">
        <f ca="1">_xlfn.IFNA(IF(VLOOKUP($DC39,Tabela1[#All],8,FALSE)&lt;&gt;0,VLOOKUP($DC39,Tabela1[#All],8,FALSE),""),"")</f>
        <v/>
      </c>
      <c r="DG39" t="str">
        <f ca="1">_xlfn.IFNA(IF(VLOOKUP($DC39,Tabela1[#All],10,FALSE)&lt;&gt;"0",VLOOKUP($DC39,Tabela1[#All],10,FALSE),""),"")</f>
        <v/>
      </c>
      <c r="DH39" t="str">
        <f t="shared" ca="1" si="191"/>
        <v/>
      </c>
      <c r="DI39" t="str">
        <f t="shared" ca="1" si="192"/>
        <v/>
      </c>
      <c r="DJ39" t="str">
        <f t="shared" ca="1" si="193"/>
        <v/>
      </c>
      <c r="DK39" t="str">
        <f t="shared" ca="1" si="194"/>
        <v/>
      </c>
      <c r="DL39" t="str">
        <f t="shared" ca="1" si="195"/>
        <v/>
      </c>
      <c r="DM39" t="str">
        <f t="shared" ca="1" si="196"/>
        <v/>
      </c>
      <c r="DN39" t="str">
        <f t="shared" ca="1" si="197"/>
        <v/>
      </c>
      <c r="DO39" t="str">
        <f t="shared" ca="1" si="134"/>
        <v/>
      </c>
      <c r="DP39" t="str">
        <f t="shared" ca="1" si="156"/>
        <v/>
      </c>
      <c r="DQ39" t="str">
        <f t="shared" ca="1" si="156"/>
        <v/>
      </c>
      <c r="DR39" t="str">
        <f t="shared" ca="1" si="156"/>
        <v/>
      </c>
      <c r="DS39" t="str">
        <f ca="1">_xlfn.IFNA(IF(INDEX('Tabela kolorów'!$A$1:$AP$42,MATCH(DP39,'Tabela kolorów'!$A$1:$AP$1,0),MATCH(DQ39,'Tabela kolorów'!$A$1:$A$42,0))=1,"+","-"),"")</f>
        <v/>
      </c>
      <c r="DT39" s="1" t="str">
        <f ca="1">_xlfn.IFNA(IF(INDEX('Tabela kolorów'!$A$1:$AP$42,MATCH(DP39,'Tabela kolorów'!$A$1:$AP$1,0),MATCH(DR39,'Tabela kolorów'!$A$1:$A$42,0))=1,"+","-"),"")</f>
        <v/>
      </c>
      <c r="DU39" s="1" t="str">
        <f ca="1">_xlfn.IFNA(IF(INDEX('Tabela kolorów'!$A$1:$AP$42,MATCH(DQ39,'Tabela kolorów'!$A$1:$AP$1,0),MATCH(DR39,'Tabela kolorów'!$A$1:$A$42,0))=1,"+","-"),"")</f>
        <v/>
      </c>
      <c r="DV39" t="str">
        <f t="shared" ca="1" si="120"/>
        <v/>
      </c>
      <c r="DW39" t="str">
        <f t="shared" ca="1" si="198"/>
        <v/>
      </c>
      <c r="DX39" t="str">
        <f t="shared" ca="1" si="199"/>
        <v/>
      </c>
      <c r="EA39">
        <v>33</v>
      </c>
      <c r="EB39" t="str">
        <f t="shared" ca="1" si="200"/>
        <v/>
      </c>
      <c r="EC39" t="str">
        <f ca="1">IF(EB39&lt;&gt;"",VLOOKUP(EB39,Tabela1[],3,FALSE),"")</f>
        <v/>
      </c>
      <c r="ED39" t="str">
        <f t="shared" ca="1" si="175"/>
        <v/>
      </c>
      <c r="EE39" t="str">
        <f t="shared" ca="1" si="175"/>
        <v/>
      </c>
      <c r="EF39" t="str">
        <f t="shared" ca="1" si="175"/>
        <v/>
      </c>
      <c r="EG39" t="str">
        <f t="shared" ca="1" si="175"/>
        <v/>
      </c>
      <c r="EH39" t="str">
        <f t="shared" ca="1" si="175"/>
        <v/>
      </c>
      <c r="EI39" t="str">
        <f t="shared" ca="1" si="175"/>
        <v/>
      </c>
      <c r="EJ39" t="str">
        <f t="shared" ca="1" si="175"/>
        <v/>
      </c>
      <c r="EK39" t="str">
        <f t="shared" ca="1" si="175"/>
        <v/>
      </c>
      <c r="EV39">
        <v>13</v>
      </c>
      <c r="EW39" t="str">
        <f t="shared" ca="1" si="170"/>
        <v/>
      </c>
      <c r="EX39" t="str">
        <f ca="1">_xlfn.IFNA(IF(VLOOKUP($EW39,Tabela1[#All],6,FALSE)&lt;&gt;0,VLOOKUP($EW39,Tabela1[#All],6,FALSE),""),"")</f>
        <v/>
      </c>
      <c r="EY39" t="str">
        <f ca="1">_xlfn.IFNA(IF(VLOOKUP($EW39,Tabela1[#All],7,FALSE)&lt;&gt;0,VLOOKUP($EW39,Tabela1[#All],7,FALSE),""),"")</f>
        <v/>
      </c>
      <c r="EZ39" t="str">
        <f ca="1">_xlfn.IFNA(IF(VLOOKUP($EW39,Tabela1[#All],8,FALSE)&lt;&gt;0,VLOOKUP($EW39,Tabela1[#All],8,FALSE),""),"")</f>
        <v/>
      </c>
      <c r="FA39" t="str">
        <f ca="1">_xlfn.IFNA(IF(VLOOKUP($EW39,Tabela1[#All],10,FALSE)&lt;&gt;"0",VLOOKUP($EW39,Tabela1[#All],10,FALSE),""),"")</f>
        <v/>
      </c>
      <c r="FB39" t="str">
        <f t="shared" ca="1" si="201"/>
        <v/>
      </c>
      <c r="FC39" t="str">
        <f t="shared" ca="1" si="202"/>
        <v/>
      </c>
      <c r="FD39" t="str">
        <f t="shared" ca="1" si="203"/>
        <v/>
      </c>
      <c r="FE39" t="str">
        <f t="shared" ca="1" si="204"/>
        <v/>
      </c>
      <c r="FF39" t="str">
        <f t="shared" ca="1" si="205"/>
        <v/>
      </c>
      <c r="FG39" t="str">
        <f t="shared" ca="1" si="206"/>
        <v/>
      </c>
      <c r="FH39" t="str">
        <f t="shared" ca="1" si="207"/>
        <v/>
      </c>
      <c r="FI39" t="str">
        <f t="shared" ca="1" si="103"/>
        <v/>
      </c>
      <c r="FJ39" t="str">
        <f t="shared" ca="1" si="158"/>
        <v/>
      </c>
      <c r="FK39" t="str">
        <f t="shared" ca="1" si="158"/>
        <v/>
      </c>
      <c r="FL39" t="str">
        <f t="shared" ca="1" si="158"/>
        <v/>
      </c>
      <c r="FM39" t="str">
        <f ca="1">_xlfn.IFNA(IF(INDEX('Tabela kolorów'!$A$1:$AP$42,MATCH(FJ39,'Tabela kolorów'!$A$1:$AP$1,0),MATCH(FK39,'Tabela kolorów'!$A$1:$A$42,0))=1,"+","-"),"")</f>
        <v/>
      </c>
      <c r="FN39" s="1" t="str">
        <f ca="1">_xlfn.IFNA(IF(INDEX('Tabela kolorów'!$A$1:$AP$42,MATCH(FJ39,'Tabela kolorów'!$A$1:$AP$1,0),MATCH(FL39,'Tabela kolorów'!$A$1:$A$42,0))=1,"+","-"),"")</f>
        <v/>
      </c>
      <c r="FO39" s="1" t="str">
        <f ca="1">_xlfn.IFNA(IF(INDEX('Tabela kolorów'!$A$1:$AP$42,MATCH(FK39,'Tabela kolorów'!$A$1:$AP$1,0),MATCH(FL39,'Tabela kolorów'!$A$1:$A$42,0))=1,"+","-"),"")</f>
        <v/>
      </c>
      <c r="FP39" t="str">
        <f t="shared" ca="1" si="121"/>
        <v/>
      </c>
      <c r="FQ39" t="str">
        <f t="shared" ca="1" si="208"/>
        <v/>
      </c>
      <c r="FR39" t="str">
        <f t="shared" ca="1" si="209"/>
        <v/>
      </c>
      <c r="FU39">
        <v>33</v>
      </c>
      <c r="FV39" t="str">
        <f t="shared" ca="1" si="210"/>
        <v/>
      </c>
      <c r="FW39" t="str">
        <f ca="1">IF(FV39&lt;&gt;"",VLOOKUP(FV39,Tabela1[],3,FALSE),"")</f>
        <v/>
      </c>
      <c r="FX39" t="str">
        <f t="shared" ca="1" si="176"/>
        <v/>
      </c>
      <c r="FY39" t="str">
        <f t="shared" ca="1" si="176"/>
        <v/>
      </c>
      <c r="FZ39" t="str">
        <f t="shared" ca="1" si="176"/>
        <v/>
      </c>
      <c r="GA39" t="str">
        <f t="shared" ca="1" si="176"/>
        <v/>
      </c>
      <c r="GB39" t="str">
        <f t="shared" ca="1" si="176"/>
        <v/>
      </c>
      <c r="GC39" t="str">
        <f t="shared" ca="1" si="176"/>
        <v/>
      </c>
      <c r="GD39" t="str">
        <f t="shared" ca="1" si="176"/>
        <v/>
      </c>
      <c r="GE39" t="str">
        <f t="shared" ca="1" si="176"/>
        <v/>
      </c>
      <c r="GP39">
        <v>13</v>
      </c>
      <c r="GQ39" t="str">
        <f t="shared" ca="1" si="171"/>
        <v/>
      </c>
      <c r="GR39" t="str">
        <f ca="1">_xlfn.IFNA(IF(VLOOKUP($GQ39,Tabela1[#All],6,FALSE)&lt;&gt;0,VLOOKUP($GQ39,Tabela1[#All],6,FALSE),""),"")</f>
        <v/>
      </c>
      <c r="GS39" t="str">
        <f ca="1">_xlfn.IFNA(IF(VLOOKUP($GQ39,Tabela1[#All],7,FALSE)&lt;&gt;0,VLOOKUP($GQ39,Tabela1[#All],7,FALSE),""),"")</f>
        <v/>
      </c>
      <c r="GT39" t="str">
        <f ca="1">_xlfn.IFNA(IF(VLOOKUP($GQ39,Tabela1[#All],8,FALSE)&lt;&gt;0,VLOOKUP($GQ39,Tabela1[#All],8,FALSE),""),"")</f>
        <v/>
      </c>
      <c r="GU39" t="str">
        <f ca="1">_xlfn.IFNA(IF(VLOOKUP($GQ39,Tabela1[#All],10,FALSE)&lt;&gt;"0",VLOOKUP($GQ39,Tabela1[#All],10,FALSE),""),"")</f>
        <v/>
      </c>
      <c r="GV39" t="str">
        <f t="shared" ca="1" si="211"/>
        <v/>
      </c>
      <c r="GW39" t="str">
        <f t="shared" ca="1" si="212"/>
        <v/>
      </c>
      <c r="GX39" t="str">
        <f t="shared" ca="1" si="213"/>
        <v/>
      </c>
      <c r="GY39" t="str">
        <f t="shared" ca="1" si="214"/>
        <v/>
      </c>
      <c r="GZ39" t="str">
        <f t="shared" ca="1" si="215"/>
        <v/>
      </c>
      <c r="HA39" t="str">
        <f t="shared" ca="1" si="216"/>
        <v/>
      </c>
      <c r="HB39" t="str">
        <f t="shared" ca="1" si="217"/>
        <v/>
      </c>
      <c r="HC39" t="str">
        <f t="shared" ca="1" si="105"/>
        <v/>
      </c>
      <c r="HD39" t="str">
        <f t="shared" ca="1" si="160"/>
        <v/>
      </c>
      <c r="HE39" t="str">
        <f t="shared" ca="1" si="160"/>
        <v/>
      </c>
      <c r="HF39" t="str">
        <f t="shared" ca="1" si="160"/>
        <v/>
      </c>
      <c r="HG39" t="str">
        <f ca="1">_xlfn.IFNA(IF(INDEX('Tabela kolorów'!$A$1:$AP$42,MATCH(HD39,'Tabela kolorów'!$A$1:$AP$1,0),MATCH(HE39,'Tabela kolorów'!$A$1:$A$42,0))=1,"+","-"),"")</f>
        <v/>
      </c>
      <c r="HH39" s="1" t="str">
        <f ca="1">_xlfn.IFNA(IF(INDEX('Tabela kolorów'!$A$1:$AP$42,MATCH(HD39,'Tabela kolorów'!$A$1:$AP$1,0),MATCH(HF39,'Tabela kolorów'!$A$1:$A$42,0))=1,"+","-"),"")</f>
        <v/>
      </c>
      <c r="HI39" s="1" t="str">
        <f ca="1">_xlfn.IFNA(IF(INDEX('Tabela kolorów'!$A$1:$AP$42,MATCH(HE39,'Tabela kolorów'!$A$1:$AP$1,0),MATCH(HF39,'Tabela kolorów'!$A$1:$A$42,0))=1,"+","-"),"")</f>
        <v/>
      </c>
      <c r="HJ39" t="str">
        <f t="shared" ca="1" si="122"/>
        <v/>
      </c>
      <c r="HK39" t="str">
        <f t="shared" ca="1" si="218"/>
        <v/>
      </c>
      <c r="HL39" t="str">
        <f t="shared" ca="1" si="219"/>
        <v/>
      </c>
      <c r="HO39">
        <v>33</v>
      </c>
      <c r="HP39" t="str">
        <f t="shared" ca="1" si="220"/>
        <v/>
      </c>
      <c r="HQ39" t="str">
        <f ca="1">IF(HP39&lt;&gt;"",VLOOKUP(HP39,Tabela1[],3,FALSE),"")</f>
        <v/>
      </c>
      <c r="HR39" t="str">
        <f t="shared" ca="1" si="177"/>
        <v/>
      </c>
      <c r="HS39" t="str">
        <f t="shared" ca="1" si="177"/>
        <v/>
      </c>
      <c r="HT39" t="str">
        <f t="shared" ca="1" si="177"/>
        <v/>
      </c>
      <c r="HU39" t="str">
        <f t="shared" ca="1" si="177"/>
        <v/>
      </c>
      <c r="HV39" t="str">
        <f t="shared" ca="1" si="177"/>
        <v/>
      </c>
      <c r="HW39" t="str">
        <f t="shared" ca="1" si="177"/>
        <v/>
      </c>
      <c r="HX39" t="str">
        <f t="shared" ca="1" si="177"/>
        <v/>
      </c>
      <c r="HY39" t="str">
        <f t="shared" ca="1" si="177"/>
        <v/>
      </c>
      <c r="IJ39">
        <v>13</v>
      </c>
      <c r="IK39" t="str">
        <f t="shared" ca="1" si="172"/>
        <v/>
      </c>
      <c r="IL39" t="str">
        <f ca="1">_xlfn.IFNA(IF(VLOOKUP($IK39,Tabela1[#All],6,FALSE)&lt;&gt;0,VLOOKUP($IK39,Tabela1[#All],6,FALSE),""),"")</f>
        <v/>
      </c>
      <c r="IM39" t="str">
        <f ca="1">_xlfn.IFNA(IF(VLOOKUP($IK39,Tabela1[#All],7,FALSE)&lt;&gt;0,VLOOKUP($IK39,Tabela1[#All],7,FALSE),""),"")</f>
        <v/>
      </c>
      <c r="IN39" t="str">
        <f ca="1">_xlfn.IFNA(IF(VLOOKUP($IK39,Tabela1[#All],8,FALSE)&lt;&gt;0,VLOOKUP($IK39,Tabela1[#All],8,FALSE),""),"")</f>
        <v/>
      </c>
      <c r="IO39" t="str">
        <f ca="1">_xlfn.IFNA(IF(VLOOKUP($IK39,Tabela1[#All],10,FALSE)&lt;&gt;"0",VLOOKUP($IK39,Tabela1[#All],10,FALSE),""),"")</f>
        <v/>
      </c>
      <c r="IP39" t="str">
        <f t="shared" ca="1" si="221"/>
        <v/>
      </c>
      <c r="IQ39" t="str">
        <f t="shared" ca="1" si="222"/>
        <v/>
      </c>
      <c r="IR39" t="str">
        <f t="shared" ca="1" si="223"/>
        <v/>
      </c>
      <c r="IS39" t="str">
        <f t="shared" ca="1" si="224"/>
        <v/>
      </c>
      <c r="IT39" t="str">
        <f t="shared" ca="1" si="225"/>
        <v/>
      </c>
      <c r="IU39" t="str">
        <f t="shared" ca="1" si="226"/>
        <v/>
      </c>
      <c r="IV39" t="str">
        <f t="shared" ca="1" si="227"/>
        <v/>
      </c>
      <c r="IW39" t="str">
        <f t="shared" ca="1" si="107"/>
        <v/>
      </c>
      <c r="IX39" t="str">
        <f t="shared" ca="1" si="162"/>
        <v/>
      </c>
      <c r="IY39" t="str">
        <f t="shared" ca="1" si="162"/>
        <v/>
      </c>
      <c r="IZ39" t="str">
        <f t="shared" ca="1" si="162"/>
        <v/>
      </c>
      <c r="JA39" t="str">
        <f ca="1">_xlfn.IFNA(IF(INDEX('Tabela kolorów'!$A$1:$AP$42,MATCH(IX39,'Tabela kolorów'!$A$1:$AP$1,0),MATCH(IY39,'Tabela kolorów'!$A$1:$A$42,0))=1,"+","-"),"")</f>
        <v/>
      </c>
      <c r="JB39" s="1" t="str">
        <f ca="1">_xlfn.IFNA(IF(INDEX('Tabela kolorów'!$A$1:$AP$42,MATCH(IX39,'Tabela kolorów'!$A$1:$AP$1,0),MATCH(IZ39,'Tabela kolorów'!$A$1:$A$42,0))=1,"+","-"),"")</f>
        <v/>
      </c>
      <c r="JC39" s="1" t="str">
        <f ca="1">_xlfn.IFNA(IF(INDEX('Tabela kolorów'!$A$1:$AP$42,MATCH(IY39,'Tabela kolorów'!$A$1:$AP$1,0),MATCH(IZ39,'Tabela kolorów'!$A$1:$A$42,0))=1,"+","-"),"")</f>
        <v/>
      </c>
      <c r="JD39" t="str">
        <f t="shared" ca="1" si="123"/>
        <v/>
      </c>
      <c r="JE39" t="str">
        <f t="shared" ca="1" si="228"/>
        <v/>
      </c>
      <c r="JF39" t="str">
        <f t="shared" ca="1" si="229"/>
        <v/>
      </c>
      <c r="JI39">
        <v>33</v>
      </c>
      <c r="JJ39" t="str">
        <f t="shared" ca="1" si="230"/>
        <v/>
      </c>
      <c r="JK39" t="str">
        <f ca="1">IF(JJ39&lt;&gt;"",VLOOKUP(JJ39,Tabela1[],3,FALSE),"")</f>
        <v/>
      </c>
      <c r="JL39" t="str">
        <f t="shared" ca="1" si="178"/>
        <v/>
      </c>
      <c r="JM39" t="str">
        <f t="shared" ca="1" si="178"/>
        <v/>
      </c>
      <c r="JN39" t="str">
        <f t="shared" ca="1" si="178"/>
        <v/>
      </c>
      <c r="JO39" t="str">
        <f t="shared" ca="1" si="178"/>
        <v/>
      </c>
      <c r="JP39" t="str">
        <f t="shared" ca="1" si="178"/>
        <v/>
      </c>
      <c r="JQ39" t="str">
        <f t="shared" ca="1" si="178"/>
        <v/>
      </c>
      <c r="JR39" t="str">
        <f t="shared" ca="1" si="178"/>
        <v/>
      </c>
      <c r="JS39" t="str">
        <f t="shared" ca="1" si="178"/>
        <v/>
      </c>
      <c r="KD39">
        <v>13</v>
      </c>
      <c r="KE39" t="str">
        <f t="shared" ca="1" si="173"/>
        <v/>
      </c>
      <c r="KF39" t="str">
        <f ca="1">_xlfn.IFNA(IF(VLOOKUP($KE39,Tabela1[#All],6,FALSE)&lt;&gt;0,VLOOKUP($KE39,Tabela1[#All],6,FALSE),""),"")</f>
        <v/>
      </c>
      <c r="KG39" t="str">
        <f ca="1">_xlfn.IFNA(IF(VLOOKUP($KE39,Tabela1[#All],7,FALSE)&lt;&gt;0,VLOOKUP($KE39,Tabela1[#All],7,FALSE),""),"")</f>
        <v/>
      </c>
      <c r="KH39" t="str">
        <f ca="1">_xlfn.IFNA(IF(VLOOKUP($KE39,Tabela1[#All],8,FALSE)&lt;&gt;0,VLOOKUP($KE39,Tabela1[#All],8,FALSE),""),"")</f>
        <v/>
      </c>
      <c r="KI39" t="str">
        <f ca="1">_xlfn.IFNA(IF(VLOOKUP($KE39,Tabela1[#All],10,FALSE)&lt;&gt;"0",VLOOKUP($KE39,Tabela1[#All],10,FALSE),""),"")</f>
        <v/>
      </c>
      <c r="KJ39" t="str">
        <f t="shared" ref="KJ39:KJ70" ca="1" si="239">IF($IK39&lt;&gt;"",$IL$2,"")</f>
        <v/>
      </c>
      <c r="KK39" t="str">
        <f t="shared" ref="KK39:KK70" ca="1" si="240">IF($IK39&lt;&gt;"",$IM$2,"")</f>
        <v/>
      </c>
      <c r="KL39" t="str">
        <f t="shared" ref="KL39:KL70" ca="1" si="241">IF($IK39&lt;&gt;"",$IN$2,"")</f>
        <v/>
      </c>
      <c r="KM39" t="str">
        <f t="shared" ca="1" si="231"/>
        <v/>
      </c>
      <c r="KN39" t="str">
        <f t="shared" ca="1" si="232"/>
        <v/>
      </c>
      <c r="KO39" t="str">
        <f t="shared" ca="1" si="233"/>
        <v/>
      </c>
      <c r="KP39" t="str">
        <f t="shared" ca="1" si="234"/>
        <v/>
      </c>
      <c r="KQ39" t="str">
        <f t="shared" ca="1" si="112"/>
        <v/>
      </c>
      <c r="KR39" t="str">
        <f t="shared" ca="1" si="164"/>
        <v/>
      </c>
      <c r="KS39" t="str">
        <f t="shared" ca="1" si="164"/>
        <v/>
      </c>
      <c r="KT39" t="str">
        <f t="shared" ca="1" si="164"/>
        <v/>
      </c>
      <c r="KU39" t="str">
        <f ca="1">_xlfn.IFNA(IF(INDEX('Tabela kolorów'!$A$1:$AP$42,MATCH(KR39,'Tabela kolorów'!$A$1:$AP$1,0),MATCH(KS39,'Tabela kolorów'!$A$1:$A$42,0))=1,"+","-"),"")</f>
        <v/>
      </c>
      <c r="KV39" s="1" t="str">
        <f ca="1">_xlfn.IFNA(IF(INDEX('Tabela kolorów'!$A$1:$AP$42,MATCH(KR39,'Tabela kolorów'!$A$1:$AP$1,0),MATCH(KT39,'Tabela kolorów'!$A$1:$A$42,0))=1,"+","-"),"")</f>
        <v/>
      </c>
      <c r="KW39" s="1" t="str">
        <f ca="1">_xlfn.IFNA(IF(INDEX('Tabela kolorów'!$A$1:$AP$42,MATCH(KS39,'Tabela kolorów'!$A$1:$AP$1,0),MATCH(KT39,'Tabela kolorów'!$A$1:$A$42,0))=1,"+","-"),"")</f>
        <v/>
      </c>
      <c r="KX39" t="str">
        <f t="shared" ca="1" si="133"/>
        <v/>
      </c>
      <c r="KY39" t="str">
        <f t="shared" ca="1" si="235"/>
        <v/>
      </c>
      <c r="KZ39" t="str">
        <f t="shared" ca="1" si="236"/>
        <v/>
      </c>
      <c r="LC39">
        <v>33</v>
      </c>
      <c r="LD39" t="str">
        <f t="shared" ca="1" si="237"/>
        <v/>
      </c>
      <c r="LE39" t="str">
        <f ca="1">IF(LD39&lt;&gt;"",VLOOKUP(LD39,Tabela1[],3,FALSE),"")</f>
        <v/>
      </c>
      <c r="LF39" t="str">
        <f t="shared" ca="1" si="179"/>
        <v/>
      </c>
      <c r="LG39" t="str">
        <f t="shared" ca="1" si="179"/>
        <v/>
      </c>
      <c r="LH39" t="str">
        <f t="shared" ca="1" si="179"/>
        <v/>
      </c>
      <c r="LI39" t="str">
        <f t="shared" ca="1" si="179"/>
        <v/>
      </c>
      <c r="LJ39" t="str">
        <f t="shared" ca="1" si="179"/>
        <v/>
      </c>
      <c r="LK39" t="str">
        <f t="shared" ca="1" si="179"/>
        <v/>
      </c>
      <c r="LL39" t="str">
        <f t="shared" ca="1" si="179"/>
        <v/>
      </c>
      <c r="LM39" t="str">
        <f t="shared" ca="1" si="179"/>
        <v/>
      </c>
    </row>
    <row r="40" spans="1:325" x14ac:dyDescent="0.3">
      <c r="A40" t="s">
        <v>763</v>
      </c>
      <c r="B40" t="s">
        <v>451</v>
      </c>
      <c r="C40" t="s">
        <v>456</v>
      </c>
      <c r="D40" t="s">
        <v>13</v>
      </c>
      <c r="E40" t="str">
        <f t="shared" si="0"/>
        <v>zimauniwersalny</v>
      </c>
      <c r="F40" t="s">
        <v>764</v>
      </c>
      <c r="I40" t="s">
        <v>9</v>
      </c>
      <c r="L40" s="679">
        <v>12</v>
      </c>
      <c r="N40" s="672" t="str">
        <f>_xlfn.IFNA(IF(VLOOKUP($M40,Tabela1[#All],6,FALSE)&lt;&gt;0,VLOOKUP($M40,Tabela1[#All],6,FALSE),""),"")</f>
        <v/>
      </c>
      <c r="O40" s="672" t="str">
        <f>_xlfn.IFNA(IF(VLOOKUP($M40,Tabela1[#All],7,FALSE)&lt;&gt;0,VLOOKUP($M40,Tabela1[#All],7,FALSE),""),"")</f>
        <v/>
      </c>
      <c r="P40" s="672" t="str">
        <f>_xlfn.IFNA(IF(VLOOKUP($M40,Tabela1[#All],8,FALSE)&lt;&gt;0,VLOOKUP($M40,Tabela1[#All],8,FALSE),""),"")</f>
        <v/>
      </c>
      <c r="Q40" s="684" t="str">
        <f>_xlfn.IFNA(IF(VLOOKUP($M40,Tabela1[#All],10,FALSE)&lt;&gt;"0",VLOOKUP($M40,Tabela1[#All],10,FALSE),""),"")</f>
        <v/>
      </c>
      <c r="R40" s="686" t="str">
        <f t="shared" ref="R40:R71" si="242">IF(M40&lt;&gt;"",$N$2,"")</f>
        <v/>
      </c>
      <c r="S40" s="672" t="str">
        <f t="shared" ref="S40:S71" si="243">IF(M40&lt;&gt;"",$O$2,"")</f>
        <v/>
      </c>
      <c r="T40" s="672" t="str">
        <f t="shared" ref="T40:T71" si="244">IF(M40&lt;&gt;"",$P$2,"")</f>
        <v/>
      </c>
      <c r="U40" s="672" t="str">
        <f t="shared" ref="U40:U71" si="245">IF(AND(N40&lt;&gt;$N$2,N40&lt;&gt;$O$2,N40&lt;&gt;$P$2),N40,"")</f>
        <v/>
      </c>
      <c r="V40" s="672" t="str">
        <f t="shared" ref="V40:V71" si="246">IF(AND(O40&lt;&gt;$N$2,O40&lt;&gt;$O$2,O40&lt;&gt;$P$2),O40,"")</f>
        <v/>
      </c>
      <c r="W40" s="672" t="str">
        <f t="shared" ref="W40:W71" si="247">IF(AND(P40&lt;&gt;$N$2,P40&lt;&gt;$O$2,P40&lt;&gt;$P$2),P40,"")</f>
        <v/>
      </c>
      <c r="X40" s="687" t="str">
        <f t="shared" ref="X40:X71" si="248">IF(M40&lt;&gt;"",IF(R40&lt;&gt;"",1,0)+IF(S40&lt;&gt;"",1,0)+IF(T40&lt;&gt;"",1,0)+IF(U40&lt;&gt;"",1,0)+IF(V40&lt;&gt;"",1,0)+IF(W40&lt;&gt;"",1,0),"")</f>
        <v/>
      </c>
      <c r="Y40" s="686" t="str">
        <f t="shared" si="129"/>
        <v/>
      </c>
      <c r="Z40" s="672" t="str">
        <f t="shared" si="168"/>
        <v/>
      </c>
      <c r="AA40" s="672" t="str">
        <f t="shared" si="168"/>
        <v/>
      </c>
      <c r="AB40" s="679" t="str">
        <f t="shared" si="168"/>
        <v/>
      </c>
      <c r="AC40" s="685" t="str">
        <f>_xlfn.IFNA(IF(INDEX('Tabela kolorów'!$A$1:$AP$42,MATCH(Z40,'Tabela kolorów'!$A$1:$AP$1,0),MATCH(AA40,'Tabela kolorów'!$A$1:$A$42,0))=1,"+","-"),"")</f>
        <v/>
      </c>
      <c r="AD40" s="10" t="str">
        <f>_xlfn.IFNA(IF(INDEX('Tabela kolorów'!$A$1:$AP$42,MATCH(Z40,'Tabela kolorów'!$A$1:$AP$1,0),MATCH(AB40,'Tabela kolorów'!$A$1:$A$42,0))=1,"+","-"),"")</f>
        <v/>
      </c>
      <c r="AE40" s="10" t="str">
        <f>_xlfn.IFNA(IF(INDEX('Tabela kolorów'!$A$1:$AP$42,MATCH(AA40,'Tabela kolorów'!$A$1:$AP$1,0),MATCH(AB40,'Tabela kolorów'!$A$1:$A$42,0))=1,"+","-"),"")</f>
        <v/>
      </c>
      <c r="AF40" s="679" t="str">
        <f t="shared" si="136"/>
        <v/>
      </c>
      <c r="AG40" s="688" t="str">
        <f t="shared" ref="AG40:AG71" si="249">IF(AF40="Dopasowane",IF(IF(Q40="Tak",1,0)+IF($Q$2="Tak",1,0)&lt;=1,"Dopasowane","Nie dopasowane"),"")</f>
        <v/>
      </c>
      <c r="AH40" s="701" t="str">
        <f t="shared" ref="AH40:AH71" si="250">IF(AG40="Dopasowane",M40,"")</f>
        <v/>
      </c>
      <c r="AK40" s="10">
        <v>33</v>
      </c>
      <c r="AL40" s="672" t="str">
        <f t="shared" ca="1" si="238"/>
        <v/>
      </c>
      <c r="AM40" s="672" t="str">
        <f ca="1">IF(AL40&lt;&gt;"",VLOOKUP(AL40,Tabela1[],3,FALSE),"")</f>
        <v/>
      </c>
      <c r="AN40" s="672" t="str">
        <f t="shared" ca="1" si="180"/>
        <v/>
      </c>
      <c r="AO40" s="672" t="str">
        <f t="shared" ca="1" si="180"/>
        <v/>
      </c>
      <c r="AP40" s="672" t="str">
        <f t="shared" ca="1" si="180"/>
        <v/>
      </c>
      <c r="AQ40" s="672" t="str">
        <f t="shared" ca="1" si="180"/>
        <v/>
      </c>
      <c r="AR40" s="672" t="str">
        <f t="shared" ca="1" si="180"/>
        <v/>
      </c>
      <c r="AS40" s="672" t="str">
        <f t="shared" ca="1" si="180"/>
        <v/>
      </c>
      <c r="AT40" s="672" t="str">
        <f t="shared" ca="1" si="180"/>
        <v/>
      </c>
      <c r="AU40" s="672" t="str">
        <f t="shared" ca="1" si="180"/>
        <v/>
      </c>
      <c r="BG40" s="392"/>
      <c r="BH40">
        <v>14</v>
      </c>
      <c r="BI40" t="str">
        <f t="shared" ca="1" si="167"/>
        <v/>
      </c>
      <c r="BJ40" t="str">
        <f ca="1">_xlfn.IFNA(IF(VLOOKUP($BI40,Tabela1[#All],6,FALSE)&lt;&gt;0,VLOOKUP($BI40,Tabela1[#All],6,FALSE),""),"")</f>
        <v/>
      </c>
      <c r="BK40" t="str">
        <f ca="1">_xlfn.IFNA(IF(VLOOKUP($BI40,Tabela1[#All],7,FALSE)&lt;&gt;0,VLOOKUP($BI40,Tabela1[#All],7,FALSE),""),"")</f>
        <v/>
      </c>
      <c r="BL40" t="str">
        <f ca="1">_xlfn.IFNA(IF(VLOOKUP($BI40,Tabela1[#All],8,FALSE)&lt;&gt;0,VLOOKUP($BI40,Tabela1[#All],8,FALSE),""),"")</f>
        <v/>
      </c>
      <c r="BM40" t="str">
        <f ca="1">_xlfn.IFNA(IF(VLOOKUP($BI40,Tabela1[#All],10,FALSE)&lt;&gt;"0",VLOOKUP($BI40,Tabela1[#All],10,FALSE),""),"")</f>
        <v/>
      </c>
      <c r="BN40" t="str">
        <f t="shared" ca="1" si="181"/>
        <v/>
      </c>
      <c r="BO40" t="str">
        <f t="shared" ca="1" si="182"/>
        <v/>
      </c>
      <c r="BP40" t="str">
        <f t="shared" ca="1" si="183"/>
        <v/>
      </c>
      <c r="BQ40" t="str">
        <f t="shared" ca="1" si="184"/>
        <v/>
      </c>
      <c r="BR40" t="str">
        <f t="shared" ca="1" si="185"/>
        <v/>
      </c>
      <c r="BS40" t="str">
        <f t="shared" ca="1" si="186"/>
        <v/>
      </c>
      <c r="BT40" t="str">
        <f t="shared" ca="1" si="187"/>
        <v/>
      </c>
      <c r="BU40" t="str">
        <f t="shared" ca="1" si="97"/>
        <v/>
      </c>
      <c r="BV40" t="str">
        <f t="shared" ca="1" si="154"/>
        <v/>
      </c>
      <c r="BW40" t="str">
        <f t="shared" ca="1" si="154"/>
        <v/>
      </c>
      <c r="BX40" t="str">
        <f t="shared" ca="1" si="154"/>
        <v/>
      </c>
      <c r="BY40" t="str">
        <f ca="1">_xlfn.IFNA(IF(INDEX('Tabela kolorów'!$A$1:$AP$42,MATCH(BV40,'Tabela kolorów'!$A$1:$AP$1,0),MATCH(BW40,'Tabela kolorów'!$A$1:$A$42,0))=1,"+","-"),"")</f>
        <v/>
      </c>
      <c r="BZ40" s="1" t="str">
        <f ca="1">_xlfn.IFNA(IF(INDEX('Tabela kolorów'!$A$1:$AP$42,MATCH(BV40,'Tabela kolorów'!$A$1:$AP$1,0),MATCH(BX40,'Tabela kolorów'!$A$1:$A$42,0))=1,"+","-"),"")</f>
        <v/>
      </c>
      <c r="CA40" s="1" t="str">
        <f ca="1">_xlfn.IFNA(IF(INDEX('Tabela kolorów'!$A$1:$AP$42,MATCH(BW40,'Tabela kolorów'!$A$1:$AP$1,0),MATCH(BX40,'Tabela kolorów'!$A$1:$A$42,0))=1,"+","-"),"")</f>
        <v/>
      </c>
      <c r="CB40" t="str">
        <f t="shared" ca="1" si="98"/>
        <v/>
      </c>
      <c r="CC40" t="str">
        <f t="shared" ca="1" si="188"/>
        <v/>
      </c>
      <c r="CD40" t="str">
        <f t="shared" ca="1" si="189"/>
        <v/>
      </c>
      <c r="CG40">
        <v>34</v>
      </c>
      <c r="CH40" t="str">
        <f t="shared" ca="1" si="190"/>
        <v/>
      </c>
      <c r="CI40" t="str">
        <f ca="1">IF(CH40&lt;&gt;"",VLOOKUP(CH40,Tabela1[],3,FALSE),"")</f>
        <v/>
      </c>
      <c r="CJ40" t="str">
        <f t="shared" ca="1" si="174"/>
        <v/>
      </c>
      <c r="CK40" t="str">
        <f t="shared" ca="1" si="174"/>
        <v/>
      </c>
      <c r="CL40" t="str">
        <f t="shared" ca="1" si="174"/>
        <v/>
      </c>
      <c r="CM40" t="str">
        <f t="shared" ca="1" si="174"/>
        <v/>
      </c>
      <c r="CN40" t="str">
        <f t="shared" ca="1" si="174"/>
        <v/>
      </c>
      <c r="CO40" t="str">
        <f t="shared" ca="1" si="174"/>
        <v/>
      </c>
      <c r="CP40" t="str">
        <f t="shared" ca="1" si="174"/>
        <v/>
      </c>
      <c r="CQ40" t="str">
        <f t="shared" ca="1" si="174"/>
        <v/>
      </c>
      <c r="DB40">
        <v>14</v>
      </c>
      <c r="DC40" t="str">
        <f t="shared" ca="1" si="169"/>
        <v/>
      </c>
      <c r="DD40" t="str">
        <f ca="1">_xlfn.IFNA(IF(VLOOKUP($DC40,Tabela1[#All],6,FALSE)&lt;&gt;0,VLOOKUP($DC40,Tabela1[#All],6,FALSE),""),"")</f>
        <v/>
      </c>
      <c r="DE40" t="str">
        <f ca="1">_xlfn.IFNA(IF(VLOOKUP($DC40,Tabela1[#All],7,FALSE)&lt;&gt;0,VLOOKUP($DC40,Tabela1[#All],7,FALSE),""),"")</f>
        <v/>
      </c>
      <c r="DF40" t="str">
        <f ca="1">_xlfn.IFNA(IF(VLOOKUP($DC40,Tabela1[#All],8,FALSE)&lt;&gt;0,VLOOKUP($DC40,Tabela1[#All],8,FALSE),""),"")</f>
        <v/>
      </c>
      <c r="DG40" t="str">
        <f ca="1">_xlfn.IFNA(IF(VLOOKUP($DC40,Tabela1[#All],10,FALSE)&lt;&gt;"0",VLOOKUP($DC40,Tabela1[#All],10,FALSE),""),"")</f>
        <v/>
      </c>
      <c r="DH40" t="str">
        <f t="shared" ca="1" si="191"/>
        <v/>
      </c>
      <c r="DI40" t="str">
        <f t="shared" ca="1" si="192"/>
        <v/>
      </c>
      <c r="DJ40" t="str">
        <f t="shared" ca="1" si="193"/>
        <v/>
      </c>
      <c r="DK40" t="str">
        <f t="shared" ca="1" si="194"/>
        <v/>
      </c>
      <c r="DL40" t="str">
        <f t="shared" ca="1" si="195"/>
        <v/>
      </c>
      <c r="DM40" t="str">
        <f t="shared" ca="1" si="196"/>
        <v/>
      </c>
      <c r="DN40" t="str">
        <f t="shared" ca="1" si="197"/>
        <v/>
      </c>
      <c r="DO40" t="str">
        <f t="shared" ca="1" si="134"/>
        <v/>
      </c>
      <c r="DP40" t="str">
        <f t="shared" ca="1" si="156"/>
        <v/>
      </c>
      <c r="DQ40" t="str">
        <f t="shared" ca="1" si="156"/>
        <v/>
      </c>
      <c r="DR40" t="str">
        <f t="shared" ca="1" si="156"/>
        <v/>
      </c>
      <c r="DS40" t="str">
        <f ca="1">_xlfn.IFNA(IF(INDEX('Tabela kolorów'!$A$1:$AP$42,MATCH(DP40,'Tabela kolorów'!$A$1:$AP$1,0),MATCH(DQ40,'Tabela kolorów'!$A$1:$A$42,0))=1,"+","-"),"")</f>
        <v/>
      </c>
      <c r="DT40" s="1" t="str">
        <f ca="1">_xlfn.IFNA(IF(INDEX('Tabela kolorów'!$A$1:$AP$42,MATCH(DP40,'Tabela kolorów'!$A$1:$AP$1,0),MATCH(DR40,'Tabela kolorów'!$A$1:$A$42,0))=1,"+","-"),"")</f>
        <v/>
      </c>
      <c r="DU40" s="1" t="str">
        <f ca="1">_xlfn.IFNA(IF(INDEX('Tabela kolorów'!$A$1:$AP$42,MATCH(DQ40,'Tabela kolorów'!$A$1:$AP$1,0),MATCH(DR40,'Tabela kolorów'!$A$1:$A$42,0))=1,"+","-"),"")</f>
        <v/>
      </c>
      <c r="DV40" t="str">
        <f t="shared" ca="1" si="120"/>
        <v/>
      </c>
      <c r="DW40" t="str">
        <f t="shared" ca="1" si="198"/>
        <v/>
      </c>
      <c r="DX40" t="str">
        <f t="shared" ca="1" si="199"/>
        <v/>
      </c>
      <c r="EA40">
        <v>34</v>
      </c>
      <c r="EB40" t="str">
        <f t="shared" ca="1" si="200"/>
        <v/>
      </c>
      <c r="EC40" t="str">
        <f ca="1">IF(EB40&lt;&gt;"",VLOOKUP(EB40,Tabela1[],3,FALSE),"")</f>
        <v/>
      </c>
      <c r="ED40" t="str">
        <f t="shared" ca="1" si="175"/>
        <v/>
      </c>
      <c r="EE40" t="str">
        <f t="shared" ca="1" si="175"/>
        <v/>
      </c>
      <c r="EF40" t="str">
        <f t="shared" ca="1" si="175"/>
        <v/>
      </c>
      <c r="EG40" t="str">
        <f t="shared" ca="1" si="175"/>
        <v/>
      </c>
      <c r="EH40" t="str">
        <f t="shared" ca="1" si="175"/>
        <v/>
      </c>
      <c r="EI40" t="str">
        <f t="shared" ca="1" si="175"/>
        <v/>
      </c>
      <c r="EJ40" t="str">
        <f t="shared" ca="1" si="175"/>
        <v/>
      </c>
      <c r="EK40" t="str">
        <f t="shared" ca="1" si="175"/>
        <v/>
      </c>
      <c r="EV40">
        <v>14</v>
      </c>
      <c r="EW40" t="str">
        <f t="shared" ca="1" si="170"/>
        <v/>
      </c>
      <c r="EX40" t="str">
        <f ca="1">_xlfn.IFNA(IF(VLOOKUP($EW40,Tabela1[#All],6,FALSE)&lt;&gt;0,VLOOKUP($EW40,Tabela1[#All],6,FALSE),""),"")</f>
        <v/>
      </c>
      <c r="EY40" t="str">
        <f ca="1">_xlfn.IFNA(IF(VLOOKUP($EW40,Tabela1[#All],7,FALSE)&lt;&gt;0,VLOOKUP($EW40,Tabela1[#All],7,FALSE),""),"")</f>
        <v/>
      </c>
      <c r="EZ40" t="str">
        <f ca="1">_xlfn.IFNA(IF(VLOOKUP($EW40,Tabela1[#All],8,FALSE)&lt;&gt;0,VLOOKUP($EW40,Tabela1[#All],8,FALSE),""),"")</f>
        <v/>
      </c>
      <c r="FA40" t="str">
        <f ca="1">_xlfn.IFNA(IF(VLOOKUP($EW40,Tabela1[#All],10,FALSE)&lt;&gt;"0",VLOOKUP($EW40,Tabela1[#All],10,FALSE),""),"")</f>
        <v/>
      </c>
      <c r="FB40" t="str">
        <f t="shared" ca="1" si="201"/>
        <v/>
      </c>
      <c r="FC40" t="str">
        <f t="shared" ca="1" si="202"/>
        <v/>
      </c>
      <c r="FD40" t="str">
        <f t="shared" ca="1" si="203"/>
        <v/>
      </c>
      <c r="FE40" t="str">
        <f t="shared" ca="1" si="204"/>
        <v/>
      </c>
      <c r="FF40" t="str">
        <f t="shared" ca="1" si="205"/>
        <v/>
      </c>
      <c r="FG40" t="str">
        <f t="shared" ca="1" si="206"/>
        <v/>
      </c>
      <c r="FH40" t="str">
        <f t="shared" ca="1" si="207"/>
        <v/>
      </c>
      <c r="FI40" t="str">
        <f t="shared" ca="1" si="103"/>
        <v/>
      </c>
      <c r="FJ40" t="str">
        <f t="shared" ca="1" si="158"/>
        <v/>
      </c>
      <c r="FK40" t="str">
        <f t="shared" ca="1" si="158"/>
        <v/>
      </c>
      <c r="FL40" t="str">
        <f t="shared" ca="1" si="158"/>
        <v/>
      </c>
      <c r="FM40" t="str">
        <f ca="1">_xlfn.IFNA(IF(INDEX('Tabela kolorów'!$A$1:$AP$42,MATCH(FJ40,'Tabela kolorów'!$A$1:$AP$1,0),MATCH(FK40,'Tabela kolorów'!$A$1:$A$42,0))=1,"+","-"),"")</f>
        <v/>
      </c>
      <c r="FN40" s="1" t="str">
        <f ca="1">_xlfn.IFNA(IF(INDEX('Tabela kolorów'!$A$1:$AP$42,MATCH(FJ40,'Tabela kolorów'!$A$1:$AP$1,0),MATCH(FL40,'Tabela kolorów'!$A$1:$A$42,0))=1,"+","-"),"")</f>
        <v/>
      </c>
      <c r="FO40" s="1" t="str">
        <f ca="1">_xlfn.IFNA(IF(INDEX('Tabela kolorów'!$A$1:$AP$42,MATCH(FK40,'Tabela kolorów'!$A$1:$AP$1,0),MATCH(FL40,'Tabela kolorów'!$A$1:$A$42,0))=1,"+","-"),"")</f>
        <v/>
      </c>
      <c r="FP40" t="str">
        <f t="shared" ca="1" si="121"/>
        <v/>
      </c>
      <c r="FQ40" t="str">
        <f t="shared" ca="1" si="208"/>
        <v/>
      </c>
      <c r="FR40" t="str">
        <f t="shared" ca="1" si="209"/>
        <v/>
      </c>
      <c r="FU40">
        <v>34</v>
      </c>
      <c r="FV40" t="str">
        <f t="shared" ca="1" si="210"/>
        <v/>
      </c>
      <c r="FW40" t="str">
        <f ca="1">IF(FV40&lt;&gt;"",VLOOKUP(FV40,Tabela1[],3,FALSE),"")</f>
        <v/>
      </c>
      <c r="FX40" t="str">
        <f t="shared" ca="1" si="176"/>
        <v/>
      </c>
      <c r="FY40" t="str">
        <f t="shared" ca="1" si="176"/>
        <v/>
      </c>
      <c r="FZ40" t="str">
        <f t="shared" ca="1" si="176"/>
        <v/>
      </c>
      <c r="GA40" t="str">
        <f t="shared" ca="1" si="176"/>
        <v/>
      </c>
      <c r="GB40" t="str">
        <f t="shared" ca="1" si="176"/>
        <v/>
      </c>
      <c r="GC40" t="str">
        <f t="shared" ca="1" si="176"/>
        <v/>
      </c>
      <c r="GD40" t="str">
        <f t="shared" ca="1" si="176"/>
        <v/>
      </c>
      <c r="GE40" t="str">
        <f t="shared" ca="1" si="176"/>
        <v/>
      </c>
      <c r="GP40">
        <v>14</v>
      </c>
      <c r="GQ40" t="str">
        <f t="shared" ca="1" si="171"/>
        <v/>
      </c>
      <c r="GR40" t="str">
        <f ca="1">_xlfn.IFNA(IF(VLOOKUP($GQ40,Tabela1[#All],6,FALSE)&lt;&gt;0,VLOOKUP($GQ40,Tabela1[#All],6,FALSE),""),"")</f>
        <v/>
      </c>
      <c r="GS40" t="str">
        <f ca="1">_xlfn.IFNA(IF(VLOOKUP($GQ40,Tabela1[#All],7,FALSE)&lt;&gt;0,VLOOKUP($GQ40,Tabela1[#All],7,FALSE),""),"")</f>
        <v/>
      </c>
      <c r="GT40" t="str">
        <f ca="1">_xlfn.IFNA(IF(VLOOKUP($GQ40,Tabela1[#All],8,FALSE)&lt;&gt;0,VLOOKUP($GQ40,Tabela1[#All],8,FALSE),""),"")</f>
        <v/>
      </c>
      <c r="GU40" t="str">
        <f ca="1">_xlfn.IFNA(IF(VLOOKUP($GQ40,Tabela1[#All],10,FALSE)&lt;&gt;"0",VLOOKUP($GQ40,Tabela1[#All],10,FALSE),""),"")</f>
        <v/>
      </c>
      <c r="GV40" t="str">
        <f t="shared" ca="1" si="211"/>
        <v/>
      </c>
      <c r="GW40" t="str">
        <f t="shared" ca="1" si="212"/>
        <v/>
      </c>
      <c r="GX40" t="str">
        <f t="shared" ca="1" si="213"/>
        <v/>
      </c>
      <c r="GY40" t="str">
        <f t="shared" ca="1" si="214"/>
        <v/>
      </c>
      <c r="GZ40" t="str">
        <f t="shared" ca="1" si="215"/>
        <v/>
      </c>
      <c r="HA40" t="str">
        <f t="shared" ca="1" si="216"/>
        <v/>
      </c>
      <c r="HB40" t="str">
        <f t="shared" ca="1" si="217"/>
        <v/>
      </c>
      <c r="HC40" t="str">
        <f t="shared" ca="1" si="105"/>
        <v/>
      </c>
      <c r="HD40" t="str">
        <f t="shared" ca="1" si="160"/>
        <v/>
      </c>
      <c r="HE40" t="str">
        <f t="shared" ca="1" si="160"/>
        <v/>
      </c>
      <c r="HF40" t="str">
        <f t="shared" ca="1" si="160"/>
        <v/>
      </c>
      <c r="HG40" t="str">
        <f ca="1">_xlfn.IFNA(IF(INDEX('Tabela kolorów'!$A$1:$AP$42,MATCH(HD40,'Tabela kolorów'!$A$1:$AP$1,0),MATCH(HE40,'Tabela kolorów'!$A$1:$A$42,0))=1,"+","-"),"")</f>
        <v/>
      </c>
      <c r="HH40" s="1" t="str">
        <f ca="1">_xlfn.IFNA(IF(INDEX('Tabela kolorów'!$A$1:$AP$42,MATCH(HD40,'Tabela kolorów'!$A$1:$AP$1,0),MATCH(HF40,'Tabela kolorów'!$A$1:$A$42,0))=1,"+","-"),"")</f>
        <v/>
      </c>
      <c r="HI40" s="1" t="str">
        <f ca="1">_xlfn.IFNA(IF(INDEX('Tabela kolorów'!$A$1:$AP$42,MATCH(HE40,'Tabela kolorów'!$A$1:$AP$1,0),MATCH(HF40,'Tabela kolorów'!$A$1:$A$42,0))=1,"+","-"),"")</f>
        <v/>
      </c>
      <c r="HJ40" t="str">
        <f t="shared" ca="1" si="122"/>
        <v/>
      </c>
      <c r="HK40" t="str">
        <f t="shared" ca="1" si="218"/>
        <v/>
      </c>
      <c r="HL40" t="str">
        <f t="shared" ca="1" si="219"/>
        <v/>
      </c>
      <c r="HO40">
        <v>34</v>
      </c>
      <c r="HP40" t="str">
        <f t="shared" ca="1" si="220"/>
        <v/>
      </c>
      <c r="HQ40" t="str">
        <f ca="1">IF(HP40&lt;&gt;"",VLOOKUP(HP40,Tabela1[],3,FALSE),"")</f>
        <v/>
      </c>
      <c r="HR40" t="str">
        <f t="shared" ca="1" si="177"/>
        <v/>
      </c>
      <c r="HS40" t="str">
        <f t="shared" ca="1" si="177"/>
        <v/>
      </c>
      <c r="HT40" t="str">
        <f t="shared" ca="1" si="177"/>
        <v/>
      </c>
      <c r="HU40" t="str">
        <f t="shared" ca="1" si="177"/>
        <v/>
      </c>
      <c r="HV40" t="str">
        <f t="shared" ca="1" si="177"/>
        <v/>
      </c>
      <c r="HW40" t="str">
        <f t="shared" ca="1" si="177"/>
        <v/>
      </c>
      <c r="HX40" t="str">
        <f t="shared" ca="1" si="177"/>
        <v/>
      </c>
      <c r="HY40" t="str">
        <f t="shared" ca="1" si="177"/>
        <v/>
      </c>
      <c r="IJ40">
        <v>14</v>
      </c>
      <c r="IK40" t="str">
        <f t="shared" ca="1" si="172"/>
        <v/>
      </c>
      <c r="IL40" t="str">
        <f ca="1">_xlfn.IFNA(IF(VLOOKUP($IK40,Tabela1[#All],6,FALSE)&lt;&gt;0,VLOOKUP($IK40,Tabela1[#All],6,FALSE),""),"")</f>
        <v/>
      </c>
      <c r="IM40" t="str">
        <f ca="1">_xlfn.IFNA(IF(VLOOKUP($IK40,Tabela1[#All],7,FALSE)&lt;&gt;0,VLOOKUP($IK40,Tabela1[#All],7,FALSE),""),"")</f>
        <v/>
      </c>
      <c r="IN40" t="str">
        <f ca="1">_xlfn.IFNA(IF(VLOOKUP($IK40,Tabela1[#All],8,FALSE)&lt;&gt;0,VLOOKUP($IK40,Tabela1[#All],8,FALSE),""),"")</f>
        <v/>
      </c>
      <c r="IO40" t="str">
        <f ca="1">_xlfn.IFNA(IF(VLOOKUP($IK40,Tabela1[#All],10,FALSE)&lt;&gt;"0",VLOOKUP($IK40,Tabela1[#All],10,FALSE),""),"")</f>
        <v/>
      </c>
      <c r="IP40" t="str">
        <f t="shared" ca="1" si="221"/>
        <v/>
      </c>
      <c r="IQ40" t="str">
        <f t="shared" ca="1" si="222"/>
        <v/>
      </c>
      <c r="IR40" t="str">
        <f t="shared" ca="1" si="223"/>
        <v/>
      </c>
      <c r="IS40" t="str">
        <f t="shared" ca="1" si="224"/>
        <v/>
      </c>
      <c r="IT40" t="str">
        <f t="shared" ca="1" si="225"/>
        <v/>
      </c>
      <c r="IU40" t="str">
        <f t="shared" ca="1" si="226"/>
        <v/>
      </c>
      <c r="IV40" t="str">
        <f t="shared" ca="1" si="227"/>
        <v/>
      </c>
      <c r="IW40" t="str">
        <f t="shared" ca="1" si="107"/>
        <v/>
      </c>
      <c r="IX40" t="str">
        <f t="shared" ca="1" si="162"/>
        <v/>
      </c>
      <c r="IY40" t="str">
        <f t="shared" ca="1" si="162"/>
        <v/>
      </c>
      <c r="IZ40" t="str">
        <f t="shared" ca="1" si="162"/>
        <v/>
      </c>
      <c r="JA40" t="str">
        <f ca="1">_xlfn.IFNA(IF(INDEX('Tabela kolorów'!$A$1:$AP$42,MATCH(IX40,'Tabela kolorów'!$A$1:$AP$1,0),MATCH(IY40,'Tabela kolorów'!$A$1:$A$42,0))=1,"+","-"),"")</f>
        <v/>
      </c>
      <c r="JB40" s="1" t="str">
        <f ca="1">_xlfn.IFNA(IF(INDEX('Tabela kolorów'!$A$1:$AP$42,MATCH(IX40,'Tabela kolorów'!$A$1:$AP$1,0),MATCH(IZ40,'Tabela kolorów'!$A$1:$A$42,0))=1,"+","-"),"")</f>
        <v/>
      </c>
      <c r="JC40" s="1" t="str">
        <f ca="1">_xlfn.IFNA(IF(INDEX('Tabela kolorów'!$A$1:$AP$42,MATCH(IY40,'Tabela kolorów'!$A$1:$AP$1,0),MATCH(IZ40,'Tabela kolorów'!$A$1:$A$42,0))=1,"+","-"),"")</f>
        <v/>
      </c>
      <c r="JD40" t="str">
        <f t="shared" ca="1" si="123"/>
        <v/>
      </c>
      <c r="JE40" t="str">
        <f t="shared" ca="1" si="228"/>
        <v/>
      </c>
      <c r="JF40" t="str">
        <f t="shared" ca="1" si="229"/>
        <v/>
      </c>
      <c r="JI40">
        <v>34</v>
      </c>
      <c r="JJ40" t="str">
        <f t="shared" ca="1" si="230"/>
        <v/>
      </c>
      <c r="JK40" t="str">
        <f ca="1">IF(JJ40&lt;&gt;"",VLOOKUP(JJ40,Tabela1[],3,FALSE),"")</f>
        <v/>
      </c>
      <c r="JL40" t="str">
        <f t="shared" ca="1" si="178"/>
        <v/>
      </c>
      <c r="JM40" t="str">
        <f t="shared" ca="1" si="178"/>
        <v/>
      </c>
      <c r="JN40" t="str">
        <f t="shared" ca="1" si="178"/>
        <v/>
      </c>
      <c r="JO40" t="str">
        <f t="shared" ca="1" si="178"/>
        <v/>
      </c>
      <c r="JP40" t="str">
        <f t="shared" ca="1" si="178"/>
        <v/>
      </c>
      <c r="JQ40" t="str">
        <f t="shared" ca="1" si="178"/>
        <v/>
      </c>
      <c r="JR40" t="str">
        <f t="shared" ca="1" si="178"/>
        <v/>
      </c>
      <c r="JS40" t="str">
        <f t="shared" ca="1" si="178"/>
        <v/>
      </c>
      <c r="KD40">
        <v>14</v>
      </c>
      <c r="KE40" t="str">
        <f t="shared" ca="1" si="173"/>
        <v/>
      </c>
      <c r="KF40" t="str">
        <f ca="1">_xlfn.IFNA(IF(VLOOKUP($KE40,Tabela1[#All],6,FALSE)&lt;&gt;0,VLOOKUP($KE40,Tabela1[#All],6,FALSE),""),"")</f>
        <v/>
      </c>
      <c r="KG40" t="str">
        <f ca="1">_xlfn.IFNA(IF(VLOOKUP($KE40,Tabela1[#All],7,FALSE)&lt;&gt;0,VLOOKUP($KE40,Tabela1[#All],7,FALSE),""),"")</f>
        <v/>
      </c>
      <c r="KH40" t="str">
        <f ca="1">_xlfn.IFNA(IF(VLOOKUP($KE40,Tabela1[#All],8,FALSE)&lt;&gt;0,VLOOKUP($KE40,Tabela1[#All],8,FALSE),""),"")</f>
        <v/>
      </c>
      <c r="KI40" t="str">
        <f ca="1">_xlfn.IFNA(IF(VLOOKUP($KE40,Tabela1[#All],10,FALSE)&lt;&gt;"0",VLOOKUP($KE40,Tabela1[#All],10,FALSE),""),"")</f>
        <v/>
      </c>
      <c r="KJ40" t="str">
        <f t="shared" ca="1" si="239"/>
        <v/>
      </c>
      <c r="KK40" t="str">
        <f t="shared" ca="1" si="240"/>
        <v/>
      </c>
      <c r="KL40" t="str">
        <f t="shared" ca="1" si="241"/>
        <v/>
      </c>
      <c r="KM40" t="str">
        <f t="shared" ca="1" si="231"/>
        <v/>
      </c>
      <c r="KN40" t="str">
        <f t="shared" ca="1" si="232"/>
        <v/>
      </c>
      <c r="KO40" t="str">
        <f t="shared" ca="1" si="233"/>
        <v/>
      </c>
      <c r="KP40" t="str">
        <f t="shared" ca="1" si="234"/>
        <v/>
      </c>
      <c r="KQ40" t="str">
        <f t="shared" ca="1" si="112"/>
        <v/>
      </c>
      <c r="KR40" t="str">
        <f t="shared" ca="1" si="164"/>
        <v/>
      </c>
      <c r="KS40" t="str">
        <f t="shared" ca="1" si="164"/>
        <v/>
      </c>
      <c r="KT40" t="str">
        <f t="shared" ca="1" si="164"/>
        <v/>
      </c>
      <c r="KU40" t="str">
        <f ca="1">_xlfn.IFNA(IF(INDEX('Tabela kolorów'!$A$1:$AP$42,MATCH(KR40,'Tabela kolorów'!$A$1:$AP$1,0),MATCH(KS40,'Tabela kolorów'!$A$1:$A$42,0))=1,"+","-"),"")</f>
        <v/>
      </c>
      <c r="KV40" s="1" t="str">
        <f ca="1">_xlfn.IFNA(IF(INDEX('Tabela kolorów'!$A$1:$AP$42,MATCH(KR40,'Tabela kolorów'!$A$1:$AP$1,0),MATCH(KT40,'Tabela kolorów'!$A$1:$A$42,0))=1,"+","-"),"")</f>
        <v/>
      </c>
      <c r="KW40" s="1" t="str">
        <f ca="1">_xlfn.IFNA(IF(INDEX('Tabela kolorów'!$A$1:$AP$42,MATCH(KS40,'Tabela kolorów'!$A$1:$AP$1,0),MATCH(KT40,'Tabela kolorów'!$A$1:$A$42,0))=1,"+","-"),"")</f>
        <v/>
      </c>
      <c r="KX40" t="str">
        <f t="shared" ca="1" si="133"/>
        <v/>
      </c>
      <c r="KY40" t="str">
        <f t="shared" ca="1" si="235"/>
        <v/>
      </c>
      <c r="KZ40" t="str">
        <f t="shared" ca="1" si="236"/>
        <v/>
      </c>
      <c r="LC40">
        <v>34</v>
      </c>
      <c r="LD40" t="str">
        <f t="shared" ca="1" si="237"/>
        <v/>
      </c>
      <c r="LE40" t="str">
        <f ca="1">IF(LD40&lt;&gt;"",VLOOKUP(LD40,Tabela1[],3,FALSE),"")</f>
        <v/>
      </c>
      <c r="LF40" t="str">
        <f t="shared" ca="1" si="179"/>
        <v/>
      </c>
      <c r="LG40" t="str">
        <f t="shared" ca="1" si="179"/>
        <v/>
      </c>
      <c r="LH40" t="str">
        <f t="shared" ca="1" si="179"/>
        <v/>
      </c>
      <c r="LI40" t="str">
        <f t="shared" ca="1" si="179"/>
        <v/>
      </c>
      <c r="LJ40" t="str">
        <f t="shared" ca="1" si="179"/>
        <v/>
      </c>
      <c r="LK40" t="str">
        <f t="shared" ca="1" si="179"/>
        <v/>
      </c>
      <c r="LL40" t="str">
        <f t="shared" ca="1" si="179"/>
        <v/>
      </c>
      <c r="LM40" t="str">
        <f t="shared" ca="1" si="179"/>
        <v/>
      </c>
    </row>
    <row r="41" spans="1:325" x14ac:dyDescent="0.3">
      <c r="L41" s="679">
        <v>13</v>
      </c>
      <c r="N41" s="672" t="str">
        <f>_xlfn.IFNA(IF(VLOOKUP($M41,Tabela1[#All],6,FALSE)&lt;&gt;0,VLOOKUP($M41,Tabela1[#All],6,FALSE),""),"")</f>
        <v/>
      </c>
      <c r="O41" s="672" t="str">
        <f>_xlfn.IFNA(IF(VLOOKUP($M41,Tabela1[#All],7,FALSE)&lt;&gt;0,VLOOKUP($M41,Tabela1[#All],7,FALSE),""),"")</f>
        <v/>
      </c>
      <c r="P41" s="672" t="str">
        <f>_xlfn.IFNA(IF(VLOOKUP($M41,Tabela1[#All],8,FALSE)&lt;&gt;0,VLOOKUP($M41,Tabela1[#All],8,FALSE),""),"")</f>
        <v/>
      </c>
      <c r="Q41" s="684" t="str">
        <f>_xlfn.IFNA(IF(VLOOKUP($M41,Tabela1[#All],10,FALSE)&lt;&gt;"0",VLOOKUP($M41,Tabela1[#All],10,FALSE),""),"")</f>
        <v/>
      </c>
      <c r="R41" s="686" t="str">
        <f t="shared" si="242"/>
        <v/>
      </c>
      <c r="S41" s="672" t="str">
        <f t="shared" si="243"/>
        <v/>
      </c>
      <c r="T41" s="672" t="str">
        <f t="shared" si="244"/>
        <v/>
      </c>
      <c r="U41" s="672" t="str">
        <f t="shared" si="245"/>
        <v/>
      </c>
      <c r="V41" s="672" t="str">
        <f t="shared" si="246"/>
        <v/>
      </c>
      <c r="W41" s="672" t="str">
        <f t="shared" si="247"/>
        <v/>
      </c>
      <c r="X41" s="687" t="str">
        <f t="shared" si="248"/>
        <v/>
      </c>
      <c r="Y41" s="686" t="str">
        <f t="shared" si="129"/>
        <v/>
      </c>
      <c r="Z41" s="672" t="str">
        <f t="shared" si="168"/>
        <v/>
      </c>
      <c r="AA41" s="672" t="str">
        <f t="shared" si="168"/>
        <v/>
      </c>
      <c r="AB41" s="679" t="str">
        <f t="shared" si="168"/>
        <v/>
      </c>
      <c r="AC41" s="685" t="str">
        <f>_xlfn.IFNA(IF(INDEX('Tabela kolorów'!$A$1:$AP$42,MATCH(Z41,'Tabela kolorów'!$A$1:$AP$1,0),MATCH(AA41,'Tabela kolorów'!$A$1:$A$42,0))=1,"+","-"),"")</f>
        <v/>
      </c>
      <c r="AD41" s="10" t="str">
        <f>_xlfn.IFNA(IF(INDEX('Tabela kolorów'!$A$1:$AP$42,MATCH(Z41,'Tabela kolorów'!$A$1:$AP$1,0),MATCH(AB41,'Tabela kolorów'!$A$1:$A$42,0))=1,"+","-"),"")</f>
        <v/>
      </c>
      <c r="AE41" s="10" t="str">
        <f>_xlfn.IFNA(IF(INDEX('Tabela kolorów'!$A$1:$AP$42,MATCH(AA41,'Tabela kolorów'!$A$1:$AP$1,0),MATCH(AB41,'Tabela kolorów'!$A$1:$A$42,0))=1,"+","-"),"")</f>
        <v/>
      </c>
      <c r="AF41" s="679" t="str">
        <f t="shared" si="136"/>
        <v/>
      </c>
      <c r="AG41" s="688" t="str">
        <f t="shared" si="249"/>
        <v/>
      </c>
      <c r="AH41" s="701" t="str">
        <f t="shared" si="250"/>
        <v/>
      </c>
      <c r="AK41" s="10">
        <v>34</v>
      </c>
      <c r="AL41" s="672" t="str">
        <f t="shared" ca="1" si="238"/>
        <v/>
      </c>
      <c r="AM41" s="672" t="str">
        <f ca="1">IF(AL41&lt;&gt;"",VLOOKUP(AL41,Tabela1[],3,FALSE),"")</f>
        <v/>
      </c>
      <c r="AN41" s="672" t="str">
        <f t="shared" ca="1" si="180"/>
        <v/>
      </c>
      <c r="AO41" s="672" t="str">
        <f t="shared" ca="1" si="180"/>
        <v/>
      </c>
      <c r="AP41" s="672" t="str">
        <f t="shared" ca="1" si="180"/>
        <v/>
      </c>
      <c r="AQ41" s="672" t="str">
        <f t="shared" ca="1" si="180"/>
        <v/>
      </c>
      <c r="AR41" s="672" t="str">
        <f t="shared" ca="1" si="180"/>
        <v/>
      </c>
      <c r="AS41" s="672" t="str">
        <f t="shared" ca="1" si="180"/>
        <v/>
      </c>
      <c r="AT41" s="672" t="str">
        <f t="shared" ca="1" si="180"/>
        <v/>
      </c>
      <c r="AU41" s="672" t="str">
        <f t="shared" ca="1" si="180"/>
        <v/>
      </c>
      <c r="BG41" s="392"/>
      <c r="BH41">
        <v>15</v>
      </c>
      <c r="BI41" t="str">
        <f t="shared" ca="1" si="167"/>
        <v/>
      </c>
      <c r="BJ41" t="str">
        <f ca="1">_xlfn.IFNA(IF(VLOOKUP($BI41,Tabela1[#All],6,FALSE)&lt;&gt;0,VLOOKUP($BI41,Tabela1[#All],6,FALSE),""),"")</f>
        <v/>
      </c>
      <c r="BK41" t="str">
        <f ca="1">_xlfn.IFNA(IF(VLOOKUP($BI41,Tabela1[#All],7,FALSE)&lt;&gt;0,VLOOKUP($BI41,Tabela1[#All],7,FALSE),""),"")</f>
        <v/>
      </c>
      <c r="BL41" t="str">
        <f ca="1">_xlfn.IFNA(IF(VLOOKUP($BI41,Tabela1[#All],8,FALSE)&lt;&gt;0,VLOOKUP($BI41,Tabela1[#All],8,FALSE),""),"")</f>
        <v/>
      </c>
      <c r="BM41" t="str">
        <f ca="1">_xlfn.IFNA(IF(VLOOKUP($BI41,Tabela1[#All],10,FALSE)&lt;&gt;"0",VLOOKUP($BI41,Tabela1[#All],10,FALSE),""),"")</f>
        <v/>
      </c>
      <c r="BN41" t="str">
        <f t="shared" ca="1" si="181"/>
        <v/>
      </c>
      <c r="BO41" t="str">
        <f t="shared" ca="1" si="182"/>
        <v/>
      </c>
      <c r="BP41" t="str">
        <f t="shared" ca="1" si="183"/>
        <v/>
      </c>
      <c r="BQ41" t="str">
        <f t="shared" ca="1" si="184"/>
        <v/>
      </c>
      <c r="BR41" t="str">
        <f t="shared" ca="1" si="185"/>
        <v/>
      </c>
      <c r="BS41" t="str">
        <f t="shared" ca="1" si="186"/>
        <v/>
      </c>
      <c r="BT41" t="str">
        <f t="shared" ca="1" si="187"/>
        <v/>
      </c>
      <c r="BU41" t="str">
        <f t="shared" ca="1" si="97"/>
        <v/>
      </c>
      <c r="BV41" t="str">
        <f t="shared" ca="1" si="154"/>
        <v/>
      </c>
      <c r="BW41" t="str">
        <f t="shared" ca="1" si="154"/>
        <v/>
      </c>
      <c r="BX41" t="str">
        <f t="shared" ca="1" si="154"/>
        <v/>
      </c>
      <c r="BY41" t="str">
        <f ca="1">_xlfn.IFNA(IF(INDEX('Tabela kolorów'!$A$1:$AP$42,MATCH(BV41,'Tabela kolorów'!$A$1:$AP$1,0),MATCH(BW41,'Tabela kolorów'!$A$1:$A$42,0))=1,"+","-"),"")</f>
        <v/>
      </c>
      <c r="BZ41" s="1" t="str">
        <f ca="1">_xlfn.IFNA(IF(INDEX('Tabela kolorów'!$A$1:$AP$42,MATCH(BV41,'Tabela kolorów'!$A$1:$AP$1,0),MATCH(BX41,'Tabela kolorów'!$A$1:$A$42,0))=1,"+","-"),"")</f>
        <v/>
      </c>
      <c r="CA41" s="1" t="str">
        <f ca="1">_xlfn.IFNA(IF(INDEX('Tabela kolorów'!$A$1:$AP$42,MATCH(BW41,'Tabela kolorów'!$A$1:$AP$1,0),MATCH(BX41,'Tabela kolorów'!$A$1:$A$42,0))=1,"+","-"),"")</f>
        <v/>
      </c>
      <c r="CB41" t="str">
        <f t="shared" ca="1" si="98"/>
        <v/>
      </c>
      <c r="CC41" t="str">
        <f t="shared" ca="1" si="188"/>
        <v/>
      </c>
      <c r="CD41" t="str">
        <f t="shared" ca="1" si="189"/>
        <v/>
      </c>
      <c r="CG41">
        <v>35</v>
      </c>
      <c r="CH41" t="str">
        <f t="shared" ca="1" si="190"/>
        <v/>
      </c>
      <c r="CI41" t="str">
        <f ca="1">IF(CH41&lt;&gt;"",VLOOKUP(CH41,Tabela1[],3,FALSE),"")</f>
        <v/>
      </c>
      <c r="CJ41" t="str">
        <f t="shared" ca="1" si="174"/>
        <v/>
      </c>
      <c r="CK41" t="str">
        <f t="shared" ca="1" si="174"/>
        <v/>
      </c>
      <c r="CL41" t="str">
        <f t="shared" ca="1" si="174"/>
        <v/>
      </c>
      <c r="CM41" t="str">
        <f t="shared" ca="1" si="174"/>
        <v/>
      </c>
      <c r="CN41" t="str">
        <f t="shared" ca="1" si="174"/>
        <v/>
      </c>
      <c r="CO41" t="str">
        <f t="shared" ca="1" si="174"/>
        <v/>
      </c>
      <c r="CP41" t="str">
        <f t="shared" ca="1" si="174"/>
        <v/>
      </c>
      <c r="CQ41" t="str">
        <f t="shared" ca="1" si="174"/>
        <v/>
      </c>
      <c r="DB41">
        <v>15</v>
      </c>
      <c r="DC41" t="str">
        <f t="shared" ca="1" si="169"/>
        <v/>
      </c>
      <c r="DD41" t="str">
        <f ca="1">_xlfn.IFNA(IF(VLOOKUP($DC41,Tabela1[#All],6,FALSE)&lt;&gt;0,VLOOKUP($DC41,Tabela1[#All],6,FALSE),""),"")</f>
        <v/>
      </c>
      <c r="DE41" t="str">
        <f ca="1">_xlfn.IFNA(IF(VLOOKUP($DC41,Tabela1[#All],7,FALSE)&lt;&gt;0,VLOOKUP($DC41,Tabela1[#All],7,FALSE),""),"")</f>
        <v/>
      </c>
      <c r="DF41" t="str">
        <f ca="1">_xlfn.IFNA(IF(VLOOKUP($DC41,Tabela1[#All],8,FALSE)&lt;&gt;0,VLOOKUP($DC41,Tabela1[#All],8,FALSE),""),"")</f>
        <v/>
      </c>
      <c r="DG41" t="str">
        <f ca="1">_xlfn.IFNA(IF(VLOOKUP($DC41,Tabela1[#All],10,FALSE)&lt;&gt;"0",VLOOKUP($DC41,Tabela1[#All],10,FALSE),""),"")</f>
        <v/>
      </c>
      <c r="DH41" t="str">
        <f t="shared" ca="1" si="191"/>
        <v/>
      </c>
      <c r="DI41" t="str">
        <f t="shared" ca="1" si="192"/>
        <v/>
      </c>
      <c r="DJ41" t="str">
        <f t="shared" ca="1" si="193"/>
        <v/>
      </c>
      <c r="DK41" t="str">
        <f t="shared" ca="1" si="194"/>
        <v/>
      </c>
      <c r="DL41" t="str">
        <f t="shared" ca="1" si="195"/>
        <v/>
      </c>
      <c r="DM41" t="str">
        <f t="shared" ca="1" si="196"/>
        <v/>
      </c>
      <c r="DN41" t="str">
        <f t="shared" ca="1" si="197"/>
        <v/>
      </c>
      <c r="DO41" t="str">
        <f t="shared" ca="1" si="134"/>
        <v/>
      </c>
      <c r="DP41" t="str">
        <f t="shared" ca="1" si="156"/>
        <v/>
      </c>
      <c r="DQ41" t="str">
        <f t="shared" ca="1" si="156"/>
        <v/>
      </c>
      <c r="DR41" t="str">
        <f t="shared" ca="1" si="156"/>
        <v/>
      </c>
      <c r="DS41" t="str">
        <f ca="1">_xlfn.IFNA(IF(INDEX('Tabela kolorów'!$A$1:$AP$42,MATCH(DP41,'Tabela kolorów'!$A$1:$AP$1,0),MATCH(DQ41,'Tabela kolorów'!$A$1:$A$42,0))=1,"+","-"),"")</f>
        <v/>
      </c>
      <c r="DT41" s="1" t="str">
        <f ca="1">_xlfn.IFNA(IF(INDEX('Tabela kolorów'!$A$1:$AP$42,MATCH(DP41,'Tabela kolorów'!$A$1:$AP$1,0),MATCH(DR41,'Tabela kolorów'!$A$1:$A$42,0))=1,"+","-"),"")</f>
        <v/>
      </c>
      <c r="DU41" s="1" t="str">
        <f ca="1">_xlfn.IFNA(IF(INDEX('Tabela kolorów'!$A$1:$AP$42,MATCH(DQ41,'Tabela kolorów'!$A$1:$AP$1,0),MATCH(DR41,'Tabela kolorów'!$A$1:$A$42,0))=1,"+","-"),"")</f>
        <v/>
      </c>
      <c r="DV41" t="str">
        <f t="shared" ca="1" si="120"/>
        <v/>
      </c>
      <c r="DW41" t="str">
        <f t="shared" ca="1" si="198"/>
        <v/>
      </c>
      <c r="DX41" t="str">
        <f t="shared" ca="1" si="199"/>
        <v/>
      </c>
      <c r="EA41">
        <v>35</v>
      </c>
      <c r="EB41" t="str">
        <f t="shared" ca="1" si="200"/>
        <v/>
      </c>
      <c r="EC41" t="str">
        <f ca="1">IF(EB41&lt;&gt;"",VLOOKUP(EB41,Tabela1[],3,FALSE),"")</f>
        <v/>
      </c>
      <c r="ED41" t="str">
        <f t="shared" ca="1" si="175"/>
        <v/>
      </c>
      <c r="EE41" t="str">
        <f t="shared" ca="1" si="175"/>
        <v/>
      </c>
      <c r="EF41" t="str">
        <f t="shared" ca="1" si="175"/>
        <v/>
      </c>
      <c r="EG41" t="str">
        <f t="shared" ca="1" si="175"/>
        <v/>
      </c>
      <c r="EH41" t="str">
        <f t="shared" ca="1" si="175"/>
        <v/>
      </c>
      <c r="EI41" t="str">
        <f t="shared" ca="1" si="175"/>
        <v/>
      </c>
      <c r="EJ41" t="str">
        <f t="shared" ca="1" si="175"/>
        <v/>
      </c>
      <c r="EK41" t="str">
        <f t="shared" ca="1" si="175"/>
        <v/>
      </c>
      <c r="EV41">
        <v>15</v>
      </c>
      <c r="EW41" t="str">
        <f t="shared" ca="1" si="170"/>
        <v/>
      </c>
      <c r="EX41" t="str">
        <f ca="1">_xlfn.IFNA(IF(VLOOKUP($EW41,Tabela1[#All],6,FALSE)&lt;&gt;0,VLOOKUP($EW41,Tabela1[#All],6,FALSE),""),"")</f>
        <v/>
      </c>
      <c r="EY41" t="str">
        <f ca="1">_xlfn.IFNA(IF(VLOOKUP($EW41,Tabela1[#All],7,FALSE)&lt;&gt;0,VLOOKUP($EW41,Tabela1[#All],7,FALSE),""),"")</f>
        <v/>
      </c>
      <c r="EZ41" t="str">
        <f ca="1">_xlfn.IFNA(IF(VLOOKUP($EW41,Tabela1[#All],8,FALSE)&lt;&gt;0,VLOOKUP($EW41,Tabela1[#All],8,FALSE),""),"")</f>
        <v/>
      </c>
      <c r="FA41" t="str">
        <f ca="1">_xlfn.IFNA(IF(VLOOKUP($EW41,Tabela1[#All],10,FALSE)&lt;&gt;"0",VLOOKUP($EW41,Tabela1[#All],10,FALSE),""),"")</f>
        <v/>
      </c>
      <c r="FB41" t="str">
        <f t="shared" ca="1" si="201"/>
        <v/>
      </c>
      <c r="FC41" t="str">
        <f t="shared" ca="1" si="202"/>
        <v/>
      </c>
      <c r="FD41" t="str">
        <f t="shared" ca="1" si="203"/>
        <v/>
      </c>
      <c r="FE41" t="str">
        <f t="shared" ca="1" si="204"/>
        <v/>
      </c>
      <c r="FF41" t="str">
        <f t="shared" ca="1" si="205"/>
        <v/>
      </c>
      <c r="FG41" t="str">
        <f t="shared" ca="1" si="206"/>
        <v/>
      </c>
      <c r="FH41" t="str">
        <f t="shared" ca="1" si="207"/>
        <v/>
      </c>
      <c r="FI41" t="str">
        <f t="shared" ca="1" si="103"/>
        <v/>
      </c>
      <c r="FJ41" t="str">
        <f t="shared" ca="1" si="158"/>
        <v/>
      </c>
      <c r="FK41" t="str">
        <f t="shared" ca="1" si="158"/>
        <v/>
      </c>
      <c r="FL41" t="str">
        <f t="shared" ca="1" si="158"/>
        <v/>
      </c>
      <c r="FM41" t="str">
        <f ca="1">_xlfn.IFNA(IF(INDEX('Tabela kolorów'!$A$1:$AP$42,MATCH(FJ41,'Tabela kolorów'!$A$1:$AP$1,0),MATCH(FK41,'Tabela kolorów'!$A$1:$A$42,0))=1,"+","-"),"")</f>
        <v/>
      </c>
      <c r="FN41" s="1" t="str">
        <f ca="1">_xlfn.IFNA(IF(INDEX('Tabela kolorów'!$A$1:$AP$42,MATCH(FJ41,'Tabela kolorów'!$A$1:$AP$1,0),MATCH(FL41,'Tabela kolorów'!$A$1:$A$42,0))=1,"+","-"),"")</f>
        <v/>
      </c>
      <c r="FO41" s="1" t="str">
        <f ca="1">_xlfn.IFNA(IF(INDEX('Tabela kolorów'!$A$1:$AP$42,MATCH(FK41,'Tabela kolorów'!$A$1:$AP$1,0),MATCH(FL41,'Tabela kolorów'!$A$1:$A$42,0))=1,"+","-"),"")</f>
        <v/>
      </c>
      <c r="FP41" t="str">
        <f t="shared" ca="1" si="121"/>
        <v/>
      </c>
      <c r="FQ41" t="str">
        <f t="shared" ca="1" si="208"/>
        <v/>
      </c>
      <c r="FR41" t="str">
        <f t="shared" ca="1" si="209"/>
        <v/>
      </c>
      <c r="FU41">
        <v>35</v>
      </c>
      <c r="FV41" t="str">
        <f t="shared" ca="1" si="210"/>
        <v/>
      </c>
      <c r="FW41" t="str">
        <f ca="1">IF(FV41&lt;&gt;"",VLOOKUP(FV41,Tabela1[],3,FALSE),"")</f>
        <v/>
      </c>
      <c r="FX41" t="str">
        <f t="shared" ca="1" si="176"/>
        <v/>
      </c>
      <c r="FY41" t="str">
        <f t="shared" ca="1" si="176"/>
        <v/>
      </c>
      <c r="FZ41" t="str">
        <f t="shared" ca="1" si="176"/>
        <v/>
      </c>
      <c r="GA41" t="str">
        <f t="shared" ca="1" si="176"/>
        <v/>
      </c>
      <c r="GB41" t="str">
        <f t="shared" ca="1" si="176"/>
        <v/>
      </c>
      <c r="GC41" t="str">
        <f t="shared" ca="1" si="176"/>
        <v/>
      </c>
      <c r="GD41" t="str">
        <f t="shared" ca="1" si="176"/>
        <v/>
      </c>
      <c r="GE41" t="str">
        <f t="shared" ca="1" si="176"/>
        <v/>
      </c>
      <c r="GP41">
        <v>15</v>
      </c>
      <c r="GQ41" t="str">
        <f t="shared" ca="1" si="171"/>
        <v/>
      </c>
      <c r="GR41" t="str">
        <f ca="1">_xlfn.IFNA(IF(VLOOKUP($GQ41,Tabela1[#All],6,FALSE)&lt;&gt;0,VLOOKUP($GQ41,Tabela1[#All],6,FALSE),""),"")</f>
        <v/>
      </c>
      <c r="GS41" t="str">
        <f ca="1">_xlfn.IFNA(IF(VLOOKUP($GQ41,Tabela1[#All],7,FALSE)&lt;&gt;0,VLOOKUP($GQ41,Tabela1[#All],7,FALSE),""),"")</f>
        <v/>
      </c>
      <c r="GT41" t="str">
        <f ca="1">_xlfn.IFNA(IF(VLOOKUP($GQ41,Tabela1[#All],8,FALSE)&lt;&gt;0,VLOOKUP($GQ41,Tabela1[#All],8,FALSE),""),"")</f>
        <v/>
      </c>
      <c r="GU41" t="str">
        <f ca="1">_xlfn.IFNA(IF(VLOOKUP($GQ41,Tabela1[#All],10,FALSE)&lt;&gt;"0",VLOOKUP($GQ41,Tabela1[#All],10,FALSE),""),"")</f>
        <v/>
      </c>
      <c r="GV41" t="str">
        <f t="shared" ca="1" si="211"/>
        <v/>
      </c>
      <c r="GW41" t="str">
        <f t="shared" ca="1" si="212"/>
        <v/>
      </c>
      <c r="GX41" t="str">
        <f t="shared" ca="1" si="213"/>
        <v/>
      </c>
      <c r="GY41" t="str">
        <f t="shared" ca="1" si="214"/>
        <v/>
      </c>
      <c r="GZ41" t="str">
        <f t="shared" ca="1" si="215"/>
        <v/>
      </c>
      <c r="HA41" t="str">
        <f t="shared" ca="1" si="216"/>
        <v/>
      </c>
      <c r="HB41" t="str">
        <f t="shared" ca="1" si="217"/>
        <v/>
      </c>
      <c r="HC41" t="str">
        <f t="shared" ca="1" si="105"/>
        <v/>
      </c>
      <c r="HD41" t="str">
        <f t="shared" ca="1" si="160"/>
        <v/>
      </c>
      <c r="HE41" t="str">
        <f t="shared" ca="1" si="160"/>
        <v/>
      </c>
      <c r="HF41" t="str">
        <f t="shared" ca="1" si="160"/>
        <v/>
      </c>
      <c r="HG41" t="str">
        <f ca="1">_xlfn.IFNA(IF(INDEX('Tabela kolorów'!$A$1:$AP$42,MATCH(HD41,'Tabela kolorów'!$A$1:$AP$1,0),MATCH(HE41,'Tabela kolorów'!$A$1:$A$42,0))=1,"+","-"),"")</f>
        <v/>
      </c>
      <c r="HH41" s="1" t="str">
        <f ca="1">_xlfn.IFNA(IF(INDEX('Tabela kolorów'!$A$1:$AP$42,MATCH(HD41,'Tabela kolorów'!$A$1:$AP$1,0),MATCH(HF41,'Tabela kolorów'!$A$1:$A$42,0))=1,"+","-"),"")</f>
        <v/>
      </c>
      <c r="HI41" s="1" t="str">
        <f ca="1">_xlfn.IFNA(IF(INDEX('Tabela kolorów'!$A$1:$AP$42,MATCH(HE41,'Tabela kolorów'!$A$1:$AP$1,0),MATCH(HF41,'Tabela kolorów'!$A$1:$A$42,0))=1,"+","-"),"")</f>
        <v/>
      </c>
      <c r="HJ41" t="str">
        <f t="shared" ca="1" si="122"/>
        <v/>
      </c>
      <c r="HK41" t="str">
        <f t="shared" ca="1" si="218"/>
        <v/>
      </c>
      <c r="HL41" t="str">
        <f t="shared" ca="1" si="219"/>
        <v/>
      </c>
      <c r="HO41">
        <v>35</v>
      </c>
      <c r="HP41" t="str">
        <f t="shared" ca="1" si="220"/>
        <v/>
      </c>
      <c r="HQ41" t="str">
        <f ca="1">IF(HP41&lt;&gt;"",VLOOKUP(HP41,Tabela1[],3,FALSE),"")</f>
        <v/>
      </c>
      <c r="HR41" t="str">
        <f t="shared" ca="1" si="177"/>
        <v/>
      </c>
      <c r="HS41" t="str">
        <f t="shared" ca="1" si="177"/>
        <v/>
      </c>
      <c r="HT41" t="str">
        <f t="shared" ca="1" si="177"/>
        <v/>
      </c>
      <c r="HU41" t="str">
        <f t="shared" ca="1" si="177"/>
        <v/>
      </c>
      <c r="HV41" t="str">
        <f t="shared" ca="1" si="177"/>
        <v/>
      </c>
      <c r="HW41" t="str">
        <f t="shared" ca="1" si="177"/>
        <v/>
      </c>
      <c r="HX41" t="str">
        <f t="shared" ca="1" si="177"/>
        <v/>
      </c>
      <c r="HY41" t="str">
        <f t="shared" ca="1" si="177"/>
        <v/>
      </c>
      <c r="IJ41">
        <v>15</v>
      </c>
      <c r="IK41" t="str">
        <f t="shared" ca="1" si="172"/>
        <v/>
      </c>
      <c r="IL41" t="str">
        <f ca="1">_xlfn.IFNA(IF(VLOOKUP($IK41,Tabela1[#All],6,FALSE)&lt;&gt;0,VLOOKUP($IK41,Tabela1[#All],6,FALSE),""),"")</f>
        <v/>
      </c>
      <c r="IM41" t="str">
        <f ca="1">_xlfn.IFNA(IF(VLOOKUP($IK41,Tabela1[#All],7,FALSE)&lt;&gt;0,VLOOKUP($IK41,Tabela1[#All],7,FALSE),""),"")</f>
        <v/>
      </c>
      <c r="IN41" t="str">
        <f ca="1">_xlfn.IFNA(IF(VLOOKUP($IK41,Tabela1[#All],8,FALSE)&lt;&gt;0,VLOOKUP($IK41,Tabela1[#All],8,FALSE),""),"")</f>
        <v/>
      </c>
      <c r="IO41" t="str">
        <f ca="1">_xlfn.IFNA(IF(VLOOKUP($IK41,Tabela1[#All],10,FALSE)&lt;&gt;"0",VLOOKUP($IK41,Tabela1[#All],10,FALSE),""),"")</f>
        <v/>
      </c>
      <c r="IP41" t="str">
        <f t="shared" ca="1" si="221"/>
        <v/>
      </c>
      <c r="IQ41" t="str">
        <f t="shared" ca="1" si="222"/>
        <v/>
      </c>
      <c r="IR41" t="str">
        <f t="shared" ca="1" si="223"/>
        <v/>
      </c>
      <c r="IS41" t="str">
        <f t="shared" ca="1" si="224"/>
        <v/>
      </c>
      <c r="IT41" t="str">
        <f t="shared" ca="1" si="225"/>
        <v/>
      </c>
      <c r="IU41" t="str">
        <f t="shared" ca="1" si="226"/>
        <v/>
      </c>
      <c r="IV41" t="str">
        <f t="shared" ca="1" si="227"/>
        <v/>
      </c>
      <c r="IW41" t="str">
        <f t="shared" ca="1" si="107"/>
        <v/>
      </c>
      <c r="IX41" t="str">
        <f t="shared" ca="1" si="162"/>
        <v/>
      </c>
      <c r="IY41" t="str">
        <f t="shared" ca="1" si="162"/>
        <v/>
      </c>
      <c r="IZ41" t="str">
        <f t="shared" ca="1" si="162"/>
        <v/>
      </c>
      <c r="JA41" t="str">
        <f ca="1">_xlfn.IFNA(IF(INDEX('Tabela kolorów'!$A$1:$AP$42,MATCH(IX41,'Tabela kolorów'!$A$1:$AP$1,0),MATCH(IY41,'Tabela kolorów'!$A$1:$A$42,0))=1,"+","-"),"")</f>
        <v/>
      </c>
      <c r="JB41" s="1" t="str">
        <f ca="1">_xlfn.IFNA(IF(INDEX('Tabela kolorów'!$A$1:$AP$42,MATCH(IX41,'Tabela kolorów'!$A$1:$AP$1,0),MATCH(IZ41,'Tabela kolorów'!$A$1:$A$42,0))=1,"+","-"),"")</f>
        <v/>
      </c>
      <c r="JC41" s="1" t="str">
        <f ca="1">_xlfn.IFNA(IF(INDEX('Tabela kolorów'!$A$1:$AP$42,MATCH(IY41,'Tabela kolorów'!$A$1:$AP$1,0),MATCH(IZ41,'Tabela kolorów'!$A$1:$A$42,0))=1,"+","-"),"")</f>
        <v/>
      </c>
      <c r="JD41" t="str">
        <f t="shared" ca="1" si="123"/>
        <v/>
      </c>
      <c r="JE41" t="str">
        <f t="shared" ca="1" si="228"/>
        <v/>
      </c>
      <c r="JF41" t="str">
        <f t="shared" ca="1" si="229"/>
        <v/>
      </c>
      <c r="JI41">
        <v>35</v>
      </c>
      <c r="JJ41" t="str">
        <f t="shared" ca="1" si="230"/>
        <v/>
      </c>
      <c r="JK41" t="str">
        <f ca="1">IF(JJ41&lt;&gt;"",VLOOKUP(JJ41,Tabela1[],3,FALSE),"")</f>
        <v/>
      </c>
      <c r="JL41" t="str">
        <f t="shared" ca="1" si="178"/>
        <v/>
      </c>
      <c r="JM41" t="str">
        <f t="shared" ca="1" si="178"/>
        <v/>
      </c>
      <c r="JN41" t="str">
        <f t="shared" ca="1" si="178"/>
        <v/>
      </c>
      <c r="JO41" t="str">
        <f t="shared" ca="1" si="178"/>
        <v/>
      </c>
      <c r="JP41" t="str">
        <f t="shared" ca="1" si="178"/>
        <v/>
      </c>
      <c r="JQ41" t="str">
        <f t="shared" ca="1" si="178"/>
        <v/>
      </c>
      <c r="JR41" t="str">
        <f t="shared" ca="1" si="178"/>
        <v/>
      </c>
      <c r="JS41" t="str">
        <f t="shared" ca="1" si="178"/>
        <v/>
      </c>
      <c r="KD41">
        <v>15</v>
      </c>
      <c r="KE41" t="str">
        <f t="shared" ca="1" si="173"/>
        <v/>
      </c>
      <c r="KF41" t="str">
        <f ca="1">_xlfn.IFNA(IF(VLOOKUP($KE41,Tabela1[#All],6,FALSE)&lt;&gt;0,VLOOKUP($KE41,Tabela1[#All],6,FALSE),""),"")</f>
        <v/>
      </c>
      <c r="KG41" t="str">
        <f ca="1">_xlfn.IFNA(IF(VLOOKUP($KE41,Tabela1[#All],7,FALSE)&lt;&gt;0,VLOOKUP($KE41,Tabela1[#All],7,FALSE),""),"")</f>
        <v/>
      </c>
      <c r="KH41" t="str">
        <f ca="1">_xlfn.IFNA(IF(VLOOKUP($KE41,Tabela1[#All],8,FALSE)&lt;&gt;0,VLOOKUP($KE41,Tabela1[#All],8,FALSE),""),"")</f>
        <v/>
      </c>
      <c r="KI41" t="str">
        <f ca="1">_xlfn.IFNA(IF(VLOOKUP($KE41,Tabela1[#All],10,FALSE)&lt;&gt;"0",VLOOKUP($KE41,Tabela1[#All],10,FALSE),""),"")</f>
        <v/>
      </c>
      <c r="KJ41" t="str">
        <f t="shared" ca="1" si="239"/>
        <v/>
      </c>
      <c r="KK41" t="str">
        <f t="shared" ca="1" si="240"/>
        <v/>
      </c>
      <c r="KL41" t="str">
        <f t="shared" ca="1" si="241"/>
        <v/>
      </c>
      <c r="KM41" t="str">
        <f t="shared" ca="1" si="231"/>
        <v/>
      </c>
      <c r="KN41" t="str">
        <f t="shared" ca="1" si="232"/>
        <v/>
      </c>
      <c r="KO41" t="str">
        <f t="shared" ca="1" si="233"/>
        <v/>
      </c>
      <c r="KP41" t="str">
        <f t="shared" ca="1" si="234"/>
        <v/>
      </c>
      <c r="KQ41" t="str">
        <f t="shared" ca="1" si="112"/>
        <v/>
      </c>
      <c r="KR41" t="str">
        <f t="shared" ca="1" si="164"/>
        <v/>
      </c>
      <c r="KS41" t="str">
        <f t="shared" ca="1" si="164"/>
        <v/>
      </c>
      <c r="KT41" t="str">
        <f t="shared" ca="1" si="164"/>
        <v/>
      </c>
      <c r="KU41" t="str">
        <f ca="1">_xlfn.IFNA(IF(INDEX('Tabela kolorów'!$A$1:$AP$42,MATCH(KR41,'Tabela kolorów'!$A$1:$AP$1,0),MATCH(KS41,'Tabela kolorów'!$A$1:$A$42,0))=1,"+","-"),"")</f>
        <v/>
      </c>
      <c r="KV41" s="1" t="str">
        <f ca="1">_xlfn.IFNA(IF(INDEX('Tabela kolorów'!$A$1:$AP$42,MATCH(KR41,'Tabela kolorów'!$A$1:$AP$1,0),MATCH(KT41,'Tabela kolorów'!$A$1:$A$42,0))=1,"+","-"),"")</f>
        <v/>
      </c>
      <c r="KW41" s="1" t="str">
        <f ca="1">_xlfn.IFNA(IF(INDEX('Tabela kolorów'!$A$1:$AP$42,MATCH(KS41,'Tabela kolorów'!$A$1:$AP$1,0),MATCH(KT41,'Tabela kolorów'!$A$1:$A$42,0))=1,"+","-"),"")</f>
        <v/>
      </c>
      <c r="KX41" t="str">
        <f t="shared" ca="1" si="133"/>
        <v/>
      </c>
      <c r="KY41" t="str">
        <f t="shared" ca="1" si="235"/>
        <v/>
      </c>
      <c r="KZ41" t="str">
        <f t="shared" ca="1" si="236"/>
        <v/>
      </c>
      <c r="LC41">
        <v>35</v>
      </c>
      <c r="LD41" t="str">
        <f t="shared" ca="1" si="237"/>
        <v/>
      </c>
      <c r="LE41" t="str">
        <f ca="1">IF(LD41&lt;&gt;"",VLOOKUP(LD41,Tabela1[],3,FALSE),"")</f>
        <v/>
      </c>
      <c r="LF41" t="str">
        <f t="shared" ca="1" si="179"/>
        <v/>
      </c>
      <c r="LG41" t="str">
        <f t="shared" ca="1" si="179"/>
        <v/>
      </c>
      <c r="LH41" t="str">
        <f t="shared" ca="1" si="179"/>
        <v/>
      </c>
      <c r="LI41" t="str">
        <f t="shared" ca="1" si="179"/>
        <v/>
      </c>
      <c r="LJ41" t="str">
        <f t="shared" ca="1" si="179"/>
        <v/>
      </c>
      <c r="LK41" t="str">
        <f t="shared" ca="1" si="179"/>
        <v/>
      </c>
      <c r="LL41" t="str">
        <f t="shared" ca="1" si="179"/>
        <v/>
      </c>
      <c r="LM41" t="str">
        <f t="shared" ca="1" si="179"/>
        <v/>
      </c>
    </row>
    <row r="42" spans="1:325" x14ac:dyDescent="0.3">
      <c r="L42" s="679">
        <v>14</v>
      </c>
      <c r="N42" s="672" t="str">
        <f>_xlfn.IFNA(IF(VLOOKUP($M42,Tabela1[#All],6,FALSE)&lt;&gt;0,VLOOKUP($M42,Tabela1[#All],6,FALSE),""),"")</f>
        <v/>
      </c>
      <c r="O42" s="672" t="str">
        <f>_xlfn.IFNA(IF(VLOOKUP($M42,Tabela1[#All],7,FALSE)&lt;&gt;0,VLOOKUP($M42,Tabela1[#All],7,FALSE),""),"")</f>
        <v/>
      </c>
      <c r="P42" s="672" t="str">
        <f>_xlfn.IFNA(IF(VLOOKUP($M42,Tabela1[#All],8,FALSE)&lt;&gt;0,VLOOKUP($M42,Tabela1[#All],8,FALSE),""),"")</f>
        <v/>
      </c>
      <c r="Q42" s="684" t="str">
        <f>_xlfn.IFNA(IF(VLOOKUP($M42,Tabela1[#All],10,FALSE)&lt;&gt;"0",VLOOKUP($M42,Tabela1[#All],10,FALSE),""),"")</f>
        <v/>
      </c>
      <c r="R42" s="686" t="str">
        <f t="shared" si="242"/>
        <v/>
      </c>
      <c r="S42" s="672" t="str">
        <f t="shared" si="243"/>
        <v/>
      </c>
      <c r="T42" s="672" t="str">
        <f t="shared" si="244"/>
        <v/>
      </c>
      <c r="U42" s="672" t="str">
        <f t="shared" si="245"/>
        <v/>
      </c>
      <c r="V42" s="672" t="str">
        <f t="shared" si="246"/>
        <v/>
      </c>
      <c r="W42" s="672" t="str">
        <f t="shared" si="247"/>
        <v/>
      </c>
      <c r="X42" s="687" t="str">
        <f t="shared" si="248"/>
        <v/>
      </c>
      <c r="Y42" s="686" t="str">
        <f t="shared" si="129"/>
        <v/>
      </c>
      <c r="Z42" s="672" t="str">
        <f t="shared" si="168"/>
        <v/>
      </c>
      <c r="AA42" s="672" t="str">
        <f t="shared" si="168"/>
        <v/>
      </c>
      <c r="AB42" s="679" t="str">
        <f t="shared" si="168"/>
        <v/>
      </c>
      <c r="AC42" s="685" t="str">
        <f>_xlfn.IFNA(IF(INDEX('Tabela kolorów'!$A$1:$AP$42,MATCH(Z42,'Tabela kolorów'!$A$1:$AP$1,0),MATCH(AA42,'Tabela kolorów'!$A$1:$A$42,0))=1,"+","-"),"")</f>
        <v/>
      </c>
      <c r="AD42" s="10" t="str">
        <f>_xlfn.IFNA(IF(INDEX('Tabela kolorów'!$A$1:$AP$42,MATCH(Z42,'Tabela kolorów'!$A$1:$AP$1,0),MATCH(AB42,'Tabela kolorów'!$A$1:$A$42,0))=1,"+","-"),"")</f>
        <v/>
      </c>
      <c r="AE42" s="10" t="str">
        <f>_xlfn.IFNA(IF(INDEX('Tabela kolorów'!$A$1:$AP$42,MATCH(AA42,'Tabela kolorów'!$A$1:$AP$1,0),MATCH(AB42,'Tabela kolorów'!$A$1:$A$42,0))=1,"+","-"),"")</f>
        <v/>
      </c>
      <c r="AF42" s="679" t="str">
        <f t="shared" si="136"/>
        <v/>
      </c>
      <c r="AG42" s="688" t="str">
        <f t="shared" si="249"/>
        <v/>
      </c>
      <c r="AH42" s="701" t="str">
        <f t="shared" si="250"/>
        <v/>
      </c>
      <c r="AK42" s="10">
        <v>35</v>
      </c>
      <c r="AL42" s="672" t="str">
        <f t="shared" ca="1" si="238"/>
        <v/>
      </c>
      <c r="AM42" s="672" t="str">
        <f ca="1">IF(AL42&lt;&gt;"",VLOOKUP(AL42,Tabela1[],3,FALSE),"")</f>
        <v/>
      </c>
      <c r="AN42" s="672" t="str">
        <f t="shared" ca="1" si="180"/>
        <v/>
      </c>
      <c r="AO42" s="672" t="str">
        <f t="shared" ca="1" si="180"/>
        <v/>
      </c>
      <c r="AP42" s="672" t="str">
        <f t="shared" ca="1" si="180"/>
        <v/>
      </c>
      <c r="AQ42" s="672" t="str">
        <f t="shared" ca="1" si="180"/>
        <v/>
      </c>
      <c r="AR42" s="672" t="str">
        <f t="shared" ca="1" si="180"/>
        <v/>
      </c>
      <c r="AS42" s="672" t="str">
        <f t="shared" ca="1" si="180"/>
        <v/>
      </c>
      <c r="AT42" s="672" t="str">
        <f t="shared" ca="1" si="180"/>
        <v/>
      </c>
      <c r="AU42" s="672" t="str">
        <f t="shared" ca="1" si="180"/>
        <v/>
      </c>
      <c r="BG42" s="392"/>
      <c r="BH42">
        <v>16</v>
      </c>
      <c r="BI42" t="str">
        <f t="shared" ca="1" si="167"/>
        <v/>
      </c>
      <c r="BJ42" t="str">
        <f ca="1">_xlfn.IFNA(IF(VLOOKUP($BI42,Tabela1[#All],6,FALSE)&lt;&gt;0,VLOOKUP($BI42,Tabela1[#All],6,FALSE),""),"")</f>
        <v/>
      </c>
      <c r="BK42" t="str">
        <f ca="1">_xlfn.IFNA(IF(VLOOKUP($BI42,Tabela1[#All],7,FALSE)&lt;&gt;0,VLOOKUP($BI42,Tabela1[#All],7,FALSE),""),"")</f>
        <v/>
      </c>
      <c r="BL42" t="str">
        <f ca="1">_xlfn.IFNA(IF(VLOOKUP($BI42,Tabela1[#All],8,FALSE)&lt;&gt;0,VLOOKUP($BI42,Tabela1[#All],8,FALSE),""),"")</f>
        <v/>
      </c>
      <c r="BM42" t="str">
        <f ca="1">_xlfn.IFNA(IF(VLOOKUP($BI42,Tabela1[#All],10,FALSE)&lt;&gt;"0",VLOOKUP($BI42,Tabela1[#All],10,FALSE),""),"")</f>
        <v/>
      </c>
      <c r="BN42" t="str">
        <f t="shared" ca="1" si="181"/>
        <v/>
      </c>
      <c r="BO42" t="str">
        <f t="shared" ca="1" si="182"/>
        <v/>
      </c>
      <c r="BP42" t="str">
        <f t="shared" ca="1" si="183"/>
        <v/>
      </c>
      <c r="BQ42" t="str">
        <f t="shared" ca="1" si="184"/>
        <v/>
      </c>
      <c r="BR42" t="str">
        <f t="shared" ca="1" si="185"/>
        <v/>
      </c>
      <c r="BS42" t="str">
        <f t="shared" ca="1" si="186"/>
        <v/>
      </c>
      <c r="BT42" t="str">
        <f t="shared" ca="1" si="187"/>
        <v/>
      </c>
      <c r="BU42" t="str">
        <f t="shared" ca="1" si="97"/>
        <v/>
      </c>
      <c r="BV42" t="str">
        <f t="shared" ca="1" si="154"/>
        <v/>
      </c>
      <c r="BW42" t="str">
        <f t="shared" ca="1" si="154"/>
        <v/>
      </c>
      <c r="BX42" t="str">
        <f t="shared" ca="1" si="154"/>
        <v/>
      </c>
      <c r="BY42" t="str">
        <f ca="1">_xlfn.IFNA(IF(INDEX('Tabela kolorów'!$A$1:$AP$42,MATCH(BV42,'Tabela kolorów'!$A$1:$AP$1,0),MATCH(BW42,'Tabela kolorów'!$A$1:$A$42,0))=1,"+","-"),"")</f>
        <v/>
      </c>
      <c r="BZ42" s="1" t="str">
        <f ca="1">_xlfn.IFNA(IF(INDEX('Tabela kolorów'!$A$1:$AP$42,MATCH(BV42,'Tabela kolorów'!$A$1:$AP$1,0),MATCH(BX42,'Tabela kolorów'!$A$1:$A$42,0))=1,"+","-"),"")</f>
        <v/>
      </c>
      <c r="CA42" s="1" t="str">
        <f ca="1">_xlfn.IFNA(IF(INDEX('Tabela kolorów'!$A$1:$AP$42,MATCH(BW42,'Tabela kolorów'!$A$1:$AP$1,0),MATCH(BX42,'Tabela kolorów'!$A$1:$A$42,0))=1,"+","-"),"")</f>
        <v/>
      </c>
      <c r="CB42" t="str">
        <f t="shared" ca="1" si="98"/>
        <v/>
      </c>
      <c r="CC42" t="str">
        <f t="shared" ca="1" si="188"/>
        <v/>
      </c>
      <c r="CD42" t="str">
        <f t="shared" ca="1" si="189"/>
        <v/>
      </c>
      <c r="CG42">
        <v>36</v>
      </c>
      <c r="CH42" t="str">
        <f t="shared" ca="1" si="190"/>
        <v/>
      </c>
      <c r="CI42" t="str">
        <f ca="1">IF(CH42&lt;&gt;"",VLOOKUP(CH42,Tabela1[],3,FALSE),"")</f>
        <v/>
      </c>
      <c r="CJ42" t="str">
        <f t="shared" ca="1" si="174"/>
        <v/>
      </c>
      <c r="CK42" t="str">
        <f t="shared" ca="1" si="174"/>
        <v/>
      </c>
      <c r="CL42" t="str">
        <f t="shared" ca="1" si="174"/>
        <v/>
      </c>
      <c r="CM42" t="str">
        <f t="shared" ca="1" si="174"/>
        <v/>
      </c>
      <c r="CN42" t="str">
        <f t="shared" ca="1" si="174"/>
        <v/>
      </c>
      <c r="CO42" t="str">
        <f t="shared" ca="1" si="174"/>
        <v/>
      </c>
      <c r="CP42" t="str">
        <f t="shared" ca="1" si="174"/>
        <v/>
      </c>
      <c r="CQ42" t="str">
        <f t="shared" ca="1" si="174"/>
        <v/>
      </c>
      <c r="DB42">
        <v>16</v>
      </c>
      <c r="DC42" t="str">
        <f t="shared" ca="1" si="169"/>
        <v/>
      </c>
      <c r="DD42" t="str">
        <f ca="1">_xlfn.IFNA(IF(VLOOKUP($DC42,Tabela1[#All],6,FALSE)&lt;&gt;0,VLOOKUP($DC42,Tabela1[#All],6,FALSE),""),"")</f>
        <v/>
      </c>
      <c r="DE42" t="str">
        <f ca="1">_xlfn.IFNA(IF(VLOOKUP($DC42,Tabela1[#All],7,FALSE)&lt;&gt;0,VLOOKUP($DC42,Tabela1[#All],7,FALSE),""),"")</f>
        <v/>
      </c>
      <c r="DF42" t="str">
        <f ca="1">_xlfn.IFNA(IF(VLOOKUP($DC42,Tabela1[#All],8,FALSE)&lt;&gt;0,VLOOKUP($DC42,Tabela1[#All],8,FALSE),""),"")</f>
        <v/>
      </c>
      <c r="DG42" t="str">
        <f ca="1">_xlfn.IFNA(IF(VLOOKUP($DC42,Tabela1[#All],10,FALSE)&lt;&gt;"0",VLOOKUP($DC42,Tabela1[#All],10,FALSE),""),"")</f>
        <v/>
      </c>
      <c r="DH42" t="str">
        <f t="shared" ca="1" si="191"/>
        <v/>
      </c>
      <c r="DI42" t="str">
        <f t="shared" ca="1" si="192"/>
        <v/>
      </c>
      <c r="DJ42" t="str">
        <f t="shared" ca="1" si="193"/>
        <v/>
      </c>
      <c r="DK42" t="str">
        <f t="shared" ca="1" si="194"/>
        <v/>
      </c>
      <c r="DL42" t="str">
        <f t="shared" ca="1" si="195"/>
        <v/>
      </c>
      <c r="DM42" t="str">
        <f t="shared" ca="1" si="196"/>
        <v/>
      </c>
      <c r="DN42" t="str">
        <f t="shared" ca="1" si="197"/>
        <v/>
      </c>
      <c r="DO42" t="str">
        <f t="shared" ca="1" si="134"/>
        <v/>
      </c>
      <c r="DP42" t="str">
        <f t="shared" ca="1" si="156"/>
        <v/>
      </c>
      <c r="DQ42" t="str">
        <f t="shared" ca="1" si="156"/>
        <v/>
      </c>
      <c r="DR42" t="str">
        <f t="shared" ca="1" si="156"/>
        <v/>
      </c>
      <c r="DS42" t="str">
        <f ca="1">_xlfn.IFNA(IF(INDEX('Tabela kolorów'!$A$1:$AP$42,MATCH(DP42,'Tabela kolorów'!$A$1:$AP$1,0),MATCH(DQ42,'Tabela kolorów'!$A$1:$A$42,0))=1,"+","-"),"")</f>
        <v/>
      </c>
      <c r="DT42" s="1" t="str">
        <f ca="1">_xlfn.IFNA(IF(INDEX('Tabela kolorów'!$A$1:$AP$42,MATCH(DP42,'Tabela kolorów'!$A$1:$AP$1,0),MATCH(DR42,'Tabela kolorów'!$A$1:$A$42,0))=1,"+","-"),"")</f>
        <v/>
      </c>
      <c r="DU42" s="1" t="str">
        <f ca="1">_xlfn.IFNA(IF(INDEX('Tabela kolorów'!$A$1:$AP$42,MATCH(DQ42,'Tabela kolorów'!$A$1:$AP$1,0),MATCH(DR42,'Tabela kolorów'!$A$1:$A$42,0))=1,"+","-"),"")</f>
        <v/>
      </c>
      <c r="DV42" t="str">
        <f t="shared" ca="1" si="120"/>
        <v/>
      </c>
      <c r="DW42" t="str">
        <f t="shared" ca="1" si="198"/>
        <v/>
      </c>
      <c r="DX42" t="str">
        <f t="shared" ca="1" si="199"/>
        <v/>
      </c>
      <c r="EA42">
        <v>36</v>
      </c>
      <c r="EB42" t="str">
        <f t="shared" ca="1" si="200"/>
        <v/>
      </c>
      <c r="EC42" t="str">
        <f ca="1">IF(EB42&lt;&gt;"",VLOOKUP(EB42,Tabela1[],3,FALSE),"")</f>
        <v/>
      </c>
      <c r="ED42" t="str">
        <f t="shared" ca="1" si="175"/>
        <v/>
      </c>
      <c r="EE42" t="str">
        <f t="shared" ca="1" si="175"/>
        <v/>
      </c>
      <c r="EF42" t="str">
        <f t="shared" ca="1" si="175"/>
        <v/>
      </c>
      <c r="EG42" t="str">
        <f t="shared" ca="1" si="175"/>
        <v/>
      </c>
      <c r="EH42" t="str">
        <f t="shared" ca="1" si="175"/>
        <v/>
      </c>
      <c r="EI42" t="str">
        <f t="shared" ca="1" si="175"/>
        <v/>
      </c>
      <c r="EJ42" t="str">
        <f t="shared" ca="1" si="175"/>
        <v/>
      </c>
      <c r="EK42" t="str">
        <f t="shared" ca="1" si="175"/>
        <v/>
      </c>
      <c r="EV42">
        <v>16</v>
      </c>
      <c r="EW42" t="str">
        <f t="shared" ca="1" si="170"/>
        <v/>
      </c>
      <c r="EX42" t="str">
        <f ca="1">_xlfn.IFNA(IF(VLOOKUP($EW42,Tabela1[#All],6,FALSE)&lt;&gt;0,VLOOKUP($EW42,Tabela1[#All],6,FALSE),""),"")</f>
        <v/>
      </c>
      <c r="EY42" t="str">
        <f ca="1">_xlfn.IFNA(IF(VLOOKUP($EW42,Tabela1[#All],7,FALSE)&lt;&gt;0,VLOOKUP($EW42,Tabela1[#All],7,FALSE),""),"")</f>
        <v/>
      </c>
      <c r="EZ42" t="str">
        <f ca="1">_xlfn.IFNA(IF(VLOOKUP($EW42,Tabela1[#All],8,FALSE)&lt;&gt;0,VLOOKUP($EW42,Tabela1[#All],8,FALSE),""),"")</f>
        <v/>
      </c>
      <c r="FA42" t="str">
        <f ca="1">_xlfn.IFNA(IF(VLOOKUP($EW42,Tabela1[#All],10,FALSE)&lt;&gt;"0",VLOOKUP($EW42,Tabela1[#All],10,FALSE),""),"")</f>
        <v/>
      </c>
      <c r="FB42" t="str">
        <f t="shared" ca="1" si="201"/>
        <v/>
      </c>
      <c r="FC42" t="str">
        <f t="shared" ca="1" si="202"/>
        <v/>
      </c>
      <c r="FD42" t="str">
        <f t="shared" ca="1" si="203"/>
        <v/>
      </c>
      <c r="FE42" t="str">
        <f t="shared" ca="1" si="204"/>
        <v/>
      </c>
      <c r="FF42" t="str">
        <f t="shared" ca="1" si="205"/>
        <v/>
      </c>
      <c r="FG42" t="str">
        <f t="shared" ca="1" si="206"/>
        <v/>
      </c>
      <c r="FH42" t="str">
        <f t="shared" ca="1" si="207"/>
        <v/>
      </c>
      <c r="FI42" t="str">
        <f t="shared" ca="1" si="103"/>
        <v/>
      </c>
      <c r="FJ42" t="str">
        <f t="shared" ca="1" si="158"/>
        <v/>
      </c>
      <c r="FK42" t="str">
        <f t="shared" ca="1" si="158"/>
        <v/>
      </c>
      <c r="FL42" t="str">
        <f t="shared" ca="1" si="158"/>
        <v/>
      </c>
      <c r="FM42" t="str">
        <f ca="1">_xlfn.IFNA(IF(INDEX('Tabela kolorów'!$A$1:$AP$42,MATCH(FJ42,'Tabela kolorów'!$A$1:$AP$1,0),MATCH(FK42,'Tabela kolorów'!$A$1:$A$42,0))=1,"+","-"),"")</f>
        <v/>
      </c>
      <c r="FN42" s="1" t="str">
        <f ca="1">_xlfn.IFNA(IF(INDEX('Tabela kolorów'!$A$1:$AP$42,MATCH(FJ42,'Tabela kolorów'!$A$1:$AP$1,0),MATCH(FL42,'Tabela kolorów'!$A$1:$A$42,0))=1,"+","-"),"")</f>
        <v/>
      </c>
      <c r="FO42" s="1" t="str">
        <f ca="1">_xlfn.IFNA(IF(INDEX('Tabela kolorów'!$A$1:$AP$42,MATCH(FK42,'Tabela kolorów'!$A$1:$AP$1,0),MATCH(FL42,'Tabela kolorów'!$A$1:$A$42,0))=1,"+","-"),"")</f>
        <v/>
      </c>
      <c r="FP42" t="str">
        <f t="shared" ca="1" si="121"/>
        <v/>
      </c>
      <c r="FQ42" t="str">
        <f t="shared" ca="1" si="208"/>
        <v/>
      </c>
      <c r="FR42" t="str">
        <f t="shared" ca="1" si="209"/>
        <v/>
      </c>
      <c r="FU42">
        <v>36</v>
      </c>
      <c r="FV42" t="str">
        <f t="shared" ca="1" si="210"/>
        <v/>
      </c>
      <c r="FW42" t="str">
        <f ca="1">IF(FV42&lt;&gt;"",VLOOKUP(FV42,Tabela1[],3,FALSE),"")</f>
        <v/>
      </c>
      <c r="FX42" t="str">
        <f t="shared" ca="1" si="176"/>
        <v/>
      </c>
      <c r="FY42" t="str">
        <f t="shared" ca="1" si="176"/>
        <v/>
      </c>
      <c r="FZ42" t="str">
        <f t="shared" ca="1" si="176"/>
        <v/>
      </c>
      <c r="GA42" t="str">
        <f t="shared" ca="1" si="176"/>
        <v/>
      </c>
      <c r="GB42" t="str">
        <f t="shared" ca="1" si="176"/>
        <v/>
      </c>
      <c r="GC42" t="str">
        <f t="shared" ca="1" si="176"/>
        <v/>
      </c>
      <c r="GD42" t="str">
        <f t="shared" ca="1" si="176"/>
        <v/>
      </c>
      <c r="GE42" t="str">
        <f t="shared" ca="1" si="176"/>
        <v/>
      </c>
      <c r="GP42">
        <v>16</v>
      </c>
      <c r="GQ42" t="str">
        <f t="shared" ca="1" si="171"/>
        <v/>
      </c>
      <c r="GR42" t="str">
        <f ca="1">_xlfn.IFNA(IF(VLOOKUP($GQ42,Tabela1[#All],6,FALSE)&lt;&gt;0,VLOOKUP($GQ42,Tabela1[#All],6,FALSE),""),"")</f>
        <v/>
      </c>
      <c r="GS42" t="str">
        <f ca="1">_xlfn.IFNA(IF(VLOOKUP($GQ42,Tabela1[#All],7,FALSE)&lt;&gt;0,VLOOKUP($GQ42,Tabela1[#All],7,FALSE),""),"")</f>
        <v/>
      </c>
      <c r="GT42" t="str">
        <f ca="1">_xlfn.IFNA(IF(VLOOKUP($GQ42,Tabela1[#All],8,FALSE)&lt;&gt;0,VLOOKUP($GQ42,Tabela1[#All],8,FALSE),""),"")</f>
        <v/>
      </c>
      <c r="GU42" t="str">
        <f ca="1">_xlfn.IFNA(IF(VLOOKUP($GQ42,Tabela1[#All],10,FALSE)&lt;&gt;"0",VLOOKUP($GQ42,Tabela1[#All],10,FALSE),""),"")</f>
        <v/>
      </c>
      <c r="GV42" t="str">
        <f t="shared" ca="1" si="211"/>
        <v/>
      </c>
      <c r="GW42" t="str">
        <f t="shared" ca="1" si="212"/>
        <v/>
      </c>
      <c r="GX42" t="str">
        <f t="shared" ca="1" si="213"/>
        <v/>
      </c>
      <c r="GY42" t="str">
        <f t="shared" ca="1" si="214"/>
        <v/>
      </c>
      <c r="GZ42" t="str">
        <f t="shared" ca="1" si="215"/>
        <v/>
      </c>
      <c r="HA42" t="str">
        <f t="shared" ca="1" si="216"/>
        <v/>
      </c>
      <c r="HB42" t="str">
        <f t="shared" ca="1" si="217"/>
        <v/>
      </c>
      <c r="HC42" t="str">
        <f t="shared" ca="1" si="105"/>
        <v/>
      </c>
      <c r="HD42" t="str">
        <f t="shared" ca="1" si="160"/>
        <v/>
      </c>
      <c r="HE42" t="str">
        <f t="shared" ca="1" si="160"/>
        <v/>
      </c>
      <c r="HF42" t="str">
        <f t="shared" ca="1" si="160"/>
        <v/>
      </c>
      <c r="HG42" t="str">
        <f ca="1">_xlfn.IFNA(IF(INDEX('Tabela kolorów'!$A$1:$AP$42,MATCH(HD42,'Tabela kolorów'!$A$1:$AP$1,0),MATCH(HE42,'Tabela kolorów'!$A$1:$A$42,0))=1,"+","-"),"")</f>
        <v/>
      </c>
      <c r="HH42" s="1" t="str">
        <f ca="1">_xlfn.IFNA(IF(INDEX('Tabela kolorów'!$A$1:$AP$42,MATCH(HD42,'Tabela kolorów'!$A$1:$AP$1,0),MATCH(HF42,'Tabela kolorów'!$A$1:$A$42,0))=1,"+","-"),"")</f>
        <v/>
      </c>
      <c r="HI42" s="1" t="str">
        <f ca="1">_xlfn.IFNA(IF(INDEX('Tabela kolorów'!$A$1:$AP$42,MATCH(HE42,'Tabela kolorów'!$A$1:$AP$1,0),MATCH(HF42,'Tabela kolorów'!$A$1:$A$42,0))=1,"+","-"),"")</f>
        <v/>
      </c>
      <c r="HJ42" t="str">
        <f t="shared" ca="1" si="122"/>
        <v/>
      </c>
      <c r="HK42" t="str">
        <f t="shared" ca="1" si="218"/>
        <v/>
      </c>
      <c r="HL42" t="str">
        <f t="shared" ca="1" si="219"/>
        <v/>
      </c>
      <c r="HO42">
        <v>36</v>
      </c>
      <c r="HP42" t="str">
        <f t="shared" ca="1" si="220"/>
        <v/>
      </c>
      <c r="HQ42" t="str">
        <f ca="1">IF(HP42&lt;&gt;"",VLOOKUP(HP42,Tabela1[],3,FALSE),"")</f>
        <v/>
      </c>
      <c r="HR42" t="str">
        <f t="shared" ca="1" si="177"/>
        <v/>
      </c>
      <c r="HS42" t="str">
        <f t="shared" ca="1" si="177"/>
        <v/>
      </c>
      <c r="HT42" t="str">
        <f t="shared" ca="1" si="177"/>
        <v/>
      </c>
      <c r="HU42" t="str">
        <f t="shared" ca="1" si="177"/>
        <v/>
      </c>
      <c r="HV42" t="str">
        <f t="shared" ca="1" si="177"/>
        <v/>
      </c>
      <c r="HW42" t="str">
        <f t="shared" ca="1" si="177"/>
        <v/>
      </c>
      <c r="HX42" t="str">
        <f t="shared" ca="1" si="177"/>
        <v/>
      </c>
      <c r="HY42" t="str">
        <f t="shared" ca="1" si="177"/>
        <v/>
      </c>
      <c r="IJ42">
        <v>16</v>
      </c>
      <c r="IK42" t="str">
        <f t="shared" ca="1" si="172"/>
        <v/>
      </c>
      <c r="IL42" t="str">
        <f ca="1">_xlfn.IFNA(IF(VLOOKUP($IK42,Tabela1[#All],6,FALSE)&lt;&gt;0,VLOOKUP($IK42,Tabela1[#All],6,FALSE),""),"")</f>
        <v/>
      </c>
      <c r="IM42" t="str">
        <f ca="1">_xlfn.IFNA(IF(VLOOKUP($IK42,Tabela1[#All],7,FALSE)&lt;&gt;0,VLOOKUP($IK42,Tabela1[#All],7,FALSE),""),"")</f>
        <v/>
      </c>
      <c r="IN42" t="str">
        <f ca="1">_xlfn.IFNA(IF(VLOOKUP($IK42,Tabela1[#All],8,FALSE)&lt;&gt;0,VLOOKUP($IK42,Tabela1[#All],8,FALSE),""),"")</f>
        <v/>
      </c>
      <c r="IO42" t="str">
        <f ca="1">_xlfn.IFNA(IF(VLOOKUP($IK42,Tabela1[#All],10,FALSE)&lt;&gt;"0",VLOOKUP($IK42,Tabela1[#All],10,FALSE),""),"")</f>
        <v/>
      </c>
      <c r="IP42" t="str">
        <f t="shared" ca="1" si="221"/>
        <v/>
      </c>
      <c r="IQ42" t="str">
        <f t="shared" ca="1" si="222"/>
        <v/>
      </c>
      <c r="IR42" t="str">
        <f t="shared" ca="1" si="223"/>
        <v/>
      </c>
      <c r="IS42" t="str">
        <f t="shared" ca="1" si="224"/>
        <v/>
      </c>
      <c r="IT42" t="str">
        <f t="shared" ca="1" si="225"/>
        <v/>
      </c>
      <c r="IU42" t="str">
        <f t="shared" ca="1" si="226"/>
        <v/>
      </c>
      <c r="IV42" t="str">
        <f t="shared" ca="1" si="227"/>
        <v/>
      </c>
      <c r="IW42" t="str">
        <f t="shared" ca="1" si="107"/>
        <v/>
      </c>
      <c r="IX42" t="str">
        <f t="shared" ca="1" si="162"/>
        <v/>
      </c>
      <c r="IY42" t="str">
        <f t="shared" ca="1" si="162"/>
        <v/>
      </c>
      <c r="IZ42" t="str">
        <f t="shared" ca="1" si="162"/>
        <v/>
      </c>
      <c r="JA42" t="str">
        <f ca="1">_xlfn.IFNA(IF(INDEX('Tabela kolorów'!$A$1:$AP$42,MATCH(IX42,'Tabela kolorów'!$A$1:$AP$1,0),MATCH(IY42,'Tabela kolorów'!$A$1:$A$42,0))=1,"+","-"),"")</f>
        <v/>
      </c>
      <c r="JB42" s="1" t="str">
        <f ca="1">_xlfn.IFNA(IF(INDEX('Tabela kolorów'!$A$1:$AP$42,MATCH(IX42,'Tabela kolorów'!$A$1:$AP$1,0),MATCH(IZ42,'Tabela kolorów'!$A$1:$A$42,0))=1,"+","-"),"")</f>
        <v/>
      </c>
      <c r="JC42" s="1" t="str">
        <f ca="1">_xlfn.IFNA(IF(INDEX('Tabela kolorów'!$A$1:$AP$42,MATCH(IY42,'Tabela kolorów'!$A$1:$AP$1,0),MATCH(IZ42,'Tabela kolorów'!$A$1:$A$42,0))=1,"+","-"),"")</f>
        <v/>
      </c>
      <c r="JD42" t="str">
        <f t="shared" ca="1" si="123"/>
        <v/>
      </c>
      <c r="JE42" t="str">
        <f t="shared" ca="1" si="228"/>
        <v/>
      </c>
      <c r="JF42" t="str">
        <f t="shared" ca="1" si="229"/>
        <v/>
      </c>
      <c r="JI42">
        <v>36</v>
      </c>
      <c r="JJ42" t="str">
        <f t="shared" ca="1" si="230"/>
        <v/>
      </c>
      <c r="JK42" t="str">
        <f ca="1">IF(JJ42&lt;&gt;"",VLOOKUP(JJ42,Tabela1[],3,FALSE),"")</f>
        <v/>
      </c>
      <c r="JL42" t="str">
        <f t="shared" ca="1" si="178"/>
        <v/>
      </c>
      <c r="JM42" t="str">
        <f t="shared" ca="1" si="178"/>
        <v/>
      </c>
      <c r="JN42" t="str">
        <f t="shared" ca="1" si="178"/>
        <v/>
      </c>
      <c r="JO42" t="str">
        <f t="shared" ca="1" si="178"/>
        <v/>
      </c>
      <c r="JP42" t="str">
        <f t="shared" ca="1" si="178"/>
        <v/>
      </c>
      <c r="JQ42" t="str">
        <f t="shared" ca="1" si="178"/>
        <v/>
      </c>
      <c r="JR42" t="str">
        <f t="shared" ca="1" si="178"/>
        <v/>
      </c>
      <c r="JS42" t="str">
        <f t="shared" ca="1" si="178"/>
        <v/>
      </c>
      <c r="KD42">
        <v>16</v>
      </c>
      <c r="KE42" t="str">
        <f t="shared" ca="1" si="173"/>
        <v/>
      </c>
      <c r="KF42" t="str">
        <f ca="1">_xlfn.IFNA(IF(VLOOKUP($KE42,Tabela1[#All],6,FALSE)&lt;&gt;0,VLOOKUP($KE42,Tabela1[#All],6,FALSE),""),"")</f>
        <v/>
      </c>
      <c r="KG42" t="str">
        <f ca="1">_xlfn.IFNA(IF(VLOOKUP($KE42,Tabela1[#All],7,FALSE)&lt;&gt;0,VLOOKUP($KE42,Tabela1[#All],7,FALSE),""),"")</f>
        <v/>
      </c>
      <c r="KH42" t="str">
        <f ca="1">_xlfn.IFNA(IF(VLOOKUP($KE42,Tabela1[#All],8,FALSE)&lt;&gt;0,VLOOKUP($KE42,Tabela1[#All],8,FALSE),""),"")</f>
        <v/>
      </c>
      <c r="KI42" t="str">
        <f ca="1">_xlfn.IFNA(IF(VLOOKUP($KE42,Tabela1[#All],10,FALSE)&lt;&gt;"0",VLOOKUP($KE42,Tabela1[#All],10,FALSE),""),"")</f>
        <v/>
      </c>
      <c r="KJ42" t="str">
        <f t="shared" ca="1" si="239"/>
        <v/>
      </c>
      <c r="KK42" t="str">
        <f t="shared" ca="1" si="240"/>
        <v/>
      </c>
      <c r="KL42" t="str">
        <f t="shared" ca="1" si="241"/>
        <v/>
      </c>
      <c r="KM42" t="str">
        <f t="shared" ca="1" si="231"/>
        <v/>
      </c>
      <c r="KN42" t="str">
        <f t="shared" ca="1" si="232"/>
        <v/>
      </c>
      <c r="KO42" t="str">
        <f t="shared" ca="1" si="233"/>
        <v/>
      </c>
      <c r="KP42" t="str">
        <f t="shared" ca="1" si="234"/>
        <v/>
      </c>
      <c r="KQ42" t="str">
        <f t="shared" ca="1" si="112"/>
        <v/>
      </c>
      <c r="KR42" t="str">
        <f t="shared" ca="1" si="164"/>
        <v/>
      </c>
      <c r="KS42" t="str">
        <f t="shared" ca="1" si="164"/>
        <v/>
      </c>
      <c r="KT42" t="str">
        <f t="shared" ca="1" si="164"/>
        <v/>
      </c>
      <c r="KU42" t="str">
        <f ca="1">_xlfn.IFNA(IF(INDEX('Tabela kolorów'!$A$1:$AP$42,MATCH(KR42,'Tabela kolorów'!$A$1:$AP$1,0),MATCH(KS42,'Tabela kolorów'!$A$1:$A$42,0))=1,"+","-"),"")</f>
        <v/>
      </c>
      <c r="KV42" s="1" t="str">
        <f ca="1">_xlfn.IFNA(IF(INDEX('Tabela kolorów'!$A$1:$AP$42,MATCH(KR42,'Tabela kolorów'!$A$1:$AP$1,0),MATCH(KT42,'Tabela kolorów'!$A$1:$A$42,0))=1,"+","-"),"")</f>
        <v/>
      </c>
      <c r="KW42" s="1" t="str">
        <f ca="1">_xlfn.IFNA(IF(INDEX('Tabela kolorów'!$A$1:$AP$42,MATCH(KS42,'Tabela kolorów'!$A$1:$AP$1,0),MATCH(KT42,'Tabela kolorów'!$A$1:$A$42,0))=1,"+","-"),"")</f>
        <v/>
      </c>
      <c r="KX42" t="str">
        <f t="shared" ca="1" si="133"/>
        <v/>
      </c>
      <c r="KY42" t="str">
        <f t="shared" ca="1" si="235"/>
        <v/>
      </c>
      <c r="KZ42" t="str">
        <f t="shared" ca="1" si="236"/>
        <v/>
      </c>
      <c r="LC42">
        <v>36</v>
      </c>
      <c r="LD42" t="str">
        <f t="shared" ca="1" si="237"/>
        <v/>
      </c>
      <c r="LE42" t="str">
        <f ca="1">IF(LD42&lt;&gt;"",VLOOKUP(LD42,Tabela1[],3,FALSE),"")</f>
        <v/>
      </c>
      <c r="LF42" t="str">
        <f t="shared" ca="1" si="179"/>
        <v/>
      </c>
      <c r="LG42" t="str">
        <f t="shared" ca="1" si="179"/>
        <v/>
      </c>
      <c r="LH42" t="str">
        <f t="shared" ca="1" si="179"/>
        <v/>
      </c>
      <c r="LI42" t="str">
        <f t="shared" ca="1" si="179"/>
        <v/>
      </c>
      <c r="LJ42" t="str">
        <f t="shared" ca="1" si="179"/>
        <v/>
      </c>
      <c r="LK42" t="str">
        <f t="shared" ca="1" si="179"/>
        <v/>
      </c>
      <c r="LL42" t="str">
        <f t="shared" ca="1" si="179"/>
        <v/>
      </c>
      <c r="LM42" t="str">
        <f t="shared" ca="1" si="179"/>
        <v/>
      </c>
    </row>
    <row r="43" spans="1:325" x14ac:dyDescent="0.3">
      <c r="L43" s="679">
        <v>15</v>
      </c>
      <c r="N43" s="672" t="str">
        <f>_xlfn.IFNA(IF(VLOOKUP($M43,Tabela1[#All],6,FALSE)&lt;&gt;0,VLOOKUP($M43,Tabela1[#All],6,FALSE),""),"")</f>
        <v/>
      </c>
      <c r="O43" s="672" t="str">
        <f>_xlfn.IFNA(IF(VLOOKUP($M43,Tabela1[#All],7,FALSE)&lt;&gt;0,VLOOKUP($M43,Tabela1[#All],7,FALSE),""),"")</f>
        <v/>
      </c>
      <c r="P43" s="672" t="str">
        <f>_xlfn.IFNA(IF(VLOOKUP($M43,Tabela1[#All],8,FALSE)&lt;&gt;0,VLOOKUP($M43,Tabela1[#All],8,FALSE),""),"")</f>
        <v/>
      </c>
      <c r="Q43" s="684" t="str">
        <f>_xlfn.IFNA(IF(VLOOKUP($M43,Tabela1[#All],10,FALSE)&lt;&gt;"0",VLOOKUP($M43,Tabela1[#All],10,FALSE),""),"")</f>
        <v/>
      </c>
      <c r="R43" s="686" t="str">
        <f t="shared" si="242"/>
        <v/>
      </c>
      <c r="S43" s="672" t="str">
        <f t="shared" si="243"/>
        <v/>
      </c>
      <c r="T43" s="672" t="str">
        <f t="shared" si="244"/>
        <v/>
      </c>
      <c r="U43" s="672" t="str">
        <f t="shared" si="245"/>
        <v/>
      </c>
      <c r="V43" s="672" t="str">
        <f t="shared" si="246"/>
        <v/>
      </c>
      <c r="W43" s="672" t="str">
        <f t="shared" si="247"/>
        <v/>
      </c>
      <c r="X43" s="687" t="str">
        <f t="shared" si="248"/>
        <v/>
      </c>
      <c r="Y43" s="686" t="str">
        <f t="shared" si="129"/>
        <v/>
      </c>
      <c r="Z43" s="672" t="str">
        <f t="shared" si="168"/>
        <v/>
      </c>
      <c r="AA43" s="672" t="str">
        <f t="shared" si="168"/>
        <v/>
      </c>
      <c r="AB43" s="679" t="str">
        <f t="shared" si="168"/>
        <v/>
      </c>
      <c r="AC43" s="685" t="str">
        <f>_xlfn.IFNA(IF(INDEX('Tabela kolorów'!$A$1:$AP$42,MATCH(Z43,'Tabela kolorów'!$A$1:$AP$1,0),MATCH(AA43,'Tabela kolorów'!$A$1:$A$42,0))=1,"+","-"),"")</f>
        <v/>
      </c>
      <c r="AD43" s="10" t="str">
        <f>_xlfn.IFNA(IF(INDEX('Tabela kolorów'!$A$1:$AP$42,MATCH(Z43,'Tabela kolorów'!$A$1:$AP$1,0),MATCH(AB43,'Tabela kolorów'!$A$1:$A$42,0))=1,"+","-"),"")</f>
        <v/>
      </c>
      <c r="AE43" s="10" t="str">
        <f>_xlfn.IFNA(IF(INDEX('Tabela kolorów'!$A$1:$AP$42,MATCH(AA43,'Tabela kolorów'!$A$1:$AP$1,0),MATCH(AB43,'Tabela kolorów'!$A$1:$A$42,0))=1,"+","-"),"")</f>
        <v/>
      </c>
      <c r="AF43" s="679" t="str">
        <f t="shared" si="136"/>
        <v/>
      </c>
      <c r="AG43" s="688" t="str">
        <f t="shared" si="249"/>
        <v/>
      </c>
      <c r="AH43" s="701" t="str">
        <f t="shared" si="250"/>
        <v/>
      </c>
      <c r="AK43" s="10">
        <v>36</v>
      </c>
      <c r="AL43" s="672" t="str">
        <f t="shared" ca="1" si="238"/>
        <v/>
      </c>
      <c r="AM43" s="672" t="str">
        <f ca="1">IF(AL43&lt;&gt;"",VLOOKUP(AL43,Tabela1[],3,FALSE),"")</f>
        <v/>
      </c>
      <c r="AN43" s="672" t="str">
        <f t="shared" ca="1" si="180"/>
        <v/>
      </c>
      <c r="AO43" s="672" t="str">
        <f t="shared" ca="1" si="180"/>
        <v/>
      </c>
      <c r="AP43" s="672" t="str">
        <f t="shared" ca="1" si="180"/>
        <v/>
      </c>
      <c r="AQ43" s="672" t="str">
        <f t="shared" ca="1" si="180"/>
        <v/>
      </c>
      <c r="AR43" s="672" t="str">
        <f t="shared" ca="1" si="180"/>
        <v/>
      </c>
      <c r="AS43" s="672" t="str">
        <f t="shared" ca="1" si="180"/>
        <v/>
      </c>
      <c r="AT43" s="672" t="str">
        <f t="shared" ca="1" si="180"/>
        <v/>
      </c>
      <c r="AU43" s="672" t="str">
        <f t="shared" ca="1" si="180"/>
        <v/>
      </c>
      <c r="BG43" s="392"/>
      <c r="BH43">
        <v>17</v>
      </c>
      <c r="BI43" t="str">
        <f t="shared" ca="1" si="167"/>
        <v/>
      </c>
      <c r="BJ43" t="str">
        <f ca="1">_xlfn.IFNA(IF(VLOOKUP($BI43,Tabela1[#All],6,FALSE)&lt;&gt;0,VLOOKUP($BI43,Tabela1[#All],6,FALSE),""),"")</f>
        <v/>
      </c>
      <c r="BK43" t="str">
        <f ca="1">_xlfn.IFNA(IF(VLOOKUP($BI43,Tabela1[#All],7,FALSE)&lt;&gt;0,VLOOKUP($BI43,Tabela1[#All],7,FALSE),""),"")</f>
        <v/>
      </c>
      <c r="BL43" t="str">
        <f ca="1">_xlfn.IFNA(IF(VLOOKUP($BI43,Tabela1[#All],8,FALSE)&lt;&gt;0,VLOOKUP($BI43,Tabela1[#All],8,FALSE),""),"")</f>
        <v/>
      </c>
      <c r="BM43" t="str">
        <f ca="1">_xlfn.IFNA(IF(VLOOKUP($BI43,Tabela1[#All],10,FALSE)&lt;&gt;"0",VLOOKUP($BI43,Tabela1[#All],10,FALSE),""),"")</f>
        <v/>
      </c>
      <c r="BN43" t="str">
        <f t="shared" ca="1" si="181"/>
        <v/>
      </c>
      <c r="BO43" t="str">
        <f t="shared" ca="1" si="182"/>
        <v/>
      </c>
      <c r="BP43" t="str">
        <f t="shared" ca="1" si="183"/>
        <v/>
      </c>
      <c r="BQ43" t="str">
        <f t="shared" ca="1" si="184"/>
        <v/>
      </c>
      <c r="BR43" t="str">
        <f t="shared" ca="1" si="185"/>
        <v/>
      </c>
      <c r="BS43" t="str">
        <f t="shared" ca="1" si="186"/>
        <v/>
      </c>
      <c r="BT43" t="str">
        <f t="shared" ca="1" si="187"/>
        <v/>
      </c>
      <c r="BU43" t="str">
        <f t="shared" ca="1" si="97"/>
        <v/>
      </c>
      <c r="BV43" t="str">
        <f t="shared" ca="1" si="154"/>
        <v/>
      </c>
      <c r="BW43" t="str">
        <f t="shared" ca="1" si="154"/>
        <v/>
      </c>
      <c r="BX43" t="str">
        <f t="shared" ca="1" si="154"/>
        <v/>
      </c>
      <c r="BY43" t="str">
        <f ca="1">_xlfn.IFNA(IF(INDEX('Tabela kolorów'!$A$1:$AP$42,MATCH(BV43,'Tabela kolorów'!$A$1:$AP$1,0),MATCH(BW43,'Tabela kolorów'!$A$1:$A$42,0))=1,"+","-"),"")</f>
        <v/>
      </c>
      <c r="BZ43" s="1" t="str">
        <f ca="1">_xlfn.IFNA(IF(INDEX('Tabela kolorów'!$A$1:$AP$42,MATCH(BV43,'Tabela kolorów'!$A$1:$AP$1,0),MATCH(BX43,'Tabela kolorów'!$A$1:$A$42,0))=1,"+","-"),"")</f>
        <v/>
      </c>
      <c r="CA43" s="1" t="str">
        <f ca="1">_xlfn.IFNA(IF(INDEX('Tabela kolorów'!$A$1:$AP$42,MATCH(BW43,'Tabela kolorów'!$A$1:$AP$1,0),MATCH(BX43,'Tabela kolorów'!$A$1:$A$42,0))=1,"+","-"),"")</f>
        <v/>
      </c>
      <c r="CB43" t="str">
        <f t="shared" ca="1" si="98"/>
        <v/>
      </c>
      <c r="CC43" t="str">
        <f t="shared" ca="1" si="188"/>
        <v/>
      </c>
      <c r="CD43" t="str">
        <f t="shared" ca="1" si="189"/>
        <v/>
      </c>
      <c r="CG43">
        <v>37</v>
      </c>
      <c r="CH43" t="str">
        <f t="shared" ca="1" si="190"/>
        <v/>
      </c>
      <c r="CI43" t="str">
        <f ca="1">IF(CH43&lt;&gt;"",VLOOKUP(CH43,Tabela1[],3,FALSE),"")</f>
        <v/>
      </c>
      <c r="CJ43" t="str">
        <f t="shared" ca="1" si="174"/>
        <v/>
      </c>
      <c r="CK43" t="str">
        <f t="shared" ca="1" si="174"/>
        <v/>
      </c>
      <c r="CL43" t="str">
        <f t="shared" ca="1" si="174"/>
        <v/>
      </c>
      <c r="CM43" t="str">
        <f t="shared" ca="1" si="174"/>
        <v/>
      </c>
      <c r="CN43" t="str">
        <f t="shared" ca="1" si="174"/>
        <v/>
      </c>
      <c r="CO43" t="str">
        <f t="shared" ca="1" si="174"/>
        <v/>
      </c>
      <c r="CP43" t="str">
        <f t="shared" ca="1" si="174"/>
        <v/>
      </c>
      <c r="CQ43" t="str">
        <f t="shared" ca="1" si="174"/>
        <v/>
      </c>
      <c r="DB43">
        <v>17</v>
      </c>
      <c r="DC43" t="str">
        <f t="shared" ca="1" si="169"/>
        <v/>
      </c>
      <c r="DD43" t="str">
        <f ca="1">_xlfn.IFNA(IF(VLOOKUP($DC43,Tabela1[#All],6,FALSE)&lt;&gt;0,VLOOKUP($DC43,Tabela1[#All],6,FALSE),""),"")</f>
        <v/>
      </c>
      <c r="DE43" t="str">
        <f ca="1">_xlfn.IFNA(IF(VLOOKUP($DC43,Tabela1[#All],7,FALSE)&lt;&gt;0,VLOOKUP($DC43,Tabela1[#All],7,FALSE),""),"")</f>
        <v/>
      </c>
      <c r="DF43" t="str">
        <f ca="1">_xlfn.IFNA(IF(VLOOKUP($DC43,Tabela1[#All],8,FALSE)&lt;&gt;0,VLOOKUP($DC43,Tabela1[#All],8,FALSE),""),"")</f>
        <v/>
      </c>
      <c r="DG43" t="str">
        <f ca="1">_xlfn.IFNA(IF(VLOOKUP($DC43,Tabela1[#All],10,FALSE)&lt;&gt;"0",VLOOKUP($DC43,Tabela1[#All],10,FALSE),""),"")</f>
        <v/>
      </c>
      <c r="DH43" t="str">
        <f t="shared" ca="1" si="191"/>
        <v/>
      </c>
      <c r="DI43" t="str">
        <f t="shared" ca="1" si="192"/>
        <v/>
      </c>
      <c r="DJ43" t="str">
        <f t="shared" ca="1" si="193"/>
        <v/>
      </c>
      <c r="DK43" t="str">
        <f t="shared" ca="1" si="194"/>
        <v/>
      </c>
      <c r="DL43" t="str">
        <f t="shared" ca="1" si="195"/>
        <v/>
      </c>
      <c r="DM43" t="str">
        <f t="shared" ca="1" si="196"/>
        <v/>
      </c>
      <c r="DN43" t="str">
        <f t="shared" ca="1" si="197"/>
        <v/>
      </c>
      <c r="DO43" t="str">
        <f t="shared" ca="1" si="134"/>
        <v/>
      </c>
      <c r="DP43" t="str">
        <f t="shared" ca="1" si="156"/>
        <v/>
      </c>
      <c r="DQ43" t="str">
        <f t="shared" ca="1" si="156"/>
        <v/>
      </c>
      <c r="DR43" t="str">
        <f t="shared" ca="1" si="156"/>
        <v/>
      </c>
      <c r="DS43" t="str">
        <f ca="1">_xlfn.IFNA(IF(INDEX('Tabela kolorów'!$A$1:$AP$42,MATCH(DP43,'Tabela kolorów'!$A$1:$AP$1,0),MATCH(DQ43,'Tabela kolorów'!$A$1:$A$42,0))=1,"+","-"),"")</f>
        <v/>
      </c>
      <c r="DT43" s="1" t="str">
        <f ca="1">_xlfn.IFNA(IF(INDEX('Tabela kolorów'!$A$1:$AP$42,MATCH(DP43,'Tabela kolorów'!$A$1:$AP$1,0),MATCH(DR43,'Tabela kolorów'!$A$1:$A$42,0))=1,"+","-"),"")</f>
        <v/>
      </c>
      <c r="DU43" s="1" t="str">
        <f ca="1">_xlfn.IFNA(IF(INDEX('Tabela kolorów'!$A$1:$AP$42,MATCH(DQ43,'Tabela kolorów'!$A$1:$AP$1,0),MATCH(DR43,'Tabela kolorów'!$A$1:$A$42,0))=1,"+","-"),"")</f>
        <v/>
      </c>
      <c r="DV43" t="str">
        <f t="shared" ca="1" si="120"/>
        <v/>
      </c>
      <c r="DW43" t="str">
        <f t="shared" ca="1" si="198"/>
        <v/>
      </c>
      <c r="DX43" t="str">
        <f t="shared" ca="1" si="199"/>
        <v/>
      </c>
      <c r="EA43">
        <v>37</v>
      </c>
      <c r="EB43" t="str">
        <f t="shared" ca="1" si="200"/>
        <v/>
      </c>
      <c r="EC43" t="str">
        <f ca="1">IF(EB43&lt;&gt;"",VLOOKUP(EB43,Tabela1[],3,FALSE),"")</f>
        <v/>
      </c>
      <c r="ED43" t="str">
        <f t="shared" ca="1" si="175"/>
        <v/>
      </c>
      <c r="EE43" t="str">
        <f t="shared" ca="1" si="175"/>
        <v/>
      </c>
      <c r="EF43" t="str">
        <f t="shared" ca="1" si="175"/>
        <v/>
      </c>
      <c r="EG43" t="str">
        <f t="shared" ca="1" si="175"/>
        <v/>
      </c>
      <c r="EH43" t="str">
        <f t="shared" ca="1" si="175"/>
        <v/>
      </c>
      <c r="EI43" t="str">
        <f t="shared" ca="1" si="175"/>
        <v/>
      </c>
      <c r="EJ43" t="str">
        <f t="shared" ca="1" si="175"/>
        <v/>
      </c>
      <c r="EK43" t="str">
        <f t="shared" ca="1" si="175"/>
        <v/>
      </c>
      <c r="EV43">
        <v>17</v>
      </c>
      <c r="EW43" t="str">
        <f t="shared" ca="1" si="170"/>
        <v/>
      </c>
      <c r="EX43" t="str">
        <f ca="1">_xlfn.IFNA(IF(VLOOKUP($EW43,Tabela1[#All],6,FALSE)&lt;&gt;0,VLOOKUP($EW43,Tabela1[#All],6,FALSE),""),"")</f>
        <v/>
      </c>
      <c r="EY43" t="str">
        <f ca="1">_xlfn.IFNA(IF(VLOOKUP($EW43,Tabela1[#All],7,FALSE)&lt;&gt;0,VLOOKUP($EW43,Tabela1[#All],7,FALSE),""),"")</f>
        <v/>
      </c>
      <c r="EZ43" t="str">
        <f ca="1">_xlfn.IFNA(IF(VLOOKUP($EW43,Tabela1[#All],8,FALSE)&lt;&gt;0,VLOOKUP($EW43,Tabela1[#All],8,FALSE),""),"")</f>
        <v/>
      </c>
      <c r="FA43" t="str">
        <f ca="1">_xlfn.IFNA(IF(VLOOKUP($EW43,Tabela1[#All],10,FALSE)&lt;&gt;"0",VLOOKUP($EW43,Tabela1[#All],10,FALSE),""),"")</f>
        <v/>
      </c>
      <c r="FB43" t="str">
        <f t="shared" ca="1" si="201"/>
        <v/>
      </c>
      <c r="FC43" t="str">
        <f t="shared" ca="1" si="202"/>
        <v/>
      </c>
      <c r="FD43" t="str">
        <f t="shared" ca="1" si="203"/>
        <v/>
      </c>
      <c r="FE43" t="str">
        <f t="shared" ca="1" si="204"/>
        <v/>
      </c>
      <c r="FF43" t="str">
        <f t="shared" ca="1" si="205"/>
        <v/>
      </c>
      <c r="FG43" t="str">
        <f t="shared" ca="1" si="206"/>
        <v/>
      </c>
      <c r="FH43" t="str">
        <f t="shared" ca="1" si="207"/>
        <v/>
      </c>
      <c r="FI43" t="str">
        <f t="shared" ca="1" si="103"/>
        <v/>
      </c>
      <c r="FJ43" t="str">
        <f t="shared" ca="1" si="158"/>
        <v/>
      </c>
      <c r="FK43" t="str">
        <f t="shared" ca="1" si="158"/>
        <v/>
      </c>
      <c r="FL43" t="str">
        <f t="shared" ca="1" si="158"/>
        <v/>
      </c>
      <c r="FM43" t="str">
        <f ca="1">_xlfn.IFNA(IF(INDEX('Tabela kolorów'!$A$1:$AP$42,MATCH(FJ43,'Tabela kolorów'!$A$1:$AP$1,0),MATCH(FK43,'Tabela kolorów'!$A$1:$A$42,0))=1,"+","-"),"")</f>
        <v/>
      </c>
      <c r="FN43" s="1" t="str">
        <f ca="1">_xlfn.IFNA(IF(INDEX('Tabela kolorów'!$A$1:$AP$42,MATCH(FJ43,'Tabela kolorów'!$A$1:$AP$1,0),MATCH(FL43,'Tabela kolorów'!$A$1:$A$42,0))=1,"+","-"),"")</f>
        <v/>
      </c>
      <c r="FO43" s="1" t="str">
        <f ca="1">_xlfn.IFNA(IF(INDEX('Tabela kolorów'!$A$1:$AP$42,MATCH(FK43,'Tabela kolorów'!$A$1:$AP$1,0),MATCH(FL43,'Tabela kolorów'!$A$1:$A$42,0))=1,"+","-"),"")</f>
        <v/>
      </c>
      <c r="FP43" t="str">
        <f t="shared" ca="1" si="121"/>
        <v/>
      </c>
      <c r="FQ43" t="str">
        <f t="shared" ca="1" si="208"/>
        <v/>
      </c>
      <c r="FR43" t="str">
        <f t="shared" ca="1" si="209"/>
        <v/>
      </c>
      <c r="FU43">
        <v>37</v>
      </c>
      <c r="FV43" t="str">
        <f t="shared" ca="1" si="210"/>
        <v/>
      </c>
      <c r="FW43" t="str">
        <f ca="1">IF(FV43&lt;&gt;"",VLOOKUP(FV43,Tabela1[],3,FALSE),"")</f>
        <v/>
      </c>
      <c r="FX43" t="str">
        <f t="shared" ca="1" si="176"/>
        <v/>
      </c>
      <c r="FY43" t="str">
        <f t="shared" ca="1" si="176"/>
        <v/>
      </c>
      <c r="FZ43" t="str">
        <f t="shared" ca="1" si="176"/>
        <v/>
      </c>
      <c r="GA43" t="str">
        <f t="shared" ca="1" si="176"/>
        <v/>
      </c>
      <c r="GB43" t="str">
        <f t="shared" ca="1" si="176"/>
        <v/>
      </c>
      <c r="GC43" t="str">
        <f t="shared" ca="1" si="176"/>
        <v/>
      </c>
      <c r="GD43" t="str">
        <f t="shared" ca="1" si="176"/>
        <v/>
      </c>
      <c r="GE43" t="str">
        <f t="shared" ca="1" si="176"/>
        <v/>
      </c>
      <c r="GP43">
        <v>17</v>
      </c>
      <c r="GQ43" t="str">
        <f t="shared" ca="1" si="171"/>
        <v/>
      </c>
      <c r="GR43" t="str">
        <f ca="1">_xlfn.IFNA(IF(VLOOKUP($GQ43,Tabela1[#All],6,FALSE)&lt;&gt;0,VLOOKUP($GQ43,Tabela1[#All],6,FALSE),""),"")</f>
        <v/>
      </c>
      <c r="GS43" t="str">
        <f ca="1">_xlfn.IFNA(IF(VLOOKUP($GQ43,Tabela1[#All],7,FALSE)&lt;&gt;0,VLOOKUP($GQ43,Tabela1[#All],7,FALSE),""),"")</f>
        <v/>
      </c>
      <c r="GT43" t="str">
        <f ca="1">_xlfn.IFNA(IF(VLOOKUP($GQ43,Tabela1[#All],8,FALSE)&lt;&gt;0,VLOOKUP($GQ43,Tabela1[#All],8,FALSE),""),"")</f>
        <v/>
      </c>
      <c r="GU43" t="str">
        <f ca="1">_xlfn.IFNA(IF(VLOOKUP($GQ43,Tabela1[#All],10,FALSE)&lt;&gt;"0",VLOOKUP($GQ43,Tabela1[#All],10,FALSE),""),"")</f>
        <v/>
      </c>
      <c r="GV43" t="str">
        <f t="shared" ca="1" si="211"/>
        <v/>
      </c>
      <c r="GW43" t="str">
        <f t="shared" ca="1" si="212"/>
        <v/>
      </c>
      <c r="GX43" t="str">
        <f t="shared" ca="1" si="213"/>
        <v/>
      </c>
      <c r="GY43" t="str">
        <f t="shared" ca="1" si="214"/>
        <v/>
      </c>
      <c r="GZ43" t="str">
        <f t="shared" ca="1" si="215"/>
        <v/>
      </c>
      <c r="HA43" t="str">
        <f t="shared" ca="1" si="216"/>
        <v/>
      </c>
      <c r="HB43" t="str">
        <f t="shared" ca="1" si="217"/>
        <v/>
      </c>
      <c r="HC43" t="str">
        <f t="shared" ca="1" si="105"/>
        <v/>
      </c>
      <c r="HD43" t="str">
        <f t="shared" ca="1" si="160"/>
        <v/>
      </c>
      <c r="HE43" t="str">
        <f t="shared" ca="1" si="160"/>
        <v/>
      </c>
      <c r="HF43" t="str">
        <f t="shared" ca="1" si="160"/>
        <v/>
      </c>
      <c r="HG43" t="str">
        <f ca="1">_xlfn.IFNA(IF(INDEX('Tabela kolorów'!$A$1:$AP$42,MATCH(HD43,'Tabela kolorów'!$A$1:$AP$1,0),MATCH(HE43,'Tabela kolorów'!$A$1:$A$42,0))=1,"+","-"),"")</f>
        <v/>
      </c>
      <c r="HH43" s="1" t="str">
        <f ca="1">_xlfn.IFNA(IF(INDEX('Tabela kolorów'!$A$1:$AP$42,MATCH(HD43,'Tabela kolorów'!$A$1:$AP$1,0),MATCH(HF43,'Tabela kolorów'!$A$1:$A$42,0))=1,"+","-"),"")</f>
        <v/>
      </c>
      <c r="HI43" s="1" t="str">
        <f ca="1">_xlfn.IFNA(IF(INDEX('Tabela kolorów'!$A$1:$AP$42,MATCH(HE43,'Tabela kolorów'!$A$1:$AP$1,0),MATCH(HF43,'Tabela kolorów'!$A$1:$A$42,0))=1,"+","-"),"")</f>
        <v/>
      </c>
      <c r="HJ43" t="str">
        <f t="shared" ca="1" si="122"/>
        <v/>
      </c>
      <c r="HK43" t="str">
        <f t="shared" ca="1" si="218"/>
        <v/>
      </c>
      <c r="HL43" t="str">
        <f t="shared" ca="1" si="219"/>
        <v/>
      </c>
      <c r="HO43">
        <v>37</v>
      </c>
      <c r="HP43" t="str">
        <f t="shared" ca="1" si="220"/>
        <v/>
      </c>
      <c r="HQ43" t="str">
        <f ca="1">IF(HP43&lt;&gt;"",VLOOKUP(HP43,Tabela1[],3,FALSE),"")</f>
        <v/>
      </c>
      <c r="HR43" t="str">
        <f t="shared" ca="1" si="177"/>
        <v/>
      </c>
      <c r="HS43" t="str">
        <f t="shared" ca="1" si="177"/>
        <v/>
      </c>
      <c r="HT43" t="str">
        <f t="shared" ca="1" si="177"/>
        <v/>
      </c>
      <c r="HU43" t="str">
        <f t="shared" ca="1" si="177"/>
        <v/>
      </c>
      <c r="HV43" t="str">
        <f t="shared" ca="1" si="177"/>
        <v/>
      </c>
      <c r="HW43" t="str">
        <f t="shared" ca="1" si="177"/>
        <v/>
      </c>
      <c r="HX43" t="str">
        <f t="shared" ca="1" si="177"/>
        <v/>
      </c>
      <c r="HY43" t="str">
        <f t="shared" ca="1" si="177"/>
        <v/>
      </c>
      <c r="IJ43">
        <v>17</v>
      </c>
      <c r="IK43" t="str">
        <f t="shared" ca="1" si="172"/>
        <v/>
      </c>
      <c r="IL43" t="str">
        <f ca="1">_xlfn.IFNA(IF(VLOOKUP($IK43,Tabela1[#All],6,FALSE)&lt;&gt;0,VLOOKUP($IK43,Tabela1[#All],6,FALSE),""),"")</f>
        <v/>
      </c>
      <c r="IM43" t="str">
        <f ca="1">_xlfn.IFNA(IF(VLOOKUP($IK43,Tabela1[#All],7,FALSE)&lt;&gt;0,VLOOKUP($IK43,Tabela1[#All],7,FALSE),""),"")</f>
        <v/>
      </c>
      <c r="IN43" t="str">
        <f ca="1">_xlfn.IFNA(IF(VLOOKUP($IK43,Tabela1[#All],8,FALSE)&lt;&gt;0,VLOOKUP($IK43,Tabela1[#All],8,FALSE),""),"")</f>
        <v/>
      </c>
      <c r="IO43" t="str">
        <f ca="1">_xlfn.IFNA(IF(VLOOKUP($IK43,Tabela1[#All],10,FALSE)&lt;&gt;"0",VLOOKUP($IK43,Tabela1[#All],10,FALSE),""),"")</f>
        <v/>
      </c>
      <c r="IP43" t="str">
        <f t="shared" ca="1" si="221"/>
        <v/>
      </c>
      <c r="IQ43" t="str">
        <f t="shared" ca="1" si="222"/>
        <v/>
      </c>
      <c r="IR43" t="str">
        <f t="shared" ca="1" si="223"/>
        <v/>
      </c>
      <c r="IS43" t="str">
        <f t="shared" ca="1" si="224"/>
        <v/>
      </c>
      <c r="IT43" t="str">
        <f t="shared" ca="1" si="225"/>
        <v/>
      </c>
      <c r="IU43" t="str">
        <f t="shared" ca="1" si="226"/>
        <v/>
      </c>
      <c r="IV43" t="str">
        <f t="shared" ca="1" si="227"/>
        <v/>
      </c>
      <c r="IW43" t="str">
        <f t="shared" ca="1" si="107"/>
        <v/>
      </c>
      <c r="IX43" t="str">
        <f t="shared" ca="1" si="162"/>
        <v/>
      </c>
      <c r="IY43" t="str">
        <f t="shared" ca="1" si="162"/>
        <v/>
      </c>
      <c r="IZ43" t="str">
        <f t="shared" ca="1" si="162"/>
        <v/>
      </c>
      <c r="JA43" t="str">
        <f ca="1">_xlfn.IFNA(IF(INDEX('Tabela kolorów'!$A$1:$AP$42,MATCH(IX43,'Tabela kolorów'!$A$1:$AP$1,0),MATCH(IY43,'Tabela kolorów'!$A$1:$A$42,0))=1,"+","-"),"")</f>
        <v/>
      </c>
      <c r="JB43" s="1" t="str">
        <f ca="1">_xlfn.IFNA(IF(INDEX('Tabela kolorów'!$A$1:$AP$42,MATCH(IX43,'Tabela kolorów'!$A$1:$AP$1,0),MATCH(IZ43,'Tabela kolorów'!$A$1:$A$42,0))=1,"+","-"),"")</f>
        <v/>
      </c>
      <c r="JC43" s="1" t="str">
        <f ca="1">_xlfn.IFNA(IF(INDEX('Tabela kolorów'!$A$1:$AP$42,MATCH(IY43,'Tabela kolorów'!$A$1:$AP$1,0),MATCH(IZ43,'Tabela kolorów'!$A$1:$A$42,0))=1,"+","-"),"")</f>
        <v/>
      </c>
      <c r="JD43" t="str">
        <f t="shared" ca="1" si="123"/>
        <v/>
      </c>
      <c r="JE43" t="str">
        <f t="shared" ca="1" si="228"/>
        <v/>
      </c>
      <c r="JF43" t="str">
        <f t="shared" ca="1" si="229"/>
        <v/>
      </c>
      <c r="JI43">
        <v>37</v>
      </c>
      <c r="JJ43" t="str">
        <f t="shared" ca="1" si="230"/>
        <v/>
      </c>
      <c r="JK43" t="str">
        <f ca="1">IF(JJ43&lt;&gt;"",VLOOKUP(JJ43,Tabela1[],3,FALSE),"")</f>
        <v/>
      </c>
      <c r="JL43" t="str">
        <f t="shared" ca="1" si="178"/>
        <v/>
      </c>
      <c r="JM43" t="str">
        <f t="shared" ca="1" si="178"/>
        <v/>
      </c>
      <c r="JN43" t="str">
        <f t="shared" ca="1" si="178"/>
        <v/>
      </c>
      <c r="JO43" t="str">
        <f t="shared" ca="1" si="178"/>
        <v/>
      </c>
      <c r="JP43" t="str">
        <f t="shared" ca="1" si="178"/>
        <v/>
      </c>
      <c r="JQ43" t="str">
        <f t="shared" ca="1" si="178"/>
        <v/>
      </c>
      <c r="JR43" t="str">
        <f t="shared" ca="1" si="178"/>
        <v/>
      </c>
      <c r="JS43" t="str">
        <f t="shared" ca="1" si="178"/>
        <v/>
      </c>
      <c r="KD43">
        <v>17</v>
      </c>
      <c r="KE43" t="str">
        <f t="shared" ca="1" si="173"/>
        <v/>
      </c>
      <c r="KF43" t="str">
        <f ca="1">_xlfn.IFNA(IF(VLOOKUP($KE43,Tabela1[#All],6,FALSE)&lt;&gt;0,VLOOKUP($KE43,Tabela1[#All],6,FALSE),""),"")</f>
        <v/>
      </c>
      <c r="KG43" t="str">
        <f ca="1">_xlfn.IFNA(IF(VLOOKUP($KE43,Tabela1[#All],7,FALSE)&lt;&gt;0,VLOOKUP($KE43,Tabela1[#All],7,FALSE),""),"")</f>
        <v/>
      </c>
      <c r="KH43" t="str">
        <f ca="1">_xlfn.IFNA(IF(VLOOKUP($KE43,Tabela1[#All],8,FALSE)&lt;&gt;0,VLOOKUP($KE43,Tabela1[#All],8,FALSE),""),"")</f>
        <v/>
      </c>
      <c r="KI43" t="str">
        <f ca="1">_xlfn.IFNA(IF(VLOOKUP($KE43,Tabela1[#All],10,FALSE)&lt;&gt;"0",VLOOKUP($KE43,Tabela1[#All],10,FALSE),""),"")</f>
        <v/>
      </c>
      <c r="KJ43" t="str">
        <f t="shared" ca="1" si="239"/>
        <v/>
      </c>
      <c r="KK43" t="str">
        <f t="shared" ca="1" si="240"/>
        <v/>
      </c>
      <c r="KL43" t="str">
        <f t="shared" ca="1" si="241"/>
        <v/>
      </c>
      <c r="KM43" t="str">
        <f t="shared" ca="1" si="231"/>
        <v/>
      </c>
      <c r="KN43" t="str">
        <f t="shared" ca="1" si="232"/>
        <v/>
      </c>
      <c r="KO43" t="str">
        <f t="shared" ca="1" si="233"/>
        <v/>
      </c>
      <c r="KP43" t="str">
        <f t="shared" ca="1" si="234"/>
        <v/>
      </c>
      <c r="KQ43" t="str">
        <f t="shared" ca="1" si="112"/>
        <v/>
      </c>
      <c r="KR43" t="str">
        <f t="shared" ca="1" si="164"/>
        <v/>
      </c>
      <c r="KS43" t="str">
        <f t="shared" ca="1" si="164"/>
        <v/>
      </c>
      <c r="KT43" t="str">
        <f t="shared" ca="1" si="164"/>
        <v/>
      </c>
      <c r="KU43" t="str">
        <f ca="1">_xlfn.IFNA(IF(INDEX('Tabela kolorów'!$A$1:$AP$42,MATCH(KR43,'Tabela kolorów'!$A$1:$AP$1,0),MATCH(KS43,'Tabela kolorów'!$A$1:$A$42,0))=1,"+","-"),"")</f>
        <v/>
      </c>
      <c r="KV43" s="1" t="str">
        <f ca="1">_xlfn.IFNA(IF(INDEX('Tabela kolorów'!$A$1:$AP$42,MATCH(KR43,'Tabela kolorów'!$A$1:$AP$1,0),MATCH(KT43,'Tabela kolorów'!$A$1:$A$42,0))=1,"+","-"),"")</f>
        <v/>
      </c>
      <c r="KW43" s="1" t="str">
        <f ca="1">_xlfn.IFNA(IF(INDEX('Tabela kolorów'!$A$1:$AP$42,MATCH(KS43,'Tabela kolorów'!$A$1:$AP$1,0),MATCH(KT43,'Tabela kolorów'!$A$1:$A$42,0))=1,"+","-"),"")</f>
        <v/>
      </c>
      <c r="KX43" t="str">
        <f t="shared" ca="1" si="133"/>
        <v/>
      </c>
      <c r="KY43" t="str">
        <f t="shared" ca="1" si="235"/>
        <v/>
      </c>
      <c r="KZ43" t="str">
        <f t="shared" ca="1" si="236"/>
        <v/>
      </c>
      <c r="LC43">
        <v>37</v>
      </c>
      <c r="LD43" t="str">
        <f t="shared" ca="1" si="237"/>
        <v/>
      </c>
      <c r="LE43" t="str">
        <f ca="1">IF(LD43&lt;&gt;"",VLOOKUP(LD43,Tabela1[],3,FALSE),"")</f>
        <v/>
      </c>
      <c r="LF43" t="str">
        <f t="shared" ca="1" si="179"/>
        <v/>
      </c>
      <c r="LG43" t="str">
        <f t="shared" ca="1" si="179"/>
        <v/>
      </c>
      <c r="LH43" t="str">
        <f t="shared" ca="1" si="179"/>
        <v/>
      </c>
      <c r="LI43" t="str">
        <f t="shared" ca="1" si="179"/>
        <v/>
      </c>
      <c r="LJ43" t="str">
        <f t="shared" ca="1" si="179"/>
        <v/>
      </c>
      <c r="LK43" t="str">
        <f t="shared" ca="1" si="179"/>
        <v/>
      </c>
      <c r="LL43" t="str">
        <f t="shared" ca="1" si="179"/>
        <v/>
      </c>
      <c r="LM43" t="str">
        <f t="shared" ca="1" si="179"/>
        <v/>
      </c>
    </row>
    <row r="44" spans="1:325" x14ac:dyDescent="0.3">
      <c r="L44" s="679">
        <v>16</v>
      </c>
      <c r="N44" s="672" t="str">
        <f>_xlfn.IFNA(IF(VLOOKUP($M44,Tabela1[#All],6,FALSE)&lt;&gt;0,VLOOKUP($M44,Tabela1[#All],6,FALSE),""),"")</f>
        <v/>
      </c>
      <c r="O44" s="672" t="str">
        <f>_xlfn.IFNA(IF(VLOOKUP($M44,Tabela1[#All],7,FALSE)&lt;&gt;0,VLOOKUP($M44,Tabela1[#All],7,FALSE),""),"")</f>
        <v/>
      </c>
      <c r="P44" s="672" t="str">
        <f>_xlfn.IFNA(IF(VLOOKUP($M44,Tabela1[#All],8,FALSE)&lt;&gt;0,VLOOKUP($M44,Tabela1[#All],8,FALSE),""),"")</f>
        <v/>
      </c>
      <c r="Q44" s="684" t="str">
        <f>_xlfn.IFNA(IF(VLOOKUP($M44,Tabela1[#All],10,FALSE)&lt;&gt;"0",VLOOKUP($M44,Tabela1[#All],10,FALSE),""),"")</f>
        <v/>
      </c>
      <c r="R44" s="686" t="str">
        <f t="shared" si="242"/>
        <v/>
      </c>
      <c r="S44" s="672" t="str">
        <f t="shared" si="243"/>
        <v/>
      </c>
      <c r="T44" s="672" t="str">
        <f t="shared" si="244"/>
        <v/>
      </c>
      <c r="U44" s="672" t="str">
        <f t="shared" si="245"/>
        <v/>
      </c>
      <c r="V44" s="672" t="str">
        <f t="shared" si="246"/>
        <v/>
      </c>
      <c r="W44" s="672" t="str">
        <f t="shared" si="247"/>
        <v/>
      </c>
      <c r="X44" s="687" t="str">
        <f t="shared" si="248"/>
        <v/>
      </c>
      <c r="Y44" s="686" t="str">
        <f t="shared" si="129"/>
        <v/>
      </c>
      <c r="Z44" s="672" t="str">
        <f t="shared" si="168"/>
        <v/>
      </c>
      <c r="AA44" s="672" t="str">
        <f t="shared" si="168"/>
        <v/>
      </c>
      <c r="AB44" s="679" t="str">
        <f t="shared" si="168"/>
        <v/>
      </c>
      <c r="AC44" s="685" t="str">
        <f>_xlfn.IFNA(IF(INDEX('Tabela kolorów'!$A$1:$AP$42,MATCH(Z44,'Tabela kolorów'!$A$1:$AP$1,0),MATCH(AA44,'Tabela kolorów'!$A$1:$A$42,0))=1,"+","-"),"")</f>
        <v/>
      </c>
      <c r="AD44" s="10" t="str">
        <f>_xlfn.IFNA(IF(INDEX('Tabela kolorów'!$A$1:$AP$42,MATCH(Z44,'Tabela kolorów'!$A$1:$AP$1,0),MATCH(AB44,'Tabela kolorów'!$A$1:$A$42,0))=1,"+","-"),"")</f>
        <v/>
      </c>
      <c r="AE44" s="10" t="str">
        <f>_xlfn.IFNA(IF(INDEX('Tabela kolorów'!$A$1:$AP$42,MATCH(AA44,'Tabela kolorów'!$A$1:$AP$1,0),MATCH(AB44,'Tabela kolorów'!$A$1:$A$42,0))=1,"+","-"),"")</f>
        <v/>
      </c>
      <c r="AF44" s="679" t="str">
        <f t="shared" si="136"/>
        <v/>
      </c>
      <c r="AG44" s="688" t="str">
        <f t="shared" si="249"/>
        <v/>
      </c>
      <c r="AH44" s="701" t="str">
        <f t="shared" si="250"/>
        <v/>
      </c>
      <c r="AK44" s="10">
        <v>37</v>
      </c>
      <c r="AL44" s="672" t="str">
        <f t="shared" ca="1" si="238"/>
        <v/>
      </c>
      <c r="AM44" s="672" t="str">
        <f ca="1">IF(AL44&lt;&gt;"",VLOOKUP(AL44,Tabela1[],3,FALSE),"")</f>
        <v/>
      </c>
      <c r="AN44" s="672" t="str">
        <f t="shared" ca="1" si="180"/>
        <v/>
      </c>
      <c r="AO44" s="672" t="str">
        <f t="shared" ca="1" si="180"/>
        <v/>
      </c>
      <c r="AP44" s="672" t="str">
        <f t="shared" ca="1" si="180"/>
        <v/>
      </c>
      <c r="AQ44" s="672" t="str">
        <f t="shared" ca="1" si="180"/>
        <v/>
      </c>
      <c r="AR44" s="672" t="str">
        <f t="shared" ca="1" si="180"/>
        <v/>
      </c>
      <c r="AS44" s="672" t="str">
        <f t="shared" ca="1" si="180"/>
        <v/>
      </c>
      <c r="AT44" s="672" t="str">
        <f t="shared" ca="1" si="180"/>
        <v/>
      </c>
      <c r="AU44" s="672" t="str">
        <f t="shared" ca="1" si="180"/>
        <v/>
      </c>
      <c r="BG44" s="392"/>
      <c r="BH44">
        <v>18</v>
      </c>
      <c r="BI44" t="str">
        <f t="shared" ca="1" si="167"/>
        <v/>
      </c>
      <c r="BJ44" t="str">
        <f ca="1">_xlfn.IFNA(IF(VLOOKUP($BI44,Tabela1[#All],6,FALSE)&lt;&gt;0,VLOOKUP($BI44,Tabela1[#All],6,FALSE),""),"")</f>
        <v/>
      </c>
      <c r="BK44" t="str">
        <f ca="1">_xlfn.IFNA(IF(VLOOKUP($BI44,Tabela1[#All],7,FALSE)&lt;&gt;0,VLOOKUP($BI44,Tabela1[#All],7,FALSE),""),"")</f>
        <v/>
      </c>
      <c r="BL44" t="str">
        <f ca="1">_xlfn.IFNA(IF(VLOOKUP($BI44,Tabela1[#All],8,FALSE)&lt;&gt;0,VLOOKUP($BI44,Tabela1[#All],8,FALSE),""),"")</f>
        <v/>
      </c>
      <c r="BM44" t="str">
        <f ca="1">_xlfn.IFNA(IF(VLOOKUP($BI44,Tabela1[#All],10,FALSE)&lt;&gt;"0",VLOOKUP($BI44,Tabela1[#All],10,FALSE),""),"")</f>
        <v/>
      </c>
      <c r="BN44" t="str">
        <f t="shared" ca="1" si="181"/>
        <v/>
      </c>
      <c r="BO44" t="str">
        <f t="shared" ca="1" si="182"/>
        <v/>
      </c>
      <c r="BP44" t="str">
        <f t="shared" ca="1" si="183"/>
        <v/>
      </c>
      <c r="BQ44" t="str">
        <f t="shared" ca="1" si="184"/>
        <v/>
      </c>
      <c r="BR44" t="str">
        <f t="shared" ca="1" si="185"/>
        <v/>
      </c>
      <c r="BS44" t="str">
        <f t="shared" ca="1" si="186"/>
        <v/>
      </c>
      <c r="BT44" t="str">
        <f t="shared" ca="1" si="187"/>
        <v/>
      </c>
      <c r="BU44" t="str">
        <f t="shared" ca="1" si="97"/>
        <v/>
      </c>
      <c r="BV44" t="str">
        <f t="shared" ca="1" si="154"/>
        <v/>
      </c>
      <c r="BW44" t="str">
        <f t="shared" ca="1" si="154"/>
        <v/>
      </c>
      <c r="BX44" t="str">
        <f t="shared" ca="1" si="154"/>
        <v/>
      </c>
      <c r="BY44" t="str">
        <f ca="1">_xlfn.IFNA(IF(INDEX('Tabela kolorów'!$A$1:$AP$42,MATCH(BV44,'Tabela kolorów'!$A$1:$AP$1,0),MATCH(BW44,'Tabela kolorów'!$A$1:$A$42,0))=1,"+","-"),"")</f>
        <v/>
      </c>
      <c r="BZ44" s="1" t="str">
        <f ca="1">_xlfn.IFNA(IF(INDEX('Tabela kolorów'!$A$1:$AP$42,MATCH(BV44,'Tabela kolorów'!$A$1:$AP$1,0),MATCH(BX44,'Tabela kolorów'!$A$1:$A$42,0))=1,"+","-"),"")</f>
        <v/>
      </c>
      <c r="CA44" s="1" t="str">
        <f ca="1">_xlfn.IFNA(IF(INDEX('Tabela kolorów'!$A$1:$AP$42,MATCH(BW44,'Tabela kolorów'!$A$1:$AP$1,0),MATCH(BX44,'Tabela kolorów'!$A$1:$A$42,0))=1,"+","-"),"")</f>
        <v/>
      </c>
      <c r="CB44" t="str">
        <f t="shared" ca="1" si="98"/>
        <v/>
      </c>
      <c r="CC44" t="str">
        <f t="shared" ca="1" si="188"/>
        <v/>
      </c>
      <c r="CD44" t="str">
        <f t="shared" ca="1" si="189"/>
        <v/>
      </c>
      <c r="CG44">
        <v>38</v>
      </c>
      <c r="CH44" t="str">
        <f t="shared" ca="1" si="190"/>
        <v/>
      </c>
      <c r="CI44" t="str">
        <f ca="1">IF(CH44&lt;&gt;"",VLOOKUP(CH44,Tabela1[],3,FALSE),"")</f>
        <v/>
      </c>
      <c r="CJ44" t="str">
        <f t="shared" ca="1" si="174"/>
        <v/>
      </c>
      <c r="CK44" t="str">
        <f t="shared" ca="1" si="174"/>
        <v/>
      </c>
      <c r="CL44" t="str">
        <f t="shared" ca="1" si="174"/>
        <v/>
      </c>
      <c r="CM44" t="str">
        <f t="shared" ca="1" si="174"/>
        <v/>
      </c>
      <c r="CN44" t="str">
        <f t="shared" ca="1" si="174"/>
        <v/>
      </c>
      <c r="CO44" t="str">
        <f t="shared" ca="1" si="174"/>
        <v/>
      </c>
      <c r="CP44" t="str">
        <f t="shared" ca="1" si="174"/>
        <v/>
      </c>
      <c r="CQ44" t="str">
        <f t="shared" ca="1" si="174"/>
        <v/>
      </c>
      <c r="DB44">
        <v>18</v>
      </c>
      <c r="DC44" t="str">
        <f t="shared" ca="1" si="169"/>
        <v/>
      </c>
      <c r="DD44" t="str">
        <f ca="1">_xlfn.IFNA(IF(VLOOKUP($DC44,Tabela1[#All],6,FALSE)&lt;&gt;0,VLOOKUP($DC44,Tabela1[#All],6,FALSE),""),"")</f>
        <v/>
      </c>
      <c r="DE44" t="str">
        <f ca="1">_xlfn.IFNA(IF(VLOOKUP($DC44,Tabela1[#All],7,FALSE)&lt;&gt;0,VLOOKUP($DC44,Tabela1[#All],7,FALSE),""),"")</f>
        <v/>
      </c>
      <c r="DF44" t="str">
        <f ca="1">_xlfn.IFNA(IF(VLOOKUP($DC44,Tabela1[#All],8,FALSE)&lt;&gt;0,VLOOKUP($DC44,Tabela1[#All],8,FALSE),""),"")</f>
        <v/>
      </c>
      <c r="DG44" t="str">
        <f ca="1">_xlfn.IFNA(IF(VLOOKUP($DC44,Tabela1[#All],10,FALSE)&lt;&gt;"0",VLOOKUP($DC44,Tabela1[#All],10,FALSE),""),"")</f>
        <v/>
      </c>
      <c r="DH44" t="str">
        <f t="shared" ca="1" si="191"/>
        <v/>
      </c>
      <c r="DI44" t="str">
        <f t="shared" ca="1" si="192"/>
        <v/>
      </c>
      <c r="DJ44" t="str">
        <f t="shared" ca="1" si="193"/>
        <v/>
      </c>
      <c r="DK44" t="str">
        <f t="shared" ca="1" si="194"/>
        <v/>
      </c>
      <c r="DL44" t="str">
        <f t="shared" ca="1" si="195"/>
        <v/>
      </c>
      <c r="DM44" t="str">
        <f t="shared" ca="1" si="196"/>
        <v/>
      </c>
      <c r="DN44" t="str">
        <f t="shared" ca="1" si="197"/>
        <v/>
      </c>
      <c r="DO44" t="str">
        <f t="shared" ca="1" si="134"/>
        <v/>
      </c>
      <c r="DP44" t="str">
        <f t="shared" ca="1" si="156"/>
        <v/>
      </c>
      <c r="DQ44" t="str">
        <f t="shared" ca="1" si="156"/>
        <v/>
      </c>
      <c r="DR44" t="str">
        <f t="shared" ca="1" si="156"/>
        <v/>
      </c>
      <c r="DS44" t="str">
        <f ca="1">_xlfn.IFNA(IF(INDEX('Tabela kolorów'!$A$1:$AP$42,MATCH(DP44,'Tabela kolorów'!$A$1:$AP$1,0),MATCH(DQ44,'Tabela kolorów'!$A$1:$A$42,0))=1,"+","-"),"")</f>
        <v/>
      </c>
      <c r="DT44" s="1" t="str">
        <f ca="1">_xlfn.IFNA(IF(INDEX('Tabela kolorów'!$A$1:$AP$42,MATCH(DP44,'Tabela kolorów'!$A$1:$AP$1,0),MATCH(DR44,'Tabela kolorów'!$A$1:$A$42,0))=1,"+","-"),"")</f>
        <v/>
      </c>
      <c r="DU44" s="1" t="str">
        <f ca="1">_xlfn.IFNA(IF(INDEX('Tabela kolorów'!$A$1:$AP$42,MATCH(DQ44,'Tabela kolorów'!$A$1:$AP$1,0),MATCH(DR44,'Tabela kolorów'!$A$1:$A$42,0))=1,"+","-"),"")</f>
        <v/>
      </c>
      <c r="DV44" t="str">
        <f t="shared" ca="1" si="120"/>
        <v/>
      </c>
      <c r="DW44" t="str">
        <f t="shared" ca="1" si="198"/>
        <v/>
      </c>
      <c r="DX44" t="str">
        <f t="shared" ca="1" si="199"/>
        <v/>
      </c>
      <c r="EA44">
        <v>38</v>
      </c>
      <c r="EB44" t="str">
        <f t="shared" ca="1" si="200"/>
        <v/>
      </c>
      <c r="EC44" t="str">
        <f ca="1">IF(EB44&lt;&gt;"",VLOOKUP(EB44,Tabela1[],3,FALSE),"")</f>
        <v/>
      </c>
      <c r="ED44" t="str">
        <f t="shared" ca="1" si="175"/>
        <v/>
      </c>
      <c r="EE44" t="str">
        <f t="shared" ca="1" si="175"/>
        <v/>
      </c>
      <c r="EF44" t="str">
        <f t="shared" ca="1" si="175"/>
        <v/>
      </c>
      <c r="EG44" t="str">
        <f t="shared" ca="1" si="175"/>
        <v/>
      </c>
      <c r="EH44" t="str">
        <f t="shared" ca="1" si="175"/>
        <v/>
      </c>
      <c r="EI44" t="str">
        <f t="shared" ca="1" si="175"/>
        <v/>
      </c>
      <c r="EJ44" t="str">
        <f t="shared" ca="1" si="175"/>
        <v/>
      </c>
      <c r="EK44" t="str">
        <f t="shared" ca="1" si="175"/>
        <v/>
      </c>
      <c r="EV44">
        <v>18</v>
      </c>
      <c r="EW44" t="str">
        <f t="shared" ca="1" si="170"/>
        <v/>
      </c>
      <c r="EX44" t="str">
        <f ca="1">_xlfn.IFNA(IF(VLOOKUP($EW44,Tabela1[#All],6,FALSE)&lt;&gt;0,VLOOKUP($EW44,Tabela1[#All],6,FALSE),""),"")</f>
        <v/>
      </c>
      <c r="EY44" t="str">
        <f ca="1">_xlfn.IFNA(IF(VLOOKUP($EW44,Tabela1[#All],7,FALSE)&lt;&gt;0,VLOOKUP($EW44,Tabela1[#All],7,FALSE),""),"")</f>
        <v/>
      </c>
      <c r="EZ44" t="str">
        <f ca="1">_xlfn.IFNA(IF(VLOOKUP($EW44,Tabela1[#All],8,FALSE)&lt;&gt;0,VLOOKUP($EW44,Tabela1[#All],8,FALSE),""),"")</f>
        <v/>
      </c>
      <c r="FA44" t="str">
        <f ca="1">_xlfn.IFNA(IF(VLOOKUP($EW44,Tabela1[#All],10,FALSE)&lt;&gt;"0",VLOOKUP($EW44,Tabela1[#All],10,FALSE),""),"")</f>
        <v/>
      </c>
      <c r="FB44" t="str">
        <f t="shared" ca="1" si="201"/>
        <v/>
      </c>
      <c r="FC44" t="str">
        <f t="shared" ca="1" si="202"/>
        <v/>
      </c>
      <c r="FD44" t="str">
        <f t="shared" ca="1" si="203"/>
        <v/>
      </c>
      <c r="FE44" t="str">
        <f t="shared" ca="1" si="204"/>
        <v/>
      </c>
      <c r="FF44" t="str">
        <f t="shared" ca="1" si="205"/>
        <v/>
      </c>
      <c r="FG44" t="str">
        <f t="shared" ca="1" si="206"/>
        <v/>
      </c>
      <c r="FH44" t="str">
        <f t="shared" ca="1" si="207"/>
        <v/>
      </c>
      <c r="FI44" t="str">
        <f t="shared" ca="1" si="103"/>
        <v/>
      </c>
      <c r="FJ44" t="str">
        <f t="shared" ca="1" si="158"/>
        <v/>
      </c>
      <c r="FK44" t="str">
        <f t="shared" ca="1" si="158"/>
        <v/>
      </c>
      <c r="FL44" t="str">
        <f t="shared" ca="1" si="158"/>
        <v/>
      </c>
      <c r="FM44" t="str">
        <f ca="1">_xlfn.IFNA(IF(INDEX('Tabela kolorów'!$A$1:$AP$42,MATCH(FJ44,'Tabela kolorów'!$A$1:$AP$1,0),MATCH(FK44,'Tabela kolorów'!$A$1:$A$42,0))=1,"+","-"),"")</f>
        <v/>
      </c>
      <c r="FN44" s="1" t="str">
        <f ca="1">_xlfn.IFNA(IF(INDEX('Tabela kolorów'!$A$1:$AP$42,MATCH(FJ44,'Tabela kolorów'!$A$1:$AP$1,0),MATCH(FL44,'Tabela kolorów'!$A$1:$A$42,0))=1,"+","-"),"")</f>
        <v/>
      </c>
      <c r="FO44" s="1" t="str">
        <f ca="1">_xlfn.IFNA(IF(INDEX('Tabela kolorów'!$A$1:$AP$42,MATCH(FK44,'Tabela kolorów'!$A$1:$AP$1,0),MATCH(FL44,'Tabela kolorów'!$A$1:$A$42,0))=1,"+","-"),"")</f>
        <v/>
      </c>
      <c r="FP44" t="str">
        <f t="shared" ca="1" si="121"/>
        <v/>
      </c>
      <c r="FQ44" t="str">
        <f t="shared" ca="1" si="208"/>
        <v/>
      </c>
      <c r="FR44" t="str">
        <f t="shared" ca="1" si="209"/>
        <v/>
      </c>
      <c r="FU44">
        <v>38</v>
      </c>
      <c r="FV44" t="str">
        <f t="shared" ca="1" si="210"/>
        <v/>
      </c>
      <c r="FW44" t="str">
        <f ca="1">IF(FV44&lt;&gt;"",VLOOKUP(FV44,Tabela1[],3,FALSE),"")</f>
        <v/>
      </c>
      <c r="FX44" t="str">
        <f t="shared" ca="1" si="176"/>
        <v/>
      </c>
      <c r="FY44" t="str">
        <f t="shared" ca="1" si="176"/>
        <v/>
      </c>
      <c r="FZ44" t="str">
        <f t="shared" ca="1" si="176"/>
        <v/>
      </c>
      <c r="GA44" t="str">
        <f t="shared" ca="1" si="176"/>
        <v/>
      </c>
      <c r="GB44" t="str">
        <f t="shared" ca="1" si="176"/>
        <v/>
      </c>
      <c r="GC44" t="str">
        <f t="shared" ca="1" si="176"/>
        <v/>
      </c>
      <c r="GD44" t="str">
        <f t="shared" ca="1" si="176"/>
        <v/>
      </c>
      <c r="GE44" t="str">
        <f t="shared" ca="1" si="176"/>
        <v/>
      </c>
      <c r="GP44">
        <v>18</v>
      </c>
      <c r="GQ44" t="str">
        <f t="shared" ca="1" si="171"/>
        <v/>
      </c>
      <c r="GR44" t="str">
        <f ca="1">_xlfn.IFNA(IF(VLOOKUP($GQ44,Tabela1[#All],6,FALSE)&lt;&gt;0,VLOOKUP($GQ44,Tabela1[#All],6,FALSE),""),"")</f>
        <v/>
      </c>
      <c r="GS44" t="str">
        <f ca="1">_xlfn.IFNA(IF(VLOOKUP($GQ44,Tabela1[#All],7,FALSE)&lt;&gt;0,VLOOKUP($GQ44,Tabela1[#All],7,FALSE),""),"")</f>
        <v/>
      </c>
      <c r="GT44" t="str">
        <f ca="1">_xlfn.IFNA(IF(VLOOKUP($GQ44,Tabela1[#All],8,FALSE)&lt;&gt;0,VLOOKUP($GQ44,Tabela1[#All],8,FALSE),""),"")</f>
        <v/>
      </c>
      <c r="GU44" t="str">
        <f ca="1">_xlfn.IFNA(IF(VLOOKUP($GQ44,Tabela1[#All],10,FALSE)&lt;&gt;"0",VLOOKUP($GQ44,Tabela1[#All],10,FALSE),""),"")</f>
        <v/>
      </c>
      <c r="GV44" t="str">
        <f t="shared" ca="1" si="211"/>
        <v/>
      </c>
      <c r="GW44" t="str">
        <f t="shared" ca="1" si="212"/>
        <v/>
      </c>
      <c r="GX44" t="str">
        <f t="shared" ca="1" si="213"/>
        <v/>
      </c>
      <c r="GY44" t="str">
        <f t="shared" ca="1" si="214"/>
        <v/>
      </c>
      <c r="GZ44" t="str">
        <f t="shared" ca="1" si="215"/>
        <v/>
      </c>
      <c r="HA44" t="str">
        <f t="shared" ca="1" si="216"/>
        <v/>
      </c>
      <c r="HB44" t="str">
        <f t="shared" ca="1" si="217"/>
        <v/>
      </c>
      <c r="HC44" t="str">
        <f t="shared" ca="1" si="105"/>
        <v/>
      </c>
      <c r="HD44" t="str">
        <f t="shared" ca="1" si="160"/>
        <v/>
      </c>
      <c r="HE44" t="str">
        <f t="shared" ca="1" si="160"/>
        <v/>
      </c>
      <c r="HF44" t="str">
        <f t="shared" ca="1" si="160"/>
        <v/>
      </c>
      <c r="HG44" t="str">
        <f ca="1">_xlfn.IFNA(IF(INDEX('Tabela kolorów'!$A$1:$AP$42,MATCH(HD44,'Tabela kolorów'!$A$1:$AP$1,0),MATCH(HE44,'Tabela kolorów'!$A$1:$A$42,0))=1,"+","-"),"")</f>
        <v/>
      </c>
      <c r="HH44" s="1" t="str">
        <f ca="1">_xlfn.IFNA(IF(INDEX('Tabela kolorów'!$A$1:$AP$42,MATCH(HD44,'Tabela kolorów'!$A$1:$AP$1,0),MATCH(HF44,'Tabela kolorów'!$A$1:$A$42,0))=1,"+","-"),"")</f>
        <v/>
      </c>
      <c r="HI44" s="1" t="str">
        <f ca="1">_xlfn.IFNA(IF(INDEX('Tabela kolorów'!$A$1:$AP$42,MATCH(HE44,'Tabela kolorów'!$A$1:$AP$1,0),MATCH(HF44,'Tabela kolorów'!$A$1:$A$42,0))=1,"+","-"),"")</f>
        <v/>
      </c>
      <c r="HJ44" t="str">
        <f t="shared" ca="1" si="122"/>
        <v/>
      </c>
      <c r="HK44" t="str">
        <f t="shared" ca="1" si="218"/>
        <v/>
      </c>
      <c r="HL44" t="str">
        <f t="shared" ca="1" si="219"/>
        <v/>
      </c>
      <c r="HO44">
        <v>38</v>
      </c>
      <c r="HP44" t="str">
        <f t="shared" ca="1" si="220"/>
        <v/>
      </c>
      <c r="HQ44" t="str">
        <f ca="1">IF(HP44&lt;&gt;"",VLOOKUP(HP44,Tabela1[],3,FALSE),"")</f>
        <v/>
      </c>
      <c r="HR44" t="str">
        <f t="shared" ca="1" si="177"/>
        <v/>
      </c>
      <c r="HS44" t="str">
        <f t="shared" ca="1" si="177"/>
        <v/>
      </c>
      <c r="HT44" t="str">
        <f t="shared" ca="1" si="177"/>
        <v/>
      </c>
      <c r="HU44" t="str">
        <f t="shared" ca="1" si="177"/>
        <v/>
      </c>
      <c r="HV44" t="str">
        <f t="shared" ca="1" si="177"/>
        <v/>
      </c>
      <c r="HW44" t="str">
        <f t="shared" ca="1" si="177"/>
        <v/>
      </c>
      <c r="HX44" t="str">
        <f t="shared" ca="1" si="177"/>
        <v/>
      </c>
      <c r="HY44" t="str">
        <f t="shared" ca="1" si="177"/>
        <v/>
      </c>
      <c r="IJ44">
        <v>18</v>
      </c>
      <c r="IK44" t="str">
        <f t="shared" ca="1" si="172"/>
        <v/>
      </c>
      <c r="IL44" t="str">
        <f ca="1">_xlfn.IFNA(IF(VLOOKUP($IK44,Tabela1[#All],6,FALSE)&lt;&gt;0,VLOOKUP($IK44,Tabela1[#All],6,FALSE),""),"")</f>
        <v/>
      </c>
      <c r="IM44" t="str">
        <f ca="1">_xlfn.IFNA(IF(VLOOKUP($IK44,Tabela1[#All],7,FALSE)&lt;&gt;0,VLOOKUP($IK44,Tabela1[#All],7,FALSE),""),"")</f>
        <v/>
      </c>
      <c r="IN44" t="str">
        <f ca="1">_xlfn.IFNA(IF(VLOOKUP($IK44,Tabela1[#All],8,FALSE)&lt;&gt;0,VLOOKUP($IK44,Tabela1[#All],8,FALSE),""),"")</f>
        <v/>
      </c>
      <c r="IO44" t="str">
        <f ca="1">_xlfn.IFNA(IF(VLOOKUP($IK44,Tabela1[#All],10,FALSE)&lt;&gt;"0",VLOOKUP($IK44,Tabela1[#All],10,FALSE),""),"")</f>
        <v/>
      </c>
      <c r="IP44" t="str">
        <f t="shared" ca="1" si="221"/>
        <v/>
      </c>
      <c r="IQ44" t="str">
        <f t="shared" ca="1" si="222"/>
        <v/>
      </c>
      <c r="IR44" t="str">
        <f t="shared" ca="1" si="223"/>
        <v/>
      </c>
      <c r="IS44" t="str">
        <f t="shared" ca="1" si="224"/>
        <v/>
      </c>
      <c r="IT44" t="str">
        <f t="shared" ca="1" si="225"/>
        <v/>
      </c>
      <c r="IU44" t="str">
        <f t="shared" ca="1" si="226"/>
        <v/>
      </c>
      <c r="IV44" t="str">
        <f t="shared" ca="1" si="227"/>
        <v/>
      </c>
      <c r="IW44" t="str">
        <f t="shared" ca="1" si="107"/>
        <v/>
      </c>
      <c r="IX44" t="str">
        <f t="shared" ca="1" si="162"/>
        <v/>
      </c>
      <c r="IY44" t="str">
        <f t="shared" ca="1" si="162"/>
        <v/>
      </c>
      <c r="IZ44" t="str">
        <f t="shared" ca="1" si="162"/>
        <v/>
      </c>
      <c r="JA44" t="str">
        <f ca="1">_xlfn.IFNA(IF(INDEX('Tabela kolorów'!$A$1:$AP$42,MATCH(IX44,'Tabela kolorów'!$A$1:$AP$1,0),MATCH(IY44,'Tabela kolorów'!$A$1:$A$42,0))=1,"+","-"),"")</f>
        <v/>
      </c>
      <c r="JB44" s="1" t="str">
        <f ca="1">_xlfn.IFNA(IF(INDEX('Tabela kolorów'!$A$1:$AP$42,MATCH(IX44,'Tabela kolorów'!$A$1:$AP$1,0),MATCH(IZ44,'Tabela kolorów'!$A$1:$A$42,0))=1,"+","-"),"")</f>
        <v/>
      </c>
      <c r="JC44" s="1" t="str">
        <f ca="1">_xlfn.IFNA(IF(INDEX('Tabela kolorów'!$A$1:$AP$42,MATCH(IY44,'Tabela kolorów'!$A$1:$AP$1,0),MATCH(IZ44,'Tabela kolorów'!$A$1:$A$42,0))=1,"+","-"),"")</f>
        <v/>
      </c>
      <c r="JD44" t="str">
        <f t="shared" ca="1" si="123"/>
        <v/>
      </c>
      <c r="JE44" t="str">
        <f t="shared" ca="1" si="228"/>
        <v/>
      </c>
      <c r="JF44" t="str">
        <f t="shared" ca="1" si="229"/>
        <v/>
      </c>
      <c r="JI44">
        <v>38</v>
      </c>
      <c r="JJ44" t="str">
        <f t="shared" ca="1" si="230"/>
        <v/>
      </c>
      <c r="JK44" t="str">
        <f ca="1">IF(JJ44&lt;&gt;"",VLOOKUP(JJ44,Tabela1[],3,FALSE),"")</f>
        <v/>
      </c>
      <c r="JL44" t="str">
        <f t="shared" ca="1" si="178"/>
        <v/>
      </c>
      <c r="JM44" t="str">
        <f t="shared" ca="1" si="178"/>
        <v/>
      </c>
      <c r="JN44" t="str">
        <f t="shared" ca="1" si="178"/>
        <v/>
      </c>
      <c r="JO44" t="str">
        <f t="shared" ca="1" si="178"/>
        <v/>
      </c>
      <c r="JP44" t="str">
        <f t="shared" ca="1" si="178"/>
        <v/>
      </c>
      <c r="JQ44" t="str">
        <f t="shared" ca="1" si="178"/>
        <v/>
      </c>
      <c r="JR44" t="str">
        <f t="shared" ca="1" si="178"/>
        <v/>
      </c>
      <c r="JS44" t="str">
        <f t="shared" ca="1" si="178"/>
        <v/>
      </c>
      <c r="KD44">
        <v>18</v>
      </c>
      <c r="KE44" t="str">
        <f t="shared" ca="1" si="173"/>
        <v/>
      </c>
      <c r="KF44" t="str">
        <f ca="1">_xlfn.IFNA(IF(VLOOKUP($KE44,Tabela1[#All],6,FALSE)&lt;&gt;0,VLOOKUP($KE44,Tabela1[#All],6,FALSE),""),"")</f>
        <v/>
      </c>
      <c r="KG44" t="str">
        <f ca="1">_xlfn.IFNA(IF(VLOOKUP($KE44,Tabela1[#All],7,FALSE)&lt;&gt;0,VLOOKUP($KE44,Tabela1[#All],7,FALSE),""),"")</f>
        <v/>
      </c>
      <c r="KH44" t="str">
        <f ca="1">_xlfn.IFNA(IF(VLOOKUP($KE44,Tabela1[#All],8,FALSE)&lt;&gt;0,VLOOKUP($KE44,Tabela1[#All],8,FALSE),""),"")</f>
        <v/>
      </c>
      <c r="KI44" t="str">
        <f ca="1">_xlfn.IFNA(IF(VLOOKUP($KE44,Tabela1[#All],10,FALSE)&lt;&gt;"0",VLOOKUP($KE44,Tabela1[#All],10,FALSE),""),"")</f>
        <v/>
      </c>
      <c r="KJ44" t="str">
        <f t="shared" ca="1" si="239"/>
        <v/>
      </c>
      <c r="KK44" t="str">
        <f t="shared" ca="1" si="240"/>
        <v/>
      </c>
      <c r="KL44" t="str">
        <f t="shared" ca="1" si="241"/>
        <v/>
      </c>
      <c r="KM44" t="str">
        <f t="shared" ca="1" si="231"/>
        <v/>
      </c>
      <c r="KN44" t="str">
        <f t="shared" ca="1" si="232"/>
        <v/>
      </c>
      <c r="KO44" t="str">
        <f t="shared" ca="1" si="233"/>
        <v/>
      </c>
      <c r="KP44" t="str">
        <f t="shared" ca="1" si="234"/>
        <v/>
      </c>
      <c r="KQ44" t="str">
        <f t="shared" ca="1" si="112"/>
        <v/>
      </c>
      <c r="KR44" t="str">
        <f t="shared" ca="1" si="164"/>
        <v/>
      </c>
      <c r="KS44" t="str">
        <f t="shared" ca="1" si="164"/>
        <v/>
      </c>
      <c r="KT44" t="str">
        <f t="shared" ca="1" si="164"/>
        <v/>
      </c>
      <c r="KU44" t="str">
        <f ca="1">_xlfn.IFNA(IF(INDEX('Tabela kolorów'!$A$1:$AP$42,MATCH(KR44,'Tabela kolorów'!$A$1:$AP$1,0),MATCH(KS44,'Tabela kolorów'!$A$1:$A$42,0))=1,"+","-"),"")</f>
        <v/>
      </c>
      <c r="KV44" s="1" t="str">
        <f ca="1">_xlfn.IFNA(IF(INDEX('Tabela kolorów'!$A$1:$AP$42,MATCH(KR44,'Tabela kolorów'!$A$1:$AP$1,0),MATCH(KT44,'Tabela kolorów'!$A$1:$A$42,0))=1,"+","-"),"")</f>
        <v/>
      </c>
      <c r="KW44" s="1" t="str">
        <f ca="1">_xlfn.IFNA(IF(INDEX('Tabela kolorów'!$A$1:$AP$42,MATCH(KS44,'Tabela kolorów'!$A$1:$AP$1,0),MATCH(KT44,'Tabela kolorów'!$A$1:$A$42,0))=1,"+","-"),"")</f>
        <v/>
      </c>
      <c r="KX44" t="str">
        <f t="shared" ca="1" si="133"/>
        <v/>
      </c>
      <c r="KY44" t="str">
        <f t="shared" ca="1" si="235"/>
        <v/>
      </c>
      <c r="KZ44" t="str">
        <f t="shared" ca="1" si="236"/>
        <v/>
      </c>
      <c r="LC44">
        <v>38</v>
      </c>
      <c r="LD44" t="str">
        <f t="shared" ca="1" si="237"/>
        <v/>
      </c>
      <c r="LE44" t="str">
        <f ca="1">IF(LD44&lt;&gt;"",VLOOKUP(LD44,Tabela1[],3,FALSE),"")</f>
        <v/>
      </c>
      <c r="LF44" t="str">
        <f t="shared" ca="1" si="179"/>
        <v/>
      </c>
      <c r="LG44" t="str">
        <f t="shared" ca="1" si="179"/>
        <v/>
      </c>
      <c r="LH44" t="str">
        <f t="shared" ca="1" si="179"/>
        <v/>
      </c>
      <c r="LI44" t="str">
        <f t="shared" ca="1" si="179"/>
        <v/>
      </c>
      <c r="LJ44" t="str">
        <f t="shared" ca="1" si="179"/>
        <v/>
      </c>
      <c r="LK44" t="str">
        <f t="shared" ca="1" si="179"/>
        <v/>
      </c>
      <c r="LL44" t="str">
        <f t="shared" ca="1" si="179"/>
        <v/>
      </c>
      <c r="LM44" t="str">
        <f t="shared" ca="1" si="179"/>
        <v/>
      </c>
    </row>
    <row r="45" spans="1:325" x14ac:dyDescent="0.3">
      <c r="L45" s="679">
        <v>17</v>
      </c>
      <c r="N45" s="672" t="str">
        <f>_xlfn.IFNA(IF(VLOOKUP($M45,Tabela1[#All],6,FALSE)&lt;&gt;0,VLOOKUP($M45,Tabela1[#All],6,FALSE),""),"")</f>
        <v/>
      </c>
      <c r="O45" s="672" t="str">
        <f>_xlfn.IFNA(IF(VLOOKUP($M45,Tabela1[#All],7,FALSE)&lt;&gt;0,VLOOKUP($M45,Tabela1[#All],7,FALSE),""),"")</f>
        <v/>
      </c>
      <c r="P45" s="672" t="str">
        <f>_xlfn.IFNA(IF(VLOOKUP($M45,Tabela1[#All],8,FALSE)&lt;&gt;0,VLOOKUP($M45,Tabela1[#All],8,FALSE),""),"")</f>
        <v/>
      </c>
      <c r="Q45" s="684" t="str">
        <f>_xlfn.IFNA(IF(VLOOKUP($M45,Tabela1[#All],10,FALSE)&lt;&gt;"0",VLOOKUP($M45,Tabela1[#All],10,FALSE),""),"")</f>
        <v/>
      </c>
      <c r="R45" s="686" t="str">
        <f t="shared" si="242"/>
        <v/>
      </c>
      <c r="S45" s="672" t="str">
        <f t="shared" si="243"/>
        <v/>
      </c>
      <c r="T45" s="672" t="str">
        <f t="shared" si="244"/>
        <v/>
      </c>
      <c r="U45" s="672" t="str">
        <f t="shared" si="245"/>
        <v/>
      </c>
      <c r="V45" s="672" t="str">
        <f t="shared" si="246"/>
        <v/>
      </c>
      <c r="W45" s="672" t="str">
        <f t="shared" si="247"/>
        <v/>
      </c>
      <c r="X45" s="687" t="str">
        <f t="shared" si="248"/>
        <v/>
      </c>
      <c r="Y45" s="686" t="str">
        <f t="shared" si="129"/>
        <v/>
      </c>
      <c r="Z45" s="672" t="str">
        <f t="shared" si="168"/>
        <v/>
      </c>
      <c r="AA45" s="672" t="str">
        <f t="shared" si="168"/>
        <v/>
      </c>
      <c r="AB45" s="679" t="str">
        <f t="shared" si="168"/>
        <v/>
      </c>
      <c r="AC45" s="685" t="str">
        <f>_xlfn.IFNA(IF(INDEX('Tabela kolorów'!$A$1:$AP$42,MATCH(Z45,'Tabela kolorów'!$A$1:$AP$1,0),MATCH(AA45,'Tabela kolorów'!$A$1:$A$42,0))=1,"+","-"),"")</f>
        <v/>
      </c>
      <c r="AD45" s="10" t="str">
        <f>_xlfn.IFNA(IF(INDEX('Tabela kolorów'!$A$1:$AP$42,MATCH(Z45,'Tabela kolorów'!$A$1:$AP$1,0),MATCH(AB45,'Tabela kolorów'!$A$1:$A$42,0))=1,"+","-"),"")</f>
        <v/>
      </c>
      <c r="AE45" s="10" t="str">
        <f>_xlfn.IFNA(IF(INDEX('Tabela kolorów'!$A$1:$AP$42,MATCH(AA45,'Tabela kolorów'!$A$1:$AP$1,0),MATCH(AB45,'Tabela kolorów'!$A$1:$A$42,0))=1,"+","-"),"")</f>
        <v/>
      </c>
      <c r="AF45" s="679" t="str">
        <f t="shared" si="136"/>
        <v/>
      </c>
      <c r="AG45" s="688" t="str">
        <f t="shared" si="249"/>
        <v/>
      </c>
      <c r="AH45" s="701" t="str">
        <f t="shared" si="250"/>
        <v/>
      </c>
      <c r="AK45" s="10">
        <v>38</v>
      </c>
      <c r="AL45" s="672" t="str">
        <f t="shared" ca="1" si="238"/>
        <v/>
      </c>
      <c r="AM45" s="672" t="str">
        <f ca="1">IF(AL45&lt;&gt;"",VLOOKUP(AL45,Tabela1[],3,FALSE),"")</f>
        <v/>
      </c>
      <c r="AN45" s="672" t="str">
        <f t="shared" ca="1" si="180"/>
        <v/>
      </c>
      <c r="AO45" s="672" t="str">
        <f t="shared" ca="1" si="180"/>
        <v/>
      </c>
      <c r="AP45" s="672" t="str">
        <f t="shared" ca="1" si="180"/>
        <v/>
      </c>
      <c r="AQ45" s="672" t="str">
        <f t="shared" ca="1" si="180"/>
        <v/>
      </c>
      <c r="AR45" s="672" t="str">
        <f t="shared" ca="1" si="180"/>
        <v/>
      </c>
      <c r="AS45" s="672" t="str">
        <f t="shared" ca="1" si="180"/>
        <v/>
      </c>
      <c r="AT45" s="672" t="str">
        <f t="shared" ca="1" si="180"/>
        <v/>
      </c>
      <c r="AU45" s="672" t="str">
        <f t="shared" ca="1" si="180"/>
        <v/>
      </c>
      <c r="BG45" s="392"/>
      <c r="BH45">
        <v>19</v>
      </c>
      <c r="BI45" t="str">
        <f t="shared" ca="1" si="167"/>
        <v/>
      </c>
      <c r="BJ45" t="str">
        <f ca="1">_xlfn.IFNA(IF(VLOOKUP($BI45,Tabela1[#All],6,FALSE)&lt;&gt;0,VLOOKUP($BI45,Tabela1[#All],6,FALSE),""),"")</f>
        <v/>
      </c>
      <c r="BK45" t="str">
        <f ca="1">_xlfn.IFNA(IF(VLOOKUP($BI45,Tabela1[#All],7,FALSE)&lt;&gt;0,VLOOKUP($BI45,Tabela1[#All],7,FALSE),""),"")</f>
        <v/>
      </c>
      <c r="BL45" t="str">
        <f ca="1">_xlfn.IFNA(IF(VLOOKUP($BI45,Tabela1[#All],8,FALSE)&lt;&gt;0,VLOOKUP($BI45,Tabela1[#All],8,FALSE),""),"")</f>
        <v/>
      </c>
      <c r="BM45" t="str">
        <f ca="1">_xlfn.IFNA(IF(VLOOKUP($BI45,Tabela1[#All],10,FALSE)&lt;&gt;"0",VLOOKUP($BI45,Tabela1[#All],10,FALSE),""),"")</f>
        <v/>
      </c>
      <c r="BN45" t="str">
        <f t="shared" ca="1" si="181"/>
        <v/>
      </c>
      <c r="BO45" t="str">
        <f t="shared" ca="1" si="182"/>
        <v/>
      </c>
      <c r="BP45" t="str">
        <f t="shared" ca="1" si="183"/>
        <v/>
      </c>
      <c r="BQ45" t="str">
        <f t="shared" ca="1" si="184"/>
        <v/>
      </c>
      <c r="BR45" t="str">
        <f t="shared" ca="1" si="185"/>
        <v/>
      </c>
      <c r="BS45" t="str">
        <f t="shared" ca="1" si="186"/>
        <v/>
      </c>
      <c r="BT45" t="str">
        <f t="shared" ca="1" si="187"/>
        <v/>
      </c>
      <c r="BU45" t="str">
        <f t="shared" ca="1" si="97"/>
        <v/>
      </c>
      <c r="BV45" t="str">
        <f t="shared" ca="1" si="154"/>
        <v/>
      </c>
      <c r="BW45" t="str">
        <f t="shared" ca="1" si="154"/>
        <v/>
      </c>
      <c r="BX45" t="str">
        <f t="shared" ca="1" si="154"/>
        <v/>
      </c>
      <c r="BY45" t="str">
        <f ca="1">_xlfn.IFNA(IF(INDEX('Tabela kolorów'!$A$1:$AP$42,MATCH(BV45,'Tabela kolorów'!$A$1:$AP$1,0),MATCH(BW45,'Tabela kolorów'!$A$1:$A$42,0))=1,"+","-"),"")</f>
        <v/>
      </c>
      <c r="BZ45" s="1" t="str">
        <f ca="1">_xlfn.IFNA(IF(INDEX('Tabela kolorów'!$A$1:$AP$42,MATCH(BV45,'Tabela kolorów'!$A$1:$AP$1,0),MATCH(BX45,'Tabela kolorów'!$A$1:$A$42,0))=1,"+","-"),"")</f>
        <v/>
      </c>
      <c r="CA45" s="1" t="str">
        <f ca="1">_xlfn.IFNA(IF(INDEX('Tabela kolorów'!$A$1:$AP$42,MATCH(BW45,'Tabela kolorów'!$A$1:$AP$1,0),MATCH(BX45,'Tabela kolorów'!$A$1:$A$42,0))=1,"+","-"),"")</f>
        <v/>
      </c>
      <c r="CB45" t="str">
        <f t="shared" ca="1" si="98"/>
        <v/>
      </c>
      <c r="CC45" t="str">
        <f t="shared" ca="1" si="188"/>
        <v/>
      </c>
      <c r="CD45" t="str">
        <f t="shared" ca="1" si="189"/>
        <v/>
      </c>
      <c r="CG45">
        <v>39</v>
      </c>
      <c r="CH45" t="str">
        <f t="shared" ca="1" si="190"/>
        <v/>
      </c>
      <c r="CI45" t="str">
        <f ca="1">IF(CH45&lt;&gt;"",VLOOKUP(CH45,Tabela1[],3,FALSE),"")</f>
        <v/>
      </c>
      <c r="CJ45" t="str">
        <f t="shared" ca="1" si="174"/>
        <v/>
      </c>
      <c r="CK45" t="str">
        <f t="shared" ca="1" si="174"/>
        <v/>
      </c>
      <c r="CL45" t="str">
        <f t="shared" ca="1" si="174"/>
        <v/>
      </c>
      <c r="CM45" t="str">
        <f t="shared" ca="1" si="174"/>
        <v/>
      </c>
      <c r="CN45" t="str">
        <f t="shared" ca="1" si="174"/>
        <v/>
      </c>
      <c r="CO45" t="str">
        <f t="shared" ca="1" si="174"/>
        <v/>
      </c>
      <c r="CP45" t="str">
        <f t="shared" ca="1" si="174"/>
        <v/>
      </c>
      <c r="CQ45" t="str">
        <f t="shared" ca="1" si="174"/>
        <v/>
      </c>
      <c r="DB45">
        <v>19</v>
      </c>
      <c r="DC45" t="str">
        <f t="shared" ca="1" si="169"/>
        <v/>
      </c>
      <c r="DD45" t="str">
        <f ca="1">_xlfn.IFNA(IF(VLOOKUP($DC45,Tabela1[#All],6,FALSE)&lt;&gt;0,VLOOKUP($DC45,Tabela1[#All],6,FALSE),""),"")</f>
        <v/>
      </c>
      <c r="DE45" t="str">
        <f ca="1">_xlfn.IFNA(IF(VLOOKUP($DC45,Tabela1[#All],7,FALSE)&lt;&gt;0,VLOOKUP($DC45,Tabela1[#All],7,FALSE),""),"")</f>
        <v/>
      </c>
      <c r="DF45" t="str">
        <f ca="1">_xlfn.IFNA(IF(VLOOKUP($DC45,Tabela1[#All],8,FALSE)&lt;&gt;0,VLOOKUP($DC45,Tabela1[#All],8,FALSE),""),"")</f>
        <v/>
      </c>
      <c r="DG45" t="str">
        <f ca="1">_xlfn.IFNA(IF(VLOOKUP($DC45,Tabela1[#All],10,FALSE)&lt;&gt;"0",VLOOKUP($DC45,Tabela1[#All],10,FALSE),""),"")</f>
        <v/>
      </c>
      <c r="DH45" t="str">
        <f t="shared" ca="1" si="191"/>
        <v/>
      </c>
      <c r="DI45" t="str">
        <f t="shared" ca="1" si="192"/>
        <v/>
      </c>
      <c r="DJ45" t="str">
        <f t="shared" ca="1" si="193"/>
        <v/>
      </c>
      <c r="DK45" t="str">
        <f t="shared" ca="1" si="194"/>
        <v/>
      </c>
      <c r="DL45" t="str">
        <f t="shared" ca="1" si="195"/>
        <v/>
      </c>
      <c r="DM45" t="str">
        <f t="shared" ca="1" si="196"/>
        <v/>
      </c>
      <c r="DN45" t="str">
        <f t="shared" ca="1" si="197"/>
        <v/>
      </c>
      <c r="DO45" t="str">
        <f t="shared" ca="1" si="134"/>
        <v/>
      </c>
      <c r="DP45" t="str">
        <f t="shared" ca="1" si="156"/>
        <v/>
      </c>
      <c r="DQ45" t="str">
        <f t="shared" ca="1" si="156"/>
        <v/>
      </c>
      <c r="DR45" t="str">
        <f t="shared" ca="1" si="156"/>
        <v/>
      </c>
      <c r="DS45" t="str">
        <f ca="1">_xlfn.IFNA(IF(INDEX('Tabela kolorów'!$A$1:$AP$42,MATCH(DP45,'Tabela kolorów'!$A$1:$AP$1,0),MATCH(DQ45,'Tabela kolorów'!$A$1:$A$42,0))=1,"+","-"),"")</f>
        <v/>
      </c>
      <c r="DT45" s="1" t="str">
        <f ca="1">_xlfn.IFNA(IF(INDEX('Tabela kolorów'!$A$1:$AP$42,MATCH(DP45,'Tabela kolorów'!$A$1:$AP$1,0),MATCH(DR45,'Tabela kolorów'!$A$1:$A$42,0))=1,"+","-"),"")</f>
        <v/>
      </c>
      <c r="DU45" s="1" t="str">
        <f ca="1">_xlfn.IFNA(IF(INDEX('Tabela kolorów'!$A$1:$AP$42,MATCH(DQ45,'Tabela kolorów'!$A$1:$AP$1,0),MATCH(DR45,'Tabela kolorów'!$A$1:$A$42,0))=1,"+","-"),"")</f>
        <v/>
      </c>
      <c r="DV45" t="str">
        <f t="shared" ca="1" si="120"/>
        <v/>
      </c>
      <c r="DW45" t="str">
        <f t="shared" ca="1" si="198"/>
        <v/>
      </c>
      <c r="DX45" t="str">
        <f t="shared" ca="1" si="199"/>
        <v/>
      </c>
      <c r="EA45">
        <v>39</v>
      </c>
      <c r="EB45" t="str">
        <f t="shared" ca="1" si="200"/>
        <v/>
      </c>
      <c r="EC45" t="str">
        <f ca="1">IF(EB45&lt;&gt;"",VLOOKUP(EB45,Tabela1[],3,FALSE),"")</f>
        <v/>
      </c>
      <c r="ED45" t="str">
        <f t="shared" ca="1" si="175"/>
        <v/>
      </c>
      <c r="EE45" t="str">
        <f t="shared" ca="1" si="175"/>
        <v/>
      </c>
      <c r="EF45" t="str">
        <f t="shared" ca="1" si="175"/>
        <v/>
      </c>
      <c r="EG45" t="str">
        <f t="shared" ca="1" si="175"/>
        <v/>
      </c>
      <c r="EH45" t="str">
        <f t="shared" ca="1" si="175"/>
        <v/>
      </c>
      <c r="EI45" t="str">
        <f t="shared" ca="1" si="175"/>
        <v/>
      </c>
      <c r="EJ45" t="str">
        <f t="shared" ca="1" si="175"/>
        <v/>
      </c>
      <c r="EK45" t="str">
        <f t="shared" ca="1" si="175"/>
        <v/>
      </c>
      <c r="EV45">
        <v>19</v>
      </c>
      <c r="EW45" t="str">
        <f t="shared" ca="1" si="170"/>
        <v/>
      </c>
      <c r="EX45" t="str">
        <f ca="1">_xlfn.IFNA(IF(VLOOKUP($EW45,Tabela1[#All],6,FALSE)&lt;&gt;0,VLOOKUP($EW45,Tabela1[#All],6,FALSE),""),"")</f>
        <v/>
      </c>
      <c r="EY45" t="str">
        <f ca="1">_xlfn.IFNA(IF(VLOOKUP($EW45,Tabela1[#All],7,FALSE)&lt;&gt;0,VLOOKUP($EW45,Tabela1[#All],7,FALSE),""),"")</f>
        <v/>
      </c>
      <c r="EZ45" t="str">
        <f ca="1">_xlfn.IFNA(IF(VLOOKUP($EW45,Tabela1[#All],8,FALSE)&lt;&gt;0,VLOOKUP($EW45,Tabela1[#All],8,FALSE),""),"")</f>
        <v/>
      </c>
      <c r="FA45" t="str">
        <f ca="1">_xlfn.IFNA(IF(VLOOKUP($EW45,Tabela1[#All],10,FALSE)&lt;&gt;"0",VLOOKUP($EW45,Tabela1[#All],10,FALSE),""),"")</f>
        <v/>
      </c>
      <c r="FB45" t="str">
        <f t="shared" ca="1" si="201"/>
        <v/>
      </c>
      <c r="FC45" t="str">
        <f t="shared" ca="1" si="202"/>
        <v/>
      </c>
      <c r="FD45" t="str">
        <f t="shared" ca="1" si="203"/>
        <v/>
      </c>
      <c r="FE45" t="str">
        <f t="shared" ca="1" si="204"/>
        <v/>
      </c>
      <c r="FF45" t="str">
        <f t="shared" ca="1" si="205"/>
        <v/>
      </c>
      <c r="FG45" t="str">
        <f t="shared" ca="1" si="206"/>
        <v/>
      </c>
      <c r="FH45" t="str">
        <f t="shared" ca="1" si="207"/>
        <v/>
      </c>
      <c r="FI45" t="str">
        <f t="shared" ca="1" si="103"/>
        <v/>
      </c>
      <c r="FJ45" t="str">
        <f t="shared" ca="1" si="158"/>
        <v/>
      </c>
      <c r="FK45" t="str">
        <f t="shared" ca="1" si="158"/>
        <v/>
      </c>
      <c r="FL45" t="str">
        <f t="shared" ca="1" si="158"/>
        <v/>
      </c>
      <c r="FM45" t="str">
        <f ca="1">_xlfn.IFNA(IF(INDEX('Tabela kolorów'!$A$1:$AP$42,MATCH(FJ45,'Tabela kolorów'!$A$1:$AP$1,0),MATCH(FK45,'Tabela kolorów'!$A$1:$A$42,0))=1,"+","-"),"")</f>
        <v/>
      </c>
      <c r="FN45" s="1" t="str">
        <f ca="1">_xlfn.IFNA(IF(INDEX('Tabela kolorów'!$A$1:$AP$42,MATCH(FJ45,'Tabela kolorów'!$A$1:$AP$1,0),MATCH(FL45,'Tabela kolorów'!$A$1:$A$42,0))=1,"+","-"),"")</f>
        <v/>
      </c>
      <c r="FO45" s="1" t="str">
        <f ca="1">_xlfn.IFNA(IF(INDEX('Tabela kolorów'!$A$1:$AP$42,MATCH(FK45,'Tabela kolorów'!$A$1:$AP$1,0),MATCH(FL45,'Tabela kolorów'!$A$1:$A$42,0))=1,"+","-"),"")</f>
        <v/>
      </c>
      <c r="FP45" t="str">
        <f t="shared" ca="1" si="121"/>
        <v/>
      </c>
      <c r="FQ45" t="str">
        <f t="shared" ca="1" si="208"/>
        <v/>
      </c>
      <c r="FR45" t="str">
        <f t="shared" ca="1" si="209"/>
        <v/>
      </c>
      <c r="FU45">
        <v>39</v>
      </c>
      <c r="FV45" t="str">
        <f t="shared" ca="1" si="210"/>
        <v/>
      </c>
      <c r="FW45" t="str">
        <f ca="1">IF(FV45&lt;&gt;"",VLOOKUP(FV45,Tabela1[],3,FALSE),"")</f>
        <v/>
      </c>
      <c r="FX45" t="str">
        <f t="shared" ca="1" si="176"/>
        <v/>
      </c>
      <c r="FY45" t="str">
        <f t="shared" ca="1" si="176"/>
        <v/>
      </c>
      <c r="FZ45" t="str">
        <f t="shared" ca="1" si="176"/>
        <v/>
      </c>
      <c r="GA45" t="str">
        <f t="shared" ca="1" si="176"/>
        <v/>
      </c>
      <c r="GB45" t="str">
        <f t="shared" ca="1" si="176"/>
        <v/>
      </c>
      <c r="GC45" t="str">
        <f t="shared" ca="1" si="176"/>
        <v/>
      </c>
      <c r="GD45" t="str">
        <f t="shared" ca="1" si="176"/>
        <v/>
      </c>
      <c r="GE45" t="str">
        <f t="shared" ca="1" si="176"/>
        <v/>
      </c>
      <c r="GP45">
        <v>19</v>
      </c>
      <c r="GQ45" t="str">
        <f t="shared" ca="1" si="171"/>
        <v/>
      </c>
      <c r="GR45" t="str">
        <f ca="1">_xlfn.IFNA(IF(VLOOKUP($GQ45,Tabela1[#All],6,FALSE)&lt;&gt;0,VLOOKUP($GQ45,Tabela1[#All],6,FALSE),""),"")</f>
        <v/>
      </c>
      <c r="GS45" t="str">
        <f ca="1">_xlfn.IFNA(IF(VLOOKUP($GQ45,Tabela1[#All],7,FALSE)&lt;&gt;0,VLOOKUP($GQ45,Tabela1[#All],7,FALSE),""),"")</f>
        <v/>
      </c>
      <c r="GT45" t="str">
        <f ca="1">_xlfn.IFNA(IF(VLOOKUP($GQ45,Tabela1[#All],8,FALSE)&lt;&gt;0,VLOOKUP($GQ45,Tabela1[#All],8,FALSE),""),"")</f>
        <v/>
      </c>
      <c r="GU45" t="str">
        <f ca="1">_xlfn.IFNA(IF(VLOOKUP($GQ45,Tabela1[#All],10,FALSE)&lt;&gt;"0",VLOOKUP($GQ45,Tabela1[#All],10,FALSE),""),"")</f>
        <v/>
      </c>
      <c r="GV45" t="str">
        <f t="shared" ca="1" si="211"/>
        <v/>
      </c>
      <c r="GW45" t="str">
        <f t="shared" ca="1" si="212"/>
        <v/>
      </c>
      <c r="GX45" t="str">
        <f t="shared" ca="1" si="213"/>
        <v/>
      </c>
      <c r="GY45" t="str">
        <f t="shared" ca="1" si="214"/>
        <v/>
      </c>
      <c r="GZ45" t="str">
        <f t="shared" ca="1" si="215"/>
        <v/>
      </c>
      <c r="HA45" t="str">
        <f t="shared" ca="1" si="216"/>
        <v/>
      </c>
      <c r="HB45" t="str">
        <f t="shared" ca="1" si="217"/>
        <v/>
      </c>
      <c r="HC45" t="str">
        <f t="shared" ca="1" si="105"/>
        <v/>
      </c>
      <c r="HD45" t="str">
        <f t="shared" ca="1" si="160"/>
        <v/>
      </c>
      <c r="HE45" t="str">
        <f t="shared" ca="1" si="160"/>
        <v/>
      </c>
      <c r="HF45" t="str">
        <f t="shared" ca="1" si="160"/>
        <v/>
      </c>
      <c r="HG45" t="str">
        <f ca="1">_xlfn.IFNA(IF(INDEX('Tabela kolorów'!$A$1:$AP$42,MATCH(HD45,'Tabela kolorów'!$A$1:$AP$1,0),MATCH(HE45,'Tabela kolorów'!$A$1:$A$42,0))=1,"+","-"),"")</f>
        <v/>
      </c>
      <c r="HH45" s="1" t="str">
        <f ca="1">_xlfn.IFNA(IF(INDEX('Tabela kolorów'!$A$1:$AP$42,MATCH(HD45,'Tabela kolorów'!$A$1:$AP$1,0),MATCH(HF45,'Tabela kolorów'!$A$1:$A$42,0))=1,"+","-"),"")</f>
        <v/>
      </c>
      <c r="HI45" s="1" t="str">
        <f ca="1">_xlfn.IFNA(IF(INDEX('Tabela kolorów'!$A$1:$AP$42,MATCH(HE45,'Tabela kolorów'!$A$1:$AP$1,0),MATCH(HF45,'Tabela kolorów'!$A$1:$A$42,0))=1,"+","-"),"")</f>
        <v/>
      </c>
      <c r="HJ45" t="str">
        <f t="shared" ca="1" si="122"/>
        <v/>
      </c>
      <c r="HK45" t="str">
        <f t="shared" ca="1" si="218"/>
        <v/>
      </c>
      <c r="HL45" t="str">
        <f t="shared" ca="1" si="219"/>
        <v/>
      </c>
      <c r="HO45">
        <v>39</v>
      </c>
      <c r="HP45" t="str">
        <f t="shared" ca="1" si="220"/>
        <v/>
      </c>
      <c r="HQ45" t="str">
        <f ca="1">IF(HP45&lt;&gt;"",VLOOKUP(HP45,Tabela1[],3,FALSE),"")</f>
        <v/>
      </c>
      <c r="HR45" t="str">
        <f t="shared" ca="1" si="177"/>
        <v/>
      </c>
      <c r="HS45" t="str">
        <f t="shared" ca="1" si="177"/>
        <v/>
      </c>
      <c r="HT45" t="str">
        <f t="shared" ca="1" si="177"/>
        <v/>
      </c>
      <c r="HU45" t="str">
        <f t="shared" ca="1" si="177"/>
        <v/>
      </c>
      <c r="HV45" t="str">
        <f t="shared" ca="1" si="177"/>
        <v/>
      </c>
      <c r="HW45" t="str">
        <f t="shared" ca="1" si="177"/>
        <v/>
      </c>
      <c r="HX45" t="str">
        <f t="shared" ca="1" si="177"/>
        <v/>
      </c>
      <c r="HY45" t="str">
        <f t="shared" ca="1" si="177"/>
        <v/>
      </c>
      <c r="IJ45">
        <v>19</v>
      </c>
      <c r="IK45" t="str">
        <f t="shared" ca="1" si="172"/>
        <v/>
      </c>
      <c r="IL45" t="str">
        <f ca="1">_xlfn.IFNA(IF(VLOOKUP($IK45,Tabela1[#All],6,FALSE)&lt;&gt;0,VLOOKUP($IK45,Tabela1[#All],6,FALSE),""),"")</f>
        <v/>
      </c>
      <c r="IM45" t="str">
        <f ca="1">_xlfn.IFNA(IF(VLOOKUP($IK45,Tabela1[#All],7,FALSE)&lt;&gt;0,VLOOKUP($IK45,Tabela1[#All],7,FALSE),""),"")</f>
        <v/>
      </c>
      <c r="IN45" t="str">
        <f ca="1">_xlfn.IFNA(IF(VLOOKUP($IK45,Tabela1[#All],8,FALSE)&lt;&gt;0,VLOOKUP($IK45,Tabela1[#All],8,FALSE),""),"")</f>
        <v/>
      </c>
      <c r="IO45" t="str">
        <f ca="1">_xlfn.IFNA(IF(VLOOKUP($IK45,Tabela1[#All],10,FALSE)&lt;&gt;"0",VLOOKUP($IK45,Tabela1[#All],10,FALSE),""),"")</f>
        <v/>
      </c>
      <c r="IP45" t="str">
        <f t="shared" ca="1" si="221"/>
        <v/>
      </c>
      <c r="IQ45" t="str">
        <f t="shared" ca="1" si="222"/>
        <v/>
      </c>
      <c r="IR45" t="str">
        <f t="shared" ca="1" si="223"/>
        <v/>
      </c>
      <c r="IS45" t="str">
        <f t="shared" ca="1" si="224"/>
        <v/>
      </c>
      <c r="IT45" t="str">
        <f t="shared" ca="1" si="225"/>
        <v/>
      </c>
      <c r="IU45" t="str">
        <f t="shared" ca="1" si="226"/>
        <v/>
      </c>
      <c r="IV45" t="str">
        <f t="shared" ca="1" si="227"/>
        <v/>
      </c>
      <c r="IW45" t="str">
        <f t="shared" ca="1" si="107"/>
        <v/>
      </c>
      <c r="IX45" t="str">
        <f t="shared" ca="1" si="162"/>
        <v/>
      </c>
      <c r="IY45" t="str">
        <f t="shared" ca="1" si="162"/>
        <v/>
      </c>
      <c r="IZ45" t="str">
        <f t="shared" ca="1" si="162"/>
        <v/>
      </c>
      <c r="JA45" t="str">
        <f ca="1">_xlfn.IFNA(IF(INDEX('Tabela kolorów'!$A$1:$AP$42,MATCH(IX45,'Tabela kolorów'!$A$1:$AP$1,0),MATCH(IY45,'Tabela kolorów'!$A$1:$A$42,0))=1,"+","-"),"")</f>
        <v/>
      </c>
      <c r="JB45" s="1" t="str">
        <f ca="1">_xlfn.IFNA(IF(INDEX('Tabela kolorów'!$A$1:$AP$42,MATCH(IX45,'Tabela kolorów'!$A$1:$AP$1,0),MATCH(IZ45,'Tabela kolorów'!$A$1:$A$42,0))=1,"+","-"),"")</f>
        <v/>
      </c>
      <c r="JC45" s="1" t="str">
        <f ca="1">_xlfn.IFNA(IF(INDEX('Tabela kolorów'!$A$1:$AP$42,MATCH(IY45,'Tabela kolorów'!$A$1:$AP$1,0),MATCH(IZ45,'Tabela kolorów'!$A$1:$A$42,0))=1,"+","-"),"")</f>
        <v/>
      </c>
      <c r="JD45" t="str">
        <f t="shared" ca="1" si="123"/>
        <v/>
      </c>
      <c r="JE45" t="str">
        <f t="shared" ca="1" si="228"/>
        <v/>
      </c>
      <c r="JF45" t="str">
        <f t="shared" ca="1" si="229"/>
        <v/>
      </c>
      <c r="JI45">
        <v>39</v>
      </c>
      <c r="JJ45" t="str">
        <f t="shared" ca="1" si="230"/>
        <v/>
      </c>
      <c r="JK45" t="str">
        <f ca="1">IF(JJ45&lt;&gt;"",VLOOKUP(JJ45,Tabela1[],3,FALSE),"")</f>
        <v/>
      </c>
      <c r="JL45" t="str">
        <f t="shared" ca="1" si="178"/>
        <v/>
      </c>
      <c r="JM45" t="str">
        <f t="shared" ca="1" si="178"/>
        <v/>
      </c>
      <c r="JN45" t="str">
        <f t="shared" ca="1" si="178"/>
        <v/>
      </c>
      <c r="JO45" t="str">
        <f t="shared" ca="1" si="178"/>
        <v/>
      </c>
      <c r="JP45" t="str">
        <f t="shared" ca="1" si="178"/>
        <v/>
      </c>
      <c r="JQ45" t="str">
        <f t="shared" ca="1" si="178"/>
        <v/>
      </c>
      <c r="JR45" t="str">
        <f t="shared" ca="1" si="178"/>
        <v/>
      </c>
      <c r="JS45" t="str">
        <f t="shared" ca="1" si="178"/>
        <v/>
      </c>
      <c r="KD45">
        <v>19</v>
      </c>
      <c r="KE45" t="str">
        <f t="shared" ca="1" si="173"/>
        <v/>
      </c>
      <c r="KF45" t="str">
        <f ca="1">_xlfn.IFNA(IF(VLOOKUP($KE45,Tabela1[#All],6,FALSE)&lt;&gt;0,VLOOKUP($KE45,Tabela1[#All],6,FALSE),""),"")</f>
        <v/>
      </c>
      <c r="KG45" t="str">
        <f ca="1">_xlfn.IFNA(IF(VLOOKUP($KE45,Tabela1[#All],7,FALSE)&lt;&gt;0,VLOOKUP($KE45,Tabela1[#All],7,FALSE),""),"")</f>
        <v/>
      </c>
      <c r="KH45" t="str">
        <f ca="1">_xlfn.IFNA(IF(VLOOKUP($KE45,Tabela1[#All],8,FALSE)&lt;&gt;0,VLOOKUP($KE45,Tabela1[#All],8,FALSE),""),"")</f>
        <v/>
      </c>
      <c r="KI45" t="str">
        <f ca="1">_xlfn.IFNA(IF(VLOOKUP($KE45,Tabela1[#All],10,FALSE)&lt;&gt;"0",VLOOKUP($KE45,Tabela1[#All],10,FALSE),""),"")</f>
        <v/>
      </c>
      <c r="KJ45" t="str">
        <f t="shared" ca="1" si="239"/>
        <v/>
      </c>
      <c r="KK45" t="str">
        <f t="shared" ca="1" si="240"/>
        <v/>
      </c>
      <c r="KL45" t="str">
        <f t="shared" ca="1" si="241"/>
        <v/>
      </c>
      <c r="KM45" t="str">
        <f t="shared" ca="1" si="231"/>
        <v/>
      </c>
      <c r="KN45" t="str">
        <f t="shared" ca="1" si="232"/>
        <v/>
      </c>
      <c r="KO45" t="str">
        <f t="shared" ca="1" si="233"/>
        <v/>
      </c>
      <c r="KP45" t="str">
        <f t="shared" ca="1" si="234"/>
        <v/>
      </c>
      <c r="KQ45" t="str">
        <f t="shared" ca="1" si="112"/>
        <v/>
      </c>
      <c r="KR45" t="str">
        <f t="shared" ca="1" si="164"/>
        <v/>
      </c>
      <c r="KS45" t="str">
        <f t="shared" ca="1" si="164"/>
        <v/>
      </c>
      <c r="KT45" t="str">
        <f t="shared" ca="1" si="164"/>
        <v/>
      </c>
      <c r="KU45" t="str">
        <f ca="1">_xlfn.IFNA(IF(INDEX('Tabela kolorów'!$A$1:$AP$42,MATCH(KR45,'Tabela kolorów'!$A$1:$AP$1,0),MATCH(KS45,'Tabela kolorów'!$A$1:$A$42,0))=1,"+","-"),"")</f>
        <v/>
      </c>
      <c r="KV45" s="1" t="str">
        <f ca="1">_xlfn.IFNA(IF(INDEX('Tabela kolorów'!$A$1:$AP$42,MATCH(KR45,'Tabela kolorów'!$A$1:$AP$1,0),MATCH(KT45,'Tabela kolorów'!$A$1:$A$42,0))=1,"+","-"),"")</f>
        <v/>
      </c>
      <c r="KW45" s="1" t="str">
        <f ca="1">_xlfn.IFNA(IF(INDEX('Tabela kolorów'!$A$1:$AP$42,MATCH(KS45,'Tabela kolorów'!$A$1:$AP$1,0),MATCH(KT45,'Tabela kolorów'!$A$1:$A$42,0))=1,"+","-"),"")</f>
        <v/>
      </c>
      <c r="KX45" t="str">
        <f t="shared" ca="1" si="133"/>
        <v/>
      </c>
      <c r="KY45" t="str">
        <f t="shared" ca="1" si="235"/>
        <v/>
      </c>
      <c r="KZ45" t="str">
        <f t="shared" ca="1" si="236"/>
        <v/>
      </c>
      <c r="LC45">
        <v>39</v>
      </c>
      <c r="LD45" t="str">
        <f t="shared" ca="1" si="237"/>
        <v/>
      </c>
      <c r="LE45" t="str">
        <f ca="1">IF(LD45&lt;&gt;"",VLOOKUP(LD45,Tabela1[],3,FALSE),"")</f>
        <v/>
      </c>
      <c r="LF45" t="str">
        <f t="shared" ca="1" si="179"/>
        <v/>
      </c>
      <c r="LG45" t="str">
        <f t="shared" ca="1" si="179"/>
        <v/>
      </c>
      <c r="LH45" t="str">
        <f t="shared" ca="1" si="179"/>
        <v/>
      </c>
      <c r="LI45" t="str">
        <f t="shared" ca="1" si="179"/>
        <v/>
      </c>
      <c r="LJ45" t="str">
        <f t="shared" ca="1" si="179"/>
        <v/>
      </c>
      <c r="LK45" t="str">
        <f t="shared" ca="1" si="179"/>
        <v/>
      </c>
      <c r="LL45" t="str">
        <f t="shared" ca="1" si="179"/>
        <v/>
      </c>
      <c r="LM45" t="str">
        <f t="shared" ca="1" si="179"/>
        <v/>
      </c>
    </row>
    <row r="46" spans="1:325" x14ac:dyDescent="0.3">
      <c r="L46" s="679">
        <v>18</v>
      </c>
      <c r="N46" s="672" t="str">
        <f>_xlfn.IFNA(IF(VLOOKUP($M46,Tabela1[#All],6,FALSE)&lt;&gt;0,VLOOKUP($M46,Tabela1[#All],6,FALSE),""),"")</f>
        <v/>
      </c>
      <c r="O46" s="672" t="str">
        <f>_xlfn.IFNA(IF(VLOOKUP($M46,Tabela1[#All],7,FALSE)&lt;&gt;0,VLOOKUP($M46,Tabela1[#All],7,FALSE),""),"")</f>
        <v/>
      </c>
      <c r="P46" s="672" t="str">
        <f>_xlfn.IFNA(IF(VLOOKUP($M46,Tabela1[#All],8,FALSE)&lt;&gt;0,VLOOKUP($M46,Tabela1[#All],8,FALSE),""),"")</f>
        <v/>
      </c>
      <c r="Q46" s="684" t="str">
        <f>_xlfn.IFNA(IF(VLOOKUP($M46,Tabela1[#All],10,FALSE)&lt;&gt;"0",VLOOKUP($M46,Tabela1[#All],10,FALSE),""),"")</f>
        <v/>
      </c>
      <c r="R46" s="686" t="str">
        <f t="shared" si="242"/>
        <v/>
      </c>
      <c r="S46" s="672" t="str">
        <f t="shared" si="243"/>
        <v/>
      </c>
      <c r="T46" s="672" t="str">
        <f t="shared" si="244"/>
        <v/>
      </c>
      <c r="U46" s="672" t="str">
        <f t="shared" si="245"/>
        <v/>
      </c>
      <c r="V46" s="672" t="str">
        <f t="shared" si="246"/>
        <v/>
      </c>
      <c r="W46" s="672" t="str">
        <f t="shared" si="247"/>
        <v/>
      </c>
      <c r="X46" s="687" t="str">
        <f t="shared" si="248"/>
        <v/>
      </c>
      <c r="Y46" s="686" t="str">
        <f t="shared" si="129"/>
        <v/>
      </c>
      <c r="Z46" s="672" t="str">
        <f t="shared" si="168"/>
        <v/>
      </c>
      <c r="AA46" s="672" t="str">
        <f t="shared" si="168"/>
        <v/>
      </c>
      <c r="AB46" s="679" t="str">
        <f t="shared" si="168"/>
        <v/>
      </c>
      <c r="AC46" s="685" t="str">
        <f>_xlfn.IFNA(IF(INDEX('Tabela kolorów'!$A$1:$AP$42,MATCH(Z46,'Tabela kolorów'!$A$1:$AP$1,0),MATCH(AA46,'Tabela kolorów'!$A$1:$A$42,0))=1,"+","-"),"")</f>
        <v/>
      </c>
      <c r="AD46" s="10" t="str">
        <f>_xlfn.IFNA(IF(INDEX('Tabela kolorów'!$A$1:$AP$42,MATCH(Z46,'Tabela kolorów'!$A$1:$AP$1,0),MATCH(AB46,'Tabela kolorów'!$A$1:$A$42,0))=1,"+","-"),"")</f>
        <v/>
      </c>
      <c r="AE46" s="10" t="str">
        <f>_xlfn.IFNA(IF(INDEX('Tabela kolorów'!$A$1:$AP$42,MATCH(AA46,'Tabela kolorów'!$A$1:$AP$1,0),MATCH(AB46,'Tabela kolorów'!$A$1:$A$42,0))=1,"+","-"),"")</f>
        <v/>
      </c>
      <c r="AF46" s="679" t="str">
        <f t="shared" si="136"/>
        <v/>
      </c>
      <c r="AG46" s="688" t="str">
        <f t="shared" si="249"/>
        <v/>
      </c>
      <c r="AH46" s="701" t="str">
        <f t="shared" si="250"/>
        <v/>
      </c>
      <c r="AK46" s="10">
        <v>39</v>
      </c>
      <c r="AL46" s="672" t="str">
        <f t="shared" ca="1" si="238"/>
        <v/>
      </c>
      <c r="AM46" s="672" t="str">
        <f ca="1">IF(AL46&lt;&gt;"",VLOOKUP(AL46,Tabela1[],3,FALSE),"")</f>
        <v/>
      </c>
      <c r="AN46" s="672" t="str">
        <f t="shared" ca="1" si="180"/>
        <v/>
      </c>
      <c r="AO46" s="672" t="str">
        <f t="shared" ca="1" si="180"/>
        <v/>
      </c>
      <c r="AP46" s="672" t="str">
        <f t="shared" ca="1" si="180"/>
        <v/>
      </c>
      <c r="AQ46" s="672" t="str">
        <f t="shared" ca="1" si="180"/>
        <v/>
      </c>
      <c r="AR46" s="672" t="str">
        <f t="shared" ca="1" si="180"/>
        <v/>
      </c>
      <c r="AS46" s="672" t="str">
        <f t="shared" ca="1" si="180"/>
        <v/>
      </c>
      <c r="AT46" s="672" t="str">
        <f t="shared" ca="1" si="180"/>
        <v/>
      </c>
      <c r="AU46" s="672" t="str">
        <f t="shared" ca="1" si="180"/>
        <v/>
      </c>
      <c r="BG46" s="392"/>
      <c r="BH46">
        <v>20</v>
      </c>
      <c r="BI46" t="str">
        <f t="shared" ca="1" si="167"/>
        <v/>
      </c>
      <c r="BJ46" t="str">
        <f ca="1">_xlfn.IFNA(IF(VLOOKUP($BI46,Tabela1[#All],6,FALSE)&lt;&gt;0,VLOOKUP($BI46,Tabela1[#All],6,FALSE),""),"")</f>
        <v/>
      </c>
      <c r="BK46" t="str">
        <f ca="1">_xlfn.IFNA(IF(VLOOKUP($BI46,Tabela1[#All],7,FALSE)&lt;&gt;0,VLOOKUP($BI46,Tabela1[#All],7,FALSE),""),"")</f>
        <v/>
      </c>
      <c r="BL46" t="str">
        <f ca="1">_xlfn.IFNA(IF(VLOOKUP($BI46,Tabela1[#All],8,FALSE)&lt;&gt;0,VLOOKUP($BI46,Tabela1[#All],8,FALSE),""),"")</f>
        <v/>
      </c>
      <c r="BM46" t="str">
        <f ca="1">_xlfn.IFNA(IF(VLOOKUP($BI46,Tabela1[#All],10,FALSE)&lt;&gt;"0",VLOOKUP($BI46,Tabela1[#All],10,FALSE),""),"")</f>
        <v/>
      </c>
      <c r="BN46" t="str">
        <f t="shared" ca="1" si="181"/>
        <v/>
      </c>
      <c r="BO46" t="str">
        <f t="shared" ca="1" si="182"/>
        <v/>
      </c>
      <c r="BP46" t="str">
        <f t="shared" ca="1" si="183"/>
        <v/>
      </c>
      <c r="BQ46" t="str">
        <f t="shared" ca="1" si="184"/>
        <v/>
      </c>
      <c r="BR46" t="str">
        <f t="shared" ca="1" si="185"/>
        <v/>
      </c>
      <c r="BS46" t="str">
        <f t="shared" ca="1" si="186"/>
        <v/>
      </c>
      <c r="BT46" t="str">
        <f t="shared" ca="1" si="187"/>
        <v/>
      </c>
      <c r="BU46" t="str">
        <f t="shared" ca="1" si="97"/>
        <v/>
      </c>
      <c r="BV46" t="str">
        <f t="shared" ref="BV46:BX65" ca="1" si="251">TRIM(MID(SUBSTITUTE($BU46,";",REPT(" ",LEN($BU46))),BV$5*LEN($BU46)+1,LEN($BU46)))</f>
        <v/>
      </c>
      <c r="BW46" t="str">
        <f t="shared" ca="1" si="251"/>
        <v/>
      </c>
      <c r="BX46" t="str">
        <f t="shared" ca="1" si="251"/>
        <v/>
      </c>
      <c r="BY46" t="str">
        <f ca="1">_xlfn.IFNA(IF(INDEX('Tabela kolorów'!$A$1:$AP$42,MATCH(BV46,'Tabela kolorów'!$A$1:$AP$1,0),MATCH(BW46,'Tabela kolorów'!$A$1:$A$42,0))=1,"+","-"),"")</f>
        <v/>
      </c>
      <c r="BZ46" s="1" t="str">
        <f ca="1">_xlfn.IFNA(IF(INDEX('Tabela kolorów'!$A$1:$AP$42,MATCH(BV46,'Tabela kolorów'!$A$1:$AP$1,0),MATCH(BX46,'Tabela kolorów'!$A$1:$A$42,0))=1,"+","-"),"")</f>
        <v/>
      </c>
      <c r="CA46" s="1" t="str">
        <f ca="1">_xlfn.IFNA(IF(INDEX('Tabela kolorów'!$A$1:$AP$42,MATCH(BW46,'Tabela kolorów'!$A$1:$AP$1,0),MATCH(BX46,'Tabela kolorów'!$A$1:$A$42,0))=1,"+","-"),"")</f>
        <v/>
      </c>
      <c r="CB46" t="str">
        <f t="shared" ca="1" si="98"/>
        <v/>
      </c>
      <c r="CC46" t="str">
        <f t="shared" ca="1" si="188"/>
        <v/>
      </c>
      <c r="CD46" t="str">
        <f t="shared" ca="1" si="189"/>
        <v/>
      </c>
      <c r="CG46">
        <v>40</v>
      </c>
      <c r="CH46" t="str">
        <f t="shared" ca="1" si="190"/>
        <v/>
      </c>
      <c r="CI46" t="str">
        <f ca="1">IF(CH46&lt;&gt;"",VLOOKUP(CH46,Tabela1[],3,FALSE),"")</f>
        <v/>
      </c>
      <c r="CJ46" t="str">
        <f t="shared" ref="CJ46:CQ55" ca="1" si="252">IF($CH46&lt;&gt;"",IF($CI46=CJ$5,$CH46,""),"")</f>
        <v/>
      </c>
      <c r="CK46" t="str">
        <f t="shared" ca="1" si="252"/>
        <v/>
      </c>
      <c r="CL46" t="str">
        <f t="shared" ca="1" si="252"/>
        <v/>
      </c>
      <c r="CM46" t="str">
        <f t="shared" ca="1" si="252"/>
        <v/>
      </c>
      <c r="CN46" t="str">
        <f t="shared" ca="1" si="252"/>
        <v/>
      </c>
      <c r="CO46" t="str">
        <f t="shared" ca="1" si="252"/>
        <v/>
      </c>
      <c r="CP46" t="str">
        <f t="shared" ca="1" si="252"/>
        <v/>
      </c>
      <c r="CQ46" t="str">
        <f t="shared" ca="1" si="252"/>
        <v/>
      </c>
      <c r="DB46">
        <v>20</v>
      </c>
      <c r="DC46" t="str">
        <f t="shared" ca="1" si="169"/>
        <v/>
      </c>
      <c r="DD46" t="str">
        <f ca="1">_xlfn.IFNA(IF(VLOOKUP($DC46,Tabela1[#All],6,FALSE)&lt;&gt;0,VLOOKUP($DC46,Tabela1[#All],6,FALSE),""),"")</f>
        <v/>
      </c>
      <c r="DE46" t="str">
        <f ca="1">_xlfn.IFNA(IF(VLOOKUP($DC46,Tabela1[#All],7,FALSE)&lt;&gt;0,VLOOKUP($DC46,Tabela1[#All],7,FALSE),""),"")</f>
        <v/>
      </c>
      <c r="DF46" t="str">
        <f ca="1">_xlfn.IFNA(IF(VLOOKUP($DC46,Tabela1[#All],8,FALSE)&lt;&gt;0,VLOOKUP($DC46,Tabela1[#All],8,FALSE),""),"")</f>
        <v/>
      </c>
      <c r="DG46" t="str">
        <f ca="1">_xlfn.IFNA(IF(VLOOKUP($DC46,Tabela1[#All],10,FALSE)&lt;&gt;"0",VLOOKUP($DC46,Tabela1[#All],10,FALSE),""),"")</f>
        <v/>
      </c>
      <c r="DH46" t="str">
        <f t="shared" ca="1" si="191"/>
        <v/>
      </c>
      <c r="DI46" t="str">
        <f t="shared" ca="1" si="192"/>
        <v/>
      </c>
      <c r="DJ46" t="str">
        <f t="shared" ca="1" si="193"/>
        <v/>
      </c>
      <c r="DK46" t="str">
        <f t="shared" ca="1" si="194"/>
        <v/>
      </c>
      <c r="DL46" t="str">
        <f t="shared" ca="1" si="195"/>
        <v/>
      </c>
      <c r="DM46" t="str">
        <f t="shared" ca="1" si="196"/>
        <v/>
      </c>
      <c r="DN46" t="str">
        <f t="shared" ca="1" si="197"/>
        <v/>
      </c>
      <c r="DO46" t="str">
        <f t="shared" ca="1" si="134"/>
        <v/>
      </c>
      <c r="DP46" t="str">
        <f t="shared" ref="DP46:DR65" ca="1" si="253">TRIM(MID(SUBSTITUTE($DO46,";",REPT(" ",LEN($DO46))),DP$5*LEN($DO46)+1,LEN($DO46)))</f>
        <v/>
      </c>
      <c r="DQ46" t="str">
        <f t="shared" ca="1" si="253"/>
        <v/>
      </c>
      <c r="DR46" t="str">
        <f t="shared" ca="1" si="253"/>
        <v/>
      </c>
      <c r="DS46" t="str">
        <f ca="1">_xlfn.IFNA(IF(INDEX('Tabela kolorów'!$A$1:$AP$42,MATCH(DP46,'Tabela kolorów'!$A$1:$AP$1,0),MATCH(DQ46,'Tabela kolorów'!$A$1:$A$42,0))=1,"+","-"),"")</f>
        <v/>
      </c>
      <c r="DT46" s="1" t="str">
        <f ca="1">_xlfn.IFNA(IF(INDEX('Tabela kolorów'!$A$1:$AP$42,MATCH(DP46,'Tabela kolorów'!$A$1:$AP$1,0),MATCH(DR46,'Tabela kolorów'!$A$1:$A$42,0))=1,"+","-"),"")</f>
        <v/>
      </c>
      <c r="DU46" s="1" t="str">
        <f ca="1">_xlfn.IFNA(IF(INDEX('Tabela kolorów'!$A$1:$AP$42,MATCH(DQ46,'Tabela kolorów'!$A$1:$AP$1,0),MATCH(DR46,'Tabela kolorów'!$A$1:$A$42,0))=1,"+","-"),"")</f>
        <v/>
      </c>
      <c r="DV46" t="str">
        <f t="shared" ca="1" si="120"/>
        <v/>
      </c>
      <c r="DW46" t="str">
        <f t="shared" ca="1" si="198"/>
        <v/>
      </c>
      <c r="DX46" t="str">
        <f t="shared" ca="1" si="199"/>
        <v/>
      </c>
      <c r="EA46">
        <v>40</v>
      </c>
      <c r="EB46" t="str">
        <f t="shared" ca="1" si="200"/>
        <v/>
      </c>
      <c r="EC46" t="str">
        <f ca="1">IF(EB46&lt;&gt;"",VLOOKUP(EB46,Tabela1[],3,FALSE),"")</f>
        <v/>
      </c>
      <c r="ED46" t="str">
        <f t="shared" ref="ED46:EK55" ca="1" si="254">IF($EB46&lt;&gt;"",IF($EC46=ED$5,$EB46,""),"")</f>
        <v/>
      </c>
      <c r="EE46" t="str">
        <f t="shared" ca="1" si="254"/>
        <v/>
      </c>
      <c r="EF46" t="str">
        <f t="shared" ca="1" si="254"/>
        <v/>
      </c>
      <c r="EG46" t="str">
        <f t="shared" ca="1" si="254"/>
        <v/>
      </c>
      <c r="EH46" t="str">
        <f t="shared" ca="1" si="254"/>
        <v/>
      </c>
      <c r="EI46" t="str">
        <f t="shared" ca="1" si="254"/>
        <v/>
      </c>
      <c r="EJ46" t="str">
        <f t="shared" ca="1" si="254"/>
        <v/>
      </c>
      <c r="EK46" t="str">
        <f t="shared" ca="1" si="254"/>
        <v/>
      </c>
      <c r="EV46">
        <v>20</v>
      </c>
      <c r="EW46" t="str">
        <f t="shared" ca="1" si="170"/>
        <v/>
      </c>
      <c r="EX46" t="str">
        <f ca="1">_xlfn.IFNA(IF(VLOOKUP($EW46,Tabela1[#All],6,FALSE)&lt;&gt;0,VLOOKUP($EW46,Tabela1[#All],6,FALSE),""),"")</f>
        <v/>
      </c>
      <c r="EY46" t="str">
        <f ca="1">_xlfn.IFNA(IF(VLOOKUP($EW46,Tabela1[#All],7,FALSE)&lt;&gt;0,VLOOKUP($EW46,Tabela1[#All],7,FALSE),""),"")</f>
        <v/>
      </c>
      <c r="EZ46" t="str">
        <f ca="1">_xlfn.IFNA(IF(VLOOKUP($EW46,Tabela1[#All],8,FALSE)&lt;&gt;0,VLOOKUP($EW46,Tabela1[#All],8,FALSE),""),"")</f>
        <v/>
      </c>
      <c r="FA46" t="str">
        <f ca="1">_xlfn.IFNA(IF(VLOOKUP($EW46,Tabela1[#All],10,FALSE)&lt;&gt;"0",VLOOKUP($EW46,Tabela1[#All],10,FALSE),""),"")</f>
        <v/>
      </c>
      <c r="FB46" t="str">
        <f t="shared" ca="1" si="201"/>
        <v/>
      </c>
      <c r="FC46" t="str">
        <f t="shared" ca="1" si="202"/>
        <v/>
      </c>
      <c r="FD46" t="str">
        <f t="shared" ca="1" si="203"/>
        <v/>
      </c>
      <c r="FE46" t="str">
        <f t="shared" ca="1" si="204"/>
        <v/>
      </c>
      <c r="FF46" t="str">
        <f t="shared" ca="1" si="205"/>
        <v/>
      </c>
      <c r="FG46" t="str">
        <f t="shared" ca="1" si="206"/>
        <v/>
      </c>
      <c r="FH46" t="str">
        <f t="shared" ca="1" si="207"/>
        <v/>
      </c>
      <c r="FI46" t="str">
        <f t="shared" ca="1" si="103"/>
        <v/>
      </c>
      <c r="FJ46" t="str">
        <f t="shared" ref="FJ46:FL65" ca="1" si="255">TRIM(MID(SUBSTITUTE($FI46,";",REPT(" ",LEN($FI46))),FJ$5*LEN($FI46)+1,LEN($FI46)))</f>
        <v/>
      </c>
      <c r="FK46" t="str">
        <f t="shared" ca="1" si="255"/>
        <v/>
      </c>
      <c r="FL46" t="str">
        <f t="shared" ca="1" si="255"/>
        <v/>
      </c>
      <c r="FM46" t="str">
        <f ca="1">_xlfn.IFNA(IF(INDEX('Tabela kolorów'!$A$1:$AP$42,MATCH(FJ46,'Tabela kolorów'!$A$1:$AP$1,0),MATCH(FK46,'Tabela kolorów'!$A$1:$A$42,0))=1,"+","-"),"")</f>
        <v/>
      </c>
      <c r="FN46" s="1" t="str">
        <f ca="1">_xlfn.IFNA(IF(INDEX('Tabela kolorów'!$A$1:$AP$42,MATCH(FJ46,'Tabela kolorów'!$A$1:$AP$1,0),MATCH(FL46,'Tabela kolorów'!$A$1:$A$42,0))=1,"+","-"),"")</f>
        <v/>
      </c>
      <c r="FO46" s="1" t="str">
        <f ca="1">_xlfn.IFNA(IF(INDEX('Tabela kolorów'!$A$1:$AP$42,MATCH(FK46,'Tabela kolorów'!$A$1:$AP$1,0),MATCH(FL46,'Tabela kolorów'!$A$1:$A$42,0))=1,"+","-"),"")</f>
        <v/>
      </c>
      <c r="FP46" t="str">
        <f t="shared" ca="1" si="121"/>
        <v/>
      </c>
      <c r="FQ46" t="str">
        <f t="shared" ca="1" si="208"/>
        <v/>
      </c>
      <c r="FR46" t="str">
        <f t="shared" ca="1" si="209"/>
        <v/>
      </c>
      <c r="FU46">
        <v>40</v>
      </c>
      <c r="FV46" t="str">
        <f t="shared" ca="1" si="210"/>
        <v/>
      </c>
      <c r="FW46" t="str">
        <f ca="1">IF(FV46&lt;&gt;"",VLOOKUP(FV46,Tabela1[],3,FALSE),"")</f>
        <v/>
      </c>
      <c r="FX46" t="str">
        <f t="shared" ref="FX46:GE55" ca="1" si="256">IF($FV46&lt;&gt;"",IF($FW46=FX$5,$FV46,""),"")</f>
        <v/>
      </c>
      <c r="FY46" t="str">
        <f t="shared" ca="1" si="256"/>
        <v/>
      </c>
      <c r="FZ46" t="str">
        <f t="shared" ca="1" si="256"/>
        <v/>
      </c>
      <c r="GA46" t="str">
        <f t="shared" ca="1" si="256"/>
        <v/>
      </c>
      <c r="GB46" t="str">
        <f t="shared" ca="1" si="256"/>
        <v/>
      </c>
      <c r="GC46" t="str">
        <f t="shared" ca="1" si="256"/>
        <v/>
      </c>
      <c r="GD46" t="str">
        <f t="shared" ca="1" si="256"/>
        <v/>
      </c>
      <c r="GE46" t="str">
        <f t="shared" ca="1" si="256"/>
        <v/>
      </c>
      <c r="GP46">
        <v>20</v>
      </c>
      <c r="GQ46" t="str">
        <f t="shared" ca="1" si="171"/>
        <v/>
      </c>
      <c r="GR46" t="str">
        <f ca="1">_xlfn.IFNA(IF(VLOOKUP($GQ46,Tabela1[#All],6,FALSE)&lt;&gt;0,VLOOKUP($GQ46,Tabela1[#All],6,FALSE),""),"")</f>
        <v/>
      </c>
      <c r="GS46" t="str">
        <f ca="1">_xlfn.IFNA(IF(VLOOKUP($GQ46,Tabela1[#All],7,FALSE)&lt;&gt;0,VLOOKUP($GQ46,Tabela1[#All],7,FALSE),""),"")</f>
        <v/>
      </c>
      <c r="GT46" t="str">
        <f ca="1">_xlfn.IFNA(IF(VLOOKUP($GQ46,Tabela1[#All],8,FALSE)&lt;&gt;0,VLOOKUP($GQ46,Tabela1[#All],8,FALSE),""),"")</f>
        <v/>
      </c>
      <c r="GU46" t="str">
        <f ca="1">_xlfn.IFNA(IF(VLOOKUP($GQ46,Tabela1[#All],10,FALSE)&lt;&gt;"0",VLOOKUP($GQ46,Tabela1[#All],10,FALSE),""),"")</f>
        <v/>
      </c>
      <c r="GV46" t="str">
        <f t="shared" ca="1" si="211"/>
        <v/>
      </c>
      <c r="GW46" t="str">
        <f t="shared" ca="1" si="212"/>
        <v/>
      </c>
      <c r="GX46" t="str">
        <f t="shared" ca="1" si="213"/>
        <v/>
      </c>
      <c r="GY46" t="str">
        <f t="shared" ca="1" si="214"/>
        <v/>
      </c>
      <c r="GZ46" t="str">
        <f t="shared" ca="1" si="215"/>
        <v/>
      </c>
      <c r="HA46" t="str">
        <f t="shared" ca="1" si="216"/>
        <v/>
      </c>
      <c r="HB46" t="str">
        <f t="shared" ca="1" si="217"/>
        <v/>
      </c>
      <c r="HC46" t="str">
        <f t="shared" ca="1" si="105"/>
        <v/>
      </c>
      <c r="HD46" t="str">
        <f t="shared" ref="HD46:HF65" ca="1" si="257">TRIM(MID(SUBSTITUTE($HC46,";",REPT(" ",LEN($HC46))),HD$5*LEN($HC46)+1,LEN($HC46)))</f>
        <v/>
      </c>
      <c r="HE46" t="str">
        <f t="shared" ca="1" si="257"/>
        <v/>
      </c>
      <c r="HF46" t="str">
        <f t="shared" ca="1" si="257"/>
        <v/>
      </c>
      <c r="HG46" t="str">
        <f ca="1">_xlfn.IFNA(IF(INDEX('Tabela kolorów'!$A$1:$AP$42,MATCH(HD46,'Tabela kolorów'!$A$1:$AP$1,0),MATCH(HE46,'Tabela kolorów'!$A$1:$A$42,0))=1,"+","-"),"")</f>
        <v/>
      </c>
      <c r="HH46" s="1" t="str">
        <f ca="1">_xlfn.IFNA(IF(INDEX('Tabela kolorów'!$A$1:$AP$42,MATCH(HD46,'Tabela kolorów'!$A$1:$AP$1,0),MATCH(HF46,'Tabela kolorów'!$A$1:$A$42,0))=1,"+","-"),"")</f>
        <v/>
      </c>
      <c r="HI46" s="1" t="str">
        <f ca="1">_xlfn.IFNA(IF(INDEX('Tabela kolorów'!$A$1:$AP$42,MATCH(HE46,'Tabela kolorów'!$A$1:$AP$1,0),MATCH(HF46,'Tabela kolorów'!$A$1:$A$42,0))=1,"+","-"),"")</f>
        <v/>
      </c>
      <c r="HJ46" t="str">
        <f t="shared" ca="1" si="122"/>
        <v/>
      </c>
      <c r="HK46" t="str">
        <f t="shared" ca="1" si="218"/>
        <v/>
      </c>
      <c r="HL46" t="str">
        <f t="shared" ca="1" si="219"/>
        <v/>
      </c>
      <c r="HO46">
        <v>40</v>
      </c>
      <c r="HP46" t="str">
        <f t="shared" ca="1" si="220"/>
        <v/>
      </c>
      <c r="HQ46" t="str">
        <f ca="1">IF(HP46&lt;&gt;"",VLOOKUP(HP46,Tabela1[],3,FALSE),"")</f>
        <v/>
      </c>
      <c r="HR46" t="str">
        <f t="shared" ref="HR46:HY55" ca="1" si="258">IF($HP46&lt;&gt;"",IF($HQ46=HR$5,$HP46,""),"")</f>
        <v/>
      </c>
      <c r="HS46" t="str">
        <f t="shared" ca="1" si="258"/>
        <v/>
      </c>
      <c r="HT46" t="str">
        <f t="shared" ca="1" si="258"/>
        <v/>
      </c>
      <c r="HU46" t="str">
        <f t="shared" ca="1" si="258"/>
        <v/>
      </c>
      <c r="HV46" t="str">
        <f t="shared" ca="1" si="258"/>
        <v/>
      </c>
      <c r="HW46" t="str">
        <f t="shared" ca="1" si="258"/>
        <v/>
      </c>
      <c r="HX46" t="str">
        <f t="shared" ca="1" si="258"/>
        <v/>
      </c>
      <c r="HY46" t="str">
        <f t="shared" ca="1" si="258"/>
        <v/>
      </c>
      <c r="IJ46">
        <v>20</v>
      </c>
      <c r="IK46" t="str">
        <f t="shared" ca="1" si="172"/>
        <v/>
      </c>
      <c r="IL46" t="str">
        <f ca="1">_xlfn.IFNA(IF(VLOOKUP($IK46,Tabela1[#All],6,FALSE)&lt;&gt;0,VLOOKUP($IK46,Tabela1[#All],6,FALSE),""),"")</f>
        <v/>
      </c>
      <c r="IM46" t="str">
        <f ca="1">_xlfn.IFNA(IF(VLOOKUP($IK46,Tabela1[#All],7,FALSE)&lt;&gt;0,VLOOKUP($IK46,Tabela1[#All],7,FALSE),""),"")</f>
        <v/>
      </c>
      <c r="IN46" t="str">
        <f ca="1">_xlfn.IFNA(IF(VLOOKUP($IK46,Tabela1[#All],8,FALSE)&lt;&gt;0,VLOOKUP($IK46,Tabela1[#All],8,FALSE),""),"")</f>
        <v/>
      </c>
      <c r="IO46" t="str">
        <f ca="1">_xlfn.IFNA(IF(VLOOKUP($IK46,Tabela1[#All],10,FALSE)&lt;&gt;"0",VLOOKUP($IK46,Tabela1[#All],10,FALSE),""),"")</f>
        <v/>
      </c>
      <c r="IP46" t="str">
        <f t="shared" ca="1" si="221"/>
        <v/>
      </c>
      <c r="IQ46" t="str">
        <f t="shared" ca="1" si="222"/>
        <v/>
      </c>
      <c r="IR46" t="str">
        <f t="shared" ca="1" si="223"/>
        <v/>
      </c>
      <c r="IS46" t="str">
        <f t="shared" ca="1" si="224"/>
        <v/>
      </c>
      <c r="IT46" t="str">
        <f t="shared" ca="1" si="225"/>
        <v/>
      </c>
      <c r="IU46" t="str">
        <f t="shared" ca="1" si="226"/>
        <v/>
      </c>
      <c r="IV46" t="str">
        <f t="shared" ca="1" si="227"/>
        <v/>
      </c>
      <c r="IW46" t="str">
        <f t="shared" ca="1" si="107"/>
        <v/>
      </c>
      <c r="IX46" t="str">
        <f t="shared" ref="IX46:IZ65" ca="1" si="259">TRIM(MID(SUBSTITUTE($IW46,";",REPT(" ",LEN($IW46))),IX$5*LEN($IW46)+1,LEN($IW46)))</f>
        <v/>
      </c>
      <c r="IY46" t="str">
        <f t="shared" ca="1" si="259"/>
        <v/>
      </c>
      <c r="IZ46" t="str">
        <f t="shared" ca="1" si="259"/>
        <v/>
      </c>
      <c r="JA46" t="str">
        <f ca="1">_xlfn.IFNA(IF(INDEX('Tabela kolorów'!$A$1:$AP$42,MATCH(IX46,'Tabela kolorów'!$A$1:$AP$1,0),MATCH(IY46,'Tabela kolorów'!$A$1:$A$42,0))=1,"+","-"),"")</f>
        <v/>
      </c>
      <c r="JB46" s="1" t="str">
        <f ca="1">_xlfn.IFNA(IF(INDEX('Tabela kolorów'!$A$1:$AP$42,MATCH(IX46,'Tabela kolorów'!$A$1:$AP$1,0),MATCH(IZ46,'Tabela kolorów'!$A$1:$A$42,0))=1,"+","-"),"")</f>
        <v/>
      </c>
      <c r="JC46" s="1" t="str">
        <f ca="1">_xlfn.IFNA(IF(INDEX('Tabela kolorów'!$A$1:$AP$42,MATCH(IY46,'Tabela kolorów'!$A$1:$AP$1,0),MATCH(IZ46,'Tabela kolorów'!$A$1:$A$42,0))=1,"+","-"),"")</f>
        <v/>
      </c>
      <c r="JD46" t="str">
        <f t="shared" ca="1" si="123"/>
        <v/>
      </c>
      <c r="JE46" t="str">
        <f t="shared" ca="1" si="228"/>
        <v/>
      </c>
      <c r="JF46" t="str">
        <f t="shared" ca="1" si="229"/>
        <v/>
      </c>
      <c r="JI46">
        <v>40</v>
      </c>
      <c r="JJ46" t="str">
        <f t="shared" ca="1" si="230"/>
        <v/>
      </c>
      <c r="JK46" t="str">
        <f ca="1">IF(JJ46&lt;&gt;"",VLOOKUP(JJ46,Tabela1[],3,FALSE),"")</f>
        <v/>
      </c>
      <c r="JL46" t="str">
        <f t="shared" ref="JL46:JS55" ca="1" si="260">IF($JJ46&lt;&gt;"",IF($JK46=JL$5,$JJ46,""),"")</f>
        <v/>
      </c>
      <c r="JM46" t="str">
        <f t="shared" ca="1" si="260"/>
        <v/>
      </c>
      <c r="JN46" t="str">
        <f t="shared" ca="1" si="260"/>
        <v/>
      </c>
      <c r="JO46" t="str">
        <f t="shared" ca="1" si="260"/>
        <v/>
      </c>
      <c r="JP46" t="str">
        <f t="shared" ca="1" si="260"/>
        <v/>
      </c>
      <c r="JQ46" t="str">
        <f t="shared" ca="1" si="260"/>
        <v/>
      </c>
      <c r="JR46" t="str">
        <f t="shared" ca="1" si="260"/>
        <v/>
      </c>
      <c r="JS46" t="str">
        <f t="shared" ca="1" si="260"/>
        <v/>
      </c>
      <c r="KD46">
        <v>20</v>
      </c>
      <c r="KE46" t="str">
        <f t="shared" ca="1" si="173"/>
        <v/>
      </c>
      <c r="KF46" t="str">
        <f ca="1">_xlfn.IFNA(IF(VLOOKUP($KE46,Tabela1[#All],6,FALSE)&lt;&gt;0,VLOOKUP($KE46,Tabela1[#All],6,FALSE),""),"")</f>
        <v/>
      </c>
      <c r="KG46" t="str">
        <f ca="1">_xlfn.IFNA(IF(VLOOKUP($KE46,Tabela1[#All],7,FALSE)&lt;&gt;0,VLOOKUP($KE46,Tabela1[#All],7,FALSE),""),"")</f>
        <v/>
      </c>
      <c r="KH46" t="str">
        <f ca="1">_xlfn.IFNA(IF(VLOOKUP($KE46,Tabela1[#All],8,FALSE)&lt;&gt;0,VLOOKUP($KE46,Tabela1[#All],8,FALSE),""),"")</f>
        <v/>
      </c>
      <c r="KI46" t="str">
        <f ca="1">_xlfn.IFNA(IF(VLOOKUP($KE46,Tabela1[#All],10,FALSE)&lt;&gt;"0",VLOOKUP($KE46,Tabela1[#All],10,FALSE),""),"")</f>
        <v/>
      </c>
      <c r="KJ46" t="str">
        <f t="shared" ca="1" si="239"/>
        <v/>
      </c>
      <c r="KK46" t="str">
        <f t="shared" ca="1" si="240"/>
        <v/>
      </c>
      <c r="KL46" t="str">
        <f t="shared" ca="1" si="241"/>
        <v/>
      </c>
      <c r="KM46" t="str">
        <f t="shared" ca="1" si="231"/>
        <v/>
      </c>
      <c r="KN46" t="str">
        <f t="shared" ca="1" si="232"/>
        <v/>
      </c>
      <c r="KO46" t="str">
        <f t="shared" ca="1" si="233"/>
        <v/>
      </c>
      <c r="KP46" t="str">
        <f t="shared" ca="1" si="234"/>
        <v/>
      </c>
      <c r="KQ46" t="str">
        <f t="shared" ca="1" si="112"/>
        <v/>
      </c>
      <c r="KR46" t="str">
        <f t="shared" ref="KR46:KT65" ca="1" si="261">TRIM(MID(SUBSTITUTE($KQ46,";",REPT(" ",LEN($IW46))),KR$5*LEN($IW46)+1,LEN($IW46)))</f>
        <v/>
      </c>
      <c r="KS46" t="str">
        <f t="shared" ca="1" si="261"/>
        <v/>
      </c>
      <c r="KT46" t="str">
        <f t="shared" ca="1" si="261"/>
        <v/>
      </c>
      <c r="KU46" t="str">
        <f ca="1">_xlfn.IFNA(IF(INDEX('Tabela kolorów'!$A$1:$AP$42,MATCH(KR46,'Tabela kolorów'!$A$1:$AP$1,0),MATCH(KS46,'Tabela kolorów'!$A$1:$A$42,0))=1,"+","-"),"")</f>
        <v/>
      </c>
      <c r="KV46" s="1" t="str">
        <f ca="1">_xlfn.IFNA(IF(INDEX('Tabela kolorów'!$A$1:$AP$42,MATCH(KR46,'Tabela kolorów'!$A$1:$AP$1,0),MATCH(KT46,'Tabela kolorów'!$A$1:$A$42,0))=1,"+","-"),"")</f>
        <v/>
      </c>
      <c r="KW46" s="1" t="str">
        <f ca="1">_xlfn.IFNA(IF(INDEX('Tabela kolorów'!$A$1:$AP$42,MATCH(KS46,'Tabela kolorów'!$A$1:$AP$1,0),MATCH(KT46,'Tabela kolorów'!$A$1:$A$42,0))=1,"+","-"),"")</f>
        <v/>
      </c>
      <c r="KX46" t="str">
        <f t="shared" ca="1" si="133"/>
        <v/>
      </c>
      <c r="KY46" t="str">
        <f t="shared" ca="1" si="235"/>
        <v/>
      </c>
      <c r="KZ46" t="str">
        <f t="shared" ca="1" si="236"/>
        <v/>
      </c>
      <c r="LC46">
        <v>40</v>
      </c>
      <c r="LD46" t="str">
        <f t="shared" ca="1" si="237"/>
        <v/>
      </c>
      <c r="LE46" t="str">
        <f ca="1">IF(LD46&lt;&gt;"",VLOOKUP(LD46,Tabela1[],3,FALSE),"")</f>
        <v/>
      </c>
      <c r="LF46" t="str">
        <f t="shared" ref="LF46:LM55" ca="1" si="262">IF($LD46&lt;&gt;"",IF($LE46=LF$5,$LD46,""),"")</f>
        <v/>
      </c>
      <c r="LG46" t="str">
        <f t="shared" ca="1" si="262"/>
        <v/>
      </c>
      <c r="LH46" t="str">
        <f t="shared" ca="1" si="262"/>
        <v/>
      </c>
      <c r="LI46" t="str">
        <f t="shared" ca="1" si="262"/>
        <v/>
      </c>
      <c r="LJ46" t="str">
        <f t="shared" ca="1" si="262"/>
        <v/>
      </c>
      <c r="LK46" t="str">
        <f t="shared" ca="1" si="262"/>
        <v/>
      </c>
      <c r="LL46" t="str">
        <f t="shared" ca="1" si="262"/>
        <v/>
      </c>
      <c r="LM46" t="str">
        <f t="shared" ca="1" si="262"/>
        <v/>
      </c>
    </row>
    <row r="47" spans="1:325" x14ac:dyDescent="0.3">
      <c r="L47" s="679">
        <v>19</v>
      </c>
      <c r="N47" s="672" t="str">
        <f>_xlfn.IFNA(IF(VLOOKUP($M47,Tabela1[#All],6,FALSE)&lt;&gt;0,VLOOKUP($M47,Tabela1[#All],6,FALSE),""),"")</f>
        <v/>
      </c>
      <c r="O47" s="672" t="str">
        <f>_xlfn.IFNA(IF(VLOOKUP($M47,Tabela1[#All],7,FALSE)&lt;&gt;0,VLOOKUP($M47,Tabela1[#All],7,FALSE),""),"")</f>
        <v/>
      </c>
      <c r="P47" s="672" t="str">
        <f>_xlfn.IFNA(IF(VLOOKUP($M47,Tabela1[#All],8,FALSE)&lt;&gt;0,VLOOKUP($M47,Tabela1[#All],8,FALSE),""),"")</f>
        <v/>
      </c>
      <c r="Q47" s="684" t="str">
        <f>_xlfn.IFNA(IF(VLOOKUP($M47,Tabela1[#All],10,FALSE)&lt;&gt;"0",VLOOKUP($M47,Tabela1[#All],10,FALSE),""),"")</f>
        <v/>
      </c>
      <c r="R47" s="686" t="str">
        <f t="shared" si="242"/>
        <v/>
      </c>
      <c r="S47" s="672" t="str">
        <f t="shared" si="243"/>
        <v/>
      </c>
      <c r="T47" s="672" t="str">
        <f t="shared" si="244"/>
        <v/>
      </c>
      <c r="U47" s="672" t="str">
        <f t="shared" si="245"/>
        <v/>
      </c>
      <c r="V47" s="672" t="str">
        <f t="shared" si="246"/>
        <v/>
      </c>
      <c r="W47" s="672" t="str">
        <f t="shared" si="247"/>
        <v/>
      </c>
      <c r="X47" s="687" t="str">
        <f t="shared" si="248"/>
        <v/>
      </c>
      <c r="Y47" s="686" t="str">
        <f t="shared" si="129"/>
        <v/>
      </c>
      <c r="Z47" s="672" t="str">
        <f t="shared" si="168"/>
        <v/>
      </c>
      <c r="AA47" s="672" t="str">
        <f t="shared" si="168"/>
        <v/>
      </c>
      <c r="AB47" s="679" t="str">
        <f t="shared" si="168"/>
        <v/>
      </c>
      <c r="AC47" s="685" t="str">
        <f>_xlfn.IFNA(IF(INDEX('Tabela kolorów'!$A$1:$AP$42,MATCH(Z47,'Tabela kolorów'!$A$1:$AP$1,0),MATCH(AA47,'Tabela kolorów'!$A$1:$A$42,0))=1,"+","-"),"")</f>
        <v/>
      </c>
      <c r="AD47" s="10" t="str">
        <f>_xlfn.IFNA(IF(INDEX('Tabela kolorów'!$A$1:$AP$42,MATCH(Z47,'Tabela kolorów'!$A$1:$AP$1,0),MATCH(AB47,'Tabela kolorów'!$A$1:$A$42,0))=1,"+","-"),"")</f>
        <v/>
      </c>
      <c r="AE47" s="10" t="str">
        <f>_xlfn.IFNA(IF(INDEX('Tabela kolorów'!$A$1:$AP$42,MATCH(AA47,'Tabela kolorów'!$A$1:$AP$1,0),MATCH(AB47,'Tabela kolorów'!$A$1:$A$42,0))=1,"+","-"),"")</f>
        <v/>
      </c>
      <c r="AF47" s="679" t="str">
        <f t="shared" si="136"/>
        <v/>
      </c>
      <c r="AG47" s="688" t="str">
        <f t="shared" si="249"/>
        <v/>
      </c>
      <c r="AH47" s="701" t="str">
        <f t="shared" si="250"/>
        <v/>
      </c>
      <c r="AK47" s="10">
        <v>40</v>
      </c>
      <c r="AL47" s="672" t="str">
        <f t="shared" ca="1" si="238"/>
        <v/>
      </c>
      <c r="AM47" s="672" t="str">
        <f ca="1">IF(AL47&lt;&gt;"",VLOOKUP(AL47,Tabela1[],3,FALSE),"")</f>
        <v/>
      </c>
      <c r="AN47" s="672" t="str">
        <f t="shared" ref="AN47:AU56" ca="1" si="263">IF($AL47&lt;&gt;"",IF($AM47=AN$6,$AL47,""),"")</f>
        <v/>
      </c>
      <c r="AO47" s="672" t="str">
        <f t="shared" ca="1" si="263"/>
        <v/>
      </c>
      <c r="AP47" s="672" t="str">
        <f t="shared" ca="1" si="263"/>
        <v/>
      </c>
      <c r="AQ47" s="672" t="str">
        <f t="shared" ca="1" si="263"/>
        <v/>
      </c>
      <c r="AR47" s="672" t="str">
        <f t="shared" ca="1" si="263"/>
        <v/>
      </c>
      <c r="AS47" s="672" t="str">
        <f t="shared" ca="1" si="263"/>
        <v/>
      </c>
      <c r="AT47" s="672" t="str">
        <f t="shared" ca="1" si="263"/>
        <v/>
      </c>
      <c r="AU47" s="672" t="str">
        <f t="shared" ca="1" si="263"/>
        <v/>
      </c>
      <c r="BG47" s="392"/>
      <c r="BH47" t="s">
        <v>447</v>
      </c>
      <c r="BI47" t="str">
        <f t="shared" ca="1" si="167"/>
        <v/>
      </c>
      <c r="BJ47" t="str">
        <f ca="1">_xlfn.IFNA(IF(VLOOKUP($BI47,Tabela1[#All],6,FALSE)&lt;&gt;0,VLOOKUP($BI47,Tabela1[#All],6,FALSE),""),"")</f>
        <v/>
      </c>
      <c r="BK47" t="str">
        <f ca="1">_xlfn.IFNA(IF(VLOOKUP($BI47,Tabela1[#All],7,FALSE)&lt;&gt;0,VLOOKUP($BI47,Tabela1[#All],7,FALSE),""),"")</f>
        <v/>
      </c>
      <c r="BL47" t="str">
        <f ca="1">_xlfn.IFNA(IF(VLOOKUP($BI47,Tabela1[#All],8,FALSE)&lt;&gt;0,VLOOKUP($BI47,Tabela1[#All],8,FALSE),""),"")</f>
        <v/>
      </c>
      <c r="BM47" t="str">
        <f ca="1">_xlfn.IFNA(IF(VLOOKUP($BI47,Tabela1[#All],10,FALSE)&lt;&gt;"0",VLOOKUP($BI47,Tabela1[#All],10,FALSE),""),"")</f>
        <v/>
      </c>
      <c r="BN47" t="str">
        <f t="shared" ca="1" si="181"/>
        <v/>
      </c>
      <c r="BO47" t="str">
        <f t="shared" ca="1" si="182"/>
        <v/>
      </c>
      <c r="BP47" t="str">
        <f t="shared" ca="1" si="183"/>
        <v/>
      </c>
      <c r="BQ47" t="str">
        <f t="shared" ca="1" si="184"/>
        <v/>
      </c>
      <c r="BR47" t="str">
        <f t="shared" ca="1" si="185"/>
        <v/>
      </c>
      <c r="BS47" t="str">
        <f t="shared" ca="1" si="186"/>
        <v/>
      </c>
      <c r="BT47" t="str">
        <f t="shared" ca="1" si="187"/>
        <v/>
      </c>
      <c r="BU47" t="str">
        <f t="shared" ca="1" si="97"/>
        <v/>
      </c>
      <c r="BV47" t="str">
        <f t="shared" ca="1" si="251"/>
        <v/>
      </c>
      <c r="BW47" t="str">
        <f t="shared" ca="1" si="251"/>
        <v/>
      </c>
      <c r="BX47" t="str">
        <f t="shared" ca="1" si="251"/>
        <v/>
      </c>
      <c r="BY47" t="str">
        <f ca="1">_xlfn.IFNA(IF(INDEX('Tabela kolorów'!$A$1:$AP$42,MATCH(BV47,'Tabela kolorów'!$A$1:$AP$1,0),MATCH(BW47,'Tabela kolorów'!$A$1:$A$42,0))=1,"+","-"),"")</f>
        <v/>
      </c>
      <c r="BZ47" s="1" t="str">
        <f ca="1">_xlfn.IFNA(IF(INDEX('Tabela kolorów'!$A$1:$AP$42,MATCH(BV47,'Tabela kolorów'!$A$1:$AP$1,0),MATCH(BX47,'Tabela kolorów'!$A$1:$A$42,0))=1,"+","-"),"")</f>
        <v/>
      </c>
      <c r="CA47" s="1" t="str">
        <f ca="1">_xlfn.IFNA(IF(INDEX('Tabela kolorów'!$A$1:$AP$42,MATCH(BW47,'Tabela kolorów'!$A$1:$AP$1,0),MATCH(BX47,'Tabela kolorów'!$A$1:$A$42,0))=1,"+","-"),"")</f>
        <v/>
      </c>
      <c r="CB47" t="str">
        <f t="shared" ca="1" si="98"/>
        <v/>
      </c>
      <c r="CC47" t="str">
        <f t="shared" ca="1" si="188"/>
        <v/>
      </c>
      <c r="CD47" t="str">
        <f t="shared" ca="1" si="189"/>
        <v/>
      </c>
      <c r="CG47">
        <v>41</v>
      </c>
      <c r="CH47" t="str">
        <f t="shared" ca="1" si="190"/>
        <v/>
      </c>
      <c r="CI47" t="str">
        <f ca="1">IF(CH47&lt;&gt;"",VLOOKUP(CH47,Tabela1[],3,FALSE),"")</f>
        <v/>
      </c>
      <c r="CJ47" t="str">
        <f t="shared" ca="1" si="252"/>
        <v/>
      </c>
      <c r="CK47" t="str">
        <f t="shared" ca="1" si="252"/>
        <v/>
      </c>
      <c r="CL47" t="str">
        <f t="shared" ca="1" si="252"/>
        <v/>
      </c>
      <c r="CM47" t="str">
        <f t="shared" ca="1" si="252"/>
        <v/>
      </c>
      <c r="CN47" t="str">
        <f t="shared" ca="1" si="252"/>
        <v/>
      </c>
      <c r="CO47" t="str">
        <f t="shared" ca="1" si="252"/>
        <v/>
      </c>
      <c r="CP47" t="str">
        <f t="shared" ca="1" si="252"/>
        <v/>
      </c>
      <c r="CQ47" t="str">
        <f t="shared" ca="1" si="252"/>
        <v/>
      </c>
      <c r="DB47" t="s">
        <v>447</v>
      </c>
      <c r="DC47" t="str">
        <f t="shared" ca="1" si="169"/>
        <v/>
      </c>
      <c r="DD47" t="str">
        <f ca="1">_xlfn.IFNA(IF(VLOOKUP($DC47,Tabela1[#All],6,FALSE)&lt;&gt;0,VLOOKUP($DC47,Tabela1[#All],6,FALSE),""),"")</f>
        <v/>
      </c>
      <c r="DE47" t="str">
        <f ca="1">_xlfn.IFNA(IF(VLOOKUP($DC47,Tabela1[#All],7,FALSE)&lt;&gt;0,VLOOKUP($DC47,Tabela1[#All],7,FALSE),""),"")</f>
        <v/>
      </c>
      <c r="DF47" t="str">
        <f ca="1">_xlfn.IFNA(IF(VLOOKUP($DC47,Tabela1[#All],8,FALSE)&lt;&gt;0,VLOOKUP($DC47,Tabela1[#All],8,FALSE),""),"")</f>
        <v/>
      </c>
      <c r="DG47" t="str">
        <f ca="1">_xlfn.IFNA(IF(VLOOKUP($DC47,Tabela1[#All],10,FALSE)&lt;&gt;"0",VLOOKUP($DC47,Tabela1[#All],10,FALSE),""),"")</f>
        <v/>
      </c>
      <c r="DH47" t="str">
        <f t="shared" ca="1" si="191"/>
        <v/>
      </c>
      <c r="DI47" t="str">
        <f t="shared" ca="1" si="192"/>
        <v/>
      </c>
      <c r="DJ47" t="str">
        <f t="shared" ca="1" si="193"/>
        <v/>
      </c>
      <c r="DK47" t="str">
        <f t="shared" ca="1" si="194"/>
        <v/>
      </c>
      <c r="DL47" t="str">
        <f t="shared" ca="1" si="195"/>
        <v/>
      </c>
      <c r="DM47" t="str">
        <f t="shared" ca="1" si="196"/>
        <v/>
      </c>
      <c r="DN47" t="str">
        <f t="shared" ca="1" si="197"/>
        <v/>
      </c>
      <c r="DO47" t="str">
        <f t="shared" ca="1" si="134"/>
        <v/>
      </c>
      <c r="DP47" t="str">
        <f t="shared" ca="1" si="253"/>
        <v/>
      </c>
      <c r="DQ47" t="str">
        <f t="shared" ca="1" si="253"/>
        <v/>
      </c>
      <c r="DR47" t="str">
        <f t="shared" ca="1" si="253"/>
        <v/>
      </c>
      <c r="DS47" t="str">
        <f ca="1">_xlfn.IFNA(IF(INDEX('Tabela kolorów'!$A$1:$AP$42,MATCH(DP47,'Tabela kolorów'!$A$1:$AP$1,0),MATCH(DQ47,'Tabela kolorów'!$A$1:$A$42,0))=1,"+","-"),"")</f>
        <v/>
      </c>
      <c r="DT47" s="1" t="str">
        <f ca="1">_xlfn.IFNA(IF(INDEX('Tabela kolorów'!$A$1:$AP$42,MATCH(DP47,'Tabela kolorów'!$A$1:$AP$1,0),MATCH(DR47,'Tabela kolorów'!$A$1:$A$42,0))=1,"+","-"),"")</f>
        <v/>
      </c>
      <c r="DU47" s="1" t="str">
        <f ca="1">_xlfn.IFNA(IF(INDEX('Tabela kolorów'!$A$1:$AP$42,MATCH(DQ47,'Tabela kolorów'!$A$1:$AP$1,0),MATCH(DR47,'Tabela kolorów'!$A$1:$A$42,0))=1,"+","-"),"")</f>
        <v/>
      </c>
      <c r="DV47" t="str">
        <f t="shared" ca="1" si="120"/>
        <v/>
      </c>
      <c r="DW47" t="str">
        <f t="shared" ca="1" si="198"/>
        <v/>
      </c>
      <c r="DX47" t="str">
        <f t="shared" ca="1" si="199"/>
        <v/>
      </c>
      <c r="EA47">
        <v>41</v>
      </c>
      <c r="EB47" t="str">
        <f t="shared" ca="1" si="200"/>
        <v/>
      </c>
      <c r="EC47" t="str">
        <f ca="1">IF(EB47&lt;&gt;"",VLOOKUP(EB47,Tabela1[],3,FALSE),"")</f>
        <v/>
      </c>
      <c r="ED47" t="str">
        <f t="shared" ca="1" si="254"/>
        <v/>
      </c>
      <c r="EE47" t="str">
        <f t="shared" ca="1" si="254"/>
        <v/>
      </c>
      <c r="EF47" t="str">
        <f t="shared" ca="1" si="254"/>
        <v/>
      </c>
      <c r="EG47" t="str">
        <f t="shared" ca="1" si="254"/>
        <v/>
      </c>
      <c r="EH47" t="str">
        <f t="shared" ca="1" si="254"/>
        <v/>
      </c>
      <c r="EI47" t="str">
        <f t="shared" ca="1" si="254"/>
        <v/>
      </c>
      <c r="EJ47" t="str">
        <f t="shared" ca="1" si="254"/>
        <v/>
      </c>
      <c r="EK47" t="str">
        <f t="shared" ca="1" si="254"/>
        <v/>
      </c>
      <c r="EV47" t="s">
        <v>447</v>
      </c>
      <c r="EW47" t="str">
        <f t="shared" ca="1" si="170"/>
        <v/>
      </c>
      <c r="EX47" t="str">
        <f ca="1">_xlfn.IFNA(IF(VLOOKUP($EW47,Tabela1[#All],6,FALSE)&lt;&gt;0,VLOOKUP($EW47,Tabela1[#All],6,FALSE),""),"")</f>
        <v/>
      </c>
      <c r="EY47" t="str">
        <f ca="1">_xlfn.IFNA(IF(VLOOKUP($EW47,Tabela1[#All],7,FALSE)&lt;&gt;0,VLOOKUP($EW47,Tabela1[#All],7,FALSE),""),"")</f>
        <v/>
      </c>
      <c r="EZ47" t="str">
        <f ca="1">_xlfn.IFNA(IF(VLOOKUP($EW47,Tabela1[#All],8,FALSE)&lt;&gt;0,VLOOKUP($EW47,Tabela1[#All],8,FALSE),""),"")</f>
        <v/>
      </c>
      <c r="FA47" t="str">
        <f ca="1">_xlfn.IFNA(IF(VLOOKUP($EW47,Tabela1[#All],10,FALSE)&lt;&gt;"0",VLOOKUP($EW47,Tabela1[#All],10,FALSE),""),"")</f>
        <v/>
      </c>
      <c r="FB47" t="str">
        <f t="shared" ca="1" si="201"/>
        <v/>
      </c>
      <c r="FC47" t="str">
        <f t="shared" ca="1" si="202"/>
        <v/>
      </c>
      <c r="FD47" t="str">
        <f t="shared" ca="1" si="203"/>
        <v/>
      </c>
      <c r="FE47" t="str">
        <f t="shared" ca="1" si="204"/>
        <v/>
      </c>
      <c r="FF47" t="str">
        <f t="shared" ca="1" si="205"/>
        <v/>
      </c>
      <c r="FG47" t="str">
        <f t="shared" ca="1" si="206"/>
        <v/>
      </c>
      <c r="FH47" t="str">
        <f t="shared" ca="1" si="207"/>
        <v/>
      </c>
      <c r="FI47" t="str">
        <f t="shared" ca="1" si="103"/>
        <v/>
      </c>
      <c r="FJ47" t="str">
        <f t="shared" ca="1" si="255"/>
        <v/>
      </c>
      <c r="FK47" t="str">
        <f t="shared" ca="1" si="255"/>
        <v/>
      </c>
      <c r="FL47" t="str">
        <f t="shared" ca="1" si="255"/>
        <v/>
      </c>
      <c r="FM47" t="str">
        <f ca="1">_xlfn.IFNA(IF(INDEX('Tabela kolorów'!$A$1:$AP$42,MATCH(FJ47,'Tabela kolorów'!$A$1:$AP$1,0),MATCH(FK47,'Tabela kolorów'!$A$1:$A$42,0))=1,"+","-"),"")</f>
        <v/>
      </c>
      <c r="FN47" s="1" t="str">
        <f ca="1">_xlfn.IFNA(IF(INDEX('Tabela kolorów'!$A$1:$AP$42,MATCH(FJ47,'Tabela kolorów'!$A$1:$AP$1,0),MATCH(FL47,'Tabela kolorów'!$A$1:$A$42,0))=1,"+","-"),"")</f>
        <v/>
      </c>
      <c r="FO47" s="1" t="str">
        <f ca="1">_xlfn.IFNA(IF(INDEX('Tabela kolorów'!$A$1:$AP$42,MATCH(FK47,'Tabela kolorów'!$A$1:$AP$1,0),MATCH(FL47,'Tabela kolorów'!$A$1:$A$42,0))=1,"+","-"),"")</f>
        <v/>
      </c>
      <c r="FP47" t="str">
        <f t="shared" ca="1" si="121"/>
        <v/>
      </c>
      <c r="FQ47" t="str">
        <f t="shared" ca="1" si="208"/>
        <v/>
      </c>
      <c r="FR47" t="str">
        <f t="shared" ca="1" si="209"/>
        <v/>
      </c>
      <c r="FU47">
        <v>41</v>
      </c>
      <c r="FV47" t="str">
        <f t="shared" ca="1" si="210"/>
        <v/>
      </c>
      <c r="FW47" t="str">
        <f ca="1">IF(FV47&lt;&gt;"",VLOOKUP(FV47,Tabela1[],3,FALSE),"")</f>
        <v/>
      </c>
      <c r="FX47" t="str">
        <f t="shared" ca="1" si="256"/>
        <v/>
      </c>
      <c r="FY47" t="str">
        <f t="shared" ca="1" si="256"/>
        <v/>
      </c>
      <c r="FZ47" t="str">
        <f t="shared" ca="1" si="256"/>
        <v/>
      </c>
      <c r="GA47" t="str">
        <f t="shared" ca="1" si="256"/>
        <v/>
      </c>
      <c r="GB47" t="str">
        <f t="shared" ca="1" si="256"/>
        <v/>
      </c>
      <c r="GC47" t="str">
        <f t="shared" ca="1" si="256"/>
        <v/>
      </c>
      <c r="GD47" t="str">
        <f t="shared" ca="1" si="256"/>
        <v/>
      </c>
      <c r="GE47" t="str">
        <f t="shared" ca="1" si="256"/>
        <v/>
      </c>
      <c r="GP47" t="s">
        <v>447</v>
      </c>
      <c r="GQ47" t="str">
        <f t="shared" ca="1" si="171"/>
        <v/>
      </c>
      <c r="GR47" t="str">
        <f ca="1">_xlfn.IFNA(IF(VLOOKUP($GQ47,Tabela1[#All],6,FALSE)&lt;&gt;0,VLOOKUP($GQ47,Tabela1[#All],6,FALSE),""),"")</f>
        <v/>
      </c>
      <c r="GS47" t="str">
        <f ca="1">_xlfn.IFNA(IF(VLOOKUP($GQ47,Tabela1[#All],7,FALSE)&lt;&gt;0,VLOOKUP($GQ47,Tabela1[#All],7,FALSE),""),"")</f>
        <v/>
      </c>
      <c r="GT47" t="str">
        <f ca="1">_xlfn.IFNA(IF(VLOOKUP($GQ47,Tabela1[#All],8,FALSE)&lt;&gt;0,VLOOKUP($GQ47,Tabela1[#All],8,FALSE),""),"")</f>
        <v/>
      </c>
      <c r="GU47" t="str">
        <f ca="1">_xlfn.IFNA(IF(VLOOKUP($GQ47,Tabela1[#All],10,FALSE)&lt;&gt;"0",VLOOKUP($GQ47,Tabela1[#All],10,FALSE),""),"")</f>
        <v/>
      </c>
      <c r="GV47" t="str">
        <f t="shared" ca="1" si="211"/>
        <v/>
      </c>
      <c r="GW47" t="str">
        <f t="shared" ca="1" si="212"/>
        <v/>
      </c>
      <c r="GX47" t="str">
        <f t="shared" ca="1" si="213"/>
        <v/>
      </c>
      <c r="GY47" t="str">
        <f t="shared" ca="1" si="214"/>
        <v/>
      </c>
      <c r="GZ47" t="str">
        <f t="shared" ca="1" si="215"/>
        <v/>
      </c>
      <c r="HA47" t="str">
        <f t="shared" ca="1" si="216"/>
        <v/>
      </c>
      <c r="HB47" t="str">
        <f t="shared" ca="1" si="217"/>
        <v/>
      </c>
      <c r="HC47" t="str">
        <f t="shared" ca="1" si="105"/>
        <v/>
      </c>
      <c r="HD47" t="str">
        <f t="shared" ca="1" si="257"/>
        <v/>
      </c>
      <c r="HE47" t="str">
        <f t="shared" ca="1" si="257"/>
        <v/>
      </c>
      <c r="HF47" t="str">
        <f t="shared" ca="1" si="257"/>
        <v/>
      </c>
      <c r="HG47" t="str">
        <f ca="1">_xlfn.IFNA(IF(INDEX('Tabela kolorów'!$A$1:$AP$42,MATCH(HD47,'Tabela kolorów'!$A$1:$AP$1,0),MATCH(HE47,'Tabela kolorów'!$A$1:$A$42,0))=1,"+","-"),"")</f>
        <v/>
      </c>
      <c r="HH47" s="1" t="str">
        <f ca="1">_xlfn.IFNA(IF(INDEX('Tabela kolorów'!$A$1:$AP$42,MATCH(HD47,'Tabela kolorów'!$A$1:$AP$1,0),MATCH(HF47,'Tabela kolorów'!$A$1:$A$42,0))=1,"+","-"),"")</f>
        <v/>
      </c>
      <c r="HI47" s="1" t="str">
        <f ca="1">_xlfn.IFNA(IF(INDEX('Tabela kolorów'!$A$1:$AP$42,MATCH(HE47,'Tabela kolorów'!$A$1:$AP$1,0),MATCH(HF47,'Tabela kolorów'!$A$1:$A$42,0))=1,"+","-"),"")</f>
        <v/>
      </c>
      <c r="HJ47" t="str">
        <f t="shared" ca="1" si="122"/>
        <v/>
      </c>
      <c r="HK47" t="str">
        <f t="shared" ca="1" si="218"/>
        <v/>
      </c>
      <c r="HL47" t="str">
        <f t="shared" ca="1" si="219"/>
        <v/>
      </c>
      <c r="HO47">
        <v>41</v>
      </c>
      <c r="HP47" t="str">
        <f t="shared" ca="1" si="220"/>
        <v/>
      </c>
      <c r="HQ47" t="str">
        <f ca="1">IF(HP47&lt;&gt;"",VLOOKUP(HP47,Tabela1[],3,FALSE),"")</f>
        <v/>
      </c>
      <c r="HR47" t="str">
        <f t="shared" ca="1" si="258"/>
        <v/>
      </c>
      <c r="HS47" t="str">
        <f t="shared" ca="1" si="258"/>
        <v/>
      </c>
      <c r="HT47" t="str">
        <f t="shared" ca="1" si="258"/>
        <v/>
      </c>
      <c r="HU47" t="str">
        <f t="shared" ca="1" si="258"/>
        <v/>
      </c>
      <c r="HV47" t="str">
        <f t="shared" ca="1" si="258"/>
        <v/>
      </c>
      <c r="HW47" t="str">
        <f t="shared" ca="1" si="258"/>
        <v/>
      </c>
      <c r="HX47" t="str">
        <f t="shared" ca="1" si="258"/>
        <v/>
      </c>
      <c r="HY47" t="str">
        <f t="shared" ca="1" si="258"/>
        <v/>
      </c>
      <c r="IJ47" t="s">
        <v>447</v>
      </c>
      <c r="IK47" t="str">
        <f t="shared" ca="1" si="172"/>
        <v/>
      </c>
      <c r="IL47" t="str">
        <f ca="1">_xlfn.IFNA(IF(VLOOKUP($IK47,Tabela1[#All],6,FALSE)&lt;&gt;0,VLOOKUP($IK47,Tabela1[#All],6,FALSE),""),"")</f>
        <v/>
      </c>
      <c r="IM47" t="str">
        <f ca="1">_xlfn.IFNA(IF(VLOOKUP($IK47,Tabela1[#All],7,FALSE)&lt;&gt;0,VLOOKUP($IK47,Tabela1[#All],7,FALSE),""),"")</f>
        <v/>
      </c>
      <c r="IN47" t="str">
        <f ca="1">_xlfn.IFNA(IF(VLOOKUP($IK47,Tabela1[#All],8,FALSE)&lt;&gt;0,VLOOKUP($IK47,Tabela1[#All],8,FALSE),""),"")</f>
        <v/>
      </c>
      <c r="IO47" t="str">
        <f ca="1">_xlfn.IFNA(IF(VLOOKUP($IK47,Tabela1[#All],10,FALSE)&lt;&gt;"0",VLOOKUP($IK47,Tabela1[#All],10,FALSE),""),"")</f>
        <v/>
      </c>
      <c r="IP47" t="str">
        <f t="shared" ca="1" si="221"/>
        <v/>
      </c>
      <c r="IQ47" t="str">
        <f t="shared" ca="1" si="222"/>
        <v/>
      </c>
      <c r="IR47" t="str">
        <f t="shared" ca="1" si="223"/>
        <v/>
      </c>
      <c r="IS47" t="str">
        <f t="shared" ca="1" si="224"/>
        <v/>
      </c>
      <c r="IT47" t="str">
        <f t="shared" ca="1" si="225"/>
        <v/>
      </c>
      <c r="IU47" t="str">
        <f t="shared" ca="1" si="226"/>
        <v/>
      </c>
      <c r="IV47" t="str">
        <f t="shared" ca="1" si="227"/>
        <v/>
      </c>
      <c r="IW47" t="str">
        <f t="shared" ca="1" si="107"/>
        <v/>
      </c>
      <c r="IX47" t="str">
        <f t="shared" ca="1" si="259"/>
        <v/>
      </c>
      <c r="IY47" t="str">
        <f t="shared" ca="1" si="259"/>
        <v/>
      </c>
      <c r="IZ47" t="str">
        <f t="shared" ca="1" si="259"/>
        <v/>
      </c>
      <c r="JA47" t="str">
        <f ca="1">_xlfn.IFNA(IF(INDEX('Tabela kolorów'!$A$1:$AP$42,MATCH(IX47,'Tabela kolorów'!$A$1:$AP$1,0),MATCH(IY47,'Tabela kolorów'!$A$1:$A$42,0))=1,"+","-"),"")</f>
        <v/>
      </c>
      <c r="JB47" s="1" t="str">
        <f ca="1">_xlfn.IFNA(IF(INDEX('Tabela kolorów'!$A$1:$AP$42,MATCH(IX47,'Tabela kolorów'!$A$1:$AP$1,0),MATCH(IZ47,'Tabela kolorów'!$A$1:$A$42,0))=1,"+","-"),"")</f>
        <v/>
      </c>
      <c r="JC47" s="1" t="str">
        <f ca="1">_xlfn.IFNA(IF(INDEX('Tabela kolorów'!$A$1:$AP$42,MATCH(IY47,'Tabela kolorów'!$A$1:$AP$1,0),MATCH(IZ47,'Tabela kolorów'!$A$1:$A$42,0))=1,"+","-"),"")</f>
        <v/>
      </c>
      <c r="JD47" t="str">
        <f t="shared" ca="1" si="123"/>
        <v/>
      </c>
      <c r="JE47" t="str">
        <f t="shared" ca="1" si="228"/>
        <v/>
      </c>
      <c r="JF47" t="str">
        <f t="shared" ca="1" si="229"/>
        <v/>
      </c>
      <c r="JI47">
        <v>41</v>
      </c>
      <c r="JJ47" t="str">
        <f t="shared" ca="1" si="230"/>
        <v/>
      </c>
      <c r="JK47" t="str">
        <f ca="1">IF(JJ47&lt;&gt;"",VLOOKUP(JJ47,Tabela1[],3,FALSE),"")</f>
        <v/>
      </c>
      <c r="JL47" t="str">
        <f t="shared" ca="1" si="260"/>
        <v/>
      </c>
      <c r="JM47" t="str">
        <f t="shared" ca="1" si="260"/>
        <v/>
      </c>
      <c r="JN47" t="str">
        <f t="shared" ca="1" si="260"/>
        <v/>
      </c>
      <c r="JO47" t="str">
        <f t="shared" ca="1" si="260"/>
        <v/>
      </c>
      <c r="JP47" t="str">
        <f t="shared" ca="1" si="260"/>
        <v/>
      </c>
      <c r="JQ47" t="str">
        <f t="shared" ca="1" si="260"/>
        <v/>
      </c>
      <c r="JR47" t="str">
        <f t="shared" ca="1" si="260"/>
        <v/>
      </c>
      <c r="JS47" t="str">
        <f t="shared" ca="1" si="260"/>
        <v/>
      </c>
      <c r="KD47" t="s">
        <v>447</v>
      </c>
      <c r="KE47" t="str">
        <f t="shared" ca="1" si="173"/>
        <v/>
      </c>
      <c r="KF47" t="str">
        <f ca="1">_xlfn.IFNA(IF(VLOOKUP($KE47,Tabela1[#All],6,FALSE)&lt;&gt;0,VLOOKUP($KE47,Tabela1[#All],6,FALSE),""),"")</f>
        <v/>
      </c>
      <c r="KG47" t="str">
        <f ca="1">_xlfn.IFNA(IF(VLOOKUP($KE47,Tabela1[#All],7,FALSE)&lt;&gt;0,VLOOKUP($KE47,Tabela1[#All],7,FALSE),""),"")</f>
        <v/>
      </c>
      <c r="KH47" t="str">
        <f ca="1">_xlfn.IFNA(IF(VLOOKUP($KE47,Tabela1[#All],8,FALSE)&lt;&gt;0,VLOOKUP($KE47,Tabela1[#All],8,FALSE),""),"")</f>
        <v/>
      </c>
      <c r="KI47" t="str">
        <f ca="1">_xlfn.IFNA(IF(VLOOKUP($KE47,Tabela1[#All],10,FALSE)&lt;&gt;"0",VLOOKUP($KE47,Tabela1[#All],10,FALSE),""),"")</f>
        <v/>
      </c>
      <c r="KJ47" t="str">
        <f t="shared" ca="1" si="239"/>
        <v/>
      </c>
      <c r="KK47" t="str">
        <f t="shared" ca="1" si="240"/>
        <v/>
      </c>
      <c r="KL47" t="str">
        <f t="shared" ca="1" si="241"/>
        <v/>
      </c>
      <c r="KM47" t="str">
        <f t="shared" ca="1" si="231"/>
        <v/>
      </c>
      <c r="KN47" t="str">
        <f t="shared" ca="1" si="232"/>
        <v/>
      </c>
      <c r="KO47" t="str">
        <f t="shared" ca="1" si="233"/>
        <v/>
      </c>
      <c r="KP47" t="str">
        <f t="shared" ca="1" si="234"/>
        <v/>
      </c>
      <c r="KQ47" t="str">
        <f t="shared" ca="1" si="112"/>
        <v/>
      </c>
      <c r="KR47" t="str">
        <f t="shared" ca="1" si="261"/>
        <v/>
      </c>
      <c r="KS47" t="str">
        <f t="shared" ca="1" si="261"/>
        <v/>
      </c>
      <c r="KT47" t="str">
        <f t="shared" ca="1" si="261"/>
        <v/>
      </c>
      <c r="KU47" t="str">
        <f ca="1">_xlfn.IFNA(IF(INDEX('Tabela kolorów'!$A$1:$AP$42,MATCH(KR47,'Tabela kolorów'!$A$1:$AP$1,0),MATCH(KS47,'Tabela kolorów'!$A$1:$A$42,0))=1,"+","-"),"")</f>
        <v/>
      </c>
      <c r="KV47" s="1" t="str">
        <f ca="1">_xlfn.IFNA(IF(INDEX('Tabela kolorów'!$A$1:$AP$42,MATCH(KR47,'Tabela kolorów'!$A$1:$AP$1,0),MATCH(KT47,'Tabela kolorów'!$A$1:$A$42,0))=1,"+","-"),"")</f>
        <v/>
      </c>
      <c r="KW47" s="1" t="str">
        <f ca="1">_xlfn.IFNA(IF(INDEX('Tabela kolorów'!$A$1:$AP$42,MATCH(KS47,'Tabela kolorów'!$A$1:$AP$1,0),MATCH(KT47,'Tabela kolorów'!$A$1:$A$42,0))=1,"+","-"),"")</f>
        <v/>
      </c>
      <c r="KX47" t="str">
        <f t="shared" ca="1" si="133"/>
        <v/>
      </c>
      <c r="KY47" t="str">
        <f t="shared" ca="1" si="235"/>
        <v/>
      </c>
      <c r="KZ47" t="str">
        <f t="shared" ca="1" si="236"/>
        <v/>
      </c>
      <c r="LC47">
        <v>41</v>
      </c>
      <c r="LD47" t="str">
        <f t="shared" ca="1" si="237"/>
        <v/>
      </c>
      <c r="LE47" t="str">
        <f ca="1">IF(LD47&lt;&gt;"",VLOOKUP(LD47,Tabela1[],3,FALSE),"")</f>
        <v/>
      </c>
      <c r="LF47" t="str">
        <f t="shared" ca="1" si="262"/>
        <v/>
      </c>
      <c r="LG47" t="str">
        <f t="shared" ca="1" si="262"/>
        <v/>
      </c>
      <c r="LH47" t="str">
        <f t="shared" ca="1" si="262"/>
        <v/>
      </c>
      <c r="LI47" t="str">
        <f t="shared" ca="1" si="262"/>
        <v/>
      </c>
      <c r="LJ47" t="str">
        <f t="shared" ca="1" si="262"/>
        <v/>
      </c>
      <c r="LK47" t="str">
        <f t="shared" ca="1" si="262"/>
        <v/>
      </c>
      <c r="LL47" t="str">
        <f t="shared" ca="1" si="262"/>
        <v/>
      </c>
      <c r="LM47" t="str">
        <f t="shared" ca="1" si="262"/>
        <v/>
      </c>
    </row>
    <row r="48" spans="1:325" x14ac:dyDescent="0.3">
      <c r="L48" s="679">
        <v>20</v>
      </c>
      <c r="N48" s="672" t="str">
        <f>_xlfn.IFNA(IF(VLOOKUP($M48,Tabela1[#All],6,FALSE)&lt;&gt;0,VLOOKUP($M48,Tabela1[#All],6,FALSE),""),"")</f>
        <v/>
      </c>
      <c r="O48" s="672" t="str">
        <f>_xlfn.IFNA(IF(VLOOKUP($M48,Tabela1[#All],7,FALSE)&lt;&gt;0,VLOOKUP($M48,Tabela1[#All],7,FALSE),""),"")</f>
        <v/>
      </c>
      <c r="P48" s="672" t="str">
        <f>_xlfn.IFNA(IF(VLOOKUP($M48,Tabela1[#All],8,FALSE)&lt;&gt;0,VLOOKUP($M48,Tabela1[#All],8,FALSE),""),"")</f>
        <v/>
      </c>
      <c r="Q48" s="684" t="str">
        <f>_xlfn.IFNA(IF(VLOOKUP($M48,Tabela1[#All],10,FALSE)&lt;&gt;"0",VLOOKUP($M48,Tabela1[#All],10,FALSE),""),"")</f>
        <v/>
      </c>
      <c r="R48" s="686" t="str">
        <f t="shared" si="242"/>
        <v/>
      </c>
      <c r="S48" s="672" t="str">
        <f t="shared" si="243"/>
        <v/>
      </c>
      <c r="T48" s="672" t="str">
        <f t="shared" si="244"/>
        <v/>
      </c>
      <c r="U48" s="672" t="str">
        <f t="shared" si="245"/>
        <v/>
      </c>
      <c r="V48" s="672" t="str">
        <f t="shared" si="246"/>
        <v/>
      </c>
      <c r="W48" s="672" t="str">
        <f t="shared" si="247"/>
        <v/>
      </c>
      <c r="X48" s="687" t="str">
        <f t="shared" si="248"/>
        <v/>
      </c>
      <c r="Y48" s="686" t="str">
        <f t="shared" si="129"/>
        <v/>
      </c>
      <c r="Z48" s="672" t="str">
        <f t="shared" ref="Z48:AB67" si="264">TRIM(MID(SUBSTITUTE($Y48,";",REPT(" ",LEN($Y48))),Z$7*LEN($Y48)+1,LEN($Y48)))</f>
        <v/>
      </c>
      <c r="AA48" s="672" t="str">
        <f t="shared" si="264"/>
        <v/>
      </c>
      <c r="AB48" s="679" t="str">
        <f t="shared" si="264"/>
        <v/>
      </c>
      <c r="AC48" s="685" t="str">
        <f>_xlfn.IFNA(IF(INDEX('Tabela kolorów'!$A$1:$AP$42,MATCH(Z48,'Tabela kolorów'!$A$1:$AP$1,0),MATCH(AA48,'Tabela kolorów'!$A$1:$A$42,0))=1,"+","-"),"")</f>
        <v/>
      </c>
      <c r="AD48" s="10" t="str">
        <f>_xlfn.IFNA(IF(INDEX('Tabela kolorów'!$A$1:$AP$42,MATCH(Z48,'Tabela kolorów'!$A$1:$AP$1,0),MATCH(AB48,'Tabela kolorów'!$A$1:$A$42,0))=1,"+","-"),"")</f>
        <v/>
      </c>
      <c r="AE48" s="10" t="str">
        <f>_xlfn.IFNA(IF(INDEX('Tabela kolorów'!$A$1:$AP$42,MATCH(AA48,'Tabela kolorów'!$A$1:$AP$1,0),MATCH(AB48,'Tabela kolorów'!$A$1:$A$42,0))=1,"+","-"),"")</f>
        <v/>
      </c>
      <c r="AF48" s="679" t="str">
        <f t="shared" si="136"/>
        <v/>
      </c>
      <c r="AG48" s="688" t="str">
        <f t="shared" si="249"/>
        <v/>
      </c>
      <c r="AH48" s="701" t="str">
        <f t="shared" si="250"/>
        <v/>
      </c>
      <c r="AK48" s="10">
        <v>41</v>
      </c>
      <c r="AL48" s="672" t="str">
        <f t="shared" ca="1" si="238"/>
        <v/>
      </c>
      <c r="AM48" s="672" t="str">
        <f ca="1">IF(AL48&lt;&gt;"",VLOOKUP(AL48,Tabela1[],3,FALSE),"")</f>
        <v/>
      </c>
      <c r="AN48" s="672" t="str">
        <f t="shared" ca="1" si="263"/>
        <v/>
      </c>
      <c r="AO48" s="672" t="str">
        <f t="shared" ca="1" si="263"/>
        <v/>
      </c>
      <c r="AP48" s="672" t="str">
        <f t="shared" ca="1" si="263"/>
        <v/>
      </c>
      <c r="AQ48" s="672" t="str">
        <f t="shared" ca="1" si="263"/>
        <v/>
      </c>
      <c r="AR48" s="672" t="str">
        <f t="shared" ca="1" si="263"/>
        <v/>
      </c>
      <c r="AS48" s="672" t="str">
        <f t="shared" ca="1" si="263"/>
        <v/>
      </c>
      <c r="AT48" s="672" t="str">
        <f t="shared" ca="1" si="263"/>
        <v/>
      </c>
      <c r="AU48" s="672" t="str">
        <f t="shared" ca="1" si="263"/>
        <v/>
      </c>
      <c r="BG48" s="392"/>
      <c r="BH48">
        <v>1</v>
      </c>
      <c r="BI48" t="str">
        <f t="shared" ref="BI48:BI68" ca="1" si="265">AZ9</f>
        <v/>
      </c>
      <c r="BJ48" t="str">
        <f ca="1">_xlfn.IFNA(IF(VLOOKUP($BI48,Tabela1[#All],6,FALSE)&lt;&gt;0,VLOOKUP($BI48,Tabela1[#All],6,FALSE),""),"")</f>
        <v/>
      </c>
      <c r="BK48" t="str">
        <f ca="1">_xlfn.IFNA(IF(VLOOKUP($BI48,Tabela1[#All],7,FALSE)&lt;&gt;0,VLOOKUP($BI48,Tabela1[#All],7,FALSE),""),"")</f>
        <v/>
      </c>
      <c r="BL48" t="str">
        <f ca="1">_xlfn.IFNA(IF(VLOOKUP($BI48,Tabela1[#All],8,FALSE)&lt;&gt;0,VLOOKUP($BI48,Tabela1[#All],8,FALSE),""),"")</f>
        <v/>
      </c>
      <c r="BM48" t="str">
        <f ca="1">_xlfn.IFNA(IF(VLOOKUP($BI48,Tabela1[#All],10,FALSE)&lt;&gt;"0",VLOOKUP($BI48,Tabela1[#All],10,FALSE),""),"")</f>
        <v/>
      </c>
      <c r="BN48" t="str">
        <f t="shared" ca="1" si="181"/>
        <v/>
      </c>
      <c r="BO48" t="str">
        <f t="shared" ca="1" si="182"/>
        <v/>
      </c>
      <c r="BP48" t="str">
        <f t="shared" ca="1" si="183"/>
        <v/>
      </c>
      <c r="BQ48" t="str">
        <f t="shared" ca="1" si="184"/>
        <v/>
      </c>
      <c r="BR48" t="str">
        <f t="shared" ca="1" si="185"/>
        <v/>
      </c>
      <c r="BS48" t="str">
        <f t="shared" ca="1" si="186"/>
        <v/>
      </c>
      <c r="BT48" t="str">
        <f t="shared" ca="1" si="187"/>
        <v/>
      </c>
      <c r="BU48" t="str">
        <f t="shared" ca="1" si="97"/>
        <v/>
      </c>
      <c r="BV48" t="str">
        <f t="shared" ca="1" si="251"/>
        <v/>
      </c>
      <c r="BW48" t="str">
        <f t="shared" ca="1" si="251"/>
        <v/>
      </c>
      <c r="BX48" t="str">
        <f t="shared" ca="1" si="251"/>
        <v/>
      </c>
      <c r="BY48" t="str">
        <f ca="1">_xlfn.IFNA(IF(INDEX('Tabela kolorów'!$A$1:$AP$42,MATCH(BV48,'Tabela kolorów'!$A$1:$AP$1,0),MATCH(BW48,'Tabela kolorów'!$A$1:$A$42,0))=1,"+","-"),"")</f>
        <v/>
      </c>
      <c r="BZ48" s="1" t="str">
        <f ca="1">_xlfn.IFNA(IF(INDEX('Tabela kolorów'!$A$1:$AP$42,MATCH(BV48,'Tabela kolorów'!$A$1:$AP$1,0),MATCH(BX48,'Tabela kolorów'!$A$1:$A$42,0))=1,"+","-"),"")</f>
        <v/>
      </c>
      <c r="CA48" s="1" t="str">
        <f ca="1">_xlfn.IFNA(IF(INDEX('Tabela kolorów'!$A$1:$AP$42,MATCH(BW48,'Tabela kolorów'!$A$1:$AP$1,0),MATCH(BX48,'Tabela kolorów'!$A$1:$A$42,0))=1,"+","-"),"")</f>
        <v/>
      </c>
      <c r="CB48" t="str">
        <f t="shared" ca="1" si="98"/>
        <v/>
      </c>
      <c r="CC48" t="str">
        <f t="shared" ca="1" si="188"/>
        <v/>
      </c>
      <c r="CD48" t="str">
        <f t="shared" ca="1" si="189"/>
        <v/>
      </c>
      <c r="CG48">
        <v>42</v>
      </c>
      <c r="CH48" t="str">
        <f t="shared" ca="1" si="190"/>
        <v/>
      </c>
      <c r="CI48" t="str">
        <f ca="1">IF(CH48&lt;&gt;"",VLOOKUP(CH48,Tabela1[],3,FALSE),"")</f>
        <v/>
      </c>
      <c r="CJ48" t="str">
        <f t="shared" ca="1" si="252"/>
        <v/>
      </c>
      <c r="CK48" t="str">
        <f t="shared" ca="1" si="252"/>
        <v/>
      </c>
      <c r="CL48" t="str">
        <f t="shared" ca="1" si="252"/>
        <v/>
      </c>
      <c r="CM48" t="str">
        <f t="shared" ca="1" si="252"/>
        <v/>
      </c>
      <c r="CN48" t="str">
        <f t="shared" ca="1" si="252"/>
        <v/>
      </c>
      <c r="CO48" t="str">
        <f t="shared" ca="1" si="252"/>
        <v/>
      </c>
      <c r="CP48" t="str">
        <f t="shared" ca="1" si="252"/>
        <v/>
      </c>
      <c r="CQ48" t="str">
        <f t="shared" ca="1" si="252"/>
        <v/>
      </c>
      <c r="DB48">
        <v>1</v>
      </c>
      <c r="DC48" t="str">
        <f ca="1">CU6</f>
        <v/>
      </c>
      <c r="DD48" t="str">
        <f ca="1">_xlfn.IFNA(IF(VLOOKUP($DC48,Tabela1[#All],6,FALSE)&lt;&gt;0,VLOOKUP($DC48,Tabela1[#All],6,FALSE),""),"")</f>
        <v/>
      </c>
      <c r="DE48" t="str">
        <f ca="1">_xlfn.IFNA(IF(VLOOKUP($DC48,Tabela1[#All],7,FALSE)&lt;&gt;0,VLOOKUP($DC48,Tabela1[#All],7,FALSE),""),"")</f>
        <v/>
      </c>
      <c r="DF48" t="str">
        <f ca="1">_xlfn.IFNA(IF(VLOOKUP($DC48,Tabela1[#All],8,FALSE)&lt;&gt;0,VLOOKUP($DC48,Tabela1[#All],8,FALSE),""),"")</f>
        <v/>
      </c>
      <c r="DG48" t="str">
        <f ca="1">_xlfn.IFNA(IF(VLOOKUP($DC48,Tabela1[#All],10,FALSE)&lt;&gt;"0",VLOOKUP($DC48,Tabela1[#All],10,FALSE),""),"")</f>
        <v/>
      </c>
      <c r="DH48" t="str">
        <f t="shared" ca="1" si="191"/>
        <v/>
      </c>
      <c r="DI48" t="str">
        <f t="shared" ca="1" si="192"/>
        <v/>
      </c>
      <c r="DJ48" t="str">
        <f t="shared" ca="1" si="193"/>
        <v/>
      </c>
      <c r="DK48" t="str">
        <f t="shared" ca="1" si="194"/>
        <v/>
      </c>
      <c r="DL48" t="str">
        <f t="shared" ca="1" si="195"/>
        <v/>
      </c>
      <c r="DM48" t="str">
        <f t="shared" ca="1" si="196"/>
        <v/>
      </c>
      <c r="DN48" t="str">
        <f t="shared" ca="1" si="197"/>
        <v/>
      </c>
      <c r="DO48" t="str">
        <f t="shared" ca="1" si="134"/>
        <v/>
      </c>
      <c r="DP48" t="str">
        <f t="shared" ca="1" si="253"/>
        <v/>
      </c>
      <c r="DQ48" t="str">
        <f t="shared" ca="1" si="253"/>
        <v/>
      </c>
      <c r="DR48" t="str">
        <f t="shared" ca="1" si="253"/>
        <v/>
      </c>
      <c r="DS48" t="str">
        <f ca="1">_xlfn.IFNA(IF(INDEX('Tabela kolorów'!$A$1:$AP$42,MATCH(DP48,'Tabela kolorów'!$A$1:$AP$1,0),MATCH(DQ48,'Tabela kolorów'!$A$1:$A$42,0))=1,"+","-"),"")</f>
        <v/>
      </c>
      <c r="DT48" s="1" t="str">
        <f ca="1">_xlfn.IFNA(IF(INDEX('Tabela kolorów'!$A$1:$AP$42,MATCH(DP48,'Tabela kolorów'!$A$1:$AP$1,0),MATCH(DR48,'Tabela kolorów'!$A$1:$A$42,0))=1,"+","-"),"")</f>
        <v/>
      </c>
      <c r="DU48" s="1" t="str">
        <f ca="1">_xlfn.IFNA(IF(INDEX('Tabela kolorów'!$A$1:$AP$42,MATCH(DQ48,'Tabela kolorów'!$A$1:$AP$1,0),MATCH(DR48,'Tabela kolorów'!$A$1:$A$42,0))=1,"+","-"),"")</f>
        <v/>
      </c>
      <c r="DV48" t="str">
        <f t="shared" ca="1" si="120"/>
        <v/>
      </c>
      <c r="DW48" t="str">
        <f t="shared" ca="1" si="198"/>
        <v/>
      </c>
      <c r="DX48" t="str">
        <f t="shared" ca="1" si="199"/>
        <v/>
      </c>
      <c r="EA48">
        <v>42</v>
      </c>
      <c r="EB48" t="str">
        <f t="shared" ca="1" si="200"/>
        <v/>
      </c>
      <c r="EC48" t="str">
        <f ca="1">IF(EB48&lt;&gt;"",VLOOKUP(EB48,Tabela1[],3,FALSE),"")</f>
        <v/>
      </c>
      <c r="ED48" t="str">
        <f t="shared" ca="1" si="254"/>
        <v/>
      </c>
      <c r="EE48" t="str">
        <f t="shared" ca="1" si="254"/>
        <v/>
      </c>
      <c r="EF48" t="str">
        <f t="shared" ca="1" si="254"/>
        <v/>
      </c>
      <c r="EG48" t="str">
        <f t="shared" ca="1" si="254"/>
        <v/>
      </c>
      <c r="EH48" t="str">
        <f t="shared" ca="1" si="254"/>
        <v/>
      </c>
      <c r="EI48" t="str">
        <f t="shared" ca="1" si="254"/>
        <v/>
      </c>
      <c r="EJ48" t="str">
        <f t="shared" ca="1" si="254"/>
        <v/>
      </c>
      <c r="EK48" t="str">
        <f t="shared" ca="1" si="254"/>
        <v/>
      </c>
      <c r="EV48">
        <v>1</v>
      </c>
      <c r="EW48" t="str">
        <f ca="1">EO6</f>
        <v/>
      </c>
      <c r="EX48" t="str">
        <f ca="1">_xlfn.IFNA(IF(VLOOKUP($EW48,Tabela1[#All],6,FALSE)&lt;&gt;0,VLOOKUP($EW48,Tabela1[#All],6,FALSE),""),"")</f>
        <v/>
      </c>
      <c r="EY48" t="str">
        <f ca="1">_xlfn.IFNA(IF(VLOOKUP($EW48,Tabela1[#All],7,FALSE)&lt;&gt;0,VLOOKUP($EW48,Tabela1[#All],7,FALSE),""),"")</f>
        <v/>
      </c>
      <c r="EZ48" t="str">
        <f ca="1">_xlfn.IFNA(IF(VLOOKUP($EW48,Tabela1[#All],8,FALSE)&lt;&gt;0,VLOOKUP($EW48,Tabela1[#All],8,FALSE),""),"")</f>
        <v/>
      </c>
      <c r="FA48" t="str">
        <f ca="1">_xlfn.IFNA(IF(VLOOKUP($EW48,Tabela1[#All],10,FALSE)&lt;&gt;"0",VLOOKUP($EW48,Tabela1[#All],10,FALSE),""),"")</f>
        <v/>
      </c>
      <c r="FB48" t="str">
        <f t="shared" ca="1" si="201"/>
        <v/>
      </c>
      <c r="FC48" t="str">
        <f t="shared" ca="1" si="202"/>
        <v/>
      </c>
      <c r="FD48" t="str">
        <f t="shared" ca="1" si="203"/>
        <v/>
      </c>
      <c r="FE48" t="str">
        <f t="shared" ca="1" si="204"/>
        <v/>
      </c>
      <c r="FF48" t="str">
        <f t="shared" ca="1" si="205"/>
        <v/>
      </c>
      <c r="FG48" t="str">
        <f t="shared" ca="1" si="206"/>
        <v/>
      </c>
      <c r="FH48" t="str">
        <f t="shared" ca="1" si="207"/>
        <v/>
      </c>
      <c r="FI48" t="str">
        <f t="shared" ca="1" si="103"/>
        <v/>
      </c>
      <c r="FJ48" t="str">
        <f t="shared" ca="1" si="255"/>
        <v/>
      </c>
      <c r="FK48" t="str">
        <f t="shared" ca="1" si="255"/>
        <v/>
      </c>
      <c r="FL48" t="str">
        <f t="shared" ca="1" si="255"/>
        <v/>
      </c>
      <c r="FM48" t="str">
        <f ca="1">_xlfn.IFNA(IF(INDEX('Tabela kolorów'!$A$1:$AP$42,MATCH(FJ48,'Tabela kolorów'!$A$1:$AP$1,0),MATCH(FK48,'Tabela kolorów'!$A$1:$A$42,0))=1,"+","-"),"")</f>
        <v/>
      </c>
      <c r="FN48" s="1" t="str">
        <f ca="1">_xlfn.IFNA(IF(INDEX('Tabela kolorów'!$A$1:$AP$42,MATCH(FJ48,'Tabela kolorów'!$A$1:$AP$1,0),MATCH(FL48,'Tabela kolorów'!$A$1:$A$42,0))=1,"+","-"),"")</f>
        <v/>
      </c>
      <c r="FO48" s="1" t="str">
        <f ca="1">_xlfn.IFNA(IF(INDEX('Tabela kolorów'!$A$1:$AP$42,MATCH(FK48,'Tabela kolorów'!$A$1:$AP$1,0),MATCH(FL48,'Tabela kolorów'!$A$1:$A$42,0))=1,"+","-"),"")</f>
        <v/>
      </c>
      <c r="FP48" t="str">
        <f t="shared" ca="1" si="121"/>
        <v/>
      </c>
      <c r="FQ48" t="str">
        <f t="shared" ca="1" si="208"/>
        <v/>
      </c>
      <c r="FR48" t="str">
        <f t="shared" ca="1" si="209"/>
        <v/>
      </c>
      <c r="FU48">
        <v>42</v>
      </c>
      <c r="FV48" t="str">
        <f t="shared" ca="1" si="210"/>
        <v/>
      </c>
      <c r="FW48" t="str">
        <f ca="1">IF(FV48&lt;&gt;"",VLOOKUP(FV48,Tabela1[],3,FALSE),"")</f>
        <v/>
      </c>
      <c r="FX48" t="str">
        <f t="shared" ca="1" si="256"/>
        <v/>
      </c>
      <c r="FY48" t="str">
        <f t="shared" ca="1" si="256"/>
        <v/>
      </c>
      <c r="FZ48" t="str">
        <f t="shared" ca="1" si="256"/>
        <v/>
      </c>
      <c r="GA48" t="str">
        <f t="shared" ca="1" si="256"/>
        <v/>
      </c>
      <c r="GB48" t="str">
        <f t="shared" ca="1" si="256"/>
        <v/>
      </c>
      <c r="GC48" t="str">
        <f t="shared" ca="1" si="256"/>
        <v/>
      </c>
      <c r="GD48" t="str">
        <f t="shared" ca="1" si="256"/>
        <v/>
      </c>
      <c r="GE48" t="str">
        <f t="shared" ca="1" si="256"/>
        <v/>
      </c>
      <c r="GP48">
        <v>1</v>
      </c>
      <c r="GQ48" t="str">
        <f ca="1">GI6</f>
        <v/>
      </c>
      <c r="GR48" t="str">
        <f ca="1">_xlfn.IFNA(IF(VLOOKUP($GQ48,Tabela1[#All],6,FALSE)&lt;&gt;0,VLOOKUP($GQ48,Tabela1[#All],6,FALSE),""),"")</f>
        <v/>
      </c>
      <c r="GS48" t="str">
        <f ca="1">_xlfn.IFNA(IF(VLOOKUP($GQ48,Tabela1[#All],7,FALSE)&lt;&gt;0,VLOOKUP($GQ48,Tabela1[#All],7,FALSE),""),"")</f>
        <v/>
      </c>
      <c r="GT48" t="str">
        <f ca="1">_xlfn.IFNA(IF(VLOOKUP($GQ48,Tabela1[#All],8,FALSE)&lt;&gt;0,VLOOKUP($GQ48,Tabela1[#All],8,FALSE),""),"")</f>
        <v/>
      </c>
      <c r="GU48" t="str">
        <f ca="1">_xlfn.IFNA(IF(VLOOKUP($GQ48,Tabela1[#All],10,FALSE)&lt;&gt;"0",VLOOKUP($GQ48,Tabela1[#All],10,FALSE),""),"")</f>
        <v/>
      </c>
      <c r="GV48" t="str">
        <f t="shared" ca="1" si="211"/>
        <v/>
      </c>
      <c r="GW48" t="str">
        <f t="shared" ca="1" si="212"/>
        <v/>
      </c>
      <c r="GX48" t="str">
        <f t="shared" ca="1" si="213"/>
        <v/>
      </c>
      <c r="GY48" t="str">
        <f t="shared" ca="1" si="214"/>
        <v/>
      </c>
      <c r="GZ48" t="str">
        <f t="shared" ca="1" si="215"/>
        <v/>
      </c>
      <c r="HA48" t="str">
        <f t="shared" ca="1" si="216"/>
        <v/>
      </c>
      <c r="HB48" t="str">
        <f t="shared" ca="1" si="217"/>
        <v/>
      </c>
      <c r="HC48" t="str">
        <f t="shared" ca="1" si="105"/>
        <v/>
      </c>
      <c r="HD48" t="str">
        <f t="shared" ca="1" si="257"/>
        <v/>
      </c>
      <c r="HE48" t="str">
        <f t="shared" ca="1" si="257"/>
        <v/>
      </c>
      <c r="HF48" t="str">
        <f t="shared" ca="1" si="257"/>
        <v/>
      </c>
      <c r="HG48" t="str">
        <f ca="1">_xlfn.IFNA(IF(INDEX('Tabela kolorów'!$A$1:$AP$42,MATCH(HD48,'Tabela kolorów'!$A$1:$AP$1,0),MATCH(HE48,'Tabela kolorów'!$A$1:$A$42,0))=1,"+","-"),"")</f>
        <v/>
      </c>
      <c r="HH48" s="1" t="str">
        <f ca="1">_xlfn.IFNA(IF(INDEX('Tabela kolorów'!$A$1:$AP$42,MATCH(HD48,'Tabela kolorów'!$A$1:$AP$1,0),MATCH(HF48,'Tabela kolorów'!$A$1:$A$42,0))=1,"+","-"),"")</f>
        <v/>
      </c>
      <c r="HI48" s="1" t="str">
        <f ca="1">_xlfn.IFNA(IF(INDEX('Tabela kolorów'!$A$1:$AP$42,MATCH(HE48,'Tabela kolorów'!$A$1:$AP$1,0),MATCH(HF48,'Tabela kolorów'!$A$1:$A$42,0))=1,"+","-"),"")</f>
        <v/>
      </c>
      <c r="HJ48" t="str">
        <f t="shared" ca="1" si="122"/>
        <v/>
      </c>
      <c r="HK48" t="str">
        <f t="shared" ca="1" si="218"/>
        <v/>
      </c>
      <c r="HL48" t="str">
        <f t="shared" ca="1" si="219"/>
        <v/>
      </c>
      <c r="HO48">
        <v>42</v>
      </c>
      <c r="HP48" t="str">
        <f t="shared" ca="1" si="220"/>
        <v/>
      </c>
      <c r="HQ48" t="str">
        <f ca="1">IF(HP48&lt;&gt;"",VLOOKUP(HP48,Tabela1[],3,FALSE),"")</f>
        <v/>
      </c>
      <c r="HR48" t="str">
        <f t="shared" ca="1" si="258"/>
        <v/>
      </c>
      <c r="HS48" t="str">
        <f t="shared" ca="1" si="258"/>
        <v/>
      </c>
      <c r="HT48" t="str">
        <f t="shared" ca="1" si="258"/>
        <v/>
      </c>
      <c r="HU48" t="str">
        <f t="shared" ca="1" si="258"/>
        <v/>
      </c>
      <c r="HV48" t="str">
        <f t="shared" ca="1" si="258"/>
        <v/>
      </c>
      <c r="HW48" t="str">
        <f t="shared" ca="1" si="258"/>
        <v/>
      </c>
      <c r="HX48" t="str">
        <f t="shared" ca="1" si="258"/>
        <v/>
      </c>
      <c r="HY48" t="str">
        <f t="shared" ca="1" si="258"/>
        <v/>
      </c>
      <c r="IJ48">
        <v>1</v>
      </c>
      <c r="IK48" t="str">
        <f ca="1">IC6</f>
        <v/>
      </c>
      <c r="IL48" t="str">
        <f ca="1">_xlfn.IFNA(IF(VLOOKUP($IK48,Tabela1[#All],6,FALSE)&lt;&gt;0,VLOOKUP($IK48,Tabela1[#All],6,FALSE),""),"")</f>
        <v/>
      </c>
      <c r="IM48" t="str">
        <f ca="1">_xlfn.IFNA(IF(VLOOKUP($IK48,Tabela1[#All],7,FALSE)&lt;&gt;0,VLOOKUP($IK48,Tabela1[#All],7,FALSE),""),"")</f>
        <v/>
      </c>
      <c r="IN48" t="str">
        <f ca="1">_xlfn.IFNA(IF(VLOOKUP($IK48,Tabela1[#All],8,FALSE)&lt;&gt;0,VLOOKUP($IK48,Tabela1[#All],8,FALSE),""),"")</f>
        <v/>
      </c>
      <c r="IO48" t="str">
        <f ca="1">_xlfn.IFNA(IF(VLOOKUP($IK48,Tabela1[#All],10,FALSE)&lt;&gt;"0",VLOOKUP($IK48,Tabela1[#All],10,FALSE),""),"")</f>
        <v/>
      </c>
      <c r="IP48" t="str">
        <f t="shared" ca="1" si="221"/>
        <v/>
      </c>
      <c r="IQ48" t="str">
        <f t="shared" ca="1" si="222"/>
        <v/>
      </c>
      <c r="IR48" t="str">
        <f t="shared" ca="1" si="223"/>
        <v/>
      </c>
      <c r="IS48" t="str">
        <f t="shared" ca="1" si="224"/>
        <v/>
      </c>
      <c r="IT48" t="str">
        <f t="shared" ca="1" si="225"/>
        <v/>
      </c>
      <c r="IU48" t="str">
        <f t="shared" ca="1" si="226"/>
        <v/>
      </c>
      <c r="IV48" t="str">
        <f t="shared" ca="1" si="227"/>
        <v/>
      </c>
      <c r="IW48" t="str">
        <f t="shared" ca="1" si="107"/>
        <v/>
      </c>
      <c r="IX48" t="str">
        <f t="shared" ca="1" si="259"/>
        <v/>
      </c>
      <c r="IY48" t="str">
        <f t="shared" ca="1" si="259"/>
        <v/>
      </c>
      <c r="IZ48" t="str">
        <f t="shared" ca="1" si="259"/>
        <v/>
      </c>
      <c r="JA48" t="str">
        <f ca="1">_xlfn.IFNA(IF(INDEX('Tabela kolorów'!$A$1:$AP$42,MATCH(IX48,'Tabela kolorów'!$A$1:$AP$1,0),MATCH(IY48,'Tabela kolorów'!$A$1:$A$42,0))=1,"+","-"),"")</f>
        <v/>
      </c>
      <c r="JB48" s="1" t="str">
        <f ca="1">_xlfn.IFNA(IF(INDEX('Tabela kolorów'!$A$1:$AP$42,MATCH(IX48,'Tabela kolorów'!$A$1:$AP$1,0),MATCH(IZ48,'Tabela kolorów'!$A$1:$A$42,0))=1,"+","-"),"")</f>
        <v/>
      </c>
      <c r="JC48" s="1" t="str">
        <f ca="1">_xlfn.IFNA(IF(INDEX('Tabela kolorów'!$A$1:$AP$42,MATCH(IY48,'Tabela kolorów'!$A$1:$AP$1,0),MATCH(IZ48,'Tabela kolorów'!$A$1:$A$42,0))=1,"+","-"),"")</f>
        <v/>
      </c>
      <c r="JD48" t="str">
        <f t="shared" ca="1" si="123"/>
        <v/>
      </c>
      <c r="JE48" t="str">
        <f t="shared" ca="1" si="228"/>
        <v/>
      </c>
      <c r="JF48" t="str">
        <f t="shared" ca="1" si="229"/>
        <v/>
      </c>
      <c r="JI48">
        <v>42</v>
      </c>
      <c r="JJ48" t="str">
        <f t="shared" ca="1" si="230"/>
        <v/>
      </c>
      <c r="JK48" t="str">
        <f ca="1">IF(JJ48&lt;&gt;"",VLOOKUP(JJ48,Tabela1[],3,FALSE),"")</f>
        <v/>
      </c>
      <c r="JL48" t="str">
        <f t="shared" ca="1" si="260"/>
        <v/>
      </c>
      <c r="JM48" t="str">
        <f t="shared" ca="1" si="260"/>
        <v/>
      </c>
      <c r="JN48" t="str">
        <f t="shared" ca="1" si="260"/>
        <v/>
      </c>
      <c r="JO48" t="str">
        <f t="shared" ca="1" si="260"/>
        <v/>
      </c>
      <c r="JP48" t="str">
        <f t="shared" ca="1" si="260"/>
        <v/>
      </c>
      <c r="JQ48" t="str">
        <f t="shared" ca="1" si="260"/>
        <v/>
      </c>
      <c r="JR48" t="str">
        <f t="shared" ca="1" si="260"/>
        <v/>
      </c>
      <c r="JS48" t="str">
        <f t="shared" ca="1" si="260"/>
        <v/>
      </c>
      <c r="KD48">
        <v>1</v>
      </c>
      <c r="KE48" t="str">
        <f ca="1">JW6</f>
        <v/>
      </c>
      <c r="KF48" t="str">
        <f ca="1">_xlfn.IFNA(IF(VLOOKUP($KE48,Tabela1[#All],6,FALSE)&lt;&gt;0,VLOOKUP($KE48,Tabela1[#All],6,FALSE),""),"")</f>
        <v/>
      </c>
      <c r="KG48" t="str">
        <f ca="1">_xlfn.IFNA(IF(VLOOKUP($KE48,Tabela1[#All],7,FALSE)&lt;&gt;0,VLOOKUP($KE48,Tabela1[#All],7,FALSE),""),"")</f>
        <v/>
      </c>
      <c r="KH48" t="str">
        <f ca="1">_xlfn.IFNA(IF(VLOOKUP($KE48,Tabela1[#All],8,FALSE)&lt;&gt;0,VLOOKUP($KE48,Tabela1[#All],8,FALSE),""),"")</f>
        <v/>
      </c>
      <c r="KI48" t="str">
        <f ca="1">_xlfn.IFNA(IF(VLOOKUP($KE48,Tabela1[#All],10,FALSE)&lt;&gt;"0",VLOOKUP($KE48,Tabela1[#All],10,FALSE),""),"")</f>
        <v/>
      </c>
      <c r="KJ48" t="str">
        <f t="shared" ca="1" si="239"/>
        <v/>
      </c>
      <c r="KK48" t="str">
        <f t="shared" ca="1" si="240"/>
        <v/>
      </c>
      <c r="KL48" t="str">
        <f t="shared" ca="1" si="241"/>
        <v/>
      </c>
      <c r="KM48" t="str">
        <f t="shared" ca="1" si="231"/>
        <v/>
      </c>
      <c r="KN48" t="str">
        <f t="shared" ca="1" si="232"/>
        <v/>
      </c>
      <c r="KO48" t="str">
        <f t="shared" ca="1" si="233"/>
        <v/>
      </c>
      <c r="KP48" t="str">
        <f t="shared" ca="1" si="234"/>
        <v/>
      </c>
      <c r="KQ48" t="str">
        <f t="shared" ca="1" si="112"/>
        <v/>
      </c>
      <c r="KR48" t="str">
        <f t="shared" ca="1" si="261"/>
        <v/>
      </c>
      <c r="KS48" t="str">
        <f t="shared" ca="1" si="261"/>
        <v/>
      </c>
      <c r="KT48" t="str">
        <f t="shared" ca="1" si="261"/>
        <v/>
      </c>
      <c r="KU48" t="str">
        <f ca="1">_xlfn.IFNA(IF(INDEX('Tabela kolorów'!$A$1:$AP$42,MATCH(KR48,'Tabela kolorów'!$A$1:$AP$1,0),MATCH(KS48,'Tabela kolorów'!$A$1:$A$42,0))=1,"+","-"),"")</f>
        <v/>
      </c>
      <c r="KV48" s="1" t="str">
        <f ca="1">_xlfn.IFNA(IF(INDEX('Tabela kolorów'!$A$1:$AP$42,MATCH(KR48,'Tabela kolorów'!$A$1:$AP$1,0),MATCH(KT48,'Tabela kolorów'!$A$1:$A$42,0))=1,"+","-"),"")</f>
        <v/>
      </c>
      <c r="KW48" s="1" t="str">
        <f ca="1">_xlfn.IFNA(IF(INDEX('Tabela kolorów'!$A$1:$AP$42,MATCH(KS48,'Tabela kolorów'!$A$1:$AP$1,0),MATCH(KT48,'Tabela kolorów'!$A$1:$A$42,0))=1,"+","-"),"")</f>
        <v/>
      </c>
      <c r="KX48" t="str">
        <f t="shared" ca="1" si="133"/>
        <v/>
      </c>
      <c r="KY48" t="str">
        <f t="shared" ca="1" si="235"/>
        <v/>
      </c>
      <c r="KZ48" t="str">
        <f t="shared" ca="1" si="236"/>
        <v/>
      </c>
      <c r="LC48">
        <v>42</v>
      </c>
      <c r="LD48" t="str">
        <f t="shared" ca="1" si="237"/>
        <v/>
      </c>
      <c r="LE48" t="str">
        <f ca="1">IF(LD48&lt;&gt;"",VLOOKUP(LD48,Tabela1[],3,FALSE),"")</f>
        <v/>
      </c>
      <c r="LF48" t="str">
        <f t="shared" ca="1" si="262"/>
        <v/>
      </c>
      <c r="LG48" t="str">
        <f t="shared" ca="1" si="262"/>
        <v/>
      </c>
      <c r="LH48" t="str">
        <f t="shared" ca="1" si="262"/>
        <v/>
      </c>
      <c r="LI48" t="str">
        <f t="shared" ca="1" si="262"/>
        <v/>
      </c>
      <c r="LJ48" t="str">
        <f t="shared" ca="1" si="262"/>
        <v/>
      </c>
      <c r="LK48" t="str">
        <f t="shared" ca="1" si="262"/>
        <v/>
      </c>
      <c r="LL48" t="str">
        <f t="shared" ca="1" si="262"/>
        <v/>
      </c>
      <c r="LM48" t="str">
        <f t="shared" ca="1" si="262"/>
        <v/>
      </c>
    </row>
    <row r="49" spans="12:325" x14ac:dyDescent="0.3">
      <c r="L49" s="679" t="s">
        <v>447</v>
      </c>
      <c r="N49" s="672" t="str">
        <f>_xlfn.IFNA(IF(VLOOKUP($M49,Tabela1[#All],6,FALSE)&lt;&gt;0,VLOOKUP($M49,Tabela1[#All],6,FALSE),""),"")</f>
        <v/>
      </c>
      <c r="O49" s="672" t="str">
        <f>_xlfn.IFNA(IF(VLOOKUP($M49,Tabela1[#All],7,FALSE)&lt;&gt;0,VLOOKUP($M49,Tabela1[#All],7,FALSE),""),"")</f>
        <v/>
      </c>
      <c r="P49" s="672" t="str">
        <f>_xlfn.IFNA(IF(VLOOKUP($M49,Tabela1[#All],8,FALSE)&lt;&gt;0,VLOOKUP($M49,Tabela1[#All],8,FALSE),""),"")</f>
        <v/>
      </c>
      <c r="Q49" s="684" t="str">
        <f>_xlfn.IFNA(IF(VLOOKUP($M49,Tabela1[#All],10,FALSE)&lt;&gt;"0",VLOOKUP($M49,Tabela1[#All],10,FALSE),""),"")</f>
        <v/>
      </c>
      <c r="R49" s="686" t="str">
        <f t="shared" si="242"/>
        <v/>
      </c>
      <c r="S49" s="672" t="str">
        <f t="shared" si="243"/>
        <v/>
      </c>
      <c r="T49" s="672" t="str">
        <f t="shared" si="244"/>
        <v/>
      </c>
      <c r="U49" s="672" t="str">
        <f t="shared" si="245"/>
        <v/>
      </c>
      <c r="V49" s="672" t="str">
        <f t="shared" si="246"/>
        <v/>
      </c>
      <c r="W49" s="672" t="str">
        <f t="shared" si="247"/>
        <v/>
      </c>
      <c r="X49" s="687" t="str">
        <f t="shared" si="248"/>
        <v/>
      </c>
      <c r="Y49" s="686" t="str">
        <f t="shared" si="129"/>
        <v/>
      </c>
      <c r="Z49" s="672" t="str">
        <f t="shared" si="264"/>
        <v/>
      </c>
      <c r="AA49" s="672" t="str">
        <f t="shared" si="264"/>
        <v/>
      </c>
      <c r="AB49" s="679" t="str">
        <f t="shared" si="264"/>
        <v/>
      </c>
      <c r="AC49" s="685" t="str">
        <f>_xlfn.IFNA(IF(INDEX('Tabela kolorów'!$A$1:$AP$42,MATCH(Z49,'Tabela kolorów'!$A$1:$AP$1,0),MATCH(AA49,'Tabela kolorów'!$A$1:$A$42,0))=1,"+","-"),"")</f>
        <v/>
      </c>
      <c r="AD49" s="10" t="str">
        <f>_xlfn.IFNA(IF(INDEX('Tabela kolorów'!$A$1:$AP$42,MATCH(Z49,'Tabela kolorów'!$A$1:$AP$1,0),MATCH(AB49,'Tabela kolorów'!$A$1:$A$42,0))=1,"+","-"),"")</f>
        <v/>
      </c>
      <c r="AE49" s="10" t="str">
        <f>_xlfn.IFNA(IF(INDEX('Tabela kolorów'!$A$1:$AP$42,MATCH(AA49,'Tabela kolorów'!$A$1:$AP$1,0),MATCH(AB49,'Tabela kolorów'!$A$1:$A$42,0))=1,"+","-"),"")</f>
        <v/>
      </c>
      <c r="AF49" s="679" t="str">
        <f t="shared" si="136"/>
        <v/>
      </c>
      <c r="AG49" s="688" t="str">
        <f t="shared" si="249"/>
        <v/>
      </c>
      <c r="AH49" s="701" t="str">
        <f t="shared" si="250"/>
        <v/>
      </c>
      <c r="AK49" s="10">
        <v>42</v>
      </c>
      <c r="AL49" s="672" t="str">
        <f t="shared" ca="1" si="238"/>
        <v/>
      </c>
      <c r="AM49" s="672" t="str">
        <f ca="1">IF(AL49&lt;&gt;"",VLOOKUP(AL49,Tabela1[],3,FALSE),"")</f>
        <v/>
      </c>
      <c r="AN49" s="672" t="str">
        <f t="shared" ca="1" si="263"/>
        <v/>
      </c>
      <c r="AO49" s="672" t="str">
        <f t="shared" ca="1" si="263"/>
        <v/>
      </c>
      <c r="AP49" s="672" t="str">
        <f t="shared" ca="1" si="263"/>
        <v/>
      </c>
      <c r="AQ49" s="672" t="str">
        <f t="shared" ca="1" si="263"/>
        <v/>
      </c>
      <c r="AR49" s="672" t="str">
        <f t="shared" ca="1" si="263"/>
        <v/>
      </c>
      <c r="AS49" s="672" t="str">
        <f t="shared" ca="1" si="263"/>
        <v/>
      </c>
      <c r="AT49" s="672" t="str">
        <f t="shared" ca="1" si="263"/>
        <v/>
      </c>
      <c r="AU49" s="672" t="str">
        <f t="shared" ca="1" si="263"/>
        <v/>
      </c>
      <c r="BG49" s="392"/>
      <c r="BH49">
        <v>2</v>
      </c>
      <c r="BI49" t="str">
        <f t="shared" ca="1" si="265"/>
        <v/>
      </c>
      <c r="BJ49" t="str">
        <f ca="1">_xlfn.IFNA(IF(VLOOKUP($BI49,Tabela1[#All],6,FALSE)&lt;&gt;0,VLOOKUP($BI49,Tabela1[#All],6,FALSE),""),"")</f>
        <v/>
      </c>
      <c r="BK49" t="str">
        <f ca="1">_xlfn.IFNA(IF(VLOOKUP($BI49,Tabela1[#All],7,FALSE)&lt;&gt;0,VLOOKUP($BI49,Tabela1[#All],7,FALSE),""),"")</f>
        <v/>
      </c>
      <c r="BL49" t="str">
        <f ca="1">_xlfn.IFNA(IF(VLOOKUP($BI49,Tabela1[#All],8,FALSE)&lt;&gt;0,VLOOKUP($BI49,Tabela1[#All],8,FALSE),""),"")</f>
        <v/>
      </c>
      <c r="BM49" t="str">
        <f ca="1">_xlfn.IFNA(IF(VLOOKUP($BI49,Tabela1[#All],10,FALSE)&lt;&gt;"0",VLOOKUP($BI49,Tabela1[#All],10,FALSE),""),"")</f>
        <v/>
      </c>
      <c r="BN49" t="str">
        <f t="shared" ca="1" si="181"/>
        <v/>
      </c>
      <c r="BO49" t="str">
        <f t="shared" ca="1" si="182"/>
        <v/>
      </c>
      <c r="BP49" t="str">
        <f t="shared" ca="1" si="183"/>
        <v/>
      </c>
      <c r="BQ49" t="str">
        <f t="shared" ca="1" si="184"/>
        <v/>
      </c>
      <c r="BR49" t="str">
        <f t="shared" ca="1" si="185"/>
        <v/>
      </c>
      <c r="BS49" t="str">
        <f t="shared" ca="1" si="186"/>
        <v/>
      </c>
      <c r="BT49" t="str">
        <f t="shared" ca="1" si="187"/>
        <v/>
      </c>
      <c r="BU49" t="str">
        <f t="shared" ca="1" si="97"/>
        <v/>
      </c>
      <c r="BV49" t="str">
        <f t="shared" ca="1" si="251"/>
        <v/>
      </c>
      <c r="BW49" t="str">
        <f t="shared" ca="1" si="251"/>
        <v/>
      </c>
      <c r="BX49" t="str">
        <f t="shared" ca="1" si="251"/>
        <v/>
      </c>
      <c r="BY49" t="str">
        <f ca="1">_xlfn.IFNA(IF(INDEX('Tabela kolorów'!$A$1:$AP$42,MATCH(BV49,'Tabela kolorów'!$A$1:$AP$1,0),MATCH(BW49,'Tabela kolorów'!$A$1:$A$42,0))=1,"+","-"),"")</f>
        <v/>
      </c>
      <c r="BZ49" s="1" t="str">
        <f ca="1">_xlfn.IFNA(IF(INDEX('Tabela kolorów'!$A$1:$AP$42,MATCH(BV49,'Tabela kolorów'!$A$1:$AP$1,0),MATCH(BX49,'Tabela kolorów'!$A$1:$A$42,0))=1,"+","-"),"")</f>
        <v/>
      </c>
      <c r="CA49" s="1" t="str">
        <f ca="1">_xlfn.IFNA(IF(INDEX('Tabela kolorów'!$A$1:$AP$42,MATCH(BW49,'Tabela kolorów'!$A$1:$AP$1,0),MATCH(BX49,'Tabela kolorów'!$A$1:$A$42,0))=1,"+","-"),"")</f>
        <v/>
      </c>
      <c r="CB49" t="str">
        <f t="shared" ca="1" si="98"/>
        <v/>
      </c>
      <c r="CC49" t="str">
        <f t="shared" ca="1" si="188"/>
        <v/>
      </c>
      <c r="CD49" t="str">
        <f t="shared" ca="1" si="189"/>
        <v/>
      </c>
      <c r="CG49">
        <v>43</v>
      </c>
      <c r="CH49" t="str">
        <f t="shared" ca="1" si="190"/>
        <v/>
      </c>
      <c r="CI49" t="str">
        <f ca="1">IF(CH49&lt;&gt;"",VLOOKUP(CH49,Tabela1[],3,FALSE),"")</f>
        <v/>
      </c>
      <c r="CJ49" t="str">
        <f t="shared" ca="1" si="252"/>
        <v/>
      </c>
      <c r="CK49" t="str">
        <f t="shared" ca="1" si="252"/>
        <v/>
      </c>
      <c r="CL49" t="str">
        <f t="shared" ca="1" si="252"/>
        <v/>
      </c>
      <c r="CM49" t="str">
        <f t="shared" ca="1" si="252"/>
        <v/>
      </c>
      <c r="CN49" t="str">
        <f t="shared" ca="1" si="252"/>
        <v/>
      </c>
      <c r="CO49" t="str">
        <f t="shared" ca="1" si="252"/>
        <v/>
      </c>
      <c r="CP49" t="str">
        <f t="shared" ca="1" si="252"/>
        <v/>
      </c>
      <c r="CQ49" t="str">
        <f t="shared" ca="1" si="252"/>
        <v/>
      </c>
      <c r="DB49">
        <v>2</v>
      </c>
      <c r="DC49" t="str">
        <f t="shared" ref="DC49:DC68" ca="1" si="266">CU7</f>
        <v/>
      </c>
      <c r="DD49" t="str">
        <f ca="1">_xlfn.IFNA(IF(VLOOKUP($DC49,Tabela1[#All],6,FALSE)&lt;&gt;0,VLOOKUP($DC49,Tabela1[#All],6,FALSE),""),"")</f>
        <v/>
      </c>
      <c r="DE49" t="str">
        <f ca="1">_xlfn.IFNA(IF(VLOOKUP($DC49,Tabela1[#All],7,FALSE)&lt;&gt;0,VLOOKUP($DC49,Tabela1[#All],7,FALSE),""),"")</f>
        <v/>
      </c>
      <c r="DF49" t="str">
        <f ca="1">_xlfn.IFNA(IF(VLOOKUP($DC49,Tabela1[#All],8,FALSE)&lt;&gt;0,VLOOKUP($DC49,Tabela1[#All],8,FALSE),""),"")</f>
        <v/>
      </c>
      <c r="DG49" t="str">
        <f ca="1">_xlfn.IFNA(IF(VLOOKUP($DC49,Tabela1[#All],10,FALSE)&lt;&gt;"0",VLOOKUP($DC49,Tabela1[#All],10,FALSE),""),"")</f>
        <v/>
      </c>
      <c r="DH49" t="str">
        <f t="shared" ca="1" si="191"/>
        <v/>
      </c>
      <c r="DI49" t="str">
        <f t="shared" ca="1" si="192"/>
        <v/>
      </c>
      <c r="DJ49" t="str">
        <f t="shared" ca="1" si="193"/>
        <v/>
      </c>
      <c r="DK49" t="str">
        <f t="shared" ca="1" si="194"/>
        <v/>
      </c>
      <c r="DL49" t="str">
        <f t="shared" ca="1" si="195"/>
        <v/>
      </c>
      <c r="DM49" t="str">
        <f t="shared" ca="1" si="196"/>
        <v/>
      </c>
      <c r="DN49" t="str">
        <f t="shared" ca="1" si="197"/>
        <v/>
      </c>
      <c r="DO49" t="str">
        <f t="shared" ca="1" si="134"/>
        <v/>
      </c>
      <c r="DP49" t="str">
        <f t="shared" ca="1" si="253"/>
        <v/>
      </c>
      <c r="DQ49" t="str">
        <f t="shared" ca="1" si="253"/>
        <v/>
      </c>
      <c r="DR49" t="str">
        <f t="shared" ca="1" si="253"/>
        <v/>
      </c>
      <c r="DS49" t="str">
        <f ca="1">_xlfn.IFNA(IF(INDEX('Tabela kolorów'!$A$1:$AP$42,MATCH(DP49,'Tabela kolorów'!$A$1:$AP$1,0),MATCH(DQ49,'Tabela kolorów'!$A$1:$A$42,0))=1,"+","-"),"")</f>
        <v/>
      </c>
      <c r="DT49" s="1" t="str">
        <f ca="1">_xlfn.IFNA(IF(INDEX('Tabela kolorów'!$A$1:$AP$42,MATCH(DP49,'Tabela kolorów'!$A$1:$AP$1,0),MATCH(DR49,'Tabela kolorów'!$A$1:$A$42,0))=1,"+","-"),"")</f>
        <v/>
      </c>
      <c r="DU49" s="1" t="str">
        <f ca="1">_xlfn.IFNA(IF(INDEX('Tabela kolorów'!$A$1:$AP$42,MATCH(DQ49,'Tabela kolorów'!$A$1:$AP$1,0),MATCH(DR49,'Tabela kolorów'!$A$1:$A$42,0))=1,"+","-"),"")</f>
        <v/>
      </c>
      <c r="DV49" t="str">
        <f t="shared" ca="1" si="120"/>
        <v/>
      </c>
      <c r="DW49" t="str">
        <f t="shared" ca="1" si="198"/>
        <v/>
      </c>
      <c r="DX49" t="str">
        <f t="shared" ca="1" si="199"/>
        <v/>
      </c>
      <c r="EA49">
        <v>43</v>
      </c>
      <c r="EB49" t="str">
        <f t="shared" ca="1" si="200"/>
        <v/>
      </c>
      <c r="EC49" t="str">
        <f ca="1">IF(EB49&lt;&gt;"",VLOOKUP(EB49,Tabela1[],3,FALSE),"")</f>
        <v/>
      </c>
      <c r="ED49" t="str">
        <f t="shared" ca="1" si="254"/>
        <v/>
      </c>
      <c r="EE49" t="str">
        <f t="shared" ca="1" si="254"/>
        <v/>
      </c>
      <c r="EF49" t="str">
        <f t="shared" ca="1" si="254"/>
        <v/>
      </c>
      <c r="EG49" t="str">
        <f t="shared" ca="1" si="254"/>
        <v/>
      </c>
      <c r="EH49" t="str">
        <f t="shared" ca="1" si="254"/>
        <v/>
      </c>
      <c r="EI49" t="str">
        <f t="shared" ca="1" si="254"/>
        <v/>
      </c>
      <c r="EJ49" t="str">
        <f t="shared" ca="1" si="254"/>
        <v/>
      </c>
      <c r="EK49" t="str">
        <f t="shared" ca="1" si="254"/>
        <v/>
      </c>
      <c r="EV49">
        <v>2</v>
      </c>
      <c r="EW49" t="str">
        <f t="shared" ref="EW49:EW68" ca="1" si="267">EO7</f>
        <v/>
      </c>
      <c r="EX49" t="str">
        <f ca="1">_xlfn.IFNA(IF(VLOOKUP($EW49,Tabela1[#All],6,FALSE)&lt;&gt;0,VLOOKUP($EW49,Tabela1[#All],6,FALSE),""),"")</f>
        <v/>
      </c>
      <c r="EY49" t="str">
        <f ca="1">_xlfn.IFNA(IF(VLOOKUP($EW49,Tabela1[#All],7,FALSE)&lt;&gt;0,VLOOKUP($EW49,Tabela1[#All],7,FALSE),""),"")</f>
        <v/>
      </c>
      <c r="EZ49" t="str">
        <f ca="1">_xlfn.IFNA(IF(VLOOKUP($EW49,Tabela1[#All],8,FALSE)&lt;&gt;0,VLOOKUP($EW49,Tabela1[#All],8,FALSE),""),"")</f>
        <v/>
      </c>
      <c r="FA49" t="str">
        <f ca="1">_xlfn.IFNA(IF(VLOOKUP($EW49,Tabela1[#All],10,FALSE)&lt;&gt;"0",VLOOKUP($EW49,Tabela1[#All],10,FALSE),""),"")</f>
        <v/>
      </c>
      <c r="FB49" t="str">
        <f t="shared" ca="1" si="201"/>
        <v/>
      </c>
      <c r="FC49" t="str">
        <f t="shared" ca="1" si="202"/>
        <v/>
      </c>
      <c r="FD49" t="str">
        <f t="shared" ca="1" si="203"/>
        <v/>
      </c>
      <c r="FE49" t="str">
        <f t="shared" ca="1" si="204"/>
        <v/>
      </c>
      <c r="FF49" t="str">
        <f t="shared" ca="1" si="205"/>
        <v/>
      </c>
      <c r="FG49" t="str">
        <f t="shared" ca="1" si="206"/>
        <v/>
      </c>
      <c r="FH49" t="str">
        <f t="shared" ca="1" si="207"/>
        <v/>
      </c>
      <c r="FI49" t="str">
        <f t="shared" ca="1" si="103"/>
        <v/>
      </c>
      <c r="FJ49" t="str">
        <f t="shared" ca="1" si="255"/>
        <v/>
      </c>
      <c r="FK49" t="str">
        <f t="shared" ca="1" si="255"/>
        <v/>
      </c>
      <c r="FL49" t="str">
        <f t="shared" ca="1" si="255"/>
        <v/>
      </c>
      <c r="FM49" t="str">
        <f ca="1">_xlfn.IFNA(IF(INDEX('Tabela kolorów'!$A$1:$AP$42,MATCH(FJ49,'Tabela kolorów'!$A$1:$AP$1,0),MATCH(FK49,'Tabela kolorów'!$A$1:$A$42,0))=1,"+","-"),"")</f>
        <v/>
      </c>
      <c r="FN49" s="1" t="str">
        <f ca="1">_xlfn.IFNA(IF(INDEX('Tabela kolorów'!$A$1:$AP$42,MATCH(FJ49,'Tabela kolorów'!$A$1:$AP$1,0),MATCH(FL49,'Tabela kolorów'!$A$1:$A$42,0))=1,"+","-"),"")</f>
        <v/>
      </c>
      <c r="FO49" s="1" t="str">
        <f ca="1">_xlfn.IFNA(IF(INDEX('Tabela kolorów'!$A$1:$AP$42,MATCH(FK49,'Tabela kolorów'!$A$1:$AP$1,0),MATCH(FL49,'Tabela kolorów'!$A$1:$A$42,0))=1,"+","-"),"")</f>
        <v/>
      </c>
      <c r="FP49" t="str">
        <f t="shared" ca="1" si="121"/>
        <v/>
      </c>
      <c r="FQ49" t="str">
        <f t="shared" ca="1" si="208"/>
        <v/>
      </c>
      <c r="FR49" t="str">
        <f t="shared" ca="1" si="209"/>
        <v/>
      </c>
      <c r="FU49">
        <v>43</v>
      </c>
      <c r="FV49" t="str">
        <f t="shared" ca="1" si="210"/>
        <v/>
      </c>
      <c r="FW49" t="str">
        <f ca="1">IF(FV49&lt;&gt;"",VLOOKUP(FV49,Tabela1[],3,FALSE),"")</f>
        <v/>
      </c>
      <c r="FX49" t="str">
        <f t="shared" ca="1" si="256"/>
        <v/>
      </c>
      <c r="FY49" t="str">
        <f t="shared" ca="1" si="256"/>
        <v/>
      </c>
      <c r="FZ49" t="str">
        <f t="shared" ca="1" si="256"/>
        <v/>
      </c>
      <c r="GA49" t="str">
        <f t="shared" ca="1" si="256"/>
        <v/>
      </c>
      <c r="GB49" t="str">
        <f t="shared" ca="1" si="256"/>
        <v/>
      </c>
      <c r="GC49" t="str">
        <f t="shared" ca="1" si="256"/>
        <v/>
      </c>
      <c r="GD49" t="str">
        <f t="shared" ca="1" si="256"/>
        <v/>
      </c>
      <c r="GE49" t="str">
        <f t="shared" ca="1" si="256"/>
        <v/>
      </c>
      <c r="GP49">
        <v>2</v>
      </c>
      <c r="GQ49" t="str">
        <f t="shared" ref="GQ49:GQ68" ca="1" si="268">GI7</f>
        <v/>
      </c>
      <c r="GR49" t="str">
        <f ca="1">_xlfn.IFNA(IF(VLOOKUP($GQ49,Tabela1[#All],6,FALSE)&lt;&gt;0,VLOOKUP($GQ49,Tabela1[#All],6,FALSE),""),"")</f>
        <v/>
      </c>
      <c r="GS49" t="str">
        <f ca="1">_xlfn.IFNA(IF(VLOOKUP($GQ49,Tabela1[#All],7,FALSE)&lt;&gt;0,VLOOKUP($GQ49,Tabela1[#All],7,FALSE),""),"")</f>
        <v/>
      </c>
      <c r="GT49" t="str">
        <f ca="1">_xlfn.IFNA(IF(VLOOKUP($GQ49,Tabela1[#All],8,FALSE)&lt;&gt;0,VLOOKUP($GQ49,Tabela1[#All],8,FALSE),""),"")</f>
        <v/>
      </c>
      <c r="GU49" t="str">
        <f ca="1">_xlfn.IFNA(IF(VLOOKUP($GQ49,Tabela1[#All],10,FALSE)&lt;&gt;"0",VLOOKUP($GQ49,Tabela1[#All],10,FALSE),""),"")</f>
        <v/>
      </c>
      <c r="GV49" t="str">
        <f t="shared" ca="1" si="211"/>
        <v/>
      </c>
      <c r="GW49" t="str">
        <f t="shared" ca="1" si="212"/>
        <v/>
      </c>
      <c r="GX49" t="str">
        <f t="shared" ca="1" si="213"/>
        <v/>
      </c>
      <c r="GY49" t="str">
        <f t="shared" ca="1" si="214"/>
        <v/>
      </c>
      <c r="GZ49" t="str">
        <f t="shared" ca="1" si="215"/>
        <v/>
      </c>
      <c r="HA49" t="str">
        <f t="shared" ca="1" si="216"/>
        <v/>
      </c>
      <c r="HB49" t="str">
        <f t="shared" ca="1" si="217"/>
        <v/>
      </c>
      <c r="HC49" t="str">
        <f t="shared" ca="1" si="105"/>
        <v/>
      </c>
      <c r="HD49" t="str">
        <f t="shared" ca="1" si="257"/>
        <v/>
      </c>
      <c r="HE49" t="str">
        <f t="shared" ca="1" si="257"/>
        <v/>
      </c>
      <c r="HF49" t="str">
        <f t="shared" ca="1" si="257"/>
        <v/>
      </c>
      <c r="HG49" t="str">
        <f ca="1">_xlfn.IFNA(IF(INDEX('Tabela kolorów'!$A$1:$AP$42,MATCH(HD49,'Tabela kolorów'!$A$1:$AP$1,0),MATCH(HE49,'Tabela kolorów'!$A$1:$A$42,0))=1,"+","-"),"")</f>
        <v/>
      </c>
      <c r="HH49" s="1" t="str">
        <f ca="1">_xlfn.IFNA(IF(INDEX('Tabela kolorów'!$A$1:$AP$42,MATCH(HD49,'Tabela kolorów'!$A$1:$AP$1,0),MATCH(HF49,'Tabela kolorów'!$A$1:$A$42,0))=1,"+","-"),"")</f>
        <v/>
      </c>
      <c r="HI49" s="1" t="str">
        <f ca="1">_xlfn.IFNA(IF(INDEX('Tabela kolorów'!$A$1:$AP$42,MATCH(HE49,'Tabela kolorów'!$A$1:$AP$1,0),MATCH(HF49,'Tabela kolorów'!$A$1:$A$42,0))=1,"+","-"),"")</f>
        <v/>
      </c>
      <c r="HJ49" t="str">
        <f t="shared" ca="1" si="122"/>
        <v/>
      </c>
      <c r="HK49" t="str">
        <f t="shared" ca="1" si="218"/>
        <v/>
      </c>
      <c r="HL49" t="str">
        <f t="shared" ca="1" si="219"/>
        <v/>
      </c>
      <c r="HO49">
        <v>43</v>
      </c>
      <c r="HP49" t="str">
        <f t="shared" ca="1" si="220"/>
        <v/>
      </c>
      <c r="HQ49" t="str">
        <f ca="1">IF(HP49&lt;&gt;"",VLOOKUP(HP49,Tabela1[],3,FALSE),"")</f>
        <v/>
      </c>
      <c r="HR49" t="str">
        <f t="shared" ca="1" si="258"/>
        <v/>
      </c>
      <c r="HS49" t="str">
        <f t="shared" ca="1" si="258"/>
        <v/>
      </c>
      <c r="HT49" t="str">
        <f t="shared" ca="1" si="258"/>
        <v/>
      </c>
      <c r="HU49" t="str">
        <f t="shared" ca="1" si="258"/>
        <v/>
      </c>
      <c r="HV49" t="str">
        <f t="shared" ca="1" si="258"/>
        <v/>
      </c>
      <c r="HW49" t="str">
        <f t="shared" ca="1" si="258"/>
        <v/>
      </c>
      <c r="HX49" t="str">
        <f t="shared" ca="1" si="258"/>
        <v/>
      </c>
      <c r="HY49" t="str">
        <f t="shared" ca="1" si="258"/>
        <v/>
      </c>
      <c r="IJ49">
        <v>2</v>
      </c>
      <c r="IK49" t="str">
        <f t="shared" ref="IK49:IK68" ca="1" si="269">IC7</f>
        <v/>
      </c>
      <c r="IL49" t="str">
        <f ca="1">_xlfn.IFNA(IF(VLOOKUP($IK49,Tabela1[#All],6,FALSE)&lt;&gt;0,VLOOKUP($IK49,Tabela1[#All],6,FALSE),""),"")</f>
        <v/>
      </c>
      <c r="IM49" t="str">
        <f ca="1">_xlfn.IFNA(IF(VLOOKUP($IK49,Tabela1[#All],7,FALSE)&lt;&gt;0,VLOOKUP($IK49,Tabela1[#All],7,FALSE),""),"")</f>
        <v/>
      </c>
      <c r="IN49" t="str">
        <f ca="1">_xlfn.IFNA(IF(VLOOKUP($IK49,Tabela1[#All],8,FALSE)&lt;&gt;0,VLOOKUP($IK49,Tabela1[#All],8,FALSE),""),"")</f>
        <v/>
      </c>
      <c r="IO49" t="str">
        <f ca="1">_xlfn.IFNA(IF(VLOOKUP($IK49,Tabela1[#All],10,FALSE)&lt;&gt;"0",VLOOKUP($IK49,Tabela1[#All],10,FALSE),""),"")</f>
        <v/>
      </c>
      <c r="IP49" t="str">
        <f t="shared" ca="1" si="221"/>
        <v/>
      </c>
      <c r="IQ49" t="str">
        <f t="shared" ca="1" si="222"/>
        <v/>
      </c>
      <c r="IR49" t="str">
        <f t="shared" ca="1" si="223"/>
        <v/>
      </c>
      <c r="IS49" t="str">
        <f t="shared" ca="1" si="224"/>
        <v/>
      </c>
      <c r="IT49" t="str">
        <f t="shared" ca="1" si="225"/>
        <v/>
      </c>
      <c r="IU49" t="str">
        <f t="shared" ca="1" si="226"/>
        <v/>
      </c>
      <c r="IV49" t="str">
        <f t="shared" ca="1" si="227"/>
        <v/>
      </c>
      <c r="IW49" t="str">
        <f t="shared" ca="1" si="107"/>
        <v/>
      </c>
      <c r="IX49" t="str">
        <f t="shared" ca="1" si="259"/>
        <v/>
      </c>
      <c r="IY49" t="str">
        <f t="shared" ca="1" si="259"/>
        <v/>
      </c>
      <c r="IZ49" t="str">
        <f t="shared" ca="1" si="259"/>
        <v/>
      </c>
      <c r="JA49" t="str">
        <f ca="1">_xlfn.IFNA(IF(INDEX('Tabela kolorów'!$A$1:$AP$42,MATCH(IX49,'Tabela kolorów'!$A$1:$AP$1,0),MATCH(IY49,'Tabela kolorów'!$A$1:$A$42,0))=1,"+","-"),"")</f>
        <v/>
      </c>
      <c r="JB49" s="1" t="str">
        <f ca="1">_xlfn.IFNA(IF(INDEX('Tabela kolorów'!$A$1:$AP$42,MATCH(IX49,'Tabela kolorów'!$A$1:$AP$1,0),MATCH(IZ49,'Tabela kolorów'!$A$1:$A$42,0))=1,"+","-"),"")</f>
        <v/>
      </c>
      <c r="JC49" s="1" t="str">
        <f ca="1">_xlfn.IFNA(IF(INDEX('Tabela kolorów'!$A$1:$AP$42,MATCH(IY49,'Tabela kolorów'!$A$1:$AP$1,0),MATCH(IZ49,'Tabela kolorów'!$A$1:$A$42,0))=1,"+","-"),"")</f>
        <v/>
      </c>
      <c r="JD49" t="str">
        <f t="shared" ca="1" si="123"/>
        <v/>
      </c>
      <c r="JE49" t="str">
        <f t="shared" ca="1" si="228"/>
        <v/>
      </c>
      <c r="JF49" t="str">
        <f t="shared" ca="1" si="229"/>
        <v/>
      </c>
      <c r="JI49">
        <v>43</v>
      </c>
      <c r="JJ49" t="str">
        <f t="shared" ca="1" si="230"/>
        <v/>
      </c>
      <c r="JK49" t="str">
        <f ca="1">IF(JJ49&lt;&gt;"",VLOOKUP(JJ49,Tabela1[],3,FALSE),"")</f>
        <v/>
      </c>
      <c r="JL49" t="str">
        <f t="shared" ca="1" si="260"/>
        <v/>
      </c>
      <c r="JM49" t="str">
        <f t="shared" ca="1" si="260"/>
        <v/>
      </c>
      <c r="JN49" t="str">
        <f t="shared" ca="1" si="260"/>
        <v/>
      </c>
      <c r="JO49" t="str">
        <f t="shared" ca="1" si="260"/>
        <v/>
      </c>
      <c r="JP49" t="str">
        <f t="shared" ca="1" si="260"/>
        <v/>
      </c>
      <c r="JQ49" t="str">
        <f t="shared" ca="1" si="260"/>
        <v/>
      </c>
      <c r="JR49" t="str">
        <f t="shared" ca="1" si="260"/>
        <v/>
      </c>
      <c r="JS49" t="str">
        <f t="shared" ca="1" si="260"/>
        <v/>
      </c>
      <c r="KD49">
        <v>2</v>
      </c>
      <c r="KE49" t="str">
        <f t="shared" ref="KE49:KE68" ca="1" si="270">JW7</f>
        <v/>
      </c>
      <c r="KF49" t="str">
        <f ca="1">_xlfn.IFNA(IF(VLOOKUP($KE49,Tabela1[#All],6,FALSE)&lt;&gt;0,VLOOKUP($KE49,Tabela1[#All],6,FALSE),""),"")</f>
        <v/>
      </c>
      <c r="KG49" t="str">
        <f ca="1">_xlfn.IFNA(IF(VLOOKUP($KE49,Tabela1[#All],7,FALSE)&lt;&gt;0,VLOOKUP($KE49,Tabela1[#All],7,FALSE),""),"")</f>
        <v/>
      </c>
      <c r="KH49" t="str">
        <f ca="1">_xlfn.IFNA(IF(VLOOKUP($KE49,Tabela1[#All],8,FALSE)&lt;&gt;0,VLOOKUP($KE49,Tabela1[#All],8,FALSE),""),"")</f>
        <v/>
      </c>
      <c r="KI49" t="str">
        <f ca="1">_xlfn.IFNA(IF(VLOOKUP($KE49,Tabela1[#All],10,FALSE)&lt;&gt;"0",VLOOKUP($KE49,Tabela1[#All],10,FALSE),""),"")</f>
        <v/>
      </c>
      <c r="KJ49" t="str">
        <f t="shared" ca="1" si="239"/>
        <v/>
      </c>
      <c r="KK49" t="str">
        <f t="shared" ca="1" si="240"/>
        <v/>
      </c>
      <c r="KL49" t="str">
        <f t="shared" ca="1" si="241"/>
        <v/>
      </c>
      <c r="KM49" t="str">
        <f t="shared" ca="1" si="231"/>
        <v/>
      </c>
      <c r="KN49" t="str">
        <f t="shared" ca="1" si="232"/>
        <v/>
      </c>
      <c r="KO49" t="str">
        <f t="shared" ca="1" si="233"/>
        <v/>
      </c>
      <c r="KP49" t="str">
        <f t="shared" ca="1" si="234"/>
        <v/>
      </c>
      <c r="KQ49" t="str">
        <f t="shared" ca="1" si="112"/>
        <v/>
      </c>
      <c r="KR49" t="str">
        <f t="shared" ca="1" si="261"/>
        <v/>
      </c>
      <c r="KS49" t="str">
        <f t="shared" ca="1" si="261"/>
        <v/>
      </c>
      <c r="KT49" t="str">
        <f t="shared" ca="1" si="261"/>
        <v/>
      </c>
      <c r="KU49" t="str">
        <f ca="1">_xlfn.IFNA(IF(INDEX('Tabela kolorów'!$A$1:$AP$42,MATCH(KR49,'Tabela kolorów'!$A$1:$AP$1,0),MATCH(KS49,'Tabela kolorów'!$A$1:$A$42,0))=1,"+","-"),"")</f>
        <v/>
      </c>
      <c r="KV49" s="1" t="str">
        <f ca="1">_xlfn.IFNA(IF(INDEX('Tabela kolorów'!$A$1:$AP$42,MATCH(KR49,'Tabela kolorów'!$A$1:$AP$1,0),MATCH(KT49,'Tabela kolorów'!$A$1:$A$42,0))=1,"+","-"),"")</f>
        <v/>
      </c>
      <c r="KW49" s="1" t="str">
        <f ca="1">_xlfn.IFNA(IF(INDEX('Tabela kolorów'!$A$1:$AP$42,MATCH(KS49,'Tabela kolorów'!$A$1:$AP$1,0),MATCH(KT49,'Tabela kolorów'!$A$1:$A$42,0))=1,"+","-"),"")</f>
        <v/>
      </c>
      <c r="KX49" t="str">
        <f t="shared" ca="1" si="133"/>
        <v/>
      </c>
      <c r="KY49" t="str">
        <f t="shared" ca="1" si="235"/>
        <v/>
      </c>
      <c r="KZ49" t="str">
        <f t="shared" ca="1" si="236"/>
        <v/>
      </c>
      <c r="LC49">
        <v>43</v>
      </c>
      <c r="LD49" t="str">
        <f t="shared" ca="1" si="237"/>
        <v/>
      </c>
      <c r="LE49" t="str">
        <f ca="1">IF(LD49&lt;&gt;"",VLOOKUP(LD49,Tabela1[],3,FALSE),"")</f>
        <v/>
      </c>
      <c r="LF49" t="str">
        <f t="shared" ca="1" si="262"/>
        <v/>
      </c>
      <c r="LG49" t="str">
        <f t="shared" ca="1" si="262"/>
        <v/>
      </c>
      <c r="LH49" t="str">
        <f t="shared" ca="1" si="262"/>
        <v/>
      </c>
      <c r="LI49" t="str">
        <f t="shared" ca="1" si="262"/>
        <v/>
      </c>
      <c r="LJ49" t="str">
        <f t="shared" ca="1" si="262"/>
        <v/>
      </c>
      <c r="LK49" t="str">
        <f t="shared" ca="1" si="262"/>
        <v/>
      </c>
      <c r="LL49" t="str">
        <f t="shared" ca="1" si="262"/>
        <v/>
      </c>
      <c r="LM49" t="str">
        <f t="shared" ca="1" si="262"/>
        <v/>
      </c>
    </row>
    <row r="50" spans="12:325" x14ac:dyDescent="0.3">
      <c r="L50" s="679">
        <v>1</v>
      </c>
      <c r="M50" s="677" t="str" cm="1">
        <f t="array" aca="1" ref="M50" ca="1">IFERROR(OFFSET('Wybór ubrań'!C3,0,MATCH(L$49&amp;VLOOKUP($M$4,Lista[],5,FALSE),'Wybór ubrań'!D1:EQ1,0),HLOOKUP(L49&amp;VLOOKUP($M$4,Lista[],5,FALSE),'Wybór ubrań'!C84:EQ85,2,FALSE)),"")</f>
        <v/>
      </c>
      <c r="N50" s="672" t="str">
        <f ca="1">_xlfn.IFNA(IF(VLOOKUP($M50,Tabela1[#All],6,FALSE)&lt;&gt;0,VLOOKUP($M50,Tabela1[#All],6,FALSE),""),"")</f>
        <v/>
      </c>
      <c r="O50" s="672" t="str">
        <f ca="1">_xlfn.IFNA(IF(VLOOKUP($M50,Tabela1[#All],7,FALSE)&lt;&gt;0,VLOOKUP($M50,Tabela1[#All],7,FALSE),""),"")</f>
        <v/>
      </c>
      <c r="P50" s="672" t="str">
        <f ca="1">_xlfn.IFNA(IF(VLOOKUP($M50,Tabela1[#All],8,FALSE)&lt;&gt;0,VLOOKUP($M50,Tabela1[#All],8,FALSE),""),"")</f>
        <v/>
      </c>
      <c r="Q50" s="684" t="str">
        <f ca="1">_xlfn.IFNA(IF(VLOOKUP($M50,Tabela1[#All],10,FALSE)&lt;&gt;"0",VLOOKUP($M50,Tabela1[#All],10,FALSE),""),"")</f>
        <v/>
      </c>
      <c r="R50" s="686" t="str">
        <f t="shared" ca="1" si="242"/>
        <v/>
      </c>
      <c r="S50" s="672" t="str">
        <f t="shared" ca="1" si="243"/>
        <v/>
      </c>
      <c r="T50" s="672" t="str">
        <f t="shared" ca="1" si="244"/>
        <v/>
      </c>
      <c r="U50" s="672" t="str">
        <f t="shared" ca="1" si="245"/>
        <v/>
      </c>
      <c r="V50" s="672" t="str">
        <f t="shared" ca="1" si="246"/>
        <v/>
      </c>
      <c r="W50" s="672" t="str">
        <f t="shared" ca="1" si="247"/>
        <v/>
      </c>
      <c r="X50" s="687" t="str">
        <f t="shared" ca="1" si="248"/>
        <v/>
      </c>
      <c r="Y50" s="686" t="str">
        <f t="shared" ca="1" si="129"/>
        <v/>
      </c>
      <c r="Z50" s="672" t="str">
        <f t="shared" ca="1" si="264"/>
        <v/>
      </c>
      <c r="AA50" s="672" t="str">
        <f t="shared" ca="1" si="264"/>
        <v/>
      </c>
      <c r="AB50" s="679" t="str">
        <f t="shared" ca="1" si="264"/>
        <v/>
      </c>
      <c r="AC50" s="685" t="str">
        <f ca="1">_xlfn.IFNA(IF(INDEX('Tabela kolorów'!$A$1:$AP$42,MATCH(Z50,'Tabela kolorów'!$A$1:$AP$1,0),MATCH(AA50,'Tabela kolorów'!$A$1:$A$42,0))=1,"+","-"),"")</f>
        <v/>
      </c>
      <c r="AD50" s="10" t="str">
        <f ca="1">_xlfn.IFNA(IF(INDEX('Tabela kolorów'!$A$1:$AP$42,MATCH(Z50,'Tabela kolorów'!$A$1:$AP$1,0),MATCH(AB50,'Tabela kolorów'!$A$1:$A$42,0))=1,"+","-"),"")</f>
        <v/>
      </c>
      <c r="AE50" s="10" t="str">
        <f ca="1">_xlfn.IFNA(IF(INDEX('Tabela kolorów'!$A$1:$AP$42,MATCH(AA50,'Tabela kolorów'!$A$1:$AP$1,0),MATCH(AB50,'Tabela kolorów'!$A$1:$A$42,0))=1,"+","-"),"")</f>
        <v/>
      </c>
      <c r="AF50" s="679" t="str">
        <f t="shared" ca="1" si="136"/>
        <v/>
      </c>
      <c r="AG50" s="688" t="str">
        <f t="shared" ca="1" si="249"/>
        <v/>
      </c>
      <c r="AH50" s="701" t="str">
        <f t="shared" ca="1" si="250"/>
        <v/>
      </c>
      <c r="AK50" s="10">
        <v>43</v>
      </c>
      <c r="AL50" s="672" t="str">
        <f t="shared" ca="1" si="238"/>
        <v/>
      </c>
      <c r="AM50" s="672" t="str">
        <f ca="1">IF(AL50&lt;&gt;"",VLOOKUP(AL50,Tabela1[],3,FALSE),"")</f>
        <v/>
      </c>
      <c r="AN50" s="672" t="str">
        <f t="shared" ca="1" si="263"/>
        <v/>
      </c>
      <c r="AO50" s="672" t="str">
        <f t="shared" ca="1" si="263"/>
        <v/>
      </c>
      <c r="AP50" s="672" t="str">
        <f t="shared" ca="1" si="263"/>
        <v/>
      </c>
      <c r="AQ50" s="672" t="str">
        <f t="shared" ca="1" si="263"/>
        <v/>
      </c>
      <c r="AR50" s="672" t="str">
        <f t="shared" ca="1" si="263"/>
        <v/>
      </c>
      <c r="AS50" s="672" t="str">
        <f t="shared" ca="1" si="263"/>
        <v/>
      </c>
      <c r="AT50" s="672" t="str">
        <f t="shared" ca="1" si="263"/>
        <v/>
      </c>
      <c r="AU50" s="672" t="str">
        <f t="shared" ca="1" si="263"/>
        <v/>
      </c>
      <c r="BG50" s="392"/>
      <c r="BH50">
        <v>3</v>
      </c>
      <c r="BI50" t="str">
        <f t="shared" ca="1" si="265"/>
        <v/>
      </c>
      <c r="BJ50" t="str">
        <f ca="1">_xlfn.IFNA(IF(VLOOKUP($BI50,Tabela1[#All],6,FALSE)&lt;&gt;0,VLOOKUP($BI50,Tabela1[#All],6,FALSE),""),"")</f>
        <v/>
      </c>
      <c r="BK50" t="str">
        <f ca="1">_xlfn.IFNA(IF(VLOOKUP($BI50,Tabela1[#All],7,FALSE)&lt;&gt;0,VLOOKUP($BI50,Tabela1[#All],7,FALSE),""),"")</f>
        <v/>
      </c>
      <c r="BL50" t="str">
        <f ca="1">_xlfn.IFNA(IF(VLOOKUP($BI50,Tabela1[#All],8,FALSE)&lt;&gt;0,VLOOKUP($BI50,Tabela1[#All],8,FALSE),""),"")</f>
        <v/>
      </c>
      <c r="BM50" t="str">
        <f ca="1">_xlfn.IFNA(IF(VLOOKUP($BI50,Tabela1[#All],10,FALSE)&lt;&gt;"0",VLOOKUP($BI50,Tabela1[#All],10,FALSE),""),"")</f>
        <v/>
      </c>
      <c r="BN50" t="str">
        <f t="shared" ca="1" si="181"/>
        <v/>
      </c>
      <c r="BO50" t="str">
        <f t="shared" ca="1" si="182"/>
        <v/>
      </c>
      <c r="BP50" t="str">
        <f t="shared" ca="1" si="183"/>
        <v/>
      </c>
      <c r="BQ50" t="str">
        <f t="shared" ca="1" si="184"/>
        <v/>
      </c>
      <c r="BR50" t="str">
        <f t="shared" ca="1" si="185"/>
        <v/>
      </c>
      <c r="BS50" t="str">
        <f t="shared" ca="1" si="186"/>
        <v/>
      </c>
      <c r="BT50" t="str">
        <f t="shared" ca="1" si="187"/>
        <v/>
      </c>
      <c r="BU50" t="str">
        <f t="shared" ca="1" si="97"/>
        <v/>
      </c>
      <c r="BV50" t="str">
        <f t="shared" ca="1" si="251"/>
        <v/>
      </c>
      <c r="BW50" t="str">
        <f t="shared" ca="1" si="251"/>
        <v/>
      </c>
      <c r="BX50" t="str">
        <f t="shared" ca="1" si="251"/>
        <v/>
      </c>
      <c r="BY50" t="str">
        <f ca="1">_xlfn.IFNA(IF(INDEX('Tabela kolorów'!$A$1:$AP$42,MATCH(BV50,'Tabela kolorów'!$A$1:$AP$1,0),MATCH(BW50,'Tabela kolorów'!$A$1:$A$42,0))=1,"+","-"),"")</f>
        <v/>
      </c>
      <c r="BZ50" s="1" t="str">
        <f ca="1">_xlfn.IFNA(IF(INDEX('Tabela kolorów'!$A$1:$AP$42,MATCH(BV50,'Tabela kolorów'!$A$1:$AP$1,0),MATCH(BX50,'Tabela kolorów'!$A$1:$A$42,0))=1,"+","-"),"")</f>
        <v/>
      </c>
      <c r="CA50" s="1" t="str">
        <f ca="1">_xlfn.IFNA(IF(INDEX('Tabela kolorów'!$A$1:$AP$42,MATCH(BW50,'Tabela kolorów'!$A$1:$AP$1,0),MATCH(BX50,'Tabela kolorów'!$A$1:$A$42,0))=1,"+","-"),"")</f>
        <v/>
      </c>
      <c r="CB50" t="str">
        <f t="shared" ca="1" si="98"/>
        <v/>
      </c>
      <c r="CC50" t="str">
        <f t="shared" ca="1" si="188"/>
        <v/>
      </c>
      <c r="CD50" t="str">
        <f t="shared" ca="1" si="189"/>
        <v/>
      </c>
      <c r="CG50">
        <v>44</v>
      </c>
      <c r="CH50" t="str">
        <f t="shared" ca="1" si="190"/>
        <v/>
      </c>
      <c r="CI50" t="str">
        <f ca="1">IF(CH50&lt;&gt;"",VLOOKUP(CH50,Tabela1[],3,FALSE),"")</f>
        <v/>
      </c>
      <c r="CJ50" t="str">
        <f t="shared" ca="1" si="252"/>
        <v/>
      </c>
      <c r="CK50" t="str">
        <f t="shared" ca="1" si="252"/>
        <v/>
      </c>
      <c r="CL50" t="str">
        <f t="shared" ca="1" si="252"/>
        <v/>
      </c>
      <c r="CM50" t="str">
        <f t="shared" ca="1" si="252"/>
        <v/>
      </c>
      <c r="CN50" t="str">
        <f t="shared" ca="1" si="252"/>
        <v/>
      </c>
      <c r="CO50" t="str">
        <f t="shared" ca="1" si="252"/>
        <v/>
      </c>
      <c r="CP50" t="str">
        <f t="shared" ca="1" si="252"/>
        <v/>
      </c>
      <c r="CQ50" t="str">
        <f t="shared" ca="1" si="252"/>
        <v/>
      </c>
      <c r="DB50">
        <v>3</v>
      </c>
      <c r="DC50" t="str">
        <f t="shared" ca="1" si="266"/>
        <v/>
      </c>
      <c r="DD50" t="str">
        <f ca="1">_xlfn.IFNA(IF(VLOOKUP($DC50,Tabela1[#All],6,FALSE)&lt;&gt;0,VLOOKUP($DC50,Tabela1[#All],6,FALSE),""),"")</f>
        <v/>
      </c>
      <c r="DE50" t="str">
        <f ca="1">_xlfn.IFNA(IF(VLOOKUP($DC50,Tabela1[#All],7,FALSE)&lt;&gt;0,VLOOKUP($DC50,Tabela1[#All],7,FALSE),""),"")</f>
        <v/>
      </c>
      <c r="DF50" t="str">
        <f ca="1">_xlfn.IFNA(IF(VLOOKUP($DC50,Tabela1[#All],8,FALSE)&lt;&gt;0,VLOOKUP($DC50,Tabela1[#All],8,FALSE),""),"")</f>
        <v/>
      </c>
      <c r="DG50" t="str">
        <f ca="1">_xlfn.IFNA(IF(VLOOKUP($DC50,Tabela1[#All],10,FALSE)&lt;&gt;"0",VLOOKUP($DC50,Tabela1[#All],10,FALSE),""),"")</f>
        <v/>
      </c>
      <c r="DH50" t="str">
        <f t="shared" ca="1" si="191"/>
        <v/>
      </c>
      <c r="DI50" t="str">
        <f t="shared" ca="1" si="192"/>
        <v/>
      </c>
      <c r="DJ50" t="str">
        <f t="shared" ca="1" si="193"/>
        <v/>
      </c>
      <c r="DK50" t="str">
        <f t="shared" ca="1" si="194"/>
        <v/>
      </c>
      <c r="DL50" t="str">
        <f t="shared" ca="1" si="195"/>
        <v/>
      </c>
      <c r="DM50" t="str">
        <f t="shared" ca="1" si="196"/>
        <v/>
      </c>
      <c r="DN50" t="str">
        <f t="shared" ca="1" si="197"/>
        <v/>
      </c>
      <c r="DO50" t="str">
        <f t="shared" ca="1" si="134"/>
        <v/>
      </c>
      <c r="DP50" t="str">
        <f t="shared" ca="1" si="253"/>
        <v/>
      </c>
      <c r="DQ50" t="str">
        <f t="shared" ca="1" si="253"/>
        <v/>
      </c>
      <c r="DR50" t="str">
        <f t="shared" ca="1" si="253"/>
        <v/>
      </c>
      <c r="DS50" t="str">
        <f ca="1">_xlfn.IFNA(IF(INDEX('Tabela kolorów'!$A$1:$AP$42,MATCH(DP50,'Tabela kolorów'!$A$1:$AP$1,0),MATCH(DQ50,'Tabela kolorów'!$A$1:$A$42,0))=1,"+","-"),"")</f>
        <v/>
      </c>
      <c r="DT50" s="1" t="str">
        <f ca="1">_xlfn.IFNA(IF(INDEX('Tabela kolorów'!$A$1:$AP$42,MATCH(DP50,'Tabela kolorów'!$A$1:$AP$1,0),MATCH(DR50,'Tabela kolorów'!$A$1:$A$42,0))=1,"+","-"),"")</f>
        <v/>
      </c>
      <c r="DU50" s="1" t="str">
        <f ca="1">_xlfn.IFNA(IF(INDEX('Tabela kolorów'!$A$1:$AP$42,MATCH(DQ50,'Tabela kolorów'!$A$1:$AP$1,0),MATCH(DR50,'Tabela kolorów'!$A$1:$A$42,0))=1,"+","-"),"")</f>
        <v/>
      </c>
      <c r="DV50" t="str">
        <f t="shared" ca="1" si="120"/>
        <v/>
      </c>
      <c r="DW50" t="str">
        <f t="shared" ca="1" si="198"/>
        <v/>
      </c>
      <c r="DX50" t="str">
        <f t="shared" ca="1" si="199"/>
        <v/>
      </c>
      <c r="EA50">
        <v>44</v>
      </c>
      <c r="EB50" t="str">
        <f t="shared" ca="1" si="200"/>
        <v/>
      </c>
      <c r="EC50" t="str">
        <f ca="1">IF(EB50&lt;&gt;"",VLOOKUP(EB50,Tabela1[],3,FALSE),"")</f>
        <v/>
      </c>
      <c r="ED50" t="str">
        <f t="shared" ca="1" si="254"/>
        <v/>
      </c>
      <c r="EE50" t="str">
        <f t="shared" ca="1" si="254"/>
        <v/>
      </c>
      <c r="EF50" t="str">
        <f t="shared" ca="1" si="254"/>
        <v/>
      </c>
      <c r="EG50" t="str">
        <f t="shared" ca="1" si="254"/>
        <v/>
      </c>
      <c r="EH50" t="str">
        <f t="shared" ca="1" si="254"/>
        <v/>
      </c>
      <c r="EI50" t="str">
        <f t="shared" ca="1" si="254"/>
        <v/>
      </c>
      <c r="EJ50" t="str">
        <f t="shared" ca="1" si="254"/>
        <v/>
      </c>
      <c r="EK50" t="str">
        <f t="shared" ca="1" si="254"/>
        <v/>
      </c>
      <c r="EV50">
        <v>3</v>
      </c>
      <c r="EW50" t="str">
        <f t="shared" ca="1" si="267"/>
        <v/>
      </c>
      <c r="EX50" t="str">
        <f ca="1">_xlfn.IFNA(IF(VLOOKUP($EW50,Tabela1[#All],6,FALSE)&lt;&gt;0,VLOOKUP($EW50,Tabela1[#All],6,FALSE),""),"")</f>
        <v/>
      </c>
      <c r="EY50" t="str">
        <f ca="1">_xlfn.IFNA(IF(VLOOKUP($EW50,Tabela1[#All],7,FALSE)&lt;&gt;0,VLOOKUP($EW50,Tabela1[#All],7,FALSE),""),"")</f>
        <v/>
      </c>
      <c r="EZ50" t="str">
        <f ca="1">_xlfn.IFNA(IF(VLOOKUP($EW50,Tabela1[#All],8,FALSE)&lt;&gt;0,VLOOKUP($EW50,Tabela1[#All],8,FALSE),""),"")</f>
        <v/>
      </c>
      <c r="FA50" t="str">
        <f ca="1">_xlfn.IFNA(IF(VLOOKUP($EW50,Tabela1[#All],10,FALSE)&lt;&gt;"0",VLOOKUP($EW50,Tabela1[#All],10,FALSE),""),"")</f>
        <v/>
      </c>
      <c r="FB50" t="str">
        <f t="shared" ca="1" si="201"/>
        <v/>
      </c>
      <c r="FC50" t="str">
        <f t="shared" ca="1" si="202"/>
        <v/>
      </c>
      <c r="FD50" t="str">
        <f t="shared" ca="1" si="203"/>
        <v/>
      </c>
      <c r="FE50" t="str">
        <f t="shared" ca="1" si="204"/>
        <v/>
      </c>
      <c r="FF50" t="str">
        <f t="shared" ca="1" si="205"/>
        <v/>
      </c>
      <c r="FG50" t="str">
        <f t="shared" ca="1" si="206"/>
        <v/>
      </c>
      <c r="FH50" t="str">
        <f t="shared" ca="1" si="207"/>
        <v/>
      </c>
      <c r="FI50" t="str">
        <f t="shared" ca="1" si="103"/>
        <v/>
      </c>
      <c r="FJ50" t="str">
        <f t="shared" ca="1" si="255"/>
        <v/>
      </c>
      <c r="FK50" t="str">
        <f t="shared" ca="1" si="255"/>
        <v/>
      </c>
      <c r="FL50" t="str">
        <f t="shared" ca="1" si="255"/>
        <v/>
      </c>
      <c r="FM50" t="str">
        <f ca="1">_xlfn.IFNA(IF(INDEX('Tabela kolorów'!$A$1:$AP$42,MATCH(FJ50,'Tabela kolorów'!$A$1:$AP$1,0),MATCH(FK50,'Tabela kolorów'!$A$1:$A$42,0))=1,"+","-"),"")</f>
        <v/>
      </c>
      <c r="FN50" s="1" t="str">
        <f ca="1">_xlfn.IFNA(IF(INDEX('Tabela kolorów'!$A$1:$AP$42,MATCH(FJ50,'Tabela kolorów'!$A$1:$AP$1,0),MATCH(FL50,'Tabela kolorów'!$A$1:$A$42,0))=1,"+","-"),"")</f>
        <v/>
      </c>
      <c r="FO50" s="1" t="str">
        <f ca="1">_xlfn.IFNA(IF(INDEX('Tabela kolorów'!$A$1:$AP$42,MATCH(FK50,'Tabela kolorów'!$A$1:$AP$1,0),MATCH(FL50,'Tabela kolorów'!$A$1:$A$42,0))=1,"+","-"),"")</f>
        <v/>
      </c>
      <c r="FP50" t="str">
        <f t="shared" ca="1" si="121"/>
        <v/>
      </c>
      <c r="FQ50" t="str">
        <f t="shared" ca="1" si="208"/>
        <v/>
      </c>
      <c r="FR50" t="str">
        <f t="shared" ca="1" si="209"/>
        <v/>
      </c>
      <c r="FU50">
        <v>44</v>
      </c>
      <c r="FV50" t="str">
        <f t="shared" ca="1" si="210"/>
        <v/>
      </c>
      <c r="FW50" t="str">
        <f ca="1">IF(FV50&lt;&gt;"",VLOOKUP(FV50,Tabela1[],3,FALSE),"")</f>
        <v/>
      </c>
      <c r="FX50" t="str">
        <f t="shared" ca="1" si="256"/>
        <v/>
      </c>
      <c r="FY50" t="str">
        <f t="shared" ca="1" si="256"/>
        <v/>
      </c>
      <c r="FZ50" t="str">
        <f t="shared" ca="1" si="256"/>
        <v/>
      </c>
      <c r="GA50" t="str">
        <f t="shared" ca="1" si="256"/>
        <v/>
      </c>
      <c r="GB50" t="str">
        <f t="shared" ca="1" si="256"/>
        <v/>
      </c>
      <c r="GC50" t="str">
        <f t="shared" ca="1" si="256"/>
        <v/>
      </c>
      <c r="GD50" t="str">
        <f t="shared" ca="1" si="256"/>
        <v/>
      </c>
      <c r="GE50" t="str">
        <f t="shared" ca="1" si="256"/>
        <v/>
      </c>
      <c r="GP50">
        <v>3</v>
      </c>
      <c r="GQ50" t="str">
        <f t="shared" ca="1" si="268"/>
        <v/>
      </c>
      <c r="GR50" t="str">
        <f ca="1">_xlfn.IFNA(IF(VLOOKUP($GQ50,Tabela1[#All],6,FALSE)&lt;&gt;0,VLOOKUP($GQ50,Tabela1[#All],6,FALSE),""),"")</f>
        <v/>
      </c>
      <c r="GS50" t="str">
        <f ca="1">_xlfn.IFNA(IF(VLOOKUP($GQ50,Tabela1[#All],7,FALSE)&lt;&gt;0,VLOOKUP($GQ50,Tabela1[#All],7,FALSE),""),"")</f>
        <v/>
      </c>
      <c r="GT50" t="str">
        <f ca="1">_xlfn.IFNA(IF(VLOOKUP($GQ50,Tabela1[#All],8,FALSE)&lt;&gt;0,VLOOKUP($GQ50,Tabela1[#All],8,FALSE),""),"")</f>
        <v/>
      </c>
      <c r="GU50" t="str">
        <f ca="1">_xlfn.IFNA(IF(VLOOKUP($GQ50,Tabela1[#All],10,FALSE)&lt;&gt;"0",VLOOKUP($GQ50,Tabela1[#All],10,FALSE),""),"")</f>
        <v/>
      </c>
      <c r="GV50" t="str">
        <f t="shared" ca="1" si="211"/>
        <v/>
      </c>
      <c r="GW50" t="str">
        <f t="shared" ca="1" si="212"/>
        <v/>
      </c>
      <c r="GX50" t="str">
        <f t="shared" ca="1" si="213"/>
        <v/>
      </c>
      <c r="GY50" t="str">
        <f t="shared" ca="1" si="214"/>
        <v/>
      </c>
      <c r="GZ50" t="str">
        <f t="shared" ca="1" si="215"/>
        <v/>
      </c>
      <c r="HA50" t="str">
        <f t="shared" ca="1" si="216"/>
        <v/>
      </c>
      <c r="HB50" t="str">
        <f t="shared" ca="1" si="217"/>
        <v/>
      </c>
      <c r="HC50" t="str">
        <f t="shared" ca="1" si="105"/>
        <v/>
      </c>
      <c r="HD50" t="str">
        <f t="shared" ca="1" si="257"/>
        <v/>
      </c>
      <c r="HE50" t="str">
        <f t="shared" ca="1" si="257"/>
        <v/>
      </c>
      <c r="HF50" t="str">
        <f t="shared" ca="1" si="257"/>
        <v/>
      </c>
      <c r="HG50" t="str">
        <f ca="1">_xlfn.IFNA(IF(INDEX('Tabela kolorów'!$A$1:$AP$42,MATCH(HD50,'Tabela kolorów'!$A$1:$AP$1,0),MATCH(HE50,'Tabela kolorów'!$A$1:$A$42,0))=1,"+","-"),"")</f>
        <v/>
      </c>
      <c r="HH50" s="1" t="str">
        <f ca="1">_xlfn.IFNA(IF(INDEX('Tabela kolorów'!$A$1:$AP$42,MATCH(HD50,'Tabela kolorów'!$A$1:$AP$1,0),MATCH(HF50,'Tabela kolorów'!$A$1:$A$42,0))=1,"+","-"),"")</f>
        <v/>
      </c>
      <c r="HI50" s="1" t="str">
        <f ca="1">_xlfn.IFNA(IF(INDEX('Tabela kolorów'!$A$1:$AP$42,MATCH(HE50,'Tabela kolorów'!$A$1:$AP$1,0),MATCH(HF50,'Tabela kolorów'!$A$1:$A$42,0))=1,"+","-"),"")</f>
        <v/>
      </c>
      <c r="HJ50" t="str">
        <f t="shared" ca="1" si="122"/>
        <v/>
      </c>
      <c r="HK50" t="str">
        <f t="shared" ca="1" si="218"/>
        <v/>
      </c>
      <c r="HL50" t="str">
        <f t="shared" ca="1" si="219"/>
        <v/>
      </c>
      <c r="HO50">
        <v>44</v>
      </c>
      <c r="HP50" t="str">
        <f t="shared" ca="1" si="220"/>
        <v/>
      </c>
      <c r="HQ50" t="str">
        <f ca="1">IF(HP50&lt;&gt;"",VLOOKUP(HP50,Tabela1[],3,FALSE),"")</f>
        <v/>
      </c>
      <c r="HR50" t="str">
        <f t="shared" ca="1" si="258"/>
        <v/>
      </c>
      <c r="HS50" t="str">
        <f t="shared" ca="1" si="258"/>
        <v/>
      </c>
      <c r="HT50" t="str">
        <f t="shared" ca="1" si="258"/>
        <v/>
      </c>
      <c r="HU50" t="str">
        <f t="shared" ca="1" si="258"/>
        <v/>
      </c>
      <c r="HV50" t="str">
        <f t="shared" ca="1" si="258"/>
        <v/>
      </c>
      <c r="HW50" t="str">
        <f t="shared" ca="1" si="258"/>
        <v/>
      </c>
      <c r="HX50" t="str">
        <f t="shared" ca="1" si="258"/>
        <v/>
      </c>
      <c r="HY50" t="str">
        <f t="shared" ca="1" si="258"/>
        <v/>
      </c>
      <c r="IJ50">
        <v>3</v>
      </c>
      <c r="IK50" t="str">
        <f t="shared" ca="1" si="269"/>
        <v/>
      </c>
      <c r="IL50" t="str">
        <f ca="1">_xlfn.IFNA(IF(VLOOKUP($IK50,Tabela1[#All],6,FALSE)&lt;&gt;0,VLOOKUP($IK50,Tabela1[#All],6,FALSE),""),"")</f>
        <v/>
      </c>
      <c r="IM50" t="str">
        <f ca="1">_xlfn.IFNA(IF(VLOOKUP($IK50,Tabela1[#All],7,FALSE)&lt;&gt;0,VLOOKUP($IK50,Tabela1[#All],7,FALSE),""),"")</f>
        <v/>
      </c>
      <c r="IN50" t="str">
        <f ca="1">_xlfn.IFNA(IF(VLOOKUP($IK50,Tabela1[#All],8,FALSE)&lt;&gt;0,VLOOKUP($IK50,Tabela1[#All],8,FALSE),""),"")</f>
        <v/>
      </c>
      <c r="IO50" t="str">
        <f ca="1">_xlfn.IFNA(IF(VLOOKUP($IK50,Tabela1[#All],10,FALSE)&lt;&gt;"0",VLOOKUP($IK50,Tabela1[#All],10,FALSE),""),"")</f>
        <v/>
      </c>
      <c r="IP50" t="str">
        <f t="shared" ca="1" si="221"/>
        <v/>
      </c>
      <c r="IQ50" t="str">
        <f t="shared" ca="1" si="222"/>
        <v/>
      </c>
      <c r="IR50" t="str">
        <f t="shared" ca="1" si="223"/>
        <v/>
      </c>
      <c r="IS50" t="str">
        <f t="shared" ca="1" si="224"/>
        <v/>
      </c>
      <c r="IT50" t="str">
        <f t="shared" ca="1" si="225"/>
        <v/>
      </c>
      <c r="IU50" t="str">
        <f t="shared" ca="1" si="226"/>
        <v/>
      </c>
      <c r="IV50" t="str">
        <f t="shared" ca="1" si="227"/>
        <v/>
      </c>
      <c r="IW50" t="str">
        <f t="shared" ca="1" si="107"/>
        <v/>
      </c>
      <c r="IX50" t="str">
        <f t="shared" ca="1" si="259"/>
        <v/>
      </c>
      <c r="IY50" t="str">
        <f t="shared" ca="1" si="259"/>
        <v/>
      </c>
      <c r="IZ50" t="str">
        <f t="shared" ca="1" si="259"/>
        <v/>
      </c>
      <c r="JA50" t="str">
        <f ca="1">_xlfn.IFNA(IF(INDEX('Tabela kolorów'!$A$1:$AP$42,MATCH(IX50,'Tabela kolorów'!$A$1:$AP$1,0),MATCH(IY50,'Tabela kolorów'!$A$1:$A$42,0))=1,"+","-"),"")</f>
        <v/>
      </c>
      <c r="JB50" s="1" t="str">
        <f ca="1">_xlfn.IFNA(IF(INDEX('Tabela kolorów'!$A$1:$AP$42,MATCH(IX50,'Tabela kolorów'!$A$1:$AP$1,0),MATCH(IZ50,'Tabela kolorów'!$A$1:$A$42,0))=1,"+","-"),"")</f>
        <v/>
      </c>
      <c r="JC50" s="1" t="str">
        <f ca="1">_xlfn.IFNA(IF(INDEX('Tabela kolorów'!$A$1:$AP$42,MATCH(IY50,'Tabela kolorów'!$A$1:$AP$1,0),MATCH(IZ50,'Tabela kolorów'!$A$1:$A$42,0))=1,"+","-"),"")</f>
        <v/>
      </c>
      <c r="JD50" t="str">
        <f t="shared" ca="1" si="123"/>
        <v/>
      </c>
      <c r="JE50" t="str">
        <f t="shared" ca="1" si="228"/>
        <v/>
      </c>
      <c r="JF50" t="str">
        <f t="shared" ca="1" si="229"/>
        <v/>
      </c>
      <c r="JI50">
        <v>44</v>
      </c>
      <c r="JJ50" t="str">
        <f t="shared" ca="1" si="230"/>
        <v/>
      </c>
      <c r="JK50" t="str">
        <f ca="1">IF(JJ50&lt;&gt;"",VLOOKUP(JJ50,Tabela1[],3,FALSE),"")</f>
        <v/>
      </c>
      <c r="JL50" t="str">
        <f t="shared" ca="1" si="260"/>
        <v/>
      </c>
      <c r="JM50" t="str">
        <f t="shared" ca="1" si="260"/>
        <v/>
      </c>
      <c r="JN50" t="str">
        <f t="shared" ca="1" si="260"/>
        <v/>
      </c>
      <c r="JO50" t="str">
        <f t="shared" ca="1" si="260"/>
        <v/>
      </c>
      <c r="JP50" t="str">
        <f t="shared" ca="1" si="260"/>
        <v/>
      </c>
      <c r="JQ50" t="str">
        <f t="shared" ca="1" si="260"/>
        <v/>
      </c>
      <c r="JR50" t="str">
        <f t="shared" ca="1" si="260"/>
        <v/>
      </c>
      <c r="JS50" t="str">
        <f t="shared" ca="1" si="260"/>
        <v/>
      </c>
      <c r="KD50">
        <v>3</v>
      </c>
      <c r="KE50" t="str">
        <f t="shared" ca="1" si="270"/>
        <v/>
      </c>
      <c r="KF50" t="str">
        <f ca="1">_xlfn.IFNA(IF(VLOOKUP($KE50,Tabela1[#All],6,FALSE)&lt;&gt;0,VLOOKUP($KE50,Tabela1[#All],6,FALSE),""),"")</f>
        <v/>
      </c>
      <c r="KG50" t="str">
        <f ca="1">_xlfn.IFNA(IF(VLOOKUP($KE50,Tabela1[#All],7,FALSE)&lt;&gt;0,VLOOKUP($KE50,Tabela1[#All],7,FALSE),""),"")</f>
        <v/>
      </c>
      <c r="KH50" t="str">
        <f ca="1">_xlfn.IFNA(IF(VLOOKUP($KE50,Tabela1[#All],8,FALSE)&lt;&gt;0,VLOOKUP($KE50,Tabela1[#All],8,FALSE),""),"")</f>
        <v/>
      </c>
      <c r="KI50" t="str">
        <f ca="1">_xlfn.IFNA(IF(VLOOKUP($KE50,Tabela1[#All],10,FALSE)&lt;&gt;"0",VLOOKUP($KE50,Tabela1[#All],10,FALSE),""),"")</f>
        <v/>
      </c>
      <c r="KJ50" t="str">
        <f t="shared" ca="1" si="239"/>
        <v/>
      </c>
      <c r="KK50" t="str">
        <f t="shared" ca="1" si="240"/>
        <v/>
      </c>
      <c r="KL50" t="str">
        <f t="shared" ca="1" si="241"/>
        <v/>
      </c>
      <c r="KM50" t="str">
        <f t="shared" ca="1" si="231"/>
        <v/>
      </c>
      <c r="KN50" t="str">
        <f t="shared" ca="1" si="232"/>
        <v/>
      </c>
      <c r="KO50" t="str">
        <f t="shared" ca="1" si="233"/>
        <v/>
      </c>
      <c r="KP50" t="str">
        <f t="shared" ca="1" si="234"/>
        <v/>
      </c>
      <c r="KQ50" t="str">
        <f t="shared" ca="1" si="112"/>
        <v/>
      </c>
      <c r="KR50" t="str">
        <f t="shared" ca="1" si="261"/>
        <v/>
      </c>
      <c r="KS50" t="str">
        <f t="shared" ca="1" si="261"/>
        <v/>
      </c>
      <c r="KT50" t="str">
        <f t="shared" ca="1" si="261"/>
        <v/>
      </c>
      <c r="KU50" t="str">
        <f ca="1">_xlfn.IFNA(IF(INDEX('Tabela kolorów'!$A$1:$AP$42,MATCH(KR50,'Tabela kolorów'!$A$1:$AP$1,0),MATCH(KS50,'Tabela kolorów'!$A$1:$A$42,0))=1,"+","-"),"")</f>
        <v/>
      </c>
      <c r="KV50" s="1" t="str">
        <f ca="1">_xlfn.IFNA(IF(INDEX('Tabela kolorów'!$A$1:$AP$42,MATCH(KR50,'Tabela kolorów'!$A$1:$AP$1,0),MATCH(KT50,'Tabela kolorów'!$A$1:$A$42,0))=1,"+","-"),"")</f>
        <v/>
      </c>
      <c r="KW50" s="1" t="str">
        <f ca="1">_xlfn.IFNA(IF(INDEX('Tabela kolorów'!$A$1:$AP$42,MATCH(KS50,'Tabela kolorów'!$A$1:$AP$1,0),MATCH(KT50,'Tabela kolorów'!$A$1:$A$42,0))=1,"+","-"),"")</f>
        <v/>
      </c>
      <c r="KX50" t="str">
        <f t="shared" ca="1" si="133"/>
        <v/>
      </c>
      <c r="KY50" t="str">
        <f t="shared" ca="1" si="235"/>
        <v/>
      </c>
      <c r="KZ50" t="str">
        <f t="shared" ca="1" si="236"/>
        <v/>
      </c>
      <c r="LC50">
        <v>44</v>
      </c>
      <c r="LD50" t="str">
        <f t="shared" ca="1" si="237"/>
        <v/>
      </c>
      <c r="LE50" t="str">
        <f ca="1">IF(LD50&lt;&gt;"",VLOOKUP(LD50,Tabela1[],3,FALSE),"")</f>
        <v/>
      </c>
      <c r="LF50" t="str">
        <f t="shared" ca="1" si="262"/>
        <v/>
      </c>
      <c r="LG50" t="str">
        <f t="shared" ca="1" si="262"/>
        <v/>
      </c>
      <c r="LH50" t="str">
        <f t="shared" ca="1" si="262"/>
        <v/>
      </c>
      <c r="LI50" t="str">
        <f t="shared" ca="1" si="262"/>
        <v/>
      </c>
      <c r="LJ50" t="str">
        <f t="shared" ca="1" si="262"/>
        <v/>
      </c>
      <c r="LK50" t="str">
        <f t="shared" ca="1" si="262"/>
        <v/>
      </c>
      <c r="LL50" t="str">
        <f t="shared" ca="1" si="262"/>
        <v/>
      </c>
      <c r="LM50" t="str">
        <f t="shared" ca="1" si="262"/>
        <v/>
      </c>
    </row>
    <row r="51" spans="12:325" x14ac:dyDescent="0.3">
      <c r="L51" s="679">
        <v>2</v>
      </c>
      <c r="N51" s="672" t="str">
        <f>_xlfn.IFNA(IF(VLOOKUP($M51,Tabela1[#All],6,FALSE)&lt;&gt;0,VLOOKUP($M51,Tabela1[#All],6,FALSE),""),"")</f>
        <v/>
      </c>
      <c r="O51" s="672" t="str">
        <f>_xlfn.IFNA(IF(VLOOKUP($M51,Tabela1[#All],7,FALSE)&lt;&gt;0,VLOOKUP($M51,Tabela1[#All],7,FALSE),""),"")</f>
        <v/>
      </c>
      <c r="P51" s="672" t="str">
        <f>_xlfn.IFNA(IF(VLOOKUP($M51,Tabela1[#All],8,FALSE)&lt;&gt;0,VLOOKUP($M51,Tabela1[#All],8,FALSE),""),"")</f>
        <v/>
      </c>
      <c r="Q51" s="684" t="str">
        <f>_xlfn.IFNA(IF(VLOOKUP($M51,Tabela1[#All],10,FALSE)&lt;&gt;"0",VLOOKUP($M51,Tabela1[#All],10,FALSE),""),"")</f>
        <v/>
      </c>
      <c r="R51" s="686" t="str">
        <f t="shared" si="242"/>
        <v/>
      </c>
      <c r="S51" s="672" t="str">
        <f t="shared" si="243"/>
        <v/>
      </c>
      <c r="T51" s="672" t="str">
        <f t="shared" si="244"/>
        <v/>
      </c>
      <c r="U51" s="672" t="str">
        <f t="shared" si="245"/>
        <v/>
      </c>
      <c r="V51" s="672" t="str">
        <f t="shared" si="246"/>
        <v/>
      </c>
      <c r="W51" s="672" t="str">
        <f t="shared" si="247"/>
        <v/>
      </c>
      <c r="X51" s="687" t="str">
        <f t="shared" si="248"/>
        <v/>
      </c>
      <c r="Y51" s="686" t="str">
        <f t="shared" si="129"/>
        <v/>
      </c>
      <c r="Z51" s="672" t="str">
        <f t="shared" si="264"/>
        <v/>
      </c>
      <c r="AA51" s="672" t="str">
        <f t="shared" si="264"/>
        <v/>
      </c>
      <c r="AB51" s="679" t="str">
        <f t="shared" si="264"/>
        <v/>
      </c>
      <c r="AC51" s="685" t="str">
        <f>_xlfn.IFNA(IF(INDEX('Tabela kolorów'!$A$1:$AP$42,MATCH(Z51,'Tabela kolorów'!$A$1:$AP$1,0),MATCH(AA51,'Tabela kolorów'!$A$1:$A$42,0))=1,"+","-"),"")</f>
        <v/>
      </c>
      <c r="AD51" s="10" t="str">
        <f>_xlfn.IFNA(IF(INDEX('Tabela kolorów'!$A$1:$AP$42,MATCH(Z51,'Tabela kolorów'!$A$1:$AP$1,0),MATCH(AB51,'Tabela kolorów'!$A$1:$A$42,0))=1,"+","-"),"")</f>
        <v/>
      </c>
      <c r="AE51" s="10" t="str">
        <f>_xlfn.IFNA(IF(INDEX('Tabela kolorów'!$A$1:$AP$42,MATCH(AA51,'Tabela kolorów'!$A$1:$AP$1,0),MATCH(AB51,'Tabela kolorów'!$A$1:$A$42,0))=1,"+","-"),"")</f>
        <v/>
      </c>
      <c r="AF51" s="679" t="str">
        <f t="shared" si="136"/>
        <v/>
      </c>
      <c r="AG51" s="688" t="str">
        <f t="shared" si="249"/>
        <v/>
      </c>
      <c r="AH51" s="701" t="str">
        <f t="shared" si="250"/>
        <v/>
      </c>
      <c r="AK51" s="10">
        <v>44</v>
      </c>
      <c r="AL51" s="672" t="str">
        <f t="shared" ca="1" si="238"/>
        <v/>
      </c>
      <c r="AM51" s="672" t="str">
        <f ca="1">IF(AL51&lt;&gt;"",VLOOKUP(AL51,Tabela1[],3,FALSE),"")</f>
        <v/>
      </c>
      <c r="AN51" s="672" t="str">
        <f t="shared" ca="1" si="263"/>
        <v/>
      </c>
      <c r="AO51" s="672" t="str">
        <f t="shared" ca="1" si="263"/>
        <v/>
      </c>
      <c r="AP51" s="672" t="str">
        <f t="shared" ca="1" si="263"/>
        <v/>
      </c>
      <c r="AQ51" s="672" t="str">
        <f t="shared" ca="1" si="263"/>
        <v/>
      </c>
      <c r="AR51" s="672" t="str">
        <f t="shared" ca="1" si="263"/>
        <v/>
      </c>
      <c r="AS51" s="672" t="str">
        <f t="shared" ca="1" si="263"/>
        <v/>
      </c>
      <c r="AT51" s="672" t="str">
        <f t="shared" ca="1" si="263"/>
        <v/>
      </c>
      <c r="AU51" s="672" t="str">
        <f t="shared" ca="1" si="263"/>
        <v/>
      </c>
      <c r="BG51" s="392"/>
      <c r="BH51">
        <v>4</v>
      </c>
      <c r="BI51" t="str">
        <f t="shared" ca="1" si="265"/>
        <v/>
      </c>
      <c r="BJ51" t="str">
        <f ca="1">_xlfn.IFNA(IF(VLOOKUP($BI51,Tabela1[#All],6,FALSE)&lt;&gt;0,VLOOKUP($BI51,Tabela1[#All],6,FALSE),""),"")</f>
        <v/>
      </c>
      <c r="BK51" t="str">
        <f ca="1">_xlfn.IFNA(IF(VLOOKUP($BI51,Tabela1[#All],7,FALSE)&lt;&gt;0,VLOOKUP($BI51,Tabela1[#All],7,FALSE),""),"")</f>
        <v/>
      </c>
      <c r="BL51" t="str">
        <f ca="1">_xlfn.IFNA(IF(VLOOKUP($BI51,Tabela1[#All],8,FALSE)&lt;&gt;0,VLOOKUP($BI51,Tabela1[#All],8,FALSE),""),"")</f>
        <v/>
      </c>
      <c r="BM51" t="str">
        <f ca="1">_xlfn.IFNA(IF(VLOOKUP($BI51,Tabela1[#All],10,FALSE)&lt;&gt;"0",VLOOKUP($BI51,Tabela1[#All],10,FALSE),""),"")</f>
        <v/>
      </c>
      <c r="BN51" t="str">
        <f t="shared" ca="1" si="181"/>
        <v/>
      </c>
      <c r="BO51" t="str">
        <f t="shared" ca="1" si="182"/>
        <v/>
      </c>
      <c r="BP51" t="str">
        <f t="shared" ca="1" si="183"/>
        <v/>
      </c>
      <c r="BQ51" t="str">
        <f t="shared" ca="1" si="184"/>
        <v/>
      </c>
      <c r="BR51" t="str">
        <f t="shared" ca="1" si="185"/>
        <v/>
      </c>
      <c r="BS51" t="str">
        <f t="shared" ca="1" si="186"/>
        <v/>
      </c>
      <c r="BT51" t="str">
        <f t="shared" ca="1" si="187"/>
        <v/>
      </c>
      <c r="BU51" t="str">
        <f t="shared" ca="1" si="97"/>
        <v/>
      </c>
      <c r="BV51" t="str">
        <f t="shared" ca="1" si="251"/>
        <v/>
      </c>
      <c r="BW51" t="str">
        <f t="shared" ca="1" si="251"/>
        <v/>
      </c>
      <c r="BX51" t="str">
        <f t="shared" ca="1" si="251"/>
        <v/>
      </c>
      <c r="BY51" t="str">
        <f ca="1">_xlfn.IFNA(IF(INDEX('Tabela kolorów'!$A$1:$AP$42,MATCH(BV51,'Tabela kolorów'!$A$1:$AP$1,0),MATCH(BW51,'Tabela kolorów'!$A$1:$A$42,0))=1,"+","-"),"")</f>
        <v/>
      </c>
      <c r="BZ51" s="1" t="str">
        <f ca="1">_xlfn.IFNA(IF(INDEX('Tabela kolorów'!$A$1:$AP$42,MATCH(BV51,'Tabela kolorów'!$A$1:$AP$1,0),MATCH(BX51,'Tabela kolorów'!$A$1:$A$42,0))=1,"+","-"),"")</f>
        <v/>
      </c>
      <c r="CA51" s="1" t="str">
        <f ca="1">_xlfn.IFNA(IF(INDEX('Tabela kolorów'!$A$1:$AP$42,MATCH(BW51,'Tabela kolorów'!$A$1:$AP$1,0),MATCH(BX51,'Tabela kolorów'!$A$1:$A$42,0))=1,"+","-"),"")</f>
        <v/>
      </c>
      <c r="CB51" t="str">
        <f t="shared" ca="1" si="98"/>
        <v/>
      </c>
      <c r="CC51" t="str">
        <f t="shared" ca="1" si="188"/>
        <v/>
      </c>
      <c r="CD51" t="str">
        <f t="shared" ca="1" si="189"/>
        <v/>
      </c>
      <c r="CG51">
        <v>45</v>
      </c>
      <c r="CH51" t="str">
        <f t="shared" ca="1" si="190"/>
        <v/>
      </c>
      <c r="CI51" t="str">
        <f ca="1">IF(CH51&lt;&gt;"",VLOOKUP(CH51,Tabela1[],3,FALSE),"")</f>
        <v/>
      </c>
      <c r="CJ51" t="str">
        <f t="shared" ca="1" si="252"/>
        <v/>
      </c>
      <c r="CK51" t="str">
        <f t="shared" ca="1" si="252"/>
        <v/>
      </c>
      <c r="CL51" t="str">
        <f t="shared" ca="1" si="252"/>
        <v/>
      </c>
      <c r="CM51" t="str">
        <f t="shared" ca="1" si="252"/>
        <v/>
      </c>
      <c r="CN51" t="str">
        <f t="shared" ca="1" si="252"/>
        <v/>
      </c>
      <c r="CO51" t="str">
        <f t="shared" ca="1" si="252"/>
        <v/>
      </c>
      <c r="CP51" t="str">
        <f t="shared" ca="1" si="252"/>
        <v/>
      </c>
      <c r="CQ51" t="str">
        <f t="shared" ca="1" si="252"/>
        <v/>
      </c>
      <c r="DB51">
        <v>4</v>
      </c>
      <c r="DC51" t="str">
        <f t="shared" ca="1" si="266"/>
        <v/>
      </c>
      <c r="DD51" t="str">
        <f ca="1">_xlfn.IFNA(IF(VLOOKUP($DC51,Tabela1[#All],6,FALSE)&lt;&gt;0,VLOOKUP($DC51,Tabela1[#All],6,FALSE),""),"")</f>
        <v/>
      </c>
      <c r="DE51" t="str">
        <f ca="1">_xlfn.IFNA(IF(VLOOKUP($DC51,Tabela1[#All],7,FALSE)&lt;&gt;0,VLOOKUP($DC51,Tabela1[#All],7,FALSE),""),"")</f>
        <v/>
      </c>
      <c r="DF51" t="str">
        <f ca="1">_xlfn.IFNA(IF(VLOOKUP($DC51,Tabela1[#All],8,FALSE)&lt;&gt;0,VLOOKUP($DC51,Tabela1[#All],8,FALSE),""),"")</f>
        <v/>
      </c>
      <c r="DG51" t="str">
        <f ca="1">_xlfn.IFNA(IF(VLOOKUP($DC51,Tabela1[#All],10,FALSE)&lt;&gt;"0",VLOOKUP($DC51,Tabela1[#All],10,FALSE),""),"")</f>
        <v/>
      </c>
      <c r="DH51" t="str">
        <f t="shared" ca="1" si="191"/>
        <v/>
      </c>
      <c r="DI51" t="str">
        <f t="shared" ca="1" si="192"/>
        <v/>
      </c>
      <c r="DJ51" t="str">
        <f t="shared" ca="1" si="193"/>
        <v/>
      </c>
      <c r="DK51" t="str">
        <f t="shared" ca="1" si="194"/>
        <v/>
      </c>
      <c r="DL51" t="str">
        <f t="shared" ca="1" si="195"/>
        <v/>
      </c>
      <c r="DM51" t="str">
        <f t="shared" ca="1" si="196"/>
        <v/>
      </c>
      <c r="DN51" t="str">
        <f t="shared" ca="1" si="197"/>
        <v/>
      </c>
      <c r="DO51" t="str">
        <f t="shared" ca="1" si="134"/>
        <v/>
      </c>
      <c r="DP51" t="str">
        <f t="shared" ca="1" si="253"/>
        <v/>
      </c>
      <c r="DQ51" t="str">
        <f t="shared" ca="1" si="253"/>
        <v/>
      </c>
      <c r="DR51" t="str">
        <f t="shared" ca="1" si="253"/>
        <v/>
      </c>
      <c r="DS51" t="str">
        <f ca="1">_xlfn.IFNA(IF(INDEX('Tabela kolorów'!$A$1:$AP$42,MATCH(DP51,'Tabela kolorów'!$A$1:$AP$1,0),MATCH(DQ51,'Tabela kolorów'!$A$1:$A$42,0))=1,"+","-"),"")</f>
        <v/>
      </c>
      <c r="DT51" s="1" t="str">
        <f ca="1">_xlfn.IFNA(IF(INDEX('Tabela kolorów'!$A$1:$AP$42,MATCH(DP51,'Tabela kolorów'!$A$1:$AP$1,0),MATCH(DR51,'Tabela kolorów'!$A$1:$A$42,0))=1,"+","-"),"")</f>
        <v/>
      </c>
      <c r="DU51" s="1" t="str">
        <f ca="1">_xlfn.IFNA(IF(INDEX('Tabela kolorów'!$A$1:$AP$42,MATCH(DQ51,'Tabela kolorów'!$A$1:$AP$1,0),MATCH(DR51,'Tabela kolorów'!$A$1:$A$42,0))=1,"+","-"),"")</f>
        <v/>
      </c>
      <c r="DV51" t="str">
        <f t="shared" ca="1" si="120"/>
        <v/>
      </c>
      <c r="DW51" t="str">
        <f t="shared" ca="1" si="198"/>
        <v/>
      </c>
      <c r="DX51" t="str">
        <f t="shared" ca="1" si="199"/>
        <v/>
      </c>
      <c r="EA51">
        <v>45</v>
      </c>
      <c r="EB51" t="str">
        <f t="shared" ca="1" si="200"/>
        <v/>
      </c>
      <c r="EC51" t="str">
        <f ca="1">IF(EB51&lt;&gt;"",VLOOKUP(EB51,Tabela1[],3,FALSE),"")</f>
        <v/>
      </c>
      <c r="ED51" t="str">
        <f t="shared" ca="1" si="254"/>
        <v/>
      </c>
      <c r="EE51" t="str">
        <f t="shared" ca="1" si="254"/>
        <v/>
      </c>
      <c r="EF51" t="str">
        <f t="shared" ca="1" si="254"/>
        <v/>
      </c>
      <c r="EG51" t="str">
        <f t="shared" ca="1" si="254"/>
        <v/>
      </c>
      <c r="EH51" t="str">
        <f t="shared" ca="1" si="254"/>
        <v/>
      </c>
      <c r="EI51" t="str">
        <f t="shared" ca="1" si="254"/>
        <v/>
      </c>
      <c r="EJ51" t="str">
        <f t="shared" ca="1" si="254"/>
        <v/>
      </c>
      <c r="EK51" t="str">
        <f t="shared" ca="1" si="254"/>
        <v/>
      </c>
      <c r="EV51">
        <v>4</v>
      </c>
      <c r="EW51" t="str">
        <f t="shared" ca="1" si="267"/>
        <v/>
      </c>
      <c r="EX51" t="str">
        <f ca="1">_xlfn.IFNA(IF(VLOOKUP($EW51,Tabela1[#All],6,FALSE)&lt;&gt;0,VLOOKUP($EW51,Tabela1[#All],6,FALSE),""),"")</f>
        <v/>
      </c>
      <c r="EY51" t="str">
        <f ca="1">_xlfn.IFNA(IF(VLOOKUP($EW51,Tabela1[#All],7,FALSE)&lt;&gt;0,VLOOKUP($EW51,Tabela1[#All],7,FALSE),""),"")</f>
        <v/>
      </c>
      <c r="EZ51" t="str">
        <f ca="1">_xlfn.IFNA(IF(VLOOKUP($EW51,Tabela1[#All],8,FALSE)&lt;&gt;0,VLOOKUP($EW51,Tabela1[#All],8,FALSE),""),"")</f>
        <v/>
      </c>
      <c r="FA51" t="str">
        <f ca="1">_xlfn.IFNA(IF(VLOOKUP($EW51,Tabela1[#All],10,FALSE)&lt;&gt;"0",VLOOKUP($EW51,Tabela1[#All],10,FALSE),""),"")</f>
        <v/>
      </c>
      <c r="FB51" t="str">
        <f t="shared" ca="1" si="201"/>
        <v/>
      </c>
      <c r="FC51" t="str">
        <f t="shared" ca="1" si="202"/>
        <v/>
      </c>
      <c r="FD51" t="str">
        <f t="shared" ca="1" si="203"/>
        <v/>
      </c>
      <c r="FE51" t="str">
        <f t="shared" ca="1" si="204"/>
        <v/>
      </c>
      <c r="FF51" t="str">
        <f t="shared" ca="1" si="205"/>
        <v/>
      </c>
      <c r="FG51" t="str">
        <f t="shared" ca="1" si="206"/>
        <v/>
      </c>
      <c r="FH51" t="str">
        <f t="shared" ca="1" si="207"/>
        <v/>
      </c>
      <c r="FI51" t="str">
        <f t="shared" ca="1" si="103"/>
        <v/>
      </c>
      <c r="FJ51" t="str">
        <f t="shared" ca="1" si="255"/>
        <v/>
      </c>
      <c r="FK51" t="str">
        <f t="shared" ca="1" si="255"/>
        <v/>
      </c>
      <c r="FL51" t="str">
        <f t="shared" ca="1" si="255"/>
        <v/>
      </c>
      <c r="FM51" t="str">
        <f ca="1">_xlfn.IFNA(IF(INDEX('Tabela kolorów'!$A$1:$AP$42,MATCH(FJ51,'Tabela kolorów'!$A$1:$AP$1,0),MATCH(FK51,'Tabela kolorów'!$A$1:$A$42,0))=1,"+","-"),"")</f>
        <v/>
      </c>
      <c r="FN51" s="1" t="str">
        <f ca="1">_xlfn.IFNA(IF(INDEX('Tabela kolorów'!$A$1:$AP$42,MATCH(FJ51,'Tabela kolorów'!$A$1:$AP$1,0),MATCH(FL51,'Tabela kolorów'!$A$1:$A$42,0))=1,"+","-"),"")</f>
        <v/>
      </c>
      <c r="FO51" s="1" t="str">
        <f ca="1">_xlfn.IFNA(IF(INDEX('Tabela kolorów'!$A$1:$AP$42,MATCH(FK51,'Tabela kolorów'!$A$1:$AP$1,0),MATCH(FL51,'Tabela kolorów'!$A$1:$A$42,0))=1,"+","-"),"")</f>
        <v/>
      </c>
      <c r="FP51" t="str">
        <f t="shared" ca="1" si="121"/>
        <v/>
      </c>
      <c r="FQ51" t="str">
        <f t="shared" ca="1" si="208"/>
        <v/>
      </c>
      <c r="FR51" t="str">
        <f t="shared" ca="1" si="209"/>
        <v/>
      </c>
      <c r="FU51">
        <v>45</v>
      </c>
      <c r="FV51" t="str">
        <f t="shared" ca="1" si="210"/>
        <v/>
      </c>
      <c r="FW51" t="str">
        <f ca="1">IF(FV51&lt;&gt;"",VLOOKUP(FV51,Tabela1[],3,FALSE),"")</f>
        <v/>
      </c>
      <c r="FX51" t="str">
        <f t="shared" ca="1" si="256"/>
        <v/>
      </c>
      <c r="FY51" t="str">
        <f t="shared" ca="1" si="256"/>
        <v/>
      </c>
      <c r="FZ51" t="str">
        <f t="shared" ca="1" si="256"/>
        <v/>
      </c>
      <c r="GA51" t="str">
        <f t="shared" ca="1" si="256"/>
        <v/>
      </c>
      <c r="GB51" t="str">
        <f t="shared" ca="1" si="256"/>
        <v/>
      </c>
      <c r="GC51" t="str">
        <f t="shared" ca="1" si="256"/>
        <v/>
      </c>
      <c r="GD51" t="str">
        <f t="shared" ca="1" si="256"/>
        <v/>
      </c>
      <c r="GE51" t="str">
        <f t="shared" ca="1" si="256"/>
        <v/>
      </c>
      <c r="GP51">
        <v>4</v>
      </c>
      <c r="GQ51" t="str">
        <f t="shared" ca="1" si="268"/>
        <v/>
      </c>
      <c r="GR51" t="str">
        <f ca="1">_xlfn.IFNA(IF(VLOOKUP($GQ51,Tabela1[#All],6,FALSE)&lt;&gt;0,VLOOKUP($GQ51,Tabela1[#All],6,FALSE),""),"")</f>
        <v/>
      </c>
      <c r="GS51" t="str">
        <f ca="1">_xlfn.IFNA(IF(VLOOKUP($GQ51,Tabela1[#All],7,FALSE)&lt;&gt;0,VLOOKUP($GQ51,Tabela1[#All],7,FALSE),""),"")</f>
        <v/>
      </c>
      <c r="GT51" t="str">
        <f ca="1">_xlfn.IFNA(IF(VLOOKUP($GQ51,Tabela1[#All],8,FALSE)&lt;&gt;0,VLOOKUP($GQ51,Tabela1[#All],8,FALSE),""),"")</f>
        <v/>
      </c>
      <c r="GU51" t="str">
        <f ca="1">_xlfn.IFNA(IF(VLOOKUP($GQ51,Tabela1[#All],10,FALSE)&lt;&gt;"0",VLOOKUP($GQ51,Tabela1[#All],10,FALSE),""),"")</f>
        <v/>
      </c>
      <c r="GV51" t="str">
        <f t="shared" ca="1" si="211"/>
        <v/>
      </c>
      <c r="GW51" t="str">
        <f t="shared" ca="1" si="212"/>
        <v/>
      </c>
      <c r="GX51" t="str">
        <f t="shared" ca="1" si="213"/>
        <v/>
      </c>
      <c r="GY51" t="str">
        <f t="shared" ca="1" si="214"/>
        <v/>
      </c>
      <c r="GZ51" t="str">
        <f t="shared" ca="1" si="215"/>
        <v/>
      </c>
      <c r="HA51" t="str">
        <f t="shared" ca="1" si="216"/>
        <v/>
      </c>
      <c r="HB51" t="str">
        <f t="shared" ca="1" si="217"/>
        <v/>
      </c>
      <c r="HC51" t="str">
        <f t="shared" ca="1" si="105"/>
        <v/>
      </c>
      <c r="HD51" t="str">
        <f t="shared" ca="1" si="257"/>
        <v/>
      </c>
      <c r="HE51" t="str">
        <f t="shared" ca="1" si="257"/>
        <v/>
      </c>
      <c r="HF51" t="str">
        <f t="shared" ca="1" si="257"/>
        <v/>
      </c>
      <c r="HG51" t="str">
        <f ca="1">_xlfn.IFNA(IF(INDEX('Tabela kolorów'!$A$1:$AP$42,MATCH(HD51,'Tabela kolorów'!$A$1:$AP$1,0),MATCH(HE51,'Tabela kolorów'!$A$1:$A$42,0))=1,"+","-"),"")</f>
        <v/>
      </c>
      <c r="HH51" s="1" t="str">
        <f ca="1">_xlfn.IFNA(IF(INDEX('Tabela kolorów'!$A$1:$AP$42,MATCH(HD51,'Tabela kolorów'!$A$1:$AP$1,0),MATCH(HF51,'Tabela kolorów'!$A$1:$A$42,0))=1,"+","-"),"")</f>
        <v/>
      </c>
      <c r="HI51" s="1" t="str">
        <f ca="1">_xlfn.IFNA(IF(INDEX('Tabela kolorów'!$A$1:$AP$42,MATCH(HE51,'Tabela kolorów'!$A$1:$AP$1,0),MATCH(HF51,'Tabela kolorów'!$A$1:$A$42,0))=1,"+","-"),"")</f>
        <v/>
      </c>
      <c r="HJ51" t="str">
        <f t="shared" ca="1" si="122"/>
        <v/>
      </c>
      <c r="HK51" t="str">
        <f t="shared" ca="1" si="218"/>
        <v/>
      </c>
      <c r="HL51" t="str">
        <f t="shared" ca="1" si="219"/>
        <v/>
      </c>
      <c r="HO51">
        <v>45</v>
      </c>
      <c r="HP51" t="str">
        <f t="shared" ca="1" si="220"/>
        <v/>
      </c>
      <c r="HQ51" t="str">
        <f ca="1">IF(HP51&lt;&gt;"",VLOOKUP(HP51,Tabela1[],3,FALSE),"")</f>
        <v/>
      </c>
      <c r="HR51" t="str">
        <f t="shared" ca="1" si="258"/>
        <v/>
      </c>
      <c r="HS51" t="str">
        <f t="shared" ca="1" si="258"/>
        <v/>
      </c>
      <c r="HT51" t="str">
        <f t="shared" ca="1" si="258"/>
        <v/>
      </c>
      <c r="HU51" t="str">
        <f t="shared" ca="1" si="258"/>
        <v/>
      </c>
      <c r="HV51" t="str">
        <f t="shared" ca="1" si="258"/>
        <v/>
      </c>
      <c r="HW51" t="str">
        <f t="shared" ca="1" si="258"/>
        <v/>
      </c>
      <c r="HX51" t="str">
        <f t="shared" ca="1" si="258"/>
        <v/>
      </c>
      <c r="HY51" t="str">
        <f t="shared" ca="1" si="258"/>
        <v/>
      </c>
      <c r="IJ51">
        <v>4</v>
      </c>
      <c r="IK51" t="str">
        <f t="shared" ca="1" si="269"/>
        <v/>
      </c>
      <c r="IL51" t="str">
        <f ca="1">_xlfn.IFNA(IF(VLOOKUP($IK51,Tabela1[#All],6,FALSE)&lt;&gt;0,VLOOKUP($IK51,Tabela1[#All],6,FALSE),""),"")</f>
        <v/>
      </c>
      <c r="IM51" t="str">
        <f ca="1">_xlfn.IFNA(IF(VLOOKUP($IK51,Tabela1[#All],7,FALSE)&lt;&gt;0,VLOOKUP($IK51,Tabela1[#All],7,FALSE),""),"")</f>
        <v/>
      </c>
      <c r="IN51" t="str">
        <f ca="1">_xlfn.IFNA(IF(VLOOKUP($IK51,Tabela1[#All],8,FALSE)&lt;&gt;0,VLOOKUP($IK51,Tabela1[#All],8,FALSE),""),"")</f>
        <v/>
      </c>
      <c r="IO51" t="str">
        <f ca="1">_xlfn.IFNA(IF(VLOOKUP($IK51,Tabela1[#All],10,FALSE)&lt;&gt;"0",VLOOKUP($IK51,Tabela1[#All],10,FALSE),""),"")</f>
        <v/>
      </c>
      <c r="IP51" t="str">
        <f t="shared" ca="1" si="221"/>
        <v/>
      </c>
      <c r="IQ51" t="str">
        <f t="shared" ca="1" si="222"/>
        <v/>
      </c>
      <c r="IR51" t="str">
        <f t="shared" ca="1" si="223"/>
        <v/>
      </c>
      <c r="IS51" t="str">
        <f t="shared" ca="1" si="224"/>
        <v/>
      </c>
      <c r="IT51" t="str">
        <f t="shared" ca="1" si="225"/>
        <v/>
      </c>
      <c r="IU51" t="str">
        <f t="shared" ca="1" si="226"/>
        <v/>
      </c>
      <c r="IV51" t="str">
        <f t="shared" ca="1" si="227"/>
        <v/>
      </c>
      <c r="IW51" t="str">
        <f t="shared" ca="1" si="107"/>
        <v/>
      </c>
      <c r="IX51" t="str">
        <f t="shared" ca="1" si="259"/>
        <v/>
      </c>
      <c r="IY51" t="str">
        <f t="shared" ca="1" si="259"/>
        <v/>
      </c>
      <c r="IZ51" t="str">
        <f t="shared" ca="1" si="259"/>
        <v/>
      </c>
      <c r="JA51" t="str">
        <f ca="1">_xlfn.IFNA(IF(INDEX('Tabela kolorów'!$A$1:$AP$42,MATCH(IX51,'Tabela kolorów'!$A$1:$AP$1,0),MATCH(IY51,'Tabela kolorów'!$A$1:$A$42,0))=1,"+","-"),"")</f>
        <v/>
      </c>
      <c r="JB51" s="1" t="str">
        <f ca="1">_xlfn.IFNA(IF(INDEX('Tabela kolorów'!$A$1:$AP$42,MATCH(IX51,'Tabela kolorów'!$A$1:$AP$1,0),MATCH(IZ51,'Tabela kolorów'!$A$1:$A$42,0))=1,"+","-"),"")</f>
        <v/>
      </c>
      <c r="JC51" s="1" t="str">
        <f ca="1">_xlfn.IFNA(IF(INDEX('Tabela kolorów'!$A$1:$AP$42,MATCH(IY51,'Tabela kolorów'!$A$1:$AP$1,0),MATCH(IZ51,'Tabela kolorów'!$A$1:$A$42,0))=1,"+","-"),"")</f>
        <v/>
      </c>
      <c r="JD51" t="str">
        <f t="shared" ca="1" si="123"/>
        <v/>
      </c>
      <c r="JE51" t="str">
        <f t="shared" ca="1" si="228"/>
        <v/>
      </c>
      <c r="JF51" t="str">
        <f t="shared" ca="1" si="229"/>
        <v/>
      </c>
      <c r="JI51">
        <v>45</v>
      </c>
      <c r="JJ51" t="str">
        <f t="shared" ca="1" si="230"/>
        <v/>
      </c>
      <c r="JK51" t="str">
        <f ca="1">IF(JJ51&lt;&gt;"",VLOOKUP(JJ51,Tabela1[],3,FALSE),"")</f>
        <v/>
      </c>
      <c r="JL51" t="str">
        <f t="shared" ca="1" si="260"/>
        <v/>
      </c>
      <c r="JM51" t="str">
        <f t="shared" ca="1" si="260"/>
        <v/>
      </c>
      <c r="JN51" t="str">
        <f t="shared" ca="1" si="260"/>
        <v/>
      </c>
      <c r="JO51" t="str">
        <f t="shared" ca="1" si="260"/>
        <v/>
      </c>
      <c r="JP51" t="str">
        <f t="shared" ca="1" si="260"/>
        <v/>
      </c>
      <c r="JQ51" t="str">
        <f t="shared" ca="1" si="260"/>
        <v/>
      </c>
      <c r="JR51" t="str">
        <f t="shared" ca="1" si="260"/>
        <v/>
      </c>
      <c r="JS51" t="str">
        <f t="shared" ca="1" si="260"/>
        <v/>
      </c>
      <c r="KD51">
        <v>4</v>
      </c>
      <c r="KE51" t="str">
        <f t="shared" ca="1" si="270"/>
        <v/>
      </c>
      <c r="KF51" t="str">
        <f ca="1">_xlfn.IFNA(IF(VLOOKUP($KE51,Tabela1[#All],6,FALSE)&lt;&gt;0,VLOOKUP($KE51,Tabela1[#All],6,FALSE),""),"")</f>
        <v/>
      </c>
      <c r="KG51" t="str">
        <f ca="1">_xlfn.IFNA(IF(VLOOKUP($KE51,Tabela1[#All],7,FALSE)&lt;&gt;0,VLOOKUP($KE51,Tabela1[#All],7,FALSE),""),"")</f>
        <v/>
      </c>
      <c r="KH51" t="str">
        <f ca="1">_xlfn.IFNA(IF(VLOOKUP($KE51,Tabela1[#All],8,FALSE)&lt;&gt;0,VLOOKUP($KE51,Tabela1[#All],8,FALSE),""),"")</f>
        <v/>
      </c>
      <c r="KI51" t="str">
        <f ca="1">_xlfn.IFNA(IF(VLOOKUP($KE51,Tabela1[#All],10,FALSE)&lt;&gt;"0",VLOOKUP($KE51,Tabela1[#All],10,FALSE),""),"")</f>
        <v/>
      </c>
      <c r="KJ51" t="str">
        <f t="shared" ca="1" si="239"/>
        <v/>
      </c>
      <c r="KK51" t="str">
        <f t="shared" ca="1" si="240"/>
        <v/>
      </c>
      <c r="KL51" t="str">
        <f t="shared" ca="1" si="241"/>
        <v/>
      </c>
      <c r="KM51" t="str">
        <f t="shared" ca="1" si="231"/>
        <v/>
      </c>
      <c r="KN51" t="str">
        <f t="shared" ca="1" si="232"/>
        <v/>
      </c>
      <c r="KO51" t="str">
        <f t="shared" ca="1" si="233"/>
        <v/>
      </c>
      <c r="KP51" t="str">
        <f t="shared" ca="1" si="234"/>
        <v/>
      </c>
      <c r="KQ51" t="str">
        <f t="shared" ca="1" si="112"/>
        <v/>
      </c>
      <c r="KR51" t="str">
        <f t="shared" ca="1" si="261"/>
        <v/>
      </c>
      <c r="KS51" t="str">
        <f t="shared" ca="1" si="261"/>
        <v/>
      </c>
      <c r="KT51" t="str">
        <f t="shared" ca="1" si="261"/>
        <v/>
      </c>
      <c r="KU51" t="str">
        <f ca="1">_xlfn.IFNA(IF(INDEX('Tabela kolorów'!$A$1:$AP$42,MATCH(KR51,'Tabela kolorów'!$A$1:$AP$1,0),MATCH(KS51,'Tabela kolorów'!$A$1:$A$42,0))=1,"+","-"),"")</f>
        <v/>
      </c>
      <c r="KV51" s="1" t="str">
        <f ca="1">_xlfn.IFNA(IF(INDEX('Tabela kolorów'!$A$1:$AP$42,MATCH(KR51,'Tabela kolorów'!$A$1:$AP$1,0),MATCH(KT51,'Tabela kolorów'!$A$1:$A$42,0))=1,"+","-"),"")</f>
        <v/>
      </c>
      <c r="KW51" s="1" t="str">
        <f ca="1">_xlfn.IFNA(IF(INDEX('Tabela kolorów'!$A$1:$AP$42,MATCH(KS51,'Tabela kolorów'!$A$1:$AP$1,0),MATCH(KT51,'Tabela kolorów'!$A$1:$A$42,0))=1,"+","-"),"")</f>
        <v/>
      </c>
      <c r="KX51" t="str">
        <f t="shared" ca="1" si="133"/>
        <v/>
      </c>
      <c r="KY51" t="str">
        <f t="shared" ca="1" si="235"/>
        <v/>
      </c>
      <c r="KZ51" t="str">
        <f t="shared" ca="1" si="236"/>
        <v/>
      </c>
      <c r="LC51">
        <v>45</v>
      </c>
      <c r="LD51" t="str">
        <f t="shared" ca="1" si="237"/>
        <v/>
      </c>
      <c r="LE51" t="str">
        <f ca="1">IF(LD51&lt;&gt;"",VLOOKUP(LD51,Tabela1[],3,FALSE),"")</f>
        <v/>
      </c>
      <c r="LF51" t="str">
        <f t="shared" ca="1" si="262"/>
        <v/>
      </c>
      <c r="LG51" t="str">
        <f t="shared" ca="1" si="262"/>
        <v/>
      </c>
      <c r="LH51" t="str">
        <f t="shared" ca="1" si="262"/>
        <v/>
      </c>
      <c r="LI51" t="str">
        <f t="shared" ca="1" si="262"/>
        <v/>
      </c>
      <c r="LJ51" t="str">
        <f t="shared" ca="1" si="262"/>
        <v/>
      </c>
      <c r="LK51" t="str">
        <f t="shared" ca="1" si="262"/>
        <v/>
      </c>
      <c r="LL51" t="str">
        <f t="shared" ca="1" si="262"/>
        <v/>
      </c>
      <c r="LM51" t="str">
        <f t="shared" ca="1" si="262"/>
        <v/>
      </c>
    </row>
    <row r="52" spans="12:325" x14ac:dyDescent="0.3">
      <c r="L52" s="679">
        <v>3</v>
      </c>
      <c r="N52" s="672" t="str">
        <f>_xlfn.IFNA(IF(VLOOKUP($M52,Tabela1[#All],6,FALSE)&lt;&gt;0,VLOOKUP($M52,Tabela1[#All],6,FALSE),""),"")</f>
        <v/>
      </c>
      <c r="O52" s="672" t="str">
        <f>_xlfn.IFNA(IF(VLOOKUP($M52,Tabela1[#All],7,FALSE)&lt;&gt;0,VLOOKUP($M52,Tabela1[#All],7,FALSE),""),"")</f>
        <v/>
      </c>
      <c r="P52" s="672" t="str">
        <f>_xlfn.IFNA(IF(VLOOKUP($M52,Tabela1[#All],8,FALSE)&lt;&gt;0,VLOOKUP($M52,Tabela1[#All],8,FALSE),""),"")</f>
        <v/>
      </c>
      <c r="Q52" s="684" t="str">
        <f>_xlfn.IFNA(IF(VLOOKUP($M52,Tabela1[#All],10,FALSE)&lt;&gt;"0",VLOOKUP($M52,Tabela1[#All],10,FALSE),""),"")</f>
        <v/>
      </c>
      <c r="R52" s="686" t="str">
        <f t="shared" si="242"/>
        <v/>
      </c>
      <c r="S52" s="672" t="str">
        <f t="shared" si="243"/>
        <v/>
      </c>
      <c r="T52" s="672" t="str">
        <f t="shared" si="244"/>
        <v/>
      </c>
      <c r="U52" s="672" t="str">
        <f t="shared" si="245"/>
        <v/>
      </c>
      <c r="V52" s="672" t="str">
        <f t="shared" si="246"/>
        <v/>
      </c>
      <c r="W52" s="672" t="str">
        <f t="shared" si="247"/>
        <v/>
      </c>
      <c r="X52" s="687" t="str">
        <f t="shared" si="248"/>
        <v/>
      </c>
      <c r="Y52" s="686" t="str">
        <f t="shared" si="129"/>
        <v/>
      </c>
      <c r="Z52" s="672" t="str">
        <f t="shared" si="264"/>
        <v/>
      </c>
      <c r="AA52" s="672" t="str">
        <f t="shared" si="264"/>
        <v/>
      </c>
      <c r="AB52" s="679" t="str">
        <f t="shared" si="264"/>
        <v/>
      </c>
      <c r="AC52" s="685" t="str">
        <f>_xlfn.IFNA(IF(INDEX('Tabela kolorów'!$A$1:$AP$42,MATCH(Z52,'Tabela kolorów'!$A$1:$AP$1,0),MATCH(AA52,'Tabela kolorów'!$A$1:$A$42,0))=1,"+","-"),"")</f>
        <v/>
      </c>
      <c r="AD52" s="10" t="str">
        <f>_xlfn.IFNA(IF(INDEX('Tabela kolorów'!$A$1:$AP$42,MATCH(Z52,'Tabela kolorów'!$A$1:$AP$1,0),MATCH(AB52,'Tabela kolorów'!$A$1:$A$42,0))=1,"+","-"),"")</f>
        <v/>
      </c>
      <c r="AE52" s="10" t="str">
        <f>_xlfn.IFNA(IF(INDEX('Tabela kolorów'!$A$1:$AP$42,MATCH(AA52,'Tabela kolorów'!$A$1:$AP$1,0),MATCH(AB52,'Tabela kolorów'!$A$1:$A$42,0))=1,"+","-"),"")</f>
        <v/>
      </c>
      <c r="AF52" s="679" t="str">
        <f t="shared" si="136"/>
        <v/>
      </c>
      <c r="AG52" s="688" t="str">
        <f t="shared" si="249"/>
        <v/>
      </c>
      <c r="AH52" s="701" t="str">
        <f t="shared" si="250"/>
        <v/>
      </c>
      <c r="AK52" s="10">
        <v>45</v>
      </c>
      <c r="AL52" s="672" t="str">
        <f t="shared" ca="1" si="238"/>
        <v/>
      </c>
      <c r="AM52" s="672" t="str">
        <f ca="1">IF(AL52&lt;&gt;"",VLOOKUP(AL52,Tabela1[],3,FALSE),"")</f>
        <v/>
      </c>
      <c r="AN52" s="672" t="str">
        <f t="shared" ca="1" si="263"/>
        <v/>
      </c>
      <c r="AO52" s="672" t="str">
        <f t="shared" ca="1" si="263"/>
        <v/>
      </c>
      <c r="AP52" s="672" t="str">
        <f t="shared" ca="1" si="263"/>
        <v/>
      </c>
      <c r="AQ52" s="672" t="str">
        <f t="shared" ca="1" si="263"/>
        <v/>
      </c>
      <c r="AR52" s="672" t="str">
        <f t="shared" ca="1" si="263"/>
        <v/>
      </c>
      <c r="AS52" s="672" t="str">
        <f t="shared" ca="1" si="263"/>
        <v/>
      </c>
      <c r="AT52" s="672" t="str">
        <f t="shared" ca="1" si="263"/>
        <v/>
      </c>
      <c r="AU52" s="672" t="str">
        <f t="shared" ca="1" si="263"/>
        <v/>
      </c>
      <c r="BG52" s="392"/>
      <c r="BH52">
        <v>5</v>
      </c>
      <c r="BI52" t="str">
        <f t="shared" ca="1" si="265"/>
        <v/>
      </c>
      <c r="BJ52" t="str">
        <f ca="1">_xlfn.IFNA(IF(VLOOKUP($BI52,Tabela1[#All],6,FALSE)&lt;&gt;0,VLOOKUP($BI52,Tabela1[#All],6,FALSE),""),"")</f>
        <v/>
      </c>
      <c r="BK52" t="str">
        <f ca="1">_xlfn.IFNA(IF(VLOOKUP($BI52,Tabela1[#All],7,FALSE)&lt;&gt;0,VLOOKUP($BI52,Tabela1[#All],7,FALSE),""),"")</f>
        <v/>
      </c>
      <c r="BL52" t="str">
        <f ca="1">_xlfn.IFNA(IF(VLOOKUP($BI52,Tabela1[#All],8,FALSE)&lt;&gt;0,VLOOKUP($BI52,Tabela1[#All],8,FALSE),""),"")</f>
        <v/>
      </c>
      <c r="BM52" t="str">
        <f ca="1">_xlfn.IFNA(IF(VLOOKUP($BI52,Tabela1[#All],10,FALSE)&lt;&gt;"0",VLOOKUP($BI52,Tabela1[#All],10,FALSE),""),"")</f>
        <v/>
      </c>
      <c r="BN52" t="str">
        <f t="shared" ca="1" si="181"/>
        <v/>
      </c>
      <c r="BO52" t="str">
        <f t="shared" ca="1" si="182"/>
        <v/>
      </c>
      <c r="BP52" t="str">
        <f t="shared" ca="1" si="183"/>
        <v/>
      </c>
      <c r="BQ52" t="str">
        <f t="shared" ca="1" si="184"/>
        <v/>
      </c>
      <c r="BR52" t="str">
        <f t="shared" ca="1" si="185"/>
        <v/>
      </c>
      <c r="BS52" t="str">
        <f t="shared" ca="1" si="186"/>
        <v/>
      </c>
      <c r="BT52" t="str">
        <f t="shared" ca="1" si="187"/>
        <v/>
      </c>
      <c r="BU52" t="str">
        <f t="shared" ca="1" si="97"/>
        <v/>
      </c>
      <c r="BV52" t="str">
        <f t="shared" ca="1" si="251"/>
        <v/>
      </c>
      <c r="BW52" t="str">
        <f t="shared" ca="1" si="251"/>
        <v/>
      </c>
      <c r="BX52" t="str">
        <f t="shared" ca="1" si="251"/>
        <v/>
      </c>
      <c r="BY52" t="str">
        <f ca="1">_xlfn.IFNA(IF(INDEX('Tabela kolorów'!$A$1:$AP$42,MATCH(BV52,'Tabela kolorów'!$A$1:$AP$1,0),MATCH(BW52,'Tabela kolorów'!$A$1:$A$42,0))=1,"+","-"),"")</f>
        <v/>
      </c>
      <c r="BZ52" s="1" t="str">
        <f ca="1">_xlfn.IFNA(IF(INDEX('Tabela kolorów'!$A$1:$AP$42,MATCH(BV52,'Tabela kolorów'!$A$1:$AP$1,0),MATCH(BX52,'Tabela kolorów'!$A$1:$A$42,0))=1,"+","-"),"")</f>
        <v/>
      </c>
      <c r="CA52" s="1" t="str">
        <f ca="1">_xlfn.IFNA(IF(INDEX('Tabela kolorów'!$A$1:$AP$42,MATCH(BW52,'Tabela kolorów'!$A$1:$AP$1,0),MATCH(BX52,'Tabela kolorów'!$A$1:$A$42,0))=1,"+","-"),"")</f>
        <v/>
      </c>
      <c r="CB52" t="str">
        <f t="shared" ca="1" si="98"/>
        <v/>
      </c>
      <c r="CC52" t="str">
        <f t="shared" ca="1" si="188"/>
        <v/>
      </c>
      <c r="CD52" t="str">
        <f t="shared" ca="1" si="189"/>
        <v/>
      </c>
      <c r="CG52">
        <v>46</v>
      </c>
      <c r="CH52" t="str">
        <f t="shared" ca="1" si="190"/>
        <v/>
      </c>
      <c r="CI52" t="str">
        <f ca="1">IF(CH52&lt;&gt;"",VLOOKUP(CH52,Tabela1[],3,FALSE),"")</f>
        <v/>
      </c>
      <c r="CJ52" t="str">
        <f t="shared" ca="1" si="252"/>
        <v/>
      </c>
      <c r="CK52" t="str">
        <f t="shared" ca="1" si="252"/>
        <v/>
      </c>
      <c r="CL52" t="str">
        <f t="shared" ca="1" si="252"/>
        <v/>
      </c>
      <c r="CM52" t="str">
        <f t="shared" ca="1" si="252"/>
        <v/>
      </c>
      <c r="CN52" t="str">
        <f t="shared" ca="1" si="252"/>
        <v/>
      </c>
      <c r="CO52" t="str">
        <f t="shared" ca="1" si="252"/>
        <v/>
      </c>
      <c r="CP52" t="str">
        <f t="shared" ca="1" si="252"/>
        <v/>
      </c>
      <c r="CQ52" t="str">
        <f t="shared" ca="1" si="252"/>
        <v/>
      </c>
      <c r="DB52">
        <v>5</v>
      </c>
      <c r="DC52" t="str">
        <f t="shared" ca="1" si="266"/>
        <v/>
      </c>
      <c r="DD52" t="str">
        <f ca="1">_xlfn.IFNA(IF(VLOOKUP($DC52,Tabela1[#All],6,FALSE)&lt;&gt;0,VLOOKUP($DC52,Tabela1[#All],6,FALSE),""),"")</f>
        <v/>
      </c>
      <c r="DE52" t="str">
        <f ca="1">_xlfn.IFNA(IF(VLOOKUP($DC52,Tabela1[#All],7,FALSE)&lt;&gt;0,VLOOKUP($DC52,Tabela1[#All],7,FALSE),""),"")</f>
        <v/>
      </c>
      <c r="DF52" t="str">
        <f ca="1">_xlfn.IFNA(IF(VLOOKUP($DC52,Tabela1[#All],8,FALSE)&lt;&gt;0,VLOOKUP($DC52,Tabela1[#All],8,FALSE),""),"")</f>
        <v/>
      </c>
      <c r="DG52" t="str">
        <f ca="1">_xlfn.IFNA(IF(VLOOKUP($DC52,Tabela1[#All],10,FALSE)&lt;&gt;"0",VLOOKUP($DC52,Tabela1[#All],10,FALSE),""),"")</f>
        <v/>
      </c>
      <c r="DH52" t="str">
        <f t="shared" ca="1" si="191"/>
        <v/>
      </c>
      <c r="DI52" t="str">
        <f t="shared" ca="1" si="192"/>
        <v/>
      </c>
      <c r="DJ52" t="str">
        <f t="shared" ca="1" si="193"/>
        <v/>
      </c>
      <c r="DK52" t="str">
        <f t="shared" ca="1" si="194"/>
        <v/>
      </c>
      <c r="DL52" t="str">
        <f t="shared" ca="1" si="195"/>
        <v/>
      </c>
      <c r="DM52" t="str">
        <f t="shared" ca="1" si="196"/>
        <v/>
      </c>
      <c r="DN52" t="str">
        <f t="shared" ca="1" si="197"/>
        <v/>
      </c>
      <c r="DO52" t="str">
        <f t="shared" ca="1" si="134"/>
        <v/>
      </c>
      <c r="DP52" t="str">
        <f t="shared" ca="1" si="253"/>
        <v/>
      </c>
      <c r="DQ52" t="str">
        <f t="shared" ca="1" si="253"/>
        <v/>
      </c>
      <c r="DR52" t="str">
        <f t="shared" ca="1" si="253"/>
        <v/>
      </c>
      <c r="DS52" t="str">
        <f ca="1">_xlfn.IFNA(IF(INDEX('Tabela kolorów'!$A$1:$AP$42,MATCH(DP52,'Tabela kolorów'!$A$1:$AP$1,0),MATCH(DQ52,'Tabela kolorów'!$A$1:$A$42,0))=1,"+","-"),"")</f>
        <v/>
      </c>
      <c r="DT52" s="1" t="str">
        <f ca="1">_xlfn.IFNA(IF(INDEX('Tabela kolorów'!$A$1:$AP$42,MATCH(DP52,'Tabela kolorów'!$A$1:$AP$1,0),MATCH(DR52,'Tabela kolorów'!$A$1:$A$42,0))=1,"+","-"),"")</f>
        <v/>
      </c>
      <c r="DU52" s="1" t="str">
        <f ca="1">_xlfn.IFNA(IF(INDEX('Tabela kolorów'!$A$1:$AP$42,MATCH(DQ52,'Tabela kolorów'!$A$1:$AP$1,0),MATCH(DR52,'Tabela kolorów'!$A$1:$A$42,0))=1,"+","-"),"")</f>
        <v/>
      </c>
      <c r="DV52" t="str">
        <f t="shared" ca="1" si="120"/>
        <v/>
      </c>
      <c r="DW52" t="str">
        <f t="shared" ca="1" si="198"/>
        <v/>
      </c>
      <c r="DX52" t="str">
        <f t="shared" ca="1" si="199"/>
        <v/>
      </c>
      <c r="EA52">
        <v>46</v>
      </c>
      <c r="EB52" t="str">
        <f t="shared" ca="1" si="200"/>
        <v/>
      </c>
      <c r="EC52" t="str">
        <f ca="1">IF(EB52&lt;&gt;"",VLOOKUP(EB52,Tabela1[],3,FALSE),"")</f>
        <v/>
      </c>
      <c r="ED52" t="str">
        <f t="shared" ca="1" si="254"/>
        <v/>
      </c>
      <c r="EE52" t="str">
        <f t="shared" ca="1" si="254"/>
        <v/>
      </c>
      <c r="EF52" t="str">
        <f t="shared" ca="1" si="254"/>
        <v/>
      </c>
      <c r="EG52" t="str">
        <f t="shared" ca="1" si="254"/>
        <v/>
      </c>
      <c r="EH52" t="str">
        <f t="shared" ca="1" si="254"/>
        <v/>
      </c>
      <c r="EI52" t="str">
        <f t="shared" ca="1" si="254"/>
        <v/>
      </c>
      <c r="EJ52" t="str">
        <f t="shared" ca="1" si="254"/>
        <v/>
      </c>
      <c r="EK52" t="str">
        <f t="shared" ca="1" si="254"/>
        <v/>
      </c>
      <c r="EV52">
        <v>5</v>
      </c>
      <c r="EW52" t="str">
        <f t="shared" ca="1" si="267"/>
        <v/>
      </c>
      <c r="EX52" t="str">
        <f ca="1">_xlfn.IFNA(IF(VLOOKUP($EW52,Tabela1[#All],6,FALSE)&lt;&gt;0,VLOOKUP($EW52,Tabela1[#All],6,FALSE),""),"")</f>
        <v/>
      </c>
      <c r="EY52" t="str">
        <f ca="1">_xlfn.IFNA(IF(VLOOKUP($EW52,Tabela1[#All],7,FALSE)&lt;&gt;0,VLOOKUP($EW52,Tabela1[#All],7,FALSE),""),"")</f>
        <v/>
      </c>
      <c r="EZ52" t="str">
        <f ca="1">_xlfn.IFNA(IF(VLOOKUP($EW52,Tabela1[#All],8,FALSE)&lt;&gt;0,VLOOKUP($EW52,Tabela1[#All],8,FALSE),""),"")</f>
        <v/>
      </c>
      <c r="FA52" t="str">
        <f ca="1">_xlfn.IFNA(IF(VLOOKUP($EW52,Tabela1[#All],10,FALSE)&lt;&gt;"0",VLOOKUP($EW52,Tabela1[#All],10,FALSE),""),"")</f>
        <v/>
      </c>
      <c r="FB52" t="str">
        <f t="shared" ca="1" si="201"/>
        <v/>
      </c>
      <c r="FC52" t="str">
        <f t="shared" ca="1" si="202"/>
        <v/>
      </c>
      <c r="FD52" t="str">
        <f t="shared" ca="1" si="203"/>
        <v/>
      </c>
      <c r="FE52" t="str">
        <f t="shared" ca="1" si="204"/>
        <v/>
      </c>
      <c r="FF52" t="str">
        <f t="shared" ca="1" si="205"/>
        <v/>
      </c>
      <c r="FG52" t="str">
        <f t="shared" ca="1" si="206"/>
        <v/>
      </c>
      <c r="FH52" t="str">
        <f t="shared" ca="1" si="207"/>
        <v/>
      </c>
      <c r="FI52" t="str">
        <f t="shared" ca="1" si="103"/>
        <v/>
      </c>
      <c r="FJ52" t="str">
        <f t="shared" ca="1" si="255"/>
        <v/>
      </c>
      <c r="FK52" t="str">
        <f t="shared" ca="1" si="255"/>
        <v/>
      </c>
      <c r="FL52" t="str">
        <f t="shared" ca="1" si="255"/>
        <v/>
      </c>
      <c r="FM52" t="str">
        <f ca="1">_xlfn.IFNA(IF(INDEX('Tabela kolorów'!$A$1:$AP$42,MATCH(FJ52,'Tabela kolorów'!$A$1:$AP$1,0),MATCH(FK52,'Tabela kolorów'!$A$1:$A$42,0))=1,"+","-"),"")</f>
        <v/>
      </c>
      <c r="FN52" s="1" t="str">
        <f ca="1">_xlfn.IFNA(IF(INDEX('Tabela kolorów'!$A$1:$AP$42,MATCH(FJ52,'Tabela kolorów'!$A$1:$AP$1,0),MATCH(FL52,'Tabela kolorów'!$A$1:$A$42,0))=1,"+","-"),"")</f>
        <v/>
      </c>
      <c r="FO52" s="1" t="str">
        <f ca="1">_xlfn.IFNA(IF(INDEX('Tabela kolorów'!$A$1:$AP$42,MATCH(FK52,'Tabela kolorów'!$A$1:$AP$1,0),MATCH(FL52,'Tabela kolorów'!$A$1:$A$42,0))=1,"+","-"),"")</f>
        <v/>
      </c>
      <c r="FP52" t="str">
        <f t="shared" ca="1" si="121"/>
        <v/>
      </c>
      <c r="FQ52" t="str">
        <f t="shared" ca="1" si="208"/>
        <v/>
      </c>
      <c r="FR52" t="str">
        <f t="shared" ca="1" si="209"/>
        <v/>
      </c>
      <c r="FU52">
        <v>46</v>
      </c>
      <c r="FV52" t="str">
        <f t="shared" ca="1" si="210"/>
        <v/>
      </c>
      <c r="FW52" t="str">
        <f ca="1">IF(FV52&lt;&gt;"",VLOOKUP(FV52,Tabela1[],3,FALSE),"")</f>
        <v/>
      </c>
      <c r="FX52" t="str">
        <f t="shared" ca="1" si="256"/>
        <v/>
      </c>
      <c r="FY52" t="str">
        <f t="shared" ca="1" si="256"/>
        <v/>
      </c>
      <c r="FZ52" t="str">
        <f t="shared" ca="1" si="256"/>
        <v/>
      </c>
      <c r="GA52" t="str">
        <f t="shared" ca="1" si="256"/>
        <v/>
      </c>
      <c r="GB52" t="str">
        <f t="shared" ca="1" si="256"/>
        <v/>
      </c>
      <c r="GC52" t="str">
        <f t="shared" ca="1" si="256"/>
        <v/>
      </c>
      <c r="GD52" t="str">
        <f t="shared" ca="1" si="256"/>
        <v/>
      </c>
      <c r="GE52" t="str">
        <f t="shared" ca="1" si="256"/>
        <v/>
      </c>
      <c r="GP52">
        <v>5</v>
      </c>
      <c r="GQ52" t="str">
        <f t="shared" ca="1" si="268"/>
        <v/>
      </c>
      <c r="GR52" t="str">
        <f ca="1">_xlfn.IFNA(IF(VLOOKUP($GQ52,Tabela1[#All],6,FALSE)&lt;&gt;0,VLOOKUP($GQ52,Tabela1[#All],6,FALSE),""),"")</f>
        <v/>
      </c>
      <c r="GS52" t="str">
        <f ca="1">_xlfn.IFNA(IF(VLOOKUP($GQ52,Tabela1[#All],7,FALSE)&lt;&gt;0,VLOOKUP($GQ52,Tabela1[#All],7,FALSE),""),"")</f>
        <v/>
      </c>
      <c r="GT52" t="str">
        <f ca="1">_xlfn.IFNA(IF(VLOOKUP($GQ52,Tabela1[#All],8,FALSE)&lt;&gt;0,VLOOKUP($GQ52,Tabela1[#All],8,FALSE),""),"")</f>
        <v/>
      </c>
      <c r="GU52" t="str">
        <f ca="1">_xlfn.IFNA(IF(VLOOKUP($GQ52,Tabela1[#All],10,FALSE)&lt;&gt;"0",VLOOKUP($GQ52,Tabela1[#All],10,FALSE),""),"")</f>
        <v/>
      </c>
      <c r="GV52" t="str">
        <f t="shared" ca="1" si="211"/>
        <v/>
      </c>
      <c r="GW52" t="str">
        <f t="shared" ca="1" si="212"/>
        <v/>
      </c>
      <c r="GX52" t="str">
        <f t="shared" ca="1" si="213"/>
        <v/>
      </c>
      <c r="GY52" t="str">
        <f t="shared" ca="1" si="214"/>
        <v/>
      </c>
      <c r="GZ52" t="str">
        <f t="shared" ca="1" si="215"/>
        <v/>
      </c>
      <c r="HA52" t="str">
        <f t="shared" ca="1" si="216"/>
        <v/>
      </c>
      <c r="HB52" t="str">
        <f t="shared" ca="1" si="217"/>
        <v/>
      </c>
      <c r="HC52" t="str">
        <f t="shared" ca="1" si="105"/>
        <v/>
      </c>
      <c r="HD52" t="str">
        <f t="shared" ca="1" si="257"/>
        <v/>
      </c>
      <c r="HE52" t="str">
        <f t="shared" ca="1" si="257"/>
        <v/>
      </c>
      <c r="HF52" t="str">
        <f t="shared" ca="1" si="257"/>
        <v/>
      </c>
      <c r="HG52" t="str">
        <f ca="1">_xlfn.IFNA(IF(INDEX('Tabela kolorów'!$A$1:$AP$42,MATCH(HD52,'Tabela kolorów'!$A$1:$AP$1,0),MATCH(HE52,'Tabela kolorów'!$A$1:$A$42,0))=1,"+","-"),"")</f>
        <v/>
      </c>
      <c r="HH52" s="1" t="str">
        <f ca="1">_xlfn.IFNA(IF(INDEX('Tabela kolorów'!$A$1:$AP$42,MATCH(HD52,'Tabela kolorów'!$A$1:$AP$1,0),MATCH(HF52,'Tabela kolorów'!$A$1:$A$42,0))=1,"+","-"),"")</f>
        <v/>
      </c>
      <c r="HI52" s="1" t="str">
        <f ca="1">_xlfn.IFNA(IF(INDEX('Tabela kolorów'!$A$1:$AP$42,MATCH(HE52,'Tabela kolorów'!$A$1:$AP$1,0),MATCH(HF52,'Tabela kolorów'!$A$1:$A$42,0))=1,"+","-"),"")</f>
        <v/>
      </c>
      <c r="HJ52" t="str">
        <f t="shared" ca="1" si="122"/>
        <v/>
      </c>
      <c r="HK52" t="str">
        <f t="shared" ca="1" si="218"/>
        <v/>
      </c>
      <c r="HL52" t="str">
        <f t="shared" ca="1" si="219"/>
        <v/>
      </c>
      <c r="HO52">
        <v>46</v>
      </c>
      <c r="HP52" t="str">
        <f t="shared" ca="1" si="220"/>
        <v/>
      </c>
      <c r="HQ52" t="str">
        <f ca="1">IF(HP52&lt;&gt;"",VLOOKUP(HP52,Tabela1[],3,FALSE),"")</f>
        <v/>
      </c>
      <c r="HR52" t="str">
        <f t="shared" ca="1" si="258"/>
        <v/>
      </c>
      <c r="HS52" t="str">
        <f t="shared" ca="1" si="258"/>
        <v/>
      </c>
      <c r="HT52" t="str">
        <f t="shared" ca="1" si="258"/>
        <v/>
      </c>
      <c r="HU52" t="str">
        <f t="shared" ca="1" si="258"/>
        <v/>
      </c>
      <c r="HV52" t="str">
        <f t="shared" ca="1" si="258"/>
        <v/>
      </c>
      <c r="HW52" t="str">
        <f t="shared" ca="1" si="258"/>
        <v/>
      </c>
      <c r="HX52" t="str">
        <f t="shared" ca="1" si="258"/>
        <v/>
      </c>
      <c r="HY52" t="str">
        <f t="shared" ca="1" si="258"/>
        <v/>
      </c>
      <c r="IJ52">
        <v>5</v>
      </c>
      <c r="IK52" t="str">
        <f t="shared" ca="1" si="269"/>
        <v/>
      </c>
      <c r="IL52" t="str">
        <f ca="1">_xlfn.IFNA(IF(VLOOKUP($IK52,Tabela1[#All],6,FALSE)&lt;&gt;0,VLOOKUP($IK52,Tabela1[#All],6,FALSE),""),"")</f>
        <v/>
      </c>
      <c r="IM52" t="str">
        <f ca="1">_xlfn.IFNA(IF(VLOOKUP($IK52,Tabela1[#All],7,FALSE)&lt;&gt;0,VLOOKUP($IK52,Tabela1[#All],7,FALSE),""),"")</f>
        <v/>
      </c>
      <c r="IN52" t="str">
        <f ca="1">_xlfn.IFNA(IF(VLOOKUP($IK52,Tabela1[#All],8,FALSE)&lt;&gt;0,VLOOKUP($IK52,Tabela1[#All],8,FALSE),""),"")</f>
        <v/>
      </c>
      <c r="IO52" t="str">
        <f ca="1">_xlfn.IFNA(IF(VLOOKUP($IK52,Tabela1[#All],10,FALSE)&lt;&gt;"0",VLOOKUP($IK52,Tabela1[#All],10,FALSE),""),"")</f>
        <v/>
      </c>
      <c r="IP52" t="str">
        <f t="shared" ca="1" si="221"/>
        <v/>
      </c>
      <c r="IQ52" t="str">
        <f t="shared" ca="1" si="222"/>
        <v/>
      </c>
      <c r="IR52" t="str">
        <f t="shared" ca="1" si="223"/>
        <v/>
      </c>
      <c r="IS52" t="str">
        <f t="shared" ca="1" si="224"/>
        <v/>
      </c>
      <c r="IT52" t="str">
        <f t="shared" ca="1" si="225"/>
        <v/>
      </c>
      <c r="IU52" t="str">
        <f t="shared" ca="1" si="226"/>
        <v/>
      </c>
      <c r="IV52" t="str">
        <f t="shared" ca="1" si="227"/>
        <v/>
      </c>
      <c r="IW52" t="str">
        <f t="shared" ca="1" si="107"/>
        <v/>
      </c>
      <c r="IX52" t="str">
        <f t="shared" ca="1" si="259"/>
        <v/>
      </c>
      <c r="IY52" t="str">
        <f t="shared" ca="1" si="259"/>
        <v/>
      </c>
      <c r="IZ52" t="str">
        <f t="shared" ca="1" si="259"/>
        <v/>
      </c>
      <c r="JA52" t="str">
        <f ca="1">_xlfn.IFNA(IF(INDEX('Tabela kolorów'!$A$1:$AP$42,MATCH(IX52,'Tabela kolorów'!$A$1:$AP$1,0),MATCH(IY52,'Tabela kolorów'!$A$1:$A$42,0))=1,"+","-"),"")</f>
        <v/>
      </c>
      <c r="JB52" s="1" t="str">
        <f ca="1">_xlfn.IFNA(IF(INDEX('Tabela kolorów'!$A$1:$AP$42,MATCH(IX52,'Tabela kolorów'!$A$1:$AP$1,0),MATCH(IZ52,'Tabela kolorów'!$A$1:$A$42,0))=1,"+","-"),"")</f>
        <v/>
      </c>
      <c r="JC52" s="1" t="str">
        <f ca="1">_xlfn.IFNA(IF(INDEX('Tabela kolorów'!$A$1:$AP$42,MATCH(IY52,'Tabela kolorów'!$A$1:$AP$1,0),MATCH(IZ52,'Tabela kolorów'!$A$1:$A$42,0))=1,"+","-"),"")</f>
        <v/>
      </c>
      <c r="JD52" t="str">
        <f t="shared" ca="1" si="123"/>
        <v/>
      </c>
      <c r="JE52" t="str">
        <f t="shared" ca="1" si="228"/>
        <v/>
      </c>
      <c r="JF52" t="str">
        <f t="shared" ca="1" si="229"/>
        <v/>
      </c>
      <c r="JI52">
        <v>46</v>
      </c>
      <c r="JJ52" t="str">
        <f t="shared" ca="1" si="230"/>
        <v/>
      </c>
      <c r="JK52" t="str">
        <f ca="1">IF(JJ52&lt;&gt;"",VLOOKUP(JJ52,Tabela1[],3,FALSE),"")</f>
        <v/>
      </c>
      <c r="JL52" t="str">
        <f t="shared" ca="1" si="260"/>
        <v/>
      </c>
      <c r="JM52" t="str">
        <f t="shared" ca="1" si="260"/>
        <v/>
      </c>
      <c r="JN52" t="str">
        <f t="shared" ca="1" si="260"/>
        <v/>
      </c>
      <c r="JO52" t="str">
        <f t="shared" ca="1" si="260"/>
        <v/>
      </c>
      <c r="JP52" t="str">
        <f t="shared" ca="1" si="260"/>
        <v/>
      </c>
      <c r="JQ52" t="str">
        <f t="shared" ca="1" si="260"/>
        <v/>
      </c>
      <c r="JR52" t="str">
        <f t="shared" ca="1" si="260"/>
        <v/>
      </c>
      <c r="JS52" t="str">
        <f t="shared" ca="1" si="260"/>
        <v/>
      </c>
      <c r="KD52">
        <v>5</v>
      </c>
      <c r="KE52" t="str">
        <f t="shared" ca="1" si="270"/>
        <v/>
      </c>
      <c r="KF52" t="str">
        <f ca="1">_xlfn.IFNA(IF(VLOOKUP($KE52,Tabela1[#All],6,FALSE)&lt;&gt;0,VLOOKUP($KE52,Tabela1[#All],6,FALSE),""),"")</f>
        <v/>
      </c>
      <c r="KG52" t="str">
        <f ca="1">_xlfn.IFNA(IF(VLOOKUP($KE52,Tabela1[#All],7,FALSE)&lt;&gt;0,VLOOKUP($KE52,Tabela1[#All],7,FALSE),""),"")</f>
        <v/>
      </c>
      <c r="KH52" t="str">
        <f ca="1">_xlfn.IFNA(IF(VLOOKUP($KE52,Tabela1[#All],8,FALSE)&lt;&gt;0,VLOOKUP($KE52,Tabela1[#All],8,FALSE),""),"")</f>
        <v/>
      </c>
      <c r="KI52" t="str">
        <f ca="1">_xlfn.IFNA(IF(VLOOKUP($KE52,Tabela1[#All],10,FALSE)&lt;&gt;"0",VLOOKUP($KE52,Tabela1[#All],10,FALSE),""),"")</f>
        <v/>
      </c>
      <c r="KJ52" t="str">
        <f t="shared" ca="1" si="239"/>
        <v/>
      </c>
      <c r="KK52" t="str">
        <f t="shared" ca="1" si="240"/>
        <v/>
      </c>
      <c r="KL52" t="str">
        <f t="shared" ca="1" si="241"/>
        <v/>
      </c>
      <c r="KM52" t="str">
        <f t="shared" ca="1" si="231"/>
        <v/>
      </c>
      <c r="KN52" t="str">
        <f t="shared" ca="1" si="232"/>
        <v/>
      </c>
      <c r="KO52" t="str">
        <f t="shared" ca="1" si="233"/>
        <v/>
      </c>
      <c r="KP52" t="str">
        <f t="shared" ca="1" si="234"/>
        <v/>
      </c>
      <c r="KQ52" t="str">
        <f t="shared" ca="1" si="112"/>
        <v/>
      </c>
      <c r="KR52" t="str">
        <f t="shared" ca="1" si="261"/>
        <v/>
      </c>
      <c r="KS52" t="str">
        <f t="shared" ca="1" si="261"/>
        <v/>
      </c>
      <c r="KT52" t="str">
        <f t="shared" ca="1" si="261"/>
        <v/>
      </c>
      <c r="KU52" t="str">
        <f ca="1">_xlfn.IFNA(IF(INDEX('Tabela kolorów'!$A$1:$AP$42,MATCH(KR52,'Tabela kolorów'!$A$1:$AP$1,0),MATCH(KS52,'Tabela kolorów'!$A$1:$A$42,0))=1,"+","-"),"")</f>
        <v/>
      </c>
      <c r="KV52" s="1" t="str">
        <f ca="1">_xlfn.IFNA(IF(INDEX('Tabela kolorów'!$A$1:$AP$42,MATCH(KR52,'Tabela kolorów'!$A$1:$AP$1,0),MATCH(KT52,'Tabela kolorów'!$A$1:$A$42,0))=1,"+","-"),"")</f>
        <v/>
      </c>
      <c r="KW52" s="1" t="str">
        <f ca="1">_xlfn.IFNA(IF(INDEX('Tabela kolorów'!$A$1:$AP$42,MATCH(KS52,'Tabela kolorów'!$A$1:$AP$1,0),MATCH(KT52,'Tabela kolorów'!$A$1:$A$42,0))=1,"+","-"),"")</f>
        <v/>
      </c>
      <c r="KX52" t="str">
        <f t="shared" ca="1" si="133"/>
        <v/>
      </c>
      <c r="KY52" t="str">
        <f t="shared" ca="1" si="235"/>
        <v/>
      </c>
      <c r="KZ52" t="str">
        <f t="shared" ca="1" si="236"/>
        <v/>
      </c>
      <c r="LC52">
        <v>46</v>
      </c>
      <c r="LD52" t="str">
        <f t="shared" ca="1" si="237"/>
        <v/>
      </c>
      <c r="LE52" t="str">
        <f ca="1">IF(LD52&lt;&gt;"",VLOOKUP(LD52,Tabela1[],3,FALSE),"")</f>
        <v/>
      </c>
      <c r="LF52" t="str">
        <f t="shared" ca="1" si="262"/>
        <v/>
      </c>
      <c r="LG52" t="str">
        <f t="shared" ca="1" si="262"/>
        <v/>
      </c>
      <c r="LH52" t="str">
        <f t="shared" ca="1" si="262"/>
        <v/>
      </c>
      <c r="LI52" t="str">
        <f t="shared" ca="1" si="262"/>
        <v/>
      </c>
      <c r="LJ52" t="str">
        <f t="shared" ca="1" si="262"/>
        <v/>
      </c>
      <c r="LK52" t="str">
        <f t="shared" ca="1" si="262"/>
        <v/>
      </c>
      <c r="LL52" t="str">
        <f t="shared" ca="1" si="262"/>
        <v/>
      </c>
      <c r="LM52" t="str">
        <f t="shared" ca="1" si="262"/>
        <v/>
      </c>
    </row>
    <row r="53" spans="12:325" x14ac:dyDescent="0.3">
      <c r="L53" s="679">
        <v>4</v>
      </c>
      <c r="N53" s="672" t="str">
        <f>_xlfn.IFNA(IF(VLOOKUP($M53,Tabela1[#All],6,FALSE)&lt;&gt;0,VLOOKUP($M53,Tabela1[#All],6,FALSE),""),"")</f>
        <v/>
      </c>
      <c r="O53" s="672" t="str">
        <f>_xlfn.IFNA(IF(VLOOKUP($M53,Tabela1[#All],7,FALSE)&lt;&gt;0,VLOOKUP($M53,Tabela1[#All],7,FALSE),""),"")</f>
        <v/>
      </c>
      <c r="P53" s="672" t="str">
        <f>_xlfn.IFNA(IF(VLOOKUP($M53,Tabela1[#All],8,FALSE)&lt;&gt;0,VLOOKUP($M53,Tabela1[#All],8,FALSE),""),"")</f>
        <v/>
      </c>
      <c r="Q53" s="684" t="str">
        <f>_xlfn.IFNA(IF(VLOOKUP($M53,Tabela1[#All],10,FALSE)&lt;&gt;"0",VLOOKUP($M53,Tabela1[#All],10,FALSE),""),"")</f>
        <v/>
      </c>
      <c r="R53" s="686" t="str">
        <f t="shared" si="242"/>
        <v/>
      </c>
      <c r="S53" s="672" t="str">
        <f t="shared" si="243"/>
        <v/>
      </c>
      <c r="T53" s="672" t="str">
        <f t="shared" si="244"/>
        <v/>
      </c>
      <c r="U53" s="672" t="str">
        <f t="shared" si="245"/>
        <v/>
      </c>
      <c r="V53" s="672" t="str">
        <f t="shared" si="246"/>
        <v/>
      </c>
      <c r="W53" s="672" t="str">
        <f t="shared" si="247"/>
        <v/>
      </c>
      <c r="X53" s="687" t="str">
        <f t="shared" si="248"/>
        <v/>
      </c>
      <c r="Y53" s="686" t="str">
        <f t="shared" si="129"/>
        <v/>
      </c>
      <c r="Z53" s="672" t="str">
        <f t="shared" si="264"/>
        <v/>
      </c>
      <c r="AA53" s="672" t="str">
        <f t="shared" si="264"/>
        <v/>
      </c>
      <c r="AB53" s="679" t="str">
        <f t="shared" si="264"/>
        <v/>
      </c>
      <c r="AC53" s="685" t="str">
        <f>_xlfn.IFNA(IF(INDEX('Tabela kolorów'!$A$1:$AP$42,MATCH(Z53,'Tabela kolorów'!$A$1:$AP$1,0),MATCH(AA53,'Tabela kolorów'!$A$1:$A$42,0))=1,"+","-"),"")</f>
        <v/>
      </c>
      <c r="AD53" s="10" t="str">
        <f>_xlfn.IFNA(IF(INDEX('Tabela kolorów'!$A$1:$AP$42,MATCH(Z53,'Tabela kolorów'!$A$1:$AP$1,0),MATCH(AB53,'Tabela kolorów'!$A$1:$A$42,0))=1,"+","-"),"")</f>
        <v/>
      </c>
      <c r="AE53" s="10" t="str">
        <f>_xlfn.IFNA(IF(INDEX('Tabela kolorów'!$A$1:$AP$42,MATCH(AA53,'Tabela kolorów'!$A$1:$AP$1,0),MATCH(AB53,'Tabela kolorów'!$A$1:$A$42,0))=1,"+","-"),"")</f>
        <v/>
      </c>
      <c r="AF53" s="679" t="str">
        <f t="shared" si="136"/>
        <v/>
      </c>
      <c r="AG53" s="688" t="str">
        <f t="shared" si="249"/>
        <v/>
      </c>
      <c r="AH53" s="701" t="str">
        <f t="shared" si="250"/>
        <v/>
      </c>
      <c r="AK53" s="10">
        <v>46</v>
      </c>
      <c r="AL53" s="672" t="str">
        <f t="shared" ca="1" si="238"/>
        <v/>
      </c>
      <c r="AM53" s="672" t="str">
        <f ca="1">IF(AL53&lt;&gt;"",VLOOKUP(AL53,Tabela1[],3,FALSE),"")</f>
        <v/>
      </c>
      <c r="AN53" s="672" t="str">
        <f t="shared" ca="1" si="263"/>
        <v/>
      </c>
      <c r="AO53" s="672" t="str">
        <f t="shared" ca="1" si="263"/>
        <v/>
      </c>
      <c r="AP53" s="672" t="str">
        <f t="shared" ca="1" si="263"/>
        <v/>
      </c>
      <c r="AQ53" s="672" t="str">
        <f t="shared" ca="1" si="263"/>
        <v/>
      </c>
      <c r="AR53" s="672" t="str">
        <f t="shared" ca="1" si="263"/>
        <v/>
      </c>
      <c r="AS53" s="672" t="str">
        <f t="shared" ca="1" si="263"/>
        <v/>
      </c>
      <c r="AT53" s="672" t="str">
        <f t="shared" ca="1" si="263"/>
        <v/>
      </c>
      <c r="AU53" s="672" t="str">
        <f t="shared" ca="1" si="263"/>
        <v/>
      </c>
      <c r="BG53" s="392"/>
      <c r="BH53">
        <v>6</v>
      </c>
      <c r="BI53" t="str">
        <f t="shared" ca="1" si="265"/>
        <v/>
      </c>
      <c r="BJ53" t="str">
        <f ca="1">_xlfn.IFNA(IF(VLOOKUP($BI53,Tabela1[#All],6,FALSE)&lt;&gt;0,VLOOKUP($BI53,Tabela1[#All],6,FALSE),""),"")</f>
        <v/>
      </c>
      <c r="BK53" t="str">
        <f ca="1">_xlfn.IFNA(IF(VLOOKUP($BI53,Tabela1[#All],7,FALSE)&lt;&gt;0,VLOOKUP($BI53,Tabela1[#All],7,FALSE),""),"")</f>
        <v/>
      </c>
      <c r="BL53" t="str">
        <f ca="1">_xlfn.IFNA(IF(VLOOKUP($BI53,Tabela1[#All],8,FALSE)&lt;&gt;0,VLOOKUP($BI53,Tabela1[#All],8,FALSE),""),"")</f>
        <v/>
      </c>
      <c r="BM53" t="str">
        <f ca="1">_xlfn.IFNA(IF(VLOOKUP($BI53,Tabela1[#All],10,FALSE)&lt;&gt;"0",VLOOKUP($BI53,Tabela1[#All],10,FALSE),""),"")</f>
        <v/>
      </c>
      <c r="BN53" t="str">
        <f t="shared" ca="1" si="181"/>
        <v/>
      </c>
      <c r="BO53" t="str">
        <f t="shared" ca="1" si="182"/>
        <v/>
      </c>
      <c r="BP53" t="str">
        <f t="shared" ca="1" si="183"/>
        <v/>
      </c>
      <c r="BQ53" t="str">
        <f t="shared" ca="1" si="184"/>
        <v/>
      </c>
      <c r="BR53" t="str">
        <f t="shared" ca="1" si="185"/>
        <v/>
      </c>
      <c r="BS53" t="str">
        <f t="shared" ca="1" si="186"/>
        <v/>
      </c>
      <c r="BT53" t="str">
        <f t="shared" ca="1" si="187"/>
        <v/>
      </c>
      <c r="BU53" t="str">
        <f t="shared" ca="1" si="97"/>
        <v/>
      </c>
      <c r="BV53" t="str">
        <f t="shared" ca="1" si="251"/>
        <v/>
      </c>
      <c r="BW53" t="str">
        <f t="shared" ca="1" si="251"/>
        <v/>
      </c>
      <c r="BX53" t="str">
        <f t="shared" ca="1" si="251"/>
        <v/>
      </c>
      <c r="BY53" t="str">
        <f ca="1">_xlfn.IFNA(IF(INDEX('Tabela kolorów'!$A$1:$AP$42,MATCH(BV53,'Tabela kolorów'!$A$1:$AP$1,0),MATCH(BW53,'Tabela kolorów'!$A$1:$A$42,0))=1,"+","-"),"")</f>
        <v/>
      </c>
      <c r="BZ53" s="1" t="str">
        <f ca="1">_xlfn.IFNA(IF(INDEX('Tabela kolorów'!$A$1:$AP$42,MATCH(BV53,'Tabela kolorów'!$A$1:$AP$1,0),MATCH(BX53,'Tabela kolorów'!$A$1:$A$42,0))=1,"+","-"),"")</f>
        <v/>
      </c>
      <c r="CA53" s="1" t="str">
        <f ca="1">_xlfn.IFNA(IF(INDEX('Tabela kolorów'!$A$1:$AP$42,MATCH(BW53,'Tabela kolorów'!$A$1:$AP$1,0),MATCH(BX53,'Tabela kolorów'!$A$1:$A$42,0))=1,"+","-"),"")</f>
        <v/>
      </c>
      <c r="CB53" t="str">
        <f t="shared" ca="1" si="98"/>
        <v/>
      </c>
      <c r="CC53" t="str">
        <f t="shared" ca="1" si="188"/>
        <v/>
      </c>
      <c r="CD53" t="str">
        <f t="shared" ca="1" si="189"/>
        <v/>
      </c>
      <c r="CG53">
        <v>47</v>
      </c>
      <c r="CH53" t="str">
        <f t="shared" ca="1" si="190"/>
        <v/>
      </c>
      <c r="CI53" t="str">
        <f ca="1">IF(CH53&lt;&gt;"",VLOOKUP(CH53,Tabela1[],3,FALSE),"")</f>
        <v/>
      </c>
      <c r="CJ53" t="str">
        <f t="shared" ca="1" si="252"/>
        <v/>
      </c>
      <c r="CK53" t="str">
        <f t="shared" ca="1" si="252"/>
        <v/>
      </c>
      <c r="CL53" t="str">
        <f t="shared" ca="1" si="252"/>
        <v/>
      </c>
      <c r="CM53" t="str">
        <f t="shared" ca="1" si="252"/>
        <v/>
      </c>
      <c r="CN53" t="str">
        <f t="shared" ca="1" si="252"/>
        <v/>
      </c>
      <c r="CO53" t="str">
        <f t="shared" ca="1" si="252"/>
        <v/>
      </c>
      <c r="CP53" t="str">
        <f t="shared" ca="1" si="252"/>
        <v/>
      </c>
      <c r="CQ53" t="str">
        <f t="shared" ca="1" si="252"/>
        <v/>
      </c>
      <c r="DB53">
        <v>6</v>
      </c>
      <c r="DC53" t="str">
        <f t="shared" ca="1" si="266"/>
        <v/>
      </c>
      <c r="DD53" t="str">
        <f ca="1">_xlfn.IFNA(IF(VLOOKUP($DC53,Tabela1[#All],6,FALSE)&lt;&gt;0,VLOOKUP($DC53,Tabela1[#All],6,FALSE),""),"")</f>
        <v/>
      </c>
      <c r="DE53" t="str">
        <f ca="1">_xlfn.IFNA(IF(VLOOKUP($DC53,Tabela1[#All],7,FALSE)&lt;&gt;0,VLOOKUP($DC53,Tabela1[#All],7,FALSE),""),"")</f>
        <v/>
      </c>
      <c r="DF53" t="str">
        <f ca="1">_xlfn.IFNA(IF(VLOOKUP($DC53,Tabela1[#All],8,FALSE)&lt;&gt;0,VLOOKUP($DC53,Tabela1[#All],8,FALSE),""),"")</f>
        <v/>
      </c>
      <c r="DG53" t="str">
        <f ca="1">_xlfn.IFNA(IF(VLOOKUP($DC53,Tabela1[#All],10,FALSE)&lt;&gt;"0",VLOOKUP($DC53,Tabela1[#All],10,FALSE),""),"")</f>
        <v/>
      </c>
      <c r="DH53" t="str">
        <f t="shared" ca="1" si="191"/>
        <v/>
      </c>
      <c r="DI53" t="str">
        <f t="shared" ca="1" si="192"/>
        <v/>
      </c>
      <c r="DJ53" t="str">
        <f t="shared" ca="1" si="193"/>
        <v/>
      </c>
      <c r="DK53" t="str">
        <f t="shared" ca="1" si="194"/>
        <v/>
      </c>
      <c r="DL53" t="str">
        <f t="shared" ca="1" si="195"/>
        <v/>
      </c>
      <c r="DM53" t="str">
        <f t="shared" ca="1" si="196"/>
        <v/>
      </c>
      <c r="DN53" t="str">
        <f t="shared" ca="1" si="197"/>
        <v/>
      </c>
      <c r="DO53" t="str">
        <f t="shared" ca="1" si="134"/>
        <v/>
      </c>
      <c r="DP53" t="str">
        <f t="shared" ca="1" si="253"/>
        <v/>
      </c>
      <c r="DQ53" t="str">
        <f t="shared" ca="1" si="253"/>
        <v/>
      </c>
      <c r="DR53" t="str">
        <f t="shared" ca="1" si="253"/>
        <v/>
      </c>
      <c r="DS53" t="str">
        <f ca="1">_xlfn.IFNA(IF(INDEX('Tabela kolorów'!$A$1:$AP$42,MATCH(DP53,'Tabela kolorów'!$A$1:$AP$1,0),MATCH(DQ53,'Tabela kolorów'!$A$1:$A$42,0))=1,"+","-"),"")</f>
        <v/>
      </c>
      <c r="DT53" s="1" t="str">
        <f ca="1">_xlfn.IFNA(IF(INDEX('Tabela kolorów'!$A$1:$AP$42,MATCH(DP53,'Tabela kolorów'!$A$1:$AP$1,0),MATCH(DR53,'Tabela kolorów'!$A$1:$A$42,0))=1,"+","-"),"")</f>
        <v/>
      </c>
      <c r="DU53" s="1" t="str">
        <f ca="1">_xlfn.IFNA(IF(INDEX('Tabela kolorów'!$A$1:$AP$42,MATCH(DQ53,'Tabela kolorów'!$A$1:$AP$1,0),MATCH(DR53,'Tabela kolorów'!$A$1:$A$42,0))=1,"+","-"),"")</f>
        <v/>
      </c>
      <c r="DV53" t="str">
        <f t="shared" ca="1" si="120"/>
        <v/>
      </c>
      <c r="DW53" t="str">
        <f t="shared" ca="1" si="198"/>
        <v/>
      </c>
      <c r="DX53" t="str">
        <f t="shared" ca="1" si="199"/>
        <v/>
      </c>
      <c r="EA53">
        <v>47</v>
      </c>
      <c r="EB53" t="str">
        <f t="shared" ca="1" si="200"/>
        <v/>
      </c>
      <c r="EC53" t="str">
        <f ca="1">IF(EB53&lt;&gt;"",VLOOKUP(EB53,Tabela1[],3,FALSE),"")</f>
        <v/>
      </c>
      <c r="ED53" t="str">
        <f t="shared" ca="1" si="254"/>
        <v/>
      </c>
      <c r="EE53" t="str">
        <f t="shared" ca="1" si="254"/>
        <v/>
      </c>
      <c r="EF53" t="str">
        <f t="shared" ca="1" si="254"/>
        <v/>
      </c>
      <c r="EG53" t="str">
        <f t="shared" ca="1" si="254"/>
        <v/>
      </c>
      <c r="EH53" t="str">
        <f t="shared" ca="1" si="254"/>
        <v/>
      </c>
      <c r="EI53" t="str">
        <f t="shared" ca="1" si="254"/>
        <v/>
      </c>
      <c r="EJ53" t="str">
        <f t="shared" ca="1" si="254"/>
        <v/>
      </c>
      <c r="EK53" t="str">
        <f t="shared" ca="1" si="254"/>
        <v/>
      </c>
      <c r="EV53">
        <v>6</v>
      </c>
      <c r="EW53" t="str">
        <f t="shared" ca="1" si="267"/>
        <v/>
      </c>
      <c r="EX53" t="str">
        <f ca="1">_xlfn.IFNA(IF(VLOOKUP($EW53,Tabela1[#All],6,FALSE)&lt;&gt;0,VLOOKUP($EW53,Tabela1[#All],6,FALSE),""),"")</f>
        <v/>
      </c>
      <c r="EY53" t="str">
        <f ca="1">_xlfn.IFNA(IF(VLOOKUP($EW53,Tabela1[#All],7,FALSE)&lt;&gt;0,VLOOKUP($EW53,Tabela1[#All],7,FALSE),""),"")</f>
        <v/>
      </c>
      <c r="EZ53" t="str">
        <f ca="1">_xlfn.IFNA(IF(VLOOKUP($EW53,Tabela1[#All],8,FALSE)&lt;&gt;0,VLOOKUP($EW53,Tabela1[#All],8,FALSE),""),"")</f>
        <v/>
      </c>
      <c r="FA53" t="str">
        <f ca="1">_xlfn.IFNA(IF(VLOOKUP($EW53,Tabela1[#All],10,FALSE)&lt;&gt;"0",VLOOKUP($EW53,Tabela1[#All],10,FALSE),""),"")</f>
        <v/>
      </c>
      <c r="FB53" t="str">
        <f t="shared" ca="1" si="201"/>
        <v/>
      </c>
      <c r="FC53" t="str">
        <f t="shared" ca="1" si="202"/>
        <v/>
      </c>
      <c r="FD53" t="str">
        <f t="shared" ca="1" si="203"/>
        <v/>
      </c>
      <c r="FE53" t="str">
        <f t="shared" ca="1" si="204"/>
        <v/>
      </c>
      <c r="FF53" t="str">
        <f t="shared" ca="1" si="205"/>
        <v/>
      </c>
      <c r="FG53" t="str">
        <f t="shared" ca="1" si="206"/>
        <v/>
      </c>
      <c r="FH53" t="str">
        <f t="shared" ca="1" si="207"/>
        <v/>
      </c>
      <c r="FI53" t="str">
        <f t="shared" ca="1" si="103"/>
        <v/>
      </c>
      <c r="FJ53" t="str">
        <f t="shared" ca="1" si="255"/>
        <v/>
      </c>
      <c r="FK53" t="str">
        <f t="shared" ca="1" si="255"/>
        <v/>
      </c>
      <c r="FL53" t="str">
        <f t="shared" ca="1" si="255"/>
        <v/>
      </c>
      <c r="FM53" t="str">
        <f ca="1">_xlfn.IFNA(IF(INDEX('Tabela kolorów'!$A$1:$AP$42,MATCH(FJ53,'Tabela kolorów'!$A$1:$AP$1,0),MATCH(FK53,'Tabela kolorów'!$A$1:$A$42,0))=1,"+","-"),"")</f>
        <v/>
      </c>
      <c r="FN53" s="1" t="str">
        <f ca="1">_xlfn.IFNA(IF(INDEX('Tabela kolorów'!$A$1:$AP$42,MATCH(FJ53,'Tabela kolorów'!$A$1:$AP$1,0),MATCH(FL53,'Tabela kolorów'!$A$1:$A$42,0))=1,"+","-"),"")</f>
        <v/>
      </c>
      <c r="FO53" s="1" t="str">
        <f ca="1">_xlfn.IFNA(IF(INDEX('Tabela kolorów'!$A$1:$AP$42,MATCH(FK53,'Tabela kolorów'!$A$1:$AP$1,0),MATCH(FL53,'Tabela kolorów'!$A$1:$A$42,0))=1,"+","-"),"")</f>
        <v/>
      </c>
      <c r="FP53" t="str">
        <f t="shared" ca="1" si="121"/>
        <v/>
      </c>
      <c r="FQ53" t="str">
        <f t="shared" ca="1" si="208"/>
        <v/>
      </c>
      <c r="FR53" t="str">
        <f t="shared" ca="1" si="209"/>
        <v/>
      </c>
      <c r="FU53">
        <v>47</v>
      </c>
      <c r="FV53" t="str">
        <f t="shared" ca="1" si="210"/>
        <v/>
      </c>
      <c r="FW53" t="str">
        <f ca="1">IF(FV53&lt;&gt;"",VLOOKUP(FV53,Tabela1[],3,FALSE),"")</f>
        <v/>
      </c>
      <c r="FX53" t="str">
        <f t="shared" ca="1" si="256"/>
        <v/>
      </c>
      <c r="FY53" t="str">
        <f t="shared" ca="1" si="256"/>
        <v/>
      </c>
      <c r="FZ53" t="str">
        <f t="shared" ca="1" si="256"/>
        <v/>
      </c>
      <c r="GA53" t="str">
        <f t="shared" ca="1" si="256"/>
        <v/>
      </c>
      <c r="GB53" t="str">
        <f t="shared" ca="1" si="256"/>
        <v/>
      </c>
      <c r="GC53" t="str">
        <f t="shared" ca="1" si="256"/>
        <v/>
      </c>
      <c r="GD53" t="str">
        <f t="shared" ca="1" si="256"/>
        <v/>
      </c>
      <c r="GE53" t="str">
        <f t="shared" ca="1" si="256"/>
        <v/>
      </c>
      <c r="GP53">
        <v>6</v>
      </c>
      <c r="GQ53" t="str">
        <f t="shared" ca="1" si="268"/>
        <v/>
      </c>
      <c r="GR53" t="str">
        <f ca="1">_xlfn.IFNA(IF(VLOOKUP($GQ53,Tabela1[#All],6,FALSE)&lt;&gt;0,VLOOKUP($GQ53,Tabela1[#All],6,FALSE),""),"")</f>
        <v/>
      </c>
      <c r="GS53" t="str">
        <f ca="1">_xlfn.IFNA(IF(VLOOKUP($GQ53,Tabela1[#All],7,FALSE)&lt;&gt;0,VLOOKUP($GQ53,Tabela1[#All],7,FALSE),""),"")</f>
        <v/>
      </c>
      <c r="GT53" t="str">
        <f ca="1">_xlfn.IFNA(IF(VLOOKUP($GQ53,Tabela1[#All],8,FALSE)&lt;&gt;0,VLOOKUP($GQ53,Tabela1[#All],8,FALSE),""),"")</f>
        <v/>
      </c>
      <c r="GU53" t="str">
        <f ca="1">_xlfn.IFNA(IF(VLOOKUP($GQ53,Tabela1[#All],10,FALSE)&lt;&gt;"0",VLOOKUP($GQ53,Tabela1[#All],10,FALSE),""),"")</f>
        <v/>
      </c>
      <c r="GV53" t="str">
        <f t="shared" ca="1" si="211"/>
        <v/>
      </c>
      <c r="GW53" t="str">
        <f t="shared" ca="1" si="212"/>
        <v/>
      </c>
      <c r="GX53" t="str">
        <f t="shared" ca="1" si="213"/>
        <v/>
      </c>
      <c r="GY53" t="str">
        <f t="shared" ca="1" si="214"/>
        <v/>
      </c>
      <c r="GZ53" t="str">
        <f t="shared" ca="1" si="215"/>
        <v/>
      </c>
      <c r="HA53" t="str">
        <f t="shared" ca="1" si="216"/>
        <v/>
      </c>
      <c r="HB53" t="str">
        <f t="shared" ca="1" si="217"/>
        <v/>
      </c>
      <c r="HC53" t="str">
        <f t="shared" ca="1" si="105"/>
        <v/>
      </c>
      <c r="HD53" t="str">
        <f t="shared" ca="1" si="257"/>
        <v/>
      </c>
      <c r="HE53" t="str">
        <f t="shared" ca="1" si="257"/>
        <v/>
      </c>
      <c r="HF53" t="str">
        <f t="shared" ca="1" si="257"/>
        <v/>
      </c>
      <c r="HG53" t="str">
        <f ca="1">_xlfn.IFNA(IF(INDEX('Tabela kolorów'!$A$1:$AP$42,MATCH(HD53,'Tabela kolorów'!$A$1:$AP$1,0),MATCH(HE53,'Tabela kolorów'!$A$1:$A$42,0))=1,"+","-"),"")</f>
        <v/>
      </c>
      <c r="HH53" s="1" t="str">
        <f ca="1">_xlfn.IFNA(IF(INDEX('Tabela kolorów'!$A$1:$AP$42,MATCH(HD53,'Tabela kolorów'!$A$1:$AP$1,0),MATCH(HF53,'Tabela kolorów'!$A$1:$A$42,0))=1,"+","-"),"")</f>
        <v/>
      </c>
      <c r="HI53" s="1" t="str">
        <f ca="1">_xlfn.IFNA(IF(INDEX('Tabela kolorów'!$A$1:$AP$42,MATCH(HE53,'Tabela kolorów'!$A$1:$AP$1,0),MATCH(HF53,'Tabela kolorów'!$A$1:$A$42,0))=1,"+","-"),"")</f>
        <v/>
      </c>
      <c r="HJ53" t="str">
        <f t="shared" ca="1" si="122"/>
        <v/>
      </c>
      <c r="HK53" t="str">
        <f t="shared" ca="1" si="218"/>
        <v/>
      </c>
      <c r="HL53" t="str">
        <f t="shared" ca="1" si="219"/>
        <v/>
      </c>
      <c r="HO53">
        <v>47</v>
      </c>
      <c r="HP53" t="str">
        <f t="shared" ca="1" si="220"/>
        <v/>
      </c>
      <c r="HQ53" t="str">
        <f ca="1">IF(HP53&lt;&gt;"",VLOOKUP(HP53,Tabela1[],3,FALSE),"")</f>
        <v/>
      </c>
      <c r="HR53" t="str">
        <f t="shared" ca="1" si="258"/>
        <v/>
      </c>
      <c r="HS53" t="str">
        <f t="shared" ca="1" si="258"/>
        <v/>
      </c>
      <c r="HT53" t="str">
        <f t="shared" ca="1" si="258"/>
        <v/>
      </c>
      <c r="HU53" t="str">
        <f t="shared" ca="1" si="258"/>
        <v/>
      </c>
      <c r="HV53" t="str">
        <f t="shared" ca="1" si="258"/>
        <v/>
      </c>
      <c r="HW53" t="str">
        <f t="shared" ca="1" si="258"/>
        <v/>
      </c>
      <c r="HX53" t="str">
        <f t="shared" ca="1" si="258"/>
        <v/>
      </c>
      <c r="HY53" t="str">
        <f t="shared" ca="1" si="258"/>
        <v/>
      </c>
      <c r="IJ53">
        <v>6</v>
      </c>
      <c r="IK53" t="str">
        <f t="shared" ca="1" si="269"/>
        <v/>
      </c>
      <c r="IL53" t="str">
        <f ca="1">_xlfn.IFNA(IF(VLOOKUP($IK53,Tabela1[#All],6,FALSE)&lt;&gt;0,VLOOKUP($IK53,Tabela1[#All],6,FALSE),""),"")</f>
        <v/>
      </c>
      <c r="IM53" t="str">
        <f ca="1">_xlfn.IFNA(IF(VLOOKUP($IK53,Tabela1[#All],7,FALSE)&lt;&gt;0,VLOOKUP($IK53,Tabela1[#All],7,FALSE),""),"")</f>
        <v/>
      </c>
      <c r="IN53" t="str">
        <f ca="1">_xlfn.IFNA(IF(VLOOKUP($IK53,Tabela1[#All],8,FALSE)&lt;&gt;0,VLOOKUP($IK53,Tabela1[#All],8,FALSE),""),"")</f>
        <v/>
      </c>
      <c r="IO53" t="str">
        <f ca="1">_xlfn.IFNA(IF(VLOOKUP($IK53,Tabela1[#All],10,FALSE)&lt;&gt;"0",VLOOKUP($IK53,Tabela1[#All],10,FALSE),""),"")</f>
        <v/>
      </c>
      <c r="IP53" t="str">
        <f t="shared" ca="1" si="221"/>
        <v/>
      </c>
      <c r="IQ53" t="str">
        <f t="shared" ca="1" si="222"/>
        <v/>
      </c>
      <c r="IR53" t="str">
        <f t="shared" ca="1" si="223"/>
        <v/>
      </c>
      <c r="IS53" t="str">
        <f t="shared" ca="1" si="224"/>
        <v/>
      </c>
      <c r="IT53" t="str">
        <f t="shared" ca="1" si="225"/>
        <v/>
      </c>
      <c r="IU53" t="str">
        <f t="shared" ca="1" si="226"/>
        <v/>
      </c>
      <c r="IV53" t="str">
        <f t="shared" ca="1" si="227"/>
        <v/>
      </c>
      <c r="IW53" t="str">
        <f t="shared" ca="1" si="107"/>
        <v/>
      </c>
      <c r="IX53" t="str">
        <f t="shared" ca="1" si="259"/>
        <v/>
      </c>
      <c r="IY53" t="str">
        <f t="shared" ca="1" si="259"/>
        <v/>
      </c>
      <c r="IZ53" t="str">
        <f t="shared" ca="1" si="259"/>
        <v/>
      </c>
      <c r="JA53" t="str">
        <f ca="1">_xlfn.IFNA(IF(INDEX('Tabela kolorów'!$A$1:$AP$42,MATCH(IX53,'Tabela kolorów'!$A$1:$AP$1,0),MATCH(IY53,'Tabela kolorów'!$A$1:$A$42,0))=1,"+","-"),"")</f>
        <v/>
      </c>
      <c r="JB53" s="1" t="str">
        <f ca="1">_xlfn.IFNA(IF(INDEX('Tabela kolorów'!$A$1:$AP$42,MATCH(IX53,'Tabela kolorów'!$A$1:$AP$1,0),MATCH(IZ53,'Tabela kolorów'!$A$1:$A$42,0))=1,"+","-"),"")</f>
        <v/>
      </c>
      <c r="JC53" s="1" t="str">
        <f ca="1">_xlfn.IFNA(IF(INDEX('Tabela kolorów'!$A$1:$AP$42,MATCH(IY53,'Tabela kolorów'!$A$1:$AP$1,0),MATCH(IZ53,'Tabela kolorów'!$A$1:$A$42,0))=1,"+","-"),"")</f>
        <v/>
      </c>
      <c r="JD53" t="str">
        <f t="shared" ca="1" si="123"/>
        <v/>
      </c>
      <c r="JE53" t="str">
        <f t="shared" ca="1" si="228"/>
        <v/>
      </c>
      <c r="JF53" t="str">
        <f t="shared" ca="1" si="229"/>
        <v/>
      </c>
      <c r="JI53">
        <v>47</v>
      </c>
      <c r="JJ53" t="str">
        <f t="shared" ca="1" si="230"/>
        <v/>
      </c>
      <c r="JK53" t="str">
        <f ca="1">IF(JJ53&lt;&gt;"",VLOOKUP(JJ53,Tabela1[],3,FALSE),"")</f>
        <v/>
      </c>
      <c r="JL53" t="str">
        <f t="shared" ca="1" si="260"/>
        <v/>
      </c>
      <c r="JM53" t="str">
        <f t="shared" ca="1" si="260"/>
        <v/>
      </c>
      <c r="JN53" t="str">
        <f t="shared" ca="1" si="260"/>
        <v/>
      </c>
      <c r="JO53" t="str">
        <f t="shared" ca="1" si="260"/>
        <v/>
      </c>
      <c r="JP53" t="str">
        <f t="shared" ca="1" si="260"/>
        <v/>
      </c>
      <c r="JQ53" t="str">
        <f t="shared" ca="1" si="260"/>
        <v/>
      </c>
      <c r="JR53" t="str">
        <f t="shared" ca="1" si="260"/>
        <v/>
      </c>
      <c r="JS53" t="str">
        <f t="shared" ca="1" si="260"/>
        <v/>
      </c>
      <c r="KD53">
        <v>6</v>
      </c>
      <c r="KE53" t="str">
        <f t="shared" ca="1" si="270"/>
        <v/>
      </c>
      <c r="KF53" t="str">
        <f ca="1">_xlfn.IFNA(IF(VLOOKUP($KE53,Tabela1[#All],6,FALSE)&lt;&gt;0,VLOOKUP($KE53,Tabela1[#All],6,FALSE),""),"")</f>
        <v/>
      </c>
      <c r="KG53" t="str">
        <f ca="1">_xlfn.IFNA(IF(VLOOKUP($KE53,Tabela1[#All],7,FALSE)&lt;&gt;0,VLOOKUP($KE53,Tabela1[#All],7,FALSE),""),"")</f>
        <v/>
      </c>
      <c r="KH53" t="str">
        <f ca="1">_xlfn.IFNA(IF(VLOOKUP($KE53,Tabela1[#All],8,FALSE)&lt;&gt;0,VLOOKUP($KE53,Tabela1[#All],8,FALSE),""),"")</f>
        <v/>
      </c>
      <c r="KI53" t="str">
        <f ca="1">_xlfn.IFNA(IF(VLOOKUP($KE53,Tabela1[#All],10,FALSE)&lt;&gt;"0",VLOOKUP($KE53,Tabela1[#All],10,FALSE),""),"")</f>
        <v/>
      </c>
      <c r="KJ53" t="str">
        <f t="shared" ca="1" si="239"/>
        <v/>
      </c>
      <c r="KK53" t="str">
        <f t="shared" ca="1" si="240"/>
        <v/>
      </c>
      <c r="KL53" t="str">
        <f t="shared" ca="1" si="241"/>
        <v/>
      </c>
      <c r="KM53" t="str">
        <f t="shared" ca="1" si="231"/>
        <v/>
      </c>
      <c r="KN53" t="str">
        <f t="shared" ca="1" si="232"/>
        <v/>
      </c>
      <c r="KO53" t="str">
        <f t="shared" ca="1" si="233"/>
        <v/>
      </c>
      <c r="KP53" t="str">
        <f t="shared" ca="1" si="234"/>
        <v/>
      </c>
      <c r="KQ53" t="str">
        <f t="shared" ca="1" si="112"/>
        <v/>
      </c>
      <c r="KR53" t="str">
        <f t="shared" ca="1" si="261"/>
        <v/>
      </c>
      <c r="KS53" t="str">
        <f t="shared" ca="1" si="261"/>
        <v/>
      </c>
      <c r="KT53" t="str">
        <f t="shared" ca="1" si="261"/>
        <v/>
      </c>
      <c r="KU53" t="str">
        <f ca="1">_xlfn.IFNA(IF(INDEX('Tabela kolorów'!$A$1:$AP$42,MATCH(KR53,'Tabela kolorów'!$A$1:$AP$1,0),MATCH(KS53,'Tabela kolorów'!$A$1:$A$42,0))=1,"+","-"),"")</f>
        <v/>
      </c>
      <c r="KV53" s="1" t="str">
        <f ca="1">_xlfn.IFNA(IF(INDEX('Tabela kolorów'!$A$1:$AP$42,MATCH(KR53,'Tabela kolorów'!$A$1:$AP$1,0),MATCH(KT53,'Tabela kolorów'!$A$1:$A$42,0))=1,"+","-"),"")</f>
        <v/>
      </c>
      <c r="KW53" s="1" t="str">
        <f ca="1">_xlfn.IFNA(IF(INDEX('Tabela kolorów'!$A$1:$AP$42,MATCH(KS53,'Tabela kolorów'!$A$1:$AP$1,0),MATCH(KT53,'Tabela kolorów'!$A$1:$A$42,0))=1,"+","-"),"")</f>
        <v/>
      </c>
      <c r="KX53" t="str">
        <f t="shared" ca="1" si="133"/>
        <v/>
      </c>
      <c r="KY53" t="str">
        <f t="shared" ca="1" si="235"/>
        <v/>
      </c>
      <c r="KZ53" t="str">
        <f t="shared" ca="1" si="236"/>
        <v/>
      </c>
      <c r="LC53">
        <v>47</v>
      </c>
      <c r="LD53" t="str">
        <f t="shared" ca="1" si="237"/>
        <v/>
      </c>
      <c r="LE53" t="str">
        <f ca="1">IF(LD53&lt;&gt;"",VLOOKUP(LD53,Tabela1[],3,FALSE),"")</f>
        <v/>
      </c>
      <c r="LF53" t="str">
        <f t="shared" ca="1" si="262"/>
        <v/>
      </c>
      <c r="LG53" t="str">
        <f t="shared" ca="1" si="262"/>
        <v/>
      </c>
      <c r="LH53" t="str">
        <f t="shared" ca="1" si="262"/>
        <v/>
      </c>
      <c r="LI53" t="str">
        <f t="shared" ca="1" si="262"/>
        <v/>
      </c>
      <c r="LJ53" t="str">
        <f t="shared" ca="1" si="262"/>
        <v/>
      </c>
      <c r="LK53" t="str">
        <f t="shared" ca="1" si="262"/>
        <v/>
      </c>
      <c r="LL53" t="str">
        <f t="shared" ca="1" si="262"/>
        <v/>
      </c>
      <c r="LM53" t="str">
        <f t="shared" ca="1" si="262"/>
        <v/>
      </c>
    </row>
    <row r="54" spans="12:325" x14ac:dyDescent="0.3">
      <c r="L54" s="679">
        <v>5</v>
      </c>
      <c r="N54" s="672" t="str">
        <f>_xlfn.IFNA(IF(VLOOKUP($M54,Tabela1[#All],6,FALSE)&lt;&gt;0,VLOOKUP($M54,Tabela1[#All],6,FALSE),""),"")</f>
        <v/>
      </c>
      <c r="O54" s="672" t="str">
        <f>_xlfn.IFNA(IF(VLOOKUP($M54,Tabela1[#All],7,FALSE)&lt;&gt;0,VLOOKUP($M54,Tabela1[#All],7,FALSE),""),"")</f>
        <v/>
      </c>
      <c r="P54" s="672" t="str">
        <f>_xlfn.IFNA(IF(VLOOKUP($M54,Tabela1[#All],8,FALSE)&lt;&gt;0,VLOOKUP($M54,Tabela1[#All],8,FALSE),""),"")</f>
        <v/>
      </c>
      <c r="Q54" s="684" t="str">
        <f>_xlfn.IFNA(IF(VLOOKUP($M54,Tabela1[#All],10,FALSE)&lt;&gt;"0",VLOOKUP($M54,Tabela1[#All],10,FALSE),""),"")</f>
        <v/>
      </c>
      <c r="R54" s="686" t="str">
        <f t="shared" si="242"/>
        <v/>
      </c>
      <c r="S54" s="672" t="str">
        <f t="shared" si="243"/>
        <v/>
      </c>
      <c r="T54" s="672" t="str">
        <f t="shared" si="244"/>
        <v/>
      </c>
      <c r="U54" s="672" t="str">
        <f t="shared" si="245"/>
        <v/>
      </c>
      <c r="V54" s="672" t="str">
        <f t="shared" si="246"/>
        <v/>
      </c>
      <c r="W54" s="672" t="str">
        <f t="shared" si="247"/>
        <v/>
      </c>
      <c r="X54" s="687" t="str">
        <f t="shared" si="248"/>
        <v/>
      </c>
      <c r="Y54" s="686" t="str">
        <f t="shared" si="129"/>
        <v/>
      </c>
      <c r="Z54" s="672" t="str">
        <f t="shared" si="264"/>
        <v/>
      </c>
      <c r="AA54" s="672" t="str">
        <f t="shared" si="264"/>
        <v/>
      </c>
      <c r="AB54" s="679" t="str">
        <f t="shared" si="264"/>
        <v/>
      </c>
      <c r="AC54" s="685" t="str">
        <f>_xlfn.IFNA(IF(INDEX('Tabela kolorów'!$A$1:$AP$42,MATCH(Z54,'Tabela kolorów'!$A$1:$AP$1,0),MATCH(AA54,'Tabela kolorów'!$A$1:$A$42,0))=1,"+","-"),"")</f>
        <v/>
      </c>
      <c r="AD54" s="10" t="str">
        <f>_xlfn.IFNA(IF(INDEX('Tabela kolorów'!$A$1:$AP$42,MATCH(Z54,'Tabela kolorów'!$A$1:$AP$1,0),MATCH(AB54,'Tabela kolorów'!$A$1:$A$42,0))=1,"+","-"),"")</f>
        <v/>
      </c>
      <c r="AE54" s="10" t="str">
        <f>_xlfn.IFNA(IF(INDEX('Tabela kolorów'!$A$1:$AP$42,MATCH(AA54,'Tabela kolorów'!$A$1:$AP$1,0),MATCH(AB54,'Tabela kolorów'!$A$1:$A$42,0))=1,"+","-"),"")</f>
        <v/>
      </c>
      <c r="AF54" s="679" t="str">
        <f t="shared" si="136"/>
        <v/>
      </c>
      <c r="AG54" s="688" t="str">
        <f t="shared" si="249"/>
        <v/>
      </c>
      <c r="AH54" s="701" t="str">
        <f t="shared" si="250"/>
        <v/>
      </c>
      <c r="AK54" s="10">
        <v>47</v>
      </c>
      <c r="AL54" s="672" t="str">
        <f t="shared" ca="1" si="238"/>
        <v/>
      </c>
      <c r="AM54" s="672" t="str">
        <f ca="1">IF(AL54&lt;&gt;"",VLOOKUP(AL54,Tabela1[],3,FALSE),"")</f>
        <v/>
      </c>
      <c r="AN54" s="672" t="str">
        <f t="shared" ca="1" si="263"/>
        <v/>
      </c>
      <c r="AO54" s="672" t="str">
        <f t="shared" ca="1" si="263"/>
        <v/>
      </c>
      <c r="AP54" s="672" t="str">
        <f t="shared" ca="1" si="263"/>
        <v/>
      </c>
      <c r="AQ54" s="672" t="str">
        <f t="shared" ca="1" si="263"/>
        <v/>
      </c>
      <c r="AR54" s="672" t="str">
        <f t="shared" ca="1" si="263"/>
        <v/>
      </c>
      <c r="AS54" s="672" t="str">
        <f t="shared" ca="1" si="263"/>
        <v/>
      </c>
      <c r="AT54" s="672" t="str">
        <f t="shared" ca="1" si="263"/>
        <v/>
      </c>
      <c r="AU54" s="672" t="str">
        <f t="shared" ca="1" si="263"/>
        <v/>
      </c>
      <c r="BG54" s="392"/>
      <c r="BH54">
        <v>7</v>
      </c>
      <c r="BI54" t="str">
        <f t="shared" ca="1" si="265"/>
        <v/>
      </c>
      <c r="BJ54" t="str">
        <f ca="1">_xlfn.IFNA(IF(VLOOKUP($BI54,Tabela1[#All],6,FALSE)&lt;&gt;0,VLOOKUP($BI54,Tabela1[#All],6,FALSE),""),"")</f>
        <v/>
      </c>
      <c r="BK54" t="str">
        <f ca="1">_xlfn.IFNA(IF(VLOOKUP($BI54,Tabela1[#All],7,FALSE)&lt;&gt;0,VLOOKUP($BI54,Tabela1[#All],7,FALSE),""),"")</f>
        <v/>
      </c>
      <c r="BL54" t="str">
        <f ca="1">_xlfn.IFNA(IF(VLOOKUP($BI54,Tabela1[#All],8,FALSE)&lt;&gt;0,VLOOKUP($BI54,Tabela1[#All],8,FALSE),""),"")</f>
        <v/>
      </c>
      <c r="BM54" t="str">
        <f ca="1">_xlfn.IFNA(IF(VLOOKUP($BI54,Tabela1[#All],10,FALSE)&lt;&gt;"0",VLOOKUP($BI54,Tabela1[#All],10,FALSE),""),"")</f>
        <v/>
      </c>
      <c r="BN54" t="str">
        <f t="shared" ca="1" si="181"/>
        <v/>
      </c>
      <c r="BO54" t="str">
        <f t="shared" ca="1" si="182"/>
        <v/>
      </c>
      <c r="BP54" t="str">
        <f t="shared" ca="1" si="183"/>
        <v/>
      </c>
      <c r="BQ54" t="str">
        <f t="shared" ca="1" si="184"/>
        <v/>
      </c>
      <c r="BR54" t="str">
        <f t="shared" ca="1" si="185"/>
        <v/>
      </c>
      <c r="BS54" t="str">
        <f t="shared" ca="1" si="186"/>
        <v/>
      </c>
      <c r="BT54" t="str">
        <f t="shared" ca="1" si="187"/>
        <v/>
      </c>
      <c r="BU54" t="str">
        <f t="shared" ca="1" si="97"/>
        <v/>
      </c>
      <c r="BV54" t="str">
        <f t="shared" ca="1" si="251"/>
        <v/>
      </c>
      <c r="BW54" t="str">
        <f t="shared" ca="1" si="251"/>
        <v/>
      </c>
      <c r="BX54" t="str">
        <f t="shared" ca="1" si="251"/>
        <v/>
      </c>
      <c r="BY54" t="str">
        <f ca="1">_xlfn.IFNA(IF(INDEX('Tabela kolorów'!$A$1:$AP$42,MATCH(BV54,'Tabela kolorów'!$A$1:$AP$1,0),MATCH(BW54,'Tabela kolorów'!$A$1:$A$42,0))=1,"+","-"),"")</f>
        <v/>
      </c>
      <c r="BZ54" s="1" t="str">
        <f ca="1">_xlfn.IFNA(IF(INDEX('Tabela kolorów'!$A$1:$AP$42,MATCH(BV54,'Tabela kolorów'!$A$1:$AP$1,0),MATCH(BX54,'Tabela kolorów'!$A$1:$A$42,0))=1,"+","-"),"")</f>
        <v/>
      </c>
      <c r="CA54" s="1" t="str">
        <f ca="1">_xlfn.IFNA(IF(INDEX('Tabela kolorów'!$A$1:$AP$42,MATCH(BW54,'Tabela kolorów'!$A$1:$AP$1,0),MATCH(BX54,'Tabela kolorów'!$A$1:$A$42,0))=1,"+","-"),"")</f>
        <v/>
      </c>
      <c r="CB54" t="str">
        <f t="shared" ca="1" si="98"/>
        <v/>
      </c>
      <c r="CC54" t="str">
        <f t="shared" ca="1" si="188"/>
        <v/>
      </c>
      <c r="CD54" t="str">
        <f t="shared" ca="1" si="189"/>
        <v/>
      </c>
      <c r="CG54">
        <v>48</v>
      </c>
      <c r="CH54" t="str">
        <f t="shared" ca="1" si="190"/>
        <v/>
      </c>
      <c r="CI54" t="str">
        <f ca="1">IF(CH54&lt;&gt;"",VLOOKUP(CH54,Tabela1[],3,FALSE),"")</f>
        <v/>
      </c>
      <c r="CJ54" t="str">
        <f t="shared" ca="1" si="252"/>
        <v/>
      </c>
      <c r="CK54" t="str">
        <f t="shared" ca="1" si="252"/>
        <v/>
      </c>
      <c r="CL54" t="str">
        <f t="shared" ca="1" si="252"/>
        <v/>
      </c>
      <c r="CM54" t="str">
        <f t="shared" ca="1" si="252"/>
        <v/>
      </c>
      <c r="CN54" t="str">
        <f t="shared" ca="1" si="252"/>
        <v/>
      </c>
      <c r="CO54" t="str">
        <f t="shared" ca="1" si="252"/>
        <v/>
      </c>
      <c r="CP54" t="str">
        <f t="shared" ca="1" si="252"/>
        <v/>
      </c>
      <c r="CQ54" t="str">
        <f t="shared" ca="1" si="252"/>
        <v/>
      </c>
      <c r="DB54">
        <v>7</v>
      </c>
      <c r="DC54" t="str">
        <f t="shared" ca="1" si="266"/>
        <v/>
      </c>
      <c r="DD54" t="str">
        <f ca="1">_xlfn.IFNA(IF(VLOOKUP($DC54,Tabela1[#All],6,FALSE)&lt;&gt;0,VLOOKUP($DC54,Tabela1[#All],6,FALSE),""),"")</f>
        <v/>
      </c>
      <c r="DE54" t="str">
        <f ca="1">_xlfn.IFNA(IF(VLOOKUP($DC54,Tabela1[#All],7,FALSE)&lt;&gt;0,VLOOKUP($DC54,Tabela1[#All],7,FALSE),""),"")</f>
        <v/>
      </c>
      <c r="DF54" t="str">
        <f ca="1">_xlfn.IFNA(IF(VLOOKUP($DC54,Tabela1[#All],8,FALSE)&lt;&gt;0,VLOOKUP($DC54,Tabela1[#All],8,FALSE),""),"")</f>
        <v/>
      </c>
      <c r="DG54" t="str">
        <f ca="1">_xlfn.IFNA(IF(VLOOKUP($DC54,Tabela1[#All],10,FALSE)&lt;&gt;"0",VLOOKUP($DC54,Tabela1[#All],10,FALSE),""),"")</f>
        <v/>
      </c>
      <c r="DH54" t="str">
        <f t="shared" ca="1" si="191"/>
        <v/>
      </c>
      <c r="DI54" t="str">
        <f t="shared" ca="1" si="192"/>
        <v/>
      </c>
      <c r="DJ54" t="str">
        <f t="shared" ca="1" si="193"/>
        <v/>
      </c>
      <c r="DK54" t="str">
        <f t="shared" ca="1" si="194"/>
        <v/>
      </c>
      <c r="DL54" t="str">
        <f t="shared" ca="1" si="195"/>
        <v/>
      </c>
      <c r="DM54" t="str">
        <f t="shared" ca="1" si="196"/>
        <v/>
      </c>
      <c r="DN54" t="str">
        <f t="shared" ca="1" si="197"/>
        <v/>
      </c>
      <c r="DO54" t="str">
        <f t="shared" ca="1" si="134"/>
        <v/>
      </c>
      <c r="DP54" t="str">
        <f t="shared" ca="1" si="253"/>
        <v/>
      </c>
      <c r="DQ54" t="str">
        <f t="shared" ca="1" si="253"/>
        <v/>
      </c>
      <c r="DR54" t="str">
        <f t="shared" ca="1" si="253"/>
        <v/>
      </c>
      <c r="DS54" t="str">
        <f ca="1">_xlfn.IFNA(IF(INDEX('Tabela kolorów'!$A$1:$AP$42,MATCH(DP54,'Tabela kolorów'!$A$1:$AP$1,0),MATCH(DQ54,'Tabela kolorów'!$A$1:$A$42,0))=1,"+","-"),"")</f>
        <v/>
      </c>
      <c r="DT54" s="1" t="str">
        <f ca="1">_xlfn.IFNA(IF(INDEX('Tabela kolorów'!$A$1:$AP$42,MATCH(DP54,'Tabela kolorów'!$A$1:$AP$1,0),MATCH(DR54,'Tabela kolorów'!$A$1:$A$42,0))=1,"+","-"),"")</f>
        <v/>
      </c>
      <c r="DU54" s="1" t="str">
        <f ca="1">_xlfn.IFNA(IF(INDEX('Tabela kolorów'!$A$1:$AP$42,MATCH(DQ54,'Tabela kolorów'!$A$1:$AP$1,0),MATCH(DR54,'Tabela kolorów'!$A$1:$A$42,0))=1,"+","-"),"")</f>
        <v/>
      </c>
      <c r="DV54" t="str">
        <f t="shared" ca="1" si="120"/>
        <v/>
      </c>
      <c r="DW54" t="str">
        <f t="shared" ca="1" si="198"/>
        <v/>
      </c>
      <c r="DX54" t="str">
        <f t="shared" ca="1" si="199"/>
        <v/>
      </c>
      <c r="EA54">
        <v>48</v>
      </c>
      <c r="EB54" t="str">
        <f t="shared" ca="1" si="200"/>
        <v/>
      </c>
      <c r="EC54" t="str">
        <f ca="1">IF(EB54&lt;&gt;"",VLOOKUP(EB54,Tabela1[],3,FALSE),"")</f>
        <v/>
      </c>
      <c r="ED54" t="str">
        <f t="shared" ca="1" si="254"/>
        <v/>
      </c>
      <c r="EE54" t="str">
        <f t="shared" ca="1" si="254"/>
        <v/>
      </c>
      <c r="EF54" t="str">
        <f t="shared" ca="1" si="254"/>
        <v/>
      </c>
      <c r="EG54" t="str">
        <f t="shared" ca="1" si="254"/>
        <v/>
      </c>
      <c r="EH54" t="str">
        <f t="shared" ca="1" si="254"/>
        <v/>
      </c>
      <c r="EI54" t="str">
        <f t="shared" ca="1" si="254"/>
        <v/>
      </c>
      <c r="EJ54" t="str">
        <f t="shared" ca="1" si="254"/>
        <v/>
      </c>
      <c r="EK54" t="str">
        <f t="shared" ca="1" si="254"/>
        <v/>
      </c>
      <c r="EV54">
        <v>7</v>
      </c>
      <c r="EW54" t="str">
        <f t="shared" ca="1" si="267"/>
        <v/>
      </c>
      <c r="EX54" t="str">
        <f ca="1">_xlfn.IFNA(IF(VLOOKUP($EW54,Tabela1[#All],6,FALSE)&lt;&gt;0,VLOOKUP($EW54,Tabela1[#All],6,FALSE),""),"")</f>
        <v/>
      </c>
      <c r="EY54" t="str">
        <f ca="1">_xlfn.IFNA(IF(VLOOKUP($EW54,Tabela1[#All],7,FALSE)&lt;&gt;0,VLOOKUP($EW54,Tabela1[#All],7,FALSE),""),"")</f>
        <v/>
      </c>
      <c r="EZ54" t="str">
        <f ca="1">_xlfn.IFNA(IF(VLOOKUP($EW54,Tabela1[#All],8,FALSE)&lt;&gt;0,VLOOKUP($EW54,Tabela1[#All],8,FALSE),""),"")</f>
        <v/>
      </c>
      <c r="FA54" t="str">
        <f ca="1">_xlfn.IFNA(IF(VLOOKUP($EW54,Tabela1[#All],10,FALSE)&lt;&gt;"0",VLOOKUP($EW54,Tabela1[#All],10,FALSE),""),"")</f>
        <v/>
      </c>
      <c r="FB54" t="str">
        <f t="shared" ca="1" si="201"/>
        <v/>
      </c>
      <c r="FC54" t="str">
        <f t="shared" ca="1" si="202"/>
        <v/>
      </c>
      <c r="FD54" t="str">
        <f t="shared" ca="1" si="203"/>
        <v/>
      </c>
      <c r="FE54" t="str">
        <f t="shared" ca="1" si="204"/>
        <v/>
      </c>
      <c r="FF54" t="str">
        <f t="shared" ca="1" si="205"/>
        <v/>
      </c>
      <c r="FG54" t="str">
        <f t="shared" ca="1" si="206"/>
        <v/>
      </c>
      <c r="FH54" t="str">
        <f t="shared" ca="1" si="207"/>
        <v/>
      </c>
      <c r="FI54" t="str">
        <f t="shared" ca="1" si="103"/>
        <v/>
      </c>
      <c r="FJ54" t="str">
        <f t="shared" ca="1" si="255"/>
        <v/>
      </c>
      <c r="FK54" t="str">
        <f t="shared" ca="1" si="255"/>
        <v/>
      </c>
      <c r="FL54" t="str">
        <f t="shared" ca="1" si="255"/>
        <v/>
      </c>
      <c r="FM54" t="str">
        <f ca="1">_xlfn.IFNA(IF(INDEX('Tabela kolorów'!$A$1:$AP$42,MATCH(FJ54,'Tabela kolorów'!$A$1:$AP$1,0),MATCH(FK54,'Tabela kolorów'!$A$1:$A$42,0))=1,"+","-"),"")</f>
        <v/>
      </c>
      <c r="FN54" s="1" t="str">
        <f ca="1">_xlfn.IFNA(IF(INDEX('Tabela kolorów'!$A$1:$AP$42,MATCH(FJ54,'Tabela kolorów'!$A$1:$AP$1,0),MATCH(FL54,'Tabela kolorów'!$A$1:$A$42,0))=1,"+","-"),"")</f>
        <v/>
      </c>
      <c r="FO54" s="1" t="str">
        <f ca="1">_xlfn.IFNA(IF(INDEX('Tabela kolorów'!$A$1:$AP$42,MATCH(FK54,'Tabela kolorów'!$A$1:$AP$1,0),MATCH(FL54,'Tabela kolorów'!$A$1:$A$42,0))=1,"+","-"),"")</f>
        <v/>
      </c>
      <c r="FP54" t="str">
        <f t="shared" ca="1" si="121"/>
        <v/>
      </c>
      <c r="FQ54" t="str">
        <f t="shared" ca="1" si="208"/>
        <v/>
      </c>
      <c r="FR54" t="str">
        <f t="shared" ca="1" si="209"/>
        <v/>
      </c>
      <c r="FU54">
        <v>48</v>
      </c>
      <c r="FV54" t="str">
        <f t="shared" ca="1" si="210"/>
        <v/>
      </c>
      <c r="FW54" t="str">
        <f ca="1">IF(FV54&lt;&gt;"",VLOOKUP(FV54,Tabela1[],3,FALSE),"")</f>
        <v/>
      </c>
      <c r="FX54" t="str">
        <f t="shared" ca="1" si="256"/>
        <v/>
      </c>
      <c r="FY54" t="str">
        <f t="shared" ca="1" si="256"/>
        <v/>
      </c>
      <c r="FZ54" t="str">
        <f t="shared" ca="1" si="256"/>
        <v/>
      </c>
      <c r="GA54" t="str">
        <f t="shared" ca="1" si="256"/>
        <v/>
      </c>
      <c r="GB54" t="str">
        <f t="shared" ca="1" si="256"/>
        <v/>
      </c>
      <c r="GC54" t="str">
        <f t="shared" ca="1" si="256"/>
        <v/>
      </c>
      <c r="GD54" t="str">
        <f t="shared" ca="1" si="256"/>
        <v/>
      </c>
      <c r="GE54" t="str">
        <f t="shared" ca="1" si="256"/>
        <v/>
      </c>
      <c r="GP54">
        <v>7</v>
      </c>
      <c r="GQ54" t="str">
        <f t="shared" ca="1" si="268"/>
        <v/>
      </c>
      <c r="GR54" t="str">
        <f ca="1">_xlfn.IFNA(IF(VLOOKUP($GQ54,Tabela1[#All],6,FALSE)&lt;&gt;0,VLOOKUP($GQ54,Tabela1[#All],6,FALSE),""),"")</f>
        <v/>
      </c>
      <c r="GS54" t="str">
        <f ca="1">_xlfn.IFNA(IF(VLOOKUP($GQ54,Tabela1[#All],7,FALSE)&lt;&gt;0,VLOOKUP($GQ54,Tabela1[#All],7,FALSE),""),"")</f>
        <v/>
      </c>
      <c r="GT54" t="str">
        <f ca="1">_xlfn.IFNA(IF(VLOOKUP($GQ54,Tabela1[#All],8,FALSE)&lt;&gt;0,VLOOKUP($GQ54,Tabela1[#All],8,FALSE),""),"")</f>
        <v/>
      </c>
      <c r="GU54" t="str">
        <f ca="1">_xlfn.IFNA(IF(VLOOKUP($GQ54,Tabela1[#All],10,FALSE)&lt;&gt;"0",VLOOKUP($GQ54,Tabela1[#All],10,FALSE),""),"")</f>
        <v/>
      </c>
      <c r="GV54" t="str">
        <f t="shared" ca="1" si="211"/>
        <v/>
      </c>
      <c r="GW54" t="str">
        <f t="shared" ca="1" si="212"/>
        <v/>
      </c>
      <c r="GX54" t="str">
        <f t="shared" ca="1" si="213"/>
        <v/>
      </c>
      <c r="GY54" t="str">
        <f t="shared" ca="1" si="214"/>
        <v/>
      </c>
      <c r="GZ54" t="str">
        <f t="shared" ca="1" si="215"/>
        <v/>
      </c>
      <c r="HA54" t="str">
        <f t="shared" ca="1" si="216"/>
        <v/>
      </c>
      <c r="HB54" t="str">
        <f t="shared" ca="1" si="217"/>
        <v/>
      </c>
      <c r="HC54" t="str">
        <f t="shared" ca="1" si="105"/>
        <v/>
      </c>
      <c r="HD54" t="str">
        <f t="shared" ca="1" si="257"/>
        <v/>
      </c>
      <c r="HE54" t="str">
        <f t="shared" ca="1" si="257"/>
        <v/>
      </c>
      <c r="HF54" t="str">
        <f t="shared" ca="1" si="257"/>
        <v/>
      </c>
      <c r="HG54" t="str">
        <f ca="1">_xlfn.IFNA(IF(INDEX('Tabela kolorów'!$A$1:$AP$42,MATCH(HD54,'Tabela kolorów'!$A$1:$AP$1,0),MATCH(HE54,'Tabela kolorów'!$A$1:$A$42,0))=1,"+","-"),"")</f>
        <v/>
      </c>
      <c r="HH54" s="1" t="str">
        <f ca="1">_xlfn.IFNA(IF(INDEX('Tabela kolorów'!$A$1:$AP$42,MATCH(HD54,'Tabela kolorów'!$A$1:$AP$1,0),MATCH(HF54,'Tabela kolorów'!$A$1:$A$42,0))=1,"+","-"),"")</f>
        <v/>
      </c>
      <c r="HI54" s="1" t="str">
        <f ca="1">_xlfn.IFNA(IF(INDEX('Tabela kolorów'!$A$1:$AP$42,MATCH(HE54,'Tabela kolorów'!$A$1:$AP$1,0),MATCH(HF54,'Tabela kolorów'!$A$1:$A$42,0))=1,"+","-"),"")</f>
        <v/>
      </c>
      <c r="HJ54" t="str">
        <f t="shared" ca="1" si="122"/>
        <v/>
      </c>
      <c r="HK54" t="str">
        <f t="shared" ca="1" si="218"/>
        <v/>
      </c>
      <c r="HL54" t="str">
        <f t="shared" ca="1" si="219"/>
        <v/>
      </c>
      <c r="HO54">
        <v>48</v>
      </c>
      <c r="HP54" t="str">
        <f t="shared" ca="1" si="220"/>
        <v/>
      </c>
      <c r="HQ54" t="str">
        <f ca="1">IF(HP54&lt;&gt;"",VLOOKUP(HP54,Tabela1[],3,FALSE),"")</f>
        <v/>
      </c>
      <c r="HR54" t="str">
        <f t="shared" ca="1" si="258"/>
        <v/>
      </c>
      <c r="HS54" t="str">
        <f t="shared" ca="1" si="258"/>
        <v/>
      </c>
      <c r="HT54" t="str">
        <f t="shared" ca="1" si="258"/>
        <v/>
      </c>
      <c r="HU54" t="str">
        <f t="shared" ca="1" si="258"/>
        <v/>
      </c>
      <c r="HV54" t="str">
        <f t="shared" ca="1" si="258"/>
        <v/>
      </c>
      <c r="HW54" t="str">
        <f t="shared" ca="1" si="258"/>
        <v/>
      </c>
      <c r="HX54" t="str">
        <f t="shared" ca="1" si="258"/>
        <v/>
      </c>
      <c r="HY54" t="str">
        <f t="shared" ca="1" si="258"/>
        <v/>
      </c>
      <c r="IJ54">
        <v>7</v>
      </c>
      <c r="IK54" t="str">
        <f t="shared" ca="1" si="269"/>
        <v/>
      </c>
      <c r="IL54" t="str">
        <f ca="1">_xlfn.IFNA(IF(VLOOKUP($IK54,Tabela1[#All],6,FALSE)&lt;&gt;0,VLOOKUP($IK54,Tabela1[#All],6,FALSE),""),"")</f>
        <v/>
      </c>
      <c r="IM54" t="str">
        <f ca="1">_xlfn.IFNA(IF(VLOOKUP($IK54,Tabela1[#All],7,FALSE)&lt;&gt;0,VLOOKUP($IK54,Tabela1[#All],7,FALSE),""),"")</f>
        <v/>
      </c>
      <c r="IN54" t="str">
        <f ca="1">_xlfn.IFNA(IF(VLOOKUP($IK54,Tabela1[#All],8,FALSE)&lt;&gt;0,VLOOKUP($IK54,Tabela1[#All],8,FALSE),""),"")</f>
        <v/>
      </c>
      <c r="IO54" t="str">
        <f ca="1">_xlfn.IFNA(IF(VLOOKUP($IK54,Tabela1[#All],10,FALSE)&lt;&gt;"0",VLOOKUP($IK54,Tabela1[#All],10,FALSE),""),"")</f>
        <v/>
      </c>
      <c r="IP54" t="str">
        <f t="shared" ca="1" si="221"/>
        <v/>
      </c>
      <c r="IQ54" t="str">
        <f t="shared" ca="1" si="222"/>
        <v/>
      </c>
      <c r="IR54" t="str">
        <f t="shared" ca="1" si="223"/>
        <v/>
      </c>
      <c r="IS54" t="str">
        <f t="shared" ca="1" si="224"/>
        <v/>
      </c>
      <c r="IT54" t="str">
        <f t="shared" ca="1" si="225"/>
        <v/>
      </c>
      <c r="IU54" t="str">
        <f t="shared" ca="1" si="226"/>
        <v/>
      </c>
      <c r="IV54" t="str">
        <f t="shared" ca="1" si="227"/>
        <v/>
      </c>
      <c r="IW54" t="str">
        <f t="shared" ca="1" si="107"/>
        <v/>
      </c>
      <c r="IX54" t="str">
        <f t="shared" ca="1" si="259"/>
        <v/>
      </c>
      <c r="IY54" t="str">
        <f t="shared" ca="1" si="259"/>
        <v/>
      </c>
      <c r="IZ54" t="str">
        <f t="shared" ca="1" si="259"/>
        <v/>
      </c>
      <c r="JA54" t="str">
        <f ca="1">_xlfn.IFNA(IF(INDEX('Tabela kolorów'!$A$1:$AP$42,MATCH(IX54,'Tabela kolorów'!$A$1:$AP$1,0),MATCH(IY54,'Tabela kolorów'!$A$1:$A$42,0))=1,"+","-"),"")</f>
        <v/>
      </c>
      <c r="JB54" s="1" t="str">
        <f ca="1">_xlfn.IFNA(IF(INDEX('Tabela kolorów'!$A$1:$AP$42,MATCH(IX54,'Tabela kolorów'!$A$1:$AP$1,0),MATCH(IZ54,'Tabela kolorów'!$A$1:$A$42,0))=1,"+","-"),"")</f>
        <v/>
      </c>
      <c r="JC54" s="1" t="str">
        <f ca="1">_xlfn.IFNA(IF(INDEX('Tabela kolorów'!$A$1:$AP$42,MATCH(IY54,'Tabela kolorów'!$A$1:$AP$1,0),MATCH(IZ54,'Tabela kolorów'!$A$1:$A$42,0))=1,"+","-"),"")</f>
        <v/>
      </c>
      <c r="JD54" t="str">
        <f t="shared" ca="1" si="123"/>
        <v/>
      </c>
      <c r="JE54" t="str">
        <f t="shared" ca="1" si="228"/>
        <v/>
      </c>
      <c r="JF54" t="str">
        <f t="shared" ca="1" si="229"/>
        <v/>
      </c>
      <c r="JI54">
        <v>48</v>
      </c>
      <c r="JJ54" t="str">
        <f t="shared" ca="1" si="230"/>
        <v/>
      </c>
      <c r="JK54" t="str">
        <f ca="1">IF(JJ54&lt;&gt;"",VLOOKUP(JJ54,Tabela1[],3,FALSE),"")</f>
        <v/>
      </c>
      <c r="JL54" t="str">
        <f t="shared" ca="1" si="260"/>
        <v/>
      </c>
      <c r="JM54" t="str">
        <f t="shared" ca="1" si="260"/>
        <v/>
      </c>
      <c r="JN54" t="str">
        <f t="shared" ca="1" si="260"/>
        <v/>
      </c>
      <c r="JO54" t="str">
        <f t="shared" ca="1" si="260"/>
        <v/>
      </c>
      <c r="JP54" t="str">
        <f t="shared" ca="1" si="260"/>
        <v/>
      </c>
      <c r="JQ54" t="str">
        <f t="shared" ca="1" si="260"/>
        <v/>
      </c>
      <c r="JR54" t="str">
        <f t="shared" ca="1" si="260"/>
        <v/>
      </c>
      <c r="JS54" t="str">
        <f t="shared" ca="1" si="260"/>
        <v/>
      </c>
      <c r="KD54">
        <v>7</v>
      </c>
      <c r="KE54" t="str">
        <f t="shared" ca="1" si="270"/>
        <v/>
      </c>
      <c r="KF54" t="str">
        <f ca="1">_xlfn.IFNA(IF(VLOOKUP($KE54,Tabela1[#All],6,FALSE)&lt;&gt;0,VLOOKUP($KE54,Tabela1[#All],6,FALSE),""),"")</f>
        <v/>
      </c>
      <c r="KG54" t="str">
        <f ca="1">_xlfn.IFNA(IF(VLOOKUP($KE54,Tabela1[#All],7,FALSE)&lt;&gt;0,VLOOKUP($KE54,Tabela1[#All],7,FALSE),""),"")</f>
        <v/>
      </c>
      <c r="KH54" t="str">
        <f ca="1">_xlfn.IFNA(IF(VLOOKUP($KE54,Tabela1[#All],8,FALSE)&lt;&gt;0,VLOOKUP($KE54,Tabela1[#All],8,FALSE),""),"")</f>
        <v/>
      </c>
      <c r="KI54" t="str">
        <f ca="1">_xlfn.IFNA(IF(VLOOKUP($KE54,Tabela1[#All],10,FALSE)&lt;&gt;"0",VLOOKUP($KE54,Tabela1[#All],10,FALSE),""),"")</f>
        <v/>
      </c>
      <c r="KJ54" t="str">
        <f t="shared" ca="1" si="239"/>
        <v/>
      </c>
      <c r="KK54" t="str">
        <f t="shared" ca="1" si="240"/>
        <v/>
      </c>
      <c r="KL54" t="str">
        <f t="shared" ca="1" si="241"/>
        <v/>
      </c>
      <c r="KM54" t="str">
        <f t="shared" ca="1" si="231"/>
        <v/>
      </c>
      <c r="KN54" t="str">
        <f t="shared" ca="1" si="232"/>
        <v/>
      </c>
      <c r="KO54" t="str">
        <f t="shared" ca="1" si="233"/>
        <v/>
      </c>
      <c r="KP54" t="str">
        <f t="shared" ca="1" si="234"/>
        <v/>
      </c>
      <c r="KQ54" t="str">
        <f t="shared" ca="1" si="112"/>
        <v/>
      </c>
      <c r="KR54" t="str">
        <f t="shared" ca="1" si="261"/>
        <v/>
      </c>
      <c r="KS54" t="str">
        <f t="shared" ca="1" si="261"/>
        <v/>
      </c>
      <c r="KT54" t="str">
        <f t="shared" ca="1" si="261"/>
        <v/>
      </c>
      <c r="KU54" t="str">
        <f ca="1">_xlfn.IFNA(IF(INDEX('Tabela kolorów'!$A$1:$AP$42,MATCH(KR54,'Tabela kolorów'!$A$1:$AP$1,0),MATCH(KS54,'Tabela kolorów'!$A$1:$A$42,0))=1,"+","-"),"")</f>
        <v/>
      </c>
      <c r="KV54" s="1" t="str">
        <f ca="1">_xlfn.IFNA(IF(INDEX('Tabela kolorów'!$A$1:$AP$42,MATCH(KR54,'Tabela kolorów'!$A$1:$AP$1,0),MATCH(KT54,'Tabela kolorów'!$A$1:$A$42,0))=1,"+","-"),"")</f>
        <v/>
      </c>
      <c r="KW54" s="1" t="str">
        <f ca="1">_xlfn.IFNA(IF(INDEX('Tabela kolorów'!$A$1:$AP$42,MATCH(KS54,'Tabela kolorów'!$A$1:$AP$1,0),MATCH(KT54,'Tabela kolorów'!$A$1:$A$42,0))=1,"+","-"),"")</f>
        <v/>
      </c>
      <c r="KX54" t="str">
        <f t="shared" ca="1" si="133"/>
        <v/>
      </c>
      <c r="KY54" t="str">
        <f t="shared" ca="1" si="235"/>
        <v/>
      </c>
      <c r="KZ54" t="str">
        <f t="shared" ca="1" si="236"/>
        <v/>
      </c>
      <c r="LC54">
        <v>48</v>
      </c>
      <c r="LD54" t="str">
        <f t="shared" ca="1" si="237"/>
        <v/>
      </c>
      <c r="LE54" t="str">
        <f ca="1">IF(LD54&lt;&gt;"",VLOOKUP(LD54,Tabela1[],3,FALSE),"")</f>
        <v/>
      </c>
      <c r="LF54" t="str">
        <f t="shared" ca="1" si="262"/>
        <v/>
      </c>
      <c r="LG54" t="str">
        <f t="shared" ca="1" si="262"/>
        <v/>
      </c>
      <c r="LH54" t="str">
        <f t="shared" ca="1" si="262"/>
        <v/>
      </c>
      <c r="LI54" t="str">
        <f t="shared" ca="1" si="262"/>
        <v/>
      </c>
      <c r="LJ54" t="str">
        <f t="shared" ca="1" si="262"/>
        <v/>
      </c>
      <c r="LK54" t="str">
        <f t="shared" ca="1" si="262"/>
        <v/>
      </c>
      <c r="LL54" t="str">
        <f t="shared" ca="1" si="262"/>
        <v/>
      </c>
      <c r="LM54" t="str">
        <f t="shared" ca="1" si="262"/>
        <v/>
      </c>
    </row>
    <row r="55" spans="12:325" x14ac:dyDescent="0.3">
      <c r="L55" s="679">
        <v>6</v>
      </c>
      <c r="N55" s="672" t="str">
        <f>_xlfn.IFNA(IF(VLOOKUP($M55,Tabela1[#All],6,FALSE)&lt;&gt;0,VLOOKUP($M55,Tabela1[#All],6,FALSE),""),"")</f>
        <v/>
      </c>
      <c r="O55" s="672" t="str">
        <f>_xlfn.IFNA(IF(VLOOKUP($M55,Tabela1[#All],7,FALSE)&lt;&gt;0,VLOOKUP($M55,Tabela1[#All],7,FALSE),""),"")</f>
        <v/>
      </c>
      <c r="P55" s="672" t="str">
        <f>_xlfn.IFNA(IF(VLOOKUP($M55,Tabela1[#All],8,FALSE)&lt;&gt;0,VLOOKUP($M55,Tabela1[#All],8,FALSE),""),"")</f>
        <v/>
      </c>
      <c r="Q55" s="684" t="str">
        <f>_xlfn.IFNA(IF(VLOOKUP($M55,Tabela1[#All],10,FALSE)&lt;&gt;"0",VLOOKUP($M55,Tabela1[#All],10,FALSE),""),"")</f>
        <v/>
      </c>
      <c r="R55" s="686" t="str">
        <f t="shared" si="242"/>
        <v/>
      </c>
      <c r="S55" s="672" t="str">
        <f t="shared" si="243"/>
        <v/>
      </c>
      <c r="T55" s="672" t="str">
        <f t="shared" si="244"/>
        <v/>
      </c>
      <c r="U55" s="672" t="str">
        <f t="shared" si="245"/>
        <v/>
      </c>
      <c r="V55" s="672" t="str">
        <f t="shared" si="246"/>
        <v/>
      </c>
      <c r="W55" s="672" t="str">
        <f t="shared" si="247"/>
        <v/>
      </c>
      <c r="X55" s="687" t="str">
        <f t="shared" si="248"/>
        <v/>
      </c>
      <c r="Y55" s="686" t="str">
        <f t="shared" si="129"/>
        <v/>
      </c>
      <c r="Z55" s="672" t="str">
        <f t="shared" si="264"/>
        <v/>
      </c>
      <c r="AA55" s="672" t="str">
        <f t="shared" si="264"/>
        <v/>
      </c>
      <c r="AB55" s="679" t="str">
        <f t="shared" si="264"/>
        <v/>
      </c>
      <c r="AC55" s="685" t="str">
        <f>_xlfn.IFNA(IF(INDEX('Tabela kolorów'!$A$1:$AP$42,MATCH(Z55,'Tabela kolorów'!$A$1:$AP$1,0),MATCH(AA55,'Tabela kolorów'!$A$1:$A$42,0))=1,"+","-"),"")</f>
        <v/>
      </c>
      <c r="AD55" s="10" t="str">
        <f>_xlfn.IFNA(IF(INDEX('Tabela kolorów'!$A$1:$AP$42,MATCH(Z55,'Tabela kolorów'!$A$1:$AP$1,0),MATCH(AB55,'Tabela kolorów'!$A$1:$A$42,0))=1,"+","-"),"")</f>
        <v/>
      </c>
      <c r="AE55" s="10" t="str">
        <f>_xlfn.IFNA(IF(INDEX('Tabela kolorów'!$A$1:$AP$42,MATCH(AA55,'Tabela kolorów'!$A$1:$AP$1,0),MATCH(AB55,'Tabela kolorów'!$A$1:$A$42,0))=1,"+","-"),"")</f>
        <v/>
      </c>
      <c r="AF55" s="679" t="str">
        <f t="shared" si="136"/>
        <v/>
      </c>
      <c r="AG55" s="688" t="str">
        <f t="shared" si="249"/>
        <v/>
      </c>
      <c r="AH55" s="701" t="str">
        <f t="shared" si="250"/>
        <v/>
      </c>
      <c r="AK55" s="10">
        <v>48</v>
      </c>
      <c r="AL55" s="672" t="str">
        <f t="shared" ca="1" si="238"/>
        <v/>
      </c>
      <c r="AM55" s="672" t="str">
        <f ca="1">IF(AL55&lt;&gt;"",VLOOKUP(AL55,Tabela1[],3,FALSE),"")</f>
        <v/>
      </c>
      <c r="AN55" s="672" t="str">
        <f t="shared" ca="1" si="263"/>
        <v/>
      </c>
      <c r="AO55" s="672" t="str">
        <f t="shared" ca="1" si="263"/>
        <v/>
      </c>
      <c r="AP55" s="672" t="str">
        <f t="shared" ca="1" si="263"/>
        <v/>
      </c>
      <c r="AQ55" s="672" t="str">
        <f t="shared" ca="1" si="263"/>
        <v/>
      </c>
      <c r="AR55" s="672" t="str">
        <f t="shared" ca="1" si="263"/>
        <v/>
      </c>
      <c r="AS55" s="672" t="str">
        <f t="shared" ca="1" si="263"/>
        <v/>
      </c>
      <c r="AT55" s="672" t="str">
        <f t="shared" ca="1" si="263"/>
        <v/>
      </c>
      <c r="AU55" s="672" t="str">
        <f t="shared" ca="1" si="263"/>
        <v/>
      </c>
      <c r="BG55" s="392"/>
      <c r="BH55">
        <v>8</v>
      </c>
      <c r="BI55" t="str">
        <f t="shared" ca="1" si="265"/>
        <v/>
      </c>
      <c r="BJ55" t="str">
        <f ca="1">_xlfn.IFNA(IF(VLOOKUP($BI55,Tabela1[#All],6,FALSE)&lt;&gt;0,VLOOKUP($BI55,Tabela1[#All],6,FALSE),""),"")</f>
        <v/>
      </c>
      <c r="BK55" t="str">
        <f ca="1">_xlfn.IFNA(IF(VLOOKUP($BI55,Tabela1[#All],7,FALSE)&lt;&gt;0,VLOOKUP($BI55,Tabela1[#All],7,FALSE),""),"")</f>
        <v/>
      </c>
      <c r="BL55" t="str">
        <f ca="1">_xlfn.IFNA(IF(VLOOKUP($BI55,Tabela1[#All],8,FALSE)&lt;&gt;0,VLOOKUP($BI55,Tabela1[#All],8,FALSE),""),"")</f>
        <v/>
      </c>
      <c r="BM55" t="str">
        <f ca="1">_xlfn.IFNA(IF(VLOOKUP($BI55,Tabela1[#All],10,FALSE)&lt;&gt;"0",VLOOKUP($BI55,Tabela1[#All],10,FALSE),""),"")</f>
        <v/>
      </c>
      <c r="BN55" t="str">
        <f t="shared" ca="1" si="181"/>
        <v/>
      </c>
      <c r="BO55" t="str">
        <f t="shared" ca="1" si="182"/>
        <v/>
      </c>
      <c r="BP55" t="str">
        <f t="shared" ca="1" si="183"/>
        <v/>
      </c>
      <c r="BQ55" t="str">
        <f t="shared" ca="1" si="184"/>
        <v/>
      </c>
      <c r="BR55" t="str">
        <f t="shared" ca="1" si="185"/>
        <v/>
      </c>
      <c r="BS55" t="str">
        <f t="shared" ca="1" si="186"/>
        <v/>
      </c>
      <c r="BT55" t="str">
        <f t="shared" ca="1" si="187"/>
        <v/>
      </c>
      <c r="BU55" t="str">
        <f t="shared" ca="1" si="97"/>
        <v/>
      </c>
      <c r="BV55" t="str">
        <f t="shared" ca="1" si="251"/>
        <v/>
      </c>
      <c r="BW55" t="str">
        <f t="shared" ca="1" si="251"/>
        <v/>
      </c>
      <c r="BX55" t="str">
        <f t="shared" ca="1" si="251"/>
        <v/>
      </c>
      <c r="BY55" t="str">
        <f ca="1">_xlfn.IFNA(IF(INDEX('Tabela kolorów'!$A$1:$AP$42,MATCH(BV55,'Tabela kolorów'!$A$1:$AP$1,0),MATCH(BW55,'Tabela kolorów'!$A$1:$A$42,0))=1,"+","-"),"")</f>
        <v/>
      </c>
      <c r="BZ55" s="1" t="str">
        <f ca="1">_xlfn.IFNA(IF(INDEX('Tabela kolorów'!$A$1:$AP$42,MATCH(BV55,'Tabela kolorów'!$A$1:$AP$1,0),MATCH(BX55,'Tabela kolorów'!$A$1:$A$42,0))=1,"+","-"),"")</f>
        <v/>
      </c>
      <c r="CA55" s="1" t="str">
        <f ca="1">_xlfn.IFNA(IF(INDEX('Tabela kolorów'!$A$1:$AP$42,MATCH(BW55,'Tabela kolorów'!$A$1:$AP$1,0),MATCH(BX55,'Tabela kolorów'!$A$1:$A$42,0))=1,"+","-"),"")</f>
        <v/>
      </c>
      <c r="CB55" t="str">
        <f t="shared" ca="1" si="98"/>
        <v/>
      </c>
      <c r="CC55" t="str">
        <f t="shared" ca="1" si="188"/>
        <v/>
      </c>
      <c r="CD55" t="str">
        <f t="shared" ca="1" si="189"/>
        <v/>
      </c>
      <c r="CG55">
        <v>49</v>
      </c>
      <c r="CH55" t="str">
        <f t="shared" ca="1" si="190"/>
        <v/>
      </c>
      <c r="CI55" t="str">
        <f ca="1">IF(CH55&lt;&gt;"",VLOOKUP(CH55,Tabela1[],3,FALSE),"")</f>
        <v/>
      </c>
      <c r="CJ55" t="str">
        <f t="shared" ca="1" si="252"/>
        <v/>
      </c>
      <c r="CK55" t="str">
        <f t="shared" ca="1" si="252"/>
        <v/>
      </c>
      <c r="CL55" t="str">
        <f t="shared" ca="1" si="252"/>
        <v/>
      </c>
      <c r="CM55" t="str">
        <f t="shared" ca="1" si="252"/>
        <v/>
      </c>
      <c r="CN55" t="str">
        <f t="shared" ca="1" si="252"/>
        <v/>
      </c>
      <c r="CO55" t="str">
        <f t="shared" ca="1" si="252"/>
        <v/>
      </c>
      <c r="CP55" t="str">
        <f t="shared" ca="1" si="252"/>
        <v/>
      </c>
      <c r="CQ55" t="str">
        <f t="shared" ca="1" si="252"/>
        <v/>
      </c>
      <c r="DB55">
        <v>8</v>
      </c>
      <c r="DC55" t="str">
        <f t="shared" ca="1" si="266"/>
        <v/>
      </c>
      <c r="DD55" t="str">
        <f ca="1">_xlfn.IFNA(IF(VLOOKUP($DC55,Tabela1[#All],6,FALSE)&lt;&gt;0,VLOOKUP($DC55,Tabela1[#All],6,FALSE),""),"")</f>
        <v/>
      </c>
      <c r="DE55" t="str">
        <f ca="1">_xlfn.IFNA(IF(VLOOKUP($DC55,Tabela1[#All],7,FALSE)&lt;&gt;0,VLOOKUP($DC55,Tabela1[#All],7,FALSE),""),"")</f>
        <v/>
      </c>
      <c r="DF55" t="str">
        <f ca="1">_xlfn.IFNA(IF(VLOOKUP($DC55,Tabela1[#All],8,FALSE)&lt;&gt;0,VLOOKUP($DC55,Tabela1[#All],8,FALSE),""),"")</f>
        <v/>
      </c>
      <c r="DG55" t="str">
        <f ca="1">_xlfn.IFNA(IF(VLOOKUP($DC55,Tabela1[#All],10,FALSE)&lt;&gt;"0",VLOOKUP($DC55,Tabela1[#All],10,FALSE),""),"")</f>
        <v/>
      </c>
      <c r="DH55" t="str">
        <f t="shared" ca="1" si="191"/>
        <v/>
      </c>
      <c r="DI55" t="str">
        <f t="shared" ca="1" si="192"/>
        <v/>
      </c>
      <c r="DJ55" t="str">
        <f t="shared" ca="1" si="193"/>
        <v/>
      </c>
      <c r="DK55" t="str">
        <f t="shared" ca="1" si="194"/>
        <v/>
      </c>
      <c r="DL55" t="str">
        <f t="shared" ca="1" si="195"/>
        <v/>
      </c>
      <c r="DM55" t="str">
        <f t="shared" ca="1" si="196"/>
        <v/>
      </c>
      <c r="DN55" t="str">
        <f t="shared" ca="1" si="197"/>
        <v/>
      </c>
      <c r="DO55" t="str">
        <f t="shared" ca="1" si="134"/>
        <v/>
      </c>
      <c r="DP55" t="str">
        <f t="shared" ca="1" si="253"/>
        <v/>
      </c>
      <c r="DQ55" t="str">
        <f t="shared" ca="1" si="253"/>
        <v/>
      </c>
      <c r="DR55" t="str">
        <f t="shared" ca="1" si="253"/>
        <v/>
      </c>
      <c r="DS55" t="str">
        <f ca="1">_xlfn.IFNA(IF(INDEX('Tabela kolorów'!$A$1:$AP$42,MATCH(DP55,'Tabela kolorów'!$A$1:$AP$1,0),MATCH(DQ55,'Tabela kolorów'!$A$1:$A$42,0))=1,"+","-"),"")</f>
        <v/>
      </c>
      <c r="DT55" s="1" t="str">
        <f ca="1">_xlfn.IFNA(IF(INDEX('Tabela kolorów'!$A$1:$AP$42,MATCH(DP55,'Tabela kolorów'!$A$1:$AP$1,0),MATCH(DR55,'Tabela kolorów'!$A$1:$A$42,0))=1,"+","-"),"")</f>
        <v/>
      </c>
      <c r="DU55" s="1" t="str">
        <f ca="1">_xlfn.IFNA(IF(INDEX('Tabela kolorów'!$A$1:$AP$42,MATCH(DQ55,'Tabela kolorów'!$A$1:$AP$1,0),MATCH(DR55,'Tabela kolorów'!$A$1:$A$42,0))=1,"+","-"),"")</f>
        <v/>
      </c>
      <c r="DV55" t="str">
        <f t="shared" ca="1" si="120"/>
        <v/>
      </c>
      <c r="DW55" t="str">
        <f t="shared" ca="1" si="198"/>
        <v/>
      </c>
      <c r="DX55" t="str">
        <f t="shared" ca="1" si="199"/>
        <v/>
      </c>
      <c r="EA55">
        <v>49</v>
      </c>
      <c r="EB55" t="str">
        <f t="shared" ca="1" si="200"/>
        <v/>
      </c>
      <c r="EC55" t="str">
        <f ca="1">IF(EB55&lt;&gt;"",VLOOKUP(EB55,Tabela1[],3,FALSE),"")</f>
        <v/>
      </c>
      <c r="ED55" t="str">
        <f t="shared" ca="1" si="254"/>
        <v/>
      </c>
      <c r="EE55" t="str">
        <f t="shared" ca="1" si="254"/>
        <v/>
      </c>
      <c r="EF55" t="str">
        <f t="shared" ca="1" si="254"/>
        <v/>
      </c>
      <c r="EG55" t="str">
        <f t="shared" ca="1" si="254"/>
        <v/>
      </c>
      <c r="EH55" t="str">
        <f t="shared" ca="1" si="254"/>
        <v/>
      </c>
      <c r="EI55" t="str">
        <f t="shared" ca="1" si="254"/>
        <v/>
      </c>
      <c r="EJ55" t="str">
        <f t="shared" ca="1" si="254"/>
        <v/>
      </c>
      <c r="EK55" t="str">
        <f t="shared" ca="1" si="254"/>
        <v/>
      </c>
      <c r="EV55">
        <v>8</v>
      </c>
      <c r="EW55" t="str">
        <f t="shared" ca="1" si="267"/>
        <v/>
      </c>
      <c r="EX55" t="str">
        <f ca="1">_xlfn.IFNA(IF(VLOOKUP($EW55,Tabela1[#All],6,FALSE)&lt;&gt;0,VLOOKUP($EW55,Tabela1[#All],6,FALSE),""),"")</f>
        <v/>
      </c>
      <c r="EY55" t="str">
        <f ca="1">_xlfn.IFNA(IF(VLOOKUP($EW55,Tabela1[#All],7,FALSE)&lt;&gt;0,VLOOKUP($EW55,Tabela1[#All],7,FALSE),""),"")</f>
        <v/>
      </c>
      <c r="EZ55" t="str">
        <f ca="1">_xlfn.IFNA(IF(VLOOKUP($EW55,Tabela1[#All],8,FALSE)&lt;&gt;0,VLOOKUP($EW55,Tabela1[#All],8,FALSE),""),"")</f>
        <v/>
      </c>
      <c r="FA55" t="str">
        <f ca="1">_xlfn.IFNA(IF(VLOOKUP($EW55,Tabela1[#All],10,FALSE)&lt;&gt;"0",VLOOKUP($EW55,Tabela1[#All],10,FALSE),""),"")</f>
        <v/>
      </c>
      <c r="FB55" t="str">
        <f t="shared" ca="1" si="201"/>
        <v/>
      </c>
      <c r="FC55" t="str">
        <f t="shared" ca="1" si="202"/>
        <v/>
      </c>
      <c r="FD55" t="str">
        <f t="shared" ca="1" si="203"/>
        <v/>
      </c>
      <c r="FE55" t="str">
        <f t="shared" ca="1" si="204"/>
        <v/>
      </c>
      <c r="FF55" t="str">
        <f t="shared" ca="1" si="205"/>
        <v/>
      </c>
      <c r="FG55" t="str">
        <f t="shared" ca="1" si="206"/>
        <v/>
      </c>
      <c r="FH55" t="str">
        <f t="shared" ca="1" si="207"/>
        <v/>
      </c>
      <c r="FI55" t="str">
        <f t="shared" ca="1" si="103"/>
        <v/>
      </c>
      <c r="FJ55" t="str">
        <f t="shared" ca="1" si="255"/>
        <v/>
      </c>
      <c r="FK55" t="str">
        <f t="shared" ca="1" si="255"/>
        <v/>
      </c>
      <c r="FL55" t="str">
        <f t="shared" ca="1" si="255"/>
        <v/>
      </c>
      <c r="FM55" t="str">
        <f ca="1">_xlfn.IFNA(IF(INDEX('Tabela kolorów'!$A$1:$AP$42,MATCH(FJ55,'Tabela kolorów'!$A$1:$AP$1,0),MATCH(FK55,'Tabela kolorów'!$A$1:$A$42,0))=1,"+","-"),"")</f>
        <v/>
      </c>
      <c r="FN55" s="1" t="str">
        <f ca="1">_xlfn.IFNA(IF(INDEX('Tabela kolorów'!$A$1:$AP$42,MATCH(FJ55,'Tabela kolorów'!$A$1:$AP$1,0),MATCH(FL55,'Tabela kolorów'!$A$1:$A$42,0))=1,"+","-"),"")</f>
        <v/>
      </c>
      <c r="FO55" s="1" t="str">
        <f ca="1">_xlfn.IFNA(IF(INDEX('Tabela kolorów'!$A$1:$AP$42,MATCH(FK55,'Tabela kolorów'!$A$1:$AP$1,0),MATCH(FL55,'Tabela kolorów'!$A$1:$A$42,0))=1,"+","-"),"")</f>
        <v/>
      </c>
      <c r="FP55" t="str">
        <f t="shared" ca="1" si="121"/>
        <v/>
      </c>
      <c r="FQ55" t="str">
        <f t="shared" ca="1" si="208"/>
        <v/>
      </c>
      <c r="FR55" t="str">
        <f t="shared" ca="1" si="209"/>
        <v/>
      </c>
      <c r="FU55">
        <v>49</v>
      </c>
      <c r="FV55" t="str">
        <f t="shared" ca="1" si="210"/>
        <v/>
      </c>
      <c r="FW55" t="str">
        <f ca="1">IF(FV55&lt;&gt;"",VLOOKUP(FV55,Tabela1[],3,FALSE),"")</f>
        <v/>
      </c>
      <c r="FX55" t="str">
        <f t="shared" ca="1" si="256"/>
        <v/>
      </c>
      <c r="FY55" t="str">
        <f t="shared" ca="1" si="256"/>
        <v/>
      </c>
      <c r="FZ55" t="str">
        <f t="shared" ca="1" si="256"/>
        <v/>
      </c>
      <c r="GA55" t="str">
        <f t="shared" ca="1" si="256"/>
        <v/>
      </c>
      <c r="GB55" t="str">
        <f t="shared" ca="1" si="256"/>
        <v/>
      </c>
      <c r="GC55" t="str">
        <f t="shared" ca="1" si="256"/>
        <v/>
      </c>
      <c r="GD55" t="str">
        <f t="shared" ca="1" si="256"/>
        <v/>
      </c>
      <c r="GE55" t="str">
        <f t="shared" ca="1" si="256"/>
        <v/>
      </c>
      <c r="GP55">
        <v>8</v>
      </c>
      <c r="GQ55" t="str">
        <f t="shared" ca="1" si="268"/>
        <v/>
      </c>
      <c r="GR55" t="str">
        <f ca="1">_xlfn.IFNA(IF(VLOOKUP($GQ55,Tabela1[#All],6,FALSE)&lt;&gt;0,VLOOKUP($GQ55,Tabela1[#All],6,FALSE),""),"")</f>
        <v/>
      </c>
      <c r="GS55" t="str">
        <f ca="1">_xlfn.IFNA(IF(VLOOKUP($GQ55,Tabela1[#All],7,FALSE)&lt;&gt;0,VLOOKUP($GQ55,Tabela1[#All],7,FALSE),""),"")</f>
        <v/>
      </c>
      <c r="GT55" t="str">
        <f ca="1">_xlfn.IFNA(IF(VLOOKUP($GQ55,Tabela1[#All],8,FALSE)&lt;&gt;0,VLOOKUP($GQ55,Tabela1[#All],8,FALSE),""),"")</f>
        <v/>
      </c>
      <c r="GU55" t="str">
        <f ca="1">_xlfn.IFNA(IF(VLOOKUP($GQ55,Tabela1[#All],10,FALSE)&lt;&gt;"0",VLOOKUP($GQ55,Tabela1[#All],10,FALSE),""),"")</f>
        <v/>
      </c>
      <c r="GV55" t="str">
        <f t="shared" ca="1" si="211"/>
        <v/>
      </c>
      <c r="GW55" t="str">
        <f t="shared" ca="1" si="212"/>
        <v/>
      </c>
      <c r="GX55" t="str">
        <f t="shared" ca="1" si="213"/>
        <v/>
      </c>
      <c r="GY55" t="str">
        <f t="shared" ca="1" si="214"/>
        <v/>
      </c>
      <c r="GZ55" t="str">
        <f t="shared" ca="1" si="215"/>
        <v/>
      </c>
      <c r="HA55" t="str">
        <f t="shared" ca="1" si="216"/>
        <v/>
      </c>
      <c r="HB55" t="str">
        <f t="shared" ca="1" si="217"/>
        <v/>
      </c>
      <c r="HC55" t="str">
        <f t="shared" ca="1" si="105"/>
        <v/>
      </c>
      <c r="HD55" t="str">
        <f t="shared" ca="1" si="257"/>
        <v/>
      </c>
      <c r="HE55" t="str">
        <f t="shared" ca="1" si="257"/>
        <v/>
      </c>
      <c r="HF55" t="str">
        <f t="shared" ca="1" si="257"/>
        <v/>
      </c>
      <c r="HG55" t="str">
        <f ca="1">_xlfn.IFNA(IF(INDEX('Tabela kolorów'!$A$1:$AP$42,MATCH(HD55,'Tabela kolorów'!$A$1:$AP$1,0),MATCH(HE55,'Tabela kolorów'!$A$1:$A$42,0))=1,"+","-"),"")</f>
        <v/>
      </c>
      <c r="HH55" s="1" t="str">
        <f ca="1">_xlfn.IFNA(IF(INDEX('Tabela kolorów'!$A$1:$AP$42,MATCH(HD55,'Tabela kolorów'!$A$1:$AP$1,0),MATCH(HF55,'Tabela kolorów'!$A$1:$A$42,0))=1,"+","-"),"")</f>
        <v/>
      </c>
      <c r="HI55" s="1" t="str">
        <f ca="1">_xlfn.IFNA(IF(INDEX('Tabela kolorów'!$A$1:$AP$42,MATCH(HE55,'Tabela kolorów'!$A$1:$AP$1,0),MATCH(HF55,'Tabela kolorów'!$A$1:$A$42,0))=1,"+","-"),"")</f>
        <v/>
      </c>
      <c r="HJ55" t="str">
        <f t="shared" ca="1" si="122"/>
        <v/>
      </c>
      <c r="HK55" t="str">
        <f t="shared" ca="1" si="218"/>
        <v/>
      </c>
      <c r="HL55" t="str">
        <f t="shared" ca="1" si="219"/>
        <v/>
      </c>
      <c r="HO55">
        <v>49</v>
      </c>
      <c r="HP55" t="str">
        <f t="shared" ca="1" si="220"/>
        <v/>
      </c>
      <c r="HQ55" t="str">
        <f ca="1">IF(HP55&lt;&gt;"",VLOOKUP(HP55,Tabela1[],3,FALSE),"")</f>
        <v/>
      </c>
      <c r="HR55" t="str">
        <f t="shared" ca="1" si="258"/>
        <v/>
      </c>
      <c r="HS55" t="str">
        <f t="shared" ca="1" si="258"/>
        <v/>
      </c>
      <c r="HT55" t="str">
        <f t="shared" ca="1" si="258"/>
        <v/>
      </c>
      <c r="HU55" t="str">
        <f t="shared" ca="1" si="258"/>
        <v/>
      </c>
      <c r="HV55" t="str">
        <f t="shared" ca="1" si="258"/>
        <v/>
      </c>
      <c r="HW55" t="str">
        <f t="shared" ca="1" si="258"/>
        <v/>
      </c>
      <c r="HX55" t="str">
        <f t="shared" ca="1" si="258"/>
        <v/>
      </c>
      <c r="HY55" t="str">
        <f t="shared" ca="1" si="258"/>
        <v/>
      </c>
      <c r="IJ55">
        <v>8</v>
      </c>
      <c r="IK55" t="str">
        <f t="shared" ca="1" si="269"/>
        <v/>
      </c>
      <c r="IL55" t="str">
        <f ca="1">_xlfn.IFNA(IF(VLOOKUP($IK55,Tabela1[#All],6,FALSE)&lt;&gt;0,VLOOKUP($IK55,Tabela1[#All],6,FALSE),""),"")</f>
        <v/>
      </c>
      <c r="IM55" t="str">
        <f ca="1">_xlfn.IFNA(IF(VLOOKUP($IK55,Tabela1[#All],7,FALSE)&lt;&gt;0,VLOOKUP($IK55,Tabela1[#All],7,FALSE),""),"")</f>
        <v/>
      </c>
      <c r="IN55" t="str">
        <f ca="1">_xlfn.IFNA(IF(VLOOKUP($IK55,Tabela1[#All],8,FALSE)&lt;&gt;0,VLOOKUP($IK55,Tabela1[#All],8,FALSE),""),"")</f>
        <v/>
      </c>
      <c r="IO55" t="str">
        <f ca="1">_xlfn.IFNA(IF(VLOOKUP($IK55,Tabela1[#All],10,FALSE)&lt;&gt;"0",VLOOKUP($IK55,Tabela1[#All],10,FALSE),""),"")</f>
        <v/>
      </c>
      <c r="IP55" t="str">
        <f t="shared" ca="1" si="221"/>
        <v/>
      </c>
      <c r="IQ55" t="str">
        <f t="shared" ca="1" si="222"/>
        <v/>
      </c>
      <c r="IR55" t="str">
        <f t="shared" ca="1" si="223"/>
        <v/>
      </c>
      <c r="IS55" t="str">
        <f t="shared" ca="1" si="224"/>
        <v/>
      </c>
      <c r="IT55" t="str">
        <f t="shared" ca="1" si="225"/>
        <v/>
      </c>
      <c r="IU55" t="str">
        <f t="shared" ca="1" si="226"/>
        <v/>
      </c>
      <c r="IV55" t="str">
        <f t="shared" ca="1" si="227"/>
        <v/>
      </c>
      <c r="IW55" t="str">
        <f t="shared" ca="1" si="107"/>
        <v/>
      </c>
      <c r="IX55" t="str">
        <f t="shared" ca="1" si="259"/>
        <v/>
      </c>
      <c r="IY55" t="str">
        <f t="shared" ca="1" si="259"/>
        <v/>
      </c>
      <c r="IZ55" t="str">
        <f t="shared" ca="1" si="259"/>
        <v/>
      </c>
      <c r="JA55" t="str">
        <f ca="1">_xlfn.IFNA(IF(INDEX('Tabela kolorów'!$A$1:$AP$42,MATCH(IX55,'Tabela kolorów'!$A$1:$AP$1,0),MATCH(IY55,'Tabela kolorów'!$A$1:$A$42,0))=1,"+","-"),"")</f>
        <v/>
      </c>
      <c r="JB55" s="1" t="str">
        <f ca="1">_xlfn.IFNA(IF(INDEX('Tabela kolorów'!$A$1:$AP$42,MATCH(IX55,'Tabela kolorów'!$A$1:$AP$1,0),MATCH(IZ55,'Tabela kolorów'!$A$1:$A$42,0))=1,"+","-"),"")</f>
        <v/>
      </c>
      <c r="JC55" s="1" t="str">
        <f ca="1">_xlfn.IFNA(IF(INDEX('Tabela kolorów'!$A$1:$AP$42,MATCH(IY55,'Tabela kolorów'!$A$1:$AP$1,0),MATCH(IZ55,'Tabela kolorów'!$A$1:$A$42,0))=1,"+","-"),"")</f>
        <v/>
      </c>
      <c r="JD55" t="str">
        <f t="shared" ca="1" si="123"/>
        <v/>
      </c>
      <c r="JE55" t="str">
        <f t="shared" ca="1" si="228"/>
        <v/>
      </c>
      <c r="JF55" t="str">
        <f t="shared" ca="1" si="229"/>
        <v/>
      </c>
      <c r="JI55">
        <v>49</v>
      </c>
      <c r="JJ55" t="str">
        <f t="shared" ca="1" si="230"/>
        <v/>
      </c>
      <c r="JK55" t="str">
        <f ca="1">IF(JJ55&lt;&gt;"",VLOOKUP(JJ55,Tabela1[],3,FALSE),"")</f>
        <v/>
      </c>
      <c r="JL55" t="str">
        <f t="shared" ca="1" si="260"/>
        <v/>
      </c>
      <c r="JM55" t="str">
        <f t="shared" ca="1" si="260"/>
        <v/>
      </c>
      <c r="JN55" t="str">
        <f t="shared" ca="1" si="260"/>
        <v/>
      </c>
      <c r="JO55" t="str">
        <f t="shared" ca="1" si="260"/>
        <v/>
      </c>
      <c r="JP55" t="str">
        <f t="shared" ca="1" si="260"/>
        <v/>
      </c>
      <c r="JQ55" t="str">
        <f t="shared" ca="1" si="260"/>
        <v/>
      </c>
      <c r="JR55" t="str">
        <f t="shared" ca="1" si="260"/>
        <v/>
      </c>
      <c r="JS55" t="str">
        <f t="shared" ca="1" si="260"/>
        <v/>
      </c>
      <c r="KD55">
        <v>8</v>
      </c>
      <c r="KE55" t="str">
        <f t="shared" ca="1" si="270"/>
        <v/>
      </c>
      <c r="KF55" t="str">
        <f ca="1">_xlfn.IFNA(IF(VLOOKUP($KE55,Tabela1[#All],6,FALSE)&lt;&gt;0,VLOOKUP($KE55,Tabela1[#All],6,FALSE),""),"")</f>
        <v/>
      </c>
      <c r="KG55" t="str">
        <f ca="1">_xlfn.IFNA(IF(VLOOKUP($KE55,Tabela1[#All],7,FALSE)&lt;&gt;0,VLOOKUP($KE55,Tabela1[#All],7,FALSE),""),"")</f>
        <v/>
      </c>
      <c r="KH55" t="str">
        <f ca="1">_xlfn.IFNA(IF(VLOOKUP($KE55,Tabela1[#All],8,FALSE)&lt;&gt;0,VLOOKUP($KE55,Tabela1[#All],8,FALSE),""),"")</f>
        <v/>
      </c>
      <c r="KI55" t="str">
        <f ca="1">_xlfn.IFNA(IF(VLOOKUP($KE55,Tabela1[#All],10,FALSE)&lt;&gt;"0",VLOOKUP($KE55,Tabela1[#All],10,FALSE),""),"")</f>
        <v/>
      </c>
      <c r="KJ55" t="str">
        <f t="shared" ca="1" si="239"/>
        <v/>
      </c>
      <c r="KK55" t="str">
        <f t="shared" ca="1" si="240"/>
        <v/>
      </c>
      <c r="KL55" t="str">
        <f t="shared" ca="1" si="241"/>
        <v/>
      </c>
      <c r="KM55" t="str">
        <f t="shared" ca="1" si="231"/>
        <v/>
      </c>
      <c r="KN55" t="str">
        <f t="shared" ca="1" si="232"/>
        <v/>
      </c>
      <c r="KO55" t="str">
        <f t="shared" ca="1" si="233"/>
        <v/>
      </c>
      <c r="KP55" t="str">
        <f t="shared" ca="1" si="234"/>
        <v/>
      </c>
      <c r="KQ55" t="str">
        <f t="shared" ca="1" si="112"/>
        <v/>
      </c>
      <c r="KR55" t="str">
        <f t="shared" ca="1" si="261"/>
        <v/>
      </c>
      <c r="KS55" t="str">
        <f t="shared" ca="1" si="261"/>
        <v/>
      </c>
      <c r="KT55" t="str">
        <f t="shared" ca="1" si="261"/>
        <v/>
      </c>
      <c r="KU55" t="str">
        <f ca="1">_xlfn.IFNA(IF(INDEX('Tabela kolorów'!$A$1:$AP$42,MATCH(KR55,'Tabela kolorów'!$A$1:$AP$1,0),MATCH(KS55,'Tabela kolorów'!$A$1:$A$42,0))=1,"+","-"),"")</f>
        <v/>
      </c>
      <c r="KV55" s="1" t="str">
        <f ca="1">_xlfn.IFNA(IF(INDEX('Tabela kolorów'!$A$1:$AP$42,MATCH(KR55,'Tabela kolorów'!$A$1:$AP$1,0),MATCH(KT55,'Tabela kolorów'!$A$1:$A$42,0))=1,"+","-"),"")</f>
        <v/>
      </c>
      <c r="KW55" s="1" t="str">
        <f ca="1">_xlfn.IFNA(IF(INDEX('Tabela kolorów'!$A$1:$AP$42,MATCH(KS55,'Tabela kolorów'!$A$1:$AP$1,0),MATCH(KT55,'Tabela kolorów'!$A$1:$A$42,0))=1,"+","-"),"")</f>
        <v/>
      </c>
      <c r="KX55" t="str">
        <f t="shared" ca="1" si="133"/>
        <v/>
      </c>
      <c r="KY55" t="str">
        <f t="shared" ca="1" si="235"/>
        <v/>
      </c>
      <c r="KZ55" t="str">
        <f t="shared" ca="1" si="236"/>
        <v/>
      </c>
      <c r="LC55">
        <v>49</v>
      </c>
      <c r="LD55" t="str">
        <f t="shared" ca="1" si="237"/>
        <v/>
      </c>
      <c r="LE55" t="str">
        <f ca="1">IF(LD55&lt;&gt;"",VLOOKUP(LD55,Tabela1[],3,FALSE),"")</f>
        <v/>
      </c>
      <c r="LF55" t="str">
        <f t="shared" ca="1" si="262"/>
        <v/>
      </c>
      <c r="LG55" t="str">
        <f t="shared" ca="1" si="262"/>
        <v/>
      </c>
      <c r="LH55" t="str">
        <f t="shared" ca="1" si="262"/>
        <v/>
      </c>
      <c r="LI55" t="str">
        <f t="shared" ca="1" si="262"/>
        <v/>
      </c>
      <c r="LJ55" t="str">
        <f t="shared" ca="1" si="262"/>
        <v/>
      </c>
      <c r="LK55" t="str">
        <f t="shared" ca="1" si="262"/>
        <v/>
      </c>
      <c r="LL55" t="str">
        <f t="shared" ca="1" si="262"/>
        <v/>
      </c>
      <c r="LM55" t="str">
        <f t="shared" ca="1" si="262"/>
        <v/>
      </c>
    </row>
    <row r="56" spans="12:325" x14ac:dyDescent="0.3">
      <c r="L56" s="679">
        <v>7</v>
      </c>
      <c r="N56" s="672" t="str">
        <f>_xlfn.IFNA(IF(VLOOKUP($M56,Tabela1[#All],6,FALSE)&lt;&gt;0,VLOOKUP($M56,Tabela1[#All],6,FALSE),""),"")</f>
        <v/>
      </c>
      <c r="O56" s="672" t="str">
        <f>_xlfn.IFNA(IF(VLOOKUP($M56,Tabela1[#All],7,FALSE)&lt;&gt;0,VLOOKUP($M56,Tabela1[#All],7,FALSE),""),"")</f>
        <v/>
      </c>
      <c r="P56" s="672" t="str">
        <f>_xlfn.IFNA(IF(VLOOKUP($M56,Tabela1[#All],8,FALSE)&lt;&gt;0,VLOOKUP($M56,Tabela1[#All],8,FALSE),""),"")</f>
        <v/>
      </c>
      <c r="Q56" s="684" t="str">
        <f>_xlfn.IFNA(IF(VLOOKUP($M56,Tabela1[#All],10,FALSE)&lt;&gt;"0",VLOOKUP($M56,Tabela1[#All],10,FALSE),""),"")</f>
        <v/>
      </c>
      <c r="R56" s="686" t="str">
        <f t="shared" si="242"/>
        <v/>
      </c>
      <c r="S56" s="672" t="str">
        <f t="shared" si="243"/>
        <v/>
      </c>
      <c r="T56" s="672" t="str">
        <f t="shared" si="244"/>
        <v/>
      </c>
      <c r="U56" s="672" t="str">
        <f t="shared" si="245"/>
        <v/>
      </c>
      <c r="V56" s="672" t="str">
        <f t="shared" si="246"/>
        <v/>
      </c>
      <c r="W56" s="672" t="str">
        <f t="shared" si="247"/>
        <v/>
      </c>
      <c r="X56" s="687" t="str">
        <f t="shared" si="248"/>
        <v/>
      </c>
      <c r="Y56" s="686" t="str">
        <f t="shared" si="129"/>
        <v/>
      </c>
      <c r="Z56" s="672" t="str">
        <f t="shared" si="264"/>
        <v/>
      </c>
      <c r="AA56" s="672" t="str">
        <f t="shared" si="264"/>
        <v/>
      </c>
      <c r="AB56" s="679" t="str">
        <f t="shared" si="264"/>
        <v/>
      </c>
      <c r="AC56" s="685" t="str">
        <f>_xlfn.IFNA(IF(INDEX('Tabela kolorów'!$A$1:$AP$42,MATCH(Z56,'Tabela kolorów'!$A$1:$AP$1,0),MATCH(AA56,'Tabela kolorów'!$A$1:$A$42,0))=1,"+","-"),"")</f>
        <v/>
      </c>
      <c r="AD56" s="10" t="str">
        <f>_xlfn.IFNA(IF(INDEX('Tabela kolorów'!$A$1:$AP$42,MATCH(Z56,'Tabela kolorów'!$A$1:$AP$1,0),MATCH(AB56,'Tabela kolorów'!$A$1:$A$42,0))=1,"+","-"),"")</f>
        <v/>
      </c>
      <c r="AE56" s="10" t="str">
        <f>_xlfn.IFNA(IF(INDEX('Tabela kolorów'!$A$1:$AP$42,MATCH(AA56,'Tabela kolorów'!$A$1:$AP$1,0),MATCH(AB56,'Tabela kolorów'!$A$1:$A$42,0))=1,"+","-"),"")</f>
        <v/>
      </c>
      <c r="AF56" s="679" t="str">
        <f t="shared" si="136"/>
        <v/>
      </c>
      <c r="AG56" s="688" t="str">
        <f t="shared" si="249"/>
        <v/>
      </c>
      <c r="AH56" s="701" t="str">
        <f t="shared" si="250"/>
        <v/>
      </c>
      <c r="AK56" s="10">
        <v>49</v>
      </c>
      <c r="AL56" s="672" t="str">
        <f t="shared" ca="1" si="238"/>
        <v/>
      </c>
      <c r="AM56" s="672" t="str">
        <f ca="1">IF(AL56&lt;&gt;"",VLOOKUP(AL56,Tabela1[],3,FALSE),"")</f>
        <v/>
      </c>
      <c r="AN56" s="672" t="str">
        <f t="shared" ca="1" si="263"/>
        <v/>
      </c>
      <c r="AO56" s="672" t="str">
        <f t="shared" ca="1" si="263"/>
        <v/>
      </c>
      <c r="AP56" s="672" t="str">
        <f t="shared" ca="1" si="263"/>
        <v/>
      </c>
      <c r="AQ56" s="672" t="str">
        <f t="shared" ca="1" si="263"/>
        <v/>
      </c>
      <c r="AR56" s="672" t="str">
        <f t="shared" ca="1" si="263"/>
        <v/>
      </c>
      <c r="AS56" s="672" t="str">
        <f t="shared" ca="1" si="263"/>
        <v/>
      </c>
      <c r="AT56" s="672" t="str">
        <f t="shared" ca="1" si="263"/>
        <v/>
      </c>
      <c r="AU56" s="672" t="str">
        <f t="shared" ca="1" si="263"/>
        <v/>
      </c>
      <c r="BG56" s="392"/>
      <c r="BH56">
        <v>9</v>
      </c>
      <c r="BI56" t="str">
        <f t="shared" ca="1" si="265"/>
        <v/>
      </c>
      <c r="BJ56" t="str">
        <f ca="1">_xlfn.IFNA(IF(VLOOKUP($BI56,Tabela1[#All],6,FALSE)&lt;&gt;0,VLOOKUP($BI56,Tabela1[#All],6,FALSE),""),"")</f>
        <v/>
      </c>
      <c r="BK56" t="str">
        <f ca="1">_xlfn.IFNA(IF(VLOOKUP($BI56,Tabela1[#All],7,FALSE)&lt;&gt;0,VLOOKUP($BI56,Tabela1[#All],7,FALSE),""),"")</f>
        <v/>
      </c>
      <c r="BL56" t="str">
        <f ca="1">_xlfn.IFNA(IF(VLOOKUP($BI56,Tabela1[#All],8,FALSE)&lt;&gt;0,VLOOKUP($BI56,Tabela1[#All],8,FALSE),""),"")</f>
        <v/>
      </c>
      <c r="BM56" t="str">
        <f ca="1">_xlfn.IFNA(IF(VLOOKUP($BI56,Tabela1[#All],10,FALSE)&lt;&gt;"0",VLOOKUP($BI56,Tabela1[#All],10,FALSE),""),"")</f>
        <v/>
      </c>
      <c r="BN56" t="str">
        <f t="shared" ca="1" si="181"/>
        <v/>
      </c>
      <c r="BO56" t="str">
        <f t="shared" ca="1" si="182"/>
        <v/>
      </c>
      <c r="BP56" t="str">
        <f t="shared" ca="1" si="183"/>
        <v/>
      </c>
      <c r="BQ56" t="str">
        <f t="shared" ca="1" si="184"/>
        <v/>
      </c>
      <c r="BR56" t="str">
        <f t="shared" ca="1" si="185"/>
        <v/>
      </c>
      <c r="BS56" t="str">
        <f t="shared" ca="1" si="186"/>
        <v/>
      </c>
      <c r="BT56" t="str">
        <f t="shared" ca="1" si="187"/>
        <v/>
      </c>
      <c r="BU56" t="str">
        <f t="shared" ca="1" si="97"/>
        <v/>
      </c>
      <c r="BV56" t="str">
        <f t="shared" ca="1" si="251"/>
        <v/>
      </c>
      <c r="BW56" t="str">
        <f t="shared" ca="1" si="251"/>
        <v/>
      </c>
      <c r="BX56" t="str">
        <f t="shared" ca="1" si="251"/>
        <v/>
      </c>
      <c r="BY56" t="str">
        <f ca="1">_xlfn.IFNA(IF(INDEX('Tabela kolorów'!$A$1:$AP$42,MATCH(BV56,'Tabela kolorów'!$A$1:$AP$1,0),MATCH(BW56,'Tabela kolorów'!$A$1:$A$42,0))=1,"+","-"),"")</f>
        <v/>
      </c>
      <c r="BZ56" s="1" t="str">
        <f ca="1">_xlfn.IFNA(IF(INDEX('Tabela kolorów'!$A$1:$AP$42,MATCH(BV56,'Tabela kolorów'!$A$1:$AP$1,0),MATCH(BX56,'Tabela kolorów'!$A$1:$A$42,0))=1,"+","-"),"")</f>
        <v/>
      </c>
      <c r="CA56" s="1" t="str">
        <f ca="1">_xlfn.IFNA(IF(INDEX('Tabela kolorów'!$A$1:$AP$42,MATCH(BW56,'Tabela kolorów'!$A$1:$AP$1,0),MATCH(BX56,'Tabela kolorów'!$A$1:$A$42,0))=1,"+","-"),"")</f>
        <v/>
      </c>
      <c r="CB56" t="str">
        <f t="shared" ca="1" si="98"/>
        <v/>
      </c>
      <c r="CC56" t="str">
        <f t="shared" ca="1" si="188"/>
        <v/>
      </c>
      <c r="CD56" t="str">
        <f t="shared" ca="1" si="189"/>
        <v/>
      </c>
      <c r="CG56">
        <v>50</v>
      </c>
      <c r="CH56" t="str">
        <f t="shared" ca="1" si="190"/>
        <v/>
      </c>
      <c r="CI56" t="str">
        <f ca="1">IF(CH56&lt;&gt;"",VLOOKUP(CH56,Tabela1[],3,FALSE),"")</f>
        <v/>
      </c>
      <c r="CJ56" t="str">
        <f t="shared" ref="CJ56:CQ65" ca="1" si="271">IF($CH56&lt;&gt;"",IF($CI56=CJ$5,$CH56,""),"")</f>
        <v/>
      </c>
      <c r="CK56" t="str">
        <f t="shared" ca="1" si="271"/>
        <v/>
      </c>
      <c r="CL56" t="str">
        <f t="shared" ca="1" si="271"/>
        <v/>
      </c>
      <c r="CM56" t="str">
        <f t="shared" ca="1" si="271"/>
        <v/>
      </c>
      <c r="CN56" t="str">
        <f t="shared" ca="1" si="271"/>
        <v/>
      </c>
      <c r="CO56" t="str">
        <f t="shared" ca="1" si="271"/>
        <v/>
      </c>
      <c r="CP56" t="str">
        <f t="shared" ca="1" si="271"/>
        <v/>
      </c>
      <c r="CQ56" t="str">
        <f t="shared" ca="1" si="271"/>
        <v/>
      </c>
      <c r="DB56">
        <v>9</v>
      </c>
      <c r="DC56" t="str">
        <f t="shared" ca="1" si="266"/>
        <v/>
      </c>
      <c r="DD56" t="str">
        <f ca="1">_xlfn.IFNA(IF(VLOOKUP($DC56,Tabela1[#All],6,FALSE)&lt;&gt;0,VLOOKUP($DC56,Tabela1[#All],6,FALSE),""),"")</f>
        <v/>
      </c>
      <c r="DE56" t="str">
        <f ca="1">_xlfn.IFNA(IF(VLOOKUP($DC56,Tabela1[#All],7,FALSE)&lt;&gt;0,VLOOKUP($DC56,Tabela1[#All],7,FALSE),""),"")</f>
        <v/>
      </c>
      <c r="DF56" t="str">
        <f ca="1">_xlfn.IFNA(IF(VLOOKUP($DC56,Tabela1[#All],8,FALSE)&lt;&gt;0,VLOOKUP($DC56,Tabela1[#All],8,FALSE),""),"")</f>
        <v/>
      </c>
      <c r="DG56" t="str">
        <f ca="1">_xlfn.IFNA(IF(VLOOKUP($DC56,Tabela1[#All],10,FALSE)&lt;&gt;"0",VLOOKUP($DC56,Tabela1[#All],10,FALSE),""),"")</f>
        <v/>
      </c>
      <c r="DH56" t="str">
        <f t="shared" ca="1" si="191"/>
        <v/>
      </c>
      <c r="DI56" t="str">
        <f t="shared" ca="1" si="192"/>
        <v/>
      </c>
      <c r="DJ56" t="str">
        <f t="shared" ca="1" si="193"/>
        <v/>
      </c>
      <c r="DK56" t="str">
        <f t="shared" ca="1" si="194"/>
        <v/>
      </c>
      <c r="DL56" t="str">
        <f t="shared" ca="1" si="195"/>
        <v/>
      </c>
      <c r="DM56" t="str">
        <f t="shared" ca="1" si="196"/>
        <v/>
      </c>
      <c r="DN56" t="str">
        <f t="shared" ca="1" si="197"/>
        <v/>
      </c>
      <c r="DO56" t="str">
        <f t="shared" ca="1" si="134"/>
        <v/>
      </c>
      <c r="DP56" t="str">
        <f t="shared" ca="1" si="253"/>
        <v/>
      </c>
      <c r="DQ56" t="str">
        <f t="shared" ca="1" si="253"/>
        <v/>
      </c>
      <c r="DR56" t="str">
        <f t="shared" ca="1" si="253"/>
        <v/>
      </c>
      <c r="DS56" t="str">
        <f ca="1">_xlfn.IFNA(IF(INDEX('Tabela kolorów'!$A$1:$AP$42,MATCH(DP56,'Tabela kolorów'!$A$1:$AP$1,0),MATCH(DQ56,'Tabela kolorów'!$A$1:$A$42,0))=1,"+","-"),"")</f>
        <v/>
      </c>
      <c r="DT56" s="1" t="str">
        <f ca="1">_xlfn.IFNA(IF(INDEX('Tabela kolorów'!$A$1:$AP$42,MATCH(DP56,'Tabela kolorów'!$A$1:$AP$1,0),MATCH(DR56,'Tabela kolorów'!$A$1:$A$42,0))=1,"+","-"),"")</f>
        <v/>
      </c>
      <c r="DU56" s="1" t="str">
        <f ca="1">_xlfn.IFNA(IF(INDEX('Tabela kolorów'!$A$1:$AP$42,MATCH(DQ56,'Tabela kolorów'!$A$1:$AP$1,0),MATCH(DR56,'Tabela kolorów'!$A$1:$A$42,0))=1,"+","-"),"")</f>
        <v/>
      </c>
      <c r="DV56" t="str">
        <f t="shared" ca="1" si="120"/>
        <v/>
      </c>
      <c r="DW56" t="str">
        <f t="shared" ca="1" si="198"/>
        <v/>
      </c>
      <c r="DX56" t="str">
        <f t="shared" ca="1" si="199"/>
        <v/>
      </c>
      <c r="EA56">
        <v>50</v>
      </c>
      <c r="EB56" t="str">
        <f t="shared" ca="1" si="200"/>
        <v/>
      </c>
      <c r="EC56" t="str">
        <f ca="1">IF(EB56&lt;&gt;"",VLOOKUP(EB56,Tabela1[],3,FALSE),"")</f>
        <v/>
      </c>
      <c r="ED56" t="str">
        <f t="shared" ref="ED56:EK65" ca="1" si="272">IF($EB56&lt;&gt;"",IF($EC56=ED$5,$EB56,""),"")</f>
        <v/>
      </c>
      <c r="EE56" t="str">
        <f t="shared" ca="1" si="272"/>
        <v/>
      </c>
      <c r="EF56" t="str">
        <f t="shared" ca="1" si="272"/>
        <v/>
      </c>
      <c r="EG56" t="str">
        <f t="shared" ca="1" si="272"/>
        <v/>
      </c>
      <c r="EH56" t="str">
        <f t="shared" ca="1" si="272"/>
        <v/>
      </c>
      <c r="EI56" t="str">
        <f t="shared" ca="1" si="272"/>
        <v/>
      </c>
      <c r="EJ56" t="str">
        <f t="shared" ca="1" si="272"/>
        <v/>
      </c>
      <c r="EK56" t="str">
        <f t="shared" ca="1" si="272"/>
        <v/>
      </c>
      <c r="EV56">
        <v>9</v>
      </c>
      <c r="EW56" t="str">
        <f t="shared" ca="1" si="267"/>
        <v/>
      </c>
      <c r="EX56" t="str">
        <f ca="1">_xlfn.IFNA(IF(VLOOKUP($EW56,Tabela1[#All],6,FALSE)&lt;&gt;0,VLOOKUP($EW56,Tabela1[#All],6,FALSE),""),"")</f>
        <v/>
      </c>
      <c r="EY56" t="str">
        <f ca="1">_xlfn.IFNA(IF(VLOOKUP($EW56,Tabela1[#All],7,FALSE)&lt;&gt;0,VLOOKUP($EW56,Tabela1[#All],7,FALSE),""),"")</f>
        <v/>
      </c>
      <c r="EZ56" t="str">
        <f ca="1">_xlfn.IFNA(IF(VLOOKUP($EW56,Tabela1[#All],8,FALSE)&lt;&gt;0,VLOOKUP($EW56,Tabela1[#All],8,FALSE),""),"")</f>
        <v/>
      </c>
      <c r="FA56" t="str">
        <f ca="1">_xlfn.IFNA(IF(VLOOKUP($EW56,Tabela1[#All],10,FALSE)&lt;&gt;"0",VLOOKUP($EW56,Tabela1[#All],10,FALSE),""),"")</f>
        <v/>
      </c>
      <c r="FB56" t="str">
        <f t="shared" ca="1" si="201"/>
        <v/>
      </c>
      <c r="FC56" t="str">
        <f t="shared" ca="1" si="202"/>
        <v/>
      </c>
      <c r="FD56" t="str">
        <f t="shared" ca="1" si="203"/>
        <v/>
      </c>
      <c r="FE56" t="str">
        <f t="shared" ca="1" si="204"/>
        <v/>
      </c>
      <c r="FF56" t="str">
        <f t="shared" ca="1" si="205"/>
        <v/>
      </c>
      <c r="FG56" t="str">
        <f t="shared" ca="1" si="206"/>
        <v/>
      </c>
      <c r="FH56" t="str">
        <f t="shared" ca="1" si="207"/>
        <v/>
      </c>
      <c r="FI56" t="str">
        <f t="shared" ca="1" si="103"/>
        <v/>
      </c>
      <c r="FJ56" t="str">
        <f t="shared" ca="1" si="255"/>
        <v/>
      </c>
      <c r="FK56" t="str">
        <f t="shared" ca="1" si="255"/>
        <v/>
      </c>
      <c r="FL56" t="str">
        <f t="shared" ca="1" si="255"/>
        <v/>
      </c>
      <c r="FM56" t="str">
        <f ca="1">_xlfn.IFNA(IF(INDEX('Tabela kolorów'!$A$1:$AP$42,MATCH(FJ56,'Tabela kolorów'!$A$1:$AP$1,0),MATCH(FK56,'Tabela kolorów'!$A$1:$A$42,0))=1,"+","-"),"")</f>
        <v/>
      </c>
      <c r="FN56" s="1" t="str">
        <f ca="1">_xlfn.IFNA(IF(INDEX('Tabela kolorów'!$A$1:$AP$42,MATCH(FJ56,'Tabela kolorów'!$A$1:$AP$1,0),MATCH(FL56,'Tabela kolorów'!$A$1:$A$42,0))=1,"+","-"),"")</f>
        <v/>
      </c>
      <c r="FO56" s="1" t="str">
        <f ca="1">_xlfn.IFNA(IF(INDEX('Tabela kolorów'!$A$1:$AP$42,MATCH(FK56,'Tabela kolorów'!$A$1:$AP$1,0),MATCH(FL56,'Tabela kolorów'!$A$1:$A$42,0))=1,"+","-"),"")</f>
        <v/>
      </c>
      <c r="FP56" t="str">
        <f t="shared" ca="1" si="121"/>
        <v/>
      </c>
      <c r="FQ56" t="str">
        <f t="shared" ca="1" si="208"/>
        <v/>
      </c>
      <c r="FR56" t="str">
        <f t="shared" ca="1" si="209"/>
        <v/>
      </c>
      <c r="FU56">
        <v>50</v>
      </c>
      <c r="FV56" t="str">
        <f t="shared" ca="1" si="210"/>
        <v/>
      </c>
      <c r="FW56" t="str">
        <f ca="1">IF(FV56&lt;&gt;"",VLOOKUP(FV56,Tabela1[],3,FALSE),"")</f>
        <v/>
      </c>
      <c r="FX56" t="str">
        <f t="shared" ref="FX56:GE65" ca="1" si="273">IF($FV56&lt;&gt;"",IF($FW56=FX$5,$FV56,""),"")</f>
        <v/>
      </c>
      <c r="FY56" t="str">
        <f t="shared" ca="1" si="273"/>
        <v/>
      </c>
      <c r="FZ56" t="str">
        <f t="shared" ca="1" si="273"/>
        <v/>
      </c>
      <c r="GA56" t="str">
        <f t="shared" ca="1" si="273"/>
        <v/>
      </c>
      <c r="GB56" t="str">
        <f t="shared" ca="1" si="273"/>
        <v/>
      </c>
      <c r="GC56" t="str">
        <f t="shared" ca="1" si="273"/>
        <v/>
      </c>
      <c r="GD56" t="str">
        <f t="shared" ca="1" si="273"/>
        <v/>
      </c>
      <c r="GE56" t="str">
        <f t="shared" ca="1" si="273"/>
        <v/>
      </c>
      <c r="GP56">
        <v>9</v>
      </c>
      <c r="GQ56" t="str">
        <f t="shared" ca="1" si="268"/>
        <v/>
      </c>
      <c r="GR56" t="str">
        <f ca="1">_xlfn.IFNA(IF(VLOOKUP($GQ56,Tabela1[#All],6,FALSE)&lt;&gt;0,VLOOKUP($GQ56,Tabela1[#All],6,FALSE),""),"")</f>
        <v/>
      </c>
      <c r="GS56" t="str">
        <f ca="1">_xlfn.IFNA(IF(VLOOKUP($GQ56,Tabela1[#All],7,FALSE)&lt;&gt;0,VLOOKUP($GQ56,Tabela1[#All],7,FALSE),""),"")</f>
        <v/>
      </c>
      <c r="GT56" t="str">
        <f ca="1">_xlfn.IFNA(IF(VLOOKUP($GQ56,Tabela1[#All],8,FALSE)&lt;&gt;0,VLOOKUP($GQ56,Tabela1[#All],8,FALSE),""),"")</f>
        <v/>
      </c>
      <c r="GU56" t="str">
        <f ca="1">_xlfn.IFNA(IF(VLOOKUP($GQ56,Tabela1[#All],10,FALSE)&lt;&gt;"0",VLOOKUP($GQ56,Tabela1[#All],10,FALSE),""),"")</f>
        <v/>
      </c>
      <c r="GV56" t="str">
        <f t="shared" ca="1" si="211"/>
        <v/>
      </c>
      <c r="GW56" t="str">
        <f t="shared" ca="1" si="212"/>
        <v/>
      </c>
      <c r="GX56" t="str">
        <f t="shared" ca="1" si="213"/>
        <v/>
      </c>
      <c r="GY56" t="str">
        <f t="shared" ca="1" si="214"/>
        <v/>
      </c>
      <c r="GZ56" t="str">
        <f t="shared" ca="1" si="215"/>
        <v/>
      </c>
      <c r="HA56" t="str">
        <f t="shared" ca="1" si="216"/>
        <v/>
      </c>
      <c r="HB56" t="str">
        <f t="shared" ca="1" si="217"/>
        <v/>
      </c>
      <c r="HC56" t="str">
        <f t="shared" ca="1" si="105"/>
        <v/>
      </c>
      <c r="HD56" t="str">
        <f t="shared" ca="1" si="257"/>
        <v/>
      </c>
      <c r="HE56" t="str">
        <f t="shared" ca="1" si="257"/>
        <v/>
      </c>
      <c r="HF56" t="str">
        <f t="shared" ca="1" si="257"/>
        <v/>
      </c>
      <c r="HG56" t="str">
        <f ca="1">_xlfn.IFNA(IF(INDEX('Tabela kolorów'!$A$1:$AP$42,MATCH(HD56,'Tabela kolorów'!$A$1:$AP$1,0),MATCH(HE56,'Tabela kolorów'!$A$1:$A$42,0))=1,"+","-"),"")</f>
        <v/>
      </c>
      <c r="HH56" s="1" t="str">
        <f ca="1">_xlfn.IFNA(IF(INDEX('Tabela kolorów'!$A$1:$AP$42,MATCH(HD56,'Tabela kolorów'!$A$1:$AP$1,0),MATCH(HF56,'Tabela kolorów'!$A$1:$A$42,0))=1,"+","-"),"")</f>
        <v/>
      </c>
      <c r="HI56" s="1" t="str">
        <f ca="1">_xlfn.IFNA(IF(INDEX('Tabela kolorów'!$A$1:$AP$42,MATCH(HE56,'Tabela kolorów'!$A$1:$AP$1,0),MATCH(HF56,'Tabela kolorów'!$A$1:$A$42,0))=1,"+","-"),"")</f>
        <v/>
      </c>
      <c r="HJ56" t="str">
        <f t="shared" ca="1" si="122"/>
        <v/>
      </c>
      <c r="HK56" t="str">
        <f t="shared" ca="1" si="218"/>
        <v/>
      </c>
      <c r="HL56" t="str">
        <f t="shared" ca="1" si="219"/>
        <v/>
      </c>
      <c r="HO56">
        <v>50</v>
      </c>
      <c r="HP56" t="str">
        <f t="shared" ca="1" si="220"/>
        <v/>
      </c>
      <c r="HQ56" t="str">
        <f ca="1">IF(HP56&lt;&gt;"",VLOOKUP(HP56,Tabela1[],3,FALSE),"")</f>
        <v/>
      </c>
      <c r="HR56" t="str">
        <f t="shared" ref="HR56:HY65" ca="1" si="274">IF($HP56&lt;&gt;"",IF($HQ56=HR$5,$HP56,""),"")</f>
        <v/>
      </c>
      <c r="HS56" t="str">
        <f t="shared" ca="1" si="274"/>
        <v/>
      </c>
      <c r="HT56" t="str">
        <f t="shared" ca="1" si="274"/>
        <v/>
      </c>
      <c r="HU56" t="str">
        <f t="shared" ca="1" si="274"/>
        <v/>
      </c>
      <c r="HV56" t="str">
        <f t="shared" ca="1" si="274"/>
        <v/>
      </c>
      <c r="HW56" t="str">
        <f t="shared" ca="1" si="274"/>
        <v/>
      </c>
      <c r="HX56" t="str">
        <f t="shared" ca="1" si="274"/>
        <v/>
      </c>
      <c r="HY56" t="str">
        <f t="shared" ca="1" si="274"/>
        <v/>
      </c>
      <c r="IJ56">
        <v>9</v>
      </c>
      <c r="IK56" t="str">
        <f t="shared" ca="1" si="269"/>
        <v/>
      </c>
      <c r="IL56" t="str">
        <f ca="1">_xlfn.IFNA(IF(VLOOKUP($IK56,Tabela1[#All],6,FALSE)&lt;&gt;0,VLOOKUP($IK56,Tabela1[#All],6,FALSE),""),"")</f>
        <v/>
      </c>
      <c r="IM56" t="str">
        <f ca="1">_xlfn.IFNA(IF(VLOOKUP($IK56,Tabela1[#All],7,FALSE)&lt;&gt;0,VLOOKUP($IK56,Tabela1[#All],7,FALSE),""),"")</f>
        <v/>
      </c>
      <c r="IN56" t="str">
        <f ca="1">_xlfn.IFNA(IF(VLOOKUP($IK56,Tabela1[#All],8,FALSE)&lt;&gt;0,VLOOKUP($IK56,Tabela1[#All],8,FALSE),""),"")</f>
        <v/>
      </c>
      <c r="IO56" t="str">
        <f ca="1">_xlfn.IFNA(IF(VLOOKUP($IK56,Tabela1[#All],10,FALSE)&lt;&gt;"0",VLOOKUP($IK56,Tabela1[#All],10,FALSE),""),"")</f>
        <v/>
      </c>
      <c r="IP56" t="str">
        <f t="shared" ca="1" si="221"/>
        <v/>
      </c>
      <c r="IQ56" t="str">
        <f t="shared" ca="1" si="222"/>
        <v/>
      </c>
      <c r="IR56" t="str">
        <f t="shared" ca="1" si="223"/>
        <v/>
      </c>
      <c r="IS56" t="str">
        <f t="shared" ca="1" si="224"/>
        <v/>
      </c>
      <c r="IT56" t="str">
        <f t="shared" ca="1" si="225"/>
        <v/>
      </c>
      <c r="IU56" t="str">
        <f t="shared" ca="1" si="226"/>
        <v/>
      </c>
      <c r="IV56" t="str">
        <f t="shared" ca="1" si="227"/>
        <v/>
      </c>
      <c r="IW56" t="str">
        <f t="shared" ca="1" si="107"/>
        <v/>
      </c>
      <c r="IX56" t="str">
        <f t="shared" ca="1" si="259"/>
        <v/>
      </c>
      <c r="IY56" t="str">
        <f t="shared" ca="1" si="259"/>
        <v/>
      </c>
      <c r="IZ56" t="str">
        <f t="shared" ca="1" si="259"/>
        <v/>
      </c>
      <c r="JA56" t="str">
        <f ca="1">_xlfn.IFNA(IF(INDEX('Tabela kolorów'!$A$1:$AP$42,MATCH(IX56,'Tabela kolorów'!$A$1:$AP$1,0),MATCH(IY56,'Tabela kolorów'!$A$1:$A$42,0))=1,"+","-"),"")</f>
        <v/>
      </c>
      <c r="JB56" s="1" t="str">
        <f ca="1">_xlfn.IFNA(IF(INDEX('Tabela kolorów'!$A$1:$AP$42,MATCH(IX56,'Tabela kolorów'!$A$1:$AP$1,0),MATCH(IZ56,'Tabela kolorów'!$A$1:$A$42,0))=1,"+","-"),"")</f>
        <v/>
      </c>
      <c r="JC56" s="1" t="str">
        <f ca="1">_xlfn.IFNA(IF(INDEX('Tabela kolorów'!$A$1:$AP$42,MATCH(IY56,'Tabela kolorów'!$A$1:$AP$1,0),MATCH(IZ56,'Tabela kolorów'!$A$1:$A$42,0))=1,"+","-"),"")</f>
        <v/>
      </c>
      <c r="JD56" t="str">
        <f t="shared" ca="1" si="123"/>
        <v/>
      </c>
      <c r="JE56" t="str">
        <f t="shared" ca="1" si="228"/>
        <v/>
      </c>
      <c r="JF56" t="str">
        <f t="shared" ca="1" si="229"/>
        <v/>
      </c>
      <c r="JI56">
        <v>50</v>
      </c>
      <c r="JJ56" t="str">
        <f t="shared" ca="1" si="230"/>
        <v/>
      </c>
      <c r="JK56" t="str">
        <f ca="1">IF(JJ56&lt;&gt;"",VLOOKUP(JJ56,Tabela1[],3,FALSE),"")</f>
        <v/>
      </c>
      <c r="JL56" t="str">
        <f t="shared" ref="JL56:JS65" ca="1" si="275">IF($JJ56&lt;&gt;"",IF($JK56=JL$5,$JJ56,""),"")</f>
        <v/>
      </c>
      <c r="JM56" t="str">
        <f t="shared" ca="1" si="275"/>
        <v/>
      </c>
      <c r="JN56" t="str">
        <f t="shared" ca="1" si="275"/>
        <v/>
      </c>
      <c r="JO56" t="str">
        <f t="shared" ca="1" si="275"/>
        <v/>
      </c>
      <c r="JP56" t="str">
        <f t="shared" ca="1" si="275"/>
        <v/>
      </c>
      <c r="JQ56" t="str">
        <f t="shared" ca="1" si="275"/>
        <v/>
      </c>
      <c r="JR56" t="str">
        <f t="shared" ca="1" si="275"/>
        <v/>
      </c>
      <c r="JS56" t="str">
        <f t="shared" ca="1" si="275"/>
        <v/>
      </c>
      <c r="KD56">
        <v>9</v>
      </c>
      <c r="KE56" t="str">
        <f t="shared" ca="1" si="270"/>
        <v/>
      </c>
      <c r="KF56" t="str">
        <f ca="1">_xlfn.IFNA(IF(VLOOKUP($KE56,Tabela1[#All],6,FALSE)&lt;&gt;0,VLOOKUP($KE56,Tabela1[#All],6,FALSE),""),"")</f>
        <v/>
      </c>
      <c r="KG56" t="str">
        <f ca="1">_xlfn.IFNA(IF(VLOOKUP($KE56,Tabela1[#All],7,FALSE)&lt;&gt;0,VLOOKUP($KE56,Tabela1[#All],7,FALSE),""),"")</f>
        <v/>
      </c>
      <c r="KH56" t="str">
        <f ca="1">_xlfn.IFNA(IF(VLOOKUP($KE56,Tabela1[#All],8,FALSE)&lt;&gt;0,VLOOKUP($KE56,Tabela1[#All],8,FALSE),""),"")</f>
        <v/>
      </c>
      <c r="KI56" t="str">
        <f ca="1">_xlfn.IFNA(IF(VLOOKUP($KE56,Tabela1[#All],10,FALSE)&lt;&gt;"0",VLOOKUP($KE56,Tabela1[#All],10,FALSE),""),"")</f>
        <v/>
      </c>
      <c r="KJ56" t="str">
        <f t="shared" ca="1" si="239"/>
        <v/>
      </c>
      <c r="KK56" t="str">
        <f t="shared" ca="1" si="240"/>
        <v/>
      </c>
      <c r="KL56" t="str">
        <f t="shared" ca="1" si="241"/>
        <v/>
      </c>
      <c r="KM56" t="str">
        <f t="shared" ca="1" si="231"/>
        <v/>
      </c>
      <c r="KN56" t="str">
        <f t="shared" ca="1" si="232"/>
        <v/>
      </c>
      <c r="KO56" t="str">
        <f t="shared" ca="1" si="233"/>
        <v/>
      </c>
      <c r="KP56" t="str">
        <f t="shared" ca="1" si="234"/>
        <v/>
      </c>
      <c r="KQ56" t="str">
        <f t="shared" ca="1" si="112"/>
        <v/>
      </c>
      <c r="KR56" t="str">
        <f t="shared" ca="1" si="261"/>
        <v/>
      </c>
      <c r="KS56" t="str">
        <f t="shared" ca="1" si="261"/>
        <v/>
      </c>
      <c r="KT56" t="str">
        <f t="shared" ca="1" si="261"/>
        <v/>
      </c>
      <c r="KU56" t="str">
        <f ca="1">_xlfn.IFNA(IF(INDEX('Tabela kolorów'!$A$1:$AP$42,MATCH(KR56,'Tabela kolorów'!$A$1:$AP$1,0),MATCH(KS56,'Tabela kolorów'!$A$1:$A$42,0))=1,"+","-"),"")</f>
        <v/>
      </c>
      <c r="KV56" s="1" t="str">
        <f ca="1">_xlfn.IFNA(IF(INDEX('Tabela kolorów'!$A$1:$AP$42,MATCH(KR56,'Tabela kolorów'!$A$1:$AP$1,0),MATCH(KT56,'Tabela kolorów'!$A$1:$A$42,0))=1,"+","-"),"")</f>
        <v/>
      </c>
      <c r="KW56" s="1" t="str">
        <f ca="1">_xlfn.IFNA(IF(INDEX('Tabela kolorów'!$A$1:$AP$42,MATCH(KS56,'Tabela kolorów'!$A$1:$AP$1,0),MATCH(KT56,'Tabela kolorów'!$A$1:$A$42,0))=1,"+","-"),"")</f>
        <v/>
      </c>
      <c r="KX56" t="str">
        <f t="shared" ca="1" si="133"/>
        <v/>
      </c>
      <c r="KY56" t="str">
        <f t="shared" ca="1" si="235"/>
        <v/>
      </c>
      <c r="KZ56" t="str">
        <f t="shared" ca="1" si="236"/>
        <v/>
      </c>
      <c r="LC56">
        <v>50</v>
      </c>
      <c r="LD56" t="str">
        <f t="shared" ca="1" si="237"/>
        <v/>
      </c>
      <c r="LE56" t="str">
        <f ca="1">IF(LD56&lt;&gt;"",VLOOKUP(LD56,Tabela1[],3,FALSE),"")</f>
        <v/>
      </c>
      <c r="LF56" t="str">
        <f t="shared" ref="LF56:LM65" ca="1" si="276">IF($LD56&lt;&gt;"",IF($LE56=LF$5,$LD56,""),"")</f>
        <v/>
      </c>
      <c r="LG56" t="str">
        <f t="shared" ca="1" si="276"/>
        <v/>
      </c>
      <c r="LH56" t="str">
        <f t="shared" ca="1" si="276"/>
        <v/>
      </c>
      <c r="LI56" t="str">
        <f t="shared" ca="1" si="276"/>
        <v/>
      </c>
      <c r="LJ56" t="str">
        <f t="shared" ca="1" si="276"/>
        <v/>
      </c>
      <c r="LK56" t="str">
        <f t="shared" ca="1" si="276"/>
        <v/>
      </c>
      <c r="LL56" t="str">
        <f t="shared" ca="1" si="276"/>
        <v/>
      </c>
      <c r="LM56" t="str">
        <f t="shared" ca="1" si="276"/>
        <v/>
      </c>
    </row>
    <row r="57" spans="12:325" x14ac:dyDescent="0.3">
      <c r="L57" s="679">
        <v>8</v>
      </c>
      <c r="N57" s="672" t="str">
        <f>_xlfn.IFNA(IF(VLOOKUP($M57,Tabela1[#All],6,FALSE)&lt;&gt;0,VLOOKUP($M57,Tabela1[#All],6,FALSE),""),"")</f>
        <v/>
      </c>
      <c r="O57" s="672" t="str">
        <f>_xlfn.IFNA(IF(VLOOKUP($M57,Tabela1[#All],7,FALSE)&lt;&gt;0,VLOOKUP($M57,Tabela1[#All],7,FALSE),""),"")</f>
        <v/>
      </c>
      <c r="P57" s="672" t="str">
        <f>_xlfn.IFNA(IF(VLOOKUP($M57,Tabela1[#All],8,FALSE)&lt;&gt;0,VLOOKUP($M57,Tabela1[#All],8,FALSE),""),"")</f>
        <v/>
      </c>
      <c r="Q57" s="684" t="str">
        <f>_xlfn.IFNA(IF(VLOOKUP($M57,Tabela1[#All],10,FALSE)&lt;&gt;"0",VLOOKUP($M57,Tabela1[#All],10,FALSE),""),"")</f>
        <v/>
      </c>
      <c r="R57" s="686" t="str">
        <f t="shared" si="242"/>
        <v/>
      </c>
      <c r="S57" s="672" t="str">
        <f t="shared" si="243"/>
        <v/>
      </c>
      <c r="T57" s="672" t="str">
        <f t="shared" si="244"/>
        <v/>
      </c>
      <c r="U57" s="672" t="str">
        <f t="shared" si="245"/>
        <v/>
      </c>
      <c r="V57" s="672" t="str">
        <f t="shared" si="246"/>
        <v/>
      </c>
      <c r="W57" s="672" t="str">
        <f t="shared" si="247"/>
        <v/>
      </c>
      <c r="X57" s="687" t="str">
        <f t="shared" si="248"/>
        <v/>
      </c>
      <c r="Y57" s="686" t="str">
        <f t="shared" si="129"/>
        <v/>
      </c>
      <c r="Z57" s="672" t="str">
        <f t="shared" si="264"/>
        <v/>
      </c>
      <c r="AA57" s="672" t="str">
        <f t="shared" si="264"/>
        <v/>
      </c>
      <c r="AB57" s="679" t="str">
        <f t="shared" si="264"/>
        <v/>
      </c>
      <c r="AC57" s="685" t="str">
        <f>_xlfn.IFNA(IF(INDEX('Tabela kolorów'!$A$1:$AP$42,MATCH(Z57,'Tabela kolorów'!$A$1:$AP$1,0),MATCH(AA57,'Tabela kolorów'!$A$1:$A$42,0))=1,"+","-"),"")</f>
        <v/>
      </c>
      <c r="AD57" s="10" t="str">
        <f>_xlfn.IFNA(IF(INDEX('Tabela kolorów'!$A$1:$AP$42,MATCH(Z57,'Tabela kolorów'!$A$1:$AP$1,0),MATCH(AB57,'Tabela kolorów'!$A$1:$A$42,0))=1,"+","-"),"")</f>
        <v/>
      </c>
      <c r="AE57" s="10" t="str">
        <f>_xlfn.IFNA(IF(INDEX('Tabela kolorów'!$A$1:$AP$42,MATCH(AA57,'Tabela kolorów'!$A$1:$AP$1,0),MATCH(AB57,'Tabela kolorów'!$A$1:$A$42,0))=1,"+","-"),"")</f>
        <v/>
      </c>
      <c r="AF57" s="679" t="str">
        <f t="shared" si="136"/>
        <v/>
      </c>
      <c r="AG57" s="688" t="str">
        <f t="shared" si="249"/>
        <v/>
      </c>
      <c r="AH57" s="701" t="str">
        <f t="shared" si="250"/>
        <v/>
      </c>
      <c r="AK57" s="10">
        <v>50</v>
      </c>
      <c r="AL57" s="672" t="str">
        <f t="shared" ca="1" si="238"/>
        <v/>
      </c>
      <c r="AM57" s="672" t="str">
        <f ca="1">IF(AL57&lt;&gt;"",VLOOKUP(AL57,Tabela1[],3,FALSE),"")</f>
        <v/>
      </c>
      <c r="AN57" s="672" t="str">
        <f t="shared" ref="AN57:AU66" ca="1" si="277">IF($AL57&lt;&gt;"",IF($AM57=AN$6,$AL57,""),"")</f>
        <v/>
      </c>
      <c r="AO57" s="672" t="str">
        <f t="shared" ca="1" si="277"/>
        <v/>
      </c>
      <c r="AP57" s="672" t="str">
        <f t="shared" ca="1" si="277"/>
        <v/>
      </c>
      <c r="AQ57" s="672" t="str">
        <f t="shared" ca="1" si="277"/>
        <v/>
      </c>
      <c r="AR57" s="672" t="str">
        <f t="shared" ca="1" si="277"/>
        <v/>
      </c>
      <c r="AS57" s="672" t="str">
        <f t="shared" ca="1" si="277"/>
        <v/>
      </c>
      <c r="AT57" s="672" t="str">
        <f t="shared" ca="1" si="277"/>
        <v/>
      </c>
      <c r="AU57" s="672" t="str">
        <f t="shared" ca="1" si="277"/>
        <v/>
      </c>
      <c r="BG57" s="392"/>
      <c r="BH57">
        <v>10</v>
      </c>
      <c r="BI57" t="str">
        <f t="shared" ca="1" si="265"/>
        <v/>
      </c>
      <c r="BJ57" t="str">
        <f ca="1">_xlfn.IFNA(IF(VLOOKUP($BI57,Tabela1[#All],6,FALSE)&lt;&gt;0,VLOOKUP($BI57,Tabela1[#All],6,FALSE),""),"")</f>
        <v/>
      </c>
      <c r="BK57" t="str">
        <f ca="1">_xlfn.IFNA(IF(VLOOKUP($BI57,Tabela1[#All],7,FALSE)&lt;&gt;0,VLOOKUP($BI57,Tabela1[#All],7,FALSE),""),"")</f>
        <v/>
      </c>
      <c r="BL57" t="str">
        <f ca="1">_xlfn.IFNA(IF(VLOOKUP($BI57,Tabela1[#All],8,FALSE)&lt;&gt;0,VLOOKUP($BI57,Tabela1[#All],8,FALSE),""),"")</f>
        <v/>
      </c>
      <c r="BM57" t="str">
        <f ca="1">_xlfn.IFNA(IF(VLOOKUP($BI57,Tabela1[#All],10,FALSE)&lt;&gt;"0",VLOOKUP($BI57,Tabela1[#All],10,FALSE),""),"")</f>
        <v/>
      </c>
      <c r="BN57" t="str">
        <f t="shared" ca="1" si="181"/>
        <v/>
      </c>
      <c r="BO57" t="str">
        <f t="shared" ca="1" si="182"/>
        <v/>
      </c>
      <c r="BP57" t="str">
        <f t="shared" ca="1" si="183"/>
        <v/>
      </c>
      <c r="BQ57" t="str">
        <f t="shared" ca="1" si="184"/>
        <v/>
      </c>
      <c r="BR57" t="str">
        <f t="shared" ca="1" si="185"/>
        <v/>
      </c>
      <c r="BS57" t="str">
        <f t="shared" ca="1" si="186"/>
        <v/>
      </c>
      <c r="BT57" t="str">
        <f t="shared" ca="1" si="187"/>
        <v/>
      </c>
      <c r="BU57" t="str">
        <f t="shared" ca="1" si="97"/>
        <v/>
      </c>
      <c r="BV57" t="str">
        <f t="shared" ca="1" si="251"/>
        <v/>
      </c>
      <c r="BW57" t="str">
        <f t="shared" ca="1" si="251"/>
        <v/>
      </c>
      <c r="BX57" t="str">
        <f t="shared" ca="1" si="251"/>
        <v/>
      </c>
      <c r="BY57" t="str">
        <f ca="1">_xlfn.IFNA(IF(INDEX('Tabela kolorów'!$A$1:$AP$42,MATCH(BV57,'Tabela kolorów'!$A$1:$AP$1,0),MATCH(BW57,'Tabela kolorów'!$A$1:$A$42,0))=1,"+","-"),"")</f>
        <v/>
      </c>
      <c r="BZ57" s="1" t="str">
        <f ca="1">_xlfn.IFNA(IF(INDEX('Tabela kolorów'!$A$1:$AP$42,MATCH(BV57,'Tabela kolorów'!$A$1:$AP$1,0),MATCH(BX57,'Tabela kolorów'!$A$1:$A$42,0))=1,"+","-"),"")</f>
        <v/>
      </c>
      <c r="CA57" s="1" t="str">
        <f ca="1">_xlfn.IFNA(IF(INDEX('Tabela kolorów'!$A$1:$AP$42,MATCH(BW57,'Tabela kolorów'!$A$1:$AP$1,0),MATCH(BX57,'Tabela kolorów'!$A$1:$A$42,0))=1,"+","-"),"")</f>
        <v/>
      </c>
      <c r="CB57" t="str">
        <f t="shared" ca="1" si="98"/>
        <v/>
      </c>
      <c r="CC57" t="str">
        <f t="shared" ca="1" si="188"/>
        <v/>
      </c>
      <c r="CD57" t="str">
        <f t="shared" ca="1" si="189"/>
        <v/>
      </c>
      <c r="CG57">
        <v>51</v>
      </c>
      <c r="CH57" t="str">
        <f t="shared" ca="1" si="190"/>
        <v/>
      </c>
      <c r="CI57" t="str">
        <f ca="1">IF(CH57&lt;&gt;"",VLOOKUP(CH57,Tabela1[],3,FALSE),"")</f>
        <v/>
      </c>
      <c r="CJ57" t="str">
        <f t="shared" ca="1" si="271"/>
        <v/>
      </c>
      <c r="CK57" t="str">
        <f t="shared" ca="1" si="271"/>
        <v/>
      </c>
      <c r="CL57" t="str">
        <f t="shared" ca="1" si="271"/>
        <v/>
      </c>
      <c r="CM57" t="str">
        <f t="shared" ca="1" si="271"/>
        <v/>
      </c>
      <c r="CN57" t="str">
        <f t="shared" ca="1" si="271"/>
        <v/>
      </c>
      <c r="CO57" t="str">
        <f t="shared" ca="1" si="271"/>
        <v/>
      </c>
      <c r="CP57" t="str">
        <f t="shared" ca="1" si="271"/>
        <v/>
      </c>
      <c r="CQ57" t="str">
        <f t="shared" ca="1" si="271"/>
        <v/>
      </c>
      <c r="DB57">
        <v>10</v>
      </c>
      <c r="DC57" t="str">
        <f t="shared" ca="1" si="266"/>
        <v/>
      </c>
      <c r="DD57" t="str">
        <f ca="1">_xlfn.IFNA(IF(VLOOKUP($DC57,Tabela1[#All],6,FALSE)&lt;&gt;0,VLOOKUP($DC57,Tabela1[#All],6,FALSE),""),"")</f>
        <v/>
      </c>
      <c r="DE57" t="str">
        <f ca="1">_xlfn.IFNA(IF(VLOOKUP($DC57,Tabela1[#All],7,FALSE)&lt;&gt;0,VLOOKUP($DC57,Tabela1[#All],7,FALSE),""),"")</f>
        <v/>
      </c>
      <c r="DF57" t="str">
        <f ca="1">_xlfn.IFNA(IF(VLOOKUP($DC57,Tabela1[#All],8,FALSE)&lt;&gt;0,VLOOKUP($DC57,Tabela1[#All],8,FALSE),""),"")</f>
        <v/>
      </c>
      <c r="DG57" t="str">
        <f ca="1">_xlfn.IFNA(IF(VLOOKUP($DC57,Tabela1[#All],10,FALSE)&lt;&gt;"0",VLOOKUP($DC57,Tabela1[#All],10,FALSE),""),"")</f>
        <v/>
      </c>
      <c r="DH57" t="str">
        <f t="shared" ca="1" si="191"/>
        <v/>
      </c>
      <c r="DI57" t="str">
        <f t="shared" ca="1" si="192"/>
        <v/>
      </c>
      <c r="DJ57" t="str">
        <f t="shared" ca="1" si="193"/>
        <v/>
      </c>
      <c r="DK57" t="str">
        <f t="shared" ca="1" si="194"/>
        <v/>
      </c>
      <c r="DL57" t="str">
        <f t="shared" ca="1" si="195"/>
        <v/>
      </c>
      <c r="DM57" t="str">
        <f t="shared" ca="1" si="196"/>
        <v/>
      </c>
      <c r="DN57" t="str">
        <f t="shared" ca="1" si="197"/>
        <v/>
      </c>
      <c r="DO57" t="str">
        <f t="shared" ca="1" si="134"/>
        <v/>
      </c>
      <c r="DP57" t="str">
        <f t="shared" ca="1" si="253"/>
        <v/>
      </c>
      <c r="DQ57" t="str">
        <f t="shared" ca="1" si="253"/>
        <v/>
      </c>
      <c r="DR57" t="str">
        <f t="shared" ca="1" si="253"/>
        <v/>
      </c>
      <c r="DS57" t="str">
        <f ca="1">_xlfn.IFNA(IF(INDEX('Tabela kolorów'!$A$1:$AP$42,MATCH(DP57,'Tabela kolorów'!$A$1:$AP$1,0),MATCH(DQ57,'Tabela kolorów'!$A$1:$A$42,0))=1,"+","-"),"")</f>
        <v/>
      </c>
      <c r="DT57" s="1" t="str">
        <f ca="1">_xlfn.IFNA(IF(INDEX('Tabela kolorów'!$A$1:$AP$42,MATCH(DP57,'Tabela kolorów'!$A$1:$AP$1,0),MATCH(DR57,'Tabela kolorów'!$A$1:$A$42,0))=1,"+","-"),"")</f>
        <v/>
      </c>
      <c r="DU57" s="1" t="str">
        <f ca="1">_xlfn.IFNA(IF(INDEX('Tabela kolorów'!$A$1:$AP$42,MATCH(DQ57,'Tabela kolorów'!$A$1:$AP$1,0),MATCH(DR57,'Tabela kolorów'!$A$1:$A$42,0))=1,"+","-"),"")</f>
        <v/>
      </c>
      <c r="DV57" t="str">
        <f t="shared" ca="1" si="120"/>
        <v/>
      </c>
      <c r="DW57" t="str">
        <f t="shared" ca="1" si="198"/>
        <v/>
      </c>
      <c r="DX57" t="str">
        <f t="shared" ca="1" si="199"/>
        <v/>
      </c>
      <c r="EA57">
        <v>51</v>
      </c>
      <c r="EB57" t="str">
        <f t="shared" ca="1" si="200"/>
        <v/>
      </c>
      <c r="EC57" t="str">
        <f ca="1">IF(EB57&lt;&gt;"",VLOOKUP(EB57,Tabela1[],3,FALSE),"")</f>
        <v/>
      </c>
      <c r="ED57" t="str">
        <f t="shared" ca="1" si="272"/>
        <v/>
      </c>
      <c r="EE57" t="str">
        <f t="shared" ca="1" si="272"/>
        <v/>
      </c>
      <c r="EF57" t="str">
        <f t="shared" ca="1" si="272"/>
        <v/>
      </c>
      <c r="EG57" t="str">
        <f t="shared" ca="1" si="272"/>
        <v/>
      </c>
      <c r="EH57" t="str">
        <f t="shared" ca="1" si="272"/>
        <v/>
      </c>
      <c r="EI57" t="str">
        <f t="shared" ca="1" si="272"/>
        <v/>
      </c>
      <c r="EJ57" t="str">
        <f t="shared" ca="1" si="272"/>
        <v/>
      </c>
      <c r="EK57" t="str">
        <f t="shared" ca="1" si="272"/>
        <v/>
      </c>
      <c r="EV57">
        <v>10</v>
      </c>
      <c r="EW57" t="str">
        <f t="shared" ca="1" si="267"/>
        <v/>
      </c>
      <c r="EX57" t="str">
        <f ca="1">_xlfn.IFNA(IF(VLOOKUP($EW57,Tabela1[#All],6,FALSE)&lt;&gt;0,VLOOKUP($EW57,Tabela1[#All],6,FALSE),""),"")</f>
        <v/>
      </c>
      <c r="EY57" t="str">
        <f ca="1">_xlfn.IFNA(IF(VLOOKUP($EW57,Tabela1[#All],7,FALSE)&lt;&gt;0,VLOOKUP($EW57,Tabela1[#All],7,FALSE),""),"")</f>
        <v/>
      </c>
      <c r="EZ57" t="str">
        <f ca="1">_xlfn.IFNA(IF(VLOOKUP($EW57,Tabela1[#All],8,FALSE)&lt;&gt;0,VLOOKUP($EW57,Tabela1[#All],8,FALSE),""),"")</f>
        <v/>
      </c>
      <c r="FA57" t="str">
        <f ca="1">_xlfn.IFNA(IF(VLOOKUP($EW57,Tabela1[#All],10,FALSE)&lt;&gt;"0",VLOOKUP($EW57,Tabela1[#All],10,FALSE),""),"")</f>
        <v/>
      </c>
      <c r="FB57" t="str">
        <f t="shared" ca="1" si="201"/>
        <v/>
      </c>
      <c r="FC57" t="str">
        <f t="shared" ca="1" si="202"/>
        <v/>
      </c>
      <c r="FD57" t="str">
        <f t="shared" ca="1" si="203"/>
        <v/>
      </c>
      <c r="FE57" t="str">
        <f t="shared" ca="1" si="204"/>
        <v/>
      </c>
      <c r="FF57" t="str">
        <f t="shared" ca="1" si="205"/>
        <v/>
      </c>
      <c r="FG57" t="str">
        <f t="shared" ca="1" si="206"/>
        <v/>
      </c>
      <c r="FH57" t="str">
        <f t="shared" ca="1" si="207"/>
        <v/>
      </c>
      <c r="FI57" t="str">
        <f t="shared" ca="1" si="103"/>
        <v/>
      </c>
      <c r="FJ57" t="str">
        <f t="shared" ca="1" si="255"/>
        <v/>
      </c>
      <c r="FK57" t="str">
        <f t="shared" ca="1" si="255"/>
        <v/>
      </c>
      <c r="FL57" t="str">
        <f t="shared" ca="1" si="255"/>
        <v/>
      </c>
      <c r="FM57" t="str">
        <f ca="1">_xlfn.IFNA(IF(INDEX('Tabela kolorów'!$A$1:$AP$42,MATCH(FJ57,'Tabela kolorów'!$A$1:$AP$1,0),MATCH(FK57,'Tabela kolorów'!$A$1:$A$42,0))=1,"+","-"),"")</f>
        <v/>
      </c>
      <c r="FN57" s="1" t="str">
        <f ca="1">_xlfn.IFNA(IF(INDEX('Tabela kolorów'!$A$1:$AP$42,MATCH(FJ57,'Tabela kolorów'!$A$1:$AP$1,0),MATCH(FL57,'Tabela kolorów'!$A$1:$A$42,0))=1,"+","-"),"")</f>
        <v/>
      </c>
      <c r="FO57" s="1" t="str">
        <f ca="1">_xlfn.IFNA(IF(INDEX('Tabela kolorów'!$A$1:$AP$42,MATCH(FK57,'Tabela kolorów'!$A$1:$AP$1,0),MATCH(FL57,'Tabela kolorów'!$A$1:$A$42,0))=1,"+","-"),"")</f>
        <v/>
      </c>
      <c r="FP57" t="str">
        <f t="shared" ca="1" si="121"/>
        <v/>
      </c>
      <c r="FQ57" t="str">
        <f t="shared" ca="1" si="208"/>
        <v/>
      </c>
      <c r="FR57" t="str">
        <f t="shared" ca="1" si="209"/>
        <v/>
      </c>
      <c r="FU57">
        <v>51</v>
      </c>
      <c r="FV57" t="str">
        <f t="shared" ca="1" si="210"/>
        <v/>
      </c>
      <c r="FW57" t="str">
        <f ca="1">IF(FV57&lt;&gt;"",VLOOKUP(FV57,Tabela1[],3,FALSE),"")</f>
        <v/>
      </c>
      <c r="FX57" t="str">
        <f t="shared" ca="1" si="273"/>
        <v/>
      </c>
      <c r="FY57" t="str">
        <f t="shared" ca="1" si="273"/>
        <v/>
      </c>
      <c r="FZ57" t="str">
        <f t="shared" ca="1" si="273"/>
        <v/>
      </c>
      <c r="GA57" t="str">
        <f t="shared" ca="1" si="273"/>
        <v/>
      </c>
      <c r="GB57" t="str">
        <f t="shared" ca="1" si="273"/>
        <v/>
      </c>
      <c r="GC57" t="str">
        <f t="shared" ca="1" si="273"/>
        <v/>
      </c>
      <c r="GD57" t="str">
        <f t="shared" ca="1" si="273"/>
        <v/>
      </c>
      <c r="GE57" t="str">
        <f t="shared" ca="1" si="273"/>
        <v/>
      </c>
      <c r="GP57">
        <v>10</v>
      </c>
      <c r="GQ57" t="str">
        <f t="shared" ca="1" si="268"/>
        <v/>
      </c>
      <c r="GR57" t="str">
        <f ca="1">_xlfn.IFNA(IF(VLOOKUP($GQ57,Tabela1[#All],6,FALSE)&lt;&gt;0,VLOOKUP($GQ57,Tabela1[#All],6,FALSE),""),"")</f>
        <v/>
      </c>
      <c r="GS57" t="str">
        <f ca="1">_xlfn.IFNA(IF(VLOOKUP($GQ57,Tabela1[#All],7,FALSE)&lt;&gt;0,VLOOKUP($GQ57,Tabela1[#All],7,FALSE),""),"")</f>
        <v/>
      </c>
      <c r="GT57" t="str">
        <f ca="1">_xlfn.IFNA(IF(VLOOKUP($GQ57,Tabela1[#All],8,FALSE)&lt;&gt;0,VLOOKUP($GQ57,Tabela1[#All],8,FALSE),""),"")</f>
        <v/>
      </c>
      <c r="GU57" t="str">
        <f ca="1">_xlfn.IFNA(IF(VLOOKUP($GQ57,Tabela1[#All],10,FALSE)&lt;&gt;"0",VLOOKUP($GQ57,Tabela1[#All],10,FALSE),""),"")</f>
        <v/>
      </c>
      <c r="GV57" t="str">
        <f t="shared" ca="1" si="211"/>
        <v/>
      </c>
      <c r="GW57" t="str">
        <f t="shared" ca="1" si="212"/>
        <v/>
      </c>
      <c r="GX57" t="str">
        <f t="shared" ca="1" si="213"/>
        <v/>
      </c>
      <c r="GY57" t="str">
        <f t="shared" ca="1" si="214"/>
        <v/>
      </c>
      <c r="GZ57" t="str">
        <f t="shared" ca="1" si="215"/>
        <v/>
      </c>
      <c r="HA57" t="str">
        <f t="shared" ca="1" si="216"/>
        <v/>
      </c>
      <c r="HB57" t="str">
        <f t="shared" ca="1" si="217"/>
        <v/>
      </c>
      <c r="HC57" t="str">
        <f t="shared" ca="1" si="105"/>
        <v/>
      </c>
      <c r="HD57" t="str">
        <f t="shared" ca="1" si="257"/>
        <v/>
      </c>
      <c r="HE57" t="str">
        <f t="shared" ca="1" si="257"/>
        <v/>
      </c>
      <c r="HF57" t="str">
        <f t="shared" ca="1" si="257"/>
        <v/>
      </c>
      <c r="HG57" t="str">
        <f ca="1">_xlfn.IFNA(IF(INDEX('Tabela kolorów'!$A$1:$AP$42,MATCH(HD57,'Tabela kolorów'!$A$1:$AP$1,0),MATCH(HE57,'Tabela kolorów'!$A$1:$A$42,0))=1,"+","-"),"")</f>
        <v/>
      </c>
      <c r="HH57" s="1" t="str">
        <f ca="1">_xlfn.IFNA(IF(INDEX('Tabela kolorów'!$A$1:$AP$42,MATCH(HD57,'Tabela kolorów'!$A$1:$AP$1,0),MATCH(HF57,'Tabela kolorów'!$A$1:$A$42,0))=1,"+","-"),"")</f>
        <v/>
      </c>
      <c r="HI57" s="1" t="str">
        <f ca="1">_xlfn.IFNA(IF(INDEX('Tabela kolorów'!$A$1:$AP$42,MATCH(HE57,'Tabela kolorów'!$A$1:$AP$1,0),MATCH(HF57,'Tabela kolorów'!$A$1:$A$42,0))=1,"+","-"),"")</f>
        <v/>
      </c>
      <c r="HJ57" t="str">
        <f t="shared" ca="1" si="122"/>
        <v/>
      </c>
      <c r="HK57" t="str">
        <f t="shared" ca="1" si="218"/>
        <v/>
      </c>
      <c r="HL57" t="str">
        <f t="shared" ca="1" si="219"/>
        <v/>
      </c>
      <c r="HO57">
        <v>51</v>
      </c>
      <c r="HP57" t="str">
        <f t="shared" ca="1" si="220"/>
        <v/>
      </c>
      <c r="HQ57" t="str">
        <f ca="1">IF(HP57&lt;&gt;"",VLOOKUP(HP57,Tabela1[],3,FALSE),"")</f>
        <v/>
      </c>
      <c r="HR57" t="str">
        <f t="shared" ca="1" si="274"/>
        <v/>
      </c>
      <c r="HS57" t="str">
        <f t="shared" ca="1" si="274"/>
        <v/>
      </c>
      <c r="HT57" t="str">
        <f t="shared" ca="1" si="274"/>
        <v/>
      </c>
      <c r="HU57" t="str">
        <f t="shared" ca="1" si="274"/>
        <v/>
      </c>
      <c r="HV57" t="str">
        <f t="shared" ca="1" si="274"/>
        <v/>
      </c>
      <c r="HW57" t="str">
        <f t="shared" ca="1" si="274"/>
        <v/>
      </c>
      <c r="HX57" t="str">
        <f t="shared" ca="1" si="274"/>
        <v/>
      </c>
      <c r="HY57" t="str">
        <f t="shared" ca="1" si="274"/>
        <v/>
      </c>
      <c r="IJ57">
        <v>10</v>
      </c>
      <c r="IK57" t="str">
        <f t="shared" ca="1" si="269"/>
        <v/>
      </c>
      <c r="IL57" t="str">
        <f ca="1">_xlfn.IFNA(IF(VLOOKUP($IK57,Tabela1[#All],6,FALSE)&lt;&gt;0,VLOOKUP($IK57,Tabela1[#All],6,FALSE),""),"")</f>
        <v/>
      </c>
      <c r="IM57" t="str">
        <f ca="1">_xlfn.IFNA(IF(VLOOKUP($IK57,Tabela1[#All],7,FALSE)&lt;&gt;0,VLOOKUP($IK57,Tabela1[#All],7,FALSE),""),"")</f>
        <v/>
      </c>
      <c r="IN57" t="str">
        <f ca="1">_xlfn.IFNA(IF(VLOOKUP($IK57,Tabela1[#All],8,FALSE)&lt;&gt;0,VLOOKUP($IK57,Tabela1[#All],8,FALSE),""),"")</f>
        <v/>
      </c>
      <c r="IO57" t="str">
        <f ca="1">_xlfn.IFNA(IF(VLOOKUP($IK57,Tabela1[#All],10,FALSE)&lt;&gt;"0",VLOOKUP($IK57,Tabela1[#All],10,FALSE),""),"")</f>
        <v/>
      </c>
      <c r="IP57" t="str">
        <f t="shared" ca="1" si="221"/>
        <v/>
      </c>
      <c r="IQ57" t="str">
        <f t="shared" ca="1" si="222"/>
        <v/>
      </c>
      <c r="IR57" t="str">
        <f t="shared" ca="1" si="223"/>
        <v/>
      </c>
      <c r="IS57" t="str">
        <f t="shared" ca="1" si="224"/>
        <v/>
      </c>
      <c r="IT57" t="str">
        <f t="shared" ca="1" si="225"/>
        <v/>
      </c>
      <c r="IU57" t="str">
        <f t="shared" ca="1" si="226"/>
        <v/>
      </c>
      <c r="IV57" t="str">
        <f t="shared" ca="1" si="227"/>
        <v/>
      </c>
      <c r="IW57" t="str">
        <f t="shared" ca="1" si="107"/>
        <v/>
      </c>
      <c r="IX57" t="str">
        <f t="shared" ca="1" si="259"/>
        <v/>
      </c>
      <c r="IY57" t="str">
        <f t="shared" ca="1" si="259"/>
        <v/>
      </c>
      <c r="IZ57" t="str">
        <f t="shared" ca="1" si="259"/>
        <v/>
      </c>
      <c r="JA57" t="str">
        <f ca="1">_xlfn.IFNA(IF(INDEX('Tabela kolorów'!$A$1:$AP$42,MATCH(IX57,'Tabela kolorów'!$A$1:$AP$1,0),MATCH(IY57,'Tabela kolorów'!$A$1:$A$42,0))=1,"+","-"),"")</f>
        <v/>
      </c>
      <c r="JB57" s="1" t="str">
        <f ca="1">_xlfn.IFNA(IF(INDEX('Tabela kolorów'!$A$1:$AP$42,MATCH(IX57,'Tabela kolorów'!$A$1:$AP$1,0),MATCH(IZ57,'Tabela kolorów'!$A$1:$A$42,0))=1,"+","-"),"")</f>
        <v/>
      </c>
      <c r="JC57" s="1" t="str">
        <f ca="1">_xlfn.IFNA(IF(INDEX('Tabela kolorów'!$A$1:$AP$42,MATCH(IY57,'Tabela kolorów'!$A$1:$AP$1,0),MATCH(IZ57,'Tabela kolorów'!$A$1:$A$42,0))=1,"+","-"),"")</f>
        <v/>
      </c>
      <c r="JD57" t="str">
        <f t="shared" ca="1" si="123"/>
        <v/>
      </c>
      <c r="JE57" t="str">
        <f t="shared" ca="1" si="228"/>
        <v/>
      </c>
      <c r="JF57" t="str">
        <f t="shared" ca="1" si="229"/>
        <v/>
      </c>
      <c r="JI57">
        <v>51</v>
      </c>
      <c r="JJ57" t="str">
        <f t="shared" ca="1" si="230"/>
        <v/>
      </c>
      <c r="JK57" t="str">
        <f ca="1">IF(JJ57&lt;&gt;"",VLOOKUP(JJ57,Tabela1[],3,FALSE),"")</f>
        <v/>
      </c>
      <c r="JL57" t="str">
        <f t="shared" ca="1" si="275"/>
        <v/>
      </c>
      <c r="JM57" t="str">
        <f t="shared" ca="1" si="275"/>
        <v/>
      </c>
      <c r="JN57" t="str">
        <f t="shared" ca="1" si="275"/>
        <v/>
      </c>
      <c r="JO57" t="str">
        <f t="shared" ca="1" si="275"/>
        <v/>
      </c>
      <c r="JP57" t="str">
        <f t="shared" ca="1" si="275"/>
        <v/>
      </c>
      <c r="JQ57" t="str">
        <f t="shared" ca="1" si="275"/>
        <v/>
      </c>
      <c r="JR57" t="str">
        <f t="shared" ca="1" si="275"/>
        <v/>
      </c>
      <c r="JS57" t="str">
        <f t="shared" ca="1" si="275"/>
        <v/>
      </c>
      <c r="KD57">
        <v>10</v>
      </c>
      <c r="KE57" t="str">
        <f t="shared" ca="1" si="270"/>
        <v/>
      </c>
      <c r="KF57" t="str">
        <f ca="1">_xlfn.IFNA(IF(VLOOKUP($KE57,Tabela1[#All],6,FALSE)&lt;&gt;0,VLOOKUP($KE57,Tabela1[#All],6,FALSE),""),"")</f>
        <v/>
      </c>
      <c r="KG57" t="str">
        <f ca="1">_xlfn.IFNA(IF(VLOOKUP($KE57,Tabela1[#All],7,FALSE)&lt;&gt;0,VLOOKUP($KE57,Tabela1[#All],7,FALSE),""),"")</f>
        <v/>
      </c>
      <c r="KH57" t="str">
        <f ca="1">_xlfn.IFNA(IF(VLOOKUP($KE57,Tabela1[#All],8,FALSE)&lt;&gt;0,VLOOKUP($KE57,Tabela1[#All],8,FALSE),""),"")</f>
        <v/>
      </c>
      <c r="KI57" t="str">
        <f ca="1">_xlfn.IFNA(IF(VLOOKUP($KE57,Tabela1[#All],10,FALSE)&lt;&gt;"0",VLOOKUP($KE57,Tabela1[#All],10,FALSE),""),"")</f>
        <v/>
      </c>
      <c r="KJ57" t="str">
        <f t="shared" ca="1" si="239"/>
        <v/>
      </c>
      <c r="KK57" t="str">
        <f t="shared" ca="1" si="240"/>
        <v/>
      </c>
      <c r="KL57" t="str">
        <f t="shared" ca="1" si="241"/>
        <v/>
      </c>
      <c r="KM57" t="str">
        <f t="shared" ca="1" si="231"/>
        <v/>
      </c>
      <c r="KN57" t="str">
        <f t="shared" ca="1" si="232"/>
        <v/>
      </c>
      <c r="KO57" t="str">
        <f t="shared" ca="1" si="233"/>
        <v/>
      </c>
      <c r="KP57" t="str">
        <f t="shared" ca="1" si="234"/>
        <v/>
      </c>
      <c r="KQ57" t="str">
        <f t="shared" ca="1" si="112"/>
        <v/>
      </c>
      <c r="KR57" t="str">
        <f t="shared" ca="1" si="261"/>
        <v/>
      </c>
      <c r="KS57" t="str">
        <f t="shared" ca="1" si="261"/>
        <v/>
      </c>
      <c r="KT57" t="str">
        <f t="shared" ca="1" si="261"/>
        <v/>
      </c>
      <c r="KU57" t="str">
        <f ca="1">_xlfn.IFNA(IF(INDEX('Tabela kolorów'!$A$1:$AP$42,MATCH(KR57,'Tabela kolorów'!$A$1:$AP$1,0),MATCH(KS57,'Tabela kolorów'!$A$1:$A$42,0))=1,"+","-"),"")</f>
        <v/>
      </c>
      <c r="KV57" s="1" t="str">
        <f ca="1">_xlfn.IFNA(IF(INDEX('Tabela kolorów'!$A$1:$AP$42,MATCH(KR57,'Tabela kolorów'!$A$1:$AP$1,0),MATCH(KT57,'Tabela kolorów'!$A$1:$A$42,0))=1,"+","-"),"")</f>
        <v/>
      </c>
      <c r="KW57" s="1" t="str">
        <f ca="1">_xlfn.IFNA(IF(INDEX('Tabela kolorów'!$A$1:$AP$42,MATCH(KS57,'Tabela kolorów'!$A$1:$AP$1,0),MATCH(KT57,'Tabela kolorów'!$A$1:$A$42,0))=1,"+","-"),"")</f>
        <v/>
      </c>
      <c r="KX57" t="str">
        <f t="shared" ca="1" si="133"/>
        <v/>
      </c>
      <c r="KY57" t="str">
        <f t="shared" ca="1" si="235"/>
        <v/>
      </c>
      <c r="KZ57" t="str">
        <f t="shared" ca="1" si="236"/>
        <v/>
      </c>
      <c r="LC57">
        <v>51</v>
      </c>
      <c r="LD57" t="str">
        <f t="shared" ca="1" si="237"/>
        <v/>
      </c>
      <c r="LE57" t="str">
        <f ca="1">IF(LD57&lt;&gt;"",VLOOKUP(LD57,Tabela1[],3,FALSE),"")</f>
        <v/>
      </c>
      <c r="LF57" t="str">
        <f t="shared" ca="1" si="276"/>
        <v/>
      </c>
      <c r="LG57" t="str">
        <f t="shared" ca="1" si="276"/>
        <v/>
      </c>
      <c r="LH57" t="str">
        <f t="shared" ca="1" si="276"/>
        <v/>
      </c>
      <c r="LI57" t="str">
        <f t="shared" ca="1" si="276"/>
        <v/>
      </c>
      <c r="LJ57" t="str">
        <f t="shared" ca="1" si="276"/>
        <v/>
      </c>
      <c r="LK57" t="str">
        <f t="shared" ca="1" si="276"/>
        <v/>
      </c>
      <c r="LL57" t="str">
        <f t="shared" ca="1" si="276"/>
        <v/>
      </c>
      <c r="LM57" t="str">
        <f t="shared" ca="1" si="276"/>
        <v/>
      </c>
    </row>
    <row r="58" spans="12:325" x14ac:dyDescent="0.3">
      <c r="L58" s="679">
        <v>9</v>
      </c>
      <c r="N58" s="672" t="str">
        <f>_xlfn.IFNA(IF(VLOOKUP($M58,Tabela1[#All],6,FALSE)&lt;&gt;0,VLOOKUP($M58,Tabela1[#All],6,FALSE),""),"")</f>
        <v/>
      </c>
      <c r="O58" s="672" t="str">
        <f>_xlfn.IFNA(IF(VLOOKUP($M58,Tabela1[#All],7,FALSE)&lt;&gt;0,VLOOKUP($M58,Tabela1[#All],7,FALSE),""),"")</f>
        <v/>
      </c>
      <c r="P58" s="672" t="str">
        <f>_xlfn.IFNA(IF(VLOOKUP($M58,Tabela1[#All],8,FALSE)&lt;&gt;0,VLOOKUP($M58,Tabela1[#All],8,FALSE),""),"")</f>
        <v/>
      </c>
      <c r="Q58" s="684" t="str">
        <f>_xlfn.IFNA(IF(VLOOKUP($M58,Tabela1[#All],10,FALSE)&lt;&gt;"0",VLOOKUP($M58,Tabela1[#All],10,FALSE),""),"")</f>
        <v/>
      </c>
      <c r="R58" s="686" t="str">
        <f t="shared" si="242"/>
        <v/>
      </c>
      <c r="S58" s="672" t="str">
        <f t="shared" si="243"/>
        <v/>
      </c>
      <c r="T58" s="672" t="str">
        <f t="shared" si="244"/>
        <v/>
      </c>
      <c r="U58" s="672" t="str">
        <f t="shared" si="245"/>
        <v/>
      </c>
      <c r="V58" s="672" t="str">
        <f t="shared" si="246"/>
        <v/>
      </c>
      <c r="W58" s="672" t="str">
        <f t="shared" si="247"/>
        <v/>
      </c>
      <c r="X58" s="687" t="str">
        <f t="shared" si="248"/>
        <v/>
      </c>
      <c r="Y58" s="686" t="str">
        <f t="shared" si="129"/>
        <v/>
      </c>
      <c r="Z58" s="672" t="str">
        <f t="shared" si="264"/>
        <v/>
      </c>
      <c r="AA58" s="672" t="str">
        <f t="shared" si="264"/>
        <v/>
      </c>
      <c r="AB58" s="679" t="str">
        <f t="shared" si="264"/>
        <v/>
      </c>
      <c r="AC58" s="685" t="str">
        <f>_xlfn.IFNA(IF(INDEX('Tabela kolorów'!$A$1:$AP$42,MATCH(Z58,'Tabela kolorów'!$A$1:$AP$1,0),MATCH(AA58,'Tabela kolorów'!$A$1:$A$42,0))=1,"+","-"),"")</f>
        <v/>
      </c>
      <c r="AD58" s="10" t="str">
        <f>_xlfn.IFNA(IF(INDEX('Tabela kolorów'!$A$1:$AP$42,MATCH(Z58,'Tabela kolorów'!$A$1:$AP$1,0),MATCH(AB58,'Tabela kolorów'!$A$1:$A$42,0))=1,"+","-"),"")</f>
        <v/>
      </c>
      <c r="AE58" s="10" t="str">
        <f>_xlfn.IFNA(IF(INDEX('Tabela kolorów'!$A$1:$AP$42,MATCH(AA58,'Tabela kolorów'!$A$1:$AP$1,0),MATCH(AB58,'Tabela kolorów'!$A$1:$A$42,0))=1,"+","-"),"")</f>
        <v/>
      </c>
      <c r="AF58" s="679" t="str">
        <f t="shared" si="136"/>
        <v/>
      </c>
      <c r="AG58" s="688" t="str">
        <f t="shared" si="249"/>
        <v/>
      </c>
      <c r="AH58" s="701" t="str">
        <f t="shared" si="250"/>
        <v/>
      </c>
      <c r="AK58" s="10">
        <v>51</v>
      </c>
      <c r="AL58" s="672" t="str">
        <f t="shared" ca="1" si="238"/>
        <v/>
      </c>
      <c r="AM58" s="672" t="str">
        <f ca="1">IF(AL58&lt;&gt;"",VLOOKUP(AL58,Tabela1[],3,FALSE),"")</f>
        <v/>
      </c>
      <c r="AN58" s="672" t="str">
        <f t="shared" ca="1" si="277"/>
        <v/>
      </c>
      <c r="AO58" s="672" t="str">
        <f t="shared" ca="1" si="277"/>
        <v/>
      </c>
      <c r="AP58" s="672" t="str">
        <f t="shared" ca="1" si="277"/>
        <v/>
      </c>
      <c r="AQ58" s="672" t="str">
        <f t="shared" ca="1" si="277"/>
        <v/>
      </c>
      <c r="AR58" s="672" t="str">
        <f t="shared" ca="1" si="277"/>
        <v/>
      </c>
      <c r="AS58" s="672" t="str">
        <f t="shared" ca="1" si="277"/>
        <v/>
      </c>
      <c r="AT58" s="672" t="str">
        <f t="shared" ca="1" si="277"/>
        <v/>
      </c>
      <c r="AU58" s="672" t="str">
        <f t="shared" ca="1" si="277"/>
        <v/>
      </c>
      <c r="BG58" s="392"/>
      <c r="BH58">
        <v>11</v>
      </c>
      <c r="BI58" t="str">
        <f t="shared" ca="1" si="265"/>
        <v/>
      </c>
      <c r="BJ58" t="str">
        <f ca="1">_xlfn.IFNA(IF(VLOOKUP($BI58,Tabela1[#All],6,FALSE)&lt;&gt;0,VLOOKUP($BI58,Tabela1[#All],6,FALSE),""),"")</f>
        <v/>
      </c>
      <c r="BK58" t="str">
        <f ca="1">_xlfn.IFNA(IF(VLOOKUP($BI58,Tabela1[#All],7,FALSE)&lt;&gt;0,VLOOKUP($BI58,Tabela1[#All],7,FALSE),""),"")</f>
        <v/>
      </c>
      <c r="BL58" t="str">
        <f ca="1">_xlfn.IFNA(IF(VLOOKUP($BI58,Tabela1[#All],8,FALSE)&lt;&gt;0,VLOOKUP($BI58,Tabela1[#All],8,FALSE),""),"")</f>
        <v/>
      </c>
      <c r="BM58" t="str">
        <f ca="1">_xlfn.IFNA(IF(VLOOKUP($BI58,Tabela1[#All],10,FALSE)&lt;&gt;"0",VLOOKUP($BI58,Tabela1[#All],10,FALSE),""),"")</f>
        <v/>
      </c>
      <c r="BN58" t="str">
        <f t="shared" ca="1" si="181"/>
        <v/>
      </c>
      <c r="BO58" t="str">
        <f t="shared" ca="1" si="182"/>
        <v/>
      </c>
      <c r="BP58" t="str">
        <f t="shared" ca="1" si="183"/>
        <v/>
      </c>
      <c r="BQ58" t="str">
        <f t="shared" ca="1" si="184"/>
        <v/>
      </c>
      <c r="BR58" t="str">
        <f t="shared" ca="1" si="185"/>
        <v/>
      </c>
      <c r="BS58" t="str">
        <f t="shared" ca="1" si="186"/>
        <v/>
      </c>
      <c r="BT58" t="str">
        <f t="shared" ca="1" si="187"/>
        <v/>
      </c>
      <c r="BU58" t="str">
        <f t="shared" ca="1" si="97"/>
        <v/>
      </c>
      <c r="BV58" t="str">
        <f t="shared" ca="1" si="251"/>
        <v/>
      </c>
      <c r="BW58" t="str">
        <f t="shared" ca="1" si="251"/>
        <v/>
      </c>
      <c r="BX58" t="str">
        <f t="shared" ca="1" si="251"/>
        <v/>
      </c>
      <c r="BY58" t="str">
        <f ca="1">_xlfn.IFNA(IF(INDEX('Tabela kolorów'!$A$1:$AP$42,MATCH(BV58,'Tabela kolorów'!$A$1:$AP$1,0),MATCH(BW58,'Tabela kolorów'!$A$1:$A$42,0))=1,"+","-"),"")</f>
        <v/>
      </c>
      <c r="BZ58" s="1" t="str">
        <f ca="1">_xlfn.IFNA(IF(INDEX('Tabela kolorów'!$A$1:$AP$42,MATCH(BV58,'Tabela kolorów'!$A$1:$AP$1,0),MATCH(BX58,'Tabela kolorów'!$A$1:$A$42,0))=1,"+","-"),"")</f>
        <v/>
      </c>
      <c r="CA58" s="1" t="str">
        <f ca="1">_xlfn.IFNA(IF(INDEX('Tabela kolorów'!$A$1:$AP$42,MATCH(BW58,'Tabela kolorów'!$A$1:$AP$1,0),MATCH(BX58,'Tabela kolorów'!$A$1:$A$42,0))=1,"+","-"),"")</f>
        <v/>
      </c>
      <c r="CB58" t="str">
        <f t="shared" ca="1" si="98"/>
        <v/>
      </c>
      <c r="CC58" t="str">
        <f t="shared" ca="1" si="188"/>
        <v/>
      </c>
      <c r="CD58" t="str">
        <f t="shared" ca="1" si="189"/>
        <v/>
      </c>
      <c r="CG58">
        <v>52</v>
      </c>
      <c r="CH58" t="str">
        <f t="shared" ca="1" si="190"/>
        <v/>
      </c>
      <c r="CI58" t="str">
        <f ca="1">IF(CH58&lt;&gt;"",VLOOKUP(CH58,Tabela1[],3,FALSE),"")</f>
        <v/>
      </c>
      <c r="CJ58" t="str">
        <f t="shared" ca="1" si="271"/>
        <v/>
      </c>
      <c r="CK58" t="str">
        <f t="shared" ca="1" si="271"/>
        <v/>
      </c>
      <c r="CL58" t="str">
        <f t="shared" ca="1" si="271"/>
        <v/>
      </c>
      <c r="CM58" t="str">
        <f t="shared" ca="1" si="271"/>
        <v/>
      </c>
      <c r="CN58" t="str">
        <f t="shared" ca="1" si="271"/>
        <v/>
      </c>
      <c r="CO58" t="str">
        <f t="shared" ca="1" si="271"/>
        <v/>
      </c>
      <c r="CP58" t="str">
        <f t="shared" ca="1" si="271"/>
        <v/>
      </c>
      <c r="CQ58" t="str">
        <f t="shared" ca="1" si="271"/>
        <v/>
      </c>
      <c r="DB58">
        <v>11</v>
      </c>
      <c r="DC58" t="str">
        <f t="shared" ca="1" si="266"/>
        <v/>
      </c>
      <c r="DD58" t="str">
        <f ca="1">_xlfn.IFNA(IF(VLOOKUP($DC58,Tabela1[#All],6,FALSE)&lt;&gt;0,VLOOKUP($DC58,Tabela1[#All],6,FALSE),""),"")</f>
        <v/>
      </c>
      <c r="DE58" t="str">
        <f ca="1">_xlfn.IFNA(IF(VLOOKUP($DC58,Tabela1[#All],7,FALSE)&lt;&gt;0,VLOOKUP($DC58,Tabela1[#All],7,FALSE),""),"")</f>
        <v/>
      </c>
      <c r="DF58" t="str">
        <f ca="1">_xlfn.IFNA(IF(VLOOKUP($DC58,Tabela1[#All],8,FALSE)&lt;&gt;0,VLOOKUP($DC58,Tabela1[#All],8,FALSE),""),"")</f>
        <v/>
      </c>
      <c r="DG58" t="str">
        <f ca="1">_xlfn.IFNA(IF(VLOOKUP($DC58,Tabela1[#All],10,FALSE)&lt;&gt;"0",VLOOKUP($DC58,Tabela1[#All],10,FALSE),""),"")</f>
        <v/>
      </c>
      <c r="DH58" t="str">
        <f t="shared" ca="1" si="191"/>
        <v/>
      </c>
      <c r="DI58" t="str">
        <f t="shared" ca="1" si="192"/>
        <v/>
      </c>
      <c r="DJ58" t="str">
        <f t="shared" ca="1" si="193"/>
        <v/>
      </c>
      <c r="DK58" t="str">
        <f t="shared" ca="1" si="194"/>
        <v/>
      </c>
      <c r="DL58" t="str">
        <f t="shared" ca="1" si="195"/>
        <v/>
      </c>
      <c r="DM58" t="str">
        <f t="shared" ca="1" si="196"/>
        <v/>
      </c>
      <c r="DN58" t="str">
        <f t="shared" ca="1" si="197"/>
        <v/>
      </c>
      <c r="DO58" t="str">
        <f t="shared" ca="1" si="134"/>
        <v/>
      </c>
      <c r="DP58" t="str">
        <f t="shared" ca="1" si="253"/>
        <v/>
      </c>
      <c r="DQ58" t="str">
        <f t="shared" ca="1" si="253"/>
        <v/>
      </c>
      <c r="DR58" t="str">
        <f t="shared" ca="1" si="253"/>
        <v/>
      </c>
      <c r="DS58" t="str">
        <f ca="1">_xlfn.IFNA(IF(INDEX('Tabela kolorów'!$A$1:$AP$42,MATCH(DP58,'Tabela kolorów'!$A$1:$AP$1,0),MATCH(DQ58,'Tabela kolorów'!$A$1:$A$42,0))=1,"+","-"),"")</f>
        <v/>
      </c>
      <c r="DT58" s="1" t="str">
        <f ca="1">_xlfn.IFNA(IF(INDEX('Tabela kolorów'!$A$1:$AP$42,MATCH(DP58,'Tabela kolorów'!$A$1:$AP$1,0),MATCH(DR58,'Tabela kolorów'!$A$1:$A$42,0))=1,"+","-"),"")</f>
        <v/>
      </c>
      <c r="DU58" s="1" t="str">
        <f ca="1">_xlfn.IFNA(IF(INDEX('Tabela kolorów'!$A$1:$AP$42,MATCH(DQ58,'Tabela kolorów'!$A$1:$AP$1,0),MATCH(DR58,'Tabela kolorów'!$A$1:$A$42,0))=1,"+","-"),"")</f>
        <v/>
      </c>
      <c r="DV58" t="str">
        <f t="shared" ca="1" si="120"/>
        <v/>
      </c>
      <c r="DW58" t="str">
        <f t="shared" ca="1" si="198"/>
        <v/>
      </c>
      <c r="DX58" t="str">
        <f t="shared" ca="1" si="199"/>
        <v/>
      </c>
      <c r="EA58">
        <v>52</v>
      </c>
      <c r="EB58" t="str">
        <f t="shared" ca="1" si="200"/>
        <v/>
      </c>
      <c r="EC58" t="str">
        <f ca="1">IF(EB58&lt;&gt;"",VLOOKUP(EB58,Tabela1[],3,FALSE),"")</f>
        <v/>
      </c>
      <c r="ED58" t="str">
        <f t="shared" ca="1" si="272"/>
        <v/>
      </c>
      <c r="EE58" t="str">
        <f t="shared" ca="1" si="272"/>
        <v/>
      </c>
      <c r="EF58" t="str">
        <f t="shared" ca="1" si="272"/>
        <v/>
      </c>
      <c r="EG58" t="str">
        <f t="shared" ca="1" si="272"/>
        <v/>
      </c>
      <c r="EH58" t="str">
        <f t="shared" ca="1" si="272"/>
        <v/>
      </c>
      <c r="EI58" t="str">
        <f t="shared" ca="1" si="272"/>
        <v/>
      </c>
      <c r="EJ58" t="str">
        <f t="shared" ca="1" si="272"/>
        <v/>
      </c>
      <c r="EK58" t="str">
        <f t="shared" ca="1" si="272"/>
        <v/>
      </c>
      <c r="EV58">
        <v>11</v>
      </c>
      <c r="EW58" t="str">
        <f t="shared" ca="1" si="267"/>
        <v/>
      </c>
      <c r="EX58" t="str">
        <f ca="1">_xlfn.IFNA(IF(VLOOKUP($EW58,Tabela1[#All],6,FALSE)&lt;&gt;0,VLOOKUP($EW58,Tabela1[#All],6,FALSE),""),"")</f>
        <v/>
      </c>
      <c r="EY58" t="str">
        <f ca="1">_xlfn.IFNA(IF(VLOOKUP($EW58,Tabela1[#All],7,FALSE)&lt;&gt;0,VLOOKUP($EW58,Tabela1[#All],7,FALSE),""),"")</f>
        <v/>
      </c>
      <c r="EZ58" t="str">
        <f ca="1">_xlfn.IFNA(IF(VLOOKUP($EW58,Tabela1[#All],8,FALSE)&lt;&gt;0,VLOOKUP($EW58,Tabela1[#All],8,FALSE),""),"")</f>
        <v/>
      </c>
      <c r="FA58" t="str">
        <f ca="1">_xlfn.IFNA(IF(VLOOKUP($EW58,Tabela1[#All],10,FALSE)&lt;&gt;"0",VLOOKUP($EW58,Tabela1[#All],10,FALSE),""),"")</f>
        <v/>
      </c>
      <c r="FB58" t="str">
        <f t="shared" ca="1" si="201"/>
        <v/>
      </c>
      <c r="FC58" t="str">
        <f t="shared" ca="1" si="202"/>
        <v/>
      </c>
      <c r="FD58" t="str">
        <f t="shared" ca="1" si="203"/>
        <v/>
      </c>
      <c r="FE58" t="str">
        <f t="shared" ca="1" si="204"/>
        <v/>
      </c>
      <c r="FF58" t="str">
        <f t="shared" ca="1" si="205"/>
        <v/>
      </c>
      <c r="FG58" t="str">
        <f t="shared" ca="1" si="206"/>
        <v/>
      </c>
      <c r="FH58" t="str">
        <f t="shared" ca="1" si="207"/>
        <v/>
      </c>
      <c r="FI58" t="str">
        <f t="shared" ca="1" si="103"/>
        <v/>
      </c>
      <c r="FJ58" t="str">
        <f t="shared" ca="1" si="255"/>
        <v/>
      </c>
      <c r="FK58" t="str">
        <f t="shared" ca="1" si="255"/>
        <v/>
      </c>
      <c r="FL58" t="str">
        <f t="shared" ca="1" si="255"/>
        <v/>
      </c>
      <c r="FM58" t="str">
        <f ca="1">_xlfn.IFNA(IF(INDEX('Tabela kolorów'!$A$1:$AP$42,MATCH(FJ58,'Tabela kolorów'!$A$1:$AP$1,0),MATCH(FK58,'Tabela kolorów'!$A$1:$A$42,0))=1,"+","-"),"")</f>
        <v/>
      </c>
      <c r="FN58" s="1" t="str">
        <f ca="1">_xlfn.IFNA(IF(INDEX('Tabela kolorów'!$A$1:$AP$42,MATCH(FJ58,'Tabela kolorów'!$A$1:$AP$1,0),MATCH(FL58,'Tabela kolorów'!$A$1:$A$42,0))=1,"+","-"),"")</f>
        <v/>
      </c>
      <c r="FO58" s="1" t="str">
        <f ca="1">_xlfn.IFNA(IF(INDEX('Tabela kolorów'!$A$1:$AP$42,MATCH(FK58,'Tabela kolorów'!$A$1:$AP$1,0),MATCH(FL58,'Tabela kolorów'!$A$1:$A$42,0))=1,"+","-"),"")</f>
        <v/>
      </c>
      <c r="FP58" t="str">
        <f t="shared" ca="1" si="121"/>
        <v/>
      </c>
      <c r="FQ58" t="str">
        <f t="shared" ca="1" si="208"/>
        <v/>
      </c>
      <c r="FR58" t="str">
        <f t="shared" ca="1" si="209"/>
        <v/>
      </c>
      <c r="FU58">
        <v>52</v>
      </c>
      <c r="FV58" t="str">
        <f t="shared" ca="1" si="210"/>
        <v/>
      </c>
      <c r="FW58" t="str">
        <f ca="1">IF(FV58&lt;&gt;"",VLOOKUP(FV58,Tabela1[],3,FALSE),"")</f>
        <v/>
      </c>
      <c r="FX58" t="str">
        <f t="shared" ca="1" si="273"/>
        <v/>
      </c>
      <c r="FY58" t="str">
        <f t="shared" ca="1" si="273"/>
        <v/>
      </c>
      <c r="FZ58" t="str">
        <f t="shared" ca="1" si="273"/>
        <v/>
      </c>
      <c r="GA58" t="str">
        <f t="shared" ca="1" si="273"/>
        <v/>
      </c>
      <c r="GB58" t="str">
        <f t="shared" ca="1" si="273"/>
        <v/>
      </c>
      <c r="GC58" t="str">
        <f t="shared" ca="1" si="273"/>
        <v/>
      </c>
      <c r="GD58" t="str">
        <f t="shared" ca="1" si="273"/>
        <v/>
      </c>
      <c r="GE58" t="str">
        <f t="shared" ca="1" si="273"/>
        <v/>
      </c>
      <c r="GP58">
        <v>11</v>
      </c>
      <c r="GQ58" t="str">
        <f t="shared" ca="1" si="268"/>
        <v/>
      </c>
      <c r="GR58" t="str">
        <f ca="1">_xlfn.IFNA(IF(VLOOKUP($GQ58,Tabela1[#All],6,FALSE)&lt;&gt;0,VLOOKUP($GQ58,Tabela1[#All],6,FALSE),""),"")</f>
        <v/>
      </c>
      <c r="GS58" t="str">
        <f ca="1">_xlfn.IFNA(IF(VLOOKUP($GQ58,Tabela1[#All],7,FALSE)&lt;&gt;0,VLOOKUP($GQ58,Tabela1[#All],7,FALSE),""),"")</f>
        <v/>
      </c>
      <c r="GT58" t="str">
        <f ca="1">_xlfn.IFNA(IF(VLOOKUP($GQ58,Tabela1[#All],8,FALSE)&lt;&gt;0,VLOOKUP($GQ58,Tabela1[#All],8,FALSE),""),"")</f>
        <v/>
      </c>
      <c r="GU58" t="str">
        <f ca="1">_xlfn.IFNA(IF(VLOOKUP($GQ58,Tabela1[#All],10,FALSE)&lt;&gt;"0",VLOOKUP($GQ58,Tabela1[#All],10,FALSE),""),"")</f>
        <v/>
      </c>
      <c r="GV58" t="str">
        <f t="shared" ca="1" si="211"/>
        <v/>
      </c>
      <c r="GW58" t="str">
        <f t="shared" ca="1" si="212"/>
        <v/>
      </c>
      <c r="GX58" t="str">
        <f t="shared" ca="1" si="213"/>
        <v/>
      </c>
      <c r="GY58" t="str">
        <f t="shared" ca="1" si="214"/>
        <v/>
      </c>
      <c r="GZ58" t="str">
        <f t="shared" ca="1" si="215"/>
        <v/>
      </c>
      <c r="HA58" t="str">
        <f t="shared" ca="1" si="216"/>
        <v/>
      </c>
      <c r="HB58" t="str">
        <f t="shared" ca="1" si="217"/>
        <v/>
      </c>
      <c r="HC58" t="str">
        <f t="shared" ca="1" si="105"/>
        <v/>
      </c>
      <c r="HD58" t="str">
        <f t="shared" ca="1" si="257"/>
        <v/>
      </c>
      <c r="HE58" t="str">
        <f t="shared" ca="1" si="257"/>
        <v/>
      </c>
      <c r="HF58" t="str">
        <f t="shared" ca="1" si="257"/>
        <v/>
      </c>
      <c r="HG58" t="str">
        <f ca="1">_xlfn.IFNA(IF(INDEX('Tabela kolorów'!$A$1:$AP$42,MATCH(HD58,'Tabela kolorów'!$A$1:$AP$1,0),MATCH(HE58,'Tabela kolorów'!$A$1:$A$42,0))=1,"+","-"),"")</f>
        <v/>
      </c>
      <c r="HH58" s="1" t="str">
        <f ca="1">_xlfn.IFNA(IF(INDEX('Tabela kolorów'!$A$1:$AP$42,MATCH(HD58,'Tabela kolorów'!$A$1:$AP$1,0),MATCH(HF58,'Tabela kolorów'!$A$1:$A$42,0))=1,"+","-"),"")</f>
        <v/>
      </c>
      <c r="HI58" s="1" t="str">
        <f ca="1">_xlfn.IFNA(IF(INDEX('Tabela kolorów'!$A$1:$AP$42,MATCH(HE58,'Tabela kolorów'!$A$1:$AP$1,0),MATCH(HF58,'Tabela kolorów'!$A$1:$A$42,0))=1,"+","-"),"")</f>
        <v/>
      </c>
      <c r="HJ58" t="str">
        <f t="shared" ca="1" si="122"/>
        <v/>
      </c>
      <c r="HK58" t="str">
        <f t="shared" ca="1" si="218"/>
        <v/>
      </c>
      <c r="HL58" t="str">
        <f t="shared" ca="1" si="219"/>
        <v/>
      </c>
      <c r="HO58">
        <v>52</v>
      </c>
      <c r="HP58" t="str">
        <f t="shared" ca="1" si="220"/>
        <v/>
      </c>
      <c r="HQ58" t="str">
        <f ca="1">IF(HP58&lt;&gt;"",VLOOKUP(HP58,Tabela1[],3,FALSE),"")</f>
        <v/>
      </c>
      <c r="HR58" t="str">
        <f t="shared" ca="1" si="274"/>
        <v/>
      </c>
      <c r="HS58" t="str">
        <f t="shared" ca="1" si="274"/>
        <v/>
      </c>
      <c r="HT58" t="str">
        <f t="shared" ca="1" si="274"/>
        <v/>
      </c>
      <c r="HU58" t="str">
        <f t="shared" ca="1" si="274"/>
        <v/>
      </c>
      <c r="HV58" t="str">
        <f t="shared" ca="1" si="274"/>
        <v/>
      </c>
      <c r="HW58" t="str">
        <f t="shared" ca="1" si="274"/>
        <v/>
      </c>
      <c r="HX58" t="str">
        <f t="shared" ca="1" si="274"/>
        <v/>
      </c>
      <c r="HY58" t="str">
        <f t="shared" ca="1" si="274"/>
        <v/>
      </c>
      <c r="IJ58">
        <v>11</v>
      </c>
      <c r="IK58" t="str">
        <f t="shared" ca="1" si="269"/>
        <v/>
      </c>
      <c r="IL58" t="str">
        <f ca="1">_xlfn.IFNA(IF(VLOOKUP($IK58,Tabela1[#All],6,FALSE)&lt;&gt;0,VLOOKUP($IK58,Tabela1[#All],6,FALSE),""),"")</f>
        <v/>
      </c>
      <c r="IM58" t="str">
        <f ca="1">_xlfn.IFNA(IF(VLOOKUP($IK58,Tabela1[#All],7,FALSE)&lt;&gt;0,VLOOKUP($IK58,Tabela1[#All],7,FALSE),""),"")</f>
        <v/>
      </c>
      <c r="IN58" t="str">
        <f ca="1">_xlfn.IFNA(IF(VLOOKUP($IK58,Tabela1[#All],8,FALSE)&lt;&gt;0,VLOOKUP($IK58,Tabela1[#All],8,FALSE),""),"")</f>
        <v/>
      </c>
      <c r="IO58" t="str">
        <f ca="1">_xlfn.IFNA(IF(VLOOKUP($IK58,Tabela1[#All],10,FALSE)&lt;&gt;"0",VLOOKUP($IK58,Tabela1[#All],10,FALSE),""),"")</f>
        <v/>
      </c>
      <c r="IP58" t="str">
        <f t="shared" ca="1" si="221"/>
        <v/>
      </c>
      <c r="IQ58" t="str">
        <f t="shared" ca="1" si="222"/>
        <v/>
      </c>
      <c r="IR58" t="str">
        <f t="shared" ca="1" si="223"/>
        <v/>
      </c>
      <c r="IS58" t="str">
        <f t="shared" ca="1" si="224"/>
        <v/>
      </c>
      <c r="IT58" t="str">
        <f t="shared" ca="1" si="225"/>
        <v/>
      </c>
      <c r="IU58" t="str">
        <f t="shared" ca="1" si="226"/>
        <v/>
      </c>
      <c r="IV58" t="str">
        <f t="shared" ca="1" si="227"/>
        <v/>
      </c>
      <c r="IW58" t="str">
        <f t="shared" ca="1" si="107"/>
        <v/>
      </c>
      <c r="IX58" t="str">
        <f t="shared" ca="1" si="259"/>
        <v/>
      </c>
      <c r="IY58" t="str">
        <f t="shared" ca="1" si="259"/>
        <v/>
      </c>
      <c r="IZ58" t="str">
        <f t="shared" ca="1" si="259"/>
        <v/>
      </c>
      <c r="JA58" t="str">
        <f ca="1">_xlfn.IFNA(IF(INDEX('Tabela kolorów'!$A$1:$AP$42,MATCH(IX58,'Tabela kolorów'!$A$1:$AP$1,0),MATCH(IY58,'Tabela kolorów'!$A$1:$A$42,0))=1,"+","-"),"")</f>
        <v/>
      </c>
      <c r="JB58" s="1" t="str">
        <f ca="1">_xlfn.IFNA(IF(INDEX('Tabela kolorów'!$A$1:$AP$42,MATCH(IX58,'Tabela kolorów'!$A$1:$AP$1,0),MATCH(IZ58,'Tabela kolorów'!$A$1:$A$42,0))=1,"+","-"),"")</f>
        <v/>
      </c>
      <c r="JC58" s="1" t="str">
        <f ca="1">_xlfn.IFNA(IF(INDEX('Tabela kolorów'!$A$1:$AP$42,MATCH(IY58,'Tabela kolorów'!$A$1:$AP$1,0),MATCH(IZ58,'Tabela kolorów'!$A$1:$A$42,0))=1,"+","-"),"")</f>
        <v/>
      </c>
      <c r="JD58" t="str">
        <f t="shared" ca="1" si="123"/>
        <v/>
      </c>
      <c r="JE58" t="str">
        <f t="shared" ca="1" si="228"/>
        <v/>
      </c>
      <c r="JF58" t="str">
        <f t="shared" ca="1" si="229"/>
        <v/>
      </c>
      <c r="JI58">
        <v>52</v>
      </c>
      <c r="JJ58" t="str">
        <f t="shared" ca="1" si="230"/>
        <v/>
      </c>
      <c r="JK58" t="str">
        <f ca="1">IF(JJ58&lt;&gt;"",VLOOKUP(JJ58,Tabela1[],3,FALSE),"")</f>
        <v/>
      </c>
      <c r="JL58" t="str">
        <f t="shared" ca="1" si="275"/>
        <v/>
      </c>
      <c r="JM58" t="str">
        <f t="shared" ca="1" si="275"/>
        <v/>
      </c>
      <c r="JN58" t="str">
        <f t="shared" ca="1" si="275"/>
        <v/>
      </c>
      <c r="JO58" t="str">
        <f t="shared" ca="1" si="275"/>
        <v/>
      </c>
      <c r="JP58" t="str">
        <f t="shared" ca="1" si="275"/>
        <v/>
      </c>
      <c r="JQ58" t="str">
        <f t="shared" ca="1" si="275"/>
        <v/>
      </c>
      <c r="JR58" t="str">
        <f t="shared" ca="1" si="275"/>
        <v/>
      </c>
      <c r="JS58" t="str">
        <f t="shared" ca="1" si="275"/>
        <v/>
      </c>
      <c r="KD58">
        <v>11</v>
      </c>
      <c r="KE58" t="str">
        <f t="shared" ca="1" si="270"/>
        <v/>
      </c>
      <c r="KF58" t="str">
        <f ca="1">_xlfn.IFNA(IF(VLOOKUP($KE58,Tabela1[#All],6,FALSE)&lt;&gt;0,VLOOKUP($KE58,Tabela1[#All],6,FALSE),""),"")</f>
        <v/>
      </c>
      <c r="KG58" t="str">
        <f ca="1">_xlfn.IFNA(IF(VLOOKUP($KE58,Tabela1[#All],7,FALSE)&lt;&gt;0,VLOOKUP($KE58,Tabela1[#All],7,FALSE),""),"")</f>
        <v/>
      </c>
      <c r="KH58" t="str">
        <f ca="1">_xlfn.IFNA(IF(VLOOKUP($KE58,Tabela1[#All],8,FALSE)&lt;&gt;0,VLOOKUP($KE58,Tabela1[#All],8,FALSE),""),"")</f>
        <v/>
      </c>
      <c r="KI58" t="str">
        <f ca="1">_xlfn.IFNA(IF(VLOOKUP($KE58,Tabela1[#All],10,FALSE)&lt;&gt;"0",VLOOKUP($KE58,Tabela1[#All],10,FALSE),""),"")</f>
        <v/>
      </c>
      <c r="KJ58" t="str">
        <f t="shared" ca="1" si="239"/>
        <v/>
      </c>
      <c r="KK58" t="str">
        <f t="shared" ca="1" si="240"/>
        <v/>
      </c>
      <c r="KL58" t="str">
        <f t="shared" ca="1" si="241"/>
        <v/>
      </c>
      <c r="KM58" t="str">
        <f t="shared" ca="1" si="231"/>
        <v/>
      </c>
      <c r="KN58" t="str">
        <f t="shared" ca="1" si="232"/>
        <v/>
      </c>
      <c r="KO58" t="str">
        <f t="shared" ca="1" si="233"/>
        <v/>
      </c>
      <c r="KP58" t="str">
        <f t="shared" ca="1" si="234"/>
        <v/>
      </c>
      <c r="KQ58" t="str">
        <f t="shared" ca="1" si="112"/>
        <v/>
      </c>
      <c r="KR58" t="str">
        <f t="shared" ca="1" si="261"/>
        <v/>
      </c>
      <c r="KS58" t="str">
        <f t="shared" ca="1" si="261"/>
        <v/>
      </c>
      <c r="KT58" t="str">
        <f t="shared" ca="1" si="261"/>
        <v/>
      </c>
      <c r="KU58" t="str">
        <f ca="1">_xlfn.IFNA(IF(INDEX('Tabela kolorów'!$A$1:$AP$42,MATCH(KR58,'Tabela kolorów'!$A$1:$AP$1,0),MATCH(KS58,'Tabela kolorów'!$A$1:$A$42,0))=1,"+","-"),"")</f>
        <v/>
      </c>
      <c r="KV58" s="1" t="str">
        <f ca="1">_xlfn.IFNA(IF(INDEX('Tabela kolorów'!$A$1:$AP$42,MATCH(KR58,'Tabela kolorów'!$A$1:$AP$1,0),MATCH(KT58,'Tabela kolorów'!$A$1:$A$42,0))=1,"+","-"),"")</f>
        <v/>
      </c>
      <c r="KW58" s="1" t="str">
        <f ca="1">_xlfn.IFNA(IF(INDEX('Tabela kolorów'!$A$1:$AP$42,MATCH(KS58,'Tabela kolorów'!$A$1:$AP$1,0),MATCH(KT58,'Tabela kolorów'!$A$1:$A$42,0))=1,"+","-"),"")</f>
        <v/>
      </c>
      <c r="KX58" t="str">
        <f t="shared" ca="1" si="133"/>
        <v/>
      </c>
      <c r="KY58" t="str">
        <f t="shared" ca="1" si="235"/>
        <v/>
      </c>
      <c r="KZ58" t="str">
        <f t="shared" ca="1" si="236"/>
        <v/>
      </c>
      <c r="LC58">
        <v>52</v>
      </c>
      <c r="LD58" t="str">
        <f t="shared" ca="1" si="237"/>
        <v/>
      </c>
      <c r="LE58" t="str">
        <f ca="1">IF(LD58&lt;&gt;"",VLOOKUP(LD58,Tabela1[],3,FALSE),"")</f>
        <v/>
      </c>
      <c r="LF58" t="str">
        <f t="shared" ca="1" si="276"/>
        <v/>
      </c>
      <c r="LG58" t="str">
        <f t="shared" ca="1" si="276"/>
        <v/>
      </c>
      <c r="LH58" t="str">
        <f t="shared" ca="1" si="276"/>
        <v/>
      </c>
      <c r="LI58" t="str">
        <f t="shared" ca="1" si="276"/>
        <v/>
      </c>
      <c r="LJ58" t="str">
        <f t="shared" ca="1" si="276"/>
        <v/>
      </c>
      <c r="LK58" t="str">
        <f t="shared" ca="1" si="276"/>
        <v/>
      </c>
      <c r="LL58" t="str">
        <f t="shared" ca="1" si="276"/>
        <v/>
      </c>
      <c r="LM58" t="str">
        <f t="shared" ca="1" si="276"/>
        <v/>
      </c>
    </row>
    <row r="59" spans="12:325" x14ac:dyDescent="0.3">
      <c r="L59" s="679">
        <v>10</v>
      </c>
      <c r="N59" s="672" t="str">
        <f>_xlfn.IFNA(IF(VLOOKUP($M59,Tabela1[#All],6,FALSE)&lt;&gt;0,VLOOKUP($M59,Tabela1[#All],6,FALSE),""),"")</f>
        <v/>
      </c>
      <c r="O59" s="672" t="str">
        <f>_xlfn.IFNA(IF(VLOOKUP($M59,Tabela1[#All],7,FALSE)&lt;&gt;0,VLOOKUP($M59,Tabela1[#All],7,FALSE),""),"")</f>
        <v/>
      </c>
      <c r="P59" s="672" t="str">
        <f>_xlfn.IFNA(IF(VLOOKUP($M59,Tabela1[#All],8,FALSE)&lt;&gt;0,VLOOKUP($M59,Tabela1[#All],8,FALSE),""),"")</f>
        <v/>
      </c>
      <c r="Q59" s="684" t="str">
        <f>_xlfn.IFNA(IF(VLOOKUP($M59,Tabela1[#All],10,FALSE)&lt;&gt;"0",VLOOKUP($M59,Tabela1[#All],10,FALSE),""),"")</f>
        <v/>
      </c>
      <c r="R59" s="686" t="str">
        <f t="shared" si="242"/>
        <v/>
      </c>
      <c r="S59" s="672" t="str">
        <f t="shared" si="243"/>
        <v/>
      </c>
      <c r="T59" s="672" t="str">
        <f t="shared" si="244"/>
        <v/>
      </c>
      <c r="U59" s="672" t="str">
        <f t="shared" si="245"/>
        <v/>
      </c>
      <c r="V59" s="672" t="str">
        <f t="shared" si="246"/>
        <v/>
      </c>
      <c r="W59" s="672" t="str">
        <f t="shared" si="247"/>
        <v/>
      </c>
      <c r="X59" s="687" t="str">
        <f t="shared" si="248"/>
        <v/>
      </c>
      <c r="Y59" s="686" t="str">
        <f t="shared" si="129"/>
        <v/>
      </c>
      <c r="Z59" s="672" t="str">
        <f t="shared" si="264"/>
        <v/>
      </c>
      <c r="AA59" s="672" t="str">
        <f t="shared" si="264"/>
        <v/>
      </c>
      <c r="AB59" s="679" t="str">
        <f t="shared" si="264"/>
        <v/>
      </c>
      <c r="AC59" s="685" t="str">
        <f>_xlfn.IFNA(IF(INDEX('Tabela kolorów'!$A$1:$AP$42,MATCH(Z59,'Tabela kolorów'!$A$1:$AP$1,0),MATCH(AA59,'Tabela kolorów'!$A$1:$A$42,0))=1,"+","-"),"")</f>
        <v/>
      </c>
      <c r="AD59" s="10" t="str">
        <f>_xlfn.IFNA(IF(INDEX('Tabela kolorów'!$A$1:$AP$42,MATCH(Z59,'Tabela kolorów'!$A$1:$AP$1,0),MATCH(AB59,'Tabela kolorów'!$A$1:$A$42,0))=1,"+","-"),"")</f>
        <v/>
      </c>
      <c r="AE59" s="10" t="str">
        <f>_xlfn.IFNA(IF(INDEX('Tabela kolorów'!$A$1:$AP$42,MATCH(AA59,'Tabela kolorów'!$A$1:$AP$1,0),MATCH(AB59,'Tabela kolorów'!$A$1:$A$42,0))=1,"+","-"),"")</f>
        <v/>
      </c>
      <c r="AF59" s="679" t="str">
        <f t="shared" si="136"/>
        <v/>
      </c>
      <c r="AG59" s="688" t="str">
        <f t="shared" si="249"/>
        <v/>
      </c>
      <c r="AH59" s="701" t="str">
        <f t="shared" si="250"/>
        <v/>
      </c>
      <c r="AK59" s="10">
        <v>52</v>
      </c>
      <c r="AL59" s="672" t="str">
        <f t="shared" ca="1" si="238"/>
        <v/>
      </c>
      <c r="AM59" s="672" t="str">
        <f ca="1">IF(AL59&lt;&gt;"",VLOOKUP(AL59,Tabela1[],3,FALSE),"")</f>
        <v/>
      </c>
      <c r="AN59" s="672" t="str">
        <f t="shared" ca="1" si="277"/>
        <v/>
      </c>
      <c r="AO59" s="672" t="str">
        <f t="shared" ca="1" si="277"/>
        <v/>
      </c>
      <c r="AP59" s="672" t="str">
        <f t="shared" ca="1" si="277"/>
        <v/>
      </c>
      <c r="AQ59" s="672" t="str">
        <f t="shared" ca="1" si="277"/>
        <v/>
      </c>
      <c r="AR59" s="672" t="str">
        <f t="shared" ca="1" si="277"/>
        <v/>
      </c>
      <c r="AS59" s="672" t="str">
        <f t="shared" ca="1" si="277"/>
        <v/>
      </c>
      <c r="AT59" s="672" t="str">
        <f t="shared" ca="1" si="277"/>
        <v/>
      </c>
      <c r="AU59" s="672" t="str">
        <f t="shared" ca="1" si="277"/>
        <v/>
      </c>
      <c r="BG59" s="392"/>
      <c r="BH59">
        <v>12</v>
      </c>
      <c r="BI59" t="str">
        <f t="shared" ca="1" si="265"/>
        <v/>
      </c>
      <c r="BJ59" t="str">
        <f ca="1">_xlfn.IFNA(IF(VLOOKUP($BI59,Tabela1[#All],6,FALSE)&lt;&gt;0,VLOOKUP($BI59,Tabela1[#All],6,FALSE),""),"")</f>
        <v/>
      </c>
      <c r="BK59" t="str">
        <f ca="1">_xlfn.IFNA(IF(VLOOKUP($BI59,Tabela1[#All],7,FALSE)&lt;&gt;0,VLOOKUP($BI59,Tabela1[#All],7,FALSE),""),"")</f>
        <v/>
      </c>
      <c r="BL59" t="str">
        <f ca="1">_xlfn.IFNA(IF(VLOOKUP($BI59,Tabela1[#All],8,FALSE)&lt;&gt;0,VLOOKUP($BI59,Tabela1[#All],8,FALSE),""),"")</f>
        <v/>
      </c>
      <c r="BM59" t="str">
        <f ca="1">_xlfn.IFNA(IF(VLOOKUP($BI59,Tabela1[#All],10,FALSE)&lt;&gt;"0",VLOOKUP($BI59,Tabela1[#All],10,FALSE),""),"")</f>
        <v/>
      </c>
      <c r="BN59" t="str">
        <f t="shared" ca="1" si="181"/>
        <v/>
      </c>
      <c r="BO59" t="str">
        <f t="shared" ca="1" si="182"/>
        <v/>
      </c>
      <c r="BP59" t="str">
        <f t="shared" ca="1" si="183"/>
        <v/>
      </c>
      <c r="BQ59" t="str">
        <f t="shared" ca="1" si="184"/>
        <v/>
      </c>
      <c r="BR59" t="str">
        <f t="shared" ca="1" si="185"/>
        <v/>
      </c>
      <c r="BS59" t="str">
        <f t="shared" ca="1" si="186"/>
        <v/>
      </c>
      <c r="BT59" t="str">
        <f t="shared" ca="1" si="187"/>
        <v/>
      </c>
      <c r="BU59" t="str">
        <f t="shared" ca="1" si="97"/>
        <v/>
      </c>
      <c r="BV59" t="str">
        <f t="shared" ca="1" si="251"/>
        <v/>
      </c>
      <c r="BW59" t="str">
        <f t="shared" ca="1" si="251"/>
        <v/>
      </c>
      <c r="BX59" t="str">
        <f t="shared" ca="1" si="251"/>
        <v/>
      </c>
      <c r="BY59" t="str">
        <f ca="1">_xlfn.IFNA(IF(INDEX('Tabela kolorów'!$A$1:$AP$42,MATCH(BV59,'Tabela kolorów'!$A$1:$AP$1,0),MATCH(BW59,'Tabela kolorów'!$A$1:$A$42,0))=1,"+","-"),"")</f>
        <v/>
      </c>
      <c r="BZ59" s="1" t="str">
        <f ca="1">_xlfn.IFNA(IF(INDEX('Tabela kolorów'!$A$1:$AP$42,MATCH(BV59,'Tabela kolorów'!$A$1:$AP$1,0),MATCH(BX59,'Tabela kolorów'!$A$1:$A$42,0))=1,"+","-"),"")</f>
        <v/>
      </c>
      <c r="CA59" s="1" t="str">
        <f ca="1">_xlfn.IFNA(IF(INDEX('Tabela kolorów'!$A$1:$AP$42,MATCH(BW59,'Tabela kolorów'!$A$1:$AP$1,0),MATCH(BX59,'Tabela kolorów'!$A$1:$A$42,0))=1,"+","-"),"")</f>
        <v/>
      </c>
      <c r="CB59" t="str">
        <f t="shared" ca="1" si="98"/>
        <v/>
      </c>
      <c r="CC59" t="str">
        <f t="shared" ca="1" si="188"/>
        <v/>
      </c>
      <c r="CD59" t="str">
        <f t="shared" ca="1" si="189"/>
        <v/>
      </c>
      <c r="CG59">
        <v>53</v>
      </c>
      <c r="CH59" t="str">
        <f t="shared" ca="1" si="190"/>
        <v/>
      </c>
      <c r="CI59" t="str">
        <f ca="1">IF(CH59&lt;&gt;"",VLOOKUP(CH59,Tabela1[],3,FALSE),"")</f>
        <v/>
      </c>
      <c r="CJ59" t="str">
        <f t="shared" ca="1" si="271"/>
        <v/>
      </c>
      <c r="CK59" t="str">
        <f t="shared" ca="1" si="271"/>
        <v/>
      </c>
      <c r="CL59" t="str">
        <f t="shared" ca="1" si="271"/>
        <v/>
      </c>
      <c r="CM59" t="str">
        <f t="shared" ca="1" si="271"/>
        <v/>
      </c>
      <c r="CN59" t="str">
        <f t="shared" ca="1" si="271"/>
        <v/>
      </c>
      <c r="CO59" t="str">
        <f t="shared" ca="1" si="271"/>
        <v/>
      </c>
      <c r="CP59" t="str">
        <f t="shared" ca="1" si="271"/>
        <v/>
      </c>
      <c r="CQ59" t="str">
        <f t="shared" ca="1" si="271"/>
        <v/>
      </c>
      <c r="DB59">
        <v>12</v>
      </c>
      <c r="DC59" t="str">
        <f t="shared" ca="1" si="266"/>
        <v/>
      </c>
      <c r="DD59" t="str">
        <f ca="1">_xlfn.IFNA(IF(VLOOKUP($DC59,Tabela1[#All],6,FALSE)&lt;&gt;0,VLOOKUP($DC59,Tabela1[#All],6,FALSE),""),"")</f>
        <v/>
      </c>
      <c r="DE59" t="str">
        <f ca="1">_xlfn.IFNA(IF(VLOOKUP($DC59,Tabela1[#All],7,FALSE)&lt;&gt;0,VLOOKUP($DC59,Tabela1[#All],7,FALSE),""),"")</f>
        <v/>
      </c>
      <c r="DF59" t="str">
        <f ca="1">_xlfn.IFNA(IF(VLOOKUP($DC59,Tabela1[#All],8,FALSE)&lt;&gt;0,VLOOKUP($DC59,Tabela1[#All],8,FALSE),""),"")</f>
        <v/>
      </c>
      <c r="DG59" t="str">
        <f ca="1">_xlfn.IFNA(IF(VLOOKUP($DC59,Tabela1[#All],10,FALSE)&lt;&gt;"0",VLOOKUP($DC59,Tabela1[#All],10,FALSE),""),"")</f>
        <v/>
      </c>
      <c r="DH59" t="str">
        <f t="shared" ca="1" si="191"/>
        <v/>
      </c>
      <c r="DI59" t="str">
        <f t="shared" ca="1" si="192"/>
        <v/>
      </c>
      <c r="DJ59" t="str">
        <f t="shared" ca="1" si="193"/>
        <v/>
      </c>
      <c r="DK59" t="str">
        <f t="shared" ca="1" si="194"/>
        <v/>
      </c>
      <c r="DL59" t="str">
        <f t="shared" ca="1" si="195"/>
        <v/>
      </c>
      <c r="DM59" t="str">
        <f t="shared" ca="1" si="196"/>
        <v/>
      </c>
      <c r="DN59" t="str">
        <f t="shared" ca="1" si="197"/>
        <v/>
      </c>
      <c r="DO59" t="str">
        <f t="shared" ca="1" si="134"/>
        <v/>
      </c>
      <c r="DP59" t="str">
        <f t="shared" ca="1" si="253"/>
        <v/>
      </c>
      <c r="DQ59" t="str">
        <f t="shared" ca="1" si="253"/>
        <v/>
      </c>
      <c r="DR59" t="str">
        <f t="shared" ca="1" si="253"/>
        <v/>
      </c>
      <c r="DS59" t="str">
        <f ca="1">_xlfn.IFNA(IF(INDEX('Tabela kolorów'!$A$1:$AP$42,MATCH(DP59,'Tabela kolorów'!$A$1:$AP$1,0),MATCH(DQ59,'Tabela kolorów'!$A$1:$A$42,0))=1,"+","-"),"")</f>
        <v/>
      </c>
      <c r="DT59" s="1" t="str">
        <f ca="1">_xlfn.IFNA(IF(INDEX('Tabela kolorów'!$A$1:$AP$42,MATCH(DP59,'Tabela kolorów'!$A$1:$AP$1,0),MATCH(DR59,'Tabela kolorów'!$A$1:$A$42,0))=1,"+","-"),"")</f>
        <v/>
      </c>
      <c r="DU59" s="1" t="str">
        <f ca="1">_xlfn.IFNA(IF(INDEX('Tabela kolorów'!$A$1:$AP$42,MATCH(DQ59,'Tabela kolorów'!$A$1:$AP$1,0),MATCH(DR59,'Tabela kolorów'!$A$1:$A$42,0))=1,"+","-"),"")</f>
        <v/>
      </c>
      <c r="DV59" t="str">
        <f t="shared" ca="1" si="120"/>
        <v/>
      </c>
      <c r="DW59" t="str">
        <f t="shared" ca="1" si="198"/>
        <v/>
      </c>
      <c r="DX59" t="str">
        <f t="shared" ca="1" si="199"/>
        <v/>
      </c>
      <c r="EA59">
        <v>53</v>
      </c>
      <c r="EB59" t="str">
        <f t="shared" ca="1" si="200"/>
        <v/>
      </c>
      <c r="EC59" t="str">
        <f ca="1">IF(EB59&lt;&gt;"",VLOOKUP(EB59,Tabela1[],3,FALSE),"")</f>
        <v/>
      </c>
      <c r="ED59" t="str">
        <f t="shared" ca="1" si="272"/>
        <v/>
      </c>
      <c r="EE59" t="str">
        <f t="shared" ca="1" si="272"/>
        <v/>
      </c>
      <c r="EF59" t="str">
        <f t="shared" ca="1" si="272"/>
        <v/>
      </c>
      <c r="EG59" t="str">
        <f t="shared" ca="1" si="272"/>
        <v/>
      </c>
      <c r="EH59" t="str">
        <f t="shared" ca="1" si="272"/>
        <v/>
      </c>
      <c r="EI59" t="str">
        <f t="shared" ca="1" si="272"/>
        <v/>
      </c>
      <c r="EJ59" t="str">
        <f t="shared" ca="1" si="272"/>
        <v/>
      </c>
      <c r="EK59" t="str">
        <f t="shared" ca="1" si="272"/>
        <v/>
      </c>
      <c r="EV59">
        <v>12</v>
      </c>
      <c r="EW59" t="str">
        <f t="shared" ca="1" si="267"/>
        <v/>
      </c>
      <c r="EX59" t="str">
        <f ca="1">_xlfn.IFNA(IF(VLOOKUP($EW59,Tabela1[#All],6,FALSE)&lt;&gt;0,VLOOKUP($EW59,Tabela1[#All],6,FALSE),""),"")</f>
        <v/>
      </c>
      <c r="EY59" t="str">
        <f ca="1">_xlfn.IFNA(IF(VLOOKUP($EW59,Tabela1[#All],7,FALSE)&lt;&gt;0,VLOOKUP($EW59,Tabela1[#All],7,FALSE),""),"")</f>
        <v/>
      </c>
      <c r="EZ59" t="str">
        <f ca="1">_xlfn.IFNA(IF(VLOOKUP($EW59,Tabela1[#All],8,FALSE)&lt;&gt;0,VLOOKUP($EW59,Tabela1[#All],8,FALSE),""),"")</f>
        <v/>
      </c>
      <c r="FA59" t="str">
        <f ca="1">_xlfn.IFNA(IF(VLOOKUP($EW59,Tabela1[#All],10,FALSE)&lt;&gt;"0",VLOOKUP($EW59,Tabela1[#All],10,FALSE),""),"")</f>
        <v/>
      </c>
      <c r="FB59" t="str">
        <f t="shared" ca="1" si="201"/>
        <v/>
      </c>
      <c r="FC59" t="str">
        <f t="shared" ca="1" si="202"/>
        <v/>
      </c>
      <c r="FD59" t="str">
        <f t="shared" ca="1" si="203"/>
        <v/>
      </c>
      <c r="FE59" t="str">
        <f t="shared" ca="1" si="204"/>
        <v/>
      </c>
      <c r="FF59" t="str">
        <f t="shared" ca="1" si="205"/>
        <v/>
      </c>
      <c r="FG59" t="str">
        <f t="shared" ca="1" si="206"/>
        <v/>
      </c>
      <c r="FH59" t="str">
        <f t="shared" ca="1" si="207"/>
        <v/>
      </c>
      <c r="FI59" t="str">
        <f t="shared" ca="1" si="103"/>
        <v/>
      </c>
      <c r="FJ59" t="str">
        <f t="shared" ca="1" si="255"/>
        <v/>
      </c>
      <c r="FK59" t="str">
        <f t="shared" ca="1" si="255"/>
        <v/>
      </c>
      <c r="FL59" t="str">
        <f t="shared" ca="1" si="255"/>
        <v/>
      </c>
      <c r="FM59" t="str">
        <f ca="1">_xlfn.IFNA(IF(INDEX('Tabela kolorów'!$A$1:$AP$42,MATCH(FJ59,'Tabela kolorów'!$A$1:$AP$1,0),MATCH(FK59,'Tabela kolorów'!$A$1:$A$42,0))=1,"+","-"),"")</f>
        <v/>
      </c>
      <c r="FN59" s="1" t="str">
        <f ca="1">_xlfn.IFNA(IF(INDEX('Tabela kolorów'!$A$1:$AP$42,MATCH(FJ59,'Tabela kolorów'!$A$1:$AP$1,0),MATCH(FL59,'Tabela kolorów'!$A$1:$A$42,0))=1,"+","-"),"")</f>
        <v/>
      </c>
      <c r="FO59" s="1" t="str">
        <f ca="1">_xlfn.IFNA(IF(INDEX('Tabela kolorów'!$A$1:$AP$42,MATCH(FK59,'Tabela kolorów'!$A$1:$AP$1,0),MATCH(FL59,'Tabela kolorów'!$A$1:$A$42,0))=1,"+","-"),"")</f>
        <v/>
      </c>
      <c r="FP59" t="str">
        <f t="shared" ca="1" si="121"/>
        <v/>
      </c>
      <c r="FQ59" t="str">
        <f t="shared" ca="1" si="208"/>
        <v/>
      </c>
      <c r="FR59" t="str">
        <f t="shared" ca="1" si="209"/>
        <v/>
      </c>
      <c r="FU59">
        <v>53</v>
      </c>
      <c r="FV59" t="str">
        <f t="shared" ca="1" si="210"/>
        <v/>
      </c>
      <c r="FW59" t="str">
        <f ca="1">IF(FV59&lt;&gt;"",VLOOKUP(FV59,Tabela1[],3,FALSE),"")</f>
        <v/>
      </c>
      <c r="FX59" t="str">
        <f t="shared" ca="1" si="273"/>
        <v/>
      </c>
      <c r="FY59" t="str">
        <f t="shared" ca="1" si="273"/>
        <v/>
      </c>
      <c r="FZ59" t="str">
        <f t="shared" ca="1" si="273"/>
        <v/>
      </c>
      <c r="GA59" t="str">
        <f t="shared" ca="1" si="273"/>
        <v/>
      </c>
      <c r="GB59" t="str">
        <f t="shared" ca="1" si="273"/>
        <v/>
      </c>
      <c r="GC59" t="str">
        <f t="shared" ca="1" si="273"/>
        <v/>
      </c>
      <c r="GD59" t="str">
        <f t="shared" ca="1" si="273"/>
        <v/>
      </c>
      <c r="GE59" t="str">
        <f t="shared" ca="1" si="273"/>
        <v/>
      </c>
      <c r="GP59">
        <v>12</v>
      </c>
      <c r="GQ59" t="str">
        <f t="shared" ca="1" si="268"/>
        <v/>
      </c>
      <c r="GR59" t="str">
        <f ca="1">_xlfn.IFNA(IF(VLOOKUP($GQ59,Tabela1[#All],6,FALSE)&lt;&gt;0,VLOOKUP($GQ59,Tabela1[#All],6,FALSE),""),"")</f>
        <v/>
      </c>
      <c r="GS59" t="str">
        <f ca="1">_xlfn.IFNA(IF(VLOOKUP($GQ59,Tabela1[#All],7,FALSE)&lt;&gt;0,VLOOKUP($GQ59,Tabela1[#All],7,FALSE),""),"")</f>
        <v/>
      </c>
      <c r="GT59" t="str">
        <f ca="1">_xlfn.IFNA(IF(VLOOKUP($GQ59,Tabela1[#All],8,FALSE)&lt;&gt;0,VLOOKUP($GQ59,Tabela1[#All],8,FALSE),""),"")</f>
        <v/>
      </c>
      <c r="GU59" t="str">
        <f ca="1">_xlfn.IFNA(IF(VLOOKUP($GQ59,Tabela1[#All],10,FALSE)&lt;&gt;"0",VLOOKUP($GQ59,Tabela1[#All],10,FALSE),""),"")</f>
        <v/>
      </c>
      <c r="GV59" t="str">
        <f t="shared" ca="1" si="211"/>
        <v/>
      </c>
      <c r="GW59" t="str">
        <f t="shared" ca="1" si="212"/>
        <v/>
      </c>
      <c r="GX59" t="str">
        <f t="shared" ca="1" si="213"/>
        <v/>
      </c>
      <c r="GY59" t="str">
        <f t="shared" ca="1" si="214"/>
        <v/>
      </c>
      <c r="GZ59" t="str">
        <f t="shared" ca="1" si="215"/>
        <v/>
      </c>
      <c r="HA59" t="str">
        <f t="shared" ca="1" si="216"/>
        <v/>
      </c>
      <c r="HB59" t="str">
        <f t="shared" ca="1" si="217"/>
        <v/>
      </c>
      <c r="HC59" t="str">
        <f t="shared" ca="1" si="105"/>
        <v/>
      </c>
      <c r="HD59" t="str">
        <f t="shared" ca="1" si="257"/>
        <v/>
      </c>
      <c r="HE59" t="str">
        <f t="shared" ca="1" si="257"/>
        <v/>
      </c>
      <c r="HF59" t="str">
        <f t="shared" ca="1" si="257"/>
        <v/>
      </c>
      <c r="HG59" t="str">
        <f ca="1">_xlfn.IFNA(IF(INDEX('Tabela kolorów'!$A$1:$AP$42,MATCH(HD59,'Tabela kolorów'!$A$1:$AP$1,0),MATCH(HE59,'Tabela kolorów'!$A$1:$A$42,0))=1,"+","-"),"")</f>
        <v/>
      </c>
      <c r="HH59" s="1" t="str">
        <f ca="1">_xlfn.IFNA(IF(INDEX('Tabela kolorów'!$A$1:$AP$42,MATCH(HD59,'Tabela kolorów'!$A$1:$AP$1,0),MATCH(HF59,'Tabela kolorów'!$A$1:$A$42,0))=1,"+","-"),"")</f>
        <v/>
      </c>
      <c r="HI59" s="1" t="str">
        <f ca="1">_xlfn.IFNA(IF(INDEX('Tabela kolorów'!$A$1:$AP$42,MATCH(HE59,'Tabela kolorów'!$A$1:$AP$1,0),MATCH(HF59,'Tabela kolorów'!$A$1:$A$42,0))=1,"+","-"),"")</f>
        <v/>
      </c>
      <c r="HJ59" t="str">
        <f t="shared" ca="1" si="122"/>
        <v/>
      </c>
      <c r="HK59" t="str">
        <f t="shared" ca="1" si="218"/>
        <v/>
      </c>
      <c r="HL59" t="str">
        <f t="shared" ca="1" si="219"/>
        <v/>
      </c>
      <c r="HO59">
        <v>53</v>
      </c>
      <c r="HP59" t="str">
        <f t="shared" ca="1" si="220"/>
        <v/>
      </c>
      <c r="HQ59" t="str">
        <f ca="1">IF(HP59&lt;&gt;"",VLOOKUP(HP59,Tabela1[],3,FALSE),"")</f>
        <v/>
      </c>
      <c r="HR59" t="str">
        <f t="shared" ca="1" si="274"/>
        <v/>
      </c>
      <c r="HS59" t="str">
        <f t="shared" ca="1" si="274"/>
        <v/>
      </c>
      <c r="HT59" t="str">
        <f t="shared" ca="1" si="274"/>
        <v/>
      </c>
      <c r="HU59" t="str">
        <f t="shared" ca="1" si="274"/>
        <v/>
      </c>
      <c r="HV59" t="str">
        <f t="shared" ca="1" si="274"/>
        <v/>
      </c>
      <c r="HW59" t="str">
        <f t="shared" ca="1" si="274"/>
        <v/>
      </c>
      <c r="HX59" t="str">
        <f t="shared" ca="1" si="274"/>
        <v/>
      </c>
      <c r="HY59" t="str">
        <f t="shared" ca="1" si="274"/>
        <v/>
      </c>
      <c r="IJ59">
        <v>12</v>
      </c>
      <c r="IK59" t="str">
        <f t="shared" ca="1" si="269"/>
        <v/>
      </c>
      <c r="IL59" t="str">
        <f ca="1">_xlfn.IFNA(IF(VLOOKUP($IK59,Tabela1[#All],6,FALSE)&lt;&gt;0,VLOOKUP($IK59,Tabela1[#All],6,FALSE),""),"")</f>
        <v/>
      </c>
      <c r="IM59" t="str">
        <f ca="1">_xlfn.IFNA(IF(VLOOKUP($IK59,Tabela1[#All],7,FALSE)&lt;&gt;0,VLOOKUP($IK59,Tabela1[#All],7,FALSE),""),"")</f>
        <v/>
      </c>
      <c r="IN59" t="str">
        <f ca="1">_xlfn.IFNA(IF(VLOOKUP($IK59,Tabela1[#All],8,FALSE)&lt;&gt;0,VLOOKUP($IK59,Tabela1[#All],8,FALSE),""),"")</f>
        <v/>
      </c>
      <c r="IO59" t="str">
        <f ca="1">_xlfn.IFNA(IF(VLOOKUP($IK59,Tabela1[#All],10,FALSE)&lt;&gt;"0",VLOOKUP($IK59,Tabela1[#All],10,FALSE),""),"")</f>
        <v/>
      </c>
      <c r="IP59" t="str">
        <f t="shared" ca="1" si="221"/>
        <v/>
      </c>
      <c r="IQ59" t="str">
        <f t="shared" ca="1" si="222"/>
        <v/>
      </c>
      <c r="IR59" t="str">
        <f t="shared" ca="1" si="223"/>
        <v/>
      </c>
      <c r="IS59" t="str">
        <f t="shared" ca="1" si="224"/>
        <v/>
      </c>
      <c r="IT59" t="str">
        <f t="shared" ca="1" si="225"/>
        <v/>
      </c>
      <c r="IU59" t="str">
        <f t="shared" ca="1" si="226"/>
        <v/>
      </c>
      <c r="IV59" t="str">
        <f t="shared" ca="1" si="227"/>
        <v/>
      </c>
      <c r="IW59" t="str">
        <f t="shared" ca="1" si="107"/>
        <v/>
      </c>
      <c r="IX59" t="str">
        <f t="shared" ca="1" si="259"/>
        <v/>
      </c>
      <c r="IY59" t="str">
        <f t="shared" ca="1" si="259"/>
        <v/>
      </c>
      <c r="IZ59" t="str">
        <f t="shared" ca="1" si="259"/>
        <v/>
      </c>
      <c r="JA59" t="str">
        <f ca="1">_xlfn.IFNA(IF(INDEX('Tabela kolorów'!$A$1:$AP$42,MATCH(IX59,'Tabela kolorów'!$A$1:$AP$1,0),MATCH(IY59,'Tabela kolorów'!$A$1:$A$42,0))=1,"+","-"),"")</f>
        <v/>
      </c>
      <c r="JB59" s="1" t="str">
        <f ca="1">_xlfn.IFNA(IF(INDEX('Tabela kolorów'!$A$1:$AP$42,MATCH(IX59,'Tabela kolorów'!$A$1:$AP$1,0),MATCH(IZ59,'Tabela kolorów'!$A$1:$A$42,0))=1,"+","-"),"")</f>
        <v/>
      </c>
      <c r="JC59" s="1" t="str">
        <f ca="1">_xlfn.IFNA(IF(INDEX('Tabela kolorów'!$A$1:$AP$42,MATCH(IY59,'Tabela kolorów'!$A$1:$AP$1,0),MATCH(IZ59,'Tabela kolorów'!$A$1:$A$42,0))=1,"+","-"),"")</f>
        <v/>
      </c>
      <c r="JD59" t="str">
        <f t="shared" ca="1" si="123"/>
        <v/>
      </c>
      <c r="JE59" t="str">
        <f t="shared" ca="1" si="228"/>
        <v/>
      </c>
      <c r="JF59" t="str">
        <f t="shared" ca="1" si="229"/>
        <v/>
      </c>
      <c r="JI59">
        <v>53</v>
      </c>
      <c r="JJ59" t="str">
        <f t="shared" ca="1" si="230"/>
        <v/>
      </c>
      <c r="JK59" t="str">
        <f ca="1">IF(JJ59&lt;&gt;"",VLOOKUP(JJ59,Tabela1[],3,FALSE),"")</f>
        <v/>
      </c>
      <c r="JL59" t="str">
        <f t="shared" ca="1" si="275"/>
        <v/>
      </c>
      <c r="JM59" t="str">
        <f t="shared" ca="1" si="275"/>
        <v/>
      </c>
      <c r="JN59" t="str">
        <f t="shared" ca="1" si="275"/>
        <v/>
      </c>
      <c r="JO59" t="str">
        <f t="shared" ca="1" si="275"/>
        <v/>
      </c>
      <c r="JP59" t="str">
        <f t="shared" ca="1" si="275"/>
        <v/>
      </c>
      <c r="JQ59" t="str">
        <f t="shared" ca="1" si="275"/>
        <v/>
      </c>
      <c r="JR59" t="str">
        <f t="shared" ca="1" si="275"/>
        <v/>
      </c>
      <c r="JS59" t="str">
        <f t="shared" ca="1" si="275"/>
        <v/>
      </c>
      <c r="KD59">
        <v>12</v>
      </c>
      <c r="KE59" t="str">
        <f t="shared" ca="1" si="270"/>
        <v/>
      </c>
      <c r="KF59" t="str">
        <f ca="1">_xlfn.IFNA(IF(VLOOKUP($KE59,Tabela1[#All],6,FALSE)&lt;&gt;0,VLOOKUP($KE59,Tabela1[#All],6,FALSE),""),"")</f>
        <v/>
      </c>
      <c r="KG59" t="str">
        <f ca="1">_xlfn.IFNA(IF(VLOOKUP($KE59,Tabela1[#All],7,FALSE)&lt;&gt;0,VLOOKUP($KE59,Tabela1[#All],7,FALSE),""),"")</f>
        <v/>
      </c>
      <c r="KH59" t="str">
        <f ca="1">_xlfn.IFNA(IF(VLOOKUP($KE59,Tabela1[#All],8,FALSE)&lt;&gt;0,VLOOKUP($KE59,Tabela1[#All],8,FALSE),""),"")</f>
        <v/>
      </c>
      <c r="KI59" t="str">
        <f ca="1">_xlfn.IFNA(IF(VLOOKUP($KE59,Tabela1[#All],10,FALSE)&lt;&gt;"0",VLOOKUP($KE59,Tabela1[#All],10,FALSE),""),"")</f>
        <v/>
      </c>
      <c r="KJ59" t="str">
        <f t="shared" ca="1" si="239"/>
        <v/>
      </c>
      <c r="KK59" t="str">
        <f t="shared" ca="1" si="240"/>
        <v/>
      </c>
      <c r="KL59" t="str">
        <f t="shared" ca="1" si="241"/>
        <v/>
      </c>
      <c r="KM59" t="str">
        <f t="shared" ca="1" si="231"/>
        <v/>
      </c>
      <c r="KN59" t="str">
        <f t="shared" ca="1" si="232"/>
        <v/>
      </c>
      <c r="KO59" t="str">
        <f t="shared" ca="1" si="233"/>
        <v/>
      </c>
      <c r="KP59" t="str">
        <f t="shared" ca="1" si="234"/>
        <v/>
      </c>
      <c r="KQ59" t="str">
        <f t="shared" ca="1" si="112"/>
        <v/>
      </c>
      <c r="KR59" t="str">
        <f t="shared" ca="1" si="261"/>
        <v/>
      </c>
      <c r="KS59" t="str">
        <f t="shared" ca="1" si="261"/>
        <v/>
      </c>
      <c r="KT59" t="str">
        <f t="shared" ca="1" si="261"/>
        <v/>
      </c>
      <c r="KU59" t="str">
        <f ca="1">_xlfn.IFNA(IF(INDEX('Tabela kolorów'!$A$1:$AP$42,MATCH(KR59,'Tabela kolorów'!$A$1:$AP$1,0),MATCH(KS59,'Tabela kolorów'!$A$1:$A$42,0))=1,"+","-"),"")</f>
        <v/>
      </c>
      <c r="KV59" s="1" t="str">
        <f ca="1">_xlfn.IFNA(IF(INDEX('Tabela kolorów'!$A$1:$AP$42,MATCH(KR59,'Tabela kolorów'!$A$1:$AP$1,0),MATCH(KT59,'Tabela kolorów'!$A$1:$A$42,0))=1,"+","-"),"")</f>
        <v/>
      </c>
      <c r="KW59" s="1" t="str">
        <f ca="1">_xlfn.IFNA(IF(INDEX('Tabela kolorów'!$A$1:$AP$42,MATCH(KS59,'Tabela kolorów'!$A$1:$AP$1,0),MATCH(KT59,'Tabela kolorów'!$A$1:$A$42,0))=1,"+","-"),"")</f>
        <v/>
      </c>
      <c r="KX59" t="str">
        <f t="shared" ca="1" si="133"/>
        <v/>
      </c>
      <c r="KY59" t="str">
        <f t="shared" ca="1" si="235"/>
        <v/>
      </c>
      <c r="KZ59" t="str">
        <f t="shared" ca="1" si="236"/>
        <v/>
      </c>
      <c r="LC59">
        <v>53</v>
      </c>
      <c r="LD59" t="str">
        <f t="shared" ca="1" si="237"/>
        <v/>
      </c>
      <c r="LE59" t="str">
        <f ca="1">IF(LD59&lt;&gt;"",VLOOKUP(LD59,Tabela1[],3,FALSE),"")</f>
        <v/>
      </c>
      <c r="LF59" t="str">
        <f t="shared" ca="1" si="276"/>
        <v/>
      </c>
      <c r="LG59" t="str">
        <f t="shared" ca="1" si="276"/>
        <v/>
      </c>
      <c r="LH59" t="str">
        <f t="shared" ca="1" si="276"/>
        <v/>
      </c>
      <c r="LI59" t="str">
        <f t="shared" ca="1" si="276"/>
        <v/>
      </c>
      <c r="LJ59" t="str">
        <f t="shared" ca="1" si="276"/>
        <v/>
      </c>
      <c r="LK59" t="str">
        <f t="shared" ca="1" si="276"/>
        <v/>
      </c>
      <c r="LL59" t="str">
        <f t="shared" ca="1" si="276"/>
        <v/>
      </c>
      <c r="LM59" t="str">
        <f t="shared" ca="1" si="276"/>
        <v/>
      </c>
    </row>
    <row r="60" spans="12:325" x14ac:dyDescent="0.3">
      <c r="L60" s="679">
        <v>11</v>
      </c>
      <c r="N60" s="672" t="str">
        <f>_xlfn.IFNA(IF(VLOOKUP($M60,Tabela1[#All],6,FALSE)&lt;&gt;0,VLOOKUP($M60,Tabela1[#All],6,FALSE),""),"")</f>
        <v/>
      </c>
      <c r="O60" s="672" t="str">
        <f>_xlfn.IFNA(IF(VLOOKUP($M60,Tabela1[#All],7,FALSE)&lt;&gt;0,VLOOKUP($M60,Tabela1[#All],7,FALSE),""),"")</f>
        <v/>
      </c>
      <c r="P60" s="672" t="str">
        <f>_xlfn.IFNA(IF(VLOOKUP($M60,Tabela1[#All],8,FALSE)&lt;&gt;0,VLOOKUP($M60,Tabela1[#All],8,FALSE),""),"")</f>
        <v/>
      </c>
      <c r="Q60" s="684" t="str">
        <f>_xlfn.IFNA(IF(VLOOKUP($M60,Tabela1[#All],10,FALSE)&lt;&gt;"0",VLOOKUP($M60,Tabela1[#All],10,FALSE),""),"")</f>
        <v/>
      </c>
      <c r="R60" s="686" t="str">
        <f t="shared" si="242"/>
        <v/>
      </c>
      <c r="S60" s="672" t="str">
        <f t="shared" si="243"/>
        <v/>
      </c>
      <c r="T60" s="672" t="str">
        <f t="shared" si="244"/>
        <v/>
      </c>
      <c r="U60" s="672" t="str">
        <f t="shared" si="245"/>
        <v/>
      </c>
      <c r="V60" s="672" t="str">
        <f t="shared" si="246"/>
        <v/>
      </c>
      <c r="W60" s="672" t="str">
        <f t="shared" si="247"/>
        <v/>
      </c>
      <c r="X60" s="687" t="str">
        <f t="shared" si="248"/>
        <v/>
      </c>
      <c r="Y60" s="686" t="str">
        <f t="shared" si="129"/>
        <v/>
      </c>
      <c r="Z60" s="672" t="str">
        <f t="shared" si="264"/>
        <v/>
      </c>
      <c r="AA60" s="672" t="str">
        <f t="shared" si="264"/>
        <v/>
      </c>
      <c r="AB60" s="679" t="str">
        <f t="shared" si="264"/>
        <v/>
      </c>
      <c r="AC60" s="685" t="str">
        <f>_xlfn.IFNA(IF(INDEX('Tabela kolorów'!$A$1:$AP$42,MATCH(Z60,'Tabela kolorów'!$A$1:$AP$1,0),MATCH(AA60,'Tabela kolorów'!$A$1:$A$42,0))=1,"+","-"),"")</f>
        <v/>
      </c>
      <c r="AD60" s="10" t="str">
        <f>_xlfn.IFNA(IF(INDEX('Tabela kolorów'!$A$1:$AP$42,MATCH(Z60,'Tabela kolorów'!$A$1:$AP$1,0),MATCH(AB60,'Tabela kolorów'!$A$1:$A$42,0))=1,"+","-"),"")</f>
        <v/>
      </c>
      <c r="AE60" s="10" t="str">
        <f>_xlfn.IFNA(IF(INDEX('Tabela kolorów'!$A$1:$AP$42,MATCH(AA60,'Tabela kolorów'!$A$1:$AP$1,0),MATCH(AB60,'Tabela kolorów'!$A$1:$A$42,0))=1,"+","-"),"")</f>
        <v/>
      </c>
      <c r="AF60" s="679" t="str">
        <f t="shared" si="136"/>
        <v/>
      </c>
      <c r="AG60" s="688" t="str">
        <f t="shared" si="249"/>
        <v/>
      </c>
      <c r="AH60" s="701" t="str">
        <f t="shared" si="250"/>
        <v/>
      </c>
      <c r="AK60" s="10">
        <v>53</v>
      </c>
      <c r="AL60" s="672" t="str">
        <f t="shared" ca="1" si="238"/>
        <v/>
      </c>
      <c r="AM60" s="672" t="str">
        <f ca="1">IF(AL60&lt;&gt;"",VLOOKUP(AL60,Tabela1[],3,FALSE),"")</f>
        <v/>
      </c>
      <c r="AN60" s="672" t="str">
        <f t="shared" ca="1" si="277"/>
        <v/>
      </c>
      <c r="AO60" s="672" t="str">
        <f t="shared" ca="1" si="277"/>
        <v/>
      </c>
      <c r="AP60" s="672" t="str">
        <f t="shared" ca="1" si="277"/>
        <v/>
      </c>
      <c r="AQ60" s="672" t="str">
        <f t="shared" ca="1" si="277"/>
        <v/>
      </c>
      <c r="AR60" s="672" t="str">
        <f t="shared" ca="1" si="277"/>
        <v/>
      </c>
      <c r="AS60" s="672" t="str">
        <f t="shared" ca="1" si="277"/>
        <v/>
      </c>
      <c r="AT60" s="672" t="str">
        <f t="shared" ca="1" si="277"/>
        <v/>
      </c>
      <c r="AU60" s="672" t="str">
        <f t="shared" ca="1" si="277"/>
        <v/>
      </c>
      <c r="BG60" s="392"/>
      <c r="BH60">
        <v>13</v>
      </c>
      <c r="BI60" t="str">
        <f t="shared" ca="1" si="265"/>
        <v/>
      </c>
      <c r="BJ60" t="str">
        <f ca="1">_xlfn.IFNA(IF(VLOOKUP($BI60,Tabela1[#All],6,FALSE)&lt;&gt;0,VLOOKUP($BI60,Tabela1[#All],6,FALSE),""),"")</f>
        <v/>
      </c>
      <c r="BK60" t="str">
        <f ca="1">_xlfn.IFNA(IF(VLOOKUP($BI60,Tabela1[#All],7,FALSE)&lt;&gt;0,VLOOKUP($BI60,Tabela1[#All],7,FALSE),""),"")</f>
        <v/>
      </c>
      <c r="BL60" t="str">
        <f ca="1">_xlfn.IFNA(IF(VLOOKUP($BI60,Tabela1[#All],8,FALSE)&lt;&gt;0,VLOOKUP($BI60,Tabela1[#All],8,FALSE),""),"")</f>
        <v/>
      </c>
      <c r="BM60" t="str">
        <f ca="1">_xlfn.IFNA(IF(VLOOKUP($BI60,Tabela1[#All],10,FALSE)&lt;&gt;"0",VLOOKUP($BI60,Tabela1[#All],10,FALSE),""),"")</f>
        <v/>
      </c>
      <c r="BN60" t="str">
        <f t="shared" ca="1" si="181"/>
        <v/>
      </c>
      <c r="BO60" t="str">
        <f t="shared" ca="1" si="182"/>
        <v/>
      </c>
      <c r="BP60" t="str">
        <f t="shared" ca="1" si="183"/>
        <v/>
      </c>
      <c r="BQ60" t="str">
        <f t="shared" ca="1" si="184"/>
        <v/>
      </c>
      <c r="BR60" t="str">
        <f t="shared" ca="1" si="185"/>
        <v/>
      </c>
      <c r="BS60" t="str">
        <f t="shared" ca="1" si="186"/>
        <v/>
      </c>
      <c r="BT60" t="str">
        <f t="shared" ca="1" si="187"/>
        <v/>
      </c>
      <c r="BU60" t="str">
        <f t="shared" ca="1" si="97"/>
        <v/>
      </c>
      <c r="BV60" t="str">
        <f t="shared" ca="1" si="251"/>
        <v/>
      </c>
      <c r="BW60" t="str">
        <f t="shared" ca="1" si="251"/>
        <v/>
      </c>
      <c r="BX60" t="str">
        <f t="shared" ca="1" si="251"/>
        <v/>
      </c>
      <c r="BY60" t="str">
        <f ca="1">_xlfn.IFNA(IF(INDEX('Tabela kolorów'!$A$1:$AP$42,MATCH(BV60,'Tabela kolorów'!$A$1:$AP$1,0),MATCH(BW60,'Tabela kolorów'!$A$1:$A$42,0))=1,"+","-"),"")</f>
        <v/>
      </c>
      <c r="BZ60" s="1" t="str">
        <f ca="1">_xlfn.IFNA(IF(INDEX('Tabela kolorów'!$A$1:$AP$42,MATCH(BV60,'Tabela kolorów'!$A$1:$AP$1,0),MATCH(BX60,'Tabela kolorów'!$A$1:$A$42,0))=1,"+","-"),"")</f>
        <v/>
      </c>
      <c r="CA60" s="1" t="str">
        <f ca="1">_xlfn.IFNA(IF(INDEX('Tabela kolorów'!$A$1:$AP$42,MATCH(BW60,'Tabela kolorów'!$A$1:$AP$1,0),MATCH(BX60,'Tabela kolorów'!$A$1:$A$42,0))=1,"+","-"),"")</f>
        <v/>
      </c>
      <c r="CB60" t="str">
        <f t="shared" ca="1" si="98"/>
        <v/>
      </c>
      <c r="CC60" t="str">
        <f t="shared" ca="1" si="188"/>
        <v/>
      </c>
      <c r="CD60" t="str">
        <f t="shared" ca="1" si="189"/>
        <v/>
      </c>
      <c r="CG60">
        <v>54</v>
      </c>
      <c r="CH60" t="str">
        <f t="shared" ca="1" si="190"/>
        <v/>
      </c>
      <c r="CI60" t="str">
        <f ca="1">IF(CH60&lt;&gt;"",VLOOKUP(CH60,Tabela1[],3,FALSE),"")</f>
        <v/>
      </c>
      <c r="CJ60" t="str">
        <f t="shared" ca="1" si="271"/>
        <v/>
      </c>
      <c r="CK60" t="str">
        <f t="shared" ca="1" si="271"/>
        <v/>
      </c>
      <c r="CL60" t="str">
        <f t="shared" ca="1" si="271"/>
        <v/>
      </c>
      <c r="CM60" t="str">
        <f t="shared" ca="1" si="271"/>
        <v/>
      </c>
      <c r="CN60" t="str">
        <f t="shared" ca="1" si="271"/>
        <v/>
      </c>
      <c r="CO60" t="str">
        <f t="shared" ca="1" si="271"/>
        <v/>
      </c>
      <c r="CP60" t="str">
        <f t="shared" ca="1" si="271"/>
        <v/>
      </c>
      <c r="CQ60" t="str">
        <f t="shared" ca="1" si="271"/>
        <v/>
      </c>
      <c r="DB60">
        <v>13</v>
      </c>
      <c r="DC60" t="str">
        <f t="shared" ca="1" si="266"/>
        <v/>
      </c>
      <c r="DD60" t="str">
        <f ca="1">_xlfn.IFNA(IF(VLOOKUP($DC60,Tabela1[#All],6,FALSE)&lt;&gt;0,VLOOKUP($DC60,Tabela1[#All],6,FALSE),""),"")</f>
        <v/>
      </c>
      <c r="DE60" t="str">
        <f ca="1">_xlfn.IFNA(IF(VLOOKUP($DC60,Tabela1[#All],7,FALSE)&lt;&gt;0,VLOOKUP($DC60,Tabela1[#All],7,FALSE),""),"")</f>
        <v/>
      </c>
      <c r="DF60" t="str">
        <f ca="1">_xlfn.IFNA(IF(VLOOKUP($DC60,Tabela1[#All],8,FALSE)&lt;&gt;0,VLOOKUP($DC60,Tabela1[#All],8,FALSE),""),"")</f>
        <v/>
      </c>
      <c r="DG60" t="str">
        <f ca="1">_xlfn.IFNA(IF(VLOOKUP($DC60,Tabela1[#All],10,FALSE)&lt;&gt;"0",VLOOKUP($DC60,Tabela1[#All],10,FALSE),""),"")</f>
        <v/>
      </c>
      <c r="DH60" t="str">
        <f t="shared" ca="1" si="191"/>
        <v/>
      </c>
      <c r="DI60" t="str">
        <f t="shared" ca="1" si="192"/>
        <v/>
      </c>
      <c r="DJ60" t="str">
        <f t="shared" ca="1" si="193"/>
        <v/>
      </c>
      <c r="DK60" t="str">
        <f t="shared" ca="1" si="194"/>
        <v/>
      </c>
      <c r="DL60" t="str">
        <f t="shared" ca="1" si="195"/>
        <v/>
      </c>
      <c r="DM60" t="str">
        <f t="shared" ca="1" si="196"/>
        <v/>
      </c>
      <c r="DN60" t="str">
        <f t="shared" ca="1" si="197"/>
        <v/>
      </c>
      <c r="DO60" t="str">
        <f t="shared" ca="1" si="134"/>
        <v/>
      </c>
      <c r="DP60" t="str">
        <f t="shared" ca="1" si="253"/>
        <v/>
      </c>
      <c r="DQ60" t="str">
        <f t="shared" ca="1" si="253"/>
        <v/>
      </c>
      <c r="DR60" t="str">
        <f t="shared" ca="1" si="253"/>
        <v/>
      </c>
      <c r="DS60" t="str">
        <f ca="1">_xlfn.IFNA(IF(INDEX('Tabela kolorów'!$A$1:$AP$42,MATCH(DP60,'Tabela kolorów'!$A$1:$AP$1,0),MATCH(DQ60,'Tabela kolorów'!$A$1:$A$42,0))=1,"+","-"),"")</f>
        <v/>
      </c>
      <c r="DT60" s="1" t="str">
        <f ca="1">_xlfn.IFNA(IF(INDEX('Tabela kolorów'!$A$1:$AP$42,MATCH(DP60,'Tabela kolorów'!$A$1:$AP$1,0),MATCH(DR60,'Tabela kolorów'!$A$1:$A$42,0))=1,"+","-"),"")</f>
        <v/>
      </c>
      <c r="DU60" s="1" t="str">
        <f ca="1">_xlfn.IFNA(IF(INDEX('Tabela kolorów'!$A$1:$AP$42,MATCH(DQ60,'Tabela kolorów'!$A$1:$AP$1,0),MATCH(DR60,'Tabela kolorów'!$A$1:$A$42,0))=1,"+","-"),"")</f>
        <v/>
      </c>
      <c r="DV60" t="str">
        <f t="shared" ca="1" si="120"/>
        <v/>
      </c>
      <c r="DW60" t="str">
        <f t="shared" ca="1" si="198"/>
        <v/>
      </c>
      <c r="DX60" t="str">
        <f t="shared" ca="1" si="199"/>
        <v/>
      </c>
      <c r="EA60">
        <v>54</v>
      </c>
      <c r="EB60" t="str">
        <f t="shared" ca="1" si="200"/>
        <v/>
      </c>
      <c r="EC60" t="str">
        <f ca="1">IF(EB60&lt;&gt;"",VLOOKUP(EB60,Tabela1[],3,FALSE),"")</f>
        <v/>
      </c>
      <c r="ED60" t="str">
        <f t="shared" ca="1" si="272"/>
        <v/>
      </c>
      <c r="EE60" t="str">
        <f t="shared" ca="1" si="272"/>
        <v/>
      </c>
      <c r="EF60" t="str">
        <f t="shared" ca="1" si="272"/>
        <v/>
      </c>
      <c r="EG60" t="str">
        <f t="shared" ca="1" si="272"/>
        <v/>
      </c>
      <c r="EH60" t="str">
        <f t="shared" ca="1" si="272"/>
        <v/>
      </c>
      <c r="EI60" t="str">
        <f t="shared" ca="1" si="272"/>
        <v/>
      </c>
      <c r="EJ60" t="str">
        <f t="shared" ca="1" si="272"/>
        <v/>
      </c>
      <c r="EK60" t="str">
        <f t="shared" ca="1" si="272"/>
        <v/>
      </c>
      <c r="EV60">
        <v>13</v>
      </c>
      <c r="EW60" t="str">
        <f t="shared" ca="1" si="267"/>
        <v/>
      </c>
      <c r="EX60" t="str">
        <f ca="1">_xlfn.IFNA(IF(VLOOKUP($EW60,Tabela1[#All],6,FALSE)&lt;&gt;0,VLOOKUP($EW60,Tabela1[#All],6,FALSE),""),"")</f>
        <v/>
      </c>
      <c r="EY60" t="str">
        <f ca="1">_xlfn.IFNA(IF(VLOOKUP($EW60,Tabela1[#All],7,FALSE)&lt;&gt;0,VLOOKUP($EW60,Tabela1[#All],7,FALSE),""),"")</f>
        <v/>
      </c>
      <c r="EZ60" t="str">
        <f ca="1">_xlfn.IFNA(IF(VLOOKUP($EW60,Tabela1[#All],8,FALSE)&lt;&gt;0,VLOOKUP($EW60,Tabela1[#All],8,FALSE),""),"")</f>
        <v/>
      </c>
      <c r="FA60" t="str">
        <f ca="1">_xlfn.IFNA(IF(VLOOKUP($EW60,Tabela1[#All],10,FALSE)&lt;&gt;"0",VLOOKUP($EW60,Tabela1[#All],10,FALSE),""),"")</f>
        <v/>
      </c>
      <c r="FB60" t="str">
        <f t="shared" ca="1" si="201"/>
        <v/>
      </c>
      <c r="FC60" t="str">
        <f t="shared" ca="1" si="202"/>
        <v/>
      </c>
      <c r="FD60" t="str">
        <f t="shared" ca="1" si="203"/>
        <v/>
      </c>
      <c r="FE60" t="str">
        <f t="shared" ca="1" si="204"/>
        <v/>
      </c>
      <c r="FF60" t="str">
        <f t="shared" ca="1" si="205"/>
        <v/>
      </c>
      <c r="FG60" t="str">
        <f t="shared" ca="1" si="206"/>
        <v/>
      </c>
      <c r="FH60" t="str">
        <f t="shared" ca="1" si="207"/>
        <v/>
      </c>
      <c r="FI60" t="str">
        <f t="shared" ca="1" si="103"/>
        <v/>
      </c>
      <c r="FJ60" t="str">
        <f t="shared" ca="1" si="255"/>
        <v/>
      </c>
      <c r="FK60" t="str">
        <f t="shared" ca="1" si="255"/>
        <v/>
      </c>
      <c r="FL60" t="str">
        <f t="shared" ca="1" si="255"/>
        <v/>
      </c>
      <c r="FM60" t="str">
        <f ca="1">_xlfn.IFNA(IF(INDEX('Tabela kolorów'!$A$1:$AP$42,MATCH(FJ60,'Tabela kolorów'!$A$1:$AP$1,0),MATCH(FK60,'Tabela kolorów'!$A$1:$A$42,0))=1,"+","-"),"")</f>
        <v/>
      </c>
      <c r="FN60" s="1" t="str">
        <f ca="1">_xlfn.IFNA(IF(INDEX('Tabela kolorów'!$A$1:$AP$42,MATCH(FJ60,'Tabela kolorów'!$A$1:$AP$1,0),MATCH(FL60,'Tabela kolorów'!$A$1:$A$42,0))=1,"+","-"),"")</f>
        <v/>
      </c>
      <c r="FO60" s="1" t="str">
        <f ca="1">_xlfn.IFNA(IF(INDEX('Tabela kolorów'!$A$1:$AP$42,MATCH(FK60,'Tabela kolorów'!$A$1:$AP$1,0),MATCH(FL60,'Tabela kolorów'!$A$1:$A$42,0))=1,"+","-"),"")</f>
        <v/>
      </c>
      <c r="FP60" t="str">
        <f t="shared" ca="1" si="121"/>
        <v/>
      </c>
      <c r="FQ60" t="str">
        <f t="shared" ca="1" si="208"/>
        <v/>
      </c>
      <c r="FR60" t="str">
        <f t="shared" ca="1" si="209"/>
        <v/>
      </c>
      <c r="FU60">
        <v>54</v>
      </c>
      <c r="FV60" t="str">
        <f t="shared" ca="1" si="210"/>
        <v/>
      </c>
      <c r="FW60" t="str">
        <f ca="1">IF(FV60&lt;&gt;"",VLOOKUP(FV60,Tabela1[],3,FALSE),"")</f>
        <v/>
      </c>
      <c r="FX60" t="str">
        <f t="shared" ca="1" si="273"/>
        <v/>
      </c>
      <c r="FY60" t="str">
        <f t="shared" ca="1" si="273"/>
        <v/>
      </c>
      <c r="FZ60" t="str">
        <f t="shared" ca="1" si="273"/>
        <v/>
      </c>
      <c r="GA60" t="str">
        <f t="shared" ca="1" si="273"/>
        <v/>
      </c>
      <c r="GB60" t="str">
        <f t="shared" ca="1" si="273"/>
        <v/>
      </c>
      <c r="GC60" t="str">
        <f t="shared" ca="1" si="273"/>
        <v/>
      </c>
      <c r="GD60" t="str">
        <f t="shared" ca="1" si="273"/>
        <v/>
      </c>
      <c r="GE60" t="str">
        <f t="shared" ca="1" si="273"/>
        <v/>
      </c>
      <c r="GP60">
        <v>13</v>
      </c>
      <c r="GQ60" t="str">
        <f t="shared" ca="1" si="268"/>
        <v/>
      </c>
      <c r="GR60" t="str">
        <f ca="1">_xlfn.IFNA(IF(VLOOKUP($GQ60,Tabela1[#All],6,FALSE)&lt;&gt;0,VLOOKUP($GQ60,Tabela1[#All],6,FALSE),""),"")</f>
        <v/>
      </c>
      <c r="GS60" t="str">
        <f ca="1">_xlfn.IFNA(IF(VLOOKUP($GQ60,Tabela1[#All],7,FALSE)&lt;&gt;0,VLOOKUP($GQ60,Tabela1[#All],7,FALSE),""),"")</f>
        <v/>
      </c>
      <c r="GT60" t="str">
        <f ca="1">_xlfn.IFNA(IF(VLOOKUP($GQ60,Tabela1[#All],8,FALSE)&lt;&gt;0,VLOOKUP($GQ60,Tabela1[#All],8,FALSE),""),"")</f>
        <v/>
      </c>
      <c r="GU60" t="str">
        <f ca="1">_xlfn.IFNA(IF(VLOOKUP($GQ60,Tabela1[#All],10,FALSE)&lt;&gt;"0",VLOOKUP($GQ60,Tabela1[#All],10,FALSE),""),"")</f>
        <v/>
      </c>
      <c r="GV60" t="str">
        <f t="shared" ca="1" si="211"/>
        <v/>
      </c>
      <c r="GW60" t="str">
        <f t="shared" ca="1" si="212"/>
        <v/>
      </c>
      <c r="GX60" t="str">
        <f t="shared" ca="1" si="213"/>
        <v/>
      </c>
      <c r="GY60" t="str">
        <f t="shared" ca="1" si="214"/>
        <v/>
      </c>
      <c r="GZ60" t="str">
        <f t="shared" ca="1" si="215"/>
        <v/>
      </c>
      <c r="HA60" t="str">
        <f t="shared" ca="1" si="216"/>
        <v/>
      </c>
      <c r="HB60" t="str">
        <f t="shared" ca="1" si="217"/>
        <v/>
      </c>
      <c r="HC60" t="str">
        <f t="shared" ca="1" si="105"/>
        <v/>
      </c>
      <c r="HD60" t="str">
        <f t="shared" ca="1" si="257"/>
        <v/>
      </c>
      <c r="HE60" t="str">
        <f t="shared" ca="1" si="257"/>
        <v/>
      </c>
      <c r="HF60" t="str">
        <f t="shared" ca="1" si="257"/>
        <v/>
      </c>
      <c r="HG60" t="str">
        <f ca="1">_xlfn.IFNA(IF(INDEX('Tabela kolorów'!$A$1:$AP$42,MATCH(HD60,'Tabela kolorów'!$A$1:$AP$1,0),MATCH(HE60,'Tabela kolorów'!$A$1:$A$42,0))=1,"+","-"),"")</f>
        <v/>
      </c>
      <c r="HH60" s="1" t="str">
        <f ca="1">_xlfn.IFNA(IF(INDEX('Tabela kolorów'!$A$1:$AP$42,MATCH(HD60,'Tabela kolorów'!$A$1:$AP$1,0),MATCH(HF60,'Tabela kolorów'!$A$1:$A$42,0))=1,"+","-"),"")</f>
        <v/>
      </c>
      <c r="HI60" s="1" t="str">
        <f ca="1">_xlfn.IFNA(IF(INDEX('Tabela kolorów'!$A$1:$AP$42,MATCH(HE60,'Tabela kolorów'!$A$1:$AP$1,0),MATCH(HF60,'Tabela kolorów'!$A$1:$A$42,0))=1,"+","-"),"")</f>
        <v/>
      </c>
      <c r="HJ60" t="str">
        <f t="shared" ca="1" si="122"/>
        <v/>
      </c>
      <c r="HK60" t="str">
        <f t="shared" ca="1" si="218"/>
        <v/>
      </c>
      <c r="HL60" t="str">
        <f t="shared" ca="1" si="219"/>
        <v/>
      </c>
      <c r="HO60">
        <v>54</v>
      </c>
      <c r="HP60" t="str">
        <f t="shared" ca="1" si="220"/>
        <v/>
      </c>
      <c r="HQ60" t="str">
        <f ca="1">IF(HP60&lt;&gt;"",VLOOKUP(HP60,Tabela1[],3,FALSE),"")</f>
        <v/>
      </c>
      <c r="HR60" t="str">
        <f t="shared" ca="1" si="274"/>
        <v/>
      </c>
      <c r="HS60" t="str">
        <f t="shared" ca="1" si="274"/>
        <v/>
      </c>
      <c r="HT60" t="str">
        <f t="shared" ca="1" si="274"/>
        <v/>
      </c>
      <c r="HU60" t="str">
        <f t="shared" ca="1" si="274"/>
        <v/>
      </c>
      <c r="HV60" t="str">
        <f t="shared" ca="1" si="274"/>
        <v/>
      </c>
      <c r="HW60" t="str">
        <f t="shared" ca="1" si="274"/>
        <v/>
      </c>
      <c r="HX60" t="str">
        <f t="shared" ca="1" si="274"/>
        <v/>
      </c>
      <c r="HY60" t="str">
        <f t="shared" ca="1" si="274"/>
        <v/>
      </c>
      <c r="IJ60">
        <v>13</v>
      </c>
      <c r="IK60" t="str">
        <f t="shared" ca="1" si="269"/>
        <v/>
      </c>
      <c r="IL60" t="str">
        <f ca="1">_xlfn.IFNA(IF(VLOOKUP($IK60,Tabela1[#All],6,FALSE)&lt;&gt;0,VLOOKUP($IK60,Tabela1[#All],6,FALSE),""),"")</f>
        <v/>
      </c>
      <c r="IM60" t="str">
        <f ca="1">_xlfn.IFNA(IF(VLOOKUP($IK60,Tabela1[#All],7,FALSE)&lt;&gt;0,VLOOKUP($IK60,Tabela1[#All],7,FALSE),""),"")</f>
        <v/>
      </c>
      <c r="IN60" t="str">
        <f ca="1">_xlfn.IFNA(IF(VLOOKUP($IK60,Tabela1[#All],8,FALSE)&lt;&gt;0,VLOOKUP($IK60,Tabela1[#All],8,FALSE),""),"")</f>
        <v/>
      </c>
      <c r="IO60" t="str">
        <f ca="1">_xlfn.IFNA(IF(VLOOKUP($IK60,Tabela1[#All],10,FALSE)&lt;&gt;"0",VLOOKUP($IK60,Tabela1[#All],10,FALSE),""),"")</f>
        <v/>
      </c>
      <c r="IP60" t="str">
        <f t="shared" ca="1" si="221"/>
        <v/>
      </c>
      <c r="IQ60" t="str">
        <f t="shared" ca="1" si="222"/>
        <v/>
      </c>
      <c r="IR60" t="str">
        <f t="shared" ca="1" si="223"/>
        <v/>
      </c>
      <c r="IS60" t="str">
        <f t="shared" ca="1" si="224"/>
        <v/>
      </c>
      <c r="IT60" t="str">
        <f t="shared" ca="1" si="225"/>
        <v/>
      </c>
      <c r="IU60" t="str">
        <f t="shared" ca="1" si="226"/>
        <v/>
      </c>
      <c r="IV60" t="str">
        <f t="shared" ca="1" si="227"/>
        <v/>
      </c>
      <c r="IW60" t="str">
        <f t="shared" ca="1" si="107"/>
        <v/>
      </c>
      <c r="IX60" t="str">
        <f t="shared" ca="1" si="259"/>
        <v/>
      </c>
      <c r="IY60" t="str">
        <f t="shared" ca="1" si="259"/>
        <v/>
      </c>
      <c r="IZ60" t="str">
        <f t="shared" ca="1" si="259"/>
        <v/>
      </c>
      <c r="JA60" t="str">
        <f ca="1">_xlfn.IFNA(IF(INDEX('Tabela kolorów'!$A$1:$AP$42,MATCH(IX60,'Tabela kolorów'!$A$1:$AP$1,0),MATCH(IY60,'Tabela kolorów'!$A$1:$A$42,0))=1,"+","-"),"")</f>
        <v/>
      </c>
      <c r="JB60" s="1" t="str">
        <f ca="1">_xlfn.IFNA(IF(INDEX('Tabela kolorów'!$A$1:$AP$42,MATCH(IX60,'Tabela kolorów'!$A$1:$AP$1,0),MATCH(IZ60,'Tabela kolorów'!$A$1:$A$42,0))=1,"+","-"),"")</f>
        <v/>
      </c>
      <c r="JC60" s="1" t="str">
        <f ca="1">_xlfn.IFNA(IF(INDEX('Tabela kolorów'!$A$1:$AP$42,MATCH(IY60,'Tabela kolorów'!$A$1:$AP$1,0),MATCH(IZ60,'Tabela kolorów'!$A$1:$A$42,0))=1,"+","-"),"")</f>
        <v/>
      </c>
      <c r="JD60" t="str">
        <f t="shared" ca="1" si="123"/>
        <v/>
      </c>
      <c r="JE60" t="str">
        <f t="shared" ca="1" si="228"/>
        <v/>
      </c>
      <c r="JF60" t="str">
        <f t="shared" ca="1" si="229"/>
        <v/>
      </c>
      <c r="JI60">
        <v>54</v>
      </c>
      <c r="JJ60" t="str">
        <f t="shared" ca="1" si="230"/>
        <v/>
      </c>
      <c r="JK60" t="str">
        <f ca="1">IF(JJ60&lt;&gt;"",VLOOKUP(JJ60,Tabela1[],3,FALSE),"")</f>
        <v/>
      </c>
      <c r="JL60" t="str">
        <f t="shared" ca="1" si="275"/>
        <v/>
      </c>
      <c r="JM60" t="str">
        <f t="shared" ca="1" si="275"/>
        <v/>
      </c>
      <c r="JN60" t="str">
        <f t="shared" ca="1" si="275"/>
        <v/>
      </c>
      <c r="JO60" t="str">
        <f t="shared" ca="1" si="275"/>
        <v/>
      </c>
      <c r="JP60" t="str">
        <f t="shared" ca="1" si="275"/>
        <v/>
      </c>
      <c r="JQ60" t="str">
        <f t="shared" ca="1" si="275"/>
        <v/>
      </c>
      <c r="JR60" t="str">
        <f t="shared" ca="1" si="275"/>
        <v/>
      </c>
      <c r="JS60" t="str">
        <f t="shared" ca="1" si="275"/>
        <v/>
      </c>
      <c r="KD60">
        <v>13</v>
      </c>
      <c r="KE60" t="str">
        <f t="shared" ca="1" si="270"/>
        <v/>
      </c>
      <c r="KF60" t="str">
        <f ca="1">_xlfn.IFNA(IF(VLOOKUP($KE60,Tabela1[#All],6,FALSE)&lt;&gt;0,VLOOKUP($KE60,Tabela1[#All],6,FALSE),""),"")</f>
        <v/>
      </c>
      <c r="KG60" t="str">
        <f ca="1">_xlfn.IFNA(IF(VLOOKUP($KE60,Tabela1[#All],7,FALSE)&lt;&gt;0,VLOOKUP($KE60,Tabela1[#All],7,FALSE),""),"")</f>
        <v/>
      </c>
      <c r="KH60" t="str">
        <f ca="1">_xlfn.IFNA(IF(VLOOKUP($KE60,Tabela1[#All],8,FALSE)&lt;&gt;0,VLOOKUP($KE60,Tabela1[#All],8,FALSE),""),"")</f>
        <v/>
      </c>
      <c r="KI60" t="str">
        <f ca="1">_xlfn.IFNA(IF(VLOOKUP($KE60,Tabela1[#All],10,FALSE)&lt;&gt;"0",VLOOKUP($KE60,Tabela1[#All],10,FALSE),""),"")</f>
        <v/>
      </c>
      <c r="KJ60" t="str">
        <f t="shared" ca="1" si="239"/>
        <v/>
      </c>
      <c r="KK60" t="str">
        <f t="shared" ca="1" si="240"/>
        <v/>
      </c>
      <c r="KL60" t="str">
        <f t="shared" ca="1" si="241"/>
        <v/>
      </c>
      <c r="KM60" t="str">
        <f t="shared" ca="1" si="231"/>
        <v/>
      </c>
      <c r="KN60" t="str">
        <f t="shared" ca="1" si="232"/>
        <v/>
      </c>
      <c r="KO60" t="str">
        <f t="shared" ca="1" si="233"/>
        <v/>
      </c>
      <c r="KP60" t="str">
        <f t="shared" ca="1" si="234"/>
        <v/>
      </c>
      <c r="KQ60" t="str">
        <f t="shared" ca="1" si="112"/>
        <v/>
      </c>
      <c r="KR60" t="str">
        <f t="shared" ca="1" si="261"/>
        <v/>
      </c>
      <c r="KS60" t="str">
        <f t="shared" ca="1" si="261"/>
        <v/>
      </c>
      <c r="KT60" t="str">
        <f t="shared" ca="1" si="261"/>
        <v/>
      </c>
      <c r="KU60" t="str">
        <f ca="1">_xlfn.IFNA(IF(INDEX('Tabela kolorów'!$A$1:$AP$42,MATCH(KR60,'Tabela kolorów'!$A$1:$AP$1,0),MATCH(KS60,'Tabela kolorów'!$A$1:$A$42,0))=1,"+","-"),"")</f>
        <v/>
      </c>
      <c r="KV60" s="1" t="str">
        <f ca="1">_xlfn.IFNA(IF(INDEX('Tabela kolorów'!$A$1:$AP$42,MATCH(KR60,'Tabela kolorów'!$A$1:$AP$1,0),MATCH(KT60,'Tabela kolorów'!$A$1:$A$42,0))=1,"+","-"),"")</f>
        <v/>
      </c>
      <c r="KW60" s="1" t="str">
        <f ca="1">_xlfn.IFNA(IF(INDEX('Tabela kolorów'!$A$1:$AP$42,MATCH(KS60,'Tabela kolorów'!$A$1:$AP$1,0),MATCH(KT60,'Tabela kolorów'!$A$1:$A$42,0))=1,"+","-"),"")</f>
        <v/>
      </c>
      <c r="KX60" t="str">
        <f t="shared" ca="1" si="133"/>
        <v/>
      </c>
      <c r="KY60" t="str">
        <f t="shared" ca="1" si="235"/>
        <v/>
      </c>
      <c r="KZ60" t="str">
        <f t="shared" ca="1" si="236"/>
        <v/>
      </c>
      <c r="LC60">
        <v>54</v>
      </c>
      <c r="LD60" t="str">
        <f t="shared" ca="1" si="237"/>
        <v/>
      </c>
      <c r="LE60" t="str">
        <f ca="1">IF(LD60&lt;&gt;"",VLOOKUP(LD60,Tabela1[],3,FALSE),"")</f>
        <v/>
      </c>
      <c r="LF60" t="str">
        <f t="shared" ca="1" si="276"/>
        <v/>
      </c>
      <c r="LG60" t="str">
        <f t="shared" ca="1" si="276"/>
        <v/>
      </c>
      <c r="LH60" t="str">
        <f t="shared" ca="1" si="276"/>
        <v/>
      </c>
      <c r="LI60" t="str">
        <f t="shared" ca="1" si="276"/>
        <v/>
      </c>
      <c r="LJ60" t="str">
        <f t="shared" ca="1" si="276"/>
        <v/>
      </c>
      <c r="LK60" t="str">
        <f t="shared" ca="1" si="276"/>
        <v/>
      </c>
      <c r="LL60" t="str">
        <f t="shared" ca="1" si="276"/>
        <v/>
      </c>
      <c r="LM60" t="str">
        <f t="shared" ca="1" si="276"/>
        <v/>
      </c>
    </row>
    <row r="61" spans="12:325" x14ac:dyDescent="0.3">
      <c r="L61" s="679">
        <v>12</v>
      </c>
      <c r="N61" s="672" t="str">
        <f>_xlfn.IFNA(IF(VLOOKUP($M61,Tabela1[#All],6,FALSE)&lt;&gt;0,VLOOKUP($M61,Tabela1[#All],6,FALSE),""),"")</f>
        <v/>
      </c>
      <c r="O61" s="672" t="str">
        <f>_xlfn.IFNA(IF(VLOOKUP($M61,Tabela1[#All],7,FALSE)&lt;&gt;0,VLOOKUP($M61,Tabela1[#All],7,FALSE),""),"")</f>
        <v/>
      </c>
      <c r="P61" s="672" t="str">
        <f>_xlfn.IFNA(IF(VLOOKUP($M61,Tabela1[#All],8,FALSE)&lt;&gt;0,VLOOKUP($M61,Tabela1[#All],8,FALSE),""),"")</f>
        <v/>
      </c>
      <c r="Q61" s="684" t="str">
        <f>_xlfn.IFNA(IF(VLOOKUP($M61,Tabela1[#All],10,FALSE)&lt;&gt;"0",VLOOKUP($M61,Tabela1[#All],10,FALSE),""),"")</f>
        <v/>
      </c>
      <c r="R61" s="686" t="str">
        <f t="shared" si="242"/>
        <v/>
      </c>
      <c r="S61" s="672" t="str">
        <f t="shared" si="243"/>
        <v/>
      </c>
      <c r="T61" s="672" t="str">
        <f t="shared" si="244"/>
        <v/>
      </c>
      <c r="U61" s="672" t="str">
        <f t="shared" si="245"/>
        <v/>
      </c>
      <c r="V61" s="672" t="str">
        <f t="shared" si="246"/>
        <v/>
      </c>
      <c r="W61" s="672" t="str">
        <f t="shared" si="247"/>
        <v/>
      </c>
      <c r="X61" s="687" t="str">
        <f t="shared" si="248"/>
        <v/>
      </c>
      <c r="Y61" s="686" t="str">
        <f t="shared" si="129"/>
        <v/>
      </c>
      <c r="Z61" s="672" t="str">
        <f t="shared" si="264"/>
        <v/>
      </c>
      <c r="AA61" s="672" t="str">
        <f t="shared" si="264"/>
        <v/>
      </c>
      <c r="AB61" s="679" t="str">
        <f t="shared" si="264"/>
        <v/>
      </c>
      <c r="AC61" s="685" t="str">
        <f>_xlfn.IFNA(IF(INDEX('Tabela kolorów'!$A$1:$AP$42,MATCH(Z61,'Tabela kolorów'!$A$1:$AP$1,0),MATCH(AA61,'Tabela kolorów'!$A$1:$A$42,0))=1,"+","-"),"")</f>
        <v/>
      </c>
      <c r="AD61" s="10" t="str">
        <f>_xlfn.IFNA(IF(INDEX('Tabela kolorów'!$A$1:$AP$42,MATCH(Z61,'Tabela kolorów'!$A$1:$AP$1,0),MATCH(AB61,'Tabela kolorów'!$A$1:$A$42,0))=1,"+","-"),"")</f>
        <v/>
      </c>
      <c r="AE61" s="10" t="str">
        <f>_xlfn.IFNA(IF(INDEX('Tabela kolorów'!$A$1:$AP$42,MATCH(AA61,'Tabela kolorów'!$A$1:$AP$1,0),MATCH(AB61,'Tabela kolorów'!$A$1:$A$42,0))=1,"+","-"),"")</f>
        <v/>
      </c>
      <c r="AF61" s="679" t="str">
        <f t="shared" si="136"/>
        <v/>
      </c>
      <c r="AG61" s="688" t="str">
        <f t="shared" si="249"/>
        <v/>
      </c>
      <c r="AH61" s="701" t="str">
        <f t="shared" si="250"/>
        <v/>
      </c>
      <c r="AK61" s="10">
        <v>54</v>
      </c>
      <c r="AL61" s="672" t="str">
        <f t="shared" ca="1" si="238"/>
        <v/>
      </c>
      <c r="AM61" s="672" t="str">
        <f ca="1">IF(AL61&lt;&gt;"",VLOOKUP(AL61,Tabela1[],3,FALSE),"")</f>
        <v/>
      </c>
      <c r="AN61" s="672" t="str">
        <f t="shared" ca="1" si="277"/>
        <v/>
      </c>
      <c r="AO61" s="672" t="str">
        <f t="shared" ca="1" si="277"/>
        <v/>
      </c>
      <c r="AP61" s="672" t="str">
        <f t="shared" ca="1" si="277"/>
        <v/>
      </c>
      <c r="AQ61" s="672" t="str">
        <f t="shared" ca="1" si="277"/>
        <v/>
      </c>
      <c r="AR61" s="672" t="str">
        <f t="shared" ca="1" si="277"/>
        <v/>
      </c>
      <c r="AS61" s="672" t="str">
        <f t="shared" ca="1" si="277"/>
        <v/>
      </c>
      <c r="AT61" s="672" t="str">
        <f t="shared" ca="1" si="277"/>
        <v/>
      </c>
      <c r="AU61" s="672" t="str">
        <f t="shared" ca="1" si="277"/>
        <v/>
      </c>
      <c r="BG61" s="392"/>
      <c r="BH61">
        <v>14</v>
      </c>
      <c r="BI61" t="str">
        <f t="shared" ca="1" si="265"/>
        <v/>
      </c>
      <c r="BJ61" t="str">
        <f ca="1">_xlfn.IFNA(IF(VLOOKUP($BI61,Tabela1[#All],6,FALSE)&lt;&gt;0,VLOOKUP($BI61,Tabela1[#All],6,FALSE),""),"")</f>
        <v/>
      </c>
      <c r="BK61" t="str">
        <f ca="1">_xlfn.IFNA(IF(VLOOKUP($BI61,Tabela1[#All],7,FALSE)&lt;&gt;0,VLOOKUP($BI61,Tabela1[#All],7,FALSE),""),"")</f>
        <v/>
      </c>
      <c r="BL61" t="str">
        <f ca="1">_xlfn.IFNA(IF(VLOOKUP($BI61,Tabela1[#All],8,FALSE)&lt;&gt;0,VLOOKUP($BI61,Tabela1[#All],8,FALSE),""),"")</f>
        <v/>
      </c>
      <c r="BM61" t="str">
        <f ca="1">_xlfn.IFNA(IF(VLOOKUP($BI61,Tabela1[#All],10,FALSE)&lt;&gt;"0",VLOOKUP($BI61,Tabela1[#All],10,FALSE),""),"")</f>
        <v/>
      </c>
      <c r="BN61" t="str">
        <f t="shared" ca="1" si="181"/>
        <v/>
      </c>
      <c r="BO61" t="str">
        <f t="shared" ca="1" si="182"/>
        <v/>
      </c>
      <c r="BP61" t="str">
        <f t="shared" ca="1" si="183"/>
        <v/>
      </c>
      <c r="BQ61" t="str">
        <f t="shared" ca="1" si="184"/>
        <v/>
      </c>
      <c r="BR61" t="str">
        <f t="shared" ca="1" si="185"/>
        <v/>
      </c>
      <c r="BS61" t="str">
        <f t="shared" ca="1" si="186"/>
        <v/>
      </c>
      <c r="BT61" t="str">
        <f t="shared" ca="1" si="187"/>
        <v/>
      </c>
      <c r="BU61" t="str">
        <f t="shared" ca="1" si="97"/>
        <v/>
      </c>
      <c r="BV61" t="str">
        <f t="shared" ca="1" si="251"/>
        <v/>
      </c>
      <c r="BW61" t="str">
        <f t="shared" ca="1" si="251"/>
        <v/>
      </c>
      <c r="BX61" t="str">
        <f t="shared" ca="1" si="251"/>
        <v/>
      </c>
      <c r="BY61" t="str">
        <f ca="1">_xlfn.IFNA(IF(INDEX('Tabela kolorów'!$A$1:$AP$42,MATCH(BV61,'Tabela kolorów'!$A$1:$AP$1,0),MATCH(BW61,'Tabela kolorów'!$A$1:$A$42,0))=1,"+","-"),"")</f>
        <v/>
      </c>
      <c r="BZ61" s="1" t="str">
        <f ca="1">_xlfn.IFNA(IF(INDEX('Tabela kolorów'!$A$1:$AP$42,MATCH(BV61,'Tabela kolorów'!$A$1:$AP$1,0),MATCH(BX61,'Tabela kolorów'!$A$1:$A$42,0))=1,"+","-"),"")</f>
        <v/>
      </c>
      <c r="CA61" s="1" t="str">
        <f ca="1">_xlfn.IFNA(IF(INDEX('Tabela kolorów'!$A$1:$AP$42,MATCH(BW61,'Tabela kolorów'!$A$1:$AP$1,0),MATCH(BX61,'Tabela kolorów'!$A$1:$A$42,0))=1,"+","-"),"")</f>
        <v/>
      </c>
      <c r="CB61" t="str">
        <f t="shared" ca="1" si="98"/>
        <v/>
      </c>
      <c r="CC61" t="str">
        <f t="shared" ca="1" si="188"/>
        <v/>
      </c>
      <c r="CD61" t="str">
        <f t="shared" ca="1" si="189"/>
        <v/>
      </c>
      <c r="CG61">
        <v>55</v>
      </c>
      <c r="CH61" t="str">
        <f t="shared" ca="1" si="190"/>
        <v/>
      </c>
      <c r="CI61" t="str">
        <f ca="1">IF(CH61&lt;&gt;"",VLOOKUP(CH61,Tabela1[],3,FALSE),"")</f>
        <v/>
      </c>
      <c r="CJ61" t="str">
        <f t="shared" ca="1" si="271"/>
        <v/>
      </c>
      <c r="CK61" t="str">
        <f t="shared" ca="1" si="271"/>
        <v/>
      </c>
      <c r="CL61" t="str">
        <f t="shared" ca="1" si="271"/>
        <v/>
      </c>
      <c r="CM61" t="str">
        <f t="shared" ca="1" si="271"/>
        <v/>
      </c>
      <c r="CN61" t="str">
        <f t="shared" ca="1" si="271"/>
        <v/>
      </c>
      <c r="CO61" t="str">
        <f t="shared" ca="1" si="271"/>
        <v/>
      </c>
      <c r="CP61" t="str">
        <f t="shared" ca="1" si="271"/>
        <v/>
      </c>
      <c r="CQ61" t="str">
        <f t="shared" ca="1" si="271"/>
        <v/>
      </c>
      <c r="DB61">
        <v>14</v>
      </c>
      <c r="DC61" t="str">
        <f t="shared" ca="1" si="266"/>
        <v/>
      </c>
      <c r="DD61" t="str">
        <f ca="1">_xlfn.IFNA(IF(VLOOKUP($DC61,Tabela1[#All],6,FALSE)&lt;&gt;0,VLOOKUP($DC61,Tabela1[#All],6,FALSE),""),"")</f>
        <v/>
      </c>
      <c r="DE61" t="str">
        <f ca="1">_xlfn.IFNA(IF(VLOOKUP($DC61,Tabela1[#All],7,FALSE)&lt;&gt;0,VLOOKUP($DC61,Tabela1[#All],7,FALSE),""),"")</f>
        <v/>
      </c>
      <c r="DF61" t="str">
        <f ca="1">_xlfn.IFNA(IF(VLOOKUP($DC61,Tabela1[#All],8,FALSE)&lt;&gt;0,VLOOKUP($DC61,Tabela1[#All],8,FALSE),""),"")</f>
        <v/>
      </c>
      <c r="DG61" t="str">
        <f ca="1">_xlfn.IFNA(IF(VLOOKUP($DC61,Tabela1[#All],10,FALSE)&lt;&gt;"0",VLOOKUP($DC61,Tabela1[#All],10,FALSE),""),"")</f>
        <v/>
      </c>
      <c r="DH61" t="str">
        <f t="shared" ca="1" si="191"/>
        <v/>
      </c>
      <c r="DI61" t="str">
        <f t="shared" ca="1" si="192"/>
        <v/>
      </c>
      <c r="DJ61" t="str">
        <f t="shared" ca="1" si="193"/>
        <v/>
      </c>
      <c r="DK61" t="str">
        <f t="shared" ca="1" si="194"/>
        <v/>
      </c>
      <c r="DL61" t="str">
        <f t="shared" ca="1" si="195"/>
        <v/>
      </c>
      <c r="DM61" t="str">
        <f t="shared" ca="1" si="196"/>
        <v/>
      </c>
      <c r="DN61" t="str">
        <f t="shared" ca="1" si="197"/>
        <v/>
      </c>
      <c r="DO61" t="str">
        <f t="shared" ca="1" si="134"/>
        <v/>
      </c>
      <c r="DP61" t="str">
        <f t="shared" ca="1" si="253"/>
        <v/>
      </c>
      <c r="DQ61" t="str">
        <f t="shared" ca="1" si="253"/>
        <v/>
      </c>
      <c r="DR61" t="str">
        <f t="shared" ca="1" si="253"/>
        <v/>
      </c>
      <c r="DS61" t="str">
        <f ca="1">_xlfn.IFNA(IF(INDEX('Tabela kolorów'!$A$1:$AP$42,MATCH(DP61,'Tabela kolorów'!$A$1:$AP$1,0),MATCH(DQ61,'Tabela kolorów'!$A$1:$A$42,0))=1,"+","-"),"")</f>
        <v/>
      </c>
      <c r="DT61" s="1" t="str">
        <f ca="1">_xlfn.IFNA(IF(INDEX('Tabela kolorów'!$A$1:$AP$42,MATCH(DP61,'Tabela kolorów'!$A$1:$AP$1,0),MATCH(DR61,'Tabela kolorów'!$A$1:$A$42,0))=1,"+","-"),"")</f>
        <v/>
      </c>
      <c r="DU61" s="1" t="str">
        <f ca="1">_xlfn.IFNA(IF(INDEX('Tabela kolorów'!$A$1:$AP$42,MATCH(DQ61,'Tabela kolorów'!$A$1:$AP$1,0),MATCH(DR61,'Tabela kolorów'!$A$1:$A$42,0))=1,"+","-"),"")</f>
        <v/>
      </c>
      <c r="DV61" t="str">
        <f t="shared" ca="1" si="120"/>
        <v/>
      </c>
      <c r="DW61" t="str">
        <f t="shared" ca="1" si="198"/>
        <v/>
      </c>
      <c r="DX61" t="str">
        <f t="shared" ca="1" si="199"/>
        <v/>
      </c>
      <c r="EA61">
        <v>55</v>
      </c>
      <c r="EB61" t="str">
        <f t="shared" ca="1" si="200"/>
        <v/>
      </c>
      <c r="EC61" t="str">
        <f ca="1">IF(EB61&lt;&gt;"",VLOOKUP(EB61,Tabela1[],3,FALSE),"")</f>
        <v/>
      </c>
      <c r="ED61" t="str">
        <f t="shared" ca="1" si="272"/>
        <v/>
      </c>
      <c r="EE61" t="str">
        <f t="shared" ca="1" si="272"/>
        <v/>
      </c>
      <c r="EF61" t="str">
        <f t="shared" ca="1" si="272"/>
        <v/>
      </c>
      <c r="EG61" t="str">
        <f t="shared" ca="1" si="272"/>
        <v/>
      </c>
      <c r="EH61" t="str">
        <f t="shared" ca="1" si="272"/>
        <v/>
      </c>
      <c r="EI61" t="str">
        <f t="shared" ca="1" si="272"/>
        <v/>
      </c>
      <c r="EJ61" t="str">
        <f t="shared" ca="1" si="272"/>
        <v/>
      </c>
      <c r="EK61" t="str">
        <f t="shared" ca="1" si="272"/>
        <v/>
      </c>
      <c r="EV61">
        <v>14</v>
      </c>
      <c r="EW61" t="str">
        <f t="shared" ca="1" si="267"/>
        <v/>
      </c>
      <c r="EX61" t="str">
        <f ca="1">_xlfn.IFNA(IF(VLOOKUP($EW61,Tabela1[#All],6,FALSE)&lt;&gt;0,VLOOKUP($EW61,Tabela1[#All],6,FALSE),""),"")</f>
        <v/>
      </c>
      <c r="EY61" t="str">
        <f ca="1">_xlfn.IFNA(IF(VLOOKUP($EW61,Tabela1[#All],7,FALSE)&lt;&gt;0,VLOOKUP($EW61,Tabela1[#All],7,FALSE),""),"")</f>
        <v/>
      </c>
      <c r="EZ61" t="str">
        <f ca="1">_xlfn.IFNA(IF(VLOOKUP($EW61,Tabela1[#All],8,FALSE)&lt;&gt;0,VLOOKUP($EW61,Tabela1[#All],8,FALSE),""),"")</f>
        <v/>
      </c>
      <c r="FA61" t="str">
        <f ca="1">_xlfn.IFNA(IF(VLOOKUP($EW61,Tabela1[#All],10,FALSE)&lt;&gt;"0",VLOOKUP($EW61,Tabela1[#All],10,FALSE),""),"")</f>
        <v/>
      </c>
      <c r="FB61" t="str">
        <f t="shared" ca="1" si="201"/>
        <v/>
      </c>
      <c r="FC61" t="str">
        <f t="shared" ca="1" si="202"/>
        <v/>
      </c>
      <c r="FD61" t="str">
        <f t="shared" ca="1" si="203"/>
        <v/>
      </c>
      <c r="FE61" t="str">
        <f t="shared" ca="1" si="204"/>
        <v/>
      </c>
      <c r="FF61" t="str">
        <f t="shared" ca="1" si="205"/>
        <v/>
      </c>
      <c r="FG61" t="str">
        <f t="shared" ca="1" si="206"/>
        <v/>
      </c>
      <c r="FH61" t="str">
        <f t="shared" ca="1" si="207"/>
        <v/>
      </c>
      <c r="FI61" t="str">
        <f t="shared" ca="1" si="103"/>
        <v/>
      </c>
      <c r="FJ61" t="str">
        <f t="shared" ca="1" si="255"/>
        <v/>
      </c>
      <c r="FK61" t="str">
        <f t="shared" ca="1" si="255"/>
        <v/>
      </c>
      <c r="FL61" t="str">
        <f t="shared" ca="1" si="255"/>
        <v/>
      </c>
      <c r="FM61" t="str">
        <f ca="1">_xlfn.IFNA(IF(INDEX('Tabela kolorów'!$A$1:$AP$42,MATCH(FJ61,'Tabela kolorów'!$A$1:$AP$1,0),MATCH(FK61,'Tabela kolorów'!$A$1:$A$42,0))=1,"+","-"),"")</f>
        <v/>
      </c>
      <c r="FN61" s="1" t="str">
        <f ca="1">_xlfn.IFNA(IF(INDEX('Tabela kolorów'!$A$1:$AP$42,MATCH(FJ61,'Tabela kolorów'!$A$1:$AP$1,0),MATCH(FL61,'Tabela kolorów'!$A$1:$A$42,0))=1,"+","-"),"")</f>
        <v/>
      </c>
      <c r="FO61" s="1" t="str">
        <f ca="1">_xlfn.IFNA(IF(INDEX('Tabela kolorów'!$A$1:$AP$42,MATCH(FK61,'Tabela kolorów'!$A$1:$AP$1,0),MATCH(FL61,'Tabela kolorów'!$A$1:$A$42,0))=1,"+","-"),"")</f>
        <v/>
      </c>
      <c r="FP61" t="str">
        <f t="shared" ca="1" si="121"/>
        <v/>
      </c>
      <c r="FQ61" t="str">
        <f t="shared" ca="1" si="208"/>
        <v/>
      </c>
      <c r="FR61" t="str">
        <f t="shared" ca="1" si="209"/>
        <v/>
      </c>
      <c r="FU61">
        <v>55</v>
      </c>
      <c r="FV61" t="str">
        <f t="shared" ca="1" si="210"/>
        <v/>
      </c>
      <c r="FW61" t="str">
        <f ca="1">IF(FV61&lt;&gt;"",VLOOKUP(FV61,Tabela1[],3,FALSE),"")</f>
        <v/>
      </c>
      <c r="FX61" t="str">
        <f t="shared" ca="1" si="273"/>
        <v/>
      </c>
      <c r="FY61" t="str">
        <f t="shared" ca="1" si="273"/>
        <v/>
      </c>
      <c r="FZ61" t="str">
        <f t="shared" ca="1" si="273"/>
        <v/>
      </c>
      <c r="GA61" t="str">
        <f t="shared" ca="1" si="273"/>
        <v/>
      </c>
      <c r="GB61" t="str">
        <f t="shared" ca="1" si="273"/>
        <v/>
      </c>
      <c r="GC61" t="str">
        <f t="shared" ca="1" si="273"/>
        <v/>
      </c>
      <c r="GD61" t="str">
        <f t="shared" ca="1" si="273"/>
        <v/>
      </c>
      <c r="GE61" t="str">
        <f t="shared" ca="1" si="273"/>
        <v/>
      </c>
      <c r="GP61">
        <v>14</v>
      </c>
      <c r="GQ61" t="str">
        <f t="shared" ca="1" si="268"/>
        <v/>
      </c>
      <c r="GR61" t="str">
        <f ca="1">_xlfn.IFNA(IF(VLOOKUP($GQ61,Tabela1[#All],6,FALSE)&lt;&gt;0,VLOOKUP($GQ61,Tabela1[#All],6,FALSE),""),"")</f>
        <v/>
      </c>
      <c r="GS61" t="str">
        <f ca="1">_xlfn.IFNA(IF(VLOOKUP($GQ61,Tabela1[#All],7,FALSE)&lt;&gt;0,VLOOKUP($GQ61,Tabela1[#All],7,FALSE),""),"")</f>
        <v/>
      </c>
      <c r="GT61" t="str">
        <f ca="1">_xlfn.IFNA(IF(VLOOKUP($GQ61,Tabela1[#All],8,FALSE)&lt;&gt;0,VLOOKUP($GQ61,Tabela1[#All],8,FALSE),""),"")</f>
        <v/>
      </c>
      <c r="GU61" t="str">
        <f ca="1">_xlfn.IFNA(IF(VLOOKUP($GQ61,Tabela1[#All],10,FALSE)&lt;&gt;"0",VLOOKUP($GQ61,Tabela1[#All],10,FALSE),""),"")</f>
        <v/>
      </c>
      <c r="GV61" t="str">
        <f t="shared" ca="1" si="211"/>
        <v/>
      </c>
      <c r="GW61" t="str">
        <f t="shared" ca="1" si="212"/>
        <v/>
      </c>
      <c r="GX61" t="str">
        <f t="shared" ca="1" si="213"/>
        <v/>
      </c>
      <c r="GY61" t="str">
        <f t="shared" ca="1" si="214"/>
        <v/>
      </c>
      <c r="GZ61" t="str">
        <f t="shared" ca="1" si="215"/>
        <v/>
      </c>
      <c r="HA61" t="str">
        <f t="shared" ca="1" si="216"/>
        <v/>
      </c>
      <c r="HB61" t="str">
        <f t="shared" ca="1" si="217"/>
        <v/>
      </c>
      <c r="HC61" t="str">
        <f t="shared" ca="1" si="105"/>
        <v/>
      </c>
      <c r="HD61" t="str">
        <f t="shared" ca="1" si="257"/>
        <v/>
      </c>
      <c r="HE61" t="str">
        <f t="shared" ca="1" si="257"/>
        <v/>
      </c>
      <c r="HF61" t="str">
        <f t="shared" ca="1" si="257"/>
        <v/>
      </c>
      <c r="HG61" t="str">
        <f ca="1">_xlfn.IFNA(IF(INDEX('Tabela kolorów'!$A$1:$AP$42,MATCH(HD61,'Tabela kolorów'!$A$1:$AP$1,0),MATCH(HE61,'Tabela kolorów'!$A$1:$A$42,0))=1,"+","-"),"")</f>
        <v/>
      </c>
      <c r="HH61" s="1" t="str">
        <f ca="1">_xlfn.IFNA(IF(INDEX('Tabela kolorów'!$A$1:$AP$42,MATCH(HD61,'Tabela kolorów'!$A$1:$AP$1,0),MATCH(HF61,'Tabela kolorów'!$A$1:$A$42,0))=1,"+","-"),"")</f>
        <v/>
      </c>
      <c r="HI61" s="1" t="str">
        <f ca="1">_xlfn.IFNA(IF(INDEX('Tabela kolorów'!$A$1:$AP$42,MATCH(HE61,'Tabela kolorów'!$A$1:$AP$1,0),MATCH(HF61,'Tabela kolorów'!$A$1:$A$42,0))=1,"+","-"),"")</f>
        <v/>
      </c>
      <c r="HJ61" t="str">
        <f t="shared" ca="1" si="122"/>
        <v/>
      </c>
      <c r="HK61" t="str">
        <f t="shared" ca="1" si="218"/>
        <v/>
      </c>
      <c r="HL61" t="str">
        <f t="shared" ca="1" si="219"/>
        <v/>
      </c>
      <c r="HO61">
        <v>55</v>
      </c>
      <c r="HP61" t="str">
        <f t="shared" ca="1" si="220"/>
        <v/>
      </c>
      <c r="HQ61" t="str">
        <f ca="1">IF(HP61&lt;&gt;"",VLOOKUP(HP61,Tabela1[],3,FALSE),"")</f>
        <v/>
      </c>
      <c r="HR61" t="str">
        <f t="shared" ca="1" si="274"/>
        <v/>
      </c>
      <c r="HS61" t="str">
        <f t="shared" ca="1" si="274"/>
        <v/>
      </c>
      <c r="HT61" t="str">
        <f t="shared" ca="1" si="274"/>
        <v/>
      </c>
      <c r="HU61" t="str">
        <f t="shared" ca="1" si="274"/>
        <v/>
      </c>
      <c r="HV61" t="str">
        <f t="shared" ca="1" si="274"/>
        <v/>
      </c>
      <c r="HW61" t="str">
        <f t="shared" ca="1" si="274"/>
        <v/>
      </c>
      <c r="HX61" t="str">
        <f t="shared" ca="1" si="274"/>
        <v/>
      </c>
      <c r="HY61" t="str">
        <f t="shared" ca="1" si="274"/>
        <v/>
      </c>
      <c r="IJ61">
        <v>14</v>
      </c>
      <c r="IK61" t="str">
        <f t="shared" ca="1" si="269"/>
        <v/>
      </c>
      <c r="IL61" t="str">
        <f ca="1">_xlfn.IFNA(IF(VLOOKUP($IK61,Tabela1[#All],6,FALSE)&lt;&gt;0,VLOOKUP($IK61,Tabela1[#All],6,FALSE),""),"")</f>
        <v/>
      </c>
      <c r="IM61" t="str">
        <f ca="1">_xlfn.IFNA(IF(VLOOKUP($IK61,Tabela1[#All],7,FALSE)&lt;&gt;0,VLOOKUP($IK61,Tabela1[#All],7,FALSE),""),"")</f>
        <v/>
      </c>
      <c r="IN61" t="str">
        <f ca="1">_xlfn.IFNA(IF(VLOOKUP($IK61,Tabela1[#All],8,FALSE)&lt;&gt;0,VLOOKUP($IK61,Tabela1[#All],8,FALSE),""),"")</f>
        <v/>
      </c>
      <c r="IO61" t="str">
        <f ca="1">_xlfn.IFNA(IF(VLOOKUP($IK61,Tabela1[#All],10,FALSE)&lt;&gt;"0",VLOOKUP($IK61,Tabela1[#All],10,FALSE),""),"")</f>
        <v/>
      </c>
      <c r="IP61" t="str">
        <f t="shared" ca="1" si="221"/>
        <v/>
      </c>
      <c r="IQ61" t="str">
        <f t="shared" ca="1" si="222"/>
        <v/>
      </c>
      <c r="IR61" t="str">
        <f t="shared" ca="1" si="223"/>
        <v/>
      </c>
      <c r="IS61" t="str">
        <f t="shared" ca="1" si="224"/>
        <v/>
      </c>
      <c r="IT61" t="str">
        <f t="shared" ca="1" si="225"/>
        <v/>
      </c>
      <c r="IU61" t="str">
        <f t="shared" ca="1" si="226"/>
        <v/>
      </c>
      <c r="IV61" t="str">
        <f t="shared" ca="1" si="227"/>
        <v/>
      </c>
      <c r="IW61" t="str">
        <f t="shared" ca="1" si="107"/>
        <v/>
      </c>
      <c r="IX61" t="str">
        <f t="shared" ca="1" si="259"/>
        <v/>
      </c>
      <c r="IY61" t="str">
        <f t="shared" ca="1" si="259"/>
        <v/>
      </c>
      <c r="IZ61" t="str">
        <f t="shared" ca="1" si="259"/>
        <v/>
      </c>
      <c r="JA61" t="str">
        <f ca="1">_xlfn.IFNA(IF(INDEX('Tabela kolorów'!$A$1:$AP$42,MATCH(IX61,'Tabela kolorów'!$A$1:$AP$1,0),MATCH(IY61,'Tabela kolorów'!$A$1:$A$42,0))=1,"+","-"),"")</f>
        <v/>
      </c>
      <c r="JB61" s="1" t="str">
        <f ca="1">_xlfn.IFNA(IF(INDEX('Tabela kolorów'!$A$1:$AP$42,MATCH(IX61,'Tabela kolorów'!$A$1:$AP$1,0),MATCH(IZ61,'Tabela kolorów'!$A$1:$A$42,0))=1,"+","-"),"")</f>
        <v/>
      </c>
      <c r="JC61" s="1" t="str">
        <f ca="1">_xlfn.IFNA(IF(INDEX('Tabela kolorów'!$A$1:$AP$42,MATCH(IY61,'Tabela kolorów'!$A$1:$AP$1,0),MATCH(IZ61,'Tabela kolorów'!$A$1:$A$42,0))=1,"+","-"),"")</f>
        <v/>
      </c>
      <c r="JD61" t="str">
        <f t="shared" ca="1" si="123"/>
        <v/>
      </c>
      <c r="JE61" t="str">
        <f t="shared" ca="1" si="228"/>
        <v/>
      </c>
      <c r="JF61" t="str">
        <f t="shared" ca="1" si="229"/>
        <v/>
      </c>
      <c r="JI61">
        <v>55</v>
      </c>
      <c r="JJ61" t="str">
        <f t="shared" ca="1" si="230"/>
        <v/>
      </c>
      <c r="JK61" t="str">
        <f ca="1">IF(JJ61&lt;&gt;"",VLOOKUP(JJ61,Tabela1[],3,FALSE),"")</f>
        <v/>
      </c>
      <c r="JL61" t="str">
        <f t="shared" ca="1" si="275"/>
        <v/>
      </c>
      <c r="JM61" t="str">
        <f t="shared" ca="1" si="275"/>
        <v/>
      </c>
      <c r="JN61" t="str">
        <f t="shared" ca="1" si="275"/>
        <v/>
      </c>
      <c r="JO61" t="str">
        <f t="shared" ca="1" si="275"/>
        <v/>
      </c>
      <c r="JP61" t="str">
        <f t="shared" ca="1" si="275"/>
        <v/>
      </c>
      <c r="JQ61" t="str">
        <f t="shared" ca="1" si="275"/>
        <v/>
      </c>
      <c r="JR61" t="str">
        <f t="shared" ca="1" si="275"/>
        <v/>
      </c>
      <c r="JS61" t="str">
        <f t="shared" ca="1" si="275"/>
        <v/>
      </c>
      <c r="KD61">
        <v>14</v>
      </c>
      <c r="KE61" t="str">
        <f t="shared" ca="1" si="270"/>
        <v/>
      </c>
      <c r="KF61" t="str">
        <f ca="1">_xlfn.IFNA(IF(VLOOKUP($KE61,Tabela1[#All],6,FALSE)&lt;&gt;0,VLOOKUP($KE61,Tabela1[#All],6,FALSE),""),"")</f>
        <v/>
      </c>
      <c r="KG61" t="str">
        <f ca="1">_xlfn.IFNA(IF(VLOOKUP($KE61,Tabela1[#All],7,FALSE)&lt;&gt;0,VLOOKUP($KE61,Tabela1[#All],7,FALSE),""),"")</f>
        <v/>
      </c>
      <c r="KH61" t="str">
        <f ca="1">_xlfn.IFNA(IF(VLOOKUP($KE61,Tabela1[#All],8,FALSE)&lt;&gt;0,VLOOKUP($KE61,Tabela1[#All],8,FALSE),""),"")</f>
        <v/>
      </c>
      <c r="KI61" t="str">
        <f ca="1">_xlfn.IFNA(IF(VLOOKUP($KE61,Tabela1[#All],10,FALSE)&lt;&gt;"0",VLOOKUP($KE61,Tabela1[#All],10,FALSE),""),"")</f>
        <v/>
      </c>
      <c r="KJ61" t="str">
        <f t="shared" ca="1" si="239"/>
        <v/>
      </c>
      <c r="KK61" t="str">
        <f t="shared" ca="1" si="240"/>
        <v/>
      </c>
      <c r="KL61" t="str">
        <f t="shared" ca="1" si="241"/>
        <v/>
      </c>
      <c r="KM61" t="str">
        <f t="shared" ca="1" si="231"/>
        <v/>
      </c>
      <c r="KN61" t="str">
        <f t="shared" ca="1" si="232"/>
        <v/>
      </c>
      <c r="KO61" t="str">
        <f t="shared" ca="1" si="233"/>
        <v/>
      </c>
      <c r="KP61" t="str">
        <f t="shared" ca="1" si="234"/>
        <v/>
      </c>
      <c r="KQ61" t="str">
        <f t="shared" ca="1" si="112"/>
        <v/>
      </c>
      <c r="KR61" t="str">
        <f t="shared" ca="1" si="261"/>
        <v/>
      </c>
      <c r="KS61" t="str">
        <f t="shared" ca="1" si="261"/>
        <v/>
      </c>
      <c r="KT61" t="str">
        <f t="shared" ca="1" si="261"/>
        <v/>
      </c>
      <c r="KU61" t="str">
        <f ca="1">_xlfn.IFNA(IF(INDEX('Tabela kolorów'!$A$1:$AP$42,MATCH(KR61,'Tabela kolorów'!$A$1:$AP$1,0),MATCH(KS61,'Tabela kolorów'!$A$1:$A$42,0))=1,"+","-"),"")</f>
        <v/>
      </c>
      <c r="KV61" s="1" t="str">
        <f ca="1">_xlfn.IFNA(IF(INDEX('Tabela kolorów'!$A$1:$AP$42,MATCH(KR61,'Tabela kolorów'!$A$1:$AP$1,0),MATCH(KT61,'Tabela kolorów'!$A$1:$A$42,0))=1,"+","-"),"")</f>
        <v/>
      </c>
      <c r="KW61" s="1" t="str">
        <f ca="1">_xlfn.IFNA(IF(INDEX('Tabela kolorów'!$A$1:$AP$42,MATCH(KS61,'Tabela kolorów'!$A$1:$AP$1,0),MATCH(KT61,'Tabela kolorów'!$A$1:$A$42,0))=1,"+","-"),"")</f>
        <v/>
      </c>
      <c r="KX61" t="str">
        <f t="shared" ca="1" si="133"/>
        <v/>
      </c>
      <c r="KY61" t="str">
        <f t="shared" ca="1" si="235"/>
        <v/>
      </c>
      <c r="KZ61" t="str">
        <f t="shared" ca="1" si="236"/>
        <v/>
      </c>
      <c r="LC61">
        <v>55</v>
      </c>
      <c r="LD61" t="str">
        <f t="shared" ca="1" si="237"/>
        <v/>
      </c>
      <c r="LE61" t="str">
        <f ca="1">IF(LD61&lt;&gt;"",VLOOKUP(LD61,Tabela1[],3,FALSE),"")</f>
        <v/>
      </c>
      <c r="LF61" t="str">
        <f t="shared" ca="1" si="276"/>
        <v/>
      </c>
      <c r="LG61" t="str">
        <f t="shared" ca="1" si="276"/>
        <v/>
      </c>
      <c r="LH61" t="str">
        <f t="shared" ca="1" si="276"/>
        <v/>
      </c>
      <c r="LI61" t="str">
        <f t="shared" ca="1" si="276"/>
        <v/>
      </c>
      <c r="LJ61" t="str">
        <f t="shared" ca="1" si="276"/>
        <v/>
      </c>
      <c r="LK61" t="str">
        <f t="shared" ca="1" si="276"/>
        <v/>
      </c>
      <c r="LL61" t="str">
        <f t="shared" ca="1" si="276"/>
        <v/>
      </c>
      <c r="LM61" t="str">
        <f t="shared" ca="1" si="276"/>
        <v/>
      </c>
    </row>
    <row r="62" spans="12:325" x14ac:dyDescent="0.3">
      <c r="L62" s="679">
        <v>13</v>
      </c>
      <c r="N62" s="672" t="str">
        <f>_xlfn.IFNA(IF(VLOOKUP($M62,Tabela1[#All],6,FALSE)&lt;&gt;0,VLOOKUP($M62,Tabela1[#All],6,FALSE),""),"")</f>
        <v/>
      </c>
      <c r="O62" s="672" t="str">
        <f>_xlfn.IFNA(IF(VLOOKUP($M62,Tabela1[#All],7,FALSE)&lt;&gt;0,VLOOKUP($M62,Tabela1[#All],7,FALSE),""),"")</f>
        <v/>
      </c>
      <c r="P62" s="672" t="str">
        <f>_xlfn.IFNA(IF(VLOOKUP($M62,Tabela1[#All],8,FALSE)&lt;&gt;0,VLOOKUP($M62,Tabela1[#All],8,FALSE),""),"")</f>
        <v/>
      </c>
      <c r="Q62" s="684" t="str">
        <f>_xlfn.IFNA(IF(VLOOKUP($M62,Tabela1[#All],10,FALSE)&lt;&gt;"0",VLOOKUP($M62,Tabela1[#All],10,FALSE),""),"")</f>
        <v/>
      </c>
      <c r="R62" s="686" t="str">
        <f t="shared" si="242"/>
        <v/>
      </c>
      <c r="S62" s="672" t="str">
        <f t="shared" si="243"/>
        <v/>
      </c>
      <c r="T62" s="672" t="str">
        <f t="shared" si="244"/>
        <v/>
      </c>
      <c r="U62" s="672" t="str">
        <f t="shared" si="245"/>
        <v/>
      </c>
      <c r="V62" s="672" t="str">
        <f t="shared" si="246"/>
        <v/>
      </c>
      <c r="W62" s="672" t="str">
        <f t="shared" si="247"/>
        <v/>
      </c>
      <c r="X62" s="687" t="str">
        <f t="shared" si="248"/>
        <v/>
      </c>
      <c r="Y62" s="686" t="str">
        <f t="shared" si="129"/>
        <v/>
      </c>
      <c r="Z62" s="672" t="str">
        <f t="shared" si="264"/>
        <v/>
      </c>
      <c r="AA62" s="672" t="str">
        <f t="shared" si="264"/>
        <v/>
      </c>
      <c r="AB62" s="679" t="str">
        <f t="shared" si="264"/>
        <v/>
      </c>
      <c r="AC62" s="685" t="str">
        <f>_xlfn.IFNA(IF(INDEX('Tabela kolorów'!$A$1:$AP$42,MATCH(Z62,'Tabela kolorów'!$A$1:$AP$1,0),MATCH(AA62,'Tabela kolorów'!$A$1:$A$42,0))=1,"+","-"),"")</f>
        <v/>
      </c>
      <c r="AD62" s="10" t="str">
        <f>_xlfn.IFNA(IF(INDEX('Tabela kolorów'!$A$1:$AP$42,MATCH(Z62,'Tabela kolorów'!$A$1:$AP$1,0),MATCH(AB62,'Tabela kolorów'!$A$1:$A$42,0))=1,"+","-"),"")</f>
        <v/>
      </c>
      <c r="AE62" s="10" t="str">
        <f>_xlfn.IFNA(IF(INDEX('Tabela kolorów'!$A$1:$AP$42,MATCH(AA62,'Tabela kolorów'!$A$1:$AP$1,0),MATCH(AB62,'Tabela kolorów'!$A$1:$A$42,0))=1,"+","-"),"")</f>
        <v/>
      </c>
      <c r="AF62" s="679" t="str">
        <f t="shared" si="136"/>
        <v/>
      </c>
      <c r="AG62" s="688" t="str">
        <f t="shared" si="249"/>
        <v/>
      </c>
      <c r="AH62" s="701" t="str">
        <f t="shared" si="250"/>
        <v/>
      </c>
      <c r="AK62" s="10">
        <v>55</v>
      </c>
      <c r="AL62" s="672" t="str">
        <f t="shared" ca="1" si="238"/>
        <v/>
      </c>
      <c r="AM62" s="672" t="str">
        <f ca="1">IF(AL62&lt;&gt;"",VLOOKUP(AL62,Tabela1[],3,FALSE),"")</f>
        <v/>
      </c>
      <c r="AN62" s="672" t="str">
        <f t="shared" ca="1" si="277"/>
        <v/>
      </c>
      <c r="AO62" s="672" t="str">
        <f t="shared" ca="1" si="277"/>
        <v/>
      </c>
      <c r="AP62" s="672" t="str">
        <f t="shared" ca="1" si="277"/>
        <v/>
      </c>
      <c r="AQ62" s="672" t="str">
        <f t="shared" ca="1" si="277"/>
        <v/>
      </c>
      <c r="AR62" s="672" t="str">
        <f t="shared" ca="1" si="277"/>
        <v/>
      </c>
      <c r="AS62" s="672" t="str">
        <f t="shared" ca="1" si="277"/>
        <v/>
      </c>
      <c r="AT62" s="672" t="str">
        <f t="shared" ca="1" si="277"/>
        <v/>
      </c>
      <c r="AU62" s="672" t="str">
        <f t="shared" ca="1" si="277"/>
        <v/>
      </c>
      <c r="BG62" s="392"/>
      <c r="BH62">
        <v>15</v>
      </c>
      <c r="BI62" t="str">
        <f t="shared" ca="1" si="265"/>
        <v/>
      </c>
      <c r="BJ62" t="str">
        <f ca="1">_xlfn.IFNA(IF(VLOOKUP($BI62,Tabela1[#All],6,FALSE)&lt;&gt;0,VLOOKUP($BI62,Tabela1[#All],6,FALSE),""),"")</f>
        <v/>
      </c>
      <c r="BK62" t="str">
        <f ca="1">_xlfn.IFNA(IF(VLOOKUP($BI62,Tabela1[#All],7,FALSE)&lt;&gt;0,VLOOKUP($BI62,Tabela1[#All],7,FALSE),""),"")</f>
        <v/>
      </c>
      <c r="BL62" t="str">
        <f ca="1">_xlfn.IFNA(IF(VLOOKUP($BI62,Tabela1[#All],8,FALSE)&lt;&gt;0,VLOOKUP($BI62,Tabela1[#All],8,FALSE),""),"")</f>
        <v/>
      </c>
      <c r="BM62" t="str">
        <f ca="1">_xlfn.IFNA(IF(VLOOKUP($BI62,Tabela1[#All],10,FALSE)&lt;&gt;"0",VLOOKUP($BI62,Tabela1[#All],10,FALSE),""),"")</f>
        <v/>
      </c>
      <c r="BN62" t="str">
        <f t="shared" ca="1" si="181"/>
        <v/>
      </c>
      <c r="BO62" t="str">
        <f t="shared" ca="1" si="182"/>
        <v/>
      </c>
      <c r="BP62" t="str">
        <f t="shared" ca="1" si="183"/>
        <v/>
      </c>
      <c r="BQ62" t="str">
        <f t="shared" ca="1" si="184"/>
        <v/>
      </c>
      <c r="BR62" t="str">
        <f t="shared" ca="1" si="185"/>
        <v/>
      </c>
      <c r="BS62" t="str">
        <f t="shared" ca="1" si="186"/>
        <v/>
      </c>
      <c r="BT62" t="str">
        <f t="shared" ca="1" si="187"/>
        <v/>
      </c>
      <c r="BU62" t="str">
        <f t="shared" ca="1" si="97"/>
        <v/>
      </c>
      <c r="BV62" t="str">
        <f t="shared" ca="1" si="251"/>
        <v/>
      </c>
      <c r="BW62" t="str">
        <f t="shared" ca="1" si="251"/>
        <v/>
      </c>
      <c r="BX62" t="str">
        <f t="shared" ca="1" si="251"/>
        <v/>
      </c>
      <c r="BY62" t="str">
        <f ca="1">_xlfn.IFNA(IF(INDEX('Tabela kolorów'!$A$1:$AP$42,MATCH(BV62,'Tabela kolorów'!$A$1:$AP$1,0),MATCH(BW62,'Tabela kolorów'!$A$1:$A$42,0))=1,"+","-"),"")</f>
        <v/>
      </c>
      <c r="BZ62" s="1" t="str">
        <f ca="1">_xlfn.IFNA(IF(INDEX('Tabela kolorów'!$A$1:$AP$42,MATCH(BV62,'Tabela kolorów'!$A$1:$AP$1,0),MATCH(BX62,'Tabela kolorów'!$A$1:$A$42,0))=1,"+","-"),"")</f>
        <v/>
      </c>
      <c r="CA62" s="1" t="str">
        <f ca="1">_xlfn.IFNA(IF(INDEX('Tabela kolorów'!$A$1:$AP$42,MATCH(BW62,'Tabela kolorów'!$A$1:$AP$1,0),MATCH(BX62,'Tabela kolorów'!$A$1:$A$42,0))=1,"+","-"),"")</f>
        <v/>
      </c>
      <c r="CB62" t="str">
        <f t="shared" ca="1" si="98"/>
        <v/>
      </c>
      <c r="CC62" t="str">
        <f t="shared" ca="1" si="188"/>
        <v/>
      </c>
      <c r="CD62" t="str">
        <f t="shared" ca="1" si="189"/>
        <v/>
      </c>
      <c r="CG62">
        <v>56</v>
      </c>
      <c r="CH62" t="str">
        <f t="shared" ca="1" si="190"/>
        <v/>
      </c>
      <c r="CI62" t="str">
        <f ca="1">IF(CH62&lt;&gt;"",VLOOKUP(CH62,Tabela1[],3,FALSE),"")</f>
        <v/>
      </c>
      <c r="CJ62" t="str">
        <f t="shared" ca="1" si="271"/>
        <v/>
      </c>
      <c r="CK62" t="str">
        <f t="shared" ca="1" si="271"/>
        <v/>
      </c>
      <c r="CL62" t="str">
        <f t="shared" ca="1" si="271"/>
        <v/>
      </c>
      <c r="CM62" t="str">
        <f t="shared" ca="1" si="271"/>
        <v/>
      </c>
      <c r="CN62" t="str">
        <f t="shared" ca="1" si="271"/>
        <v/>
      </c>
      <c r="CO62" t="str">
        <f t="shared" ca="1" si="271"/>
        <v/>
      </c>
      <c r="CP62" t="str">
        <f t="shared" ca="1" si="271"/>
        <v/>
      </c>
      <c r="CQ62" t="str">
        <f t="shared" ca="1" si="271"/>
        <v/>
      </c>
      <c r="DB62">
        <v>15</v>
      </c>
      <c r="DC62" t="str">
        <f t="shared" ca="1" si="266"/>
        <v/>
      </c>
      <c r="DD62" t="str">
        <f ca="1">_xlfn.IFNA(IF(VLOOKUP($DC62,Tabela1[#All],6,FALSE)&lt;&gt;0,VLOOKUP($DC62,Tabela1[#All],6,FALSE),""),"")</f>
        <v/>
      </c>
      <c r="DE62" t="str">
        <f ca="1">_xlfn.IFNA(IF(VLOOKUP($DC62,Tabela1[#All],7,FALSE)&lt;&gt;0,VLOOKUP($DC62,Tabela1[#All],7,FALSE),""),"")</f>
        <v/>
      </c>
      <c r="DF62" t="str">
        <f ca="1">_xlfn.IFNA(IF(VLOOKUP($DC62,Tabela1[#All],8,FALSE)&lt;&gt;0,VLOOKUP($DC62,Tabela1[#All],8,FALSE),""),"")</f>
        <v/>
      </c>
      <c r="DG62" t="str">
        <f ca="1">_xlfn.IFNA(IF(VLOOKUP($DC62,Tabela1[#All],10,FALSE)&lt;&gt;"0",VLOOKUP($DC62,Tabela1[#All],10,FALSE),""),"")</f>
        <v/>
      </c>
      <c r="DH62" t="str">
        <f t="shared" ca="1" si="191"/>
        <v/>
      </c>
      <c r="DI62" t="str">
        <f t="shared" ca="1" si="192"/>
        <v/>
      </c>
      <c r="DJ62" t="str">
        <f t="shared" ca="1" si="193"/>
        <v/>
      </c>
      <c r="DK62" t="str">
        <f t="shared" ca="1" si="194"/>
        <v/>
      </c>
      <c r="DL62" t="str">
        <f t="shared" ca="1" si="195"/>
        <v/>
      </c>
      <c r="DM62" t="str">
        <f t="shared" ca="1" si="196"/>
        <v/>
      </c>
      <c r="DN62" t="str">
        <f t="shared" ca="1" si="197"/>
        <v/>
      </c>
      <c r="DO62" t="str">
        <f t="shared" ca="1" si="134"/>
        <v/>
      </c>
      <c r="DP62" t="str">
        <f t="shared" ca="1" si="253"/>
        <v/>
      </c>
      <c r="DQ62" t="str">
        <f t="shared" ca="1" si="253"/>
        <v/>
      </c>
      <c r="DR62" t="str">
        <f t="shared" ca="1" si="253"/>
        <v/>
      </c>
      <c r="DS62" t="str">
        <f ca="1">_xlfn.IFNA(IF(INDEX('Tabela kolorów'!$A$1:$AP$42,MATCH(DP62,'Tabela kolorów'!$A$1:$AP$1,0),MATCH(DQ62,'Tabela kolorów'!$A$1:$A$42,0))=1,"+","-"),"")</f>
        <v/>
      </c>
      <c r="DT62" s="1" t="str">
        <f ca="1">_xlfn.IFNA(IF(INDEX('Tabela kolorów'!$A$1:$AP$42,MATCH(DP62,'Tabela kolorów'!$A$1:$AP$1,0),MATCH(DR62,'Tabela kolorów'!$A$1:$A$42,0))=1,"+","-"),"")</f>
        <v/>
      </c>
      <c r="DU62" s="1" t="str">
        <f ca="1">_xlfn.IFNA(IF(INDEX('Tabela kolorów'!$A$1:$AP$42,MATCH(DQ62,'Tabela kolorów'!$A$1:$AP$1,0),MATCH(DR62,'Tabela kolorów'!$A$1:$A$42,0))=1,"+","-"),"")</f>
        <v/>
      </c>
      <c r="DV62" t="str">
        <f t="shared" ca="1" si="120"/>
        <v/>
      </c>
      <c r="DW62" t="str">
        <f t="shared" ca="1" si="198"/>
        <v/>
      </c>
      <c r="DX62" t="str">
        <f t="shared" ca="1" si="199"/>
        <v/>
      </c>
      <c r="EA62">
        <v>56</v>
      </c>
      <c r="EB62" t="str">
        <f t="shared" ca="1" si="200"/>
        <v/>
      </c>
      <c r="EC62" t="str">
        <f ca="1">IF(EB62&lt;&gt;"",VLOOKUP(EB62,Tabela1[],3,FALSE),"")</f>
        <v/>
      </c>
      <c r="ED62" t="str">
        <f t="shared" ca="1" si="272"/>
        <v/>
      </c>
      <c r="EE62" t="str">
        <f t="shared" ca="1" si="272"/>
        <v/>
      </c>
      <c r="EF62" t="str">
        <f t="shared" ca="1" si="272"/>
        <v/>
      </c>
      <c r="EG62" t="str">
        <f t="shared" ca="1" si="272"/>
        <v/>
      </c>
      <c r="EH62" t="str">
        <f t="shared" ca="1" si="272"/>
        <v/>
      </c>
      <c r="EI62" t="str">
        <f t="shared" ca="1" si="272"/>
        <v/>
      </c>
      <c r="EJ62" t="str">
        <f t="shared" ca="1" si="272"/>
        <v/>
      </c>
      <c r="EK62" t="str">
        <f t="shared" ca="1" si="272"/>
        <v/>
      </c>
      <c r="EV62">
        <v>15</v>
      </c>
      <c r="EW62" t="str">
        <f t="shared" ca="1" si="267"/>
        <v/>
      </c>
      <c r="EX62" t="str">
        <f ca="1">_xlfn.IFNA(IF(VLOOKUP($EW62,Tabela1[#All],6,FALSE)&lt;&gt;0,VLOOKUP($EW62,Tabela1[#All],6,FALSE),""),"")</f>
        <v/>
      </c>
      <c r="EY62" t="str">
        <f ca="1">_xlfn.IFNA(IF(VLOOKUP($EW62,Tabela1[#All],7,FALSE)&lt;&gt;0,VLOOKUP($EW62,Tabela1[#All],7,FALSE),""),"")</f>
        <v/>
      </c>
      <c r="EZ62" t="str">
        <f ca="1">_xlfn.IFNA(IF(VLOOKUP($EW62,Tabela1[#All],8,FALSE)&lt;&gt;0,VLOOKUP($EW62,Tabela1[#All],8,FALSE),""),"")</f>
        <v/>
      </c>
      <c r="FA62" t="str">
        <f ca="1">_xlfn.IFNA(IF(VLOOKUP($EW62,Tabela1[#All],10,FALSE)&lt;&gt;"0",VLOOKUP($EW62,Tabela1[#All],10,FALSE),""),"")</f>
        <v/>
      </c>
      <c r="FB62" t="str">
        <f t="shared" ca="1" si="201"/>
        <v/>
      </c>
      <c r="FC62" t="str">
        <f t="shared" ca="1" si="202"/>
        <v/>
      </c>
      <c r="FD62" t="str">
        <f t="shared" ca="1" si="203"/>
        <v/>
      </c>
      <c r="FE62" t="str">
        <f t="shared" ca="1" si="204"/>
        <v/>
      </c>
      <c r="FF62" t="str">
        <f t="shared" ca="1" si="205"/>
        <v/>
      </c>
      <c r="FG62" t="str">
        <f t="shared" ca="1" si="206"/>
        <v/>
      </c>
      <c r="FH62" t="str">
        <f t="shared" ca="1" si="207"/>
        <v/>
      </c>
      <c r="FI62" t="str">
        <f t="shared" ca="1" si="103"/>
        <v/>
      </c>
      <c r="FJ62" t="str">
        <f t="shared" ca="1" si="255"/>
        <v/>
      </c>
      <c r="FK62" t="str">
        <f t="shared" ca="1" si="255"/>
        <v/>
      </c>
      <c r="FL62" t="str">
        <f t="shared" ca="1" si="255"/>
        <v/>
      </c>
      <c r="FM62" t="str">
        <f ca="1">_xlfn.IFNA(IF(INDEX('Tabela kolorów'!$A$1:$AP$42,MATCH(FJ62,'Tabela kolorów'!$A$1:$AP$1,0),MATCH(FK62,'Tabela kolorów'!$A$1:$A$42,0))=1,"+","-"),"")</f>
        <v/>
      </c>
      <c r="FN62" s="1" t="str">
        <f ca="1">_xlfn.IFNA(IF(INDEX('Tabela kolorów'!$A$1:$AP$42,MATCH(FJ62,'Tabela kolorów'!$A$1:$AP$1,0),MATCH(FL62,'Tabela kolorów'!$A$1:$A$42,0))=1,"+","-"),"")</f>
        <v/>
      </c>
      <c r="FO62" s="1" t="str">
        <f ca="1">_xlfn.IFNA(IF(INDEX('Tabela kolorów'!$A$1:$AP$42,MATCH(FK62,'Tabela kolorów'!$A$1:$AP$1,0),MATCH(FL62,'Tabela kolorów'!$A$1:$A$42,0))=1,"+","-"),"")</f>
        <v/>
      </c>
      <c r="FP62" t="str">
        <f t="shared" ca="1" si="121"/>
        <v/>
      </c>
      <c r="FQ62" t="str">
        <f t="shared" ca="1" si="208"/>
        <v/>
      </c>
      <c r="FR62" t="str">
        <f t="shared" ca="1" si="209"/>
        <v/>
      </c>
      <c r="FU62">
        <v>56</v>
      </c>
      <c r="FV62" t="str">
        <f t="shared" ca="1" si="210"/>
        <v/>
      </c>
      <c r="FW62" t="str">
        <f ca="1">IF(FV62&lt;&gt;"",VLOOKUP(FV62,Tabela1[],3,FALSE),"")</f>
        <v/>
      </c>
      <c r="FX62" t="str">
        <f t="shared" ca="1" si="273"/>
        <v/>
      </c>
      <c r="FY62" t="str">
        <f t="shared" ca="1" si="273"/>
        <v/>
      </c>
      <c r="FZ62" t="str">
        <f t="shared" ca="1" si="273"/>
        <v/>
      </c>
      <c r="GA62" t="str">
        <f t="shared" ca="1" si="273"/>
        <v/>
      </c>
      <c r="GB62" t="str">
        <f t="shared" ca="1" si="273"/>
        <v/>
      </c>
      <c r="GC62" t="str">
        <f t="shared" ca="1" si="273"/>
        <v/>
      </c>
      <c r="GD62" t="str">
        <f t="shared" ca="1" si="273"/>
        <v/>
      </c>
      <c r="GE62" t="str">
        <f t="shared" ca="1" si="273"/>
        <v/>
      </c>
      <c r="GP62">
        <v>15</v>
      </c>
      <c r="GQ62" t="str">
        <f t="shared" ca="1" si="268"/>
        <v/>
      </c>
      <c r="GR62" t="str">
        <f ca="1">_xlfn.IFNA(IF(VLOOKUP($GQ62,Tabela1[#All],6,FALSE)&lt;&gt;0,VLOOKUP($GQ62,Tabela1[#All],6,FALSE),""),"")</f>
        <v/>
      </c>
      <c r="GS62" t="str">
        <f ca="1">_xlfn.IFNA(IF(VLOOKUP($GQ62,Tabela1[#All],7,FALSE)&lt;&gt;0,VLOOKUP($GQ62,Tabela1[#All],7,FALSE),""),"")</f>
        <v/>
      </c>
      <c r="GT62" t="str">
        <f ca="1">_xlfn.IFNA(IF(VLOOKUP($GQ62,Tabela1[#All],8,FALSE)&lt;&gt;0,VLOOKUP($GQ62,Tabela1[#All],8,FALSE),""),"")</f>
        <v/>
      </c>
      <c r="GU62" t="str">
        <f ca="1">_xlfn.IFNA(IF(VLOOKUP($GQ62,Tabela1[#All],10,FALSE)&lt;&gt;"0",VLOOKUP($GQ62,Tabela1[#All],10,FALSE),""),"")</f>
        <v/>
      </c>
      <c r="GV62" t="str">
        <f t="shared" ca="1" si="211"/>
        <v/>
      </c>
      <c r="GW62" t="str">
        <f t="shared" ca="1" si="212"/>
        <v/>
      </c>
      <c r="GX62" t="str">
        <f t="shared" ca="1" si="213"/>
        <v/>
      </c>
      <c r="GY62" t="str">
        <f t="shared" ca="1" si="214"/>
        <v/>
      </c>
      <c r="GZ62" t="str">
        <f t="shared" ca="1" si="215"/>
        <v/>
      </c>
      <c r="HA62" t="str">
        <f t="shared" ca="1" si="216"/>
        <v/>
      </c>
      <c r="HB62" t="str">
        <f t="shared" ca="1" si="217"/>
        <v/>
      </c>
      <c r="HC62" t="str">
        <f t="shared" ca="1" si="105"/>
        <v/>
      </c>
      <c r="HD62" t="str">
        <f t="shared" ca="1" si="257"/>
        <v/>
      </c>
      <c r="HE62" t="str">
        <f t="shared" ca="1" si="257"/>
        <v/>
      </c>
      <c r="HF62" t="str">
        <f t="shared" ca="1" si="257"/>
        <v/>
      </c>
      <c r="HG62" t="str">
        <f ca="1">_xlfn.IFNA(IF(INDEX('Tabela kolorów'!$A$1:$AP$42,MATCH(HD62,'Tabela kolorów'!$A$1:$AP$1,0),MATCH(HE62,'Tabela kolorów'!$A$1:$A$42,0))=1,"+","-"),"")</f>
        <v/>
      </c>
      <c r="HH62" s="1" t="str">
        <f ca="1">_xlfn.IFNA(IF(INDEX('Tabela kolorów'!$A$1:$AP$42,MATCH(HD62,'Tabela kolorów'!$A$1:$AP$1,0),MATCH(HF62,'Tabela kolorów'!$A$1:$A$42,0))=1,"+","-"),"")</f>
        <v/>
      </c>
      <c r="HI62" s="1" t="str">
        <f ca="1">_xlfn.IFNA(IF(INDEX('Tabela kolorów'!$A$1:$AP$42,MATCH(HE62,'Tabela kolorów'!$A$1:$AP$1,0),MATCH(HF62,'Tabela kolorów'!$A$1:$A$42,0))=1,"+","-"),"")</f>
        <v/>
      </c>
      <c r="HJ62" t="str">
        <f t="shared" ca="1" si="122"/>
        <v/>
      </c>
      <c r="HK62" t="str">
        <f t="shared" ca="1" si="218"/>
        <v/>
      </c>
      <c r="HL62" t="str">
        <f t="shared" ca="1" si="219"/>
        <v/>
      </c>
      <c r="HO62">
        <v>56</v>
      </c>
      <c r="HP62" t="str">
        <f t="shared" ca="1" si="220"/>
        <v/>
      </c>
      <c r="HQ62" t="str">
        <f ca="1">IF(HP62&lt;&gt;"",VLOOKUP(HP62,Tabela1[],3,FALSE),"")</f>
        <v/>
      </c>
      <c r="HR62" t="str">
        <f t="shared" ca="1" si="274"/>
        <v/>
      </c>
      <c r="HS62" t="str">
        <f t="shared" ca="1" si="274"/>
        <v/>
      </c>
      <c r="HT62" t="str">
        <f t="shared" ca="1" si="274"/>
        <v/>
      </c>
      <c r="HU62" t="str">
        <f t="shared" ca="1" si="274"/>
        <v/>
      </c>
      <c r="HV62" t="str">
        <f t="shared" ca="1" si="274"/>
        <v/>
      </c>
      <c r="HW62" t="str">
        <f t="shared" ca="1" si="274"/>
        <v/>
      </c>
      <c r="HX62" t="str">
        <f t="shared" ca="1" si="274"/>
        <v/>
      </c>
      <c r="HY62" t="str">
        <f t="shared" ca="1" si="274"/>
        <v/>
      </c>
      <c r="IJ62">
        <v>15</v>
      </c>
      <c r="IK62" t="str">
        <f t="shared" ca="1" si="269"/>
        <v/>
      </c>
      <c r="IL62" t="str">
        <f ca="1">_xlfn.IFNA(IF(VLOOKUP($IK62,Tabela1[#All],6,FALSE)&lt;&gt;0,VLOOKUP($IK62,Tabela1[#All],6,FALSE),""),"")</f>
        <v/>
      </c>
      <c r="IM62" t="str">
        <f ca="1">_xlfn.IFNA(IF(VLOOKUP($IK62,Tabela1[#All],7,FALSE)&lt;&gt;0,VLOOKUP($IK62,Tabela1[#All],7,FALSE),""),"")</f>
        <v/>
      </c>
      <c r="IN62" t="str">
        <f ca="1">_xlfn.IFNA(IF(VLOOKUP($IK62,Tabela1[#All],8,FALSE)&lt;&gt;0,VLOOKUP($IK62,Tabela1[#All],8,FALSE),""),"")</f>
        <v/>
      </c>
      <c r="IO62" t="str">
        <f ca="1">_xlfn.IFNA(IF(VLOOKUP($IK62,Tabela1[#All],10,FALSE)&lt;&gt;"0",VLOOKUP($IK62,Tabela1[#All],10,FALSE),""),"")</f>
        <v/>
      </c>
      <c r="IP62" t="str">
        <f t="shared" ca="1" si="221"/>
        <v/>
      </c>
      <c r="IQ62" t="str">
        <f t="shared" ca="1" si="222"/>
        <v/>
      </c>
      <c r="IR62" t="str">
        <f t="shared" ca="1" si="223"/>
        <v/>
      </c>
      <c r="IS62" t="str">
        <f t="shared" ca="1" si="224"/>
        <v/>
      </c>
      <c r="IT62" t="str">
        <f t="shared" ca="1" si="225"/>
        <v/>
      </c>
      <c r="IU62" t="str">
        <f t="shared" ca="1" si="226"/>
        <v/>
      </c>
      <c r="IV62" t="str">
        <f t="shared" ca="1" si="227"/>
        <v/>
      </c>
      <c r="IW62" t="str">
        <f t="shared" ca="1" si="107"/>
        <v/>
      </c>
      <c r="IX62" t="str">
        <f t="shared" ca="1" si="259"/>
        <v/>
      </c>
      <c r="IY62" t="str">
        <f t="shared" ca="1" si="259"/>
        <v/>
      </c>
      <c r="IZ62" t="str">
        <f t="shared" ca="1" si="259"/>
        <v/>
      </c>
      <c r="JA62" t="str">
        <f ca="1">_xlfn.IFNA(IF(INDEX('Tabela kolorów'!$A$1:$AP$42,MATCH(IX62,'Tabela kolorów'!$A$1:$AP$1,0),MATCH(IY62,'Tabela kolorów'!$A$1:$A$42,0))=1,"+","-"),"")</f>
        <v/>
      </c>
      <c r="JB62" s="1" t="str">
        <f ca="1">_xlfn.IFNA(IF(INDEX('Tabela kolorów'!$A$1:$AP$42,MATCH(IX62,'Tabela kolorów'!$A$1:$AP$1,0),MATCH(IZ62,'Tabela kolorów'!$A$1:$A$42,0))=1,"+","-"),"")</f>
        <v/>
      </c>
      <c r="JC62" s="1" t="str">
        <f ca="1">_xlfn.IFNA(IF(INDEX('Tabela kolorów'!$A$1:$AP$42,MATCH(IY62,'Tabela kolorów'!$A$1:$AP$1,0),MATCH(IZ62,'Tabela kolorów'!$A$1:$A$42,0))=1,"+","-"),"")</f>
        <v/>
      </c>
      <c r="JD62" t="str">
        <f t="shared" ca="1" si="123"/>
        <v/>
      </c>
      <c r="JE62" t="str">
        <f t="shared" ca="1" si="228"/>
        <v/>
      </c>
      <c r="JF62" t="str">
        <f t="shared" ca="1" si="229"/>
        <v/>
      </c>
      <c r="JI62">
        <v>56</v>
      </c>
      <c r="JJ62" t="str">
        <f t="shared" ca="1" si="230"/>
        <v/>
      </c>
      <c r="JK62" t="str">
        <f ca="1">IF(JJ62&lt;&gt;"",VLOOKUP(JJ62,Tabela1[],3,FALSE),"")</f>
        <v/>
      </c>
      <c r="JL62" t="str">
        <f t="shared" ca="1" si="275"/>
        <v/>
      </c>
      <c r="JM62" t="str">
        <f t="shared" ca="1" si="275"/>
        <v/>
      </c>
      <c r="JN62" t="str">
        <f t="shared" ca="1" si="275"/>
        <v/>
      </c>
      <c r="JO62" t="str">
        <f t="shared" ca="1" si="275"/>
        <v/>
      </c>
      <c r="JP62" t="str">
        <f t="shared" ca="1" si="275"/>
        <v/>
      </c>
      <c r="JQ62" t="str">
        <f t="shared" ca="1" si="275"/>
        <v/>
      </c>
      <c r="JR62" t="str">
        <f t="shared" ca="1" si="275"/>
        <v/>
      </c>
      <c r="JS62" t="str">
        <f t="shared" ca="1" si="275"/>
        <v/>
      </c>
      <c r="KD62">
        <v>15</v>
      </c>
      <c r="KE62" t="str">
        <f t="shared" ca="1" si="270"/>
        <v/>
      </c>
      <c r="KF62" t="str">
        <f ca="1">_xlfn.IFNA(IF(VLOOKUP($KE62,Tabela1[#All],6,FALSE)&lt;&gt;0,VLOOKUP($KE62,Tabela1[#All],6,FALSE),""),"")</f>
        <v/>
      </c>
      <c r="KG62" t="str">
        <f ca="1">_xlfn.IFNA(IF(VLOOKUP($KE62,Tabela1[#All],7,FALSE)&lt;&gt;0,VLOOKUP($KE62,Tabela1[#All],7,FALSE),""),"")</f>
        <v/>
      </c>
      <c r="KH62" t="str">
        <f ca="1">_xlfn.IFNA(IF(VLOOKUP($KE62,Tabela1[#All],8,FALSE)&lt;&gt;0,VLOOKUP($KE62,Tabela1[#All],8,FALSE),""),"")</f>
        <v/>
      </c>
      <c r="KI62" t="str">
        <f ca="1">_xlfn.IFNA(IF(VLOOKUP($KE62,Tabela1[#All],10,FALSE)&lt;&gt;"0",VLOOKUP($KE62,Tabela1[#All],10,FALSE),""),"")</f>
        <v/>
      </c>
      <c r="KJ62" t="str">
        <f t="shared" ca="1" si="239"/>
        <v/>
      </c>
      <c r="KK62" t="str">
        <f t="shared" ca="1" si="240"/>
        <v/>
      </c>
      <c r="KL62" t="str">
        <f t="shared" ca="1" si="241"/>
        <v/>
      </c>
      <c r="KM62" t="str">
        <f t="shared" ca="1" si="231"/>
        <v/>
      </c>
      <c r="KN62" t="str">
        <f t="shared" ca="1" si="232"/>
        <v/>
      </c>
      <c r="KO62" t="str">
        <f t="shared" ca="1" si="233"/>
        <v/>
      </c>
      <c r="KP62" t="str">
        <f t="shared" ca="1" si="234"/>
        <v/>
      </c>
      <c r="KQ62" t="str">
        <f t="shared" ca="1" si="112"/>
        <v/>
      </c>
      <c r="KR62" t="str">
        <f t="shared" ca="1" si="261"/>
        <v/>
      </c>
      <c r="KS62" t="str">
        <f t="shared" ca="1" si="261"/>
        <v/>
      </c>
      <c r="KT62" t="str">
        <f t="shared" ca="1" si="261"/>
        <v/>
      </c>
      <c r="KU62" t="str">
        <f ca="1">_xlfn.IFNA(IF(INDEX('Tabela kolorów'!$A$1:$AP$42,MATCH(KR62,'Tabela kolorów'!$A$1:$AP$1,0),MATCH(KS62,'Tabela kolorów'!$A$1:$A$42,0))=1,"+","-"),"")</f>
        <v/>
      </c>
      <c r="KV62" s="1" t="str">
        <f ca="1">_xlfn.IFNA(IF(INDEX('Tabela kolorów'!$A$1:$AP$42,MATCH(KR62,'Tabela kolorów'!$A$1:$AP$1,0),MATCH(KT62,'Tabela kolorów'!$A$1:$A$42,0))=1,"+","-"),"")</f>
        <v/>
      </c>
      <c r="KW62" s="1" t="str">
        <f ca="1">_xlfn.IFNA(IF(INDEX('Tabela kolorów'!$A$1:$AP$42,MATCH(KS62,'Tabela kolorów'!$A$1:$AP$1,0),MATCH(KT62,'Tabela kolorów'!$A$1:$A$42,0))=1,"+","-"),"")</f>
        <v/>
      </c>
      <c r="KX62" t="str">
        <f t="shared" ca="1" si="133"/>
        <v/>
      </c>
      <c r="KY62" t="str">
        <f t="shared" ca="1" si="235"/>
        <v/>
      </c>
      <c r="KZ62" t="str">
        <f t="shared" ca="1" si="236"/>
        <v/>
      </c>
      <c r="LC62">
        <v>56</v>
      </c>
      <c r="LD62" t="str">
        <f t="shared" ca="1" si="237"/>
        <v/>
      </c>
      <c r="LE62" t="str">
        <f ca="1">IF(LD62&lt;&gt;"",VLOOKUP(LD62,Tabela1[],3,FALSE),"")</f>
        <v/>
      </c>
      <c r="LF62" t="str">
        <f t="shared" ca="1" si="276"/>
        <v/>
      </c>
      <c r="LG62" t="str">
        <f t="shared" ca="1" si="276"/>
        <v/>
      </c>
      <c r="LH62" t="str">
        <f t="shared" ca="1" si="276"/>
        <v/>
      </c>
      <c r="LI62" t="str">
        <f t="shared" ca="1" si="276"/>
        <v/>
      </c>
      <c r="LJ62" t="str">
        <f t="shared" ca="1" si="276"/>
        <v/>
      </c>
      <c r="LK62" t="str">
        <f t="shared" ca="1" si="276"/>
        <v/>
      </c>
      <c r="LL62" t="str">
        <f t="shared" ca="1" si="276"/>
        <v/>
      </c>
      <c r="LM62" t="str">
        <f t="shared" ca="1" si="276"/>
        <v/>
      </c>
    </row>
    <row r="63" spans="12:325" x14ac:dyDescent="0.3">
      <c r="L63" s="679">
        <v>14</v>
      </c>
      <c r="N63" s="672" t="str">
        <f>_xlfn.IFNA(IF(VLOOKUP($M63,Tabela1[#All],6,FALSE)&lt;&gt;0,VLOOKUP($M63,Tabela1[#All],6,FALSE),""),"")</f>
        <v/>
      </c>
      <c r="O63" s="672" t="str">
        <f>_xlfn.IFNA(IF(VLOOKUP($M63,Tabela1[#All],7,FALSE)&lt;&gt;0,VLOOKUP($M63,Tabela1[#All],7,FALSE),""),"")</f>
        <v/>
      </c>
      <c r="P63" s="672" t="str">
        <f>_xlfn.IFNA(IF(VLOOKUP($M63,Tabela1[#All],8,FALSE)&lt;&gt;0,VLOOKUP($M63,Tabela1[#All],8,FALSE),""),"")</f>
        <v/>
      </c>
      <c r="Q63" s="684" t="str">
        <f>_xlfn.IFNA(IF(VLOOKUP($M63,Tabela1[#All],10,FALSE)&lt;&gt;"0",VLOOKUP($M63,Tabela1[#All],10,FALSE),""),"")</f>
        <v/>
      </c>
      <c r="R63" s="686" t="str">
        <f t="shared" si="242"/>
        <v/>
      </c>
      <c r="S63" s="672" t="str">
        <f t="shared" si="243"/>
        <v/>
      </c>
      <c r="T63" s="672" t="str">
        <f t="shared" si="244"/>
        <v/>
      </c>
      <c r="U63" s="672" t="str">
        <f t="shared" si="245"/>
        <v/>
      </c>
      <c r="V63" s="672" t="str">
        <f t="shared" si="246"/>
        <v/>
      </c>
      <c r="W63" s="672" t="str">
        <f t="shared" si="247"/>
        <v/>
      </c>
      <c r="X63" s="687" t="str">
        <f t="shared" si="248"/>
        <v/>
      </c>
      <c r="Y63" s="686" t="str">
        <f t="shared" si="129"/>
        <v/>
      </c>
      <c r="Z63" s="672" t="str">
        <f t="shared" si="264"/>
        <v/>
      </c>
      <c r="AA63" s="672" t="str">
        <f t="shared" si="264"/>
        <v/>
      </c>
      <c r="AB63" s="679" t="str">
        <f t="shared" si="264"/>
        <v/>
      </c>
      <c r="AC63" s="685" t="str">
        <f>_xlfn.IFNA(IF(INDEX('Tabela kolorów'!$A$1:$AP$42,MATCH(Z63,'Tabela kolorów'!$A$1:$AP$1,0),MATCH(AA63,'Tabela kolorów'!$A$1:$A$42,0))=1,"+","-"),"")</f>
        <v/>
      </c>
      <c r="AD63" s="10" t="str">
        <f>_xlfn.IFNA(IF(INDEX('Tabela kolorów'!$A$1:$AP$42,MATCH(Z63,'Tabela kolorów'!$A$1:$AP$1,0),MATCH(AB63,'Tabela kolorów'!$A$1:$A$42,0))=1,"+","-"),"")</f>
        <v/>
      </c>
      <c r="AE63" s="10" t="str">
        <f>_xlfn.IFNA(IF(INDEX('Tabela kolorów'!$A$1:$AP$42,MATCH(AA63,'Tabela kolorów'!$A$1:$AP$1,0),MATCH(AB63,'Tabela kolorów'!$A$1:$A$42,0))=1,"+","-"),"")</f>
        <v/>
      </c>
      <c r="AF63" s="679" t="str">
        <f t="shared" si="136"/>
        <v/>
      </c>
      <c r="AG63" s="688" t="str">
        <f t="shared" si="249"/>
        <v/>
      </c>
      <c r="AH63" s="701" t="str">
        <f t="shared" si="250"/>
        <v/>
      </c>
      <c r="AK63" s="10">
        <v>56</v>
      </c>
      <c r="AL63" s="672" t="str">
        <f t="shared" ca="1" si="238"/>
        <v/>
      </c>
      <c r="AM63" s="672" t="str">
        <f ca="1">IF(AL63&lt;&gt;"",VLOOKUP(AL63,Tabela1[],3,FALSE),"")</f>
        <v/>
      </c>
      <c r="AN63" s="672" t="str">
        <f t="shared" ca="1" si="277"/>
        <v/>
      </c>
      <c r="AO63" s="672" t="str">
        <f t="shared" ca="1" si="277"/>
        <v/>
      </c>
      <c r="AP63" s="672" t="str">
        <f t="shared" ca="1" si="277"/>
        <v/>
      </c>
      <c r="AQ63" s="672" t="str">
        <f t="shared" ca="1" si="277"/>
        <v/>
      </c>
      <c r="AR63" s="672" t="str">
        <f t="shared" ca="1" si="277"/>
        <v/>
      </c>
      <c r="AS63" s="672" t="str">
        <f t="shared" ca="1" si="277"/>
        <v/>
      </c>
      <c r="AT63" s="672" t="str">
        <f t="shared" ca="1" si="277"/>
        <v/>
      </c>
      <c r="AU63" s="672" t="str">
        <f t="shared" ca="1" si="277"/>
        <v/>
      </c>
      <c r="BG63" s="392"/>
      <c r="BH63">
        <v>16</v>
      </c>
      <c r="BI63" t="str">
        <f t="shared" ca="1" si="265"/>
        <v/>
      </c>
      <c r="BJ63" t="str">
        <f ca="1">_xlfn.IFNA(IF(VLOOKUP($BI63,Tabela1[#All],6,FALSE)&lt;&gt;0,VLOOKUP($BI63,Tabela1[#All],6,FALSE),""),"")</f>
        <v/>
      </c>
      <c r="BK63" t="str">
        <f ca="1">_xlfn.IFNA(IF(VLOOKUP($BI63,Tabela1[#All],7,FALSE)&lt;&gt;0,VLOOKUP($BI63,Tabela1[#All],7,FALSE),""),"")</f>
        <v/>
      </c>
      <c r="BL63" t="str">
        <f ca="1">_xlfn.IFNA(IF(VLOOKUP($BI63,Tabela1[#All],8,FALSE)&lt;&gt;0,VLOOKUP($BI63,Tabela1[#All],8,FALSE),""),"")</f>
        <v/>
      </c>
      <c r="BM63" t="str">
        <f ca="1">_xlfn.IFNA(IF(VLOOKUP($BI63,Tabela1[#All],10,FALSE)&lt;&gt;"0",VLOOKUP($BI63,Tabela1[#All],10,FALSE),""),"")</f>
        <v/>
      </c>
      <c r="BN63" t="str">
        <f t="shared" ca="1" si="181"/>
        <v/>
      </c>
      <c r="BO63" t="str">
        <f t="shared" ca="1" si="182"/>
        <v/>
      </c>
      <c r="BP63" t="str">
        <f t="shared" ca="1" si="183"/>
        <v/>
      </c>
      <c r="BQ63" t="str">
        <f t="shared" ca="1" si="184"/>
        <v/>
      </c>
      <c r="BR63" t="str">
        <f t="shared" ca="1" si="185"/>
        <v/>
      </c>
      <c r="BS63" t="str">
        <f t="shared" ca="1" si="186"/>
        <v/>
      </c>
      <c r="BT63" t="str">
        <f t="shared" ca="1" si="187"/>
        <v/>
      </c>
      <c r="BU63" t="str">
        <f t="shared" ca="1" si="97"/>
        <v/>
      </c>
      <c r="BV63" t="str">
        <f t="shared" ca="1" si="251"/>
        <v/>
      </c>
      <c r="BW63" t="str">
        <f t="shared" ca="1" si="251"/>
        <v/>
      </c>
      <c r="BX63" t="str">
        <f t="shared" ca="1" si="251"/>
        <v/>
      </c>
      <c r="BY63" t="str">
        <f ca="1">_xlfn.IFNA(IF(INDEX('Tabela kolorów'!$A$1:$AP$42,MATCH(BV63,'Tabela kolorów'!$A$1:$AP$1,0),MATCH(BW63,'Tabela kolorów'!$A$1:$A$42,0))=1,"+","-"),"")</f>
        <v/>
      </c>
      <c r="BZ63" s="1" t="str">
        <f ca="1">_xlfn.IFNA(IF(INDEX('Tabela kolorów'!$A$1:$AP$42,MATCH(BV63,'Tabela kolorów'!$A$1:$AP$1,0),MATCH(BX63,'Tabela kolorów'!$A$1:$A$42,0))=1,"+","-"),"")</f>
        <v/>
      </c>
      <c r="CA63" s="1" t="str">
        <f ca="1">_xlfn.IFNA(IF(INDEX('Tabela kolorów'!$A$1:$AP$42,MATCH(BW63,'Tabela kolorów'!$A$1:$AP$1,0),MATCH(BX63,'Tabela kolorów'!$A$1:$A$42,0))=1,"+","-"),"")</f>
        <v/>
      </c>
      <c r="CB63" t="str">
        <f t="shared" ca="1" si="98"/>
        <v/>
      </c>
      <c r="CC63" t="str">
        <f t="shared" ca="1" si="188"/>
        <v/>
      </c>
      <c r="CD63" t="str">
        <f t="shared" ca="1" si="189"/>
        <v/>
      </c>
      <c r="CG63">
        <v>57</v>
      </c>
      <c r="CH63" t="str">
        <f t="shared" ca="1" si="190"/>
        <v/>
      </c>
      <c r="CI63" t="str">
        <f ca="1">IF(CH63&lt;&gt;"",VLOOKUP(CH63,Tabela1[],3,FALSE),"")</f>
        <v/>
      </c>
      <c r="CJ63" t="str">
        <f t="shared" ca="1" si="271"/>
        <v/>
      </c>
      <c r="CK63" t="str">
        <f t="shared" ca="1" si="271"/>
        <v/>
      </c>
      <c r="CL63" t="str">
        <f t="shared" ca="1" si="271"/>
        <v/>
      </c>
      <c r="CM63" t="str">
        <f t="shared" ca="1" si="271"/>
        <v/>
      </c>
      <c r="CN63" t="str">
        <f t="shared" ca="1" si="271"/>
        <v/>
      </c>
      <c r="CO63" t="str">
        <f t="shared" ca="1" si="271"/>
        <v/>
      </c>
      <c r="CP63" t="str">
        <f t="shared" ca="1" si="271"/>
        <v/>
      </c>
      <c r="CQ63" t="str">
        <f t="shared" ca="1" si="271"/>
        <v/>
      </c>
      <c r="DB63">
        <v>16</v>
      </c>
      <c r="DC63" t="str">
        <f t="shared" ca="1" si="266"/>
        <v/>
      </c>
      <c r="DD63" t="str">
        <f ca="1">_xlfn.IFNA(IF(VLOOKUP($DC63,Tabela1[#All],6,FALSE)&lt;&gt;0,VLOOKUP($DC63,Tabela1[#All],6,FALSE),""),"")</f>
        <v/>
      </c>
      <c r="DE63" t="str">
        <f ca="1">_xlfn.IFNA(IF(VLOOKUP($DC63,Tabela1[#All],7,FALSE)&lt;&gt;0,VLOOKUP($DC63,Tabela1[#All],7,FALSE),""),"")</f>
        <v/>
      </c>
      <c r="DF63" t="str">
        <f ca="1">_xlfn.IFNA(IF(VLOOKUP($DC63,Tabela1[#All],8,FALSE)&lt;&gt;0,VLOOKUP($DC63,Tabela1[#All],8,FALSE),""),"")</f>
        <v/>
      </c>
      <c r="DG63" t="str">
        <f ca="1">_xlfn.IFNA(IF(VLOOKUP($DC63,Tabela1[#All],10,FALSE)&lt;&gt;"0",VLOOKUP($DC63,Tabela1[#All],10,FALSE),""),"")</f>
        <v/>
      </c>
      <c r="DH63" t="str">
        <f t="shared" ca="1" si="191"/>
        <v/>
      </c>
      <c r="DI63" t="str">
        <f t="shared" ca="1" si="192"/>
        <v/>
      </c>
      <c r="DJ63" t="str">
        <f t="shared" ca="1" si="193"/>
        <v/>
      </c>
      <c r="DK63" t="str">
        <f t="shared" ca="1" si="194"/>
        <v/>
      </c>
      <c r="DL63" t="str">
        <f t="shared" ca="1" si="195"/>
        <v/>
      </c>
      <c r="DM63" t="str">
        <f t="shared" ca="1" si="196"/>
        <v/>
      </c>
      <c r="DN63" t="str">
        <f t="shared" ca="1" si="197"/>
        <v/>
      </c>
      <c r="DO63" t="str">
        <f t="shared" ca="1" si="134"/>
        <v/>
      </c>
      <c r="DP63" t="str">
        <f t="shared" ca="1" si="253"/>
        <v/>
      </c>
      <c r="DQ63" t="str">
        <f t="shared" ca="1" si="253"/>
        <v/>
      </c>
      <c r="DR63" t="str">
        <f t="shared" ca="1" si="253"/>
        <v/>
      </c>
      <c r="DS63" t="str">
        <f ca="1">_xlfn.IFNA(IF(INDEX('Tabela kolorów'!$A$1:$AP$42,MATCH(DP63,'Tabela kolorów'!$A$1:$AP$1,0),MATCH(DQ63,'Tabela kolorów'!$A$1:$A$42,0))=1,"+","-"),"")</f>
        <v/>
      </c>
      <c r="DT63" s="1" t="str">
        <f ca="1">_xlfn.IFNA(IF(INDEX('Tabela kolorów'!$A$1:$AP$42,MATCH(DP63,'Tabela kolorów'!$A$1:$AP$1,0),MATCH(DR63,'Tabela kolorów'!$A$1:$A$42,0))=1,"+","-"),"")</f>
        <v/>
      </c>
      <c r="DU63" s="1" t="str">
        <f ca="1">_xlfn.IFNA(IF(INDEX('Tabela kolorów'!$A$1:$AP$42,MATCH(DQ63,'Tabela kolorów'!$A$1:$AP$1,0),MATCH(DR63,'Tabela kolorów'!$A$1:$A$42,0))=1,"+","-"),"")</f>
        <v/>
      </c>
      <c r="DV63" t="str">
        <f t="shared" ca="1" si="120"/>
        <v/>
      </c>
      <c r="DW63" t="str">
        <f t="shared" ca="1" si="198"/>
        <v/>
      </c>
      <c r="DX63" t="str">
        <f t="shared" ca="1" si="199"/>
        <v/>
      </c>
      <c r="EA63">
        <v>57</v>
      </c>
      <c r="EB63" t="str">
        <f t="shared" ca="1" si="200"/>
        <v/>
      </c>
      <c r="EC63" t="str">
        <f ca="1">IF(EB63&lt;&gt;"",VLOOKUP(EB63,Tabela1[],3,FALSE),"")</f>
        <v/>
      </c>
      <c r="ED63" t="str">
        <f t="shared" ca="1" si="272"/>
        <v/>
      </c>
      <c r="EE63" t="str">
        <f t="shared" ca="1" si="272"/>
        <v/>
      </c>
      <c r="EF63" t="str">
        <f t="shared" ca="1" si="272"/>
        <v/>
      </c>
      <c r="EG63" t="str">
        <f t="shared" ca="1" si="272"/>
        <v/>
      </c>
      <c r="EH63" t="str">
        <f t="shared" ca="1" si="272"/>
        <v/>
      </c>
      <c r="EI63" t="str">
        <f t="shared" ca="1" si="272"/>
        <v/>
      </c>
      <c r="EJ63" t="str">
        <f t="shared" ca="1" si="272"/>
        <v/>
      </c>
      <c r="EK63" t="str">
        <f t="shared" ca="1" si="272"/>
        <v/>
      </c>
      <c r="EV63">
        <v>16</v>
      </c>
      <c r="EW63" t="str">
        <f t="shared" ca="1" si="267"/>
        <v/>
      </c>
      <c r="EX63" t="str">
        <f ca="1">_xlfn.IFNA(IF(VLOOKUP($EW63,Tabela1[#All],6,FALSE)&lt;&gt;0,VLOOKUP($EW63,Tabela1[#All],6,FALSE),""),"")</f>
        <v/>
      </c>
      <c r="EY63" t="str">
        <f ca="1">_xlfn.IFNA(IF(VLOOKUP($EW63,Tabela1[#All],7,FALSE)&lt;&gt;0,VLOOKUP($EW63,Tabela1[#All],7,FALSE),""),"")</f>
        <v/>
      </c>
      <c r="EZ63" t="str">
        <f ca="1">_xlfn.IFNA(IF(VLOOKUP($EW63,Tabela1[#All],8,FALSE)&lt;&gt;0,VLOOKUP($EW63,Tabela1[#All],8,FALSE),""),"")</f>
        <v/>
      </c>
      <c r="FA63" t="str">
        <f ca="1">_xlfn.IFNA(IF(VLOOKUP($EW63,Tabela1[#All],10,FALSE)&lt;&gt;"0",VLOOKUP($EW63,Tabela1[#All],10,FALSE),""),"")</f>
        <v/>
      </c>
      <c r="FB63" t="str">
        <f t="shared" ca="1" si="201"/>
        <v/>
      </c>
      <c r="FC63" t="str">
        <f t="shared" ca="1" si="202"/>
        <v/>
      </c>
      <c r="FD63" t="str">
        <f t="shared" ca="1" si="203"/>
        <v/>
      </c>
      <c r="FE63" t="str">
        <f t="shared" ca="1" si="204"/>
        <v/>
      </c>
      <c r="FF63" t="str">
        <f t="shared" ca="1" si="205"/>
        <v/>
      </c>
      <c r="FG63" t="str">
        <f t="shared" ca="1" si="206"/>
        <v/>
      </c>
      <c r="FH63" t="str">
        <f t="shared" ca="1" si="207"/>
        <v/>
      </c>
      <c r="FI63" t="str">
        <f t="shared" ca="1" si="103"/>
        <v/>
      </c>
      <c r="FJ63" t="str">
        <f t="shared" ca="1" si="255"/>
        <v/>
      </c>
      <c r="FK63" t="str">
        <f t="shared" ca="1" si="255"/>
        <v/>
      </c>
      <c r="FL63" t="str">
        <f t="shared" ca="1" si="255"/>
        <v/>
      </c>
      <c r="FM63" t="str">
        <f ca="1">_xlfn.IFNA(IF(INDEX('Tabela kolorów'!$A$1:$AP$42,MATCH(FJ63,'Tabela kolorów'!$A$1:$AP$1,0),MATCH(FK63,'Tabela kolorów'!$A$1:$A$42,0))=1,"+","-"),"")</f>
        <v/>
      </c>
      <c r="FN63" s="1" t="str">
        <f ca="1">_xlfn.IFNA(IF(INDEX('Tabela kolorów'!$A$1:$AP$42,MATCH(FJ63,'Tabela kolorów'!$A$1:$AP$1,0),MATCH(FL63,'Tabela kolorów'!$A$1:$A$42,0))=1,"+","-"),"")</f>
        <v/>
      </c>
      <c r="FO63" s="1" t="str">
        <f ca="1">_xlfn.IFNA(IF(INDEX('Tabela kolorów'!$A$1:$AP$42,MATCH(FK63,'Tabela kolorów'!$A$1:$AP$1,0),MATCH(FL63,'Tabela kolorów'!$A$1:$A$42,0))=1,"+","-"),"")</f>
        <v/>
      </c>
      <c r="FP63" t="str">
        <f t="shared" ca="1" si="121"/>
        <v/>
      </c>
      <c r="FQ63" t="str">
        <f t="shared" ca="1" si="208"/>
        <v/>
      </c>
      <c r="FR63" t="str">
        <f t="shared" ca="1" si="209"/>
        <v/>
      </c>
      <c r="FU63">
        <v>57</v>
      </c>
      <c r="FV63" t="str">
        <f t="shared" ca="1" si="210"/>
        <v/>
      </c>
      <c r="FW63" t="str">
        <f ca="1">IF(FV63&lt;&gt;"",VLOOKUP(FV63,Tabela1[],3,FALSE),"")</f>
        <v/>
      </c>
      <c r="FX63" t="str">
        <f t="shared" ca="1" si="273"/>
        <v/>
      </c>
      <c r="FY63" t="str">
        <f t="shared" ca="1" si="273"/>
        <v/>
      </c>
      <c r="FZ63" t="str">
        <f t="shared" ca="1" si="273"/>
        <v/>
      </c>
      <c r="GA63" t="str">
        <f t="shared" ca="1" si="273"/>
        <v/>
      </c>
      <c r="GB63" t="str">
        <f t="shared" ca="1" si="273"/>
        <v/>
      </c>
      <c r="GC63" t="str">
        <f t="shared" ca="1" si="273"/>
        <v/>
      </c>
      <c r="GD63" t="str">
        <f t="shared" ca="1" si="273"/>
        <v/>
      </c>
      <c r="GE63" t="str">
        <f t="shared" ca="1" si="273"/>
        <v/>
      </c>
      <c r="GP63">
        <v>16</v>
      </c>
      <c r="GQ63" t="str">
        <f t="shared" ca="1" si="268"/>
        <v/>
      </c>
      <c r="GR63" t="str">
        <f ca="1">_xlfn.IFNA(IF(VLOOKUP($GQ63,Tabela1[#All],6,FALSE)&lt;&gt;0,VLOOKUP($GQ63,Tabela1[#All],6,FALSE),""),"")</f>
        <v/>
      </c>
      <c r="GS63" t="str">
        <f ca="1">_xlfn.IFNA(IF(VLOOKUP($GQ63,Tabela1[#All],7,FALSE)&lt;&gt;0,VLOOKUP($GQ63,Tabela1[#All],7,FALSE),""),"")</f>
        <v/>
      </c>
      <c r="GT63" t="str">
        <f ca="1">_xlfn.IFNA(IF(VLOOKUP($GQ63,Tabela1[#All],8,FALSE)&lt;&gt;0,VLOOKUP($GQ63,Tabela1[#All],8,FALSE),""),"")</f>
        <v/>
      </c>
      <c r="GU63" t="str">
        <f ca="1">_xlfn.IFNA(IF(VLOOKUP($GQ63,Tabela1[#All],10,FALSE)&lt;&gt;"0",VLOOKUP($GQ63,Tabela1[#All],10,FALSE),""),"")</f>
        <v/>
      </c>
      <c r="GV63" t="str">
        <f t="shared" ca="1" si="211"/>
        <v/>
      </c>
      <c r="GW63" t="str">
        <f t="shared" ca="1" si="212"/>
        <v/>
      </c>
      <c r="GX63" t="str">
        <f t="shared" ca="1" si="213"/>
        <v/>
      </c>
      <c r="GY63" t="str">
        <f t="shared" ca="1" si="214"/>
        <v/>
      </c>
      <c r="GZ63" t="str">
        <f t="shared" ca="1" si="215"/>
        <v/>
      </c>
      <c r="HA63" t="str">
        <f t="shared" ca="1" si="216"/>
        <v/>
      </c>
      <c r="HB63" t="str">
        <f t="shared" ca="1" si="217"/>
        <v/>
      </c>
      <c r="HC63" t="str">
        <f t="shared" ca="1" si="105"/>
        <v/>
      </c>
      <c r="HD63" t="str">
        <f t="shared" ca="1" si="257"/>
        <v/>
      </c>
      <c r="HE63" t="str">
        <f t="shared" ca="1" si="257"/>
        <v/>
      </c>
      <c r="HF63" t="str">
        <f t="shared" ca="1" si="257"/>
        <v/>
      </c>
      <c r="HG63" t="str">
        <f ca="1">_xlfn.IFNA(IF(INDEX('Tabela kolorów'!$A$1:$AP$42,MATCH(HD63,'Tabela kolorów'!$A$1:$AP$1,0),MATCH(HE63,'Tabela kolorów'!$A$1:$A$42,0))=1,"+","-"),"")</f>
        <v/>
      </c>
      <c r="HH63" s="1" t="str">
        <f ca="1">_xlfn.IFNA(IF(INDEX('Tabela kolorów'!$A$1:$AP$42,MATCH(HD63,'Tabela kolorów'!$A$1:$AP$1,0),MATCH(HF63,'Tabela kolorów'!$A$1:$A$42,0))=1,"+","-"),"")</f>
        <v/>
      </c>
      <c r="HI63" s="1" t="str">
        <f ca="1">_xlfn.IFNA(IF(INDEX('Tabela kolorów'!$A$1:$AP$42,MATCH(HE63,'Tabela kolorów'!$A$1:$AP$1,0),MATCH(HF63,'Tabela kolorów'!$A$1:$A$42,0))=1,"+","-"),"")</f>
        <v/>
      </c>
      <c r="HJ63" t="str">
        <f t="shared" ca="1" si="122"/>
        <v/>
      </c>
      <c r="HK63" t="str">
        <f t="shared" ca="1" si="218"/>
        <v/>
      </c>
      <c r="HL63" t="str">
        <f t="shared" ca="1" si="219"/>
        <v/>
      </c>
      <c r="HO63">
        <v>57</v>
      </c>
      <c r="HP63" t="str">
        <f t="shared" ca="1" si="220"/>
        <v/>
      </c>
      <c r="HQ63" t="str">
        <f ca="1">IF(HP63&lt;&gt;"",VLOOKUP(HP63,Tabela1[],3,FALSE),"")</f>
        <v/>
      </c>
      <c r="HR63" t="str">
        <f t="shared" ca="1" si="274"/>
        <v/>
      </c>
      <c r="HS63" t="str">
        <f t="shared" ca="1" si="274"/>
        <v/>
      </c>
      <c r="HT63" t="str">
        <f t="shared" ca="1" si="274"/>
        <v/>
      </c>
      <c r="HU63" t="str">
        <f t="shared" ca="1" si="274"/>
        <v/>
      </c>
      <c r="HV63" t="str">
        <f t="shared" ca="1" si="274"/>
        <v/>
      </c>
      <c r="HW63" t="str">
        <f t="shared" ca="1" si="274"/>
        <v/>
      </c>
      <c r="HX63" t="str">
        <f t="shared" ca="1" si="274"/>
        <v/>
      </c>
      <c r="HY63" t="str">
        <f t="shared" ca="1" si="274"/>
        <v/>
      </c>
      <c r="IJ63">
        <v>16</v>
      </c>
      <c r="IK63" t="str">
        <f t="shared" ca="1" si="269"/>
        <v/>
      </c>
      <c r="IL63" t="str">
        <f ca="1">_xlfn.IFNA(IF(VLOOKUP($IK63,Tabela1[#All],6,FALSE)&lt;&gt;0,VLOOKUP($IK63,Tabela1[#All],6,FALSE),""),"")</f>
        <v/>
      </c>
      <c r="IM63" t="str">
        <f ca="1">_xlfn.IFNA(IF(VLOOKUP($IK63,Tabela1[#All],7,FALSE)&lt;&gt;0,VLOOKUP($IK63,Tabela1[#All],7,FALSE),""),"")</f>
        <v/>
      </c>
      <c r="IN63" t="str">
        <f ca="1">_xlfn.IFNA(IF(VLOOKUP($IK63,Tabela1[#All],8,FALSE)&lt;&gt;0,VLOOKUP($IK63,Tabela1[#All],8,FALSE),""),"")</f>
        <v/>
      </c>
      <c r="IO63" t="str">
        <f ca="1">_xlfn.IFNA(IF(VLOOKUP($IK63,Tabela1[#All],10,FALSE)&lt;&gt;"0",VLOOKUP($IK63,Tabela1[#All],10,FALSE),""),"")</f>
        <v/>
      </c>
      <c r="IP63" t="str">
        <f t="shared" ca="1" si="221"/>
        <v/>
      </c>
      <c r="IQ63" t="str">
        <f t="shared" ca="1" si="222"/>
        <v/>
      </c>
      <c r="IR63" t="str">
        <f t="shared" ca="1" si="223"/>
        <v/>
      </c>
      <c r="IS63" t="str">
        <f t="shared" ca="1" si="224"/>
        <v/>
      </c>
      <c r="IT63" t="str">
        <f t="shared" ca="1" si="225"/>
        <v/>
      </c>
      <c r="IU63" t="str">
        <f t="shared" ca="1" si="226"/>
        <v/>
      </c>
      <c r="IV63" t="str">
        <f t="shared" ca="1" si="227"/>
        <v/>
      </c>
      <c r="IW63" t="str">
        <f t="shared" ca="1" si="107"/>
        <v/>
      </c>
      <c r="IX63" t="str">
        <f t="shared" ca="1" si="259"/>
        <v/>
      </c>
      <c r="IY63" t="str">
        <f t="shared" ca="1" si="259"/>
        <v/>
      </c>
      <c r="IZ63" t="str">
        <f t="shared" ca="1" si="259"/>
        <v/>
      </c>
      <c r="JA63" t="str">
        <f ca="1">_xlfn.IFNA(IF(INDEX('Tabela kolorów'!$A$1:$AP$42,MATCH(IX63,'Tabela kolorów'!$A$1:$AP$1,0),MATCH(IY63,'Tabela kolorów'!$A$1:$A$42,0))=1,"+","-"),"")</f>
        <v/>
      </c>
      <c r="JB63" s="1" t="str">
        <f ca="1">_xlfn.IFNA(IF(INDEX('Tabela kolorów'!$A$1:$AP$42,MATCH(IX63,'Tabela kolorów'!$A$1:$AP$1,0),MATCH(IZ63,'Tabela kolorów'!$A$1:$A$42,0))=1,"+","-"),"")</f>
        <v/>
      </c>
      <c r="JC63" s="1" t="str">
        <f ca="1">_xlfn.IFNA(IF(INDEX('Tabela kolorów'!$A$1:$AP$42,MATCH(IY63,'Tabela kolorów'!$A$1:$AP$1,0),MATCH(IZ63,'Tabela kolorów'!$A$1:$A$42,0))=1,"+","-"),"")</f>
        <v/>
      </c>
      <c r="JD63" t="str">
        <f t="shared" ca="1" si="123"/>
        <v/>
      </c>
      <c r="JE63" t="str">
        <f t="shared" ca="1" si="228"/>
        <v/>
      </c>
      <c r="JF63" t="str">
        <f t="shared" ca="1" si="229"/>
        <v/>
      </c>
      <c r="JI63">
        <v>57</v>
      </c>
      <c r="JJ63" t="str">
        <f t="shared" ca="1" si="230"/>
        <v/>
      </c>
      <c r="JK63" t="str">
        <f ca="1">IF(JJ63&lt;&gt;"",VLOOKUP(JJ63,Tabela1[],3,FALSE),"")</f>
        <v/>
      </c>
      <c r="JL63" t="str">
        <f t="shared" ca="1" si="275"/>
        <v/>
      </c>
      <c r="JM63" t="str">
        <f t="shared" ca="1" si="275"/>
        <v/>
      </c>
      <c r="JN63" t="str">
        <f t="shared" ca="1" si="275"/>
        <v/>
      </c>
      <c r="JO63" t="str">
        <f t="shared" ca="1" si="275"/>
        <v/>
      </c>
      <c r="JP63" t="str">
        <f t="shared" ca="1" si="275"/>
        <v/>
      </c>
      <c r="JQ63" t="str">
        <f t="shared" ca="1" si="275"/>
        <v/>
      </c>
      <c r="JR63" t="str">
        <f t="shared" ca="1" si="275"/>
        <v/>
      </c>
      <c r="JS63" t="str">
        <f t="shared" ca="1" si="275"/>
        <v/>
      </c>
      <c r="KD63">
        <v>16</v>
      </c>
      <c r="KE63" t="str">
        <f t="shared" ca="1" si="270"/>
        <v/>
      </c>
      <c r="KF63" t="str">
        <f ca="1">_xlfn.IFNA(IF(VLOOKUP($KE63,Tabela1[#All],6,FALSE)&lt;&gt;0,VLOOKUP($KE63,Tabela1[#All],6,FALSE),""),"")</f>
        <v/>
      </c>
      <c r="KG63" t="str">
        <f ca="1">_xlfn.IFNA(IF(VLOOKUP($KE63,Tabela1[#All],7,FALSE)&lt;&gt;0,VLOOKUP($KE63,Tabela1[#All],7,FALSE),""),"")</f>
        <v/>
      </c>
      <c r="KH63" t="str">
        <f ca="1">_xlfn.IFNA(IF(VLOOKUP($KE63,Tabela1[#All],8,FALSE)&lt;&gt;0,VLOOKUP($KE63,Tabela1[#All],8,FALSE),""),"")</f>
        <v/>
      </c>
      <c r="KI63" t="str">
        <f ca="1">_xlfn.IFNA(IF(VLOOKUP($KE63,Tabela1[#All],10,FALSE)&lt;&gt;"0",VLOOKUP($KE63,Tabela1[#All],10,FALSE),""),"")</f>
        <v/>
      </c>
      <c r="KJ63" t="str">
        <f t="shared" ca="1" si="239"/>
        <v/>
      </c>
      <c r="KK63" t="str">
        <f t="shared" ca="1" si="240"/>
        <v/>
      </c>
      <c r="KL63" t="str">
        <f t="shared" ca="1" si="241"/>
        <v/>
      </c>
      <c r="KM63" t="str">
        <f t="shared" ca="1" si="231"/>
        <v/>
      </c>
      <c r="KN63" t="str">
        <f t="shared" ca="1" si="232"/>
        <v/>
      </c>
      <c r="KO63" t="str">
        <f t="shared" ca="1" si="233"/>
        <v/>
      </c>
      <c r="KP63" t="str">
        <f t="shared" ca="1" si="234"/>
        <v/>
      </c>
      <c r="KQ63" t="str">
        <f t="shared" ca="1" si="112"/>
        <v/>
      </c>
      <c r="KR63" t="str">
        <f t="shared" ca="1" si="261"/>
        <v/>
      </c>
      <c r="KS63" t="str">
        <f t="shared" ca="1" si="261"/>
        <v/>
      </c>
      <c r="KT63" t="str">
        <f t="shared" ca="1" si="261"/>
        <v/>
      </c>
      <c r="KU63" t="str">
        <f ca="1">_xlfn.IFNA(IF(INDEX('Tabela kolorów'!$A$1:$AP$42,MATCH(KR63,'Tabela kolorów'!$A$1:$AP$1,0),MATCH(KS63,'Tabela kolorów'!$A$1:$A$42,0))=1,"+","-"),"")</f>
        <v/>
      </c>
      <c r="KV63" s="1" t="str">
        <f ca="1">_xlfn.IFNA(IF(INDEX('Tabela kolorów'!$A$1:$AP$42,MATCH(KR63,'Tabela kolorów'!$A$1:$AP$1,0),MATCH(KT63,'Tabela kolorów'!$A$1:$A$42,0))=1,"+","-"),"")</f>
        <v/>
      </c>
      <c r="KW63" s="1" t="str">
        <f ca="1">_xlfn.IFNA(IF(INDEX('Tabela kolorów'!$A$1:$AP$42,MATCH(KS63,'Tabela kolorów'!$A$1:$AP$1,0),MATCH(KT63,'Tabela kolorów'!$A$1:$A$42,0))=1,"+","-"),"")</f>
        <v/>
      </c>
      <c r="KX63" t="str">
        <f t="shared" ca="1" si="133"/>
        <v/>
      </c>
      <c r="KY63" t="str">
        <f t="shared" ca="1" si="235"/>
        <v/>
      </c>
      <c r="KZ63" t="str">
        <f t="shared" ca="1" si="236"/>
        <v/>
      </c>
      <c r="LC63">
        <v>57</v>
      </c>
      <c r="LD63" t="str">
        <f t="shared" ca="1" si="237"/>
        <v/>
      </c>
      <c r="LE63" t="str">
        <f ca="1">IF(LD63&lt;&gt;"",VLOOKUP(LD63,Tabela1[],3,FALSE),"")</f>
        <v/>
      </c>
      <c r="LF63" t="str">
        <f t="shared" ca="1" si="276"/>
        <v/>
      </c>
      <c r="LG63" t="str">
        <f t="shared" ca="1" si="276"/>
        <v/>
      </c>
      <c r="LH63" t="str">
        <f t="shared" ca="1" si="276"/>
        <v/>
      </c>
      <c r="LI63" t="str">
        <f t="shared" ca="1" si="276"/>
        <v/>
      </c>
      <c r="LJ63" t="str">
        <f t="shared" ca="1" si="276"/>
        <v/>
      </c>
      <c r="LK63" t="str">
        <f t="shared" ca="1" si="276"/>
        <v/>
      </c>
      <c r="LL63" t="str">
        <f t="shared" ca="1" si="276"/>
        <v/>
      </c>
      <c r="LM63" t="str">
        <f t="shared" ca="1" si="276"/>
        <v/>
      </c>
    </row>
    <row r="64" spans="12:325" x14ac:dyDescent="0.3">
      <c r="L64" s="679">
        <v>15</v>
      </c>
      <c r="N64" s="672" t="str">
        <f>_xlfn.IFNA(IF(VLOOKUP($M64,Tabela1[#All],6,FALSE)&lt;&gt;0,VLOOKUP($M64,Tabela1[#All],6,FALSE),""),"")</f>
        <v/>
      </c>
      <c r="O64" s="672" t="str">
        <f>_xlfn.IFNA(IF(VLOOKUP($M64,Tabela1[#All],7,FALSE)&lt;&gt;0,VLOOKUP($M64,Tabela1[#All],7,FALSE),""),"")</f>
        <v/>
      </c>
      <c r="P64" s="672" t="str">
        <f>_xlfn.IFNA(IF(VLOOKUP($M64,Tabela1[#All],8,FALSE)&lt;&gt;0,VLOOKUP($M64,Tabela1[#All],8,FALSE),""),"")</f>
        <v/>
      </c>
      <c r="Q64" s="684" t="str">
        <f>_xlfn.IFNA(IF(VLOOKUP($M64,Tabela1[#All],10,FALSE)&lt;&gt;"0",VLOOKUP($M64,Tabela1[#All],10,FALSE),""),"")</f>
        <v/>
      </c>
      <c r="R64" s="686" t="str">
        <f t="shared" si="242"/>
        <v/>
      </c>
      <c r="S64" s="672" t="str">
        <f t="shared" si="243"/>
        <v/>
      </c>
      <c r="T64" s="672" t="str">
        <f t="shared" si="244"/>
        <v/>
      </c>
      <c r="U64" s="672" t="str">
        <f t="shared" si="245"/>
        <v/>
      </c>
      <c r="V64" s="672" t="str">
        <f t="shared" si="246"/>
        <v/>
      </c>
      <c r="W64" s="672" t="str">
        <f t="shared" si="247"/>
        <v/>
      </c>
      <c r="X64" s="687" t="str">
        <f t="shared" si="248"/>
        <v/>
      </c>
      <c r="Y64" s="686" t="str">
        <f t="shared" si="129"/>
        <v/>
      </c>
      <c r="Z64" s="672" t="str">
        <f t="shared" si="264"/>
        <v/>
      </c>
      <c r="AA64" s="672" t="str">
        <f t="shared" si="264"/>
        <v/>
      </c>
      <c r="AB64" s="679" t="str">
        <f t="shared" si="264"/>
        <v/>
      </c>
      <c r="AC64" s="685" t="str">
        <f>_xlfn.IFNA(IF(INDEX('Tabela kolorów'!$A$1:$AP$42,MATCH(Z64,'Tabela kolorów'!$A$1:$AP$1,0),MATCH(AA64,'Tabela kolorów'!$A$1:$A$42,0))=1,"+","-"),"")</f>
        <v/>
      </c>
      <c r="AD64" s="10" t="str">
        <f>_xlfn.IFNA(IF(INDEX('Tabela kolorów'!$A$1:$AP$42,MATCH(Z64,'Tabela kolorów'!$A$1:$AP$1,0),MATCH(AB64,'Tabela kolorów'!$A$1:$A$42,0))=1,"+","-"),"")</f>
        <v/>
      </c>
      <c r="AE64" s="10" t="str">
        <f>_xlfn.IFNA(IF(INDEX('Tabela kolorów'!$A$1:$AP$42,MATCH(AA64,'Tabela kolorów'!$A$1:$AP$1,0),MATCH(AB64,'Tabela kolorów'!$A$1:$A$42,0))=1,"+","-"),"")</f>
        <v/>
      </c>
      <c r="AF64" s="679" t="str">
        <f t="shared" si="136"/>
        <v/>
      </c>
      <c r="AG64" s="688" t="str">
        <f t="shared" si="249"/>
        <v/>
      </c>
      <c r="AH64" s="701" t="str">
        <f t="shared" si="250"/>
        <v/>
      </c>
      <c r="AK64" s="10">
        <v>57</v>
      </c>
      <c r="AL64" s="672" t="str">
        <f t="shared" ca="1" si="238"/>
        <v/>
      </c>
      <c r="AM64" s="672" t="str">
        <f ca="1">IF(AL64&lt;&gt;"",VLOOKUP(AL64,Tabela1[],3,FALSE),"")</f>
        <v/>
      </c>
      <c r="AN64" s="672" t="str">
        <f t="shared" ca="1" si="277"/>
        <v/>
      </c>
      <c r="AO64" s="672" t="str">
        <f t="shared" ca="1" si="277"/>
        <v/>
      </c>
      <c r="AP64" s="672" t="str">
        <f t="shared" ca="1" si="277"/>
        <v/>
      </c>
      <c r="AQ64" s="672" t="str">
        <f t="shared" ca="1" si="277"/>
        <v/>
      </c>
      <c r="AR64" s="672" t="str">
        <f t="shared" ca="1" si="277"/>
        <v/>
      </c>
      <c r="AS64" s="672" t="str">
        <f t="shared" ca="1" si="277"/>
        <v/>
      </c>
      <c r="AT64" s="672" t="str">
        <f t="shared" ca="1" si="277"/>
        <v/>
      </c>
      <c r="AU64" s="672" t="str">
        <f t="shared" ca="1" si="277"/>
        <v/>
      </c>
      <c r="BG64" s="392"/>
      <c r="BH64">
        <v>17</v>
      </c>
      <c r="BI64" t="str">
        <f t="shared" ca="1" si="265"/>
        <v/>
      </c>
      <c r="BJ64" t="str">
        <f ca="1">_xlfn.IFNA(IF(VLOOKUP($BI64,Tabela1[#All],6,FALSE)&lt;&gt;0,VLOOKUP($BI64,Tabela1[#All],6,FALSE),""),"")</f>
        <v/>
      </c>
      <c r="BK64" t="str">
        <f ca="1">_xlfn.IFNA(IF(VLOOKUP($BI64,Tabela1[#All],7,FALSE)&lt;&gt;0,VLOOKUP($BI64,Tabela1[#All],7,FALSE),""),"")</f>
        <v/>
      </c>
      <c r="BL64" t="str">
        <f ca="1">_xlfn.IFNA(IF(VLOOKUP($BI64,Tabela1[#All],8,FALSE)&lt;&gt;0,VLOOKUP($BI64,Tabela1[#All],8,FALSE),""),"")</f>
        <v/>
      </c>
      <c r="BM64" t="str">
        <f ca="1">_xlfn.IFNA(IF(VLOOKUP($BI64,Tabela1[#All],10,FALSE)&lt;&gt;"0",VLOOKUP($BI64,Tabela1[#All],10,FALSE),""),"")</f>
        <v/>
      </c>
      <c r="BN64" t="str">
        <f t="shared" ca="1" si="181"/>
        <v/>
      </c>
      <c r="BO64" t="str">
        <f t="shared" ca="1" si="182"/>
        <v/>
      </c>
      <c r="BP64" t="str">
        <f t="shared" ca="1" si="183"/>
        <v/>
      </c>
      <c r="BQ64" t="str">
        <f t="shared" ca="1" si="184"/>
        <v/>
      </c>
      <c r="BR64" t="str">
        <f t="shared" ca="1" si="185"/>
        <v/>
      </c>
      <c r="BS64" t="str">
        <f t="shared" ca="1" si="186"/>
        <v/>
      </c>
      <c r="BT64" t="str">
        <f t="shared" ca="1" si="187"/>
        <v/>
      </c>
      <c r="BU64" t="str">
        <f t="shared" ca="1" si="97"/>
        <v/>
      </c>
      <c r="BV64" t="str">
        <f t="shared" ca="1" si="251"/>
        <v/>
      </c>
      <c r="BW64" t="str">
        <f t="shared" ca="1" si="251"/>
        <v/>
      </c>
      <c r="BX64" t="str">
        <f t="shared" ca="1" si="251"/>
        <v/>
      </c>
      <c r="BY64" t="str">
        <f ca="1">_xlfn.IFNA(IF(INDEX('Tabela kolorów'!$A$1:$AP$42,MATCH(BV64,'Tabela kolorów'!$A$1:$AP$1,0),MATCH(BW64,'Tabela kolorów'!$A$1:$A$42,0))=1,"+","-"),"")</f>
        <v/>
      </c>
      <c r="BZ64" s="1" t="str">
        <f ca="1">_xlfn.IFNA(IF(INDEX('Tabela kolorów'!$A$1:$AP$42,MATCH(BV64,'Tabela kolorów'!$A$1:$AP$1,0),MATCH(BX64,'Tabela kolorów'!$A$1:$A$42,0))=1,"+","-"),"")</f>
        <v/>
      </c>
      <c r="CA64" s="1" t="str">
        <f ca="1">_xlfn.IFNA(IF(INDEX('Tabela kolorów'!$A$1:$AP$42,MATCH(BW64,'Tabela kolorów'!$A$1:$AP$1,0),MATCH(BX64,'Tabela kolorów'!$A$1:$A$42,0))=1,"+","-"),"")</f>
        <v/>
      </c>
      <c r="CB64" t="str">
        <f t="shared" ca="1" si="98"/>
        <v/>
      </c>
      <c r="CC64" t="str">
        <f t="shared" ca="1" si="188"/>
        <v/>
      </c>
      <c r="CD64" t="str">
        <f t="shared" ca="1" si="189"/>
        <v/>
      </c>
      <c r="CG64">
        <v>58</v>
      </c>
      <c r="CH64" t="str">
        <f t="shared" ca="1" si="190"/>
        <v/>
      </c>
      <c r="CI64" t="str">
        <f ca="1">IF(CH64&lt;&gt;"",VLOOKUP(CH64,Tabela1[],3,FALSE),"")</f>
        <v/>
      </c>
      <c r="CJ64" t="str">
        <f t="shared" ca="1" si="271"/>
        <v/>
      </c>
      <c r="CK64" t="str">
        <f t="shared" ca="1" si="271"/>
        <v/>
      </c>
      <c r="CL64" t="str">
        <f t="shared" ca="1" si="271"/>
        <v/>
      </c>
      <c r="CM64" t="str">
        <f t="shared" ca="1" si="271"/>
        <v/>
      </c>
      <c r="CN64" t="str">
        <f t="shared" ca="1" si="271"/>
        <v/>
      </c>
      <c r="CO64" t="str">
        <f t="shared" ca="1" si="271"/>
        <v/>
      </c>
      <c r="CP64" t="str">
        <f t="shared" ca="1" si="271"/>
        <v/>
      </c>
      <c r="CQ64" t="str">
        <f t="shared" ca="1" si="271"/>
        <v/>
      </c>
      <c r="DB64">
        <v>17</v>
      </c>
      <c r="DC64" t="str">
        <f t="shared" ca="1" si="266"/>
        <v/>
      </c>
      <c r="DD64" t="str">
        <f ca="1">_xlfn.IFNA(IF(VLOOKUP($DC64,Tabela1[#All],6,FALSE)&lt;&gt;0,VLOOKUP($DC64,Tabela1[#All],6,FALSE),""),"")</f>
        <v/>
      </c>
      <c r="DE64" t="str">
        <f ca="1">_xlfn.IFNA(IF(VLOOKUP($DC64,Tabela1[#All],7,FALSE)&lt;&gt;0,VLOOKUP($DC64,Tabela1[#All],7,FALSE),""),"")</f>
        <v/>
      </c>
      <c r="DF64" t="str">
        <f ca="1">_xlfn.IFNA(IF(VLOOKUP($DC64,Tabela1[#All],8,FALSE)&lt;&gt;0,VLOOKUP($DC64,Tabela1[#All],8,FALSE),""),"")</f>
        <v/>
      </c>
      <c r="DG64" t="str">
        <f ca="1">_xlfn.IFNA(IF(VLOOKUP($DC64,Tabela1[#All],10,FALSE)&lt;&gt;"0",VLOOKUP($DC64,Tabela1[#All],10,FALSE),""),"")</f>
        <v/>
      </c>
      <c r="DH64" t="str">
        <f t="shared" ca="1" si="191"/>
        <v/>
      </c>
      <c r="DI64" t="str">
        <f t="shared" ca="1" si="192"/>
        <v/>
      </c>
      <c r="DJ64" t="str">
        <f t="shared" ca="1" si="193"/>
        <v/>
      </c>
      <c r="DK64" t="str">
        <f t="shared" ca="1" si="194"/>
        <v/>
      </c>
      <c r="DL64" t="str">
        <f t="shared" ca="1" si="195"/>
        <v/>
      </c>
      <c r="DM64" t="str">
        <f t="shared" ca="1" si="196"/>
        <v/>
      </c>
      <c r="DN64" t="str">
        <f t="shared" ca="1" si="197"/>
        <v/>
      </c>
      <c r="DO64" t="str">
        <f t="shared" ca="1" si="134"/>
        <v/>
      </c>
      <c r="DP64" t="str">
        <f t="shared" ca="1" si="253"/>
        <v/>
      </c>
      <c r="DQ64" t="str">
        <f t="shared" ca="1" si="253"/>
        <v/>
      </c>
      <c r="DR64" t="str">
        <f t="shared" ca="1" si="253"/>
        <v/>
      </c>
      <c r="DS64" t="str">
        <f ca="1">_xlfn.IFNA(IF(INDEX('Tabela kolorów'!$A$1:$AP$42,MATCH(DP64,'Tabela kolorów'!$A$1:$AP$1,0),MATCH(DQ64,'Tabela kolorów'!$A$1:$A$42,0))=1,"+","-"),"")</f>
        <v/>
      </c>
      <c r="DT64" s="1" t="str">
        <f ca="1">_xlfn.IFNA(IF(INDEX('Tabela kolorów'!$A$1:$AP$42,MATCH(DP64,'Tabela kolorów'!$A$1:$AP$1,0),MATCH(DR64,'Tabela kolorów'!$A$1:$A$42,0))=1,"+","-"),"")</f>
        <v/>
      </c>
      <c r="DU64" s="1" t="str">
        <f ca="1">_xlfn.IFNA(IF(INDEX('Tabela kolorów'!$A$1:$AP$42,MATCH(DQ64,'Tabela kolorów'!$A$1:$AP$1,0),MATCH(DR64,'Tabela kolorów'!$A$1:$A$42,0))=1,"+","-"),"")</f>
        <v/>
      </c>
      <c r="DV64" t="str">
        <f t="shared" ca="1" si="120"/>
        <v/>
      </c>
      <c r="DW64" t="str">
        <f t="shared" ca="1" si="198"/>
        <v/>
      </c>
      <c r="DX64" t="str">
        <f t="shared" ca="1" si="199"/>
        <v/>
      </c>
      <c r="EA64">
        <v>58</v>
      </c>
      <c r="EB64" t="str">
        <f t="shared" ca="1" si="200"/>
        <v/>
      </c>
      <c r="EC64" t="str">
        <f ca="1">IF(EB64&lt;&gt;"",VLOOKUP(EB64,Tabela1[],3,FALSE),"")</f>
        <v/>
      </c>
      <c r="ED64" t="str">
        <f t="shared" ca="1" si="272"/>
        <v/>
      </c>
      <c r="EE64" t="str">
        <f t="shared" ca="1" si="272"/>
        <v/>
      </c>
      <c r="EF64" t="str">
        <f t="shared" ca="1" si="272"/>
        <v/>
      </c>
      <c r="EG64" t="str">
        <f t="shared" ca="1" si="272"/>
        <v/>
      </c>
      <c r="EH64" t="str">
        <f t="shared" ca="1" si="272"/>
        <v/>
      </c>
      <c r="EI64" t="str">
        <f t="shared" ca="1" si="272"/>
        <v/>
      </c>
      <c r="EJ64" t="str">
        <f t="shared" ca="1" si="272"/>
        <v/>
      </c>
      <c r="EK64" t="str">
        <f t="shared" ca="1" si="272"/>
        <v/>
      </c>
      <c r="EV64">
        <v>17</v>
      </c>
      <c r="EW64" t="str">
        <f t="shared" ca="1" si="267"/>
        <v/>
      </c>
      <c r="EX64" t="str">
        <f ca="1">_xlfn.IFNA(IF(VLOOKUP($EW64,Tabela1[#All],6,FALSE)&lt;&gt;0,VLOOKUP($EW64,Tabela1[#All],6,FALSE),""),"")</f>
        <v/>
      </c>
      <c r="EY64" t="str">
        <f ca="1">_xlfn.IFNA(IF(VLOOKUP($EW64,Tabela1[#All],7,FALSE)&lt;&gt;0,VLOOKUP($EW64,Tabela1[#All],7,FALSE),""),"")</f>
        <v/>
      </c>
      <c r="EZ64" t="str">
        <f ca="1">_xlfn.IFNA(IF(VLOOKUP($EW64,Tabela1[#All],8,FALSE)&lt;&gt;0,VLOOKUP($EW64,Tabela1[#All],8,FALSE),""),"")</f>
        <v/>
      </c>
      <c r="FA64" t="str">
        <f ca="1">_xlfn.IFNA(IF(VLOOKUP($EW64,Tabela1[#All],10,FALSE)&lt;&gt;"0",VLOOKUP($EW64,Tabela1[#All],10,FALSE),""),"")</f>
        <v/>
      </c>
      <c r="FB64" t="str">
        <f t="shared" ca="1" si="201"/>
        <v/>
      </c>
      <c r="FC64" t="str">
        <f t="shared" ca="1" si="202"/>
        <v/>
      </c>
      <c r="FD64" t="str">
        <f t="shared" ca="1" si="203"/>
        <v/>
      </c>
      <c r="FE64" t="str">
        <f t="shared" ca="1" si="204"/>
        <v/>
      </c>
      <c r="FF64" t="str">
        <f t="shared" ca="1" si="205"/>
        <v/>
      </c>
      <c r="FG64" t="str">
        <f t="shared" ca="1" si="206"/>
        <v/>
      </c>
      <c r="FH64" t="str">
        <f t="shared" ca="1" si="207"/>
        <v/>
      </c>
      <c r="FI64" t="str">
        <f t="shared" ca="1" si="103"/>
        <v/>
      </c>
      <c r="FJ64" t="str">
        <f t="shared" ca="1" si="255"/>
        <v/>
      </c>
      <c r="FK64" t="str">
        <f t="shared" ca="1" si="255"/>
        <v/>
      </c>
      <c r="FL64" t="str">
        <f t="shared" ca="1" si="255"/>
        <v/>
      </c>
      <c r="FM64" t="str">
        <f ca="1">_xlfn.IFNA(IF(INDEX('Tabela kolorów'!$A$1:$AP$42,MATCH(FJ64,'Tabela kolorów'!$A$1:$AP$1,0),MATCH(FK64,'Tabela kolorów'!$A$1:$A$42,0))=1,"+","-"),"")</f>
        <v/>
      </c>
      <c r="FN64" s="1" t="str">
        <f ca="1">_xlfn.IFNA(IF(INDEX('Tabela kolorów'!$A$1:$AP$42,MATCH(FJ64,'Tabela kolorów'!$A$1:$AP$1,0),MATCH(FL64,'Tabela kolorów'!$A$1:$A$42,0))=1,"+","-"),"")</f>
        <v/>
      </c>
      <c r="FO64" s="1" t="str">
        <f ca="1">_xlfn.IFNA(IF(INDEX('Tabela kolorów'!$A$1:$AP$42,MATCH(FK64,'Tabela kolorów'!$A$1:$AP$1,0),MATCH(FL64,'Tabela kolorów'!$A$1:$A$42,0))=1,"+","-"),"")</f>
        <v/>
      </c>
      <c r="FP64" t="str">
        <f t="shared" ca="1" si="121"/>
        <v/>
      </c>
      <c r="FQ64" t="str">
        <f t="shared" ca="1" si="208"/>
        <v/>
      </c>
      <c r="FR64" t="str">
        <f t="shared" ca="1" si="209"/>
        <v/>
      </c>
      <c r="FU64">
        <v>58</v>
      </c>
      <c r="FV64" t="str">
        <f t="shared" ca="1" si="210"/>
        <v/>
      </c>
      <c r="FW64" t="str">
        <f ca="1">IF(FV64&lt;&gt;"",VLOOKUP(FV64,Tabela1[],3,FALSE),"")</f>
        <v/>
      </c>
      <c r="FX64" t="str">
        <f t="shared" ca="1" si="273"/>
        <v/>
      </c>
      <c r="FY64" t="str">
        <f t="shared" ca="1" si="273"/>
        <v/>
      </c>
      <c r="FZ64" t="str">
        <f t="shared" ca="1" si="273"/>
        <v/>
      </c>
      <c r="GA64" t="str">
        <f t="shared" ca="1" si="273"/>
        <v/>
      </c>
      <c r="GB64" t="str">
        <f t="shared" ca="1" si="273"/>
        <v/>
      </c>
      <c r="GC64" t="str">
        <f t="shared" ca="1" si="273"/>
        <v/>
      </c>
      <c r="GD64" t="str">
        <f t="shared" ca="1" si="273"/>
        <v/>
      </c>
      <c r="GE64" t="str">
        <f t="shared" ca="1" si="273"/>
        <v/>
      </c>
      <c r="GP64">
        <v>17</v>
      </c>
      <c r="GQ64" t="str">
        <f t="shared" ca="1" si="268"/>
        <v/>
      </c>
      <c r="GR64" t="str">
        <f ca="1">_xlfn.IFNA(IF(VLOOKUP($GQ64,Tabela1[#All],6,FALSE)&lt;&gt;0,VLOOKUP($GQ64,Tabela1[#All],6,FALSE),""),"")</f>
        <v/>
      </c>
      <c r="GS64" t="str">
        <f ca="1">_xlfn.IFNA(IF(VLOOKUP($GQ64,Tabela1[#All],7,FALSE)&lt;&gt;0,VLOOKUP($GQ64,Tabela1[#All],7,FALSE),""),"")</f>
        <v/>
      </c>
      <c r="GT64" t="str">
        <f ca="1">_xlfn.IFNA(IF(VLOOKUP($GQ64,Tabela1[#All],8,FALSE)&lt;&gt;0,VLOOKUP($GQ64,Tabela1[#All],8,FALSE),""),"")</f>
        <v/>
      </c>
      <c r="GU64" t="str">
        <f ca="1">_xlfn.IFNA(IF(VLOOKUP($GQ64,Tabela1[#All],10,FALSE)&lt;&gt;"0",VLOOKUP($GQ64,Tabela1[#All],10,FALSE),""),"")</f>
        <v/>
      </c>
      <c r="GV64" t="str">
        <f t="shared" ca="1" si="211"/>
        <v/>
      </c>
      <c r="GW64" t="str">
        <f t="shared" ca="1" si="212"/>
        <v/>
      </c>
      <c r="GX64" t="str">
        <f t="shared" ca="1" si="213"/>
        <v/>
      </c>
      <c r="GY64" t="str">
        <f t="shared" ca="1" si="214"/>
        <v/>
      </c>
      <c r="GZ64" t="str">
        <f t="shared" ca="1" si="215"/>
        <v/>
      </c>
      <c r="HA64" t="str">
        <f t="shared" ca="1" si="216"/>
        <v/>
      </c>
      <c r="HB64" t="str">
        <f t="shared" ca="1" si="217"/>
        <v/>
      </c>
      <c r="HC64" t="str">
        <f t="shared" ca="1" si="105"/>
        <v/>
      </c>
      <c r="HD64" t="str">
        <f t="shared" ca="1" si="257"/>
        <v/>
      </c>
      <c r="HE64" t="str">
        <f t="shared" ca="1" si="257"/>
        <v/>
      </c>
      <c r="HF64" t="str">
        <f t="shared" ca="1" si="257"/>
        <v/>
      </c>
      <c r="HG64" t="str">
        <f ca="1">_xlfn.IFNA(IF(INDEX('Tabela kolorów'!$A$1:$AP$42,MATCH(HD64,'Tabela kolorów'!$A$1:$AP$1,0),MATCH(HE64,'Tabela kolorów'!$A$1:$A$42,0))=1,"+","-"),"")</f>
        <v/>
      </c>
      <c r="HH64" s="1" t="str">
        <f ca="1">_xlfn.IFNA(IF(INDEX('Tabela kolorów'!$A$1:$AP$42,MATCH(HD64,'Tabela kolorów'!$A$1:$AP$1,0),MATCH(HF64,'Tabela kolorów'!$A$1:$A$42,0))=1,"+","-"),"")</f>
        <v/>
      </c>
      <c r="HI64" s="1" t="str">
        <f ca="1">_xlfn.IFNA(IF(INDEX('Tabela kolorów'!$A$1:$AP$42,MATCH(HE64,'Tabela kolorów'!$A$1:$AP$1,0),MATCH(HF64,'Tabela kolorów'!$A$1:$A$42,0))=1,"+","-"),"")</f>
        <v/>
      </c>
      <c r="HJ64" t="str">
        <f t="shared" ca="1" si="122"/>
        <v/>
      </c>
      <c r="HK64" t="str">
        <f t="shared" ca="1" si="218"/>
        <v/>
      </c>
      <c r="HL64" t="str">
        <f t="shared" ca="1" si="219"/>
        <v/>
      </c>
      <c r="HO64">
        <v>58</v>
      </c>
      <c r="HP64" t="str">
        <f t="shared" ca="1" si="220"/>
        <v/>
      </c>
      <c r="HQ64" t="str">
        <f ca="1">IF(HP64&lt;&gt;"",VLOOKUP(HP64,Tabela1[],3,FALSE),"")</f>
        <v/>
      </c>
      <c r="HR64" t="str">
        <f t="shared" ca="1" si="274"/>
        <v/>
      </c>
      <c r="HS64" t="str">
        <f t="shared" ca="1" si="274"/>
        <v/>
      </c>
      <c r="HT64" t="str">
        <f t="shared" ca="1" si="274"/>
        <v/>
      </c>
      <c r="HU64" t="str">
        <f t="shared" ca="1" si="274"/>
        <v/>
      </c>
      <c r="HV64" t="str">
        <f t="shared" ca="1" si="274"/>
        <v/>
      </c>
      <c r="HW64" t="str">
        <f t="shared" ca="1" si="274"/>
        <v/>
      </c>
      <c r="HX64" t="str">
        <f t="shared" ca="1" si="274"/>
        <v/>
      </c>
      <c r="HY64" t="str">
        <f t="shared" ca="1" si="274"/>
        <v/>
      </c>
      <c r="IJ64">
        <v>17</v>
      </c>
      <c r="IK64" t="str">
        <f t="shared" ca="1" si="269"/>
        <v/>
      </c>
      <c r="IL64" t="str">
        <f ca="1">_xlfn.IFNA(IF(VLOOKUP($IK64,Tabela1[#All],6,FALSE)&lt;&gt;0,VLOOKUP($IK64,Tabela1[#All],6,FALSE),""),"")</f>
        <v/>
      </c>
      <c r="IM64" t="str">
        <f ca="1">_xlfn.IFNA(IF(VLOOKUP($IK64,Tabela1[#All],7,FALSE)&lt;&gt;0,VLOOKUP($IK64,Tabela1[#All],7,FALSE),""),"")</f>
        <v/>
      </c>
      <c r="IN64" t="str">
        <f ca="1">_xlfn.IFNA(IF(VLOOKUP($IK64,Tabela1[#All],8,FALSE)&lt;&gt;0,VLOOKUP($IK64,Tabela1[#All],8,FALSE),""),"")</f>
        <v/>
      </c>
      <c r="IO64" t="str">
        <f ca="1">_xlfn.IFNA(IF(VLOOKUP($IK64,Tabela1[#All],10,FALSE)&lt;&gt;"0",VLOOKUP($IK64,Tabela1[#All],10,FALSE),""),"")</f>
        <v/>
      </c>
      <c r="IP64" t="str">
        <f t="shared" ca="1" si="221"/>
        <v/>
      </c>
      <c r="IQ64" t="str">
        <f t="shared" ca="1" si="222"/>
        <v/>
      </c>
      <c r="IR64" t="str">
        <f t="shared" ca="1" si="223"/>
        <v/>
      </c>
      <c r="IS64" t="str">
        <f t="shared" ca="1" si="224"/>
        <v/>
      </c>
      <c r="IT64" t="str">
        <f t="shared" ca="1" si="225"/>
        <v/>
      </c>
      <c r="IU64" t="str">
        <f t="shared" ca="1" si="226"/>
        <v/>
      </c>
      <c r="IV64" t="str">
        <f t="shared" ca="1" si="227"/>
        <v/>
      </c>
      <c r="IW64" t="str">
        <f t="shared" ca="1" si="107"/>
        <v/>
      </c>
      <c r="IX64" t="str">
        <f t="shared" ca="1" si="259"/>
        <v/>
      </c>
      <c r="IY64" t="str">
        <f t="shared" ca="1" si="259"/>
        <v/>
      </c>
      <c r="IZ64" t="str">
        <f t="shared" ca="1" si="259"/>
        <v/>
      </c>
      <c r="JA64" t="str">
        <f ca="1">_xlfn.IFNA(IF(INDEX('Tabela kolorów'!$A$1:$AP$42,MATCH(IX64,'Tabela kolorów'!$A$1:$AP$1,0),MATCH(IY64,'Tabela kolorów'!$A$1:$A$42,0))=1,"+","-"),"")</f>
        <v/>
      </c>
      <c r="JB64" s="1" t="str">
        <f ca="1">_xlfn.IFNA(IF(INDEX('Tabela kolorów'!$A$1:$AP$42,MATCH(IX64,'Tabela kolorów'!$A$1:$AP$1,0),MATCH(IZ64,'Tabela kolorów'!$A$1:$A$42,0))=1,"+","-"),"")</f>
        <v/>
      </c>
      <c r="JC64" s="1" t="str">
        <f ca="1">_xlfn.IFNA(IF(INDEX('Tabela kolorów'!$A$1:$AP$42,MATCH(IY64,'Tabela kolorów'!$A$1:$AP$1,0),MATCH(IZ64,'Tabela kolorów'!$A$1:$A$42,0))=1,"+","-"),"")</f>
        <v/>
      </c>
      <c r="JD64" t="str">
        <f t="shared" ca="1" si="123"/>
        <v/>
      </c>
      <c r="JE64" t="str">
        <f t="shared" ca="1" si="228"/>
        <v/>
      </c>
      <c r="JF64" t="str">
        <f t="shared" ca="1" si="229"/>
        <v/>
      </c>
      <c r="JI64">
        <v>58</v>
      </c>
      <c r="JJ64" t="str">
        <f t="shared" ca="1" si="230"/>
        <v/>
      </c>
      <c r="JK64" t="str">
        <f ca="1">IF(JJ64&lt;&gt;"",VLOOKUP(JJ64,Tabela1[],3,FALSE),"")</f>
        <v/>
      </c>
      <c r="JL64" t="str">
        <f t="shared" ca="1" si="275"/>
        <v/>
      </c>
      <c r="JM64" t="str">
        <f t="shared" ca="1" si="275"/>
        <v/>
      </c>
      <c r="JN64" t="str">
        <f t="shared" ca="1" si="275"/>
        <v/>
      </c>
      <c r="JO64" t="str">
        <f t="shared" ca="1" si="275"/>
        <v/>
      </c>
      <c r="JP64" t="str">
        <f t="shared" ca="1" si="275"/>
        <v/>
      </c>
      <c r="JQ64" t="str">
        <f t="shared" ca="1" si="275"/>
        <v/>
      </c>
      <c r="JR64" t="str">
        <f t="shared" ca="1" si="275"/>
        <v/>
      </c>
      <c r="JS64" t="str">
        <f t="shared" ca="1" si="275"/>
        <v/>
      </c>
      <c r="KD64">
        <v>17</v>
      </c>
      <c r="KE64" t="str">
        <f t="shared" ca="1" si="270"/>
        <v/>
      </c>
      <c r="KF64" t="str">
        <f ca="1">_xlfn.IFNA(IF(VLOOKUP($KE64,Tabela1[#All],6,FALSE)&lt;&gt;0,VLOOKUP($KE64,Tabela1[#All],6,FALSE),""),"")</f>
        <v/>
      </c>
      <c r="KG64" t="str">
        <f ca="1">_xlfn.IFNA(IF(VLOOKUP($KE64,Tabela1[#All],7,FALSE)&lt;&gt;0,VLOOKUP($KE64,Tabela1[#All],7,FALSE),""),"")</f>
        <v/>
      </c>
      <c r="KH64" t="str">
        <f ca="1">_xlfn.IFNA(IF(VLOOKUP($KE64,Tabela1[#All],8,FALSE)&lt;&gt;0,VLOOKUP($KE64,Tabela1[#All],8,FALSE),""),"")</f>
        <v/>
      </c>
      <c r="KI64" t="str">
        <f ca="1">_xlfn.IFNA(IF(VLOOKUP($KE64,Tabela1[#All],10,FALSE)&lt;&gt;"0",VLOOKUP($KE64,Tabela1[#All],10,FALSE),""),"")</f>
        <v/>
      </c>
      <c r="KJ64" t="str">
        <f t="shared" ca="1" si="239"/>
        <v/>
      </c>
      <c r="KK64" t="str">
        <f t="shared" ca="1" si="240"/>
        <v/>
      </c>
      <c r="KL64" t="str">
        <f t="shared" ca="1" si="241"/>
        <v/>
      </c>
      <c r="KM64" t="str">
        <f t="shared" ca="1" si="231"/>
        <v/>
      </c>
      <c r="KN64" t="str">
        <f t="shared" ca="1" si="232"/>
        <v/>
      </c>
      <c r="KO64" t="str">
        <f t="shared" ca="1" si="233"/>
        <v/>
      </c>
      <c r="KP64" t="str">
        <f t="shared" ca="1" si="234"/>
        <v/>
      </c>
      <c r="KQ64" t="str">
        <f t="shared" ca="1" si="112"/>
        <v/>
      </c>
      <c r="KR64" t="str">
        <f t="shared" ca="1" si="261"/>
        <v/>
      </c>
      <c r="KS64" t="str">
        <f t="shared" ca="1" si="261"/>
        <v/>
      </c>
      <c r="KT64" t="str">
        <f t="shared" ca="1" si="261"/>
        <v/>
      </c>
      <c r="KU64" t="str">
        <f ca="1">_xlfn.IFNA(IF(INDEX('Tabela kolorów'!$A$1:$AP$42,MATCH(KR64,'Tabela kolorów'!$A$1:$AP$1,0),MATCH(KS64,'Tabela kolorów'!$A$1:$A$42,0))=1,"+","-"),"")</f>
        <v/>
      </c>
      <c r="KV64" s="1" t="str">
        <f ca="1">_xlfn.IFNA(IF(INDEX('Tabela kolorów'!$A$1:$AP$42,MATCH(KR64,'Tabela kolorów'!$A$1:$AP$1,0),MATCH(KT64,'Tabela kolorów'!$A$1:$A$42,0))=1,"+","-"),"")</f>
        <v/>
      </c>
      <c r="KW64" s="1" t="str">
        <f ca="1">_xlfn.IFNA(IF(INDEX('Tabela kolorów'!$A$1:$AP$42,MATCH(KS64,'Tabela kolorów'!$A$1:$AP$1,0),MATCH(KT64,'Tabela kolorów'!$A$1:$A$42,0))=1,"+","-"),"")</f>
        <v/>
      </c>
      <c r="KX64" t="str">
        <f t="shared" ca="1" si="133"/>
        <v/>
      </c>
      <c r="KY64" t="str">
        <f t="shared" ca="1" si="235"/>
        <v/>
      </c>
      <c r="KZ64" t="str">
        <f t="shared" ca="1" si="236"/>
        <v/>
      </c>
      <c r="LC64">
        <v>58</v>
      </c>
      <c r="LD64" t="str">
        <f t="shared" ca="1" si="237"/>
        <v/>
      </c>
      <c r="LE64" t="str">
        <f ca="1">IF(LD64&lt;&gt;"",VLOOKUP(LD64,Tabela1[],3,FALSE),"")</f>
        <v/>
      </c>
      <c r="LF64" t="str">
        <f t="shared" ca="1" si="276"/>
        <v/>
      </c>
      <c r="LG64" t="str">
        <f t="shared" ca="1" si="276"/>
        <v/>
      </c>
      <c r="LH64" t="str">
        <f t="shared" ca="1" si="276"/>
        <v/>
      </c>
      <c r="LI64" t="str">
        <f t="shared" ca="1" si="276"/>
        <v/>
      </c>
      <c r="LJ64" t="str">
        <f t="shared" ca="1" si="276"/>
        <v/>
      </c>
      <c r="LK64" t="str">
        <f t="shared" ca="1" si="276"/>
        <v/>
      </c>
      <c r="LL64" t="str">
        <f t="shared" ca="1" si="276"/>
        <v/>
      </c>
      <c r="LM64" t="str">
        <f t="shared" ca="1" si="276"/>
        <v/>
      </c>
    </row>
    <row r="65" spans="12:325" x14ac:dyDescent="0.3">
      <c r="L65" s="679">
        <v>16</v>
      </c>
      <c r="N65" s="672" t="str">
        <f>_xlfn.IFNA(IF(VLOOKUP($M65,Tabela1[#All],6,FALSE)&lt;&gt;0,VLOOKUP($M65,Tabela1[#All],6,FALSE),""),"")</f>
        <v/>
      </c>
      <c r="O65" s="672" t="str">
        <f>_xlfn.IFNA(IF(VLOOKUP($M65,Tabela1[#All],7,FALSE)&lt;&gt;0,VLOOKUP($M65,Tabela1[#All],7,FALSE),""),"")</f>
        <v/>
      </c>
      <c r="P65" s="672" t="str">
        <f>_xlfn.IFNA(IF(VLOOKUP($M65,Tabela1[#All],8,FALSE)&lt;&gt;0,VLOOKUP($M65,Tabela1[#All],8,FALSE),""),"")</f>
        <v/>
      </c>
      <c r="Q65" s="684" t="str">
        <f>_xlfn.IFNA(IF(VLOOKUP($M65,Tabela1[#All],10,FALSE)&lt;&gt;"0",VLOOKUP($M65,Tabela1[#All],10,FALSE),""),"")</f>
        <v/>
      </c>
      <c r="R65" s="686" t="str">
        <f t="shared" si="242"/>
        <v/>
      </c>
      <c r="S65" s="672" t="str">
        <f t="shared" si="243"/>
        <v/>
      </c>
      <c r="T65" s="672" t="str">
        <f t="shared" si="244"/>
        <v/>
      </c>
      <c r="U65" s="672" t="str">
        <f t="shared" si="245"/>
        <v/>
      </c>
      <c r="V65" s="672" t="str">
        <f t="shared" si="246"/>
        <v/>
      </c>
      <c r="W65" s="672" t="str">
        <f t="shared" si="247"/>
        <v/>
      </c>
      <c r="X65" s="687" t="str">
        <f t="shared" si="248"/>
        <v/>
      </c>
      <c r="Y65" s="686" t="str">
        <f t="shared" si="129"/>
        <v/>
      </c>
      <c r="Z65" s="672" t="str">
        <f t="shared" si="264"/>
        <v/>
      </c>
      <c r="AA65" s="672" t="str">
        <f t="shared" si="264"/>
        <v/>
      </c>
      <c r="AB65" s="679" t="str">
        <f t="shared" si="264"/>
        <v/>
      </c>
      <c r="AC65" s="685" t="str">
        <f>_xlfn.IFNA(IF(INDEX('Tabela kolorów'!$A$1:$AP$42,MATCH(Z65,'Tabela kolorów'!$A$1:$AP$1,0),MATCH(AA65,'Tabela kolorów'!$A$1:$A$42,0))=1,"+","-"),"")</f>
        <v/>
      </c>
      <c r="AD65" s="10" t="str">
        <f>_xlfn.IFNA(IF(INDEX('Tabela kolorów'!$A$1:$AP$42,MATCH(Z65,'Tabela kolorów'!$A$1:$AP$1,0),MATCH(AB65,'Tabela kolorów'!$A$1:$A$42,0))=1,"+","-"),"")</f>
        <v/>
      </c>
      <c r="AE65" s="10" t="str">
        <f>_xlfn.IFNA(IF(INDEX('Tabela kolorów'!$A$1:$AP$42,MATCH(AA65,'Tabela kolorów'!$A$1:$AP$1,0),MATCH(AB65,'Tabela kolorów'!$A$1:$A$42,0))=1,"+","-"),"")</f>
        <v/>
      </c>
      <c r="AF65" s="679" t="str">
        <f t="shared" si="136"/>
        <v/>
      </c>
      <c r="AG65" s="688" t="str">
        <f t="shared" si="249"/>
        <v/>
      </c>
      <c r="AH65" s="701" t="str">
        <f t="shared" si="250"/>
        <v/>
      </c>
      <c r="AK65" s="10">
        <v>58</v>
      </c>
      <c r="AL65" s="672" t="str">
        <f t="shared" ca="1" si="238"/>
        <v/>
      </c>
      <c r="AM65" s="672" t="str">
        <f ca="1">IF(AL65&lt;&gt;"",VLOOKUP(AL65,Tabela1[],3,FALSE),"")</f>
        <v/>
      </c>
      <c r="AN65" s="672" t="str">
        <f t="shared" ca="1" si="277"/>
        <v/>
      </c>
      <c r="AO65" s="672" t="str">
        <f t="shared" ca="1" si="277"/>
        <v/>
      </c>
      <c r="AP65" s="672" t="str">
        <f t="shared" ca="1" si="277"/>
        <v/>
      </c>
      <c r="AQ65" s="672" t="str">
        <f t="shared" ca="1" si="277"/>
        <v/>
      </c>
      <c r="AR65" s="672" t="str">
        <f t="shared" ca="1" si="277"/>
        <v/>
      </c>
      <c r="AS65" s="672" t="str">
        <f t="shared" ca="1" si="277"/>
        <v/>
      </c>
      <c r="AT65" s="672" t="str">
        <f t="shared" ca="1" si="277"/>
        <v/>
      </c>
      <c r="AU65" s="672" t="str">
        <f t="shared" ca="1" si="277"/>
        <v/>
      </c>
      <c r="BG65" s="392"/>
      <c r="BH65">
        <v>18</v>
      </c>
      <c r="BI65" t="str">
        <f t="shared" ca="1" si="265"/>
        <v/>
      </c>
      <c r="BJ65" t="str">
        <f ca="1">_xlfn.IFNA(IF(VLOOKUP($BI65,Tabela1[#All],6,FALSE)&lt;&gt;0,VLOOKUP($BI65,Tabela1[#All],6,FALSE),""),"")</f>
        <v/>
      </c>
      <c r="BK65" t="str">
        <f ca="1">_xlfn.IFNA(IF(VLOOKUP($BI65,Tabela1[#All],7,FALSE)&lt;&gt;0,VLOOKUP($BI65,Tabela1[#All],7,FALSE),""),"")</f>
        <v/>
      </c>
      <c r="BL65" t="str">
        <f ca="1">_xlfn.IFNA(IF(VLOOKUP($BI65,Tabela1[#All],8,FALSE)&lt;&gt;0,VLOOKUP($BI65,Tabela1[#All],8,FALSE),""),"")</f>
        <v/>
      </c>
      <c r="BM65" t="str">
        <f ca="1">_xlfn.IFNA(IF(VLOOKUP($BI65,Tabela1[#All],10,FALSE)&lt;&gt;"0",VLOOKUP($BI65,Tabela1[#All],10,FALSE),""),"")</f>
        <v/>
      </c>
      <c r="BN65" t="str">
        <f t="shared" ca="1" si="181"/>
        <v/>
      </c>
      <c r="BO65" t="str">
        <f t="shared" ca="1" si="182"/>
        <v/>
      </c>
      <c r="BP65" t="str">
        <f t="shared" ca="1" si="183"/>
        <v/>
      </c>
      <c r="BQ65" t="str">
        <f t="shared" ca="1" si="184"/>
        <v/>
      </c>
      <c r="BR65" t="str">
        <f t="shared" ca="1" si="185"/>
        <v/>
      </c>
      <c r="BS65" t="str">
        <f t="shared" ca="1" si="186"/>
        <v/>
      </c>
      <c r="BT65" t="str">
        <f t="shared" ca="1" si="187"/>
        <v/>
      </c>
      <c r="BU65" t="str">
        <f t="shared" ca="1" si="97"/>
        <v/>
      </c>
      <c r="BV65" t="str">
        <f t="shared" ca="1" si="251"/>
        <v/>
      </c>
      <c r="BW65" t="str">
        <f t="shared" ca="1" si="251"/>
        <v/>
      </c>
      <c r="BX65" t="str">
        <f t="shared" ca="1" si="251"/>
        <v/>
      </c>
      <c r="BY65" t="str">
        <f ca="1">_xlfn.IFNA(IF(INDEX('Tabela kolorów'!$A$1:$AP$42,MATCH(BV65,'Tabela kolorów'!$A$1:$AP$1,0),MATCH(BW65,'Tabela kolorów'!$A$1:$A$42,0))=1,"+","-"),"")</f>
        <v/>
      </c>
      <c r="BZ65" s="1" t="str">
        <f ca="1">_xlfn.IFNA(IF(INDEX('Tabela kolorów'!$A$1:$AP$42,MATCH(BV65,'Tabela kolorów'!$A$1:$AP$1,0),MATCH(BX65,'Tabela kolorów'!$A$1:$A$42,0))=1,"+","-"),"")</f>
        <v/>
      </c>
      <c r="CA65" s="1" t="str">
        <f ca="1">_xlfn.IFNA(IF(INDEX('Tabela kolorów'!$A$1:$AP$42,MATCH(BW65,'Tabela kolorów'!$A$1:$AP$1,0),MATCH(BX65,'Tabela kolorów'!$A$1:$A$42,0))=1,"+","-"),"")</f>
        <v/>
      </c>
      <c r="CB65" t="str">
        <f t="shared" ca="1" si="98"/>
        <v/>
      </c>
      <c r="CC65" t="str">
        <f t="shared" ca="1" si="188"/>
        <v/>
      </c>
      <c r="CD65" t="str">
        <f t="shared" ca="1" si="189"/>
        <v/>
      </c>
      <c r="CG65">
        <v>59</v>
      </c>
      <c r="CH65" t="str">
        <f t="shared" ca="1" si="190"/>
        <v/>
      </c>
      <c r="CI65" t="str">
        <f ca="1">IF(CH65&lt;&gt;"",VLOOKUP(CH65,Tabela1[],3,FALSE),"")</f>
        <v/>
      </c>
      <c r="CJ65" t="str">
        <f t="shared" ca="1" si="271"/>
        <v/>
      </c>
      <c r="CK65" t="str">
        <f t="shared" ca="1" si="271"/>
        <v/>
      </c>
      <c r="CL65" t="str">
        <f t="shared" ca="1" si="271"/>
        <v/>
      </c>
      <c r="CM65" t="str">
        <f t="shared" ca="1" si="271"/>
        <v/>
      </c>
      <c r="CN65" t="str">
        <f t="shared" ca="1" si="271"/>
        <v/>
      </c>
      <c r="CO65" t="str">
        <f t="shared" ca="1" si="271"/>
        <v/>
      </c>
      <c r="CP65" t="str">
        <f t="shared" ca="1" si="271"/>
        <v/>
      </c>
      <c r="CQ65" t="str">
        <f t="shared" ca="1" si="271"/>
        <v/>
      </c>
      <c r="DB65">
        <v>18</v>
      </c>
      <c r="DC65" t="str">
        <f t="shared" ca="1" si="266"/>
        <v/>
      </c>
      <c r="DD65" t="str">
        <f ca="1">_xlfn.IFNA(IF(VLOOKUP($DC65,Tabela1[#All],6,FALSE)&lt;&gt;0,VLOOKUP($DC65,Tabela1[#All],6,FALSE),""),"")</f>
        <v/>
      </c>
      <c r="DE65" t="str">
        <f ca="1">_xlfn.IFNA(IF(VLOOKUP($DC65,Tabela1[#All],7,FALSE)&lt;&gt;0,VLOOKUP($DC65,Tabela1[#All],7,FALSE),""),"")</f>
        <v/>
      </c>
      <c r="DF65" t="str">
        <f ca="1">_xlfn.IFNA(IF(VLOOKUP($DC65,Tabela1[#All],8,FALSE)&lt;&gt;0,VLOOKUP($DC65,Tabela1[#All],8,FALSE),""),"")</f>
        <v/>
      </c>
      <c r="DG65" t="str">
        <f ca="1">_xlfn.IFNA(IF(VLOOKUP($DC65,Tabela1[#All],10,FALSE)&lt;&gt;"0",VLOOKUP($DC65,Tabela1[#All],10,FALSE),""),"")</f>
        <v/>
      </c>
      <c r="DH65" t="str">
        <f t="shared" ca="1" si="191"/>
        <v/>
      </c>
      <c r="DI65" t="str">
        <f t="shared" ca="1" si="192"/>
        <v/>
      </c>
      <c r="DJ65" t="str">
        <f t="shared" ca="1" si="193"/>
        <v/>
      </c>
      <c r="DK65" t="str">
        <f t="shared" ca="1" si="194"/>
        <v/>
      </c>
      <c r="DL65" t="str">
        <f t="shared" ca="1" si="195"/>
        <v/>
      </c>
      <c r="DM65" t="str">
        <f t="shared" ca="1" si="196"/>
        <v/>
      </c>
      <c r="DN65" t="str">
        <f t="shared" ca="1" si="197"/>
        <v/>
      </c>
      <c r="DO65" t="str">
        <f t="shared" ca="1" si="134"/>
        <v/>
      </c>
      <c r="DP65" t="str">
        <f t="shared" ca="1" si="253"/>
        <v/>
      </c>
      <c r="DQ65" t="str">
        <f t="shared" ca="1" si="253"/>
        <v/>
      </c>
      <c r="DR65" t="str">
        <f t="shared" ca="1" si="253"/>
        <v/>
      </c>
      <c r="DS65" t="str">
        <f ca="1">_xlfn.IFNA(IF(INDEX('Tabela kolorów'!$A$1:$AP$42,MATCH(DP65,'Tabela kolorów'!$A$1:$AP$1,0),MATCH(DQ65,'Tabela kolorów'!$A$1:$A$42,0))=1,"+","-"),"")</f>
        <v/>
      </c>
      <c r="DT65" s="1" t="str">
        <f ca="1">_xlfn.IFNA(IF(INDEX('Tabela kolorów'!$A$1:$AP$42,MATCH(DP65,'Tabela kolorów'!$A$1:$AP$1,0),MATCH(DR65,'Tabela kolorów'!$A$1:$A$42,0))=1,"+","-"),"")</f>
        <v/>
      </c>
      <c r="DU65" s="1" t="str">
        <f ca="1">_xlfn.IFNA(IF(INDEX('Tabela kolorów'!$A$1:$AP$42,MATCH(DQ65,'Tabela kolorów'!$A$1:$AP$1,0),MATCH(DR65,'Tabela kolorów'!$A$1:$A$42,0))=1,"+","-"),"")</f>
        <v/>
      </c>
      <c r="DV65" t="str">
        <f t="shared" ca="1" si="120"/>
        <v/>
      </c>
      <c r="DW65" t="str">
        <f t="shared" ca="1" si="198"/>
        <v/>
      </c>
      <c r="DX65" t="str">
        <f t="shared" ca="1" si="199"/>
        <v/>
      </c>
      <c r="EA65">
        <v>59</v>
      </c>
      <c r="EB65" t="str">
        <f t="shared" ca="1" si="200"/>
        <v/>
      </c>
      <c r="EC65" t="str">
        <f ca="1">IF(EB65&lt;&gt;"",VLOOKUP(EB65,Tabela1[],3,FALSE),"")</f>
        <v/>
      </c>
      <c r="ED65" t="str">
        <f t="shared" ca="1" si="272"/>
        <v/>
      </c>
      <c r="EE65" t="str">
        <f t="shared" ca="1" si="272"/>
        <v/>
      </c>
      <c r="EF65" t="str">
        <f t="shared" ca="1" si="272"/>
        <v/>
      </c>
      <c r="EG65" t="str">
        <f t="shared" ca="1" si="272"/>
        <v/>
      </c>
      <c r="EH65" t="str">
        <f t="shared" ca="1" si="272"/>
        <v/>
      </c>
      <c r="EI65" t="str">
        <f t="shared" ca="1" si="272"/>
        <v/>
      </c>
      <c r="EJ65" t="str">
        <f t="shared" ca="1" si="272"/>
        <v/>
      </c>
      <c r="EK65" t="str">
        <f t="shared" ca="1" si="272"/>
        <v/>
      </c>
      <c r="EV65">
        <v>18</v>
      </c>
      <c r="EW65" t="str">
        <f t="shared" ca="1" si="267"/>
        <v/>
      </c>
      <c r="EX65" t="str">
        <f ca="1">_xlfn.IFNA(IF(VLOOKUP($EW65,Tabela1[#All],6,FALSE)&lt;&gt;0,VLOOKUP($EW65,Tabela1[#All],6,FALSE),""),"")</f>
        <v/>
      </c>
      <c r="EY65" t="str">
        <f ca="1">_xlfn.IFNA(IF(VLOOKUP($EW65,Tabela1[#All],7,FALSE)&lt;&gt;0,VLOOKUP($EW65,Tabela1[#All],7,FALSE),""),"")</f>
        <v/>
      </c>
      <c r="EZ65" t="str">
        <f ca="1">_xlfn.IFNA(IF(VLOOKUP($EW65,Tabela1[#All],8,FALSE)&lt;&gt;0,VLOOKUP($EW65,Tabela1[#All],8,FALSE),""),"")</f>
        <v/>
      </c>
      <c r="FA65" t="str">
        <f ca="1">_xlfn.IFNA(IF(VLOOKUP($EW65,Tabela1[#All],10,FALSE)&lt;&gt;"0",VLOOKUP($EW65,Tabela1[#All],10,FALSE),""),"")</f>
        <v/>
      </c>
      <c r="FB65" t="str">
        <f t="shared" ca="1" si="201"/>
        <v/>
      </c>
      <c r="FC65" t="str">
        <f t="shared" ca="1" si="202"/>
        <v/>
      </c>
      <c r="FD65" t="str">
        <f t="shared" ca="1" si="203"/>
        <v/>
      </c>
      <c r="FE65" t="str">
        <f t="shared" ca="1" si="204"/>
        <v/>
      </c>
      <c r="FF65" t="str">
        <f t="shared" ca="1" si="205"/>
        <v/>
      </c>
      <c r="FG65" t="str">
        <f t="shared" ca="1" si="206"/>
        <v/>
      </c>
      <c r="FH65" t="str">
        <f t="shared" ca="1" si="207"/>
        <v/>
      </c>
      <c r="FI65" t="str">
        <f t="shared" ca="1" si="103"/>
        <v/>
      </c>
      <c r="FJ65" t="str">
        <f t="shared" ca="1" si="255"/>
        <v/>
      </c>
      <c r="FK65" t="str">
        <f t="shared" ca="1" si="255"/>
        <v/>
      </c>
      <c r="FL65" t="str">
        <f t="shared" ca="1" si="255"/>
        <v/>
      </c>
      <c r="FM65" t="str">
        <f ca="1">_xlfn.IFNA(IF(INDEX('Tabela kolorów'!$A$1:$AP$42,MATCH(FJ65,'Tabela kolorów'!$A$1:$AP$1,0),MATCH(FK65,'Tabela kolorów'!$A$1:$A$42,0))=1,"+","-"),"")</f>
        <v/>
      </c>
      <c r="FN65" s="1" t="str">
        <f ca="1">_xlfn.IFNA(IF(INDEX('Tabela kolorów'!$A$1:$AP$42,MATCH(FJ65,'Tabela kolorów'!$A$1:$AP$1,0),MATCH(FL65,'Tabela kolorów'!$A$1:$A$42,0))=1,"+","-"),"")</f>
        <v/>
      </c>
      <c r="FO65" s="1" t="str">
        <f ca="1">_xlfn.IFNA(IF(INDEX('Tabela kolorów'!$A$1:$AP$42,MATCH(FK65,'Tabela kolorów'!$A$1:$AP$1,0),MATCH(FL65,'Tabela kolorów'!$A$1:$A$42,0))=1,"+","-"),"")</f>
        <v/>
      </c>
      <c r="FP65" t="str">
        <f t="shared" ca="1" si="121"/>
        <v/>
      </c>
      <c r="FQ65" t="str">
        <f t="shared" ca="1" si="208"/>
        <v/>
      </c>
      <c r="FR65" t="str">
        <f t="shared" ca="1" si="209"/>
        <v/>
      </c>
      <c r="FU65">
        <v>59</v>
      </c>
      <c r="FV65" t="str">
        <f t="shared" ca="1" si="210"/>
        <v/>
      </c>
      <c r="FW65" t="str">
        <f ca="1">IF(FV65&lt;&gt;"",VLOOKUP(FV65,Tabela1[],3,FALSE),"")</f>
        <v/>
      </c>
      <c r="FX65" t="str">
        <f t="shared" ca="1" si="273"/>
        <v/>
      </c>
      <c r="FY65" t="str">
        <f t="shared" ca="1" si="273"/>
        <v/>
      </c>
      <c r="FZ65" t="str">
        <f t="shared" ca="1" si="273"/>
        <v/>
      </c>
      <c r="GA65" t="str">
        <f t="shared" ca="1" si="273"/>
        <v/>
      </c>
      <c r="GB65" t="str">
        <f t="shared" ca="1" si="273"/>
        <v/>
      </c>
      <c r="GC65" t="str">
        <f t="shared" ca="1" si="273"/>
        <v/>
      </c>
      <c r="GD65" t="str">
        <f t="shared" ca="1" si="273"/>
        <v/>
      </c>
      <c r="GE65" t="str">
        <f t="shared" ca="1" si="273"/>
        <v/>
      </c>
      <c r="GP65">
        <v>18</v>
      </c>
      <c r="GQ65" t="str">
        <f t="shared" ca="1" si="268"/>
        <v/>
      </c>
      <c r="GR65" t="str">
        <f ca="1">_xlfn.IFNA(IF(VLOOKUP($GQ65,Tabela1[#All],6,FALSE)&lt;&gt;0,VLOOKUP($GQ65,Tabela1[#All],6,FALSE),""),"")</f>
        <v/>
      </c>
      <c r="GS65" t="str">
        <f ca="1">_xlfn.IFNA(IF(VLOOKUP($GQ65,Tabela1[#All],7,FALSE)&lt;&gt;0,VLOOKUP($GQ65,Tabela1[#All],7,FALSE),""),"")</f>
        <v/>
      </c>
      <c r="GT65" t="str">
        <f ca="1">_xlfn.IFNA(IF(VLOOKUP($GQ65,Tabela1[#All],8,FALSE)&lt;&gt;0,VLOOKUP($GQ65,Tabela1[#All],8,FALSE),""),"")</f>
        <v/>
      </c>
      <c r="GU65" t="str">
        <f ca="1">_xlfn.IFNA(IF(VLOOKUP($GQ65,Tabela1[#All],10,FALSE)&lt;&gt;"0",VLOOKUP($GQ65,Tabela1[#All],10,FALSE),""),"")</f>
        <v/>
      </c>
      <c r="GV65" t="str">
        <f t="shared" ca="1" si="211"/>
        <v/>
      </c>
      <c r="GW65" t="str">
        <f t="shared" ca="1" si="212"/>
        <v/>
      </c>
      <c r="GX65" t="str">
        <f t="shared" ca="1" si="213"/>
        <v/>
      </c>
      <c r="GY65" t="str">
        <f t="shared" ca="1" si="214"/>
        <v/>
      </c>
      <c r="GZ65" t="str">
        <f t="shared" ca="1" si="215"/>
        <v/>
      </c>
      <c r="HA65" t="str">
        <f t="shared" ca="1" si="216"/>
        <v/>
      </c>
      <c r="HB65" t="str">
        <f t="shared" ca="1" si="217"/>
        <v/>
      </c>
      <c r="HC65" t="str">
        <f t="shared" ca="1" si="105"/>
        <v/>
      </c>
      <c r="HD65" t="str">
        <f t="shared" ca="1" si="257"/>
        <v/>
      </c>
      <c r="HE65" t="str">
        <f t="shared" ca="1" si="257"/>
        <v/>
      </c>
      <c r="HF65" t="str">
        <f t="shared" ca="1" si="257"/>
        <v/>
      </c>
      <c r="HG65" t="str">
        <f ca="1">_xlfn.IFNA(IF(INDEX('Tabela kolorów'!$A$1:$AP$42,MATCH(HD65,'Tabela kolorów'!$A$1:$AP$1,0),MATCH(HE65,'Tabela kolorów'!$A$1:$A$42,0))=1,"+","-"),"")</f>
        <v/>
      </c>
      <c r="HH65" s="1" t="str">
        <f ca="1">_xlfn.IFNA(IF(INDEX('Tabela kolorów'!$A$1:$AP$42,MATCH(HD65,'Tabela kolorów'!$A$1:$AP$1,0),MATCH(HF65,'Tabela kolorów'!$A$1:$A$42,0))=1,"+","-"),"")</f>
        <v/>
      </c>
      <c r="HI65" s="1" t="str">
        <f ca="1">_xlfn.IFNA(IF(INDEX('Tabela kolorów'!$A$1:$AP$42,MATCH(HE65,'Tabela kolorów'!$A$1:$AP$1,0),MATCH(HF65,'Tabela kolorów'!$A$1:$A$42,0))=1,"+","-"),"")</f>
        <v/>
      </c>
      <c r="HJ65" t="str">
        <f t="shared" ca="1" si="122"/>
        <v/>
      </c>
      <c r="HK65" t="str">
        <f t="shared" ca="1" si="218"/>
        <v/>
      </c>
      <c r="HL65" t="str">
        <f t="shared" ca="1" si="219"/>
        <v/>
      </c>
      <c r="HO65">
        <v>59</v>
      </c>
      <c r="HP65" t="str">
        <f t="shared" ca="1" si="220"/>
        <v/>
      </c>
      <c r="HQ65" t="str">
        <f ca="1">IF(HP65&lt;&gt;"",VLOOKUP(HP65,Tabela1[],3,FALSE),"")</f>
        <v/>
      </c>
      <c r="HR65" t="str">
        <f t="shared" ca="1" si="274"/>
        <v/>
      </c>
      <c r="HS65" t="str">
        <f t="shared" ca="1" si="274"/>
        <v/>
      </c>
      <c r="HT65" t="str">
        <f t="shared" ca="1" si="274"/>
        <v/>
      </c>
      <c r="HU65" t="str">
        <f t="shared" ca="1" si="274"/>
        <v/>
      </c>
      <c r="HV65" t="str">
        <f t="shared" ca="1" si="274"/>
        <v/>
      </c>
      <c r="HW65" t="str">
        <f t="shared" ca="1" si="274"/>
        <v/>
      </c>
      <c r="HX65" t="str">
        <f t="shared" ca="1" si="274"/>
        <v/>
      </c>
      <c r="HY65" t="str">
        <f t="shared" ca="1" si="274"/>
        <v/>
      </c>
      <c r="IJ65">
        <v>18</v>
      </c>
      <c r="IK65" t="str">
        <f t="shared" ca="1" si="269"/>
        <v/>
      </c>
      <c r="IL65" t="str">
        <f ca="1">_xlfn.IFNA(IF(VLOOKUP($IK65,Tabela1[#All],6,FALSE)&lt;&gt;0,VLOOKUP($IK65,Tabela1[#All],6,FALSE),""),"")</f>
        <v/>
      </c>
      <c r="IM65" t="str">
        <f ca="1">_xlfn.IFNA(IF(VLOOKUP($IK65,Tabela1[#All],7,FALSE)&lt;&gt;0,VLOOKUP($IK65,Tabela1[#All],7,FALSE),""),"")</f>
        <v/>
      </c>
      <c r="IN65" t="str">
        <f ca="1">_xlfn.IFNA(IF(VLOOKUP($IK65,Tabela1[#All],8,FALSE)&lt;&gt;0,VLOOKUP($IK65,Tabela1[#All],8,FALSE),""),"")</f>
        <v/>
      </c>
      <c r="IO65" t="str">
        <f ca="1">_xlfn.IFNA(IF(VLOOKUP($IK65,Tabela1[#All],10,FALSE)&lt;&gt;"0",VLOOKUP($IK65,Tabela1[#All],10,FALSE),""),"")</f>
        <v/>
      </c>
      <c r="IP65" t="str">
        <f t="shared" ca="1" si="221"/>
        <v/>
      </c>
      <c r="IQ65" t="str">
        <f t="shared" ca="1" si="222"/>
        <v/>
      </c>
      <c r="IR65" t="str">
        <f t="shared" ca="1" si="223"/>
        <v/>
      </c>
      <c r="IS65" t="str">
        <f t="shared" ca="1" si="224"/>
        <v/>
      </c>
      <c r="IT65" t="str">
        <f t="shared" ca="1" si="225"/>
        <v/>
      </c>
      <c r="IU65" t="str">
        <f t="shared" ca="1" si="226"/>
        <v/>
      </c>
      <c r="IV65" t="str">
        <f t="shared" ca="1" si="227"/>
        <v/>
      </c>
      <c r="IW65" t="str">
        <f t="shared" ca="1" si="107"/>
        <v/>
      </c>
      <c r="IX65" t="str">
        <f t="shared" ca="1" si="259"/>
        <v/>
      </c>
      <c r="IY65" t="str">
        <f t="shared" ca="1" si="259"/>
        <v/>
      </c>
      <c r="IZ65" t="str">
        <f t="shared" ca="1" si="259"/>
        <v/>
      </c>
      <c r="JA65" t="str">
        <f ca="1">_xlfn.IFNA(IF(INDEX('Tabela kolorów'!$A$1:$AP$42,MATCH(IX65,'Tabela kolorów'!$A$1:$AP$1,0),MATCH(IY65,'Tabela kolorów'!$A$1:$A$42,0))=1,"+","-"),"")</f>
        <v/>
      </c>
      <c r="JB65" s="1" t="str">
        <f ca="1">_xlfn.IFNA(IF(INDEX('Tabela kolorów'!$A$1:$AP$42,MATCH(IX65,'Tabela kolorów'!$A$1:$AP$1,0),MATCH(IZ65,'Tabela kolorów'!$A$1:$A$42,0))=1,"+","-"),"")</f>
        <v/>
      </c>
      <c r="JC65" s="1" t="str">
        <f ca="1">_xlfn.IFNA(IF(INDEX('Tabela kolorów'!$A$1:$AP$42,MATCH(IY65,'Tabela kolorów'!$A$1:$AP$1,0),MATCH(IZ65,'Tabela kolorów'!$A$1:$A$42,0))=1,"+","-"),"")</f>
        <v/>
      </c>
      <c r="JD65" t="str">
        <f t="shared" ca="1" si="123"/>
        <v/>
      </c>
      <c r="JE65" t="str">
        <f t="shared" ca="1" si="228"/>
        <v/>
      </c>
      <c r="JF65" t="str">
        <f t="shared" ca="1" si="229"/>
        <v/>
      </c>
      <c r="JI65">
        <v>59</v>
      </c>
      <c r="JJ65" t="str">
        <f t="shared" ca="1" si="230"/>
        <v/>
      </c>
      <c r="JK65" t="str">
        <f ca="1">IF(JJ65&lt;&gt;"",VLOOKUP(JJ65,Tabela1[],3,FALSE),"")</f>
        <v/>
      </c>
      <c r="JL65" t="str">
        <f t="shared" ca="1" si="275"/>
        <v/>
      </c>
      <c r="JM65" t="str">
        <f t="shared" ca="1" si="275"/>
        <v/>
      </c>
      <c r="JN65" t="str">
        <f t="shared" ca="1" si="275"/>
        <v/>
      </c>
      <c r="JO65" t="str">
        <f t="shared" ca="1" si="275"/>
        <v/>
      </c>
      <c r="JP65" t="str">
        <f t="shared" ca="1" si="275"/>
        <v/>
      </c>
      <c r="JQ65" t="str">
        <f t="shared" ca="1" si="275"/>
        <v/>
      </c>
      <c r="JR65" t="str">
        <f t="shared" ca="1" si="275"/>
        <v/>
      </c>
      <c r="JS65" t="str">
        <f t="shared" ca="1" si="275"/>
        <v/>
      </c>
      <c r="KD65">
        <v>18</v>
      </c>
      <c r="KE65" t="str">
        <f t="shared" ca="1" si="270"/>
        <v/>
      </c>
      <c r="KF65" t="str">
        <f ca="1">_xlfn.IFNA(IF(VLOOKUP($KE65,Tabela1[#All],6,FALSE)&lt;&gt;0,VLOOKUP($KE65,Tabela1[#All],6,FALSE),""),"")</f>
        <v/>
      </c>
      <c r="KG65" t="str">
        <f ca="1">_xlfn.IFNA(IF(VLOOKUP($KE65,Tabela1[#All],7,FALSE)&lt;&gt;0,VLOOKUP($KE65,Tabela1[#All],7,FALSE),""),"")</f>
        <v/>
      </c>
      <c r="KH65" t="str">
        <f ca="1">_xlfn.IFNA(IF(VLOOKUP($KE65,Tabela1[#All],8,FALSE)&lt;&gt;0,VLOOKUP($KE65,Tabela1[#All],8,FALSE),""),"")</f>
        <v/>
      </c>
      <c r="KI65" t="str">
        <f ca="1">_xlfn.IFNA(IF(VLOOKUP($KE65,Tabela1[#All],10,FALSE)&lt;&gt;"0",VLOOKUP($KE65,Tabela1[#All],10,FALSE),""),"")</f>
        <v/>
      </c>
      <c r="KJ65" t="str">
        <f t="shared" ca="1" si="239"/>
        <v/>
      </c>
      <c r="KK65" t="str">
        <f t="shared" ca="1" si="240"/>
        <v/>
      </c>
      <c r="KL65" t="str">
        <f t="shared" ca="1" si="241"/>
        <v/>
      </c>
      <c r="KM65" t="str">
        <f t="shared" ca="1" si="231"/>
        <v/>
      </c>
      <c r="KN65" t="str">
        <f t="shared" ca="1" si="232"/>
        <v/>
      </c>
      <c r="KO65" t="str">
        <f t="shared" ca="1" si="233"/>
        <v/>
      </c>
      <c r="KP65" t="str">
        <f t="shared" ca="1" si="234"/>
        <v/>
      </c>
      <c r="KQ65" t="str">
        <f t="shared" ca="1" si="112"/>
        <v/>
      </c>
      <c r="KR65" t="str">
        <f t="shared" ca="1" si="261"/>
        <v/>
      </c>
      <c r="KS65" t="str">
        <f t="shared" ca="1" si="261"/>
        <v/>
      </c>
      <c r="KT65" t="str">
        <f t="shared" ca="1" si="261"/>
        <v/>
      </c>
      <c r="KU65" t="str">
        <f ca="1">_xlfn.IFNA(IF(INDEX('Tabela kolorów'!$A$1:$AP$42,MATCH(KR65,'Tabela kolorów'!$A$1:$AP$1,0),MATCH(KS65,'Tabela kolorów'!$A$1:$A$42,0))=1,"+","-"),"")</f>
        <v/>
      </c>
      <c r="KV65" s="1" t="str">
        <f ca="1">_xlfn.IFNA(IF(INDEX('Tabela kolorów'!$A$1:$AP$42,MATCH(KR65,'Tabela kolorów'!$A$1:$AP$1,0),MATCH(KT65,'Tabela kolorów'!$A$1:$A$42,0))=1,"+","-"),"")</f>
        <v/>
      </c>
      <c r="KW65" s="1" t="str">
        <f ca="1">_xlfn.IFNA(IF(INDEX('Tabela kolorów'!$A$1:$AP$42,MATCH(KS65,'Tabela kolorów'!$A$1:$AP$1,0),MATCH(KT65,'Tabela kolorów'!$A$1:$A$42,0))=1,"+","-"),"")</f>
        <v/>
      </c>
      <c r="KX65" t="str">
        <f t="shared" ca="1" si="133"/>
        <v/>
      </c>
      <c r="KY65" t="str">
        <f t="shared" ca="1" si="235"/>
        <v/>
      </c>
      <c r="KZ65" t="str">
        <f t="shared" ca="1" si="236"/>
        <v/>
      </c>
      <c r="LC65">
        <v>59</v>
      </c>
      <c r="LD65" t="str">
        <f t="shared" ca="1" si="237"/>
        <v/>
      </c>
      <c r="LE65" t="str">
        <f ca="1">IF(LD65&lt;&gt;"",VLOOKUP(LD65,Tabela1[],3,FALSE),"")</f>
        <v/>
      </c>
      <c r="LF65" t="str">
        <f t="shared" ca="1" si="276"/>
        <v/>
      </c>
      <c r="LG65" t="str">
        <f t="shared" ca="1" si="276"/>
        <v/>
      </c>
      <c r="LH65" t="str">
        <f t="shared" ca="1" si="276"/>
        <v/>
      </c>
      <c r="LI65" t="str">
        <f t="shared" ca="1" si="276"/>
        <v/>
      </c>
      <c r="LJ65" t="str">
        <f t="shared" ca="1" si="276"/>
        <v/>
      </c>
      <c r="LK65" t="str">
        <f t="shared" ca="1" si="276"/>
        <v/>
      </c>
      <c r="LL65" t="str">
        <f t="shared" ca="1" si="276"/>
        <v/>
      </c>
      <c r="LM65" t="str">
        <f t="shared" ca="1" si="276"/>
        <v/>
      </c>
    </row>
    <row r="66" spans="12:325" x14ac:dyDescent="0.3">
      <c r="L66" s="679">
        <v>17</v>
      </c>
      <c r="N66" s="672" t="str">
        <f>_xlfn.IFNA(IF(VLOOKUP($M66,Tabela1[#All],6,FALSE)&lt;&gt;0,VLOOKUP($M66,Tabela1[#All],6,FALSE),""),"")</f>
        <v/>
      </c>
      <c r="O66" s="672" t="str">
        <f>_xlfn.IFNA(IF(VLOOKUP($M66,Tabela1[#All],7,FALSE)&lt;&gt;0,VLOOKUP($M66,Tabela1[#All],7,FALSE),""),"")</f>
        <v/>
      </c>
      <c r="P66" s="672" t="str">
        <f>_xlfn.IFNA(IF(VLOOKUP($M66,Tabela1[#All],8,FALSE)&lt;&gt;0,VLOOKUP($M66,Tabela1[#All],8,FALSE),""),"")</f>
        <v/>
      </c>
      <c r="Q66" s="684" t="str">
        <f>_xlfn.IFNA(IF(VLOOKUP($M66,Tabela1[#All],10,FALSE)&lt;&gt;"0",VLOOKUP($M66,Tabela1[#All],10,FALSE),""),"")</f>
        <v/>
      </c>
      <c r="R66" s="686" t="str">
        <f t="shared" si="242"/>
        <v/>
      </c>
      <c r="S66" s="672" t="str">
        <f t="shared" si="243"/>
        <v/>
      </c>
      <c r="T66" s="672" t="str">
        <f t="shared" si="244"/>
        <v/>
      </c>
      <c r="U66" s="672" t="str">
        <f t="shared" si="245"/>
        <v/>
      </c>
      <c r="V66" s="672" t="str">
        <f t="shared" si="246"/>
        <v/>
      </c>
      <c r="W66" s="672" t="str">
        <f t="shared" si="247"/>
        <v/>
      </c>
      <c r="X66" s="687" t="str">
        <f t="shared" si="248"/>
        <v/>
      </c>
      <c r="Y66" s="686" t="str">
        <f t="shared" si="129"/>
        <v/>
      </c>
      <c r="Z66" s="672" t="str">
        <f t="shared" si="264"/>
        <v/>
      </c>
      <c r="AA66" s="672" t="str">
        <f t="shared" si="264"/>
        <v/>
      </c>
      <c r="AB66" s="679" t="str">
        <f t="shared" si="264"/>
        <v/>
      </c>
      <c r="AC66" s="685" t="str">
        <f>_xlfn.IFNA(IF(INDEX('Tabela kolorów'!$A$1:$AP$42,MATCH(Z66,'Tabela kolorów'!$A$1:$AP$1,0),MATCH(AA66,'Tabela kolorów'!$A$1:$A$42,0))=1,"+","-"),"")</f>
        <v/>
      </c>
      <c r="AD66" s="10" t="str">
        <f>_xlfn.IFNA(IF(INDEX('Tabela kolorów'!$A$1:$AP$42,MATCH(Z66,'Tabela kolorów'!$A$1:$AP$1,0),MATCH(AB66,'Tabela kolorów'!$A$1:$A$42,0))=1,"+","-"),"")</f>
        <v/>
      </c>
      <c r="AE66" s="10" t="str">
        <f>_xlfn.IFNA(IF(INDEX('Tabela kolorów'!$A$1:$AP$42,MATCH(AA66,'Tabela kolorów'!$A$1:$AP$1,0),MATCH(AB66,'Tabela kolorów'!$A$1:$A$42,0))=1,"+","-"),"")</f>
        <v/>
      </c>
      <c r="AF66" s="679" t="str">
        <f t="shared" si="136"/>
        <v/>
      </c>
      <c r="AG66" s="688" t="str">
        <f t="shared" si="249"/>
        <v/>
      </c>
      <c r="AH66" s="701" t="str">
        <f t="shared" si="250"/>
        <v/>
      </c>
      <c r="AK66" s="10">
        <v>59</v>
      </c>
      <c r="AL66" s="672" t="str">
        <f t="shared" ca="1" si="238"/>
        <v/>
      </c>
      <c r="AM66" s="672" t="str">
        <f ca="1">IF(AL66&lt;&gt;"",VLOOKUP(AL66,Tabela1[],3,FALSE),"")</f>
        <v/>
      </c>
      <c r="AN66" s="672" t="str">
        <f t="shared" ca="1" si="277"/>
        <v/>
      </c>
      <c r="AO66" s="672" t="str">
        <f t="shared" ca="1" si="277"/>
        <v/>
      </c>
      <c r="AP66" s="672" t="str">
        <f t="shared" ca="1" si="277"/>
        <v/>
      </c>
      <c r="AQ66" s="672" t="str">
        <f t="shared" ca="1" si="277"/>
        <v/>
      </c>
      <c r="AR66" s="672" t="str">
        <f t="shared" ca="1" si="277"/>
        <v/>
      </c>
      <c r="AS66" s="672" t="str">
        <f t="shared" ca="1" si="277"/>
        <v/>
      </c>
      <c r="AT66" s="672" t="str">
        <f t="shared" ca="1" si="277"/>
        <v/>
      </c>
      <c r="AU66" s="672" t="str">
        <f t="shared" ca="1" si="277"/>
        <v/>
      </c>
      <c r="BG66" s="392"/>
      <c r="BH66">
        <v>19</v>
      </c>
      <c r="BI66" t="str">
        <f t="shared" ca="1" si="265"/>
        <v/>
      </c>
      <c r="BJ66" t="str">
        <f ca="1">_xlfn.IFNA(IF(VLOOKUP($BI66,Tabela1[#All],6,FALSE)&lt;&gt;0,VLOOKUP($BI66,Tabela1[#All],6,FALSE),""),"")</f>
        <v/>
      </c>
      <c r="BK66" t="str">
        <f ca="1">_xlfn.IFNA(IF(VLOOKUP($BI66,Tabela1[#All],7,FALSE)&lt;&gt;0,VLOOKUP($BI66,Tabela1[#All],7,FALSE),""),"")</f>
        <v/>
      </c>
      <c r="BL66" t="str">
        <f ca="1">_xlfn.IFNA(IF(VLOOKUP($BI66,Tabela1[#All],8,FALSE)&lt;&gt;0,VLOOKUP($BI66,Tabela1[#All],8,FALSE),""),"")</f>
        <v/>
      </c>
      <c r="BM66" t="str">
        <f ca="1">_xlfn.IFNA(IF(VLOOKUP($BI66,Tabela1[#All],10,FALSE)&lt;&gt;"0",VLOOKUP($BI66,Tabela1[#All],10,FALSE),""),"")</f>
        <v/>
      </c>
      <c r="BN66" t="str">
        <f t="shared" ca="1" si="181"/>
        <v/>
      </c>
      <c r="BO66" t="str">
        <f t="shared" ca="1" si="182"/>
        <v/>
      </c>
      <c r="BP66" t="str">
        <f t="shared" ca="1" si="183"/>
        <v/>
      </c>
      <c r="BQ66" t="str">
        <f t="shared" ca="1" si="184"/>
        <v/>
      </c>
      <c r="BR66" t="str">
        <f t="shared" ca="1" si="185"/>
        <v/>
      </c>
      <c r="BS66" t="str">
        <f t="shared" ca="1" si="186"/>
        <v/>
      </c>
      <c r="BT66" t="str">
        <f t="shared" ca="1" si="187"/>
        <v/>
      </c>
      <c r="BU66" t="str">
        <f t="shared" ca="1" si="97"/>
        <v/>
      </c>
      <c r="BV66" t="str">
        <f t="shared" ref="BV66:BX85" ca="1" si="278">TRIM(MID(SUBSTITUTE($BU66,";",REPT(" ",LEN($BU66))),BV$5*LEN($BU66)+1,LEN($BU66)))</f>
        <v/>
      </c>
      <c r="BW66" t="str">
        <f t="shared" ca="1" si="278"/>
        <v/>
      </c>
      <c r="BX66" t="str">
        <f t="shared" ca="1" si="278"/>
        <v/>
      </c>
      <c r="BY66" t="str">
        <f ca="1">_xlfn.IFNA(IF(INDEX('Tabela kolorów'!$A$1:$AP$42,MATCH(BV66,'Tabela kolorów'!$A$1:$AP$1,0),MATCH(BW66,'Tabela kolorów'!$A$1:$A$42,0))=1,"+","-"),"")</f>
        <v/>
      </c>
      <c r="BZ66" s="1" t="str">
        <f ca="1">_xlfn.IFNA(IF(INDEX('Tabela kolorów'!$A$1:$AP$42,MATCH(BV66,'Tabela kolorów'!$A$1:$AP$1,0),MATCH(BX66,'Tabela kolorów'!$A$1:$A$42,0))=1,"+","-"),"")</f>
        <v/>
      </c>
      <c r="CA66" s="1" t="str">
        <f ca="1">_xlfn.IFNA(IF(INDEX('Tabela kolorów'!$A$1:$AP$42,MATCH(BW66,'Tabela kolorów'!$A$1:$AP$1,0),MATCH(BX66,'Tabela kolorów'!$A$1:$A$42,0))=1,"+","-"),"")</f>
        <v/>
      </c>
      <c r="CB66" t="str">
        <f t="shared" ca="1" si="98"/>
        <v/>
      </c>
      <c r="CC66" t="str">
        <f t="shared" ca="1" si="188"/>
        <v/>
      </c>
      <c r="CD66" t="str">
        <f t="shared" ca="1" si="189"/>
        <v/>
      </c>
      <c r="CG66">
        <v>60</v>
      </c>
      <c r="CH66" t="str">
        <f t="shared" ca="1" si="190"/>
        <v/>
      </c>
      <c r="CI66" t="str">
        <f ca="1">IF(CH66&lt;&gt;"",VLOOKUP(CH66,Tabela1[],3,FALSE),"")</f>
        <v/>
      </c>
      <c r="CJ66" t="str">
        <f t="shared" ref="CJ66:CQ75" ca="1" si="279">IF($CH66&lt;&gt;"",IF($CI66=CJ$5,$CH66,""),"")</f>
        <v/>
      </c>
      <c r="CK66" t="str">
        <f t="shared" ca="1" si="279"/>
        <v/>
      </c>
      <c r="CL66" t="str">
        <f t="shared" ca="1" si="279"/>
        <v/>
      </c>
      <c r="CM66" t="str">
        <f t="shared" ca="1" si="279"/>
        <v/>
      </c>
      <c r="CN66" t="str">
        <f t="shared" ca="1" si="279"/>
        <v/>
      </c>
      <c r="CO66" t="str">
        <f t="shared" ca="1" si="279"/>
        <v/>
      </c>
      <c r="CP66" t="str">
        <f t="shared" ca="1" si="279"/>
        <v/>
      </c>
      <c r="CQ66" t="str">
        <f t="shared" ca="1" si="279"/>
        <v/>
      </c>
      <c r="DB66">
        <v>19</v>
      </c>
      <c r="DC66" t="str">
        <f t="shared" ca="1" si="266"/>
        <v/>
      </c>
      <c r="DD66" t="str">
        <f ca="1">_xlfn.IFNA(IF(VLOOKUP($DC66,Tabela1[#All],6,FALSE)&lt;&gt;0,VLOOKUP($DC66,Tabela1[#All],6,FALSE),""),"")</f>
        <v/>
      </c>
      <c r="DE66" t="str">
        <f ca="1">_xlfn.IFNA(IF(VLOOKUP($DC66,Tabela1[#All],7,FALSE)&lt;&gt;0,VLOOKUP($DC66,Tabela1[#All],7,FALSE),""),"")</f>
        <v/>
      </c>
      <c r="DF66" t="str">
        <f ca="1">_xlfn.IFNA(IF(VLOOKUP($DC66,Tabela1[#All],8,FALSE)&lt;&gt;0,VLOOKUP($DC66,Tabela1[#All],8,FALSE),""),"")</f>
        <v/>
      </c>
      <c r="DG66" t="str">
        <f ca="1">_xlfn.IFNA(IF(VLOOKUP($DC66,Tabela1[#All],10,FALSE)&lt;&gt;"0",VLOOKUP($DC66,Tabela1[#All],10,FALSE),""),"")</f>
        <v/>
      </c>
      <c r="DH66" t="str">
        <f t="shared" ca="1" si="191"/>
        <v/>
      </c>
      <c r="DI66" t="str">
        <f t="shared" ca="1" si="192"/>
        <v/>
      </c>
      <c r="DJ66" t="str">
        <f t="shared" ca="1" si="193"/>
        <v/>
      </c>
      <c r="DK66" t="str">
        <f t="shared" ca="1" si="194"/>
        <v/>
      </c>
      <c r="DL66" t="str">
        <f t="shared" ca="1" si="195"/>
        <v/>
      </c>
      <c r="DM66" t="str">
        <f t="shared" ca="1" si="196"/>
        <v/>
      </c>
      <c r="DN66" t="str">
        <f t="shared" ca="1" si="197"/>
        <v/>
      </c>
      <c r="DO66" t="str">
        <f t="shared" ca="1" si="134"/>
        <v/>
      </c>
      <c r="DP66" t="str">
        <f t="shared" ref="DP66:DR85" ca="1" si="280">TRIM(MID(SUBSTITUTE($DO66,";",REPT(" ",LEN($DO66))),DP$5*LEN($DO66)+1,LEN($DO66)))</f>
        <v/>
      </c>
      <c r="DQ66" t="str">
        <f t="shared" ca="1" si="280"/>
        <v/>
      </c>
      <c r="DR66" t="str">
        <f t="shared" ca="1" si="280"/>
        <v/>
      </c>
      <c r="DS66" t="str">
        <f ca="1">_xlfn.IFNA(IF(INDEX('Tabela kolorów'!$A$1:$AP$42,MATCH(DP66,'Tabela kolorów'!$A$1:$AP$1,0),MATCH(DQ66,'Tabela kolorów'!$A$1:$A$42,0))=1,"+","-"),"")</f>
        <v/>
      </c>
      <c r="DT66" s="1" t="str">
        <f ca="1">_xlfn.IFNA(IF(INDEX('Tabela kolorów'!$A$1:$AP$42,MATCH(DP66,'Tabela kolorów'!$A$1:$AP$1,0),MATCH(DR66,'Tabela kolorów'!$A$1:$A$42,0))=1,"+","-"),"")</f>
        <v/>
      </c>
      <c r="DU66" s="1" t="str">
        <f ca="1">_xlfn.IFNA(IF(INDEX('Tabela kolorów'!$A$1:$AP$42,MATCH(DQ66,'Tabela kolorów'!$A$1:$AP$1,0),MATCH(DR66,'Tabela kolorów'!$A$1:$A$42,0))=1,"+","-"),"")</f>
        <v/>
      </c>
      <c r="DV66" t="str">
        <f t="shared" ca="1" si="120"/>
        <v/>
      </c>
      <c r="DW66" t="str">
        <f t="shared" ca="1" si="198"/>
        <v/>
      </c>
      <c r="DX66" t="str">
        <f t="shared" ca="1" si="199"/>
        <v/>
      </c>
      <c r="EA66">
        <v>60</v>
      </c>
      <c r="EB66" t="str">
        <f t="shared" ca="1" si="200"/>
        <v/>
      </c>
      <c r="EC66" t="str">
        <f ca="1">IF(EB66&lt;&gt;"",VLOOKUP(EB66,Tabela1[],3,FALSE),"")</f>
        <v/>
      </c>
      <c r="ED66" t="str">
        <f t="shared" ref="ED66:EK75" ca="1" si="281">IF($EB66&lt;&gt;"",IF($EC66=ED$5,$EB66,""),"")</f>
        <v/>
      </c>
      <c r="EE66" t="str">
        <f t="shared" ca="1" si="281"/>
        <v/>
      </c>
      <c r="EF66" t="str">
        <f t="shared" ca="1" si="281"/>
        <v/>
      </c>
      <c r="EG66" t="str">
        <f t="shared" ca="1" si="281"/>
        <v/>
      </c>
      <c r="EH66" t="str">
        <f t="shared" ca="1" si="281"/>
        <v/>
      </c>
      <c r="EI66" t="str">
        <f t="shared" ca="1" si="281"/>
        <v/>
      </c>
      <c r="EJ66" t="str">
        <f t="shared" ca="1" si="281"/>
        <v/>
      </c>
      <c r="EK66" t="str">
        <f t="shared" ca="1" si="281"/>
        <v/>
      </c>
      <c r="EV66">
        <v>19</v>
      </c>
      <c r="EW66" t="str">
        <f t="shared" ca="1" si="267"/>
        <v/>
      </c>
      <c r="EX66" t="str">
        <f ca="1">_xlfn.IFNA(IF(VLOOKUP($EW66,Tabela1[#All],6,FALSE)&lt;&gt;0,VLOOKUP($EW66,Tabela1[#All],6,FALSE),""),"")</f>
        <v/>
      </c>
      <c r="EY66" t="str">
        <f ca="1">_xlfn.IFNA(IF(VLOOKUP($EW66,Tabela1[#All],7,FALSE)&lt;&gt;0,VLOOKUP($EW66,Tabela1[#All],7,FALSE),""),"")</f>
        <v/>
      </c>
      <c r="EZ66" t="str">
        <f ca="1">_xlfn.IFNA(IF(VLOOKUP($EW66,Tabela1[#All],8,FALSE)&lt;&gt;0,VLOOKUP($EW66,Tabela1[#All],8,FALSE),""),"")</f>
        <v/>
      </c>
      <c r="FA66" t="str">
        <f ca="1">_xlfn.IFNA(IF(VLOOKUP($EW66,Tabela1[#All],10,FALSE)&lt;&gt;"0",VLOOKUP($EW66,Tabela1[#All],10,FALSE),""),"")</f>
        <v/>
      </c>
      <c r="FB66" t="str">
        <f t="shared" ca="1" si="201"/>
        <v/>
      </c>
      <c r="FC66" t="str">
        <f t="shared" ca="1" si="202"/>
        <v/>
      </c>
      <c r="FD66" t="str">
        <f t="shared" ca="1" si="203"/>
        <v/>
      </c>
      <c r="FE66" t="str">
        <f t="shared" ca="1" si="204"/>
        <v/>
      </c>
      <c r="FF66" t="str">
        <f t="shared" ca="1" si="205"/>
        <v/>
      </c>
      <c r="FG66" t="str">
        <f t="shared" ca="1" si="206"/>
        <v/>
      </c>
      <c r="FH66" t="str">
        <f t="shared" ca="1" si="207"/>
        <v/>
      </c>
      <c r="FI66" t="str">
        <f t="shared" ca="1" si="103"/>
        <v/>
      </c>
      <c r="FJ66" t="str">
        <f t="shared" ref="FJ66:FL85" ca="1" si="282">TRIM(MID(SUBSTITUTE($FI66,";",REPT(" ",LEN($FI66))),FJ$5*LEN($FI66)+1,LEN($FI66)))</f>
        <v/>
      </c>
      <c r="FK66" t="str">
        <f t="shared" ca="1" si="282"/>
        <v/>
      </c>
      <c r="FL66" t="str">
        <f t="shared" ca="1" si="282"/>
        <v/>
      </c>
      <c r="FM66" t="str">
        <f ca="1">_xlfn.IFNA(IF(INDEX('Tabela kolorów'!$A$1:$AP$42,MATCH(FJ66,'Tabela kolorów'!$A$1:$AP$1,0),MATCH(FK66,'Tabela kolorów'!$A$1:$A$42,0))=1,"+","-"),"")</f>
        <v/>
      </c>
      <c r="FN66" s="1" t="str">
        <f ca="1">_xlfn.IFNA(IF(INDEX('Tabela kolorów'!$A$1:$AP$42,MATCH(FJ66,'Tabela kolorów'!$A$1:$AP$1,0),MATCH(FL66,'Tabela kolorów'!$A$1:$A$42,0))=1,"+","-"),"")</f>
        <v/>
      </c>
      <c r="FO66" s="1" t="str">
        <f ca="1">_xlfn.IFNA(IF(INDEX('Tabela kolorów'!$A$1:$AP$42,MATCH(FK66,'Tabela kolorów'!$A$1:$AP$1,0),MATCH(FL66,'Tabela kolorów'!$A$1:$A$42,0))=1,"+","-"),"")</f>
        <v/>
      </c>
      <c r="FP66" t="str">
        <f t="shared" ca="1" si="121"/>
        <v/>
      </c>
      <c r="FQ66" t="str">
        <f t="shared" ca="1" si="208"/>
        <v/>
      </c>
      <c r="FR66" t="str">
        <f t="shared" ca="1" si="209"/>
        <v/>
      </c>
      <c r="FU66">
        <v>60</v>
      </c>
      <c r="FV66" t="str">
        <f t="shared" ca="1" si="210"/>
        <v/>
      </c>
      <c r="FW66" t="str">
        <f ca="1">IF(FV66&lt;&gt;"",VLOOKUP(FV66,Tabela1[],3,FALSE),"")</f>
        <v/>
      </c>
      <c r="FX66" t="str">
        <f t="shared" ref="FX66:GE75" ca="1" si="283">IF($FV66&lt;&gt;"",IF($FW66=FX$5,$FV66,""),"")</f>
        <v/>
      </c>
      <c r="FY66" t="str">
        <f t="shared" ca="1" si="283"/>
        <v/>
      </c>
      <c r="FZ66" t="str">
        <f t="shared" ca="1" si="283"/>
        <v/>
      </c>
      <c r="GA66" t="str">
        <f t="shared" ca="1" si="283"/>
        <v/>
      </c>
      <c r="GB66" t="str">
        <f t="shared" ca="1" si="283"/>
        <v/>
      </c>
      <c r="GC66" t="str">
        <f t="shared" ca="1" si="283"/>
        <v/>
      </c>
      <c r="GD66" t="str">
        <f t="shared" ca="1" si="283"/>
        <v/>
      </c>
      <c r="GE66" t="str">
        <f t="shared" ca="1" si="283"/>
        <v/>
      </c>
      <c r="GP66">
        <v>19</v>
      </c>
      <c r="GQ66" t="str">
        <f t="shared" ca="1" si="268"/>
        <v/>
      </c>
      <c r="GR66" t="str">
        <f ca="1">_xlfn.IFNA(IF(VLOOKUP($GQ66,Tabela1[#All],6,FALSE)&lt;&gt;0,VLOOKUP($GQ66,Tabela1[#All],6,FALSE),""),"")</f>
        <v/>
      </c>
      <c r="GS66" t="str">
        <f ca="1">_xlfn.IFNA(IF(VLOOKUP($GQ66,Tabela1[#All],7,FALSE)&lt;&gt;0,VLOOKUP($GQ66,Tabela1[#All],7,FALSE),""),"")</f>
        <v/>
      </c>
      <c r="GT66" t="str">
        <f ca="1">_xlfn.IFNA(IF(VLOOKUP($GQ66,Tabela1[#All],8,FALSE)&lt;&gt;0,VLOOKUP($GQ66,Tabela1[#All],8,FALSE),""),"")</f>
        <v/>
      </c>
      <c r="GU66" t="str">
        <f ca="1">_xlfn.IFNA(IF(VLOOKUP($GQ66,Tabela1[#All],10,FALSE)&lt;&gt;"0",VLOOKUP($GQ66,Tabela1[#All],10,FALSE),""),"")</f>
        <v/>
      </c>
      <c r="GV66" t="str">
        <f t="shared" ca="1" si="211"/>
        <v/>
      </c>
      <c r="GW66" t="str">
        <f t="shared" ca="1" si="212"/>
        <v/>
      </c>
      <c r="GX66" t="str">
        <f t="shared" ca="1" si="213"/>
        <v/>
      </c>
      <c r="GY66" t="str">
        <f t="shared" ca="1" si="214"/>
        <v/>
      </c>
      <c r="GZ66" t="str">
        <f t="shared" ca="1" si="215"/>
        <v/>
      </c>
      <c r="HA66" t="str">
        <f t="shared" ca="1" si="216"/>
        <v/>
      </c>
      <c r="HB66" t="str">
        <f t="shared" ca="1" si="217"/>
        <v/>
      </c>
      <c r="HC66" t="str">
        <f t="shared" ca="1" si="105"/>
        <v/>
      </c>
      <c r="HD66" t="str">
        <f t="shared" ref="HD66:HF85" ca="1" si="284">TRIM(MID(SUBSTITUTE($HC66,";",REPT(" ",LEN($HC66))),HD$5*LEN($HC66)+1,LEN($HC66)))</f>
        <v/>
      </c>
      <c r="HE66" t="str">
        <f t="shared" ca="1" si="284"/>
        <v/>
      </c>
      <c r="HF66" t="str">
        <f t="shared" ca="1" si="284"/>
        <v/>
      </c>
      <c r="HG66" t="str">
        <f ca="1">_xlfn.IFNA(IF(INDEX('Tabela kolorów'!$A$1:$AP$42,MATCH(HD66,'Tabela kolorów'!$A$1:$AP$1,0),MATCH(HE66,'Tabela kolorów'!$A$1:$A$42,0))=1,"+","-"),"")</f>
        <v/>
      </c>
      <c r="HH66" s="1" t="str">
        <f ca="1">_xlfn.IFNA(IF(INDEX('Tabela kolorów'!$A$1:$AP$42,MATCH(HD66,'Tabela kolorów'!$A$1:$AP$1,0),MATCH(HF66,'Tabela kolorów'!$A$1:$A$42,0))=1,"+","-"),"")</f>
        <v/>
      </c>
      <c r="HI66" s="1" t="str">
        <f ca="1">_xlfn.IFNA(IF(INDEX('Tabela kolorów'!$A$1:$AP$42,MATCH(HE66,'Tabela kolorów'!$A$1:$AP$1,0),MATCH(HF66,'Tabela kolorów'!$A$1:$A$42,0))=1,"+","-"),"")</f>
        <v/>
      </c>
      <c r="HJ66" t="str">
        <f t="shared" ca="1" si="122"/>
        <v/>
      </c>
      <c r="HK66" t="str">
        <f t="shared" ca="1" si="218"/>
        <v/>
      </c>
      <c r="HL66" t="str">
        <f t="shared" ca="1" si="219"/>
        <v/>
      </c>
      <c r="HO66">
        <v>60</v>
      </c>
      <c r="HP66" t="str">
        <f t="shared" ca="1" si="220"/>
        <v/>
      </c>
      <c r="HQ66" t="str">
        <f ca="1">IF(HP66&lt;&gt;"",VLOOKUP(HP66,Tabela1[],3,FALSE),"")</f>
        <v/>
      </c>
      <c r="HR66" t="str">
        <f t="shared" ref="HR66:HY75" ca="1" si="285">IF($HP66&lt;&gt;"",IF($HQ66=HR$5,$HP66,""),"")</f>
        <v/>
      </c>
      <c r="HS66" t="str">
        <f t="shared" ca="1" si="285"/>
        <v/>
      </c>
      <c r="HT66" t="str">
        <f t="shared" ca="1" si="285"/>
        <v/>
      </c>
      <c r="HU66" t="str">
        <f t="shared" ca="1" si="285"/>
        <v/>
      </c>
      <c r="HV66" t="str">
        <f t="shared" ca="1" si="285"/>
        <v/>
      </c>
      <c r="HW66" t="str">
        <f t="shared" ca="1" si="285"/>
        <v/>
      </c>
      <c r="HX66" t="str">
        <f t="shared" ca="1" si="285"/>
        <v/>
      </c>
      <c r="HY66" t="str">
        <f t="shared" ca="1" si="285"/>
        <v/>
      </c>
      <c r="IJ66">
        <v>19</v>
      </c>
      <c r="IK66" t="str">
        <f t="shared" ca="1" si="269"/>
        <v/>
      </c>
      <c r="IL66" t="str">
        <f ca="1">_xlfn.IFNA(IF(VLOOKUP($IK66,Tabela1[#All],6,FALSE)&lt;&gt;0,VLOOKUP($IK66,Tabela1[#All],6,FALSE),""),"")</f>
        <v/>
      </c>
      <c r="IM66" t="str">
        <f ca="1">_xlfn.IFNA(IF(VLOOKUP($IK66,Tabela1[#All],7,FALSE)&lt;&gt;0,VLOOKUP($IK66,Tabela1[#All],7,FALSE),""),"")</f>
        <v/>
      </c>
      <c r="IN66" t="str">
        <f ca="1">_xlfn.IFNA(IF(VLOOKUP($IK66,Tabela1[#All],8,FALSE)&lt;&gt;0,VLOOKUP($IK66,Tabela1[#All],8,FALSE),""),"")</f>
        <v/>
      </c>
      <c r="IO66" t="str">
        <f ca="1">_xlfn.IFNA(IF(VLOOKUP($IK66,Tabela1[#All],10,FALSE)&lt;&gt;"0",VLOOKUP($IK66,Tabela1[#All],10,FALSE),""),"")</f>
        <v/>
      </c>
      <c r="IP66" t="str">
        <f t="shared" ca="1" si="221"/>
        <v/>
      </c>
      <c r="IQ66" t="str">
        <f t="shared" ca="1" si="222"/>
        <v/>
      </c>
      <c r="IR66" t="str">
        <f t="shared" ca="1" si="223"/>
        <v/>
      </c>
      <c r="IS66" t="str">
        <f t="shared" ca="1" si="224"/>
        <v/>
      </c>
      <c r="IT66" t="str">
        <f t="shared" ca="1" si="225"/>
        <v/>
      </c>
      <c r="IU66" t="str">
        <f t="shared" ca="1" si="226"/>
        <v/>
      </c>
      <c r="IV66" t="str">
        <f t="shared" ca="1" si="227"/>
        <v/>
      </c>
      <c r="IW66" t="str">
        <f t="shared" ca="1" si="107"/>
        <v/>
      </c>
      <c r="IX66" t="str">
        <f t="shared" ref="IX66:IZ85" ca="1" si="286">TRIM(MID(SUBSTITUTE($IW66,";",REPT(" ",LEN($IW66))),IX$5*LEN($IW66)+1,LEN($IW66)))</f>
        <v/>
      </c>
      <c r="IY66" t="str">
        <f t="shared" ca="1" si="286"/>
        <v/>
      </c>
      <c r="IZ66" t="str">
        <f t="shared" ca="1" si="286"/>
        <v/>
      </c>
      <c r="JA66" t="str">
        <f ca="1">_xlfn.IFNA(IF(INDEX('Tabela kolorów'!$A$1:$AP$42,MATCH(IX66,'Tabela kolorów'!$A$1:$AP$1,0),MATCH(IY66,'Tabela kolorów'!$A$1:$A$42,0))=1,"+","-"),"")</f>
        <v/>
      </c>
      <c r="JB66" s="1" t="str">
        <f ca="1">_xlfn.IFNA(IF(INDEX('Tabela kolorów'!$A$1:$AP$42,MATCH(IX66,'Tabela kolorów'!$A$1:$AP$1,0),MATCH(IZ66,'Tabela kolorów'!$A$1:$A$42,0))=1,"+","-"),"")</f>
        <v/>
      </c>
      <c r="JC66" s="1" t="str">
        <f ca="1">_xlfn.IFNA(IF(INDEX('Tabela kolorów'!$A$1:$AP$42,MATCH(IY66,'Tabela kolorów'!$A$1:$AP$1,0),MATCH(IZ66,'Tabela kolorów'!$A$1:$A$42,0))=1,"+","-"),"")</f>
        <v/>
      </c>
      <c r="JD66" t="str">
        <f t="shared" ca="1" si="123"/>
        <v/>
      </c>
      <c r="JE66" t="str">
        <f t="shared" ca="1" si="228"/>
        <v/>
      </c>
      <c r="JF66" t="str">
        <f t="shared" ca="1" si="229"/>
        <v/>
      </c>
      <c r="JI66">
        <v>60</v>
      </c>
      <c r="JJ66" t="str">
        <f t="shared" ca="1" si="230"/>
        <v/>
      </c>
      <c r="JK66" t="str">
        <f ca="1">IF(JJ66&lt;&gt;"",VLOOKUP(JJ66,Tabela1[],3,FALSE),"")</f>
        <v/>
      </c>
      <c r="JL66" t="str">
        <f t="shared" ref="JL66:JS75" ca="1" si="287">IF($JJ66&lt;&gt;"",IF($JK66=JL$5,$JJ66,""),"")</f>
        <v/>
      </c>
      <c r="JM66" t="str">
        <f t="shared" ca="1" si="287"/>
        <v/>
      </c>
      <c r="JN66" t="str">
        <f t="shared" ca="1" si="287"/>
        <v/>
      </c>
      <c r="JO66" t="str">
        <f t="shared" ca="1" si="287"/>
        <v/>
      </c>
      <c r="JP66" t="str">
        <f t="shared" ca="1" si="287"/>
        <v/>
      </c>
      <c r="JQ66" t="str">
        <f t="shared" ca="1" si="287"/>
        <v/>
      </c>
      <c r="JR66" t="str">
        <f t="shared" ca="1" si="287"/>
        <v/>
      </c>
      <c r="JS66" t="str">
        <f t="shared" ca="1" si="287"/>
        <v/>
      </c>
      <c r="KD66">
        <v>19</v>
      </c>
      <c r="KE66" t="str">
        <f t="shared" ca="1" si="270"/>
        <v/>
      </c>
      <c r="KF66" t="str">
        <f ca="1">_xlfn.IFNA(IF(VLOOKUP($KE66,Tabela1[#All],6,FALSE)&lt;&gt;0,VLOOKUP($KE66,Tabela1[#All],6,FALSE),""),"")</f>
        <v/>
      </c>
      <c r="KG66" t="str">
        <f ca="1">_xlfn.IFNA(IF(VLOOKUP($KE66,Tabela1[#All],7,FALSE)&lt;&gt;0,VLOOKUP($KE66,Tabela1[#All],7,FALSE),""),"")</f>
        <v/>
      </c>
      <c r="KH66" t="str">
        <f ca="1">_xlfn.IFNA(IF(VLOOKUP($KE66,Tabela1[#All],8,FALSE)&lt;&gt;0,VLOOKUP($KE66,Tabela1[#All],8,FALSE),""),"")</f>
        <v/>
      </c>
      <c r="KI66" t="str">
        <f ca="1">_xlfn.IFNA(IF(VLOOKUP($KE66,Tabela1[#All],10,FALSE)&lt;&gt;"0",VLOOKUP($KE66,Tabela1[#All],10,FALSE),""),"")</f>
        <v/>
      </c>
      <c r="KJ66" t="str">
        <f t="shared" ca="1" si="239"/>
        <v/>
      </c>
      <c r="KK66" t="str">
        <f t="shared" ca="1" si="240"/>
        <v/>
      </c>
      <c r="KL66" t="str">
        <f t="shared" ca="1" si="241"/>
        <v/>
      </c>
      <c r="KM66" t="str">
        <f t="shared" ca="1" si="231"/>
        <v/>
      </c>
      <c r="KN66" t="str">
        <f t="shared" ca="1" si="232"/>
        <v/>
      </c>
      <c r="KO66" t="str">
        <f t="shared" ca="1" si="233"/>
        <v/>
      </c>
      <c r="KP66" t="str">
        <f t="shared" ca="1" si="234"/>
        <v/>
      </c>
      <c r="KQ66" t="str">
        <f t="shared" ca="1" si="112"/>
        <v/>
      </c>
      <c r="KR66" t="str">
        <f t="shared" ref="KR66:KT85" ca="1" si="288">TRIM(MID(SUBSTITUTE($KQ66,";",REPT(" ",LEN($IW66))),KR$5*LEN($IW66)+1,LEN($IW66)))</f>
        <v/>
      </c>
      <c r="KS66" t="str">
        <f t="shared" ca="1" si="288"/>
        <v/>
      </c>
      <c r="KT66" t="str">
        <f t="shared" ca="1" si="288"/>
        <v/>
      </c>
      <c r="KU66" t="str">
        <f ca="1">_xlfn.IFNA(IF(INDEX('Tabela kolorów'!$A$1:$AP$42,MATCH(KR66,'Tabela kolorów'!$A$1:$AP$1,0),MATCH(KS66,'Tabela kolorów'!$A$1:$A$42,0))=1,"+","-"),"")</f>
        <v/>
      </c>
      <c r="KV66" s="1" t="str">
        <f ca="1">_xlfn.IFNA(IF(INDEX('Tabela kolorów'!$A$1:$AP$42,MATCH(KR66,'Tabela kolorów'!$A$1:$AP$1,0),MATCH(KT66,'Tabela kolorów'!$A$1:$A$42,0))=1,"+","-"),"")</f>
        <v/>
      </c>
      <c r="KW66" s="1" t="str">
        <f ca="1">_xlfn.IFNA(IF(INDEX('Tabela kolorów'!$A$1:$AP$42,MATCH(KS66,'Tabela kolorów'!$A$1:$AP$1,0),MATCH(KT66,'Tabela kolorów'!$A$1:$A$42,0))=1,"+","-"),"")</f>
        <v/>
      </c>
      <c r="KX66" t="str">
        <f t="shared" ca="1" si="133"/>
        <v/>
      </c>
      <c r="KY66" t="str">
        <f t="shared" ca="1" si="235"/>
        <v/>
      </c>
      <c r="KZ66" t="str">
        <f t="shared" ca="1" si="236"/>
        <v/>
      </c>
      <c r="LC66">
        <v>60</v>
      </c>
      <c r="LD66" t="str">
        <f t="shared" ca="1" si="237"/>
        <v/>
      </c>
      <c r="LE66" t="str">
        <f ca="1">IF(LD66&lt;&gt;"",VLOOKUP(LD66,Tabela1[],3,FALSE),"")</f>
        <v/>
      </c>
      <c r="LF66" t="str">
        <f t="shared" ref="LF66:LM75" ca="1" si="289">IF($LD66&lt;&gt;"",IF($LE66=LF$5,$LD66,""),"")</f>
        <v/>
      </c>
      <c r="LG66" t="str">
        <f t="shared" ca="1" si="289"/>
        <v/>
      </c>
      <c r="LH66" t="str">
        <f t="shared" ca="1" si="289"/>
        <v/>
      </c>
      <c r="LI66" t="str">
        <f t="shared" ca="1" si="289"/>
        <v/>
      </c>
      <c r="LJ66" t="str">
        <f t="shared" ca="1" si="289"/>
        <v/>
      </c>
      <c r="LK66" t="str">
        <f t="shared" ca="1" si="289"/>
        <v/>
      </c>
      <c r="LL66" t="str">
        <f t="shared" ca="1" si="289"/>
        <v/>
      </c>
      <c r="LM66" t="str">
        <f t="shared" ca="1" si="289"/>
        <v/>
      </c>
    </row>
    <row r="67" spans="12:325" x14ac:dyDescent="0.3">
      <c r="L67" s="679">
        <v>18</v>
      </c>
      <c r="N67" s="672" t="str">
        <f>_xlfn.IFNA(IF(VLOOKUP($M67,Tabela1[#All],6,FALSE)&lt;&gt;0,VLOOKUP($M67,Tabela1[#All],6,FALSE),""),"")</f>
        <v/>
      </c>
      <c r="O67" s="672" t="str">
        <f>_xlfn.IFNA(IF(VLOOKUP($M67,Tabela1[#All],7,FALSE)&lt;&gt;0,VLOOKUP($M67,Tabela1[#All],7,FALSE),""),"")</f>
        <v/>
      </c>
      <c r="P67" s="672" t="str">
        <f>_xlfn.IFNA(IF(VLOOKUP($M67,Tabela1[#All],8,FALSE)&lt;&gt;0,VLOOKUP($M67,Tabela1[#All],8,FALSE),""),"")</f>
        <v/>
      </c>
      <c r="Q67" s="684" t="str">
        <f>_xlfn.IFNA(IF(VLOOKUP($M67,Tabela1[#All],10,FALSE)&lt;&gt;"0",VLOOKUP($M67,Tabela1[#All],10,FALSE),""),"")</f>
        <v/>
      </c>
      <c r="R67" s="686" t="str">
        <f t="shared" si="242"/>
        <v/>
      </c>
      <c r="S67" s="672" t="str">
        <f t="shared" si="243"/>
        <v/>
      </c>
      <c r="T67" s="672" t="str">
        <f t="shared" si="244"/>
        <v/>
      </c>
      <c r="U67" s="672" t="str">
        <f t="shared" si="245"/>
        <v/>
      </c>
      <c r="V67" s="672" t="str">
        <f t="shared" si="246"/>
        <v/>
      </c>
      <c r="W67" s="672" t="str">
        <f t="shared" si="247"/>
        <v/>
      </c>
      <c r="X67" s="687" t="str">
        <f t="shared" si="248"/>
        <v/>
      </c>
      <c r="Y67" s="686" t="str">
        <f t="shared" si="129"/>
        <v/>
      </c>
      <c r="Z67" s="672" t="str">
        <f t="shared" si="264"/>
        <v/>
      </c>
      <c r="AA67" s="672" t="str">
        <f t="shared" si="264"/>
        <v/>
      </c>
      <c r="AB67" s="679" t="str">
        <f t="shared" si="264"/>
        <v/>
      </c>
      <c r="AC67" s="685" t="str">
        <f>_xlfn.IFNA(IF(INDEX('Tabela kolorów'!$A$1:$AP$42,MATCH(Z67,'Tabela kolorów'!$A$1:$AP$1,0),MATCH(AA67,'Tabela kolorów'!$A$1:$A$42,0))=1,"+","-"),"")</f>
        <v/>
      </c>
      <c r="AD67" s="10" t="str">
        <f>_xlfn.IFNA(IF(INDEX('Tabela kolorów'!$A$1:$AP$42,MATCH(Z67,'Tabela kolorów'!$A$1:$AP$1,0),MATCH(AB67,'Tabela kolorów'!$A$1:$A$42,0))=1,"+","-"),"")</f>
        <v/>
      </c>
      <c r="AE67" s="10" t="str">
        <f>_xlfn.IFNA(IF(INDEX('Tabela kolorów'!$A$1:$AP$42,MATCH(AA67,'Tabela kolorów'!$A$1:$AP$1,0),MATCH(AB67,'Tabela kolorów'!$A$1:$A$42,0))=1,"+","-"),"")</f>
        <v/>
      </c>
      <c r="AF67" s="679" t="str">
        <f t="shared" si="136"/>
        <v/>
      </c>
      <c r="AG67" s="688" t="str">
        <f t="shared" si="249"/>
        <v/>
      </c>
      <c r="AH67" s="701" t="str">
        <f t="shared" si="250"/>
        <v/>
      </c>
      <c r="AK67" s="10">
        <v>60</v>
      </c>
      <c r="AL67" s="672" t="str">
        <f t="shared" ca="1" si="238"/>
        <v/>
      </c>
      <c r="AM67" s="672" t="str">
        <f ca="1">IF(AL67&lt;&gt;"",VLOOKUP(AL67,Tabela1[],3,FALSE),"")</f>
        <v/>
      </c>
      <c r="AN67" s="672" t="str">
        <f t="shared" ref="AN67:AU76" ca="1" si="290">IF($AL67&lt;&gt;"",IF($AM67=AN$6,$AL67,""),"")</f>
        <v/>
      </c>
      <c r="AO67" s="672" t="str">
        <f t="shared" ca="1" si="290"/>
        <v/>
      </c>
      <c r="AP67" s="672" t="str">
        <f t="shared" ca="1" si="290"/>
        <v/>
      </c>
      <c r="AQ67" s="672" t="str">
        <f t="shared" ca="1" si="290"/>
        <v/>
      </c>
      <c r="AR67" s="672" t="str">
        <f t="shared" ca="1" si="290"/>
        <v/>
      </c>
      <c r="AS67" s="672" t="str">
        <f t="shared" ca="1" si="290"/>
        <v/>
      </c>
      <c r="AT67" s="672" t="str">
        <f t="shared" ca="1" si="290"/>
        <v/>
      </c>
      <c r="AU67" s="672" t="str">
        <f t="shared" ca="1" si="290"/>
        <v/>
      </c>
      <c r="BG67" s="392"/>
      <c r="BH67">
        <v>20</v>
      </c>
      <c r="BI67" t="str">
        <f t="shared" ca="1" si="265"/>
        <v/>
      </c>
      <c r="BJ67" t="str">
        <f ca="1">_xlfn.IFNA(IF(VLOOKUP($BI67,Tabela1[#All],6,FALSE)&lt;&gt;0,VLOOKUP($BI67,Tabela1[#All],6,FALSE),""),"")</f>
        <v/>
      </c>
      <c r="BK67" t="str">
        <f ca="1">_xlfn.IFNA(IF(VLOOKUP($BI67,Tabela1[#All],7,FALSE)&lt;&gt;0,VLOOKUP($BI67,Tabela1[#All],7,FALSE),""),"")</f>
        <v/>
      </c>
      <c r="BL67" t="str">
        <f ca="1">_xlfn.IFNA(IF(VLOOKUP($BI67,Tabela1[#All],8,FALSE)&lt;&gt;0,VLOOKUP($BI67,Tabela1[#All],8,FALSE),""),"")</f>
        <v/>
      </c>
      <c r="BM67" t="str">
        <f ca="1">_xlfn.IFNA(IF(VLOOKUP($BI67,Tabela1[#All],10,FALSE)&lt;&gt;"0",VLOOKUP($BI67,Tabela1[#All],10,FALSE),""),"")</f>
        <v/>
      </c>
      <c r="BN67" t="str">
        <f t="shared" ca="1" si="181"/>
        <v/>
      </c>
      <c r="BO67" t="str">
        <f t="shared" ca="1" si="182"/>
        <v/>
      </c>
      <c r="BP67" t="str">
        <f t="shared" ca="1" si="183"/>
        <v/>
      </c>
      <c r="BQ67" t="str">
        <f t="shared" ca="1" si="184"/>
        <v/>
      </c>
      <c r="BR67" t="str">
        <f t="shared" ca="1" si="185"/>
        <v/>
      </c>
      <c r="BS67" t="str">
        <f t="shared" ca="1" si="186"/>
        <v/>
      </c>
      <c r="BT67" t="str">
        <f t="shared" ca="1" si="187"/>
        <v/>
      </c>
      <c r="BU67" t="str">
        <f t="shared" ca="1" si="97"/>
        <v/>
      </c>
      <c r="BV67" t="str">
        <f t="shared" ca="1" si="278"/>
        <v/>
      </c>
      <c r="BW67" t="str">
        <f t="shared" ca="1" si="278"/>
        <v/>
      </c>
      <c r="BX67" t="str">
        <f t="shared" ca="1" si="278"/>
        <v/>
      </c>
      <c r="BY67" t="str">
        <f ca="1">_xlfn.IFNA(IF(INDEX('Tabela kolorów'!$A$1:$AP$42,MATCH(BV67,'Tabela kolorów'!$A$1:$AP$1,0),MATCH(BW67,'Tabela kolorów'!$A$1:$A$42,0))=1,"+","-"),"")</f>
        <v/>
      </c>
      <c r="BZ67" s="1" t="str">
        <f ca="1">_xlfn.IFNA(IF(INDEX('Tabela kolorów'!$A$1:$AP$42,MATCH(BV67,'Tabela kolorów'!$A$1:$AP$1,0),MATCH(BX67,'Tabela kolorów'!$A$1:$A$42,0))=1,"+","-"),"")</f>
        <v/>
      </c>
      <c r="CA67" s="1" t="str">
        <f ca="1">_xlfn.IFNA(IF(INDEX('Tabela kolorów'!$A$1:$AP$42,MATCH(BW67,'Tabela kolorów'!$A$1:$AP$1,0),MATCH(BX67,'Tabela kolorów'!$A$1:$A$42,0))=1,"+","-"),"")</f>
        <v/>
      </c>
      <c r="CB67" t="str">
        <f t="shared" ca="1" si="98"/>
        <v/>
      </c>
      <c r="CC67" t="str">
        <f t="shared" ca="1" si="188"/>
        <v/>
      </c>
      <c r="CD67" t="str">
        <f t="shared" ca="1" si="189"/>
        <v/>
      </c>
      <c r="CG67">
        <v>61</v>
      </c>
      <c r="CH67" t="str">
        <f t="shared" ca="1" si="190"/>
        <v/>
      </c>
      <c r="CI67" t="str">
        <f ca="1">IF(CH67&lt;&gt;"",VLOOKUP(CH67,Tabela1[],3,FALSE),"")</f>
        <v/>
      </c>
      <c r="CJ67" t="str">
        <f t="shared" ca="1" si="279"/>
        <v/>
      </c>
      <c r="CK67" t="str">
        <f t="shared" ca="1" si="279"/>
        <v/>
      </c>
      <c r="CL67" t="str">
        <f t="shared" ca="1" si="279"/>
        <v/>
      </c>
      <c r="CM67" t="str">
        <f t="shared" ca="1" si="279"/>
        <v/>
      </c>
      <c r="CN67" t="str">
        <f t="shared" ca="1" si="279"/>
        <v/>
      </c>
      <c r="CO67" t="str">
        <f t="shared" ca="1" si="279"/>
        <v/>
      </c>
      <c r="CP67" t="str">
        <f t="shared" ca="1" si="279"/>
        <v/>
      </c>
      <c r="CQ67" t="str">
        <f t="shared" ca="1" si="279"/>
        <v/>
      </c>
      <c r="DB67">
        <v>20</v>
      </c>
      <c r="DC67" t="str">
        <f t="shared" ca="1" si="266"/>
        <v/>
      </c>
      <c r="DD67" t="str">
        <f ca="1">_xlfn.IFNA(IF(VLOOKUP($DC67,Tabela1[#All],6,FALSE)&lt;&gt;0,VLOOKUP($DC67,Tabela1[#All],6,FALSE),""),"")</f>
        <v/>
      </c>
      <c r="DE67" t="str">
        <f ca="1">_xlfn.IFNA(IF(VLOOKUP($DC67,Tabela1[#All],7,FALSE)&lt;&gt;0,VLOOKUP($DC67,Tabela1[#All],7,FALSE),""),"")</f>
        <v/>
      </c>
      <c r="DF67" t="str">
        <f ca="1">_xlfn.IFNA(IF(VLOOKUP($DC67,Tabela1[#All],8,FALSE)&lt;&gt;0,VLOOKUP($DC67,Tabela1[#All],8,FALSE),""),"")</f>
        <v/>
      </c>
      <c r="DG67" t="str">
        <f ca="1">_xlfn.IFNA(IF(VLOOKUP($DC67,Tabela1[#All],10,FALSE)&lt;&gt;"0",VLOOKUP($DC67,Tabela1[#All],10,FALSE),""),"")</f>
        <v/>
      </c>
      <c r="DH67" t="str">
        <f t="shared" ca="1" si="191"/>
        <v/>
      </c>
      <c r="DI67" t="str">
        <f t="shared" ca="1" si="192"/>
        <v/>
      </c>
      <c r="DJ67" t="str">
        <f t="shared" ca="1" si="193"/>
        <v/>
      </c>
      <c r="DK67" t="str">
        <f t="shared" ca="1" si="194"/>
        <v/>
      </c>
      <c r="DL67" t="str">
        <f t="shared" ca="1" si="195"/>
        <v/>
      </c>
      <c r="DM67" t="str">
        <f t="shared" ca="1" si="196"/>
        <v/>
      </c>
      <c r="DN67" t="str">
        <f t="shared" ca="1" si="197"/>
        <v/>
      </c>
      <c r="DO67" t="str">
        <f t="shared" ca="1" si="134"/>
        <v/>
      </c>
      <c r="DP67" t="str">
        <f t="shared" ca="1" si="280"/>
        <v/>
      </c>
      <c r="DQ67" t="str">
        <f t="shared" ca="1" si="280"/>
        <v/>
      </c>
      <c r="DR67" t="str">
        <f t="shared" ca="1" si="280"/>
        <v/>
      </c>
      <c r="DS67" t="str">
        <f ca="1">_xlfn.IFNA(IF(INDEX('Tabela kolorów'!$A$1:$AP$42,MATCH(DP67,'Tabela kolorów'!$A$1:$AP$1,0),MATCH(DQ67,'Tabela kolorów'!$A$1:$A$42,0))=1,"+","-"),"")</f>
        <v/>
      </c>
      <c r="DT67" s="1" t="str">
        <f ca="1">_xlfn.IFNA(IF(INDEX('Tabela kolorów'!$A$1:$AP$42,MATCH(DP67,'Tabela kolorów'!$A$1:$AP$1,0),MATCH(DR67,'Tabela kolorów'!$A$1:$A$42,0))=1,"+","-"),"")</f>
        <v/>
      </c>
      <c r="DU67" s="1" t="str">
        <f ca="1">_xlfn.IFNA(IF(INDEX('Tabela kolorów'!$A$1:$AP$42,MATCH(DQ67,'Tabela kolorów'!$A$1:$AP$1,0),MATCH(DR67,'Tabela kolorów'!$A$1:$A$42,0))=1,"+","-"),"")</f>
        <v/>
      </c>
      <c r="DV67" t="str">
        <f t="shared" ca="1" si="120"/>
        <v/>
      </c>
      <c r="DW67" t="str">
        <f t="shared" ca="1" si="198"/>
        <v/>
      </c>
      <c r="DX67" t="str">
        <f t="shared" ca="1" si="199"/>
        <v/>
      </c>
      <c r="EA67">
        <v>61</v>
      </c>
      <c r="EB67" t="str">
        <f t="shared" ca="1" si="200"/>
        <v/>
      </c>
      <c r="EC67" t="str">
        <f ca="1">IF(EB67&lt;&gt;"",VLOOKUP(EB67,Tabela1[],3,FALSE),"")</f>
        <v/>
      </c>
      <c r="ED67" t="str">
        <f t="shared" ca="1" si="281"/>
        <v/>
      </c>
      <c r="EE67" t="str">
        <f t="shared" ca="1" si="281"/>
        <v/>
      </c>
      <c r="EF67" t="str">
        <f t="shared" ca="1" si="281"/>
        <v/>
      </c>
      <c r="EG67" t="str">
        <f t="shared" ca="1" si="281"/>
        <v/>
      </c>
      <c r="EH67" t="str">
        <f t="shared" ca="1" si="281"/>
        <v/>
      </c>
      <c r="EI67" t="str">
        <f t="shared" ca="1" si="281"/>
        <v/>
      </c>
      <c r="EJ67" t="str">
        <f t="shared" ca="1" si="281"/>
        <v/>
      </c>
      <c r="EK67" t="str">
        <f t="shared" ca="1" si="281"/>
        <v/>
      </c>
      <c r="EV67">
        <v>20</v>
      </c>
      <c r="EW67" t="str">
        <f t="shared" ca="1" si="267"/>
        <v/>
      </c>
      <c r="EX67" t="str">
        <f ca="1">_xlfn.IFNA(IF(VLOOKUP($EW67,Tabela1[#All],6,FALSE)&lt;&gt;0,VLOOKUP($EW67,Tabela1[#All],6,FALSE),""),"")</f>
        <v/>
      </c>
      <c r="EY67" t="str">
        <f ca="1">_xlfn.IFNA(IF(VLOOKUP($EW67,Tabela1[#All],7,FALSE)&lt;&gt;0,VLOOKUP($EW67,Tabela1[#All],7,FALSE),""),"")</f>
        <v/>
      </c>
      <c r="EZ67" t="str">
        <f ca="1">_xlfn.IFNA(IF(VLOOKUP($EW67,Tabela1[#All],8,FALSE)&lt;&gt;0,VLOOKUP($EW67,Tabela1[#All],8,FALSE),""),"")</f>
        <v/>
      </c>
      <c r="FA67" t="str">
        <f ca="1">_xlfn.IFNA(IF(VLOOKUP($EW67,Tabela1[#All],10,FALSE)&lt;&gt;"0",VLOOKUP($EW67,Tabela1[#All],10,FALSE),""),"")</f>
        <v/>
      </c>
      <c r="FB67" t="str">
        <f t="shared" ca="1" si="201"/>
        <v/>
      </c>
      <c r="FC67" t="str">
        <f t="shared" ca="1" si="202"/>
        <v/>
      </c>
      <c r="FD67" t="str">
        <f t="shared" ca="1" si="203"/>
        <v/>
      </c>
      <c r="FE67" t="str">
        <f t="shared" ca="1" si="204"/>
        <v/>
      </c>
      <c r="FF67" t="str">
        <f t="shared" ca="1" si="205"/>
        <v/>
      </c>
      <c r="FG67" t="str">
        <f t="shared" ca="1" si="206"/>
        <v/>
      </c>
      <c r="FH67" t="str">
        <f t="shared" ca="1" si="207"/>
        <v/>
      </c>
      <c r="FI67" t="str">
        <f t="shared" ca="1" si="103"/>
        <v/>
      </c>
      <c r="FJ67" t="str">
        <f t="shared" ca="1" si="282"/>
        <v/>
      </c>
      <c r="FK67" t="str">
        <f t="shared" ca="1" si="282"/>
        <v/>
      </c>
      <c r="FL67" t="str">
        <f t="shared" ca="1" si="282"/>
        <v/>
      </c>
      <c r="FM67" t="str">
        <f ca="1">_xlfn.IFNA(IF(INDEX('Tabela kolorów'!$A$1:$AP$42,MATCH(FJ67,'Tabela kolorów'!$A$1:$AP$1,0),MATCH(FK67,'Tabela kolorów'!$A$1:$A$42,0))=1,"+","-"),"")</f>
        <v/>
      </c>
      <c r="FN67" s="1" t="str">
        <f ca="1">_xlfn.IFNA(IF(INDEX('Tabela kolorów'!$A$1:$AP$42,MATCH(FJ67,'Tabela kolorów'!$A$1:$AP$1,0),MATCH(FL67,'Tabela kolorów'!$A$1:$A$42,0))=1,"+","-"),"")</f>
        <v/>
      </c>
      <c r="FO67" s="1" t="str">
        <f ca="1">_xlfn.IFNA(IF(INDEX('Tabela kolorów'!$A$1:$AP$42,MATCH(FK67,'Tabela kolorów'!$A$1:$AP$1,0),MATCH(FL67,'Tabela kolorów'!$A$1:$A$42,0))=1,"+","-"),"")</f>
        <v/>
      </c>
      <c r="FP67" t="str">
        <f t="shared" ca="1" si="121"/>
        <v/>
      </c>
      <c r="FQ67" t="str">
        <f t="shared" ca="1" si="208"/>
        <v/>
      </c>
      <c r="FR67" t="str">
        <f t="shared" ca="1" si="209"/>
        <v/>
      </c>
      <c r="FU67">
        <v>61</v>
      </c>
      <c r="FV67" t="str">
        <f t="shared" ca="1" si="210"/>
        <v/>
      </c>
      <c r="FW67" t="str">
        <f ca="1">IF(FV67&lt;&gt;"",VLOOKUP(FV67,Tabela1[],3,FALSE),"")</f>
        <v/>
      </c>
      <c r="FX67" t="str">
        <f t="shared" ca="1" si="283"/>
        <v/>
      </c>
      <c r="FY67" t="str">
        <f t="shared" ca="1" si="283"/>
        <v/>
      </c>
      <c r="FZ67" t="str">
        <f t="shared" ca="1" si="283"/>
        <v/>
      </c>
      <c r="GA67" t="str">
        <f t="shared" ca="1" si="283"/>
        <v/>
      </c>
      <c r="GB67" t="str">
        <f t="shared" ca="1" si="283"/>
        <v/>
      </c>
      <c r="GC67" t="str">
        <f t="shared" ca="1" si="283"/>
        <v/>
      </c>
      <c r="GD67" t="str">
        <f t="shared" ca="1" si="283"/>
        <v/>
      </c>
      <c r="GE67" t="str">
        <f t="shared" ca="1" si="283"/>
        <v/>
      </c>
      <c r="GP67">
        <v>20</v>
      </c>
      <c r="GQ67" t="str">
        <f t="shared" ca="1" si="268"/>
        <v/>
      </c>
      <c r="GR67" t="str">
        <f ca="1">_xlfn.IFNA(IF(VLOOKUP($GQ67,Tabela1[#All],6,FALSE)&lt;&gt;0,VLOOKUP($GQ67,Tabela1[#All],6,FALSE),""),"")</f>
        <v/>
      </c>
      <c r="GS67" t="str">
        <f ca="1">_xlfn.IFNA(IF(VLOOKUP($GQ67,Tabela1[#All],7,FALSE)&lt;&gt;0,VLOOKUP($GQ67,Tabela1[#All],7,FALSE),""),"")</f>
        <v/>
      </c>
      <c r="GT67" t="str">
        <f ca="1">_xlfn.IFNA(IF(VLOOKUP($GQ67,Tabela1[#All],8,FALSE)&lt;&gt;0,VLOOKUP($GQ67,Tabela1[#All],8,FALSE),""),"")</f>
        <v/>
      </c>
      <c r="GU67" t="str">
        <f ca="1">_xlfn.IFNA(IF(VLOOKUP($GQ67,Tabela1[#All],10,FALSE)&lt;&gt;"0",VLOOKUP($GQ67,Tabela1[#All],10,FALSE),""),"")</f>
        <v/>
      </c>
      <c r="GV67" t="str">
        <f t="shared" ca="1" si="211"/>
        <v/>
      </c>
      <c r="GW67" t="str">
        <f t="shared" ca="1" si="212"/>
        <v/>
      </c>
      <c r="GX67" t="str">
        <f t="shared" ca="1" si="213"/>
        <v/>
      </c>
      <c r="GY67" t="str">
        <f t="shared" ca="1" si="214"/>
        <v/>
      </c>
      <c r="GZ67" t="str">
        <f t="shared" ca="1" si="215"/>
        <v/>
      </c>
      <c r="HA67" t="str">
        <f t="shared" ca="1" si="216"/>
        <v/>
      </c>
      <c r="HB67" t="str">
        <f t="shared" ca="1" si="217"/>
        <v/>
      </c>
      <c r="HC67" t="str">
        <f t="shared" ca="1" si="105"/>
        <v/>
      </c>
      <c r="HD67" t="str">
        <f t="shared" ca="1" si="284"/>
        <v/>
      </c>
      <c r="HE67" t="str">
        <f t="shared" ca="1" si="284"/>
        <v/>
      </c>
      <c r="HF67" t="str">
        <f t="shared" ca="1" si="284"/>
        <v/>
      </c>
      <c r="HG67" t="str">
        <f ca="1">_xlfn.IFNA(IF(INDEX('Tabela kolorów'!$A$1:$AP$42,MATCH(HD67,'Tabela kolorów'!$A$1:$AP$1,0),MATCH(HE67,'Tabela kolorów'!$A$1:$A$42,0))=1,"+","-"),"")</f>
        <v/>
      </c>
      <c r="HH67" s="1" t="str">
        <f ca="1">_xlfn.IFNA(IF(INDEX('Tabela kolorów'!$A$1:$AP$42,MATCH(HD67,'Tabela kolorów'!$A$1:$AP$1,0),MATCH(HF67,'Tabela kolorów'!$A$1:$A$42,0))=1,"+","-"),"")</f>
        <v/>
      </c>
      <c r="HI67" s="1" t="str">
        <f ca="1">_xlfn.IFNA(IF(INDEX('Tabela kolorów'!$A$1:$AP$42,MATCH(HE67,'Tabela kolorów'!$A$1:$AP$1,0),MATCH(HF67,'Tabela kolorów'!$A$1:$A$42,0))=1,"+","-"),"")</f>
        <v/>
      </c>
      <c r="HJ67" t="str">
        <f t="shared" ca="1" si="122"/>
        <v/>
      </c>
      <c r="HK67" t="str">
        <f t="shared" ca="1" si="218"/>
        <v/>
      </c>
      <c r="HL67" t="str">
        <f t="shared" ca="1" si="219"/>
        <v/>
      </c>
      <c r="HO67">
        <v>61</v>
      </c>
      <c r="HP67" t="str">
        <f t="shared" ca="1" si="220"/>
        <v/>
      </c>
      <c r="HQ67" t="str">
        <f ca="1">IF(HP67&lt;&gt;"",VLOOKUP(HP67,Tabela1[],3,FALSE),"")</f>
        <v/>
      </c>
      <c r="HR67" t="str">
        <f t="shared" ca="1" si="285"/>
        <v/>
      </c>
      <c r="HS67" t="str">
        <f t="shared" ca="1" si="285"/>
        <v/>
      </c>
      <c r="HT67" t="str">
        <f t="shared" ca="1" si="285"/>
        <v/>
      </c>
      <c r="HU67" t="str">
        <f t="shared" ca="1" si="285"/>
        <v/>
      </c>
      <c r="HV67" t="str">
        <f t="shared" ca="1" si="285"/>
        <v/>
      </c>
      <c r="HW67" t="str">
        <f t="shared" ca="1" si="285"/>
        <v/>
      </c>
      <c r="HX67" t="str">
        <f t="shared" ca="1" si="285"/>
        <v/>
      </c>
      <c r="HY67" t="str">
        <f t="shared" ca="1" si="285"/>
        <v/>
      </c>
      <c r="IJ67">
        <v>20</v>
      </c>
      <c r="IK67" t="str">
        <f t="shared" ca="1" si="269"/>
        <v/>
      </c>
      <c r="IL67" t="str">
        <f ca="1">_xlfn.IFNA(IF(VLOOKUP($IK67,Tabela1[#All],6,FALSE)&lt;&gt;0,VLOOKUP($IK67,Tabela1[#All],6,FALSE),""),"")</f>
        <v/>
      </c>
      <c r="IM67" t="str">
        <f ca="1">_xlfn.IFNA(IF(VLOOKUP($IK67,Tabela1[#All],7,FALSE)&lt;&gt;0,VLOOKUP($IK67,Tabela1[#All],7,FALSE),""),"")</f>
        <v/>
      </c>
      <c r="IN67" t="str">
        <f ca="1">_xlfn.IFNA(IF(VLOOKUP($IK67,Tabela1[#All],8,FALSE)&lt;&gt;0,VLOOKUP($IK67,Tabela1[#All],8,FALSE),""),"")</f>
        <v/>
      </c>
      <c r="IO67" t="str">
        <f ca="1">_xlfn.IFNA(IF(VLOOKUP($IK67,Tabela1[#All],10,FALSE)&lt;&gt;"0",VLOOKUP($IK67,Tabela1[#All],10,FALSE),""),"")</f>
        <v/>
      </c>
      <c r="IP67" t="str">
        <f t="shared" ca="1" si="221"/>
        <v/>
      </c>
      <c r="IQ67" t="str">
        <f t="shared" ca="1" si="222"/>
        <v/>
      </c>
      <c r="IR67" t="str">
        <f t="shared" ca="1" si="223"/>
        <v/>
      </c>
      <c r="IS67" t="str">
        <f t="shared" ca="1" si="224"/>
        <v/>
      </c>
      <c r="IT67" t="str">
        <f t="shared" ca="1" si="225"/>
        <v/>
      </c>
      <c r="IU67" t="str">
        <f t="shared" ca="1" si="226"/>
        <v/>
      </c>
      <c r="IV67" t="str">
        <f t="shared" ca="1" si="227"/>
        <v/>
      </c>
      <c r="IW67" t="str">
        <f t="shared" ca="1" si="107"/>
        <v/>
      </c>
      <c r="IX67" t="str">
        <f t="shared" ca="1" si="286"/>
        <v/>
      </c>
      <c r="IY67" t="str">
        <f t="shared" ca="1" si="286"/>
        <v/>
      </c>
      <c r="IZ67" t="str">
        <f t="shared" ca="1" si="286"/>
        <v/>
      </c>
      <c r="JA67" t="str">
        <f ca="1">_xlfn.IFNA(IF(INDEX('Tabela kolorów'!$A$1:$AP$42,MATCH(IX67,'Tabela kolorów'!$A$1:$AP$1,0),MATCH(IY67,'Tabela kolorów'!$A$1:$A$42,0))=1,"+","-"),"")</f>
        <v/>
      </c>
      <c r="JB67" s="1" t="str">
        <f ca="1">_xlfn.IFNA(IF(INDEX('Tabela kolorów'!$A$1:$AP$42,MATCH(IX67,'Tabela kolorów'!$A$1:$AP$1,0),MATCH(IZ67,'Tabela kolorów'!$A$1:$A$42,0))=1,"+","-"),"")</f>
        <v/>
      </c>
      <c r="JC67" s="1" t="str">
        <f ca="1">_xlfn.IFNA(IF(INDEX('Tabela kolorów'!$A$1:$AP$42,MATCH(IY67,'Tabela kolorów'!$A$1:$AP$1,0),MATCH(IZ67,'Tabela kolorów'!$A$1:$A$42,0))=1,"+","-"),"")</f>
        <v/>
      </c>
      <c r="JD67" t="str">
        <f t="shared" ca="1" si="123"/>
        <v/>
      </c>
      <c r="JE67" t="str">
        <f t="shared" ca="1" si="228"/>
        <v/>
      </c>
      <c r="JF67" t="str">
        <f t="shared" ca="1" si="229"/>
        <v/>
      </c>
      <c r="JI67">
        <v>61</v>
      </c>
      <c r="JJ67" t="str">
        <f t="shared" ca="1" si="230"/>
        <v/>
      </c>
      <c r="JK67" t="str">
        <f ca="1">IF(JJ67&lt;&gt;"",VLOOKUP(JJ67,Tabela1[],3,FALSE),"")</f>
        <v/>
      </c>
      <c r="JL67" t="str">
        <f t="shared" ca="1" si="287"/>
        <v/>
      </c>
      <c r="JM67" t="str">
        <f t="shared" ca="1" si="287"/>
        <v/>
      </c>
      <c r="JN67" t="str">
        <f t="shared" ca="1" si="287"/>
        <v/>
      </c>
      <c r="JO67" t="str">
        <f t="shared" ca="1" si="287"/>
        <v/>
      </c>
      <c r="JP67" t="str">
        <f t="shared" ca="1" si="287"/>
        <v/>
      </c>
      <c r="JQ67" t="str">
        <f t="shared" ca="1" si="287"/>
        <v/>
      </c>
      <c r="JR67" t="str">
        <f t="shared" ca="1" si="287"/>
        <v/>
      </c>
      <c r="JS67" t="str">
        <f t="shared" ca="1" si="287"/>
        <v/>
      </c>
      <c r="KD67">
        <v>20</v>
      </c>
      <c r="KE67" t="str">
        <f t="shared" ca="1" si="270"/>
        <v/>
      </c>
      <c r="KF67" t="str">
        <f ca="1">_xlfn.IFNA(IF(VLOOKUP($KE67,Tabela1[#All],6,FALSE)&lt;&gt;0,VLOOKUP($KE67,Tabela1[#All],6,FALSE),""),"")</f>
        <v/>
      </c>
      <c r="KG67" t="str">
        <f ca="1">_xlfn.IFNA(IF(VLOOKUP($KE67,Tabela1[#All],7,FALSE)&lt;&gt;0,VLOOKUP($KE67,Tabela1[#All],7,FALSE),""),"")</f>
        <v/>
      </c>
      <c r="KH67" t="str">
        <f ca="1">_xlfn.IFNA(IF(VLOOKUP($KE67,Tabela1[#All],8,FALSE)&lt;&gt;0,VLOOKUP($KE67,Tabela1[#All],8,FALSE),""),"")</f>
        <v/>
      </c>
      <c r="KI67" t="str">
        <f ca="1">_xlfn.IFNA(IF(VLOOKUP($KE67,Tabela1[#All],10,FALSE)&lt;&gt;"0",VLOOKUP($KE67,Tabela1[#All],10,FALSE),""),"")</f>
        <v/>
      </c>
      <c r="KJ67" t="str">
        <f t="shared" ca="1" si="239"/>
        <v/>
      </c>
      <c r="KK67" t="str">
        <f t="shared" ca="1" si="240"/>
        <v/>
      </c>
      <c r="KL67" t="str">
        <f t="shared" ca="1" si="241"/>
        <v/>
      </c>
      <c r="KM67" t="str">
        <f t="shared" ca="1" si="231"/>
        <v/>
      </c>
      <c r="KN67" t="str">
        <f t="shared" ca="1" si="232"/>
        <v/>
      </c>
      <c r="KO67" t="str">
        <f t="shared" ca="1" si="233"/>
        <v/>
      </c>
      <c r="KP67" t="str">
        <f t="shared" ca="1" si="234"/>
        <v/>
      </c>
      <c r="KQ67" t="str">
        <f t="shared" ca="1" si="112"/>
        <v/>
      </c>
      <c r="KR67" t="str">
        <f t="shared" ca="1" si="288"/>
        <v/>
      </c>
      <c r="KS67" t="str">
        <f t="shared" ca="1" si="288"/>
        <v/>
      </c>
      <c r="KT67" t="str">
        <f t="shared" ca="1" si="288"/>
        <v/>
      </c>
      <c r="KU67" t="str">
        <f ca="1">_xlfn.IFNA(IF(INDEX('Tabela kolorów'!$A$1:$AP$42,MATCH(KR67,'Tabela kolorów'!$A$1:$AP$1,0),MATCH(KS67,'Tabela kolorów'!$A$1:$A$42,0))=1,"+","-"),"")</f>
        <v/>
      </c>
      <c r="KV67" s="1" t="str">
        <f ca="1">_xlfn.IFNA(IF(INDEX('Tabela kolorów'!$A$1:$AP$42,MATCH(KR67,'Tabela kolorów'!$A$1:$AP$1,0),MATCH(KT67,'Tabela kolorów'!$A$1:$A$42,0))=1,"+","-"),"")</f>
        <v/>
      </c>
      <c r="KW67" s="1" t="str">
        <f ca="1">_xlfn.IFNA(IF(INDEX('Tabela kolorów'!$A$1:$AP$42,MATCH(KS67,'Tabela kolorów'!$A$1:$AP$1,0),MATCH(KT67,'Tabela kolorów'!$A$1:$A$42,0))=1,"+","-"),"")</f>
        <v/>
      </c>
      <c r="KX67" t="str">
        <f t="shared" ca="1" si="133"/>
        <v/>
      </c>
      <c r="KY67" t="str">
        <f t="shared" ca="1" si="235"/>
        <v/>
      </c>
      <c r="KZ67" t="str">
        <f t="shared" ca="1" si="236"/>
        <v/>
      </c>
      <c r="LC67">
        <v>61</v>
      </c>
      <c r="LD67" t="str">
        <f t="shared" ca="1" si="237"/>
        <v/>
      </c>
      <c r="LE67" t="str">
        <f ca="1">IF(LD67&lt;&gt;"",VLOOKUP(LD67,Tabela1[],3,FALSE),"")</f>
        <v/>
      </c>
      <c r="LF67" t="str">
        <f t="shared" ca="1" si="289"/>
        <v/>
      </c>
      <c r="LG67" t="str">
        <f t="shared" ca="1" si="289"/>
        <v/>
      </c>
      <c r="LH67" t="str">
        <f t="shared" ca="1" si="289"/>
        <v/>
      </c>
      <c r="LI67" t="str">
        <f t="shared" ca="1" si="289"/>
        <v/>
      </c>
      <c r="LJ67" t="str">
        <f t="shared" ca="1" si="289"/>
        <v/>
      </c>
      <c r="LK67" t="str">
        <f t="shared" ca="1" si="289"/>
        <v/>
      </c>
      <c r="LL67" t="str">
        <f t="shared" ca="1" si="289"/>
        <v/>
      </c>
      <c r="LM67" t="str">
        <f t="shared" ca="1" si="289"/>
        <v/>
      </c>
    </row>
    <row r="68" spans="12:325" x14ac:dyDescent="0.3">
      <c r="L68" s="679">
        <v>19</v>
      </c>
      <c r="N68" s="672" t="str">
        <f>_xlfn.IFNA(IF(VLOOKUP($M68,Tabela1[#All],6,FALSE)&lt;&gt;0,VLOOKUP($M68,Tabela1[#All],6,FALSE),""),"")</f>
        <v/>
      </c>
      <c r="O68" s="672" t="str">
        <f>_xlfn.IFNA(IF(VLOOKUP($M68,Tabela1[#All],7,FALSE)&lt;&gt;0,VLOOKUP($M68,Tabela1[#All],7,FALSE),""),"")</f>
        <v/>
      </c>
      <c r="P68" s="672" t="str">
        <f>_xlfn.IFNA(IF(VLOOKUP($M68,Tabela1[#All],8,FALSE)&lt;&gt;0,VLOOKUP($M68,Tabela1[#All],8,FALSE),""),"")</f>
        <v/>
      </c>
      <c r="Q68" s="684" t="str">
        <f>_xlfn.IFNA(IF(VLOOKUP($M68,Tabela1[#All],10,FALSE)&lt;&gt;"0",VLOOKUP($M68,Tabela1[#All],10,FALSE),""),"")</f>
        <v/>
      </c>
      <c r="R68" s="686" t="str">
        <f t="shared" si="242"/>
        <v/>
      </c>
      <c r="S68" s="672" t="str">
        <f t="shared" si="243"/>
        <v/>
      </c>
      <c r="T68" s="672" t="str">
        <f t="shared" si="244"/>
        <v/>
      </c>
      <c r="U68" s="672" t="str">
        <f t="shared" si="245"/>
        <v/>
      </c>
      <c r="V68" s="672" t="str">
        <f t="shared" si="246"/>
        <v/>
      </c>
      <c r="W68" s="672" t="str">
        <f t="shared" si="247"/>
        <v/>
      </c>
      <c r="X68" s="687" t="str">
        <f t="shared" si="248"/>
        <v/>
      </c>
      <c r="Y68" s="686" t="str">
        <f t="shared" si="129"/>
        <v/>
      </c>
      <c r="Z68" s="672" t="str">
        <f t="shared" ref="Z68:AB87" si="291">TRIM(MID(SUBSTITUTE($Y68,";",REPT(" ",LEN($Y68))),Z$7*LEN($Y68)+1,LEN($Y68)))</f>
        <v/>
      </c>
      <c r="AA68" s="672" t="str">
        <f t="shared" si="291"/>
        <v/>
      </c>
      <c r="AB68" s="679" t="str">
        <f t="shared" si="291"/>
        <v/>
      </c>
      <c r="AC68" s="685" t="str">
        <f>_xlfn.IFNA(IF(INDEX('Tabela kolorów'!$A$1:$AP$42,MATCH(Z68,'Tabela kolorów'!$A$1:$AP$1,0),MATCH(AA68,'Tabela kolorów'!$A$1:$A$42,0))=1,"+","-"),"")</f>
        <v/>
      </c>
      <c r="AD68" s="10" t="str">
        <f>_xlfn.IFNA(IF(INDEX('Tabela kolorów'!$A$1:$AP$42,MATCH(Z68,'Tabela kolorów'!$A$1:$AP$1,0),MATCH(AB68,'Tabela kolorów'!$A$1:$A$42,0))=1,"+","-"),"")</f>
        <v/>
      </c>
      <c r="AE68" s="10" t="str">
        <f>_xlfn.IFNA(IF(INDEX('Tabela kolorów'!$A$1:$AP$42,MATCH(AA68,'Tabela kolorów'!$A$1:$AP$1,0),MATCH(AB68,'Tabela kolorów'!$A$1:$A$42,0))=1,"+","-"),"")</f>
        <v/>
      </c>
      <c r="AF68" s="679" t="str">
        <f t="shared" si="136"/>
        <v/>
      </c>
      <c r="AG68" s="688" t="str">
        <f t="shared" si="249"/>
        <v/>
      </c>
      <c r="AH68" s="701" t="str">
        <f t="shared" si="250"/>
        <v/>
      </c>
      <c r="AK68" s="10">
        <v>61</v>
      </c>
      <c r="AL68" s="672" t="str">
        <f t="shared" ca="1" si="238"/>
        <v/>
      </c>
      <c r="AM68" s="672" t="str">
        <f ca="1">IF(AL68&lt;&gt;"",VLOOKUP(AL68,Tabela1[],3,FALSE),"")</f>
        <v/>
      </c>
      <c r="AN68" s="672" t="str">
        <f t="shared" ca="1" si="290"/>
        <v/>
      </c>
      <c r="AO68" s="672" t="str">
        <f t="shared" ca="1" si="290"/>
        <v/>
      </c>
      <c r="AP68" s="672" t="str">
        <f t="shared" ca="1" si="290"/>
        <v/>
      </c>
      <c r="AQ68" s="672" t="str">
        <f t="shared" ca="1" si="290"/>
        <v/>
      </c>
      <c r="AR68" s="672" t="str">
        <f t="shared" ca="1" si="290"/>
        <v/>
      </c>
      <c r="AS68" s="672" t="str">
        <f t="shared" ca="1" si="290"/>
        <v/>
      </c>
      <c r="AT68" s="672" t="str">
        <f t="shared" ca="1" si="290"/>
        <v/>
      </c>
      <c r="AU68" s="672" t="str">
        <f t="shared" ca="1" si="290"/>
        <v/>
      </c>
      <c r="BG68" s="392"/>
      <c r="BH68" t="s">
        <v>448</v>
      </c>
      <c r="BI68" t="str">
        <f t="shared" ca="1" si="265"/>
        <v/>
      </c>
      <c r="BJ68" t="str">
        <f ca="1">_xlfn.IFNA(IF(VLOOKUP($BI68,Tabela1[#All],6,FALSE)&lt;&gt;0,VLOOKUP($BI68,Tabela1[#All],6,FALSE),""),"")</f>
        <v/>
      </c>
      <c r="BK68" t="str">
        <f ca="1">_xlfn.IFNA(IF(VLOOKUP($BI68,Tabela1[#All],7,FALSE)&lt;&gt;0,VLOOKUP($BI68,Tabela1[#All],7,FALSE),""),"")</f>
        <v/>
      </c>
      <c r="BL68" t="str">
        <f ca="1">_xlfn.IFNA(IF(VLOOKUP($BI68,Tabela1[#All],8,FALSE)&lt;&gt;0,VLOOKUP($BI68,Tabela1[#All],8,FALSE),""),"")</f>
        <v/>
      </c>
      <c r="BM68" t="str">
        <f ca="1">_xlfn.IFNA(IF(VLOOKUP($BI68,Tabela1[#All],10,FALSE)&lt;&gt;"0",VLOOKUP($BI68,Tabela1[#All],10,FALSE),""),"")</f>
        <v/>
      </c>
      <c r="BN68" t="str">
        <f t="shared" ca="1" si="181"/>
        <v/>
      </c>
      <c r="BO68" t="str">
        <f t="shared" ca="1" si="182"/>
        <v/>
      </c>
      <c r="BP68" t="str">
        <f t="shared" ca="1" si="183"/>
        <v/>
      </c>
      <c r="BQ68" t="str">
        <f t="shared" ca="1" si="184"/>
        <v/>
      </c>
      <c r="BR68" t="str">
        <f t="shared" ca="1" si="185"/>
        <v/>
      </c>
      <c r="BS68" t="str">
        <f t="shared" ca="1" si="186"/>
        <v/>
      </c>
      <c r="BT68" t="str">
        <f t="shared" ca="1" si="187"/>
        <v/>
      </c>
      <c r="BU68" t="str">
        <f t="shared" ca="1" si="97"/>
        <v/>
      </c>
      <c r="BV68" t="str">
        <f t="shared" ca="1" si="278"/>
        <v/>
      </c>
      <c r="BW68" t="str">
        <f t="shared" ca="1" si="278"/>
        <v/>
      </c>
      <c r="BX68" t="str">
        <f t="shared" ca="1" si="278"/>
        <v/>
      </c>
      <c r="BY68" t="str">
        <f ca="1">_xlfn.IFNA(IF(INDEX('Tabela kolorów'!$A$1:$AP$42,MATCH(BV68,'Tabela kolorów'!$A$1:$AP$1,0),MATCH(BW68,'Tabela kolorów'!$A$1:$A$42,0))=1,"+","-"),"")</f>
        <v/>
      </c>
      <c r="BZ68" s="1" t="str">
        <f ca="1">_xlfn.IFNA(IF(INDEX('Tabela kolorów'!$A$1:$AP$42,MATCH(BV68,'Tabela kolorów'!$A$1:$AP$1,0),MATCH(BX68,'Tabela kolorów'!$A$1:$A$42,0))=1,"+","-"),"")</f>
        <v/>
      </c>
      <c r="CA68" s="1" t="str">
        <f ca="1">_xlfn.IFNA(IF(INDEX('Tabela kolorów'!$A$1:$AP$42,MATCH(BW68,'Tabela kolorów'!$A$1:$AP$1,0),MATCH(BX68,'Tabela kolorów'!$A$1:$A$42,0))=1,"+","-"),"")</f>
        <v/>
      </c>
      <c r="CB68" t="str">
        <f t="shared" ca="1" si="98"/>
        <v/>
      </c>
      <c r="CC68" t="str">
        <f t="shared" ca="1" si="188"/>
        <v/>
      </c>
      <c r="CD68" t="str">
        <f t="shared" ca="1" si="189"/>
        <v/>
      </c>
      <c r="CG68">
        <v>62</v>
      </c>
      <c r="CH68" t="str">
        <f t="shared" ca="1" si="190"/>
        <v/>
      </c>
      <c r="CI68" t="str">
        <f ca="1">IF(CH68&lt;&gt;"",VLOOKUP(CH68,Tabela1[],3,FALSE),"")</f>
        <v/>
      </c>
      <c r="CJ68" t="str">
        <f t="shared" ca="1" si="279"/>
        <v/>
      </c>
      <c r="CK68" t="str">
        <f t="shared" ca="1" si="279"/>
        <v/>
      </c>
      <c r="CL68" t="str">
        <f t="shared" ca="1" si="279"/>
        <v/>
      </c>
      <c r="CM68" t="str">
        <f t="shared" ca="1" si="279"/>
        <v/>
      </c>
      <c r="CN68" t="str">
        <f t="shared" ca="1" si="279"/>
        <v/>
      </c>
      <c r="CO68" t="str">
        <f t="shared" ca="1" si="279"/>
        <v/>
      </c>
      <c r="CP68" t="str">
        <f t="shared" ca="1" si="279"/>
        <v/>
      </c>
      <c r="CQ68" t="str">
        <f t="shared" ca="1" si="279"/>
        <v/>
      </c>
      <c r="DB68" t="s">
        <v>448</v>
      </c>
      <c r="DC68" t="str">
        <f t="shared" ca="1" si="266"/>
        <v/>
      </c>
      <c r="DD68" t="str">
        <f ca="1">_xlfn.IFNA(IF(VLOOKUP($DC68,Tabela1[#All],6,FALSE)&lt;&gt;0,VLOOKUP($DC68,Tabela1[#All],6,FALSE),""),"")</f>
        <v/>
      </c>
      <c r="DE68" t="str">
        <f ca="1">_xlfn.IFNA(IF(VLOOKUP($DC68,Tabela1[#All],7,FALSE)&lt;&gt;0,VLOOKUP($DC68,Tabela1[#All],7,FALSE),""),"")</f>
        <v/>
      </c>
      <c r="DF68" t="str">
        <f ca="1">_xlfn.IFNA(IF(VLOOKUP($DC68,Tabela1[#All],8,FALSE)&lt;&gt;0,VLOOKUP($DC68,Tabela1[#All],8,FALSE),""),"")</f>
        <v/>
      </c>
      <c r="DG68" t="str">
        <f ca="1">_xlfn.IFNA(IF(VLOOKUP($DC68,Tabela1[#All],10,FALSE)&lt;&gt;"0",VLOOKUP($DC68,Tabela1[#All],10,FALSE),""),"")</f>
        <v/>
      </c>
      <c r="DH68" t="str">
        <f t="shared" ca="1" si="191"/>
        <v/>
      </c>
      <c r="DI68" t="str">
        <f t="shared" ca="1" si="192"/>
        <v/>
      </c>
      <c r="DJ68" t="str">
        <f t="shared" ca="1" si="193"/>
        <v/>
      </c>
      <c r="DK68" t="str">
        <f t="shared" ca="1" si="194"/>
        <v/>
      </c>
      <c r="DL68" t="str">
        <f t="shared" ca="1" si="195"/>
        <v/>
      </c>
      <c r="DM68" t="str">
        <f t="shared" ca="1" si="196"/>
        <v/>
      </c>
      <c r="DN68" t="str">
        <f t="shared" ca="1" si="197"/>
        <v/>
      </c>
      <c r="DO68" t="str">
        <f t="shared" ca="1" si="134"/>
        <v/>
      </c>
      <c r="DP68" t="str">
        <f t="shared" ca="1" si="280"/>
        <v/>
      </c>
      <c r="DQ68" t="str">
        <f t="shared" ca="1" si="280"/>
        <v/>
      </c>
      <c r="DR68" t="str">
        <f t="shared" ca="1" si="280"/>
        <v/>
      </c>
      <c r="DS68" t="str">
        <f ca="1">_xlfn.IFNA(IF(INDEX('Tabela kolorów'!$A$1:$AP$42,MATCH(DP68,'Tabela kolorów'!$A$1:$AP$1,0),MATCH(DQ68,'Tabela kolorów'!$A$1:$A$42,0))=1,"+","-"),"")</f>
        <v/>
      </c>
      <c r="DT68" s="1" t="str">
        <f ca="1">_xlfn.IFNA(IF(INDEX('Tabela kolorów'!$A$1:$AP$42,MATCH(DP68,'Tabela kolorów'!$A$1:$AP$1,0),MATCH(DR68,'Tabela kolorów'!$A$1:$A$42,0))=1,"+","-"),"")</f>
        <v/>
      </c>
      <c r="DU68" s="1" t="str">
        <f ca="1">_xlfn.IFNA(IF(INDEX('Tabela kolorów'!$A$1:$AP$42,MATCH(DQ68,'Tabela kolorów'!$A$1:$AP$1,0),MATCH(DR68,'Tabela kolorów'!$A$1:$A$42,0))=1,"+","-"),"")</f>
        <v/>
      </c>
      <c r="DV68" t="str">
        <f t="shared" ca="1" si="120"/>
        <v/>
      </c>
      <c r="DW68" t="str">
        <f t="shared" ca="1" si="198"/>
        <v/>
      </c>
      <c r="DX68" t="str">
        <f t="shared" ca="1" si="199"/>
        <v/>
      </c>
      <c r="EA68">
        <v>62</v>
      </c>
      <c r="EB68" t="str">
        <f t="shared" ca="1" si="200"/>
        <v/>
      </c>
      <c r="EC68" t="str">
        <f ca="1">IF(EB68&lt;&gt;"",VLOOKUP(EB68,Tabela1[],3,FALSE),"")</f>
        <v/>
      </c>
      <c r="ED68" t="str">
        <f t="shared" ca="1" si="281"/>
        <v/>
      </c>
      <c r="EE68" t="str">
        <f t="shared" ca="1" si="281"/>
        <v/>
      </c>
      <c r="EF68" t="str">
        <f t="shared" ca="1" si="281"/>
        <v/>
      </c>
      <c r="EG68" t="str">
        <f t="shared" ca="1" si="281"/>
        <v/>
      </c>
      <c r="EH68" t="str">
        <f t="shared" ca="1" si="281"/>
        <v/>
      </c>
      <c r="EI68" t="str">
        <f t="shared" ca="1" si="281"/>
        <v/>
      </c>
      <c r="EJ68" t="str">
        <f t="shared" ca="1" si="281"/>
        <v/>
      </c>
      <c r="EK68" t="str">
        <f t="shared" ca="1" si="281"/>
        <v/>
      </c>
      <c r="EV68" t="s">
        <v>448</v>
      </c>
      <c r="EW68" t="str">
        <f t="shared" ca="1" si="267"/>
        <v/>
      </c>
      <c r="EX68" t="str">
        <f ca="1">_xlfn.IFNA(IF(VLOOKUP($EW68,Tabela1[#All],6,FALSE)&lt;&gt;0,VLOOKUP($EW68,Tabela1[#All],6,FALSE),""),"")</f>
        <v/>
      </c>
      <c r="EY68" t="str">
        <f ca="1">_xlfn.IFNA(IF(VLOOKUP($EW68,Tabela1[#All],7,FALSE)&lt;&gt;0,VLOOKUP($EW68,Tabela1[#All],7,FALSE),""),"")</f>
        <v/>
      </c>
      <c r="EZ68" t="str">
        <f ca="1">_xlfn.IFNA(IF(VLOOKUP($EW68,Tabela1[#All],8,FALSE)&lt;&gt;0,VLOOKUP($EW68,Tabela1[#All],8,FALSE),""),"")</f>
        <v/>
      </c>
      <c r="FA68" t="str">
        <f ca="1">_xlfn.IFNA(IF(VLOOKUP($EW68,Tabela1[#All],10,FALSE)&lt;&gt;"0",VLOOKUP($EW68,Tabela1[#All],10,FALSE),""),"")</f>
        <v/>
      </c>
      <c r="FB68" t="str">
        <f t="shared" ca="1" si="201"/>
        <v/>
      </c>
      <c r="FC68" t="str">
        <f t="shared" ca="1" si="202"/>
        <v/>
      </c>
      <c r="FD68" t="str">
        <f t="shared" ca="1" si="203"/>
        <v/>
      </c>
      <c r="FE68" t="str">
        <f t="shared" ca="1" si="204"/>
        <v/>
      </c>
      <c r="FF68" t="str">
        <f t="shared" ca="1" si="205"/>
        <v/>
      </c>
      <c r="FG68" t="str">
        <f t="shared" ca="1" si="206"/>
        <v/>
      </c>
      <c r="FH68" t="str">
        <f t="shared" ca="1" si="207"/>
        <v/>
      </c>
      <c r="FI68" t="str">
        <f t="shared" ca="1" si="103"/>
        <v/>
      </c>
      <c r="FJ68" t="str">
        <f t="shared" ca="1" si="282"/>
        <v/>
      </c>
      <c r="FK68" t="str">
        <f t="shared" ca="1" si="282"/>
        <v/>
      </c>
      <c r="FL68" t="str">
        <f t="shared" ca="1" si="282"/>
        <v/>
      </c>
      <c r="FM68" t="str">
        <f ca="1">_xlfn.IFNA(IF(INDEX('Tabela kolorów'!$A$1:$AP$42,MATCH(FJ68,'Tabela kolorów'!$A$1:$AP$1,0),MATCH(FK68,'Tabela kolorów'!$A$1:$A$42,0))=1,"+","-"),"")</f>
        <v/>
      </c>
      <c r="FN68" s="1" t="str">
        <f ca="1">_xlfn.IFNA(IF(INDEX('Tabela kolorów'!$A$1:$AP$42,MATCH(FJ68,'Tabela kolorów'!$A$1:$AP$1,0),MATCH(FL68,'Tabela kolorów'!$A$1:$A$42,0))=1,"+","-"),"")</f>
        <v/>
      </c>
      <c r="FO68" s="1" t="str">
        <f ca="1">_xlfn.IFNA(IF(INDEX('Tabela kolorów'!$A$1:$AP$42,MATCH(FK68,'Tabela kolorów'!$A$1:$AP$1,0),MATCH(FL68,'Tabela kolorów'!$A$1:$A$42,0))=1,"+","-"),"")</f>
        <v/>
      </c>
      <c r="FP68" t="str">
        <f t="shared" ca="1" si="121"/>
        <v/>
      </c>
      <c r="FQ68" t="str">
        <f t="shared" ca="1" si="208"/>
        <v/>
      </c>
      <c r="FR68" t="str">
        <f t="shared" ca="1" si="209"/>
        <v/>
      </c>
      <c r="FU68">
        <v>62</v>
      </c>
      <c r="FV68" t="str">
        <f t="shared" ca="1" si="210"/>
        <v/>
      </c>
      <c r="FW68" t="str">
        <f ca="1">IF(FV68&lt;&gt;"",VLOOKUP(FV68,Tabela1[],3,FALSE),"")</f>
        <v/>
      </c>
      <c r="FX68" t="str">
        <f t="shared" ca="1" si="283"/>
        <v/>
      </c>
      <c r="FY68" t="str">
        <f t="shared" ca="1" si="283"/>
        <v/>
      </c>
      <c r="FZ68" t="str">
        <f t="shared" ca="1" si="283"/>
        <v/>
      </c>
      <c r="GA68" t="str">
        <f t="shared" ca="1" si="283"/>
        <v/>
      </c>
      <c r="GB68" t="str">
        <f t="shared" ca="1" si="283"/>
        <v/>
      </c>
      <c r="GC68" t="str">
        <f t="shared" ca="1" si="283"/>
        <v/>
      </c>
      <c r="GD68" t="str">
        <f t="shared" ca="1" si="283"/>
        <v/>
      </c>
      <c r="GE68" t="str">
        <f t="shared" ca="1" si="283"/>
        <v/>
      </c>
      <c r="GP68" t="s">
        <v>448</v>
      </c>
      <c r="GQ68" t="str">
        <f t="shared" ca="1" si="268"/>
        <v/>
      </c>
      <c r="GR68" t="str">
        <f ca="1">_xlfn.IFNA(IF(VLOOKUP($GQ68,Tabela1[#All],6,FALSE)&lt;&gt;0,VLOOKUP($GQ68,Tabela1[#All],6,FALSE),""),"")</f>
        <v/>
      </c>
      <c r="GS68" t="str">
        <f ca="1">_xlfn.IFNA(IF(VLOOKUP($GQ68,Tabela1[#All],7,FALSE)&lt;&gt;0,VLOOKUP($GQ68,Tabela1[#All],7,FALSE),""),"")</f>
        <v/>
      </c>
      <c r="GT68" t="str">
        <f ca="1">_xlfn.IFNA(IF(VLOOKUP($GQ68,Tabela1[#All],8,FALSE)&lt;&gt;0,VLOOKUP($GQ68,Tabela1[#All],8,FALSE),""),"")</f>
        <v/>
      </c>
      <c r="GU68" t="str">
        <f ca="1">_xlfn.IFNA(IF(VLOOKUP($GQ68,Tabela1[#All],10,FALSE)&lt;&gt;"0",VLOOKUP($GQ68,Tabela1[#All],10,FALSE),""),"")</f>
        <v/>
      </c>
      <c r="GV68" t="str">
        <f t="shared" ca="1" si="211"/>
        <v/>
      </c>
      <c r="GW68" t="str">
        <f t="shared" ca="1" si="212"/>
        <v/>
      </c>
      <c r="GX68" t="str">
        <f t="shared" ca="1" si="213"/>
        <v/>
      </c>
      <c r="GY68" t="str">
        <f t="shared" ca="1" si="214"/>
        <v/>
      </c>
      <c r="GZ68" t="str">
        <f t="shared" ca="1" si="215"/>
        <v/>
      </c>
      <c r="HA68" t="str">
        <f t="shared" ca="1" si="216"/>
        <v/>
      </c>
      <c r="HB68" t="str">
        <f t="shared" ca="1" si="217"/>
        <v/>
      </c>
      <c r="HC68" t="str">
        <f t="shared" ca="1" si="105"/>
        <v/>
      </c>
      <c r="HD68" t="str">
        <f t="shared" ca="1" si="284"/>
        <v/>
      </c>
      <c r="HE68" t="str">
        <f t="shared" ca="1" si="284"/>
        <v/>
      </c>
      <c r="HF68" t="str">
        <f t="shared" ca="1" si="284"/>
        <v/>
      </c>
      <c r="HG68" t="str">
        <f ca="1">_xlfn.IFNA(IF(INDEX('Tabela kolorów'!$A$1:$AP$42,MATCH(HD68,'Tabela kolorów'!$A$1:$AP$1,0),MATCH(HE68,'Tabela kolorów'!$A$1:$A$42,0))=1,"+","-"),"")</f>
        <v/>
      </c>
      <c r="HH68" s="1" t="str">
        <f ca="1">_xlfn.IFNA(IF(INDEX('Tabela kolorów'!$A$1:$AP$42,MATCH(HD68,'Tabela kolorów'!$A$1:$AP$1,0),MATCH(HF68,'Tabela kolorów'!$A$1:$A$42,0))=1,"+","-"),"")</f>
        <v/>
      </c>
      <c r="HI68" s="1" t="str">
        <f ca="1">_xlfn.IFNA(IF(INDEX('Tabela kolorów'!$A$1:$AP$42,MATCH(HE68,'Tabela kolorów'!$A$1:$AP$1,0),MATCH(HF68,'Tabela kolorów'!$A$1:$A$42,0))=1,"+","-"),"")</f>
        <v/>
      </c>
      <c r="HJ68" t="str">
        <f t="shared" ca="1" si="122"/>
        <v/>
      </c>
      <c r="HK68" t="str">
        <f t="shared" ca="1" si="218"/>
        <v/>
      </c>
      <c r="HL68" t="str">
        <f t="shared" ca="1" si="219"/>
        <v/>
      </c>
      <c r="HO68">
        <v>62</v>
      </c>
      <c r="HP68" t="str">
        <f t="shared" ca="1" si="220"/>
        <v/>
      </c>
      <c r="HQ68" t="str">
        <f ca="1">IF(HP68&lt;&gt;"",VLOOKUP(HP68,Tabela1[],3,FALSE),"")</f>
        <v/>
      </c>
      <c r="HR68" t="str">
        <f t="shared" ca="1" si="285"/>
        <v/>
      </c>
      <c r="HS68" t="str">
        <f t="shared" ca="1" si="285"/>
        <v/>
      </c>
      <c r="HT68" t="str">
        <f t="shared" ca="1" si="285"/>
        <v/>
      </c>
      <c r="HU68" t="str">
        <f t="shared" ca="1" si="285"/>
        <v/>
      </c>
      <c r="HV68" t="str">
        <f t="shared" ca="1" si="285"/>
        <v/>
      </c>
      <c r="HW68" t="str">
        <f t="shared" ca="1" si="285"/>
        <v/>
      </c>
      <c r="HX68" t="str">
        <f t="shared" ca="1" si="285"/>
        <v/>
      </c>
      <c r="HY68" t="str">
        <f t="shared" ca="1" si="285"/>
        <v/>
      </c>
      <c r="IJ68" t="s">
        <v>448</v>
      </c>
      <c r="IK68" t="str">
        <f t="shared" ca="1" si="269"/>
        <v/>
      </c>
      <c r="IL68" t="str">
        <f ca="1">_xlfn.IFNA(IF(VLOOKUP($IK68,Tabela1[#All],6,FALSE)&lt;&gt;0,VLOOKUP($IK68,Tabela1[#All],6,FALSE),""),"")</f>
        <v/>
      </c>
      <c r="IM68" t="str">
        <f ca="1">_xlfn.IFNA(IF(VLOOKUP($IK68,Tabela1[#All],7,FALSE)&lt;&gt;0,VLOOKUP($IK68,Tabela1[#All],7,FALSE),""),"")</f>
        <v/>
      </c>
      <c r="IN68" t="str">
        <f ca="1">_xlfn.IFNA(IF(VLOOKUP($IK68,Tabela1[#All],8,FALSE)&lt;&gt;0,VLOOKUP($IK68,Tabela1[#All],8,FALSE),""),"")</f>
        <v/>
      </c>
      <c r="IO68" t="str">
        <f ca="1">_xlfn.IFNA(IF(VLOOKUP($IK68,Tabela1[#All],10,FALSE)&lt;&gt;"0",VLOOKUP($IK68,Tabela1[#All],10,FALSE),""),"")</f>
        <v/>
      </c>
      <c r="IP68" t="str">
        <f t="shared" ca="1" si="221"/>
        <v/>
      </c>
      <c r="IQ68" t="str">
        <f t="shared" ca="1" si="222"/>
        <v/>
      </c>
      <c r="IR68" t="str">
        <f t="shared" ca="1" si="223"/>
        <v/>
      </c>
      <c r="IS68" t="str">
        <f t="shared" ca="1" si="224"/>
        <v/>
      </c>
      <c r="IT68" t="str">
        <f t="shared" ca="1" si="225"/>
        <v/>
      </c>
      <c r="IU68" t="str">
        <f t="shared" ca="1" si="226"/>
        <v/>
      </c>
      <c r="IV68" t="str">
        <f t="shared" ca="1" si="227"/>
        <v/>
      </c>
      <c r="IW68" t="str">
        <f t="shared" ca="1" si="107"/>
        <v/>
      </c>
      <c r="IX68" t="str">
        <f t="shared" ca="1" si="286"/>
        <v/>
      </c>
      <c r="IY68" t="str">
        <f t="shared" ca="1" si="286"/>
        <v/>
      </c>
      <c r="IZ68" t="str">
        <f t="shared" ca="1" si="286"/>
        <v/>
      </c>
      <c r="JA68" t="str">
        <f ca="1">_xlfn.IFNA(IF(INDEX('Tabela kolorów'!$A$1:$AP$42,MATCH(IX68,'Tabela kolorów'!$A$1:$AP$1,0),MATCH(IY68,'Tabela kolorów'!$A$1:$A$42,0))=1,"+","-"),"")</f>
        <v/>
      </c>
      <c r="JB68" s="1" t="str">
        <f ca="1">_xlfn.IFNA(IF(INDEX('Tabela kolorów'!$A$1:$AP$42,MATCH(IX68,'Tabela kolorów'!$A$1:$AP$1,0),MATCH(IZ68,'Tabela kolorów'!$A$1:$A$42,0))=1,"+","-"),"")</f>
        <v/>
      </c>
      <c r="JC68" s="1" t="str">
        <f ca="1">_xlfn.IFNA(IF(INDEX('Tabela kolorów'!$A$1:$AP$42,MATCH(IY68,'Tabela kolorów'!$A$1:$AP$1,0),MATCH(IZ68,'Tabela kolorów'!$A$1:$A$42,0))=1,"+","-"),"")</f>
        <v/>
      </c>
      <c r="JD68" t="str">
        <f t="shared" ca="1" si="123"/>
        <v/>
      </c>
      <c r="JE68" t="str">
        <f t="shared" ca="1" si="228"/>
        <v/>
      </c>
      <c r="JF68" t="str">
        <f t="shared" ca="1" si="229"/>
        <v/>
      </c>
      <c r="JI68">
        <v>62</v>
      </c>
      <c r="JJ68" t="str">
        <f t="shared" ca="1" si="230"/>
        <v/>
      </c>
      <c r="JK68" t="str">
        <f ca="1">IF(JJ68&lt;&gt;"",VLOOKUP(JJ68,Tabela1[],3,FALSE),"")</f>
        <v/>
      </c>
      <c r="JL68" t="str">
        <f t="shared" ca="1" si="287"/>
        <v/>
      </c>
      <c r="JM68" t="str">
        <f t="shared" ca="1" si="287"/>
        <v/>
      </c>
      <c r="JN68" t="str">
        <f t="shared" ca="1" si="287"/>
        <v/>
      </c>
      <c r="JO68" t="str">
        <f t="shared" ca="1" si="287"/>
        <v/>
      </c>
      <c r="JP68" t="str">
        <f t="shared" ca="1" si="287"/>
        <v/>
      </c>
      <c r="JQ68" t="str">
        <f t="shared" ca="1" si="287"/>
        <v/>
      </c>
      <c r="JR68" t="str">
        <f t="shared" ca="1" si="287"/>
        <v/>
      </c>
      <c r="JS68" t="str">
        <f t="shared" ca="1" si="287"/>
        <v/>
      </c>
      <c r="KD68" t="s">
        <v>448</v>
      </c>
      <c r="KE68" t="str">
        <f t="shared" ca="1" si="270"/>
        <v/>
      </c>
      <c r="KF68" t="str">
        <f ca="1">_xlfn.IFNA(IF(VLOOKUP($KE68,Tabela1[#All],6,FALSE)&lt;&gt;0,VLOOKUP($KE68,Tabela1[#All],6,FALSE),""),"")</f>
        <v/>
      </c>
      <c r="KG68" t="str">
        <f ca="1">_xlfn.IFNA(IF(VLOOKUP($KE68,Tabela1[#All],7,FALSE)&lt;&gt;0,VLOOKUP($KE68,Tabela1[#All],7,FALSE),""),"")</f>
        <v/>
      </c>
      <c r="KH68" t="str">
        <f ca="1">_xlfn.IFNA(IF(VLOOKUP($KE68,Tabela1[#All],8,FALSE)&lt;&gt;0,VLOOKUP($KE68,Tabela1[#All],8,FALSE),""),"")</f>
        <v/>
      </c>
      <c r="KI68" t="str">
        <f ca="1">_xlfn.IFNA(IF(VLOOKUP($KE68,Tabela1[#All],10,FALSE)&lt;&gt;"0",VLOOKUP($KE68,Tabela1[#All],10,FALSE),""),"")</f>
        <v/>
      </c>
      <c r="KJ68" t="str">
        <f t="shared" ca="1" si="239"/>
        <v/>
      </c>
      <c r="KK68" t="str">
        <f t="shared" ca="1" si="240"/>
        <v/>
      </c>
      <c r="KL68" t="str">
        <f t="shared" ca="1" si="241"/>
        <v/>
      </c>
      <c r="KM68" t="str">
        <f t="shared" ca="1" si="231"/>
        <v/>
      </c>
      <c r="KN68" t="str">
        <f t="shared" ca="1" si="232"/>
        <v/>
      </c>
      <c r="KO68" t="str">
        <f t="shared" ca="1" si="233"/>
        <v/>
      </c>
      <c r="KP68" t="str">
        <f t="shared" ca="1" si="234"/>
        <v/>
      </c>
      <c r="KQ68" t="str">
        <f t="shared" ca="1" si="112"/>
        <v/>
      </c>
      <c r="KR68" t="str">
        <f t="shared" ca="1" si="288"/>
        <v/>
      </c>
      <c r="KS68" t="str">
        <f t="shared" ca="1" si="288"/>
        <v/>
      </c>
      <c r="KT68" t="str">
        <f t="shared" ca="1" si="288"/>
        <v/>
      </c>
      <c r="KU68" t="str">
        <f ca="1">_xlfn.IFNA(IF(INDEX('Tabela kolorów'!$A$1:$AP$42,MATCH(KR68,'Tabela kolorów'!$A$1:$AP$1,0),MATCH(KS68,'Tabela kolorów'!$A$1:$A$42,0))=1,"+","-"),"")</f>
        <v/>
      </c>
      <c r="KV68" s="1" t="str">
        <f ca="1">_xlfn.IFNA(IF(INDEX('Tabela kolorów'!$A$1:$AP$42,MATCH(KR68,'Tabela kolorów'!$A$1:$AP$1,0),MATCH(KT68,'Tabela kolorów'!$A$1:$A$42,0))=1,"+","-"),"")</f>
        <v/>
      </c>
      <c r="KW68" s="1" t="str">
        <f ca="1">_xlfn.IFNA(IF(INDEX('Tabela kolorów'!$A$1:$AP$42,MATCH(KS68,'Tabela kolorów'!$A$1:$AP$1,0),MATCH(KT68,'Tabela kolorów'!$A$1:$A$42,0))=1,"+","-"),"")</f>
        <v/>
      </c>
      <c r="KX68" t="str">
        <f t="shared" ca="1" si="133"/>
        <v/>
      </c>
      <c r="KY68" t="str">
        <f t="shared" ca="1" si="235"/>
        <v/>
      </c>
      <c r="KZ68" t="str">
        <f t="shared" ca="1" si="236"/>
        <v/>
      </c>
      <c r="LC68">
        <v>62</v>
      </c>
      <c r="LD68" t="str">
        <f t="shared" ca="1" si="237"/>
        <v/>
      </c>
      <c r="LE68" t="str">
        <f ca="1">IF(LD68&lt;&gt;"",VLOOKUP(LD68,Tabela1[],3,FALSE),"")</f>
        <v/>
      </c>
      <c r="LF68" t="str">
        <f t="shared" ca="1" si="289"/>
        <v/>
      </c>
      <c r="LG68" t="str">
        <f t="shared" ca="1" si="289"/>
        <v/>
      </c>
      <c r="LH68" t="str">
        <f t="shared" ca="1" si="289"/>
        <v/>
      </c>
      <c r="LI68" t="str">
        <f t="shared" ca="1" si="289"/>
        <v/>
      </c>
      <c r="LJ68" t="str">
        <f t="shared" ca="1" si="289"/>
        <v/>
      </c>
      <c r="LK68" t="str">
        <f t="shared" ca="1" si="289"/>
        <v/>
      </c>
      <c r="LL68" t="str">
        <f t="shared" ca="1" si="289"/>
        <v/>
      </c>
      <c r="LM68" t="str">
        <f t="shared" ca="1" si="289"/>
        <v/>
      </c>
    </row>
    <row r="69" spans="12:325" x14ac:dyDescent="0.3">
      <c r="L69" s="679">
        <v>20</v>
      </c>
      <c r="N69" s="672" t="str">
        <f>_xlfn.IFNA(IF(VLOOKUP($M69,Tabela1[#All],6,FALSE)&lt;&gt;0,VLOOKUP($M69,Tabela1[#All],6,FALSE),""),"")</f>
        <v/>
      </c>
      <c r="O69" s="672" t="str">
        <f>_xlfn.IFNA(IF(VLOOKUP($M69,Tabela1[#All],7,FALSE)&lt;&gt;0,VLOOKUP($M69,Tabela1[#All],7,FALSE),""),"")</f>
        <v/>
      </c>
      <c r="P69" s="672" t="str">
        <f>_xlfn.IFNA(IF(VLOOKUP($M69,Tabela1[#All],8,FALSE)&lt;&gt;0,VLOOKUP($M69,Tabela1[#All],8,FALSE),""),"")</f>
        <v/>
      </c>
      <c r="Q69" s="684" t="str">
        <f>_xlfn.IFNA(IF(VLOOKUP($M69,Tabela1[#All],10,FALSE)&lt;&gt;"0",VLOOKUP($M69,Tabela1[#All],10,FALSE),""),"")</f>
        <v/>
      </c>
      <c r="R69" s="686" t="str">
        <f t="shared" si="242"/>
        <v/>
      </c>
      <c r="S69" s="672" t="str">
        <f t="shared" si="243"/>
        <v/>
      </c>
      <c r="T69" s="672" t="str">
        <f t="shared" si="244"/>
        <v/>
      </c>
      <c r="U69" s="672" t="str">
        <f t="shared" si="245"/>
        <v/>
      </c>
      <c r="V69" s="672" t="str">
        <f t="shared" si="246"/>
        <v/>
      </c>
      <c r="W69" s="672" t="str">
        <f t="shared" si="247"/>
        <v/>
      </c>
      <c r="X69" s="687" t="str">
        <f t="shared" si="248"/>
        <v/>
      </c>
      <c r="Y69" s="686" t="str">
        <f t="shared" si="129"/>
        <v/>
      </c>
      <c r="Z69" s="672" t="str">
        <f t="shared" si="291"/>
        <v/>
      </c>
      <c r="AA69" s="672" t="str">
        <f t="shared" si="291"/>
        <v/>
      </c>
      <c r="AB69" s="679" t="str">
        <f t="shared" si="291"/>
        <v/>
      </c>
      <c r="AC69" s="685" t="str">
        <f>_xlfn.IFNA(IF(INDEX('Tabela kolorów'!$A$1:$AP$42,MATCH(Z69,'Tabela kolorów'!$A$1:$AP$1,0),MATCH(AA69,'Tabela kolorów'!$A$1:$A$42,0))=1,"+","-"),"")</f>
        <v/>
      </c>
      <c r="AD69" s="10" t="str">
        <f>_xlfn.IFNA(IF(INDEX('Tabela kolorów'!$A$1:$AP$42,MATCH(Z69,'Tabela kolorów'!$A$1:$AP$1,0),MATCH(AB69,'Tabela kolorów'!$A$1:$A$42,0))=1,"+","-"),"")</f>
        <v/>
      </c>
      <c r="AE69" s="10" t="str">
        <f>_xlfn.IFNA(IF(INDEX('Tabela kolorów'!$A$1:$AP$42,MATCH(AA69,'Tabela kolorów'!$A$1:$AP$1,0),MATCH(AB69,'Tabela kolorów'!$A$1:$A$42,0))=1,"+","-"),"")</f>
        <v/>
      </c>
      <c r="AF69" s="679" t="str">
        <f t="shared" si="136"/>
        <v/>
      </c>
      <c r="AG69" s="688" t="str">
        <f t="shared" si="249"/>
        <v/>
      </c>
      <c r="AH69" s="701" t="str">
        <f t="shared" si="250"/>
        <v/>
      </c>
      <c r="AK69" s="10">
        <v>62</v>
      </c>
      <c r="AL69" s="672" t="str">
        <f t="shared" ca="1" si="238"/>
        <v/>
      </c>
      <c r="AM69" s="672" t="str">
        <f ca="1">IF(AL69&lt;&gt;"",VLOOKUP(AL69,Tabela1[],3,FALSE),"")</f>
        <v/>
      </c>
      <c r="AN69" s="672" t="str">
        <f t="shared" ca="1" si="290"/>
        <v/>
      </c>
      <c r="AO69" s="672" t="str">
        <f t="shared" ca="1" si="290"/>
        <v/>
      </c>
      <c r="AP69" s="672" t="str">
        <f t="shared" ca="1" si="290"/>
        <v/>
      </c>
      <c r="AQ69" s="672" t="str">
        <f t="shared" ca="1" si="290"/>
        <v/>
      </c>
      <c r="AR69" s="672" t="str">
        <f t="shared" ca="1" si="290"/>
        <v/>
      </c>
      <c r="AS69" s="672" t="str">
        <f t="shared" ca="1" si="290"/>
        <v/>
      </c>
      <c r="AT69" s="672" t="str">
        <f t="shared" ca="1" si="290"/>
        <v/>
      </c>
      <c r="AU69" s="672" t="str">
        <f t="shared" ca="1" si="290"/>
        <v/>
      </c>
      <c r="BG69" s="392"/>
      <c r="BH69">
        <v>1</v>
      </c>
      <c r="BI69" t="str">
        <f t="shared" ref="BI69:BI88" ca="1" si="292">BA9</f>
        <v>Czysty biały</v>
      </c>
      <c r="BJ69" t="str">
        <f ca="1">_xlfn.IFNA(IF(VLOOKUP($BI69,Tabela1[#All],6,FALSE)&lt;&gt;0,VLOOKUP($BI69,Tabela1[#All],6,FALSE),""),"")</f>
        <v>biały</v>
      </c>
      <c r="BK69" t="str">
        <f ca="1">_xlfn.IFNA(IF(VLOOKUP($BI69,Tabela1[#All],7,FALSE)&lt;&gt;0,VLOOKUP($BI69,Tabela1[#All],7,FALSE),""),"")</f>
        <v/>
      </c>
      <c r="BL69" t="str">
        <f ca="1">_xlfn.IFNA(IF(VLOOKUP($BI69,Tabela1[#All],8,FALSE)&lt;&gt;0,VLOOKUP($BI69,Tabela1[#All],8,FALSE),""),"")</f>
        <v/>
      </c>
      <c r="BM69" t="str">
        <f ca="1">_xlfn.IFNA(IF(VLOOKUP($BI69,Tabela1[#All],10,FALSE)&lt;&gt;"0",VLOOKUP($BI69,Tabela1[#All],10,FALSE),""),"")</f>
        <v>Nie</v>
      </c>
      <c r="BN69" t="str">
        <f t="shared" ca="1" si="181"/>
        <v>czarny</v>
      </c>
      <c r="BO69" t="str">
        <f t="shared" ca="1" si="182"/>
        <v/>
      </c>
      <c r="BP69" t="str">
        <f t="shared" ca="1" si="183"/>
        <v/>
      </c>
      <c r="BQ69" t="str">
        <f t="shared" ca="1" si="184"/>
        <v>biały</v>
      </c>
      <c r="BR69" t="str">
        <f t="shared" ca="1" si="185"/>
        <v/>
      </c>
      <c r="BS69" t="str">
        <f t="shared" ca="1" si="186"/>
        <v/>
      </c>
      <c r="BT69">
        <f t="shared" ca="1" si="187"/>
        <v>2</v>
      </c>
      <c r="BU69" t="str">
        <f t="shared" ca="1" si="97"/>
        <v>czarny;biały</v>
      </c>
      <c r="BV69" t="str">
        <f t="shared" ca="1" si="278"/>
        <v>czarny</v>
      </c>
      <c r="BW69" t="str">
        <f t="shared" ca="1" si="278"/>
        <v>biały</v>
      </c>
      <c r="BX69" t="str">
        <f t="shared" ca="1" si="278"/>
        <v/>
      </c>
      <c r="BY69" t="str">
        <f ca="1">_xlfn.IFNA(IF(INDEX('Tabela kolorów'!$A$1:$AP$42,MATCH(BV69,'Tabela kolorów'!$A$1:$AP$1,0),MATCH(BW69,'Tabela kolorów'!$A$1:$A$42,0))=1,"+","-"),"")</f>
        <v>+</v>
      </c>
      <c r="BZ69" s="1" t="str">
        <f ca="1">_xlfn.IFNA(IF(INDEX('Tabela kolorów'!$A$1:$AP$42,MATCH(BV69,'Tabela kolorów'!$A$1:$AP$1,0),MATCH(BX69,'Tabela kolorów'!$A$1:$A$42,0))=1,"+","-"),"")</f>
        <v/>
      </c>
      <c r="CA69" s="1" t="str">
        <f ca="1">_xlfn.IFNA(IF(INDEX('Tabela kolorów'!$A$1:$AP$42,MATCH(BW69,'Tabela kolorów'!$A$1:$AP$1,0),MATCH(BX69,'Tabela kolorów'!$A$1:$A$42,0))=1,"+","-"),"")</f>
        <v/>
      </c>
      <c r="CB69" t="str">
        <f t="shared" ca="1" si="98"/>
        <v>Dopasowane</v>
      </c>
      <c r="CC69" t="str">
        <f t="shared" ca="1" si="188"/>
        <v>Dopasowane</v>
      </c>
      <c r="CD69" t="str">
        <f t="shared" ca="1" si="189"/>
        <v>Czysty biały</v>
      </c>
      <c r="CG69">
        <v>63</v>
      </c>
      <c r="CH69" t="str">
        <f t="shared" ca="1" si="190"/>
        <v/>
      </c>
      <c r="CI69" t="str">
        <f ca="1">IF(CH69&lt;&gt;"",VLOOKUP(CH69,Tabela1[],3,FALSE),"")</f>
        <v/>
      </c>
      <c r="CJ69" t="str">
        <f t="shared" ca="1" si="279"/>
        <v/>
      </c>
      <c r="CK69" t="str">
        <f t="shared" ca="1" si="279"/>
        <v/>
      </c>
      <c r="CL69" t="str">
        <f t="shared" ca="1" si="279"/>
        <v/>
      </c>
      <c r="CM69" t="str">
        <f t="shared" ca="1" si="279"/>
        <v/>
      </c>
      <c r="CN69" t="str">
        <f t="shared" ca="1" si="279"/>
        <v/>
      </c>
      <c r="CO69" t="str">
        <f t="shared" ca="1" si="279"/>
        <v/>
      </c>
      <c r="CP69" t="str">
        <f t="shared" ca="1" si="279"/>
        <v/>
      </c>
      <c r="CQ69" t="str">
        <f t="shared" ca="1" si="279"/>
        <v/>
      </c>
      <c r="DB69">
        <v>1</v>
      </c>
      <c r="DC69" t="str">
        <f ca="1">CV6</f>
        <v>Czysty biały</v>
      </c>
      <c r="DD69" t="str">
        <f ca="1">_xlfn.IFNA(IF(VLOOKUP($DC69,Tabela1[#All],6,FALSE)&lt;&gt;0,VLOOKUP($DC69,Tabela1[#All],6,FALSE),""),"")</f>
        <v>biały</v>
      </c>
      <c r="DE69" t="str">
        <f ca="1">_xlfn.IFNA(IF(VLOOKUP($DC69,Tabela1[#All],7,FALSE)&lt;&gt;0,VLOOKUP($DC69,Tabela1[#All],7,FALSE),""),"")</f>
        <v/>
      </c>
      <c r="DF69" t="str">
        <f ca="1">_xlfn.IFNA(IF(VLOOKUP($DC69,Tabela1[#All],8,FALSE)&lt;&gt;0,VLOOKUP($DC69,Tabela1[#All],8,FALSE),""),"")</f>
        <v/>
      </c>
      <c r="DG69" t="str">
        <f ca="1">_xlfn.IFNA(IF(VLOOKUP($DC69,Tabela1[#All],10,FALSE)&lt;&gt;"0",VLOOKUP($DC69,Tabela1[#All],10,FALSE),""),"")</f>
        <v>Nie</v>
      </c>
      <c r="DH69" t="str">
        <f t="shared" ca="1" si="191"/>
        <v>cyraneczka</v>
      </c>
      <c r="DI69" t="str">
        <f t="shared" ca="1" si="192"/>
        <v/>
      </c>
      <c r="DJ69" t="str">
        <f t="shared" ca="1" si="193"/>
        <v/>
      </c>
      <c r="DK69" t="str">
        <f t="shared" ca="1" si="194"/>
        <v>biały</v>
      </c>
      <c r="DL69" t="str">
        <f t="shared" ca="1" si="195"/>
        <v/>
      </c>
      <c r="DM69" t="str">
        <f t="shared" ca="1" si="196"/>
        <v/>
      </c>
      <c r="DN69">
        <f t="shared" ca="1" si="197"/>
        <v>2</v>
      </c>
      <c r="DO69" t="str">
        <f t="shared" ca="1" si="134"/>
        <v>cyraneczka;biały</v>
      </c>
      <c r="DP69" t="str">
        <f t="shared" ca="1" si="280"/>
        <v>cyraneczka</v>
      </c>
      <c r="DQ69" t="str">
        <f t="shared" ca="1" si="280"/>
        <v>biały</v>
      </c>
      <c r="DR69" t="str">
        <f t="shared" ca="1" si="280"/>
        <v/>
      </c>
      <c r="DS69" t="str">
        <f ca="1">_xlfn.IFNA(IF(INDEX('Tabela kolorów'!$A$1:$AP$42,MATCH(DP69,'Tabela kolorów'!$A$1:$AP$1,0),MATCH(DQ69,'Tabela kolorów'!$A$1:$A$42,0))=1,"+","-"),"")</f>
        <v>+</v>
      </c>
      <c r="DT69" s="1" t="str">
        <f ca="1">_xlfn.IFNA(IF(INDEX('Tabela kolorów'!$A$1:$AP$42,MATCH(DP69,'Tabela kolorów'!$A$1:$AP$1,0),MATCH(DR69,'Tabela kolorów'!$A$1:$A$42,0))=1,"+","-"),"")</f>
        <v/>
      </c>
      <c r="DU69" s="1" t="str">
        <f ca="1">_xlfn.IFNA(IF(INDEX('Tabela kolorów'!$A$1:$AP$42,MATCH(DQ69,'Tabela kolorów'!$A$1:$AP$1,0),MATCH(DR69,'Tabela kolorów'!$A$1:$A$42,0))=1,"+","-"),"")</f>
        <v/>
      </c>
      <c r="DV69" t="str">
        <f t="shared" ca="1" si="120"/>
        <v>Dopasowane</v>
      </c>
      <c r="DW69" t="str">
        <f t="shared" ca="1" si="198"/>
        <v>Dopasowane</v>
      </c>
      <c r="DX69" t="str">
        <f t="shared" ca="1" si="199"/>
        <v>Czysty biały</v>
      </c>
      <c r="EA69">
        <v>63</v>
      </c>
      <c r="EB69" t="str">
        <f t="shared" ca="1" si="200"/>
        <v/>
      </c>
      <c r="EC69" t="str">
        <f ca="1">IF(EB69&lt;&gt;"",VLOOKUP(EB69,Tabela1[],3,FALSE),"")</f>
        <v/>
      </c>
      <c r="ED69" t="str">
        <f t="shared" ca="1" si="281"/>
        <v/>
      </c>
      <c r="EE69" t="str">
        <f t="shared" ca="1" si="281"/>
        <v/>
      </c>
      <c r="EF69" t="str">
        <f t="shared" ca="1" si="281"/>
        <v/>
      </c>
      <c r="EG69" t="str">
        <f t="shared" ca="1" si="281"/>
        <v/>
      </c>
      <c r="EH69" t="str">
        <f t="shared" ca="1" si="281"/>
        <v/>
      </c>
      <c r="EI69" t="str">
        <f t="shared" ca="1" si="281"/>
        <v/>
      </c>
      <c r="EJ69" t="str">
        <f t="shared" ca="1" si="281"/>
        <v/>
      </c>
      <c r="EK69" t="str">
        <f t="shared" ca="1" si="281"/>
        <v/>
      </c>
      <c r="EV69">
        <v>1</v>
      </c>
      <c r="EW69" t="str">
        <f ca="1">EP6</f>
        <v>Czysty biały</v>
      </c>
      <c r="EX69" t="str">
        <f ca="1">_xlfn.IFNA(IF(VLOOKUP($EW69,Tabela1[#All],6,FALSE)&lt;&gt;0,VLOOKUP($EW69,Tabela1[#All],6,FALSE),""),"")</f>
        <v>biały</v>
      </c>
      <c r="EY69" t="str">
        <f ca="1">_xlfn.IFNA(IF(VLOOKUP($EW69,Tabela1[#All],7,FALSE)&lt;&gt;0,VLOOKUP($EW69,Tabela1[#All],7,FALSE),""),"")</f>
        <v/>
      </c>
      <c r="EZ69" t="str">
        <f ca="1">_xlfn.IFNA(IF(VLOOKUP($EW69,Tabela1[#All],8,FALSE)&lt;&gt;0,VLOOKUP($EW69,Tabela1[#All],8,FALSE),""),"")</f>
        <v/>
      </c>
      <c r="FA69" t="str">
        <f ca="1">_xlfn.IFNA(IF(VLOOKUP($EW69,Tabela1[#All],10,FALSE)&lt;&gt;"0",VLOOKUP($EW69,Tabela1[#All],10,FALSE),""),"")</f>
        <v>Nie</v>
      </c>
      <c r="FB69" t="str">
        <f t="shared" ca="1" si="201"/>
        <v/>
      </c>
      <c r="FC69" t="str">
        <f t="shared" ca="1" si="202"/>
        <v/>
      </c>
      <c r="FD69" t="str">
        <f t="shared" ca="1" si="203"/>
        <v/>
      </c>
      <c r="FE69" t="str">
        <f t="shared" ca="1" si="204"/>
        <v>biały</v>
      </c>
      <c r="FF69" t="str">
        <f t="shared" ca="1" si="205"/>
        <v/>
      </c>
      <c r="FG69" t="str">
        <f t="shared" ca="1" si="206"/>
        <v/>
      </c>
      <c r="FH69">
        <f t="shared" ca="1" si="207"/>
        <v>1</v>
      </c>
      <c r="FI69" t="str">
        <f t="shared" ca="1" si="103"/>
        <v>biały</v>
      </c>
      <c r="FJ69" t="str">
        <f t="shared" ca="1" si="282"/>
        <v>biały</v>
      </c>
      <c r="FK69" t="str">
        <f t="shared" ca="1" si="282"/>
        <v/>
      </c>
      <c r="FL69" t="str">
        <f t="shared" ca="1" si="282"/>
        <v/>
      </c>
      <c r="FM69" t="str">
        <f ca="1">_xlfn.IFNA(IF(INDEX('Tabela kolorów'!$A$1:$AP$42,MATCH(FJ69,'Tabela kolorów'!$A$1:$AP$1,0),MATCH(FK69,'Tabela kolorów'!$A$1:$A$42,0))=1,"+","-"),"")</f>
        <v/>
      </c>
      <c r="FN69" s="1" t="str">
        <f ca="1">_xlfn.IFNA(IF(INDEX('Tabela kolorów'!$A$1:$AP$42,MATCH(FJ69,'Tabela kolorów'!$A$1:$AP$1,0),MATCH(FL69,'Tabela kolorów'!$A$1:$A$42,0))=1,"+","-"),"")</f>
        <v/>
      </c>
      <c r="FO69" s="1" t="str">
        <f ca="1">_xlfn.IFNA(IF(INDEX('Tabela kolorów'!$A$1:$AP$42,MATCH(FK69,'Tabela kolorów'!$A$1:$AP$1,0),MATCH(FL69,'Tabela kolorów'!$A$1:$A$42,0))=1,"+","-"),"")</f>
        <v/>
      </c>
      <c r="FP69" t="str">
        <f t="shared" ca="1" si="121"/>
        <v>Dopasowane</v>
      </c>
      <c r="FQ69" t="str">
        <f t="shared" ca="1" si="208"/>
        <v>Dopasowane</v>
      </c>
      <c r="FR69" t="str">
        <f t="shared" ca="1" si="209"/>
        <v>Czysty biały</v>
      </c>
      <c r="FU69">
        <v>63</v>
      </c>
      <c r="FV69" t="str">
        <f t="shared" ca="1" si="210"/>
        <v/>
      </c>
      <c r="FW69" t="str">
        <f ca="1">IF(FV69&lt;&gt;"",VLOOKUP(FV69,Tabela1[],3,FALSE),"")</f>
        <v/>
      </c>
      <c r="FX69" t="str">
        <f t="shared" ca="1" si="283"/>
        <v/>
      </c>
      <c r="FY69" t="str">
        <f t="shared" ca="1" si="283"/>
        <v/>
      </c>
      <c r="FZ69" t="str">
        <f t="shared" ca="1" si="283"/>
        <v/>
      </c>
      <c r="GA69" t="str">
        <f t="shared" ca="1" si="283"/>
        <v/>
      </c>
      <c r="GB69" t="str">
        <f t="shared" ca="1" si="283"/>
        <v/>
      </c>
      <c r="GC69" t="str">
        <f t="shared" ca="1" si="283"/>
        <v/>
      </c>
      <c r="GD69" t="str">
        <f t="shared" ca="1" si="283"/>
        <v/>
      </c>
      <c r="GE69" t="str">
        <f t="shared" ca="1" si="283"/>
        <v/>
      </c>
      <c r="GP69">
        <v>1</v>
      </c>
      <c r="GQ69" t="str">
        <f ca="1">GJ6</f>
        <v>Czysty biały</v>
      </c>
      <c r="GR69" t="str">
        <f ca="1">_xlfn.IFNA(IF(VLOOKUP($GQ69,Tabela1[#All],6,FALSE)&lt;&gt;0,VLOOKUP($GQ69,Tabela1[#All],6,FALSE),""),"")</f>
        <v>biały</v>
      </c>
      <c r="GS69" t="str">
        <f ca="1">_xlfn.IFNA(IF(VLOOKUP($GQ69,Tabela1[#All],7,FALSE)&lt;&gt;0,VLOOKUP($GQ69,Tabela1[#All],7,FALSE),""),"")</f>
        <v/>
      </c>
      <c r="GT69" t="str">
        <f ca="1">_xlfn.IFNA(IF(VLOOKUP($GQ69,Tabela1[#All],8,FALSE)&lt;&gt;0,VLOOKUP($GQ69,Tabela1[#All],8,FALSE),""),"")</f>
        <v/>
      </c>
      <c r="GU69" t="str">
        <f ca="1">_xlfn.IFNA(IF(VLOOKUP($GQ69,Tabela1[#All],10,FALSE)&lt;&gt;"0",VLOOKUP($GQ69,Tabela1[#All],10,FALSE),""),"")</f>
        <v>Nie</v>
      </c>
      <c r="GV69" t="str">
        <f t="shared" ca="1" si="211"/>
        <v/>
      </c>
      <c r="GW69" t="str">
        <f t="shared" ca="1" si="212"/>
        <v/>
      </c>
      <c r="GX69" t="str">
        <f t="shared" ca="1" si="213"/>
        <v/>
      </c>
      <c r="GY69" t="str">
        <f t="shared" ca="1" si="214"/>
        <v>biały</v>
      </c>
      <c r="GZ69" t="str">
        <f t="shared" ca="1" si="215"/>
        <v/>
      </c>
      <c r="HA69" t="str">
        <f t="shared" ca="1" si="216"/>
        <v/>
      </c>
      <c r="HB69">
        <f t="shared" ca="1" si="217"/>
        <v>1</v>
      </c>
      <c r="HC69" t="str">
        <f t="shared" ca="1" si="105"/>
        <v>biały</v>
      </c>
      <c r="HD69" t="str">
        <f t="shared" ca="1" si="284"/>
        <v>biały</v>
      </c>
      <c r="HE69" t="str">
        <f t="shared" ca="1" si="284"/>
        <v/>
      </c>
      <c r="HF69" t="str">
        <f t="shared" ca="1" si="284"/>
        <v/>
      </c>
      <c r="HG69" t="str">
        <f ca="1">_xlfn.IFNA(IF(INDEX('Tabela kolorów'!$A$1:$AP$42,MATCH(HD69,'Tabela kolorów'!$A$1:$AP$1,0),MATCH(HE69,'Tabela kolorów'!$A$1:$A$42,0))=1,"+","-"),"")</f>
        <v/>
      </c>
      <c r="HH69" s="1" t="str">
        <f ca="1">_xlfn.IFNA(IF(INDEX('Tabela kolorów'!$A$1:$AP$42,MATCH(HD69,'Tabela kolorów'!$A$1:$AP$1,0),MATCH(HF69,'Tabela kolorów'!$A$1:$A$42,0))=1,"+","-"),"")</f>
        <v/>
      </c>
      <c r="HI69" s="1" t="str">
        <f ca="1">_xlfn.IFNA(IF(INDEX('Tabela kolorów'!$A$1:$AP$42,MATCH(HE69,'Tabela kolorów'!$A$1:$AP$1,0),MATCH(HF69,'Tabela kolorów'!$A$1:$A$42,0))=1,"+","-"),"")</f>
        <v/>
      </c>
      <c r="HJ69" t="str">
        <f t="shared" ca="1" si="122"/>
        <v>Dopasowane</v>
      </c>
      <c r="HK69" t="str">
        <f t="shared" ca="1" si="218"/>
        <v>Dopasowane</v>
      </c>
      <c r="HL69" t="str">
        <f t="shared" ca="1" si="219"/>
        <v>Czysty biały</v>
      </c>
      <c r="HO69">
        <v>63</v>
      </c>
      <c r="HP69" t="str">
        <f t="shared" ca="1" si="220"/>
        <v/>
      </c>
      <c r="HQ69" t="str">
        <f ca="1">IF(HP69&lt;&gt;"",VLOOKUP(HP69,Tabela1[],3,FALSE),"")</f>
        <v/>
      </c>
      <c r="HR69" t="str">
        <f t="shared" ca="1" si="285"/>
        <v/>
      </c>
      <c r="HS69" t="str">
        <f t="shared" ca="1" si="285"/>
        <v/>
      </c>
      <c r="HT69" t="str">
        <f t="shared" ca="1" si="285"/>
        <v/>
      </c>
      <c r="HU69" t="str">
        <f t="shared" ca="1" si="285"/>
        <v/>
      </c>
      <c r="HV69" t="str">
        <f t="shared" ca="1" si="285"/>
        <v/>
      </c>
      <c r="HW69" t="str">
        <f t="shared" ca="1" si="285"/>
        <v/>
      </c>
      <c r="HX69" t="str">
        <f t="shared" ca="1" si="285"/>
        <v/>
      </c>
      <c r="HY69" t="str">
        <f t="shared" ca="1" si="285"/>
        <v/>
      </c>
      <c r="IJ69">
        <v>1</v>
      </c>
      <c r="IK69" t="str">
        <f ca="1">ID6</f>
        <v>Czysty biały</v>
      </c>
      <c r="IL69" t="str">
        <f ca="1">_xlfn.IFNA(IF(VLOOKUP($IK69,Tabela1[#All],6,FALSE)&lt;&gt;0,VLOOKUP($IK69,Tabela1[#All],6,FALSE),""),"")</f>
        <v>biały</v>
      </c>
      <c r="IM69" t="str">
        <f ca="1">_xlfn.IFNA(IF(VLOOKUP($IK69,Tabela1[#All],7,FALSE)&lt;&gt;0,VLOOKUP($IK69,Tabela1[#All],7,FALSE),""),"")</f>
        <v/>
      </c>
      <c r="IN69" t="str">
        <f ca="1">_xlfn.IFNA(IF(VLOOKUP($IK69,Tabela1[#All],8,FALSE)&lt;&gt;0,VLOOKUP($IK69,Tabela1[#All],8,FALSE),""),"")</f>
        <v/>
      </c>
      <c r="IO69" t="str">
        <f ca="1">_xlfn.IFNA(IF(VLOOKUP($IK69,Tabela1[#All],10,FALSE)&lt;&gt;"0",VLOOKUP($IK69,Tabela1[#All],10,FALSE),""),"")</f>
        <v>Nie</v>
      </c>
      <c r="IP69" t="str">
        <f t="shared" ca="1" si="221"/>
        <v/>
      </c>
      <c r="IQ69" t="str">
        <f t="shared" ca="1" si="222"/>
        <v/>
      </c>
      <c r="IR69" t="str">
        <f t="shared" ca="1" si="223"/>
        <v/>
      </c>
      <c r="IS69" t="str">
        <f t="shared" ca="1" si="224"/>
        <v>biały</v>
      </c>
      <c r="IT69" t="str">
        <f t="shared" ca="1" si="225"/>
        <v/>
      </c>
      <c r="IU69" t="str">
        <f t="shared" ca="1" si="226"/>
        <v/>
      </c>
      <c r="IV69">
        <f t="shared" ca="1" si="227"/>
        <v>1</v>
      </c>
      <c r="IW69" t="str">
        <f t="shared" ca="1" si="107"/>
        <v>biały</v>
      </c>
      <c r="IX69" t="str">
        <f t="shared" ca="1" si="286"/>
        <v>biały</v>
      </c>
      <c r="IY69" t="str">
        <f t="shared" ca="1" si="286"/>
        <v/>
      </c>
      <c r="IZ69" t="str">
        <f t="shared" ca="1" si="286"/>
        <v/>
      </c>
      <c r="JA69" t="str">
        <f ca="1">_xlfn.IFNA(IF(INDEX('Tabela kolorów'!$A$1:$AP$42,MATCH(IX69,'Tabela kolorów'!$A$1:$AP$1,0),MATCH(IY69,'Tabela kolorów'!$A$1:$A$42,0))=1,"+","-"),"")</f>
        <v/>
      </c>
      <c r="JB69" s="1" t="str">
        <f ca="1">_xlfn.IFNA(IF(INDEX('Tabela kolorów'!$A$1:$AP$42,MATCH(IX69,'Tabela kolorów'!$A$1:$AP$1,0),MATCH(IZ69,'Tabela kolorów'!$A$1:$A$42,0))=1,"+","-"),"")</f>
        <v/>
      </c>
      <c r="JC69" s="1" t="str">
        <f ca="1">_xlfn.IFNA(IF(INDEX('Tabela kolorów'!$A$1:$AP$42,MATCH(IY69,'Tabela kolorów'!$A$1:$AP$1,0),MATCH(IZ69,'Tabela kolorów'!$A$1:$A$42,0))=1,"+","-"),"")</f>
        <v/>
      </c>
      <c r="JD69" t="str">
        <f t="shared" ca="1" si="123"/>
        <v>Dopasowane</v>
      </c>
      <c r="JE69" t="str">
        <f t="shared" ca="1" si="228"/>
        <v>Dopasowane</v>
      </c>
      <c r="JF69" t="str">
        <f t="shared" ca="1" si="229"/>
        <v>Czysty biały</v>
      </c>
      <c r="JI69">
        <v>63</v>
      </c>
      <c r="JJ69" t="str">
        <f t="shared" ca="1" si="230"/>
        <v/>
      </c>
      <c r="JK69" t="str">
        <f ca="1">IF(JJ69&lt;&gt;"",VLOOKUP(JJ69,Tabela1[],3,FALSE),"")</f>
        <v/>
      </c>
      <c r="JL69" t="str">
        <f t="shared" ca="1" si="287"/>
        <v/>
      </c>
      <c r="JM69" t="str">
        <f t="shared" ca="1" si="287"/>
        <v/>
      </c>
      <c r="JN69" t="str">
        <f t="shared" ca="1" si="287"/>
        <v/>
      </c>
      <c r="JO69" t="str">
        <f t="shared" ca="1" si="287"/>
        <v/>
      </c>
      <c r="JP69" t="str">
        <f t="shared" ca="1" si="287"/>
        <v/>
      </c>
      <c r="JQ69" t="str">
        <f t="shared" ca="1" si="287"/>
        <v/>
      </c>
      <c r="JR69" t="str">
        <f t="shared" ca="1" si="287"/>
        <v/>
      </c>
      <c r="JS69" t="str">
        <f t="shared" ca="1" si="287"/>
        <v/>
      </c>
      <c r="KD69">
        <v>1</v>
      </c>
      <c r="KE69" t="str">
        <f ca="1">JX6</f>
        <v>Czysty biały</v>
      </c>
      <c r="KF69" t="str">
        <f ca="1">_xlfn.IFNA(IF(VLOOKUP($KE69,Tabela1[#All],6,FALSE)&lt;&gt;0,VLOOKUP($KE69,Tabela1[#All],6,FALSE),""),"")</f>
        <v>biały</v>
      </c>
      <c r="KG69" t="str">
        <f ca="1">_xlfn.IFNA(IF(VLOOKUP($KE69,Tabela1[#All],7,FALSE)&lt;&gt;0,VLOOKUP($KE69,Tabela1[#All],7,FALSE),""),"")</f>
        <v/>
      </c>
      <c r="KH69" t="str">
        <f ca="1">_xlfn.IFNA(IF(VLOOKUP($KE69,Tabela1[#All],8,FALSE)&lt;&gt;0,VLOOKUP($KE69,Tabela1[#All],8,FALSE),""),"")</f>
        <v/>
      </c>
      <c r="KI69" t="str">
        <f ca="1">_xlfn.IFNA(IF(VLOOKUP($KE69,Tabela1[#All],10,FALSE)&lt;&gt;"0",VLOOKUP($KE69,Tabela1[#All],10,FALSE),""),"")</f>
        <v>Nie</v>
      </c>
      <c r="KJ69" t="str">
        <f t="shared" ca="1" si="239"/>
        <v/>
      </c>
      <c r="KK69" t="str">
        <f t="shared" ca="1" si="240"/>
        <v/>
      </c>
      <c r="KL69" t="str">
        <f t="shared" ca="1" si="241"/>
        <v/>
      </c>
      <c r="KM69" t="str">
        <f t="shared" ca="1" si="231"/>
        <v>biały</v>
      </c>
      <c r="KN69" t="str">
        <f t="shared" ca="1" si="232"/>
        <v/>
      </c>
      <c r="KO69" t="str">
        <f t="shared" ca="1" si="233"/>
        <v/>
      </c>
      <c r="KP69">
        <f t="shared" ca="1" si="234"/>
        <v>1</v>
      </c>
      <c r="KQ69" t="str">
        <f t="shared" ca="1" si="112"/>
        <v>biały</v>
      </c>
      <c r="KR69" t="str">
        <f t="shared" ca="1" si="288"/>
        <v>biały</v>
      </c>
      <c r="KS69" t="str">
        <f t="shared" ca="1" si="288"/>
        <v/>
      </c>
      <c r="KT69" t="str">
        <f t="shared" ca="1" si="288"/>
        <v/>
      </c>
      <c r="KU69" t="str">
        <f ca="1">_xlfn.IFNA(IF(INDEX('Tabela kolorów'!$A$1:$AP$42,MATCH(KR69,'Tabela kolorów'!$A$1:$AP$1,0),MATCH(KS69,'Tabela kolorów'!$A$1:$A$42,0))=1,"+","-"),"")</f>
        <v/>
      </c>
      <c r="KV69" s="1" t="str">
        <f ca="1">_xlfn.IFNA(IF(INDEX('Tabela kolorów'!$A$1:$AP$42,MATCH(KR69,'Tabela kolorów'!$A$1:$AP$1,0),MATCH(KT69,'Tabela kolorów'!$A$1:$A$42,0))=1,"+","-"),"")</f>
        <v/>
      </c>
      <c r="KW69" s="1" t="str">
        <f ca="1">_xlfn.IFNA(IF(INDEX('Tabela kolorów'!$A$1:$AP$42,MATCH(KS69,'Tabela kolorów'!$A$1:$AP$1,0),MATCH(KT69,'Tabela kolorów'!$A$1:$A$42,0))=1,"+","-"),"")</f>
        <v/>
      </c>
      <c r="KX69" t="str">
        <f t="shared" ca="1" si="133"/>
        <v>Dopasowane</v>
      </c>
      <c r="KY69" t="str">
        <f t="shared" ca="1" si="235"/>
        <v>Dopasowane</v>
      </c>
      <c r="KZ69" t="str">
        <f t="shared" ca="1" si="236"/>
        <v>Czysty biały</v>
      </c>
      <c r="LC69">
        <v>63</v>
      </c>
      <c r="LD69" t="str">
        <f t="shared" ca="1" si="237"/>
        <v/>
      </c>
      <c r="LE69" t="str">
        <f ca="1">IF(LD69&lt;&gt;"",VLOOKUP(LD69,Tabela1[],3,FALSE),"")</f>
        <v/>
      </c>
      <c r="LF69" t="str">
        <f t="shared" ca="1" si="289"/>
        <v/>
      </c>
      <c r="LG69" t="str">
        <f t="shared" ca="1" si="289"/>
        <v/>
      </c>
      <c r="LH69" t="str">
        <f t="shared" ca="1" si="289"/>
        <v/>
      </c>
      <c r="LI69" t="str">
        <f t="shared" ca="1" si="289"/>
        <v/>
      </c>
      <c r="LJ69" t="str">
        <f t="shared" ca="1" si="289"/>
        <v/>
      </c>
      <c r="LK69" t="str">
        <f t="shared" ca="1" si="289"/>
        <v/>
      </c>
      <c r="LL69" t="str">
        <f t="shared" ca="1" si="289"/>
        <v/>
      </c>
      <c r="LM69" t="str">
        <f t="shared" ca="1" si="289"/>
        <v/>
      </c>
    </row>
    <row r="70" spans="12:325" x14ac:dyDescent="0.3">
      <c r="L70" s="679" t="s">
        <v>448</v>
      </c>
      <c r="N70" s="672" t="str">
        <f>_xlfn.IFNA(IF(VLOOKUP($M70,Tabela1[#All],6,FALSE)&lt;&gt;0,VLOOKUP($M70,Tabela1[#All],6,FALSE),""),"")</f>
        <v/>
      </c>
      <c r="O70" s="672" t="str">
        <f>_xlfn.IFNA(IF(VLOOKUP($M70,Tabela1[#All],7,FALSE)&lt;&gt;0,VLOOKUP($M70,Tabela1[#All],7,FALSE),""),"")</f>
        <v/>
      </c>
      <c r="P70" s="672" t="str">
        <f>_xlfn.IFNA(IF(VLOOKUP($M70,Tabela1[#All],8,FALSE)&lt;&gt;0,VLOOKUP($M70,Tabela1[#All],8,FALSE),""),"")</f>
        <v/>
      </c>
      <c r="Q70" s="684" t="str">
        <f>_xlfn.IFNA(IF(VLOOKUP($M70,Tabela1[#All],10,FALSE)&lt;&gt;"0",VLOOKUP($M70,Tabela1[#All],10,FALSE),""),"")</f>
        <v/>
      </c>
      <c r="R70" s="686" t="str">
        <f t="shared" si="242"/>
        <v/>
      </c>
      <c r="S70" s="672" t="str">
        <f t="shared" si="243"/>
        <v/>
      </c>
      <c r="T70" s="672" t="str">
        <f t="shared" si="244"/>
        <v/>
      </c>
      <c r="U70" s="672" t="str">
        <f t="shared" si="245"/>
        <v/>
      </c>
      <c r="V70" s="672" t="str">
        <f t="shared" si="246"/>
        <v/>
      </c>
      <c r="W70" s="672" t="str">
        <f t="shared" si="247"/>
        <v/>
      </c>
      <c r="X70" s="687" t="str">
        <f t="shared" si="248"/>
        <v/>
      </c>
      <c r="Y70" s="686" t="str">
        <f t="shared" si="129"/>
        <v/>
      </c>
      <c r="Z70" s="672" t="str">
        <f t="shared" si="291"/>
        <v/>
      </c>
      <c r="AA70" s="672" t="str">
        <f t="shared" si="291"/>
        <v/>
      </c>
      <c r="AB70" s="679" t="str">
        <f t="shared" si="291"/>
        <v/>
      </c>
      <c r="AC70" s="685" t="str">
        <f>_xlfn.IFNA(IF(INDEX('Tabela kolorów'!$A$1:$AP$42,MATCH(Z70,'Tabela kolorów'!$A$1:$AP$1,0),MATCH(AA70,'Tabela kolorów'!$A$1:$A$42,0))=1,"+","-"),"")</f>
        <v/>
      </c>
      <c r="AD70" s="10" t="str">
        <f>_xlfn.IFNA(IF(INDEX('Tabela kolorów'!$A$1:$AP$42,MATCH(Z70,'Tabela kolorów'!$A$1:$AP$1,0),MATCH(AB70,'Tabela kolorów'!$A$1:$A$42,0))=1,"+","-"),"")</f>
        <v/>
      </c>
      <c r="AE70" s="10" t="str">
        <f>_xlfn.IFNA(IF(INDEX('Tabela kolorów'!$A$1:$AP$42,MATCH(AA70,'Tabela kolorów'!$A$1:$AP$1,0),MATCH(AB70,'Tabela kolorów'!$A$1:$A$42,0))=1,"+","-"),"")</f>
        <v/>
      </c>
      <c r="AF70" s="679" t="str">
        <f t="shared" si="136"/>
        <v/>
      </c>
      <c r="AG70" s="688" t="str">
        <f t="shared" si="249"/>
        <v/>
      </c>
      <c r="AH70" s="701" t="str">
        <f t="shared" si="250"/>
        <v/>
      </c>
      <c r="AK70" s="10">
        <v>63</v>
      </c>
      <c r="AL70" s="672" t="str">
        <f t="shared" ca="1" si="238"/>
        <v/>
      </c>
      <c r="AM70" s="672" t="str">
        <f ca="1">IF(AL70&lt;&gt;"",VLOOKUP(AL70,Tabela1[],3,FALSE),"")</f>
        <v/>
      </c>
      <c r="AN70" s="672" t="str">
        <f t="shared" ca="1" si="290"/>
        <v/>
      </c>
      <c r="AO70" s="672" t="str">
        <f t="shared" ca="1" si="290"/>
        <v/>
      </c>
      <c r="AP70" s="672" t="str">
        <f t="shared" ca="1" si="290"/>
        <v/>
      </c>
      <c r="AQ70" s="672" t="str">
        <f t="shared" ca="1" si="290"/>
        <v/>
      </c>
      <c r="AR70" s="672" t="str">
        <f t="shared" ca="1" si="290"/>
        <v/>
      </c>
      <c r="AS70" s="672" t="str">
        <f t="shared" ca="1" si="290"/>
        <v/>
      </c>
      <c r="AT70" s="672" t="str">
        <f t="shared" ca="1" si="290"/>
        <v/>
      </c>
      <c r="AU70" s="672" t="str">
        <f t="shared" ca="1" si="290"/>
        <v/>
      </c>
      <c r="BG70" s="392"/>
      <c r="BH70">
        <v>2</v>
      </c>
      <c r="BI70" t="str">
        <f t="shared" ca="1" si="292"/>
        <v>Czysty czarny</v>
      </c>
      <c r="BJ70" t="str">
        <f ca="1">_xlfn.IFNA(IF(VLOOKUP($BI70,Tabela1[#All],6,FALSE)&lt;&gt;0,VLOOKUP($BI70,Tabela1[#All],6,FALSE),""),"")</f>
        <v>czarny</v>
      </c>
      <c r="BK70" t="str">
        <f ca="1">_xlfn.IFNA(IF(VLOOKUP($BI70,Tabela1[#All],7,FALSE)&lt;&gt;0,VLOOKUP($BI70,Tabela1[#All],7,FALSE),""),"")</f>
        <v/>
      </c>
      <c r="BL70" t="str">
        <f ca="1">_xlfn.IFNA(IF(VLOOKUP($BI70,Tabela1[#All],8,FALSE)&lt;&gt;0,VLOOKUP($BI70,Tabela1[#All],8,FALSE),""),"")</f>
        <v/>
      </c>
      <c r="BM70" t="str">
        <f ca="1">_xlfn.IFNA(IF(VLOOKUP($BI70,Tabela1[#All],10,FALSE)&lt;&gt;"0",VLOOKUP($BI70,Tabela1[#All],10,FALSE),""),"")</f>
        <v>Nie</v>
      </c>
      <c r="BN70" t="str">
        <f t="shared" ref="BN70:BN101" ca="1" si="293">IF($BI70&lt;&gt;"",$BJ$2,"")</f>
        <v>czarny</v>
      </c>
      <c r="BO70" t="str">
        <f t="shared" ref="BO70:BO101" ca="1" si="294">IF(BI70&lt;&gt;"",$BK$2,"")</f>
        <v/>
      </c>
      <c r="BP70" t="str">
        <f t="shared" ref="BP70:BP101" ca="1" si="295">IF(BI70&lt;&gt;"",$BL$2,"")</f>
        <v/>
      </c>
      <c r="BQ70" t="str">
        <f t="shared" ref="BQ70:BQ101" ca="1" si="296">IF(AND(BJ70&lt;&gt;$BJ$2,BJ70&lt;&gt;$BK$2,BJ70&lt;&gt;$BL$2),BJ70,"")</f>
        <v/>
      </c>
      <c r="BR70" t="str">
        <f t="shared" ref="BR70:BR101" ca="1" si="297">IF(AND(BK70&lt;&gt;$BJ$2,BK70&lt;&gt;$BK$2,BK70&lt;&gt;$BL$2),BK70,"")</f>
        <v/>
      </c>
      <c r="BS70" t="str">
        <f t="shared" ref="BS70:BS101" ca="1" si="298">IF(AND(BL70&lt;&gt;$BJ$2,BL70&lt;&gt;$BK$2,BL70&lt;&gt;$BL$2),BL70,"")</f>
        <v/>
      </c>
      <c r="BT70">
        <f t="shared" ref="BT70:BT101" ca="1" si="299">IF(BI70&lt;&gt;"",6-COUNTBLANK(BN70:BS70),"")</f>
        <v>1</v>
      </c>
      <c r="BU70" t="str">
        <f t="shared" ca="1" si="97"/>
        <v>czarny</v>
      </c>
      <c r="BV70" t="str">
        <f t="shared" ca="1" si="278"/>
        <v>czarny</v>
      </c>
      <c r="BW70" t="str">
        <f t="shared" ca="1" si="278"/>
        <v/>
      </c>
      <c r="BX70" t="str">
        <f t="shared" ca="1" si="278"/>
        <v/>
      </c>
      <c r="BY70" t="str">
        <f ca="1">_xlfn.IFNA(IF(INDEX('Tabela kolorów'!$A$1:$AP$42,MATCH(BV70,'Tabela kolorów'!$A$1:$AP$1,0),MATCH(BW70,'Tabela kolorów'!$A$1:$A$42,0))=1,"+","-"),"")</f>
        <v/>
      </c>
      <c r="BZ70" s="1" t="str">
        <f ca="1">_xlfn.IFNA(IF(INDEX('Tabela kolorów'!$A$1:$AP$42,MATCH(BV70,'Tabela kolorów'!$A$1:$AP$1,0),MATCH(BX70,'Tabela kolorów'!$A$1:$A$42,0))=1,"+","-"),"")</f>
        <v/>
      </c>
      <c r="CA70" s="1" t="str">
        <f ca="1">_xlfn.IFNA(IF(INDEX('Tabela kolorów'!$A$1:$AP$42,MATCH(BW70,'Tabela kolorów'!$A$1:$AP$1,0),MATCH(BX70,'Tabela kolorów'!$A$1:$A$42,0))=1,"+","-"),"")</f>
        <v/>
      </c>
      <c r="CB70" t="str">
        <f t="shared" ca="1" si="98"/>
        <v>Dopasowane</v>
      </c>
      <c r="CC70" t="str">
        <f t="shared" ref="CC70:CC101" ca="1" si="300">IF(CB70="Dopasowane",IF(IF(BM70="Tak",1,0)+IF($BM$2="Tak",1,0)&lt;=1,"Dopasowane","Nie dopasowane"),"")</f>
        <v>Dopasowane</v>
      </c>
      <c r="CD70" t="str">
        <f t="shared" ref="CD70:CD101" ca="1" si="301">IF(CC70="Dopasowane",BI70,"")</f>
        <v>Czysty czarny</v>
      </c>
      <c r="CG70">
        <v>64</v>
      </c>
      <c r="CH70" t="str">
        <f t="shared" ref="CH70:CH106" ca="1" si="302">TRIM(MID(SUBSTITUTE($CE$6,";",REPT(" ",LEN($CE$6))),$CG70*LEN($CE$6)+1,LEN($CE$6)))</f>
        <v/>
      </c>
      <c r="CI70" t="str">
        <f ca="1">IF(CH70&lt;&gt;"",VLOOKUP(CH70,Tabela1[],3,FALSE),"")</f>
        <v/>
      </c>
      <c r="CJ70" t="str">
        <f t="shared" ca="1" si="279"/>
        <v/>
      </c>
      <c r="CK70" t="str">
        <f t="shared" ca="1" si="279"/>
        <v/>
      </c>
      <c r="CL70" t="str">
        <f t="shared" ca="1" si="279"/>
        <v/>
      </c>
      <c r="CM70" t="str">
        <f t="shared" ca="1" si="279"/>
        <v/>
      </c>
      <c r="CN70" t="str">
        <f t="shared" ca="1" si="279"/>
        <v/>
      </c>
      <c r="CO70" t="str">
        <f t="shared" ca="1" si="279"/>
        <v/>
      </c>
      <c r="CP70" t="str">
        <f t="shared" ca="1" si="279"/>
        <v/>
      </c>
      <c r="CQ70" t="str">
        <f t="shared" ca="1" si="279"/>
        <v/>
      </c>
      <c r="DB70">
        <v>2</v>
      </c>
      <c r="DC70" t="str">
        <f t="shared" ref="DC70:DC88" ca="1" si="303">CV7</f>
        <v>Czysty czarny</v>
      </c>
      <c r="DD70" t="str">
        <f ca="1">_xlfn.IFNA(IF(VLOOKUP($DC70,Tabela1[#All],6,FALSE)&lt;&gt;0,VLOOKUP($DC70,Tabela1[#All],6,FALSE),""),"")</f>
        <v>czarny</v>
      </c>
      <c r="DE70" t="str">
        <f ca="1">_xlfn.IFNA(IF(VLOOKUP($DC70,Tabela1[#All],7,FALSE)&lt;&gt;0,VLOOKUP($DC70,Tabela1[#All],7,FALSE),""),"")</f>
        <v/>
      </c>
      <c r="DF70" t="str">
        <f ca="1">_xlfn.IFNA(IF(VLOOKUP($DC70,Tabela1[#All],8,FALSE)&lt;&gt;0,VLOOKUP($DC70,Tabela1[#All],8,FALSE),""),"")</f>
        <v/>
      </c>
      <c r="DG70" t="str">
        <f ca="1">_xlfn.IFNA(IF(VLOOKUP($DC70,Tabela1[#All],10,FALSE)&lt;&gt;"0",VLOOKUP($DC70,Tabela1[#All],10,FALSE),""),"")</f>
        <v>Nie</v>
      </c>
      <c r="DH70" t="str">
        <f t="shared" ref="DH70:DH101" ca="1" si="304">IF($DC70&lt;&gt;"",$DD$2,"")</f>
        <v>cyraneczka</v>
      </c>
      <c r="DI70" t="str">
        <f t="shared" ref="DI70:DI101" ca="1" si="305">IF($DC70&lt;&gt;"",$DE$2,"")</f>
        <v/>
      </c>
      <c r="DJ70" t="str">
        <f t="shared" ref="DJ70:DJ101" ca="1" si="306">IF($DC70&lt;&gt;"",$DF$2,"")</f>
        <v/>
      </c>
      <c r="DK70" t="str">
        <f t="shared" ref="DK70:DK101" ca="1" si="307">IF(AND(DD70&lt;&gt;$DD$2,DD70&lt;&gt;$DE$2,DD70&lt;&gt;$DF$2),DD70,"")</f>
        <v>czarny</v>
      </c>
      <c r="DL70" t="str">
        <f t="shared" ref="DL70:DL101" ca="1" si="308">IF(AND(DE70&lt;&gt;$DD$2,DE70&lt;&gt;$DE$2,DE70&lt;&gt;$DF$2),DE70,"")</f>
        <v/>
      </c>
      <c r="DM70" t="str">
        <f t="shared" ref="DM70:DM101" ca="1" si="309">IF(AND(DF70&lt;&gt;$DD$2,DF70&lt;&gt;$DE$2,DF70&lt;&gt;$DF$2),DF70,"")</f>
        <v/>
      </c>
      <c r="DN70">
        <f t="shared" ref="DN70:DN101" ca="1" si="310">IF(DC70&lt;&gt;"",6-COUNTBLANK(DH70:DM70),"")</f>
        <v>2</v>
      </c>
      <c r="DO70" t="str">
        <f t="shared" ca="1" si="134"/>
        <v>cyraneczka;czarny</v>
      </c>
      <c r="DP70" t="str">
        <f t="shared" ca="1" si="280"/>
        <v>cyraneczka</v>
      </c>
      <c r="DQ70" t="str">
        <f t="shared" ca="1" si="280"/>
        <v>czarny</v>
      </c>
      <c r="DR70" t="str">
        <f t="shared" ca="1" si="280"/>
        <v/>
      </c>
      <c r="DS70" t="str">
        <f ca="1">_xlfn.IFNA(IF(INDEX('Tabela kolorów'!$A$1:$AP$42,MATCH(DP70,'Tabela kolorów'!$A$1:$AP$1,0),MATCH(DQ70,'Tabela kolorów'!$A$1:$A$42,0))=1,"+","-"),"")</f>
        <v>+</v>
      </c>
      <c r="DT70" s="1" t="str">
        <f ca="1">_xlfn.IFNA(IF(INDEX('Tabela kolorów'!$A$1:$AP$42,MATCH(DP70,'Tabela kolorów'!$A$1:$AP$1,0),MATCH(DR70,'Tabela kolorów'!$A$1:$A$42,0))=1,"+","-"),"")</f>
        <v/>
      </c>
      <c r="DU70" s="1" t="str">
        <f ca="1">_xlfn.IFNA(IF(INDEX('Tabela kolorów'!$A$1:$AP$42,MATCH(DQ70,'Tabela kolorów'!$A$1:$AP$1,0),MATCH(DR70,'Tabela kolorów'!$A$1:$A$42,0))=1,"+","-"),"")</f>
        <v/>
      </c>
      <c r="DV70" t="str">
        <f t="shared" ca="1" si="120"/>
        <v>Dopasowane</v>
      </c>
      <c r="DW70" t="str">
        <f t="shared" ref="DW70:DW101" ca="1" si="311">IF(DV70="Dopasowane",IF(IF(DG70="Tak",1,0)+IF($DG$2="Tak",1,0)&lt;=1,"Dopasowane","Nie dopasowane"),"")</f>
        <v>Dopasowane</v>
      </c>
      <c r="DX70" t="str">
        <f t="shared" ref="DX70:DX101" ca="1" si="312">IF(DW70="Dopasowane",DC70,"")</f>
        <v>Czysty czarny</v>
      </c>
      <c r="EA70">
        <v>64</v>
      </c>
      <c r="EB70" t="str">
        <f t="shared" ref="EB70:EB106" ca="1" si="313">TRIM(MID(SUBSTITUTE($DY$6,";",REPT(" ",LEN($DY$6))),$EA70*LEN($DY$6)+1,LEN($DY$6)))</f>
        <v/>
      </c>
      <c r="EC70" t="str">
        <f ca="1">IF(EB70&lt;&gt;"",VLOOKUP(EB70,Tabela1[],3,FALSE),"")</f>
        <v/>
      </c>
      <c r="ED70" t="str">
        <f t="shared" ca="1" si="281"/>
        <v/>
      </c>
      <c r="EE70" t="str">
        <f t="shared" ca="1" si="281"/>
        <v/>
      </c>
      <c r="EF70" t="str">
        <f t="shared" ca="1" si="281"/>
        <v/>
      </c>
      <c r="EG70" t="str">
        <f t="shared" ca="1" si="281"/>
        <v/>
      </c>
      <c r="EH70" t="str">
        <f t="shared" ca="1" si="281"/>
        <v/>
      </c>
      <c r="EI70" t="str">
        <f t="shared" ca="1" si="281"/>
        <v/>
      </c>
      <c r="EJ70" t="str">
        <f t="shared" ca="1" si="281"/>
        <v/>
      </c>
      <c r="EK70" t="str">
        <f t="shared" ca="1" si="281"/>
        <v/>
      </c>
      <c r="EV70">
        <v>2</v>
      </c>
      <c r="EW70" t="str">
        <f t="shared" ref="EW70:EW88" ca="1" si="314">EP7</f>
        <v>Czysty czarny</v>
      </c>
      <c r="EX70" t="str">
        <f ca="1">_xlfn.IFNA(IF(VLOOKUP($EW70,Tabela1[#All],6,FALSE)&lt;&gt;0,VLOOKUP($EW70,Tabela1[#All],6,FALSE),""),"")</f>
        <v>czarny</v>
      </c>
      <c r="EY70" t="str">
        <f ca="1">_xlfn.IFNA(IF(VLOOKUP($EW70,Tabela1[#All],7,FALSE)&lt;&gt;0,VLOOKUP($EW70,Tabela1[#All],7,FALSE),""),"")</f>
        <v/>
      </c>
      <c r="EZ70" t="str">
        <f ca="1">_xlfn.IFNA(IF(VLOOKUP($EW70,Tabela1[#All],8,FALSE)&lt;&gt;0,VLOOKUP($EW70,Tabela1[#All],8,FALSE),""),"")</f>
        <v/>
      </c>
      <c r="FA70" t="str">
        <f ca="1">_xlfn.IFNA(IF(VLOOKUP($EW70,Tabela1[#All],10,FALSE)&lt;&gt;"0",VLOOKUP($EW70,Tabela1[#All],10,FALSE),""),"")</f>
        <v>Nie</v>
      </c>
      <c r="FB70" t="str">
        <f t="shared" ref="FB70:FB101" ca="1" si="315">IF($EW70&lt;&gt;"",$EX$2,"")</f>
        <v/>
      </c>
      <c r="FC70" t="str">
        <f t="shared" ref="FC70:FC101" ca="1" si="316">IF($EW70&lt;&gt;"",$EY$2,"")</f>
        <v/>
      </c>
      <c r="FD70" t="str">
        <f t="shared" ref="FD70:FD101" ca="1" si="317">IF($EW70&lt;&gt;"",$EZ$2,"")</f>
        <v/>
      </c>
      <c r="FE70" t="str">
        <f t="shared" ref="FE70:FE101" ca="1" si="318">IF(AND(EX70&lt;&gt;$EX$2,EX70&lt;&gt;$EY$2,EX70&lt;&gt;$EZ$2),EX70,"")</f>
        <v>czarny</v>
      </c>
      <c r="FF70" t="str">
        <f t="shared" ref="FF70:FF101" ca="1" si="319">IF(AND(EY70&lt;&gt;$EX$2,EY70&lt;&gt;$EY$2,EY70&lt;&gt;$EZ$2),EY70,"")</f>
        <v/>
      </c>
      <c r="FG70" t="str">
        <f t="shared" ref="FG70:FG101" ca="1" si="320">IF(AND(EZ70&lt;&gt;$EX$2,EZ70&lt;&gt;$EY$2,EZ70&lt;&gt;$EZ$2),EZ70,"")</f>
        <v/>
      </c>
      <c r="FH70">
        <f t="shared" ref="FH70:FH101" ca="1" si="321">IF(EW70&lt;&gt;"",6-COUNTBLANK(FB70:FG70),"")</f>
        <v>1</v>
      </c>
      <c r="FI70" t="str">
        <f t="shared" ca="1" si="103"/>
        <v>czarny</v>
      </c>
      <c r="FJ70" t="str">
        <f t="shared" ca="1" si="282"/>
        <v>czarny</v>
      </c>
      <c r="FK70" t="str">
        <f t="shared" ca="1" si="282"/>
        <v/>
      </c>
      <c r="FL70" t="str">
        <f t="shared" ca="1" si="282"/>
        <v/>
      </c>
      <c r="FM70" t="str">
        <f ca="1">_xlfn.IFNA(IF(INDEX('Tabela kolorów'!$A$1:$AP$42,MATCH(FJ70,'Tabela kolorów'!$A$1:$AP$1,0),MATCH(FK70,'Tabela kolorów'!$A$1:$A$42,0))=1,"+","-"),"")</f>
        <v/>
      </c>
      <c r="FN70" s="1" t="str">
        <f ca="1">_xlfn.IFNA(IF(INDEX('Tabela kolorów'!$A$1:$AP$42,MATCH(FJ70,'Tabela kolorów'!$A$1:$AP$1,0),MATCH(FL70,'Tabela kolorów'!$A$1:$A$42,0))=1,"+","-"),"")</f>
        <v/>
      </c>
      <c r="FO70" s="1" t="str">
        <f ca="1">_xlfn.IFNA(IF(INDEX('Tabela kolorów'!$A$1:$AP$42,MATCH(FK70,'Tabela kolorów'!$A$1:$AP$1,0),MATCH(FL70,'Tabela kolorów'!$A$1:$A$42,0))=1,"+","-"),"")</f>
        <v/>
      </c>
      <c r="FP70" t="str">
        <f t="shared" ca="1" si="121"/>
        <v>Dopasowane</v>
      </c>
      <c r="FQ70" t="str">
        <f t="shared" ref="FQ70:FQ101" ca="1" si="322">IF(FP70="Dopasowane",IF(IF(FA70="Tak",1,0)+IF(FA$2="Tak",1,0)&lt;=1,"Dopasowane","Nie dopasowane"),"")</f>
        <v>Dopasowane</v>
      </c>
      <c r="FR70" t="str">
        <f t="shared" ref="FR70:FR101" ca="1" si="323">IF(FQ70="Dopasowane",EW70,"")</f>
        <v>Czysty czarny</v>
      </c>
      <c r="FU70">
        <v>64</v>
      </c>
      <c r="FV70" t="str">
        <f t="shared" ref="FV70:FV106" ca="1" si="324">TRIM(MID(SUBSTITUTE($FS$6,";",REPT(" ",LEN($FS$6))),$FU70*LEN($FS$6)+1,LEN($FS$6)))</f>
        <v/>
      </c>
      <c r="FW70" t="str">
        <f ca="1">IF(FV70&lt;&gt;"",VLOOKUP(FV70,Tabela1[],3,FALSE),"")</f>
        <v/>
      </c>
      <c r="FX70" t="str">
        <f t="shared" ca="1" si="283"/>
        <v/>
      </c>
      <c r="FY70" t="str">
        <f t="shared" ca="1" si="283"/>
        <v/>
      </c>
      <c r="FZ70" t="str">
        <f t="shared" ca="1" si="283"/>
        <v/>
      </c>
      <c r="GA70" t="str">
        <f t="shared" ca="1" si="283"/>
        <v/>
      </c>
      <c r="GB70" t="str">
        <f t="shared" ca="1" si="283"/>
        <v/>
      </c>
      <c r="GC70" t="str">
        <f t="shared" ca="1" si="283"/>
        <v/>
      </c>
      <c r="GD70" t="str">
        <f t="shared" ca="1" si="283"/>
        <v/>
      </c>
      <c r="GE70" t="str">
        <f t="shared" ca="1" si="283"/>
        <v/>
      </c>
      <c r="GP70">
        <v>2</v>
      </c>
      <c r="GQ70" t="str">
        <f t="shared" ref="GQ70:GQ88" ca="1" si="325">GJ7</f>
        <v>Czysty czarny</v>
      </c>
      <c r="GR70" t="str">
        <f ca="1">_xlfn.IFNA(IF(VLOOKUP($GQ70,Tabela1[#All],6,FALSE)&lt;&gt;0,VLOOKUP($GQ70,Tabela1[#All],6,FALSE),""),"")</f>
        <v>czarny</v>
      </c>
      <c r="GS70" t="str">
        <f ca="1">_xlfn.IFNA(IF(VLOOKUP($GQ70,Tabela1[#All],7,FALSE)&lt;&gt;0,VLOOKUP($GQ70,Tabela1[#All],7,FALSE),""),"")</f>
        <v/>
      </c>
      <c r="GT70" t="str">
        <f ca="1">_xlfn.IFNA(IF(VLOOKUP($GQ70,Tabela1[#All],8,FALSE)&lt;&gt;0,VLOOKUP($GQ70,Tabela1[#All],8,FALSE),""),"")</f>
        <v/>
      </c>
      <c r="GU70" t="str">
        <f ca="1">_xlfn.IFNA(IF(VLOOKUP($GQ70,Tabela1[#All],10,FALSE)&lt;&gt;"0",VLOOKUP($GQ70,Tabela1[#All],10,FALSE),""),"")</f>
        <v>Nie</v>
      </c>
      <c r="GV70" t="str">
        <f t="shared" ref="GV70:GV101" ca="1" si="326">IF($GQ70&lt;&gt;"",$GR$2,"")</f>
        <v/>
      </c>
      <c r="GW70" t="str">
        <f t="shared" ref="GW70:GW101" ca="1" si="327">IF($GQ70&lt;&gt;"",$GS$2,"")</f>
        <v/>
      </c>
      <c r="GX70" t="str">
        <f t="shared" ref="GX70:GX101" ca="1" si="328">IF($GQ70&lt;&gt;"",$GT$2,"")</f>
        <v/>
      </c>
      <c r="GY70" t="str">
        <f t="shared" ref="GY70:GY101" ca="1" si="329">IF(AND(GR70&lt;&gt;$GR$2,GR70&lt;&gt;$GS$2,GR70&lt;&gt;$GT$2),GR70,"")</f>
        <v>czarny</v>
      </c>
      <c r="GZ70" t="str">
        <f t="shared" ref="GZ70:GZ101" ca="1" si="330">IF(AND(GS70&lt;&gt;$GR$2,GS70&lt;&gt;$GS$2,GS70&lt;&gt;$GT$2),GS70,"")</f>
        <v/>
      </c>
      <c r="HA70" t="str">
        <f t="shared" ref="HA70:HA101" ca="1" si="331">IF(AND(GT70&lt;&gt;$GR$2,GT70&lt;&gt;$GS$2,GT70&lt;&gt;$GT$2),GT70,"")</f>
        <v/>
      </c>
      <c r="HB70">
        <f t="shared" ref="HB70:HB101" ca="1" si="332">IF(GQ70&lt;&gt;"",6-COUNTBLANK(GV70:HA70),"")</f>
        <v>1</v>
      </c>
      <c r="HC70" t="str">
        <f t="shared" ca="1" si="105"/>
        <v>czarny</v>
      </c>
      <c r="HD70" t="str">
        <f t="shared" ca="1" si="284"/>
        <v>czarny</v>
      </c>
      <c r="HE70" t="str">
        <f t="shared" ca="1" si="284"/>
        <v/>
      </c>
      <c r="HF70" t="str">
        <f t="shared" ca="1" si="284"/>
        <v/>
      </c>
      <c r="HG70" t="str">
        <f ca="1">_xlfn.IFNA(IF(INDEX('Tabela kolorów'!$A$1:$AP$42,MATCH(HD70,'Tabela kolorów'!$A$1:$AP$1,0),MATCH(HE70,'Tabela kolorów'!$A$1:$A$42,0))=1,"+","-"),"")</f>
        <v/>
      </c>
      <c r="HH70" s="1" t="str">
        <f ca="1">_xlfn.IFNA(IF(INDEX('Tabela kolorów'!$A$1:$AP$42,MATCH(HD70,'Tabela kolorów'!$A$1:$AP$1,0),MATCH(HF70,'Tabela kolorów'!$A$1:$A$42,0))=1,"+","-"),"")</f>
        <v/>
      </c>
      <c r="HI70" s="1" t="str">
        <f ca="1">_xlfn.IFNA(IF(INDEX('Tabela kolorów'!$A$1:$AP$42,MATCH(HE70,'Tabela kolorów'!$A$1:$AP$1,0),MATCH(HF70,'Tabela kolorów'!$A$1:$A$42,0))=1,"+","-"),"")</f>
        <v/>
      </c>
      <c r="HJ70" t="str">
        <f t="shared" ca="1" si="122"/>
        <v>Dopasowane</v>
      </c>
      <c r="HK70" t="str">
        <f t="shared" ref="HK70:HK101" ca="1" si="333">IF(HJ70="Dopasowane",IF(IF(GU70="Tak",1,0)+IF(GU$2="Tak",1,0)&lt;=1,"Dopasowane","Nie dopasowane"),"")</f>
        <v>Dopasowane</v>
      </c>
      <c r="HL70" t="str">
        <f t="shared" ref="HL70:HL101" ca="1" si="334">IF(HK70="Dopasowane",GQ70,"")</f>
        <v>Czysty czarny</v>
      </c>
      <c r="HO70">
        <v>64</v>
      </c>
      <c r="HP70" t="str">
        <f t="shared" ref="HP70:HP106" ca="1" si="335">TRIM(MID(SUBSTITUTE($HM$6,";",REPT(" ",LEN($HM$6))),$HO70*LEN($HM$6)+1,LEN($HM$6)))</f>
        <v/>
      </c>
      <c r="HQ70" t="str">
        <f ca="1">IF(HP70&lt;&gt;"",VLOOKUP(HP70,Tabela1[],3,FALSE),"")</f>
        <v/>
      </c>
      <c r="HR70" t="str">
        <f t="shared" ca="1" si="285"/>
        <v/>
      </c>
      <c r="HS70" t="str">
        <f t="shared" ca="1" si="285"/>
        <v/>
      </c>
      <c r="HT70" t="str">
        <f t="shared" ca="1" si="285"/>
        <v/>
      </c>
      <c r="HU70" t="str">
        <f t="shared" ca="1" si="285"/>
        <v/>
      </c>
      <c r="HV70" t="str">
        <f t="shared" ca="1" si="285"/>
        <v/>
      </c>
      <c r="HW70" t="str">
        <f t="shared" ca="1" si="285"/>
        <v/>
      </c>
      <c r="HX70" t="str">
        <f t="shared" ca="1" si="285"/>
        <v/>
      </c>
      <c r="HY70" t="str">
        <f t="shared" ca="1" si="285"/>
        <v/>
      </c>
      <c r="IJ70">
        <v>2</v>
      </c>
      <c r="IK70" t="str">
        <f t="shared" ref="IK70:IK88" ca="1" si="336">ID7</f>
        <v>Czysty czarny</v>
      </c>
      <c r="IL70" t="str">
        <f ca="1">_xlfn.IFNA(IF(VLOOKUP($IK70,Tabela1[#All],6,FALSE)&lt;&gt;0,VLOOKUP($IK70,Tabela1[#All],6,FALSE),""),"")</f>
        <v>czarny</v>
      </c>
      <c r="IM70" t="str">
        <f ca="1">_xlfn.IFNA(IF(VLOOKUP($IK70,Tabela1[#All],7,FALSE)&lt;&gt;0,VLOOKUP($IK70,Tabela1[#All],7,FALSE),""),"")</f>
        <v/>
      </c>
      <c r="IN70" t="str">
        <f ca="1">_xlfn.IFNA(IF(VLOOKUP($IK70,Tabela1[#All],8,FALSE)&lt;&gt;0,VLOOKUP($IK70,Tabela1[#All],8,FALSE),""),"")</f>
        <v/>
      </c>
      <c r="IO70" t="str">
        <f ca="1">_xlfn.IFNA(IF(VLOOKUP($IK70,Tabela1[#All],10,FALSE)&lt;&gt;"0",VLOOKUP($IK70,Tabela1[#All],10,FALSE),""),"")</f>
        <v>Nie</v>
      </c>
      <c r="IP70" t="str">
        <f t="shared" ref="IP70:IP101" ca="1" si="337">IF($IK70&lt;&gt;"",$IL$2,"")</f>
        <v/>
      </c>
      <c r="IQ70" t="str">
        <f t="shared" ref="IQ70:IQ101" ca="1" si="338">IF($IK70&lt;&gt;"",$IM$2,"")</f>
        <v/>
      </c>
      <c r="IR70" t="str">
        <f t="shared" ref="IR70:IR101" ca="1" si="339">IF($IK70&lt;&gt;"",$IN$2,"")</f>
        <v/>
      </c>
      <c r="IS70" t="str">
        <f t="shared" ref="IS70:IS101" ca="1" si="340">IF(AND(IL70&lt;&gt;$IL$2,IL70&lt;&gt;$IM$2,IL70&lt;&gt;$IN$2),IL70,"")</f>
        <v>czarny</v>
      </c>
      <c r="IT70" t="str">
        <f t="shared" ref="IT70:IT101" ca="1" si="341">IF(AND(IM70&lt;&gt;$IL$2,IM70&lt;&gt;$IM$2,IM70&lt;&gt;$IN$2),IM70,"")</f>
        <v/>
      </c>
      <c r="IU70" t="str">
        <f t="shared" ref="IU70:IU101" ca="1" si="342">IF(AND(IN70&lt;&gt;$IL$2,IN70&lt;&gt;$IM$2,IN70&lt;&gt;$IN$2),IN70,"")</f>
        <v/>
      </c>
      <c r="IV70">
        <f t="shared" ref="IV70:IV101" ca="1" si="343">IF(IK70&lt;&gt;"",6-COUNTBLANK(IP70:IU70),"")</f>
        <v>1</v>
      </c>
      <c r="IW70" t="str">
        <f t="shared" ca="1" si="107"/>
        <v>czarny</v>
      </c>
      <c r="IX70" t="str">
        <f t="shared" ca="1" si="286"/>
        <v>czarny</v>
      </c>
      <c r="IY70" t="str">
        <f t="shared" ca="1" si="286"/>
        <v/>
      </c>
      <c r="IZ70" t="str">
        <f t="shared" ca="1" si="286"/>
        <v/>
      </c>
      <c r="JA70" t="str">
        <f ca="1">_xlfn.IFNA(IF(INDEX('Tabela kolorów'!$A$1:$AP$42,MATCH(IX70,'Tabela kolorów'!$A$1:$AP$1,0),MATCH(IY70,'Tabela kolorów'!$A$1:$A$42,0))=1,"+","-"),"")</f>
        <v/>
      </c>
      <c r="JB70" s="1" t="str">
        <f ca="1">_xlfn.IFNA(IF(INDEX('Tabela kolorów'!$A$1:$AP$42,MATCH(IX70,'Tabela kolorów'!$A$1:$AP$1,0),MATCH(IZ70,'Tabela kolorów'!$A$1:$A$42,0))=1,"+","-"),"")</f>
        <v/>
      </c>
      <c r="JC70" s="1" t="str">
        <f ca="1">_xlfn.IFNA(IF(INDEX('Tabela kolorów'!$A$1:$AP$42,MATCH(IY70,'Tabela kolorów'!$A$1:$AP$1,0),MATCH(IZ70,'Tabela kolorów'!$A$1:$A$42,0))=1,"+","-"),"")</f>
        <v/>
      </c>
      <c r="JD70" t="str">
        <f t="shared" ca="1" si="123"/>
        <v>Dopasowane</v>
      </c>
      <c r="JE70" t="str">
        <f t="shared" ref="JE70:JE101" ca="1" si="344">IF(JD70="Dopasowane",IF(IF(IO70="Tak",1,0)+IF(IO$2="Tak",1,0)&lt;=1,"Dopasowane","Nie dopasowane"),"")</f>
        <v>Dopasowane</v>
      </c>
      <c r="JF70" t="str">
        <f t="shared" ref="JF70:JF101" ca="1" si="345">IF(JE70="Dopasowane",IK70,"")</f>
        <v>Czysty czarny</v>
      </c>
      <c r="JI70">
        <v>64</v>
      </c>
      <c r="JJ70" t="str">
        <f t="shared" ref="JJ70:JJ106" ca="1" si="346">TRIM(MID(SUBSTITUTE($JG$6,";",REPT(" ",LEN($JG$6))),$JI70*LEN($JG$6)+1,LEN($JG$6)))</f>
        <v/>
      </c>
      <c r="JK70" t="str">
        <f ca="1">IF(JJ70&lt;&gt;"",VLOOKUP(JJ70,Tabela1[],3,FALSE),"")</f>
        <v/>
      </c>
      <c r="JL70" t="str">
        <f t="shared" ca="1" si="287"/>
        <v/>
      </c>
      <c r="JM70" t="str">
        <f t="shared" ca="1" si="287"/>
        <v/>
      </c>
      <c r="JN70" t="str">
        <f t="shared" ca="1" si="287"/>
        <v/>
      </c>
      <c r="JO70" t="str">
        <f t="shared" ca="1" si="287"/>
        <v/>
      </c>
      <c r="JP70" t="str">
        <f t="shared" ca="1" si="287"/>
        <v/>
      </c>
      <c r="JQ70" t="str">
        <f t="shared" ca="1" si="287"/>
        <v/>
      </c>
      <c r="JR70" t="str">
        <f t="shared" ca="1" si="287"/>
        <v/>
      </c>
      <c r="JS70" t="str">
        <f t="shared" ca="1" si="287"/>
        <v/>
      </c>
      <c r="KD70">
        <v>2</v>
      </c>
      <c r="KE70" t="str">
        <f t="shared" ref="KE70:KE88" ca="1" si="347">JX7</f>
        <v>Czysty czarny</v>
      </c>
      <c r="KF70" t="str">
        <f ca="1">_xlfn.IFNA(IF(VLOOKUP($KE70,Tabela1[#All],6,FALSE)&lt;&gt;0,VLOOKUP($KE70,Tabela1[#All],6,FALSE),""),"")</f>
        <v>czarny</v>
      </c>
      <c r="KG70" t="str">
        <f ca="1">_xlfn.IFNA(IF(VLOOKUP($KE70,Tabela1[#All],7,FALSE)&lt;&gt;0,VLOOKUP($KE70,Tabela1[#All],7,FALSE),""),"")</f>
        <v/>
      </c>
      <c r="KH70" t="str">
        <f ca="1">_xlfn.IFNA(IF(VLOOKUP($KE70,Tabela1[#All],8,FALSE)&lt;&gt;0,VLOOKUP($KE70,Tabela1[#All],8,FALSE),""),"")</f>
        <v/>
      </c>
      <c r="KI70" t="str">
        <f ca="1">_xlfn.IFNA(IF(VLOOKUP($KE70,Tabela1[#All],10,FALSE)&lt;&gt;"0",VLOOKUP($KE70,Tabela1[#All],10,FALSE),""),"")</f>
        <v>Nie</v>
      </c>
      <c r="KJ70" t="str">
        <f t="shared" ca="1" si="239"/>
        <v/>
      </c>
      <c r="KK70" t="str">
        <f t="shared" ca="1" si="240"/>
        <v/>
      </c>
      <c r="KL70" t="str">
        <f t="shared" ca="1" si="241"/>
        <v/>
      </c>
      <c r="KM70" t="str">
        <f t="shared" ref="KM70:KM101" ca="1" si="348">IF(AND(KF70&lt;&gt;$KF$2,KF70&lt;&gt;$KG$2,KF70&lt;&gt;$KH$2),KF70,"")</f>
        <v>czarny</v>
      </c>
      <c r="KN70" t="str">
        <f t="shared" ref="KN70:KN101" ca="1" si="349">IF(AND(KG70&lt;&gt;$KF$2,KG70&lt;&gt;$KG$2,KG70&lt;&gt;$KH$2),KG70,"")</f>
        <v/>
      </c>
      <c r="KO70" t="str">
        <f t="shared" ref="KO70:KO101" ca="1" si="350">IF(AND(KH70&lt;&gt;$KF$2,KH70&lt;&gt;$KG$2,KH70&lt;&gt;$KH$2),KH70,"")</f>
        <v/>
      </c>
      <c r="KP70">
        <f t="shared" ref="KP70:KP101" ca="1" si="351">IF(KE70&lt;&gt;"",6-COUNTBLANK(KJ70:KO70),"")</f>
        <v>1</v>
      </c>
      <c r="KQ70" t="str">
        <f t="shared" ca="1" si="112"/>
        <v>czarny</v>
      </c>
      <c r="KR70" t="str">
        <f t="shared" ca="1" si="288"/>
        <v>czarny</v>
      </c>
      <c r="KS70" t="str">
        <f t="shared" ca="1" si="288"/>
        <v/>
      </c>
      <c r="KT70" t="str">
        <f t="shared" ca="1" si="288"/>
        <v/>
      </c>
      <c r="KU70" t="str">
        <f ca="1">_xlfn.IFNA(IF(INDEX('Tabela kolorów'!$A$1:$AP$42,MATCH(KR70,'Tabela kolorów'!$A$1:$AP$1,0),MATCH(KS70,'Tabela kolorów'!$A$1:$A$42,0))=1,"+","-"),"")</f>
        <v/>
      </c>
      <c r="KV70" s="1" t="str">
        <f ca="1">_xlfn.IFNA(IF(INDEX('Tabela kolorów'!$A$1:$AP$42,MATCH(KR70,'Tabela kolorów'!$A$1:$AP$1,0),MATCH(KT70,'Tabela kolorów'!$A$1:$A$42,0))=1,"+","-"),"")</f>
        <v/>
      </c>
      <c r="KW70" s="1" t="str">
        <f ca="1">_xlfn.IFNA(IF(INDEX('Tabela kolorów'!$A$1:$AP$42,MATCH(KS70,'Tabela kolorów'!$A$1:$AP$1,0),MATCH(KT70,'Tabela kolorów'!$A$1:$A$42,0))=1,"+","-"),"")</f>
        <v/>
      </c>
      <c r="KX70" t="str">
        <f t="shared" ca="1" si="133"/>
        <v>Dopasowane</v>
      </c>
      <c r="KY70" t="str">
        <f t="shared" ref="KY70:KY101" ca="1" si="352">IF(KX70="Dopasowane",IF(IF(KI70="Tak",1,0)+IF(KI$2="Tak",1,0)&lt;=1,"Dopasowane","Nie dopasowane"),"")</f>
        <v>Dopasowane</v>
      </c>
      <c r="KZ70" t="str">
        <f t="shared" ref="KZ70:KZ101" ca="1" si="353">IF(KY70="Dopasowane",KE70,"")</f>
        <v>Czysty czarny</v>
      </c>
      <c r="LC70">
        <v>64</v>
      </c>
      <c r="LD70" t="str">
        <f t="shared" ref="LD70:LD106" ca="1" si="354">TRIM(MID(SUBSTITUTE($LA$6,";",REPT(" ",LEN($LA$6))),$LC70*LEN($LA$6)+1,LEN($LA$6)))</f>
        <v/>
      </c>
      <c r="LE70" t="str">
        <f ca="1">IF(LD70&lt;&gt;"",VLOOKUP(LD70,Tabela1[],3,FALSE),"")</f>
        <v/>
      </c>
      <c r="LF70" t="str">
        <f t="shared" ca="1" si="289"/>
        <v/>
      </c>
      <c r="LG70" t="str">
        <f t="shared" ca="1" si="289"/>
        <v/>
      </c>
      <c r="LH70" t="str">
        <f t="shared" ca="1" si="289"/>
        <v/>
      </c>
      <c r="LI70" t="str">
        <f t="shared" ca="1" si="289"/>
        <v/>
      </c>
      <c r="LJ70" t="str">
        <f t="shared" ca="1" si="289"/>
        <v/>
      </c>
      <c r="LK70" t="str">
        <f t="shared" ca="1" si="289"/>
        <v/>
      </c>
      <c r="LL70" t="str">
        <f t="shared" ca="1" si="289"/>
        <v/>
      </c>
      <c r="LM70" t="str">
        <f t="shared" ca="1" si="289"/>
        <v/>
      </c>
    </row>
    <row r="71" spans="12:325" x14ac:dyDescent="0.3">
      <c r="L71" s="679">
        <v>1</v>
      </c>
      <c r="M71" s="677" t="str" cm="1">
        <f t="array" aca="1" ref="M71:M75" ca="1">IFERROR(OFFSET('Wybór ubrań'!D3,0,MATCH(L$70&amp;VLOOKUP($M$4,Lista[],5,FALSE),'Wybór ubrań'!E1:ER1,0),HLOOKUP(L70&amp;VLOOKUP($M$4,Lista[],5,FALSE),'Wybór ubrań'!D84:ER85,2,FALSE)),"")</f>
        <v>Czysty biały</v>
      </c>
      <c r="N71" s="672" t="str">
        <f ca="1">_xlfn.IFNA(IF(VLOOKUP($M71,Tabela1[#All],6,FALSE)&lt;&gt;0,VLOOKUP($M71,Tabela1[#All],6,FALSE),""),"")</f>
        <v>biały</v>
      </c>
      <c r="O71" s="672" t="str">
        <f ca="1">_xlfn.IFNA(IF(VLOOKUP($M71,Tabela1[#All],7,FALSE)&lt;&gt;0,VLOOKUP($M71,Tabela1[#All],7,FALSE),""),"")</f>
        <v/>
      </c>
      <c r="P71" s="672" t="str">
        <f ca="1">_xlfn.IFNA(IF(VLOOKUP($M71,Tabela1[#All],8,FALSE)&lt;&gt;0,VLOOKUP($M71,Tabela1[#All],8,FALSE),""),"")</f>
        <v/>
      </c>
      <c r="Q71" s="684" t="str">
        <f ca="1">_xlfn.IFNA(IF(VLOOKUP($M71,Tabela1[#All],10,FALSE)&lt;&gt;"0",VLOOKUP($M71,Tabela1[#All],10,FALSE),""),"")</f>
        <v>Nie</v>
      </c>
      <c r="R71" s="686" t="str">
        <f t="shared" ca="1" si="242"/>
        <v>czarny</v>
      </c>
      <c r="S71" s="672" t="str">
        <f t="shared" ca="1" si="243"/>
        <v>biały</v>
      </c>
      <c r="T71" s="672" t="str">
        <f t="shared" ca="1" si="244"/>
        <v/>
      </c>
      <c r="U71" s="672" t="str">
        <f t="shared" ca="1" si="245"/>
        <v/>
      </c>
      <c r="V71" s="672" t="str">
        <f t="shared" ca="1" si="246"/>
        <v/>
      </c>
      <c r="W71" s="672" t="str">
        <f t="shared" ca="1" si="247"/>
        <v/>
      </c>
      <c r="X71" s="687">
        <f t="shared" ca="1" si="248"/>
        <v>2</v>
      </c>
      <c r="Y71" s="686" t="str">
        <f t="shared" ca="1" si="129"/>
        <v>czarny;biały</v>
      </c>
      <c r="Z71" s="672" t="str">
        <f t="shared" ca="1" si="291"/>
        <v>czarny</v>
      </c>
      <c r="AA71" s="672" t="str">
        <f t="shared" ca="1" si="291"/>
        <v>biały</v>
      </c>
      <c r="AB71" s="679" t="str">
        <f t="shared" ca="1" si="291"/>
        <v/>
      </c>
      <c r="AC71" s="685" t="str">
        <f ca="1">_xlfn.IFNA(IF(INDEX('Tabela kolorów'!$A$1:$AP$42,MATCH(Z71,'Tabela kolorów'!$A$1:$AP$1,0),MATCH(AA71,'Tabela kolorów'!$A$1:$A$42,0))=1,"+","-"),"")</f>
        <v>+</v>
      </c>
      <c r="AD71" s="10" t="str">
        <f ca="1">_xlfn.IFNA(IF(INDEX('Tabela kolorów'!$A$1:$AP$42,MATCH(Z71,'Tabela kolorów'!$A$1:$AP$1,0),MATCH(AB71,'Tabela kolorów'!$A$1:$A$42,0))=1,"+","-"),"")</f>
        <v/>
      </c>
      <c r="AE71" s="10" t="str">
        <f ca="1">_xlfn.IFNA(IF(INDEX('Tabela kolorów'!$A$1:$AP$42,MATCH(AA71,'Tabela kolorów'!$A$1:$AP$1,0),MATCH(AB71,'Tabela kolorów'!$A$1:$A$42,0))=1,"+","-"),"")</f>
        <v/>
      </c>
      <c r="AF71" s="679" t="str">
        <f t="shared" ca="1" si="136"/>
        <v>Dopasowane</v>
      </c>
      <c r="AG71" s="688" t="str">
        <f t="shared" ca="1" si="249"/>
        <v>Dopasowane</v>
      </c>
      <c r="AH71" s="701" t="str">
        <f t="shared" ca="1" si="250"/>
        <v>Czysty biały</v>
      </c>
      <c r="AK71" s="10">
        <v>64</v>
      </c>
      <c r="AL71" s="672" t="str">
        <f t="shared" ref="AL71:AL107" ca="1" si="355">TRIM(MID(SUBSTITUTE($AI$8,";",REPT(" ",LEN($AI$8))),$AK71*LEN($AI$8)+1,LEN($AI$8)))</f>
        <v/>
      </c>
      <c r="AM71" s="672" t="str">
        <f ca="1">IF(AL71&lt;&gt;"",VLOOKUP(AL71,Tabela1[],3,FALSE),"")</f>
        <v/>
      </c>
      <c r="AN71" s="672" t="str">
        <f t="shared" ca="1" si="290"/>
        <v/>
      </c>
      <c r="AO71" s="672" t="str">
        <f t="shared" ca="1" si="290"/>
        <v/>
      </c>
      <c r="AP71" s="672" t="str">
        <f t="shared" ca="1" si="290"/>
        <v/>
      </c>
      <c r="AQ71" s="672" t="str">
        <f t="shared" ca="1" si="290"/>
        <v/>
      </c>
      <c r="AR71" s="672" t="str">
        <f t="shared" ca="1" si="290"/>
        <v/>
      </c>
      <c r="AS71" s="672" t="str">
        <f t="shared" ca="1" si="290"/>
        <v/>
      </c>
      <c r="AT71" s="672" t="str">
        <f t="shared" ca="1" si="290"/>
        <v/>
      </c>
      <c r="AU71" s="672" t="str">
        <f t="shared" ca="1" si="290"/>
        <v/>
      </c>
      <c r="BG71" s="392"/>
      <c r="BH71">
        <v>3</v>
      </c>
      <c r="BI71" t="str">
        <f t="shared" ca="1" si="292"/>
        <v>Czysty zielony</v>
      </c>
      <c r="BJ71" t="str">
        <f ca="1">_xlfn.IFNA(IF(VLOOKUP($BI71,Tabela1[#All],6,FALSE)&lt;&gt;0,VLOOKUP($BI71,Tabela1[#All],6,FALSE),""),"")</f>
        <v>zielony</v>
      </c>
      <c r="BK71" t="str">
        <f ca="1">_xlfn.IFNA(IF(VLOOKUP($BI71,Tabela1[#All],7,FALSE)&lt;&gt;0,VLOOKUP($BI71,Tabela1[#All],7,FALSE),""),"")</f>
        <v/>
      </c>
      <c r="BL71" t="str">
        <f ca="1">_xlfn.IFNA(IF(VLOOKUP($BI71,Tabela1[#All],8,FALSE)&lt;&gt;0,VLOOKUP($BI71,Tabela1[#All],8,FALSE),""),"")</f>
        <v/>
      </c>
      <c r="BM71" t="str">
        <f ca="1">_xlfn.IFNA(IF(VLOOKUP($BI71,Tabela1[#All],10,FALSE)&lt;&gt;"0",VLOOKUP($BI71,Tabela1[#All],10,FALSE),""),"")</f>
        <v>Nie</v>
      </c>
      <c r="BN71" t="str">
        <f t="shared" ca="1" si="293"/>
        <v>czarny</v>
      </c>
      <c r="BO71" t="str">
        <f t="shared" ca="1" si="294"/>
        <v/>
      </c>
      <c r="BP71" t="str">
        <f t="shared" ca="1" si="295"/>
        <v/>
      </c>
      <c r="BQ71" t="str">
        <f t="shared" ca="1" si="296"/>
        <v>zielony</v>
      </c>
      <c r="BR71" t="str">
        <f t="shared" ca="1" si="297"/>
        <v/>
      </c>
      <c r="BS71" t="str">
        <f t="shared" ca="1" si="298"/>
        <v/>
      </c>
      <c r="BT71">
        <f t="shared" ca="1" si="299"/>
        <v>2</v>
      </c>
      <c r="BU71" t="str">
        <f t="shared" ref="BU71:BU134" ca="1" si="356">IF(BT71&lt;=3,_xlfn.TEXTJOIN(";",TRUE,BN71:BS71),"")</f>
        <v>czarny;zielony</v>
      </c>
      <c r="BV71" t="str">
        <f t="shared" ca="1" si="278"/>
        <v>czarny</v>
      </c>
      <c r="BW71" t="str">
        <f t="shared" ca="1" si="278"/>
        <v>zielony</v>
      </c>
      <c r="BX71" t="str">
        <f t="shared" ca="1" si="278"/>
        <v/>
      </c>
      <c r="BY71" t="str">
        <f ca="1">_xlfn.IFNA(IF(INDEX('Tabela kolorów'!$A$1:$AP$42,MATCH(BV71,'Tabela kolorów'!$A$1:$AP$1,0),MATCH(BW71,'Tabela kolorów'!$A$1:$A$42,0))=1,"+","-"),"")</f>
        <v>+</v>
      </c>
      <c r="BZ71" s="1" t="str">
        <f ca="1">_xlfn.IFNA(IF(INDEX('Tabela kolorów'!$A$1:$AP$42,MATCH(BV71,'Tabela kolorów'!$A$1:$AP$1,0),MATCH(BX71,'Tabela kolorów'!$A$1:$A$42,0))=1,"+","-"),"")</f>
        <v/>
      </c>
      <c r="CA71" s="1" t="str">
        <f ca="1">_xlfn.IFNA(IF(INDEX('Tabela kolorów'!$A$1:$AP$42,MATCH(BW71,'Tabela kolorów'!$A$1:$AP$1,0),MATCH(BX71,'Tabela kolorów'!$A$1:$A$42,0))=1,"+","-"),"")</f>
        <v/>
      </c>
      <c r="CB71" t="str">
        <f t="shared" ref="CB71:CB134" ca="1" si="357">IF(BU71&lt;&gt;"",IF(AND(OR(BY71="+",BY71=""),OR(BZ71="+",BZ71=""),OR(CA71="+",CA71="")),"Dopasowane","Nie dopasowane"),"")</f>
        <v>Dopasowane</v>
      </c>
      <c r="CC71" t="str">
        <f t="shared" ca="1" si="300"/>
        <v>Dopasowane</v>
      </c>
      <c r="CD71" t="str">
        <f t="shared" ca="1" si="301"/>
        <v>Czysty zielony</v>
      </c>
      <c r="CG71">
        <v>65</v>
      </c>
      <c r="CH71" t="str">
        <f t="shared" ca="1" si="302"/>
        <v/>
      </c>
      <c r="CI71" t="str">
        <f ca="1">IF(CH71&lt;&gt;"",VLOOKUP(CH71,Tabela1[],3,FALSE),"")</f>
        <v/>
      </c>
      <c r="CJ71" t="str">
        <f t="shared" ca="1" si="279"/>
        <v/>
      </c>
      <c r="CK71" t="str">
        <f t="shared" ca="1" si="279"/>
        <v/>
      </c>
      <c r="CL71" t="str">
        <f t="shared" ca="1" si="279"/>
        <v/>
      </c>
      <c r="CM71" t="str">
        <f t="shared" ca="1" si="279"/>
        <v/>
      </c>
      <c r="CN71" t="str">
        <f t="shared" ca="1" si="279"/>
        <v/>
      </c>
      <c r="CO71" t="str">
        <f t="shared" ca="1" si="279"/>
        <v/>
      </c>
      <c r="CP71" t="str">
        <f t="shared" ca="1" si="279"/>
        <v/>
      </c>
      <c r="CQ71" t="str">
        <f t="shared" ca="1" si="279"/>
        <v/>
      </c>
      <c r="DB71">
        <v>3</v>
      </c>
      <c r="DC71" t="str">
        <f t="shared" ca="1" si="303"/>
        <v>Czysty zielony</v>
      </c>
      <c r="DD71" t="str">
        <f ca="1">_xlfn.IFNA(IF(VLOOKUP($DC71,Tabela1[#All],6,FALSE)&lt;&gt;0,VLOOKUP($DC71,Tabela1[#All],6,FALSE),""),"")</f>
        <v>zielony</v>
      </c>
      <c r="DE71" t="str">
        <f ca="1">_xlfn.IFNA(IF(VLOOKUP($DC71,Tabela1[#All],7,FALSE)&lt;&gt;0,VLOOKUP($DC71,Tabela1[#All],7,FALSE),""),"")</f>
        <v/>
      </c>
      <c r="DF71" t="str">
        <f ca="1">_xlfn.IFNA(IF(VLOOKUP($DC71,Tabela1[#All],8,FALSE)&lt;&gt;0,VLOOKUP($DC71,Tabela1[#All],8,FALSE),""),"")</f>
        <v/>
      </c>
      <c r="DG71" t="str">
        <f ca="1">_xlfn.IFNA(IF(VLOOKUP($DC71,Tabela1[#All],10,FALSE)&lt;&gt;"0",VLOOKUP($DC71,Tabela1[#All],10,FALSE),""),"")</f>
        <v>Nie</v>
      </c>
      <c r="DH71" t="str">
        <f t="shared" ca="1" si="304"/>
        <v>cyraneczka</v>
      </c>
      <c r="DI71" t="str">
        <f t="shared" ca="1" si="305"/>
        <v/>
      </c>
      <c r="DJ71" t="str">
        <f t="shared" ca="1" si="306"/>
        <v/>
      </c>
      <c r="DK71" t="str">
        <f t="shared" ca="1" si="307"/>
        <v>zielony</v>
      </c>
      <c r="DL71" t="str">
        <f t="shared" ca="1" si="308"/>
        <v/>
      </c>
      <c r="DM71" t="str">
        <f t="shared" ca="1" si="309"/>
        <v/>
      </c>
      <c r="DN71">
        <f t="shared" ca="1" si="310"/>
        <v>2</v>
      </c>
      <c r="DO71" t="str">
        <f t="shared" ca="1" si="134"/>
        <v>cyraneczka;zielony</v>
      </c>
      <c r="DP71" t="str">
        <f t="shared" ca="1" si="280"/>
        <v>cyraneczka</v>
      </c>
      <c r="DQ71" t="str">
        <f t="shared" ca="1" si="280"/>
        <v>zielony</v>
      </c>
      <c r="DR71" t="str">
        <f t="shared" ca="1" si="280"/>
        <v/>
      </c>
      <c r="DS71" t="str">
        <f ca="1">_xlfn.IFNA(IF(INDEX('Tabela kolorów'!$A$1:$AP$42,MATCH(DP71,'Tabela kolorów'!$A$1:$AP$1,0),MATCH(DQ71,'Tabela kolorów'!$A$1:$A$42,0))=1,"+","-"),"")</f>
        <v>-</v>
      </c>
      <c r="DT71" s="1" t="str">
        <f ca="1">_xlfn.IFNA(IF(INDEX('Tabela kolorów'!$A$1:$AP$42,MATCH(DP71,'Tabela kolorów'!$A$1:$AP$1,0),MATCH(DR71,'Tabela kolorów'!$A$1:$A$42,0))=1,"+","-"),"")</f>
        <v/>
      </c>
      <c r="DU71" s="1" t="str">
        <f ca="1">_xlfn.IFNA(IF(INDEX('Tabela kolorów'!$A$1:$AP$42,MATCH(DQ71,'Tabela kolorów'!$A$1:$AP$1,0),MATCH(DR71,'Tabela kolorów'!$A$1:$A$42,0))=1,"+","-"),"")</f>
        <v/>
      </c>
      <c r="DV71" t="str">
        <f t="shared" ref="DV71:DV134" ca="1" si="358">IF(DO71&lt;&gt;"",IF(AND(OR(DS71="+",DS71=""),OR(DT71="+",DT71=""),OR(DU71="+",DU71="")),"Dopasowane","Nie dopasowane"),"")</f>
        <v>Nie dopasowane</v>
      </c>
      <c r="DW71" t="str">
        <f t="shared" ca="1" si="311"/>
        <v/>
      </c>
      <c r="DX71" t="str">
        <f t="shared" ca="1" si="312"/>
        <v/>
      </c>
      <c r="EA71">
        <v>65</v>
      </c>
      <c r="EB71" t="str">
        <f t="shared" ca="1" si="313"/>
        <v/>
      </c>
      <c r="EC71" t="str">
        <f ca="1">IF(EB71&lt;&gt;"",VLOOKUP(EB71,Tabela1[],3,FALSE),"")</f>
        <v/>
      </c>
      <c r="ED71" t="str">
        <f t="shared" ca="1" si="281"/>
        <v/>
      </c>
      <c r="EE71" t="str">
        <f t="shared" ca="1" si="281"/>
        <v/>
      </c>
      <c r="EF71" t="str">
        <f t="shared" ca="1" si="281"/>
        <v/>
      </c>
      <c r="EG71" t="str">
        <f t="shared" ca="1" si="281"/>
        <v/>
      </c>
      <c r="EH71" t="str">
        <f t="shared" ca="1" si="281"/>
        <v/>
      </c>
      <c r="EI71" t="str">
        <f t="shared" ca="1" si="281"/>
        <v/>
      </c>
      <c r="EJ71" t="str">
        <f t="shared" ca="1" si="281"/>
        <v/>
      </c>
      <c r="EK71" t="str">
        <f t="shared" ca="1" si="281"/>
        <v/>
      </c>
      <c r="EV71">
        <v>3</v>
      </c>
      <c r="EW71" t="str">
        <f t="shared" ca="1" si="314"/>
        <v>Czysty niebieski</v>
      </c>
      <c r="EX71" t="str">
        <f ca="1">_xlfn.IFNA(IF(VLOOKUP($EW71,Tabela1[#All],6,FALSE)&lt;&gt;0,VLOOKUP($EW71,Tabela1[#All],6,FALSE),""),"")</f>
        <v>cyraneczka</v>
      </c>
      <c r="EY71" t="str">
        <f ca="1">_xlfn.IFNA(IF(VLOOKUP($EW71,Tabela1[#All],7,FALSE)&lt;&gt;0,VLOOKUP($EW71,Tabela1[#All],7,FALSE),""),"")</f>
        <v/>
      </c>
      <c r="EZ71" t="str">
        <f ca="1">_xlfn.IFNA(IF(VLOOKUP($EW71,Tabela1[#All],8,FALSE)&lt;&gt;0,VLOOKUP($EW71,Tabela1[#All],8,FALSE),""),"")</f>
        <v/>
      </c>
      <c r="FA71" t="str">
        <f ca="1">_xlfn.IFNA(IF(VLOOKUP($EW71,Tabela1[#All],10,FALSE)&lt;&gt;"0",VLOOKUP($EW71,Tabela1[#All],10,FALSE),""),"")</f>
        <v>Nie</v>
      </c>
      <c r="FB71" t="str">
        <f t="shared" ca="1" si="315"/>
        <v/>
      </c>
      <c r="FC71" t="str">
        <f t="shared" ca="1" si="316"/>
        <v/>
      </c>
      <c r="FD71" t="str">
        <f t="shared" ca="1" si="317"/>
        <v/>
      </c>
      <c r="FE71" t="str">
        <f t="shared" ca="1" si="318"/>
        <v>cyraneczka</v>
      </c>
      <c r="FF71" t="str">
        <f t="shared" ca="1" si="319"/>
        <v/>
      </c>
      <c r="FG71" t="str">
        <f t="shared" ca="1" si="320"/>
        <v/>
      </c>
      <c r="FH71">
        <f t="shared" ca="1" si="321"/>
        <v>1</v>
      </c>
      <c r="FI71" t="str">
        <f t="shared" ref="FI71:FI134" ca="1" si="359">IF(FH71&lt;=3,_xlfn.TEXTJOIN(";",TRUE,FB71:FG71),"")</f>
        <v>cyraneczka</v>
      </c>
      <c r="FJ71" t="str">
        <f t="shared" ca="1" si="282"/>
        <v>cyraneczka</v>
      </c>
      <c r="FK71" t="str">
        <f t="shared" ca="1" si="282"/>
        <v/>
      </c>
      <c r="FL71" t="str">
        <f t="shared" ca="1" si="282"/>
        <v/>
      </c>
      <c r="FM71" t="str">
        <f ca="1">_xlfn.IFNA(IF(INDEX('Tabela kolorów'!$A$1:$AP$42,MATCH(FJ71,'Tabela kolorów'!$A$1:$AP$1,0),MATCH(FK71,'Tabela kolorów'!$A$1:$A$42,0))=1,"+","-"),"")</f>
        <v/>
      </c>
      <c r="FN71" s="1" t="str">
        <f ca="1">_xlfn.IFNA(IF(INDEX('Tabela kolorów'!$A$1:$AP$42,MATCH(FJ71,'Tabela kolorów'!$A$1:$AP$1,0),MATCH(FL71,'Tabela kolorów'!$A$1:$A$42,0))=1,"+","-"),"")</f>
        <v/>
      </c>
      <c r="FO71" s="1" t="str">
        <f ca="1">_xlfn.IFNA(IF(INDEX('Tabela kolorów'!$A$1:$AP$42,MATCH(FK71,'Tabela kolorów'!$A$1:$AP$1,0),MATCH(FL71,'Tabela kolorów'!$A$1:$A$42,0))=1,"+","-"),"")</f>
        <v/>
      </c>
      <c r="FP71" t="str">
        <f t="shared" ca="1" si="121"/>
        <v>Dopasowane</v>
      </c>
      <c r="FQ71" t="str">
        <f t="shared" ca="1" si="322"/>
        <v>Dopasowane</v>
      </c>
      <c r="FR71" t="str">
        <f t="shared" ca="1" si="323"/>
        <v>Czysty niebieski</v>
      </c>
      <c r="FU71">
        <v>65</v>
      </c>
      <c r="FV71" t="str">
        <f t="shared" ca="1" si="324"/>
        <v/>
      </c>
      <c r="FW71" t="str">
        <f ca="1">IF(FV71&lt;&gt;"",VLOOKUP(FV71,Tabela1[],3,FALSE),"")</f>
        <v/>
      </c>
      <c r="FX71" t="str">
        <f t="shared" ca="1" si="283"/>
        <v/>
      </c>
      <c r="FY71" t="str">
        <f t="shared" ca="1" si="283"/>
        <v/>
      </c>
      <c r="FZ71" t="str">
        <f t="shared" ca="1" si="283"/>
        <v/>
      </c>
      <c r="GA71" t="str">
        <f t="shared" ca="1" si="283"/>
        <v/>
      </c>
      <c r="GB71" t="str">
        <f t="shared" ca="1" si="283"/>
        <v/>
      </c>
      <c r="GC71" t="str">
        <f t="shared" ca="1" si="283"/>
        <v/>
      </c>
      <c r="GD71" t="str">
        <f t="shared" ca="1" si="283"/>
        <v/>
      </c>
      <c r="GE71" t="str">
        <f t="shared" ca="1" si="283"/>
        <v/>
      </c>
      <c r="GP71">
        <v>3</v>
      </c>
      <c r="GQ71" t="str">
        <f t="shared" ca="1" si="325"/>
        <v>Czysty niebieski</v>
      </c>
      <c r="GR71" t="str">
        <f ca="1">_xlfn.IFNA(IF(VLOOKUP($GQ71,Tabela1[#All],6,FALSE)&lt;&gt;0,VLOOKUP($GQ71,Tabela1[#All],6,FALSE),""),"")</f>
        <v>cyraneczka</v>
      </c>
      <c r="GS71" t="str">
        <f ca="1">_xlfn.IFNA(IF(VLOOKUP($GQ71,Tabela1[#All],7,FALSE)&lt;&gt;0,VLOOKUP($GQ71,Tabela1[#All],7,FALSE),""),"")</f>
        <v/>
      </c>
      <c r="GT71" t="str">
        <f ca="1">_xlfn.IFNA(IF(VLOOKUP($GQ71,Tabela1[#All],8,FALSE)&lt;&gt;0,VLOOKUP($GQ71,Tabela1[#All],8,FALSE),""),"")</f>
        <v/>
      </c>
      <c r="GU71" t="str">
        <f ca="1">_xlfn.IFNA(IF(VLOOKUP($GQ71,Tabela1[#All],10,FALSE)&lt;&gt;"0",VLOOKUP($GQ71,Tabela1[#All],10,FALSE),""),"")</f>
        <v>Nie</v>
      </c>
      <c r="GV71" t="str">
        <f t="shared" ca="1" si="326"/>
        <v/>
      </c>
      <c r="GW71" t="str">
        <f t="shared" ca="1" si="327"/>
        <v/>
      </c>
      <c r="GX71" t="str">
        <f t="shared" ca="1" si="328"/>
        <v/>
      </c>
      <c r="GY71" t="str">
        <f t="shared" ca="1" si="329"/>
        <v>cyraneczka</v>
      </c>
      <c r="GZ71" t="str">
        <f t="shared" ca="1" si="330"/>
        <v/>
      </c>
      <c r="HA71" t="str">
        <f t="shared" ca="1" si="331"/>
        <v/>
      </c>
      <c r="HB71">
        <f t="shared" ca="1" si="332"/>
        <v>1</v>
      </c>
      <c r="HC71" t="str">
        <f t="shared" ref="HC71:HC134" ca="1" si="360">IF(HB71&lt;=3,_xlfn.TEXTJOIN(";",TRUE,GV71:HA71),"")</f>
        <v>cyraneczka</v>
      </c>
      <c r="HD71" t="str">
        <f t="shared" ca="1" si="284"/>
        <v>cyraneczka</v>
      </c>
      <c r="HE71" t="str">
        <f t="shared" ca="1" si="284"/>
        <v/>
      </c>
      <c r="HF71" t="str">
        <f t="shared" ca="1" si="284"/>
        <v/>
      </c>
      <c r="HG71" t="str">
        <f ca="1">_xlfn.IFNA(IF(INDEX('Tabela kolorów'!$A$1:$AP$42,MATCH(HD71,'Tabela kolorów'!$A$1:$AP$1,0),MATCH(HE71,'Tabela kolorów'!$A$1:$A$42,0))=1,"+","-"),"")</f>
        <v/>
      </c>
      <c r="HH71" s="1" t="str">
        <f ca="1">_xlfn.IFNA(IF(INDEX('Tabela kolorów'!$A$1:$AP$42,MATCH(HD71,'Tabela kolorów'!$A$1:$AP$1,0),MATCH(HF71,'Tabela kolorów'!$A$1:$A$42,0))=1,"+","-"),"")</f>
        <v/>
      </c>
      <c r="HI71" s="1" t="str">
        <f ca="1">_xlfn.IFNA(IF(INDEX('Tabela kolorów'!$A$1:$AP$42,MATCH(HE71,'Tabela kolorów'!$A$1:$AP$1,0),MATCH(HF71,'Tabela kolorów'!$A$1:$A$42,0))=1,"+","-"),"")</f>
        <v/>
      </c>
      <c r="HJ71" t="str">
        <f t="shared" ca="1" si="122"/>
        <v>Dopasowane</v>
      </c>
      <c r="HK71" t="str">
        <f t="shared" ca="1" si="333"/>
        <v>Dopasowane</v>
      </c>
      <c r="HL71" t="str">
        <f t="shared" ca="1" si="334"/>
        <v>Czysty niebieski</v>
      </c>
      <c r="HO71">
        <v>65</v>
      </c>
      <c r="HP71" t="str">
        <f t="shared" ca="1" si="335"/>
        <v/>
      </c>
      <c r="HQ71" t="str">
        <f ca="1">IF(HP71&lt;&gt;"",VLOOKUP(HP71,Tabela1[],3,FALSE),"")</f>
        <v/>
      </c>
      <c r="HR71" t="str">
        <f t="shared" ca="1" si="285"/>
        <v/>
      </c>
      <c r="HS71" t="str">
        <f t="shared" ca="1" si="285"/>
        <v/>
      </c>
      <c r="HT71" t="str">
        <f t="shared" ca="1" si="285"/>
        <v/>
      </c>
      <c r="HU71" t="str">
        <f t="shared" ca="1" si="285"/>
        <v/>
      </c>
      <c r="HV71" t="str">
        <f t="shared" ca="1" si="285"/>
        <v/>
      </c>
      <c r="HW71" t="str">
        <f t="shared" ca="1" si="285"/>
        <v/>
      </c>
      <c r="HX71" t="str">
        <f t="shared" ca="1" si="285"/>
        <v/>
      </c>
      <c r="HY71" t="str">
        <f t="shared" ca="1" si="285"/>
        <v/>
      </c>
      <c r="IJ71">
        <v>3</v>
      </c>
      <c r="IK71" t="str">
        <f t="shared" ca="1" si="336"/>
        <v>Czysty niebieski</v>
      </c>
      <c r="IL71" t="str">
        <f ca="1">_xlfn.IFNA(IF(VLOOKUP($IK71,Tabela1[#All],6,FALSE)&lt;&gt;0,VLOOKUP($IK71,Tabela1[#All],6,FALSE),""),"")</f>
        <v>cyraneczka</v>
      </c>
      <c r="IM71" t="str">
        <f ca="1">_xlfn.IFNA(IF(VLOOKUP($IK71,Tabela1[#All],7,FALSE)&lt;&gt;0,VLOOKUP($IK71,Tabela1[#All],7,FALSE),""),"")</f>
        <v/>
      </c>
      <c r="IN71" t="str">
        <f ca="1">_xlfn.IFNA(IF(VLOOKUP($IK71,Tabela1[#All],8,FALSE)&lt;&gt;0,VLOOKUP($IK71,Tabela1[#All],8,FALSE),""),"")</f>
        <v/>
      </c>
      <c r="IO71" t="str">
        <f ca="1">_xlfn.IFNA(IF(VLOOKUP($IK71,Tabela1[#All],10,FALSE)&lt;&gt;"0",VLOOKUP($IK71,Tabela1[#All],10,FALSE),""),"")</f>
        <v>Nie</v>
      </c>
      <c r="IP71" t="str">
        <f t="shared" ca="1" si="337"/>
        <v/>
      </c>
      <c r="IQ71" t="str">
        <f t="shared" ca="1" si="338"/>
        <v/>
      </c>
      <c r="IR71" t="str">
        <f t="shared" ca="1" si="339"/>
        <v/>
      </c>
      <c r="IS71" t="str">
        <f t="shared" ca="1" si="340"/>
        <v>cyraneczka</v>
      </c>
      <c r="IT71" t="str">
        <f t="shared" ca="1" si="341"/>
        <v/>
      </c>
      <c r="IU71" t="str">
        <f t="shared" ca="1" si="342"/>
        <v/>
      </c>
      <c r="IV71">
        <f t="shared" ca="1" si="343"/>
        <v>1</v>
      </c>
      <c r="IW71" t="str">
        <f t="shared" ref="IW71:IW134" ca="1" si="361">IF(IV71&lt;=3,_xlfn.TEXTJOIN(";",TRUE,IP71:IU71),"")</f>
        <v>cyraneczka</v>
      </c>
      <c r="IX71" t="str">
        <f t="shared" ca="1" si="286"/>
        <v>cyraneczka</v>
      </c>
      <c r="IY71" t="str">
        <f t="shared" ca="1" si="286"/>
        <v/>
      </c>
      <c r="IZ71" t="str">
        <f t="shared" ca="1" si="286"/>
        <v/>
      </c>
      <c r="JA71" t="str">
        <f ca="1">_xlfn.IFNA(IF(INDEX('Tabela kolorów'!$A$1:$AP$42,MATCH(IX71,'Tabela kolorów'!$A$1:$AP$1,0),MATCH(IY71,'Tabela kolorów'!$A$1:$A$42,0))=1,"+","-"),"")</f>
        <v/>
      </c>
      <c r="JB71" s="1" t="str">
        <f ca="1">_xlfn.IFNA(IF(INDEX('Tabela kolorów'!$A$1:$AP$42,MATCH(IX71,'Tabela kolorów'!$A$1:$AP$1,0),MATCH(IZ71,'Tabela kolorów'!$A$1:$A$42,0))=1,"+","-"),"")</f>
        <v/>
      </c>
      <c r="JC71" s="1" t="str">
        <f ca="1">_xlfn.IFNA(IF(INDEX('Tabela kolorów'!$A$1:$AP$42,MATCH(IY71,'Tabela kolorów'!$A$1:$AP$1,0),MATCH(IZ71,'Tabela kolorów'!$A$1:$A$42,0))=1,"+","-"),"")</f>
        <v/>
      </c>
      <c r="JD71" t="str">
        <f t="shared" ca="1" si="123"/>
        <v>Dopasowane</v>
      </c>
      <c r="JE71" t="str">
        <f t="shared" ca="1" si="344"/>
        <v>Dopasowane</v>
      </c>
      <c r="JF71" t="str">
        <f t="shared" ca="1" si="345"/>
        <v>Czysty niebieski</v>
      </c>
      <c r="JI71">
        <v>65</v>
      </c>
      <c r="JJ71" t="str">
        <f t="shared" ca="1" si="346"/>
        <v/>
      </c>
      <c r="JK71" t="str">
        <f ca="1">IF(JJ71&lt;&gt;"",VLOOKUP(JJ71,Tabela1[],3,FALSE),"")</f>
        <v/>
      </c>
      <c r="JL71" t="str">
        <f t="shared" ca="1" si="287"/>
        <v/>
      </c>
      <c r="JM71" t="str">
        <f t="shared" ca="1" si="287"/>
        <v/>
      </c>
      <c r="JN71" t="str">
        <f t="shared" ca="1" si="287"/>
        <v/>
      </c>
      <c r="JO71" t="str">
        <f t="shared" ca="1" si="287"/>
        <v/>
      </c>
      <c r="JP71" t="str">
        <f t="shared" ca="1" si="287"/>
        <v/>
      </c>
      <c r="JQ71" t="str">
        <f t="shared" ca="1" si="287"/>
        <v/>
      </c>
      <c r="JR71" t="str">
        <f t="shared" ca="1" si="287"/>
        <v/>
      </c>
      <c r="JS71" t="str">
        <f t="shared" ca="1" si="287"/>
        <v/>
      </c>
      <c r="KD71">
        <v>3</v>
      </c>
      <c r="KE71" t="str">
        <f t="shared" ca="1" si="347"/>
        <v>Czysty niebieski</v>
      </c>
      <c r="KF71" t="str">
        <f ca="1">_xlfn.IFNA(IF(VLOOKUP($KE71,Tabela1[#All],6,FALSE)&lt;&gt;0,VLOOKUP($KE71,Tabela1[#All],6,FALSE),""),"")</f>
        <v>cyraneczka</v>
      </c>
      <c r="KG71" t="str">
        <f ca="1">_xlfn.IFNA(IF(VLOOKUP($KE71,Tabela1[#All],7,FALSE)&lt;&gt;0,VLOOKUP($KE71,Tabela1[#All],7,FALSE),""),"")</f>
        <v/>
      </c>
      <c r="KH71" t="str">
        <f ca="1">_xlfn.IFNA(IF(VLOOKUP($KE71,Tabela1[#All],8,FALSE)&lt;&gt;0,VLOOKUP($KE71,Tabela1[#All],8,FALSE),""),"")</f>
        <v/>
      </c>
      <c r="KI71" t="str">
        <f ca="1">_xlfn.IFNA(IF(VLOOKUP($KE71,Tabela1[#All],10,FALSE)&lt;&gt;"0",VLOOKUP($KE71,Tabela1[#All],10,FALSE),""),"")</f>
        <v>Nie</v>
      </c>
      <c r="KJ71" t="str">
        <f t="shared" ref="KJ71:KJ102" ca="1" si="362">IF($IK71&lt;&gt;"",$IL$2,"")</f>
        <v/>
      </c>
      <c r="KK71" t="str">
        <f t="shared" ref="KK71:KK102" ca="1" si="363">IF($IK71&lt;&gt;"",$IM$2,"")</f>
        <v/>
      </c>
      <c r="KL71" t="str">
        <f t="shared" ref="KL71:KL102" ca="1" si="364">IF($IK71&lt;&gt;"",$IN$2,"")</f>
        <v/>
      </c>
      <c r="KM71" t="str">
        <f t="shared" ca="1" si="348"/>
        <v>cyraneczka</v>
      </c>
      <c r="KN71" t="str">
        <f t="shared" ca="1" si="349"/>
        <v/>
      </c>
      <c r="KO71" t="str">
        <f t="shared" ca="1" si="350"/>
        <v/>
      </c>
      <c r="KP71">
        <f t="shared" ca="1" si="351"/>
        <v>1</v>
      </c>
      <c r="KQ71" t="str">
        <f t="shared" ref="KQ71:KQ134" ca="1" si="365">IF(KP71&lt;=3,_xlfn.TEXTJOIN(";",TRUE,KJ71:KO71),"")</f>
        <v>cyraneczka</v>
      </c>
      <c r="KR71" t="str">
        <f t="shared" ca="1" si="288"/>
        <v>cyraneczka</v>
      </c>
      <c r="KS71" t="str">
        <f t="shared" ca="1" si="288"/>
        <v/>
      </c>
      <c r="KT71" t="str">
        <f t="shared" ca="1" si="288"/>
        <v/>
      </c>
      <c r="KU71" t="str">
        <f ca="1">_xlfn.IFNA(IF(INDEX('Tabela kolorów'!$A$1:$AP$42,MATCH(KR71,'Tabela kolorów'!$A$1:$AP$1,0),MATCH(KS71,'Tabela kolorów'!$A$1:$A$42,0))=1,"+","-"),"")</f>
        <v/>
      </c>
      <c r="KV71" s="1" t="str">
        <f ca="1">_xlfn.IFNA(IF(INDEX('Tabela kolorów'!$A$1:$AP$42,MATCH(KR71,'Tabela kolorów'!$A$1:$AP$1,0),MATCH(KT71,'Tabela kolorów'!$A$1:$A$42,0))=1,"+","-"),"")</f>
        <v/>
      </c>
      <c r="KW71" s="1" t="str">
        <f ca="1">_xlfn.IFNA(IF(INDEX('Tabela kolorów'!$A$1:$AP$42,MATCH(KS71,'Tabela kolorów'!$A$1:$AP$1,0),MATCH(KT71,'Tabela kolorów'!$A$1:$A$42,0))=1,"+","-"),"")</f>
        <v/>
      </c>
      <c r="KX71" t="str">
        <f t="shared" ca="1" si="133"/>
        <v>Dopasowane</v>
      </c>
      <c r="KY71" t="str">
        <f t="shared" ca="1" si="352"/>
        <v>Dopasowane</v>
      </c>
      <c r="KZ71" t="str">
        <f t="shared" ca="1" si="353"/>
        <v>Czysty niebieski</v>
      </c>
      <c r="LC71">
        <v>65</v>
      </c>
      <c r="LD71" t="str">
        <f t="shared" ca="1" si="354"/>
        <v/>
      </c>
      <c r="LE71" t="str">
        <f ca="1">IF(LD71&lt;&gt;"",VLOOKUP(LD71,Tabela1[],3,FALSE),"")</f>
        <v/>
      </c>
      <c r="LF71" t="str">
        <f t="shared" ca="1" si="289"/>
        <v/>
      </c>
      <c r="LG71" t="str">
        <f t="shared" ca="1" si="289"/>
        <v/>
      </c>
      <c r="LH71" t="str">
        <f t="shared" ca="1" si="289"/>
        <v/>
      </c>
      <c r="LI71" t="str">
        <f t="shared" ca="1" si="289"/>
        <v/>
      </c>
      <c r="LJ71" t="str">
        <f t="shared" ca="1" si="289"/>
        <v/>
      </c>
      <c r="LK71" t="str">
        <f t="shared" ca="1" si="289"/>
        <v/>
      </c>
      <c r="LL71" t="str">
        <f t="shared" ca="1" si="289"/>
        <v/>
      </c>
      <c r="LM71" t="str">
        <f t="shared" ca="1" si="289"/>
        <v/>
      </c>
    </row>
    <row r="72" spans="12:325" x14ac:dyDescent="0.3">
      <c r="L72" s="679">
        <v>2</v>
      </c>
      <c r="M72" s="672" t="str">
        <f ca="1"/>
        <v>Czysty czarny</v>
      </c>
      <c r="N72" s="672" t="str">
        <f ca="1">_xlfn.IFNA(IF(VLOOKUP($M72,Tabela1[#All],6,FALSE)&lt;&gt;0,VLOOKUP($M72,Tabela1[#All],6,FALSE),""),"")</f>
        <v>czarny</v>
      </c>
      <c r="O72" s="672" t="str">
        <f ca="1">_xlfn.IFNA(IF(VLOOKUP($M72,Tabela1[#All],7,FALSE)&lt;&gt;0,VLOOKUP($M72,Tabela1[#All],7,FALSE),""),"")</f>
        <v/>
      </c>
      <c r="P72" s="672" t="str">
        <f ca="1">_xlfn.IFNA(IF(VLOOKUP($M72,Tabela1[#All],8,FALSE)&lt;&gt;0,VLOOKUP($M72,Tabela1[#All],8,FALSE),""),"")</f>
        <v/>
      </c>
      <c r="Q72" s="684" t="str">
        <f ca="1">_xlfn.IFNA(IF(VLOOKUP($M72,Tabela1[#All],10,FALSE)&lt;&gt;"0",VLOOKUP($M72,Tabela1[#All],10,FALSE),""),"")</f>
        <v>Nie</v>
      </c>
      <c r="R72" s="686" t="str">
        <f t="shared" ref="R72:R103" ca="1" si="366">IF(M72&lt;&gt;"",$N$2,"")</f>
        <v>czarny</v>
      </c>
      <c r="S72" s="672" t="str">
        <f t="shared" ref="S72:S103" ca="1" si="367">IF(M72&lt;&gt;"",$O$2,"")</f>
        <v>biały</v>
      </c>
      <c r="T72" s="672" t="str">
        <f t="shared" ref="T72:T103" ca="1" si="368">IF(M72&lt;&gt;"",$P$2,"")</f>
        <v/>
      </c>
      <c r="U72" s="672" t="str">
        <f t="shared" ref="U72:U103" ca="1" si="369">IF(AND(N72&lt;&gt;$N$2,N72&lt;&gt;$O$2,N72&lt;&gt;$P$2),N72,"")</f>
        <v/>
      </c>
      <c r="V72" s="672" t="str">
        <f t="shared" ref="V72:V103" ca="1" si="370">IF(AND(O72&lt;&gt;$N$2,O72&lt;&gt;$O$2,O72&lt;&gt;$P$2),O72,"")</f>
        <v/>
      </c>
      <c r="W72" s="672" t="str">
        <f t="shared" ref="W72:W103" ca="1" si="371">IF(AND(P72&lt;&gt;$N$2,P72&lt;&gt;$O$2,P72&lt;&gt;$P$2),P72,"")</f>
        <v/>
      </c>
      <c r="X72" s="687">
        <f t="shared" ref="X72:X103" ca="1" si="372">IF(M72&lt;&gt;"",IF(R72&lt;&gt;"",1,0)+IF(S72&lt;&gt;"",1,0)+IF(T72&lt;&gt;"",1,0)+IF(U72&lt;&gt;"",1,0)+IF(V72&lt;&gt;"",1,0)+IF(W72&lt;&gt;"",1,0),"")</f>
        <v>2</v>
      </c>
      <c r="Y72" s="686" t="str">
        <f t="shared" ca="1" si="129"/>
        <v>czarny;biały</v>
      </c>
      <c r="Z72" s="672" t="str">
        <f t="shared" ca="1" si="291"/>
        <v>czarny</v>
      </c>
      <c r="AA72" s="672" t="str">
        <f t="shared" ca="1" si="291"/>
        <v>biały</v>
      </c>
      <c r="AB72" s="679" t="str">
        <f t="shared" ca="1" si="291"/>
        <v/>
      </c>
      <c r="AC72" s="685" t="str">
        <f ca="1">_xlfn.IFNA(IF(INDEX('Tabela kolorów'!$A$1:$AP$42,MATCH(Z72,'Tabela kolorów'!$A$1:$AP$1,0),MATCH(AA72,'Tabela kolorów'!$A$1:$A$42,0))=1,"+","-"),"")</f>
        <v>+</v>
      </c>
      <c r="AD72" s="10" t="str">
        <f ca="1">_xlfn.IFNA(IF(INDEX('Tabela kolorów'!$A$1:$AP$42,MATCH(Z72,'Tabela kolorów'!$A$1:$AP$1,0),MATCH(AB72,'Tabela kolorów'!$A$1:$A$42,0))=1,"+","-"),"")</f>
        <v/>
      </c>
      <c r="AE72" s="10" t="str">
        <f ca="1">_xlfn.IFNA(IF(INDEX('Tabela kolorów'!$A$1:$AP$42,MATCH(AA72,'Tabela kolorów'!$A$1:$AP$1,0),MATCH(AB72,'Tabela kolorów'!$A$1:$A$42,0))=1,"+","-"),"")</f>
        <v/>
      </c>
      <c r="AF72" s="679" t="str">
        <f t="shared" ca="1" si="136"/>
        <v>Dopasowane</v>
      </c>
      <c r="AG72" s="688" t="str">
        <f t="shared" ref="AG72:AG103" ca="1" si="373">IF(AF72="Dopasowane",IF(IF(Q72="Tak",1,0)+IF($Q$2="Tak",1,0)&lt;=1,"Dopasowane","Nie dopasowane"),"")</f>
        <v>Dopasowane</v>
      </c>
      <c r="AH72" s="701" t="str">
        <f t="shared" ref="AH72:AH103" ca="1" si="374">IF(AG72="Dopasowane",M72,"")</f>
        <v>Czysty czarny</v>
      </c>
      <c r="AK72" s="10">
        <v>65</v>
      </c>
      <c r="AL72" s="672" t="str">
        <f t="shared" ca="1" si="355"/>
        <v/>
      </c>
      <c r="AM72" s="672" t="str">
        <f ca="1">IF(AL72&lt;&gt;"",VLOOKUP(AL72,Tabela1[],3,FALSE),"")</f>
        <v/>
      </c>
      <c r="AN72" s="672" t="str">
        <f t="shared" ca="1" si="290"/>
        <v/>
      </c>
      <c r="AO72" s="672" t="str">
        <f t="shared" ca="1" si="290"/>
        <v/>
      </c>
      <c r="AP72" s="672" t="str">
        <f t="shared" ca="1" si="290"/>
        <v/>
      </c>
      <c r="AQ72" s="672" t="str">
        <f t="shared" ca="1" si="290"/>
        <v/>
      </c>
      <c r="AR72" s="672" t="str">
        <f t="shared" ca="1" si="290"/>
        <v/>
      </c>
      <c r="AS72" s="672" t="str">
        <f t="shared" ca="1" si="290"/>
        <v/>
      </c>
      <c r="AT72" s="672" t="str">
        <f t="shared" ca="1" si="290"/>
        <v/>
      </c>
      <c r="AU72" s="672" t="str">
        <f t="shared" ca="1" si="290"/>
        <v/>
      </c>
      <c r="BG72" s="392"/>
      <c r="BH72">
        <v>4</v>
      </c>
      <c r="BI72" t="str">
        <f t="shared" ca="1" si="292"/>
        <v>Czysty niebieski</v>
      </c>
      <c r="BJ72" t="str">
        <f ca="1">_xlfn.IFNA(IF(VLOOKUP($BI72,Tabela1[#All],6,FALSE)&lt;&gt;0,VLOOKUP($BI72,Tabela1[#All],6,FALSE),""),"")</f>
        <v>cyraneczka</v>
      </c>
      <c r="BK72" t="str">
        <f ca="1">_xlfn.IFNA(IF(VLOOKUP($BI72,Tabela1[#All],7,FALSE)&lt;&gt;0,VLOOKUP($BI72,Tabela1[#All],7,FALSE),""),"")</f>
        <v/>
      </c>
      <c r="BL72" t="str">
        <f ca="1">_xlfn.IFNA(IF(VLOOKUP($BI72,Tabela1[#All],8,FALSE)&lt;&gt;0,VLOOKUP($BI72,Tabela1[#All],8,FALSE),""),"")</f>
        <v/>
      </c>
      <c r="BM72" t="str">
        <f ca="1">_xlfn.IFNA(IF(VLOOKUP($BI72,Tabela1[#All],10,FALSE)&lt;&gt;"0",VLOOKUP($BI72,Tabela1[#All],10,FALSE),""),"")</f>
        <v>Nie</v>
      </c>
      <c r="BN72" t="str">
        <f t="shared" ca="1" si="293"/>
        <v>czarny</v>
      </c>
      <c r="BO72" t="str">
        <f t="shared" ca="1" si="294"/>
        <v/>
      </c>
      <c r="BP72" t="str">
        <f t="shared" ca="1" si="295"/>
        <v/>
      </c>
      <c r="BQ72" t="str">
        <f t="shared" ca="1" si="296"/>
        <v>cyraneczka</v>
      </c>
      <c r="BR72" t="str">
        <f t="shared" ca="1" si="297"/>
        <v/>
      </c>
      <c r="BS72" t="str">
        <f t="shared" ca="1" si="298"/>
        <v/>
      </c>
      <c r="BT72">
        <f t="shared" ca="1" si="299"/>
        <v>2</v>
      </c>
      <c r="BU72" t="str">
        <f t="shared" ca="1" si="356"/>
        <v>czarny;cyraneczka</v>
      </c>
      <c r="BV72" t="str">
        <f t="shared" ca="1" si="278"/>
        <v>czarny</v>
      </c>
      <c r="BW72" t="str">
        <f t="shared" ca="1" si="278"/>
        <v>cyraneczka</v>
      </c>
      <c r="BX72" t="str">
        <f t="shared" ca="1" si="278"/>
        <v/>
      </c>
      <c r="BY72" t="str">
        <f ca="1">_xlfn.IFNA(IF(INDEX('Tabela kolorów'!$A$1:$AP$42,MATCH(BV72,'Tabela kolorów'!$A$1:$AP$1,0),MATCH(BW72,'Tabela kolorów'!$A$1:$A$42,0))=1,"+","-"),"")</f>
        <v>+</v>
      </c>
      <c r="BZ72" s="1" t="str">
        <f ca="1">_xlfn.IFNA(IF(INDEX('Tabela kolorów'!$A$1:$AP$42,MATCH(BV72,'Tabela kolorów'!$A$1:$AP$1,0),MATCH(BX72,'Tabela kolorów'!$A$1:$A$42,0))=1,"+","-"),"")</f>
        <v/>
      </c>
      <c r="CA72" s="1" t="str">
        <f ca="1">_xlfn.IFNA(IF(INDEX('Tabela kolorów'!$A$1:$AP$42,MATCH(BW72,'Tabela kolorów'!$A$1:$AP$1,0),MATCH(BX72,'Tabela kolorów'!$A$1:$A$42,0))=1,"+","-"),"")</f>
        <v/>
      </c>
      <c r="CB72" t="str">
        <f t="shared" ca="1" si="357"/>
        <v>Dopasowane</v>
      </c>
      <c r="CC72" t="str">
        <f t="shared" ca="1" si="300"/>
        <v>Dopasowane</v>
      </c>
      <c r="CD72" t="str">
        <f t="shared" ca="1" si="301"/>
        <v>Czysty niebieski</v>
      </c>
      <c r="CG72">
        <v>66</v>
      </c>
      <c r="CH72" t="str">
        <f t="shared" ca="1" si="302"/>
        <v/>
      </c>
      <c r="CI72" t="str">
        <f ca="1">IF(CH72&lt;&gt;"",VLOOKUP(CH72,Tabela1[],3,FALSE),"")</f>
        <v/>
      </c>
      <c r="CJ72" t="str">
        <f t="shared" ca="1" si="279"/>
        <v/>
      </c>
      <c r="CK72" t="str">
        <f t="shared" ca="1" si="279"/>
        <v/>
      </c>
      <c r="CL72" t="str">
        <f t="shared" ca="1" si="279"/>
        <v/>
      </c>
      <c r="CM72" t="str">
        <f t="shared" ca="1" si="279"/>
        <v/>
      </c>
      <c r="CN72" t="str">
        <f t="shared" ca="1" si="279"/>
        <v/>
      </c>
      <c r="CO72" t="str">
        <f t="shared" ca="1" si="279"/>
        <v/>
      </c>
      <c r="CP72" t="str">
        <f t="shared" ca="1" si="279"/>
        <v/>
      </c>
      <c r="CQ72" t="str">
        <f t="shared" ca="1" si="279"/>
        <v/>
      </c>
      <c r="DB72">
        <v>4</v>
      </c>
      <c r="DC72" t="str">
        <f t="shared" ca="1" si="303"/>
        <v>Czysty niebieski</v>
      </c>
      <c r="DD72" t="str">
        <f ca="1">_xlfn.IFNA(IF(VLOOKUP($DC72,Tabela1[#All],6,FALSE)&lt;&gt;0,VLOOKUP($DC72,Tabela1[#All],6,FALSE),""),"")</f>
        <v>cyraneczka</v>
      </c>
      <c r="DE72" t="str">
        <f ca="1">_xlfn.IFNA(IF(VLOOKUP($DC72,Tabela1[#All],7,FALSE)&lt;&gt;0,VLOOKUP($DC72,Tabela1[#All],7,FALSE),""),"")</f>
        <v/>
      </c>
      <c r="DF72" t="str">
        <f ca="1">_xlfn.IFNA(IF(VLOOKUP($DC72,Tabela1[#All],8,FALSE)&lt;&gt;0,VLOOKUP($DC72,Tabela1[#All],8,FALSE),""),"")</f>
        <v/>
      </c>
      <c r="DG72" t="str">
        <f ca="1">_xlfn.IFNA(IF(VLOOKUP($DC72,Tabela1[#All],10,FALSE)&lt;&gt;"0",VLOOKUP($DC72,Tabela1[#All],10,FALSE),""),"")</f>
        <v>Nie</v>
      </c>
      <c r="DH72" t="str">
        <f t="shared" ca="1" si="304"/>
        <v>cyraneczka</v>
      </c>
      <c r="DI72" t="str">
        <f t="shared" ca="1" si="305"/>
        <v/>
      </c>
      <c r="DJ72" t="str">
        <f t="shared" ca="1" si="306"/>
        <v/>
      </c>
      <c r="DK72" t="str">
        <f t="shared" ca="1" si="307"/>
        <v/>
      </c>
      <c r="DL72" t="str">
        <f t="shared" ca="1" si="308"/>
        <v/>
      </c>
      <c r="DM72" t="str">
        <f t="shared" ca="1" si="309"/>
        <v/>
      </c>
      <c r="DN72">
        <f t="shared" ca="1" si="310"/>
        <v>1</v>
      </c>
      <c r="DO72" t="str">
        <f t="shared" ca="1" si="134"/>
        <v>cyraneczka</v>
      </c>
      <c r="DP72" t="str">
        <f t="shared" ca="1" si="280"/>
        <v>cyraneczka</v>
      </c>
      <c r="DQ72" t="str">
        <f t="shared" ca="1" si="280"/>
        <v/>
      </c>
      <c r="DR72" t="str">
        <f t="shared" ca="1" si="280"/>
        <v/>
      </c>
      <c r="DS72" t="str">
        <f ca="1">_xlfn.IFNA(IF(INDEX('Tabela kolorów'!$A$1:$AP$42,MATCH(DP72,'Tabela kolorów'!$A$1:$AP$1,0),MATCH(DQ72,'Tabela kolorów'!$A$1:$A$42,0))=1,"+","-"),"")</f>
        <v/>
      </c>
      <c r="DT72" s="1" t="str">
        <f ca="1">_xlfn.IFNA(IF(INDEX('Tabela kolorów'!$A$1:$AP$42,MATCH(DP72,'Tabela kolorów'!$A$1:$AP$1,0),MATCH(DR72,'Tabela kolorów'!$A$1:$A$42,0))=1,"+","-"),"")</f>
        <v/>
      </c>
      <c r="DU72" s="1" t="str">
        <f ca="1">_xlfn.IFNA(IF(INDEX('Tabela kolorów'!$A$1:$AP$42,MATCH(DQ72,'Tabela kolorów'!$A$1:$AP$1,0),MATCH(DR72,'Tabela kolorów'!$A$1:$A$42,0))=1,"+","-"),"")</f>
        <v/>
      </c>
      <c r="DV72" t="str">
        <f t="shared" ca="1" si="358"/>
        <v>Dopasowane</v>
      </c>
      <c r="DW72" t="str">
        <f t="shared" ca="1" si="311"/>
        <v>Dopasowane</v>
      </c>
      <c r="DX72" t="str">
        <f t="shared" ca="1" si="312"/>
        <v>Czysty niebieski</v>
      </c>
      <c r="EA72">
        <v>66</v>
      </c>
      <c r="EB72" t="str">
        <f t="shared" ca="1" si="313"/>
        <v/>
      </c>
      <c r="EC72" t="str">
        <f ca="1">IF(EB72&lt;&gt;"",VLOOKUP(EB72,Tabela1[],3,FALSE),"")</f>
        <v/>
      </c>
      <c r="ED72" t="str">
        <f t="shared" ca="1" si="281"/>
        <v/>
      </c>
      <c r="EE72" t="str">
        <f t="shared" ca="1" si="281"/>
        <v/>
      </c>
      <c r="EF72" t="str">
        <f t="shared" ca="1" si="281"/>
        <v/>
      </c>
      <c r="EG72" t="str">
        <f t="shared" ca="1" si="281"/>
        <v/>
      </c>
      <c r="EH72" t="str">
        <f t="shared" ca="1" si="281"/>
        <v/>
      </c>
      <c r="EI72" t="str">
        <f t="shared" ca="1" si="281"/>
        <v/>
      </c>
      <c r="EJ72" t="str">
        <f t="shared" ca="1" si="281"/>
        <v/>
      </c>
      <c r="EK72" t="str">
        <f t="shared" ca="1" si="281"/>
        <v/>
      </c>
      <c r="EV72">
        <v>4</v>
      </c>
      <c r="EW72" t="str">
        <f t="shared" ca="1" si="314"/>
        <v/>
      </c>
      <c r="EX72" t="str">
        <f ca="1">_xlfn.IFNA(IF(VLOOKUP($EW72,Tabela1[#All],6,FALSE)&lt;&gt;0,VLOOKUP($EW72,Tabela1[#All],6,FALSE),""),"")</f>
        <v/>
      </c>
      <c r="EY72" t="str">
        <f ca="1">_xlfn.IFNA(IF(VLOOKUP($EW72,Tabela1[#All],7,FALSE)&lt;&gt;0,VLOOKUP($EW72,Tabela1[#All],7,FALSE),""),"")</f>
        <v/>
      </c>
      <c r="EZ72" t="str">
        <f ca="1">_xlfn.IFNA(IF(VLOOKUP($EW72,Tabela1[#All],8,FALSE)&lt;&gt;0,VLOOKUP($EW72,Tabela1[#All],8,FALSE),""),"")</f>
        <v/>
      </c>
      <c r="FA72" t="str">
        <f ca="1">_xlfn.IFNA(IF(VLOOKUP($EW72,Tabela1[#All],10,FALSE)&lt;&gt;"0",VLOOKUP($EW72,Tabela1[#All],10,FALSE),""),"")</f>
        <v/>
      </c>
      <c r="FB72" t="str">
        <f t="shared" ca="1" si="315"/>
        <v/>
      </c>
      <c r="FC72" t="str">
        <f t="shared" ca="1" si="316"/>
        <v/>
      </c>
      <c r="FD72" t="str">
        <f t="shared" ca="1" si="317"/>
        <v/>
      </c>
      <c r="FE72" t="str">
        <f t="shared" ca="1" si="318"/>
        <v/>
      </c>
      <c r="FF72" t="str">
        <f t="shared" ca="1" si="319"/>
        <v/>
      </c>
      <c r="FG72" t="str">
        <f t="shared" ca="1" si="320"/>
        <v/>
      </c>
      <c r="FH72" t="str">
        <f t="shared" ca="1" si="321"/>
        <v/>
      </c>
      <c r="FI72" t="str">
        <f t="shared" ca="1" si="359"/>
        <v/>
      </c>
      <c r="FJ72" t="str">
        <f t="shared" ca="1" si="282"/>
        <v/>
      </c>
      <c r="FK72" t="str">
        <f t="shared" ca="1" si="282"/>
        <v/>
      </c>
      <c r="FL72" t="str">
        <f t="shared" ca="1" si="282"/>
        <v/>
      </c>
      <c r="FM72" t="str">
        <f ca="1">_xlfn.IFNA(IF(INDEX('Tabela kolorów'!$A$1:$AP$42,MATCH(FJ72,'Tabela kolorów'!$A$1:$AP$1,0),MATCH(FK72,'Tabela kolorów'!$A$1:$A$42,0))=1,"+","-"),"")</f>
        <v/>
      </c>
      <c r="FN72" s="1" t="str">
        <f ca="1">_xlfn.IFNA(IF(INDEX('Tabela kolorów'!$A$1:$AP$42,MATCH(FJ72,'Tabela kolorów'!$A$1:$AP$1,0),MATCH(FL72,'Tabela kolorów'!$A$1:$A$42,0))=1,"+","-"),"")</f>
        <v/>
      </c>
      <c r="FO72" s="1" t="str">
        <f ca="1">_xlfn.IFNA(IF(INDEX('Tabela kolorów'!$A$1:$AP$42,MATCH(FK72,'Tabela kolorów'!$A$1:$AP$1,0),MATCH(FL72,'Tabela kolorów'!$A$1:$A$42,0))=1,"+","-"),"")</f>
        <v/>
      </c>
      <c r="FP72" t="str">
        <f t="shared" ref="FP72:FP135" ca="1" si="375">IF(FI72&lt;&gt;"",IF(AND(OR(FM72="+",FM72=""),OR(FN72="+",FN72=""),OR(FO72="+",FO72="")),"Dopasowane","Nie dopasowane"),"")</f>
        <v/>
      </c>
      <c r="FQ72" t="str">
        <f t="shared" ca="1" si="322"/>
        <v/>
      </c>
      <c r="FR72" t="str">
        <f t="shared" ca="1" si="323"/>
        <v/>
      </c>
      <c r="FU72">
        <v>66</v>
      </c>
      <c r="FV72" t="str">
        <f t="shared" ca="1" si="324"/>
        <v/>
      </c>
      <c r="FW72" t="str">
        <f ca="1">IF(FV72&lt;&gt;"",VLOOKUP(FV72,Tabela1[],3,FALSE),"")</f>
        <v/>
      </c>
      <c r="FX72" t="str">
        <f t="shared" ca="1" si="283"/>
        <v/>
      </c>
      <c r="FY72" t="str">
        <f t="shared" ca="1" si="283"/>
        <v/>
      </c>
      <c r="FZ72" t="str">
        <f t="shared" ca="1" si="283"/>
        <v/>
      </c>
      <c r="GA72" t="str">
        <f t="shared" ca="1" si="283"/>
        <v/>
      </c>
      <c r="GB72" t="str">
        <f t="shared" ca="1" si="283"/>
        <v/>
      </c>
      <c r="GC72" t="str">
        <f t="shared" ca="1" si="283"/>
        <v/>
      </c>
      <c r="GD72" t="str">
        <f t="shared" ca="1" si="283"/>
        <v/>
      </c>
      <c r="GE72" t="str">
        <f t="shared" ca="1" si="283"/>
        <v/>
      </c>
      <c r="GP72">
        <v>4</v>
      </c>
      <c r="GQ72" t="str">
        <f t="shared" ca="1" si="325"/>
        <v/>
      </c>
      <c r="GR72" t="str">
        <f ca="1">_xlfn.IFNA(IF(VLOOKUP($GQ72,Tabela1[#All],6,FALSE)&lt;&gt;0,VLOOKUP($GQ72,Tabela1[#All],6,FALSE),""),"")</f>
        <v/>
      </c>
      <c r="GS72" t="str">
        <f ca="1">_xlfn.IFNA(IF(VLOOKUP($GQ72,Tabela1[#All],7,FALSE)&lt;&gt;0,VLOOKUP($GQ72,Tabela1[#All],7,FALSE),""),"")</f>
        <v/>
      </c>
      <c r="GT72" t="str">
        <f ca="1">_xlfn.IFNA(IF(VLOOKUP($GQ72,Tabela1[#All],8,FALSE)&lt;&gt;0,VLOOKUP($GQ72,Tabela1[#All],8,FALSE),""),"")</f>
        <v/>
      </c>
      <c r="GU72" t="str">
        <f ca="1">_xlfn.IFNA(IF(VLOOKUP($GQ72,Tabela1[#All],10,FALSE)&lt;&gt;"0",VLOOKUP($GQ72,Tabela1[#All],10,FALSE),""),"")</f>
        <v/>
      </c>
      <c r="GV72" t="str">
        <f t="shared" ca="1" si="326"/>
        <v/>
      </c>
      <c r="GW72" t="str">
        <f t="shared" ca="1" si="327"/>
        <v/>
      </c>
      <c r="GX72" t="str">
        <f t="shared" ca="1" si="328"/>
        <v/>
      </c>
      <c r="GY72" t="str">
        <f t="shared" ca="1" si="329"/>
        <v/>
      </c>
      <c r="GZ72" t="str">
        <f t="shared" ca="1" si="330"/>
        <v/>
      </c>
      <c r="HA72" t="str">
        <f t="shared" ca="1" si="331"/>
        <v/>
      </c>
      <c r="HB72" t="str">
        <f t="shared" ca="1" si="332"/>
        <v/>
      </c>
      <c r="HC72" t="str">
        <f t="shared" ca="1" si="360"/>
        <v/>
      </c>
      <c r="HD72" t="str">
        <f t="shared" ca="1" si="284"/>
        <v/>
      </c>
      <c r="HE72" t="str">
        <f t="shared" ca="1" si="284"/>
        <v/>
      </c>
      <c r="HF72" t="str">
        <f t="shared" ca="1" si="284"/>
        <v/>
      </c>
      <c r="HG72" t="str">
        <f ca="1">_xlfn.IFNA(IF(INDEX('Tabela kolorów'!$A$1:$AP$42,MATCH(HD72,'Tabela kolorów'!$A$1:$AP$1,0),MATCH(HE72,'Tabela kolorów'!$A$1:$A$42,0))=1,"+","-"),"")</f>
        <v/>
      </c>
      <c r="HH72" s="1" t="str">
        <f ca="1">_xlfn.IFNA(IF(INDEX('Tabela kolorów'!$A$1:$AP$42,MATCH(HD72,'Tabela kolorów'!$A$1:$AP$1,0),MATCH(HF72,'Tabela kolorów'!$A$1:$A$42,0))=1,"+","-"),"")</f>
        <v/>
      </c>
      <c r="HI72" s="1" t="str">
        <f ca="1">_xlfn.IFNA(IF(INDEX('Tabela kolorów'!$A$1:$AP$42,MATCH(HE72,'Tabela kolorów'!$A$1:$AP$1,0),MATCH(HF72,'Tabela kolorów'!$A$1:$A$42,0))=1,"+","-"),"")</f>
        <v/>
      </c>
      <c r="HJ72" t="str">
        <f t="shared" ref="HJ72:HJ135" ca="1" si="376">IF(HC72&lt;&gt;"",IF(AND(OR(HG72="+",HG72=""),OR(HH72="+",HH72=""),OR(HI72="+",HI72="")),"Dopasowane","Nie dopasowane"),"")</f>
        <v/>
      </c>
      <c r="HK72" t="str">
        <f t="shared" ca="1" si="333"/>
        <v/>
      </c>
      <c r="HL72" t="str">
        <f t="shared" ca="1" si="334"/>
        <v/>
      </c>
      <c r="HO72">
        <v>66</v>
      </c>
      <c r="HP72" t="str">
        <f t="shared" ca="1" si="335"/>
        <v/>
      </c>
      <c r="HQ72" t="str">
        <f ca="1">IF(HP72&lt;&gt;"",VLOOKUP(HP72,Tabela1[],3,FALSE),"")</f>
        <v/>
      </c>
      <c r="HR72" t="str">
        <f t="shared" ca="1" si="285"/>
        <v/>
      </c>
      <c r="HS72" t="str">
        <f t="shared" ca="1" si="285"/>
        <v/>
      </c>
      <c r="HT72" t="str">
        <f t="shared" ca="1" si="285"/>
        <v/>
      </c>
      <c r="HU72" t="str">
        <f t="shared" ca="1" si="285"/>
        <v/>
      </c>
      <c r="HV72" t="str">
        <f t="shared" ca="1" si="285"/>
        <v/>
      </c>
      <c r="HW72" t="str">
        <f t="shared" ca="1" si="285"/>
        <v/>
      </c>
      <c r="HX72" t="str">
        <f t="shared" ca="1" si="285"/>
        <v/>
      </c>
      <c r="HY72" t="str">
        <f t="shared" ca="1" si="285"/>
        <v/>
      </c>
      <c r="IJ72">
        <v>4</v>
      </c>
      <c r="IK72" t="str">
        <f t="shared" ca="1" si="336"/>
        <v/>
      </c>
      <c r="IL72" t="str">
        <f ca="1">_xlfn.IFNA(IF(VLOOKUP($IK72,Tabela1[#All],6,FALSE)&lt;&gt;0,VLOOKUP($IK72,Tabela1[#All],6,FALSE),""),"")</f>
        <v/>
      </c>
      <c r="IM72" t="str">
        <f ca="1">_xlfn.IFNA(IF(VLOOKUP($IK72,Tabela1[#All],7,FALSE)&lt;&gt;0,VLOOKUP($IK72,Tabela1[#All],7,FALSE),""),"")</f>
        <v/>
      </c>
      <c r="IN72" t="str">
        <f ca="1">_xlfn.IFNA(IF(VLOOKUP($IK72,Tabela1[#All],8,FALSE)&lt;&gt;0,VLOOKUP($IK72,Tabela1[#All],8,FALSE),""),"")</f>
        <v/>
      </c>
      <c r="IO72" t="str">
        <f ca="1">_xlfn.IFNA(IF(VLOOKUP($IK72,Tabela1[#All],10,FALSE)&lt;&gt;"0",VLOOKUP($IK72,Tabela1[#All],10,FALSE),""),"")</f>
        <v/>
      </c>
      <c r="IP72" t="str">
        <f t="shared" ca="1" si="337"/>
        <v/>
      </c>
      <c r="IQ72" t="str">
        <f t="shared" ca="1" si="338"/>
        <v/>
      </c>
      <c r="IR72" t="str">
        <f t="shared" ca="1" si="339"/>
        <v/>
      </c>
      <c r="IS72" t="str">
        <f t="shared" ca="1" si="340"/>
        <v/>
      </c>
      <c r="IT72" t="str">
        <f t="shared" ca="1" si="341"/>
        <v/>
      </c>
      <c r="IU72" t="str">
        <f t="shared" ca="1" si="342"/>
        <v/>
      </c>
      <c r="IV72" t="str">
        <f t="shared" ca="1" si="343"/>
        <v/>
      </c>
      <c r="IW72" t="str">
        <f t="shared" ca="1" si="361"/>
        <v/>
      </c>
      <c r="IX72" t="str">
        <f t="shared" ca="1" si="286"/>
        <v/>
      </c>
      <c r="IY72" t="str">
        <f t="shared" ca="1" si="286"/>
        <v/>
      </c>
      <c r="IZ72" t="str">
        <f t="shared" ca="1" si="286"/>
        <v/>
      </c>
      <c r="JA72" t="str">
        <f ca="1">_xlfn.IFNA(IF(INDEX('Tabela kolorów'!$A$1:$AP$42,MATCH(IX72,'Tabela kolorów'!$A$1:$AP$1,0),MATCH(IY72,'Tabela kolorów'!$A$1:$A$42,0))=1,"+","-"),"")</f>
        <v/>
      </c>
      <c r="JB72" s="1" t="str">
        <f ca="1">_xlfn.IFNA(IF(INDEX('Tabela kolorów'!$A$1:$AP$42,MATCH(IX72,'Tabela kolorów'!$A$1:$AP$1,0),MATCH(IZ72,'Tabela kolorów'!$A$1:$A$42,0))=1,"+","-"),"")</f>
        <v/>
      </c>
      <c r="JC72" s="1" t="str">
        <f ca="1">_xlfn.IFNA(IF(INDEX('Tabela kolorów'!$A$1:$AP$42,MATCH(IY72,'Tabela kolorów'!$A$1:$AP$1,0),MATCH(IZ72,'Tabela kolorów'!$A$1:$A$42,0))=1,"+","-"),"")</f>
        <v/>
      </c>
      <c r="JD72" t="str">
        <f t="shared" ref="JD72:JD135" ca="1" si="377">IF(IW72&lt;&gt;"",IF(AND(OR(JA72="+",JA72=""),OR(JB72="+",JB72=""),OR(JC72="+",JC72="")),"Dopasowane","Nie dopasowane"),"")</f>
        <v/>
      </c>
      <c r="JE72" t="str">
        <f t="shared" ca="1" si="344"/>
        <v/>
      </c>
      <c r="JF72" t="str">
        <f t="shared" ca="1" si="345"/>
        <v/>
      </c>
      <c r="JI72">
        <v>66</v>
      </c>
      <c r="JJ72" t="str">
        <f t="shared" ca="1" si="346"/>
        <v/>
      </c>
      <c r="JK72" t="str">
        <f ca="1">IF(JJ72&lt;&gt;"",VLOOKUP(JJ72,Tabela1[],3,FALSE),"")</f>
        <v/>
      </c>
      <c r="JL72" t="str">
        <f t="shared" ca="1" si="287"/>
        <v/>
      </c>
      <c r="JM72" t="str">
        <f t="shared" ca="1" si="287"/>
        <v/>
      </c>
      <c r="JN72" t="str">
        <f t="shared" ca="1" si="287"/>
        <v/>
      </c>
      <c r="JO72" t="str">
        <f t="shared" ca="1" si="287"/>
        <v/>
      </c>
      <c r="JP72" t="str">
        <f t="shared" ca="1" si="287"/>
        <v/>
      </c>
      <c r="JQ72" t="str">
        <f t="shared" ca="1" si="287"/>
        <v/>
      </c>
      <c r="JR72" t="str">
        <f t="shared" ca="1" si="287"/>
        <v/>
      </c>
      <c r="JS72" t="str">
        <f t="shared" ca="1" si="287"/>
        <v/>
      </c>
      <c r="KD72">
        <v>4</v>
      </c>
      <c r="KE72" t="str">
        <f t="shared" ca="1" si="347"/>
        <v/>
      </c>
      <c r="KF72" t="str">
        <f ca="1">_xlfn.IFNA(IF(VLOOKUP($KE72,Tabela1[#All],6,FALSE)&lt;&gt;0,VLOOKUP($KE72,Tabela1[#All],6,FALSE),""),"")</f>
        <v/>
      </c>
      <c r="KG72" t="str">
        <f ca="1">_xlfn.IFNA(IF(VLOOKUP($KE72,Tabela1[#All],7,FALSE)&lt;&gt;0,VLOOKUP($KE72,Tabela1[#All],7,FALSE),""),"")</f>
        <v/>
      </c>
      <c r="KH72" t="str">
        <f ca="1">_xlfn.IFNA(IF(VLOOKUP($KE72,Tabela1[#All],8,FALSE)&lt;&gt;0,VLOOKUP($KE72,Tabela1[#All],8,FALSE),""),"")</f>
        <v/>
      </c>
      <c r="KI72" t="str">
        <f ca="1">_xlfn.IFNA(IF(VLOOKUP($KE72,Tabela1[#All],10,FALSE)&lt;&gt;"0",VLOOKUP($KE72,Tabela1[#All],10,FALSE),""),"")</f>
        <v/>
      </c>
      <c r="KJ72" t="str">
        <f t="shared" ca="1" si="362"/>
        <v/>
      </c>
      <c r="KK72" t="str">
        <f t="shared" ca="1" si="363"/>
        <v/>
      </c>
      <c r="KL72" t="str">
        <f t="shared" ca="1" si="364"/>
        <v/>
      </c>
      <c r="KM72" t="str">
        <f t="shared" ca="1" si="348"/>
        <v/>
      </c>
      <c r="KN72" t="str">
        <f t="shared" ca="1" si="349"/>
        <v/>
      </c>
      <c r="KO72" t="str">
        <f t="shared" ca="1" si="350"/>
        <v/>
      </c>
      <c r="KP72" t="str">
        <f t="shared" ca="1" si="351"/>
        <v/>
      </c>
      <c r="KQ72" t="str">
        <f t="shared" ca="1" si="365"/>
        <v/>
      </c>
      <c r="KR72" t="str">
        <f t="shared" ca="1" si="288"/>
        <v/>
      </c>
      <c r="KS72" t="str">
        <f t="shared" ca="1" si="288"/>
        <v/>
      </c>
      <c r="KT72" t="str">
        <f t="shared" ca="1" si="288"/>
        <v/>
      </c>
      <c r="KU72" t="str">
        <f ca="1">_xlfn.IFNA(IF(INDEX('Tabela kolorów'!$A$1:$AP$42,MATCH(KR72,'Tabela kolorów'!$A$1:$AP$1,0),MATCH(KS72,'Tabela kolorów'!$A$1:$A$42,0))=1,"+","-"),"")</f>
        <v/>
      </c>
      <c r="KV72" s="1" t="str">
        <f ca="1">_xlfn.IFNA(IF(INDEX('Tabela kolorów'!$A$1:$AP$42,MATCH(KR72,'Tabela kolorów'!$A$1:$AP$1,0),MATCH(KT72,'Tabela kolorów'!$A$1:$A$42,0))=1,"+","-"),"")</f>
        <v/>
      </c>
      <c r="KW72" s="1" t="str">
        <f ca="1">_xlfn.IFNA(IF(INDEX('Tabela kolorów'!$A$1:$AP$42,MATCH(KS72,'Tabela kolorów'!$A$1:$AP$1,0),MATCH(KT72,'Tabela kolorów'!$A$1:$A$42,0))=1,"+","-"),"")</f>
        <v/>
      </c>
      <c r="KX72" t="str">
        <f t="shared" ca="1" si="133"/>
        <v/>
      </c>
      <c r="KY72" t="str">
        <f t="shared" ca="1" si="352"/>
        <v/>
      </c>
      <c r="KZ72" t="str">
        <f t="shared" ca="1" si="353"/>
        <v/>
      </c>
      <c r="LC72">
        <v>66</v>
      </c>
      <c r="LD72" t="str">
        <f t="shared" ca="1" si="354"/>
        <v/>
      </c>
      <c r="LE72" t="str">
        <f ca="1">IF(LD72&lt;&gt;"",VLOOKUP(LD72,Tabela1[],3,FALSE),"")</f>
        <v/>
      </c>
      <c r="LF72" t="str">
        <f t="shared" ca="1" si="289"/>
        <v/>
      </c>
      <c r="LG72" t="str">
        <f t="shared" ca="1" si="289"/>
        <v/>
      </c>
      <c r="LH72" t="str">
        <f t="shared" ca="1" si="289"/>
        <v/>
      </c>
      <c r="LI72" t="str">
        <f t="shared" ca="1" si="289"/>
        <v/>
      </c>
      <c r="LJ72" t="str">
        <f t="shared" ca="1" si="289"/>
        <v/>
      </c>
      <c r="LK72" t="str">
        <f t="shared" ca="1" si="289"/>
        <v/>
      </c>
      <c r="LL72" t="str">
        <f t="shared" ca="1" si="289"/>
        <v/>
      </c>
      <c r="LM72" t="str">
        <f t="shared" ca="1" si="289"/>
        <v/>
      </c>
    </row>
    <row r="73" spans="12:325" x14ac:dyDescent="0.3">
      <c r="L73" s="679">
        <v>3</v>
      </c>
      <c r="M73" s="672" t="str">
        <f ca="1"/>
        <v>Czysty zielony</v>
      </c>
      <c r="N73" s="672" t="str">
        <f ca="1">_xlfn.IFNA(IF(VLOOKUP($M73,Tabela1[#All],6,FALSE)&lt;&gt;0,VLOOKUP($M73,Tabela1[#All],6,FALSE),""),"")</f>
        <v>zielony</v>
      </c>
      <c r="O73" s="672" t="str">
        <f ca="1">_xlfn.IFNA(IF(VLOOKUP($M73,Tabela1[#All],7,FALSE)&lt;&gt;0,VLOOKUP($M73,Tabela1[#All],7,FALSE),""),"")</f>
        <v/>
      </c>
      <c r="P73" s="672" t="str">
        <f ca="1">_xlfn.IFNA(IF(VLOOKUP($M73,Tabela1[#All],8,FALSE)&lt;&gt;0,VLOOKUP($M73,Tabela1[#All],8,FALSE),""),"")</f>
        <v/>
      </c>
      <c r="Q73" s="684" t="str">
        <f ca="1">_xlfn.IFNA(IF(VLOOKUP($M73,Tabela1[#All],10,FALSE)&lt;&gt;"0",VLOOKUP($M73,Tabela1[#All],10,FALSE),""),"")</f>
        <v>Nie</v>
      </c>
      <c r="R73" s="686" t="str">
        <f t="shared" ca="1" si="366"/>
        <v>czarny</v>
      </c>
      <c r="S73" s="672" t="str">
        <f t="shared" ca="1" si="367"/>
        <v>biały</v>
      </c>
      <c r="T73" s="672" t="str">
        <f t="shared" ca="1" si="368"/>
        <v/>
      </c>
      <c r="U73" s="672" t="str">
        <f t="shared" ca="1" si="369"/>
        <v>zielony</v>
      </c>
      <c r="V73" s="672" t="str">
        <f t="shared" ca="1" si="370"/>
        <v/>
      </c>
      <c r="W73" s="672" t="str">
        <f t="shared" ca="1" si="371"/>
        <v/>
      </c>
      <c r="X73" s="687">
        <f t="shared" ca="1" si="372"/>
        <v>3</v>
      </c>
      <c r="Y73" s="686" t="str">
        <f t="shared" ref="Y73:Y136" ca="1" si="378">IF(X73&lt;=3,_xlfn.TEXTJOIN(";",TRUE,R73:W73),"")</f>
        <v>czarny;biały;zielony</v>
      </c>
      <c r="Z73" s="672" t="str">
        <f t="shared" ca="1" si="291"/>
        <v>czarny</v>
      </c>
      <c r="AA73" s="672" t="str">
        <f t="shared" ca="1" si="291"/>
        <v>biały</v>
      </c>
      <c r="AB73" s="679" t="str">
        <f t="shared" ca="1" si="291"/>
        <v>zielony</v>
      </c>
      <c r="AC73" s="685" t="str">
        <f ca="1">_xlfn.IFNA(IF(INDEX('Tabela kolorów'!$A$1:$AP$42,MATCH(Z73,'Tabela kolorów'!$A$1:$AP$1,0),MATCH(AA73,'Tabela kolorów'!$A$1:$A$42,0))=1,"+","-"),"")</f>
        <v>+</v>
      </c>
      <c r="AD73" s="10" t="str">
        <f ca="1">_xlfn.IFNA(IF(INDEX('Tabela kolorów'!$A$1:$AP$42,MATCH(Z73,'Tabela kolorów'!$A$1:$AP$1,0),MATCH(AB73,'Tabela kolorów'!$A$1:$A$42,0))=1,"+","-"),"")</f>
        <v>+</v>
      </c>
      <c r="AE73" s="10" t="str">
        <f ca="1">_xlfn.IFNA(IF(INDEX('Tabela kolorów'!$A$1:$AP$42,MATCH(AA73,'Tabela kolorów'!$A$1:$AP$1,0),MATCH(AB73,'Tabela kolorów'!$A$1:$A$42,0))=1,"+","-"),"")</f>
        <v>+</v>
      </c>
      <c r="AF73" s="679" t="str">
        <f t="shared" ref="AF73:AF136" ca="1" si="379">IF(Y73&lt;&gt;"",IF(AND(OR(AC73="+",AC73=""),OR(AD73="+",AD73=""),OR(AE73="+",AE73="")),"Dopasowane","Nie dopasowane"),"")</f>
        <v>Dopasowane</v>
      </c>
      <c r="AG73" s="688" t="str">
        <f t="shared" ca="1" si="373"/>
        <v>Dopasowane</v>
      </c>
      <c r="AH73" s="701" t="str">
        <f t="shared" ca="1" si="374"/>
        <v>Czysty zielony</v>
      </c>
      <c r="AK73" s="10">
        <v>66</v>
      </c>
      <c r="AL73" s="672" t="str">
        <f t="shared" ca="1" si="355"/>
        <v/>
      </c>
      <c r="AM73" s="672" t="str">
        <f ca="1">IF(AL73&lt;&gt;"",VLOOKUP(AL73,Tabela1[],3,FALSE),"")</f>
        <v/>
      </c>
      <c r="AN73" s="672" t="str">
        <f t="shared" ca="1" si="290"/>
        <v/>
      </c>
      <c r="AO73" s="672" t="str">
        <f t="shared" ca="1" si="290"/>
        <v/>
      </c>
      <c r="AP73" s="672" t="str">
        <f t="shared" ca="1" si="290"/>
        <v/>
      </c>
      <c r="AQ73" s="672" t="str">
        <f t="shared" ca="1" si="290"/>
        <v/>
      </c>
      <c r="AR73" s="672" t="str">
        <f t="shared" ca="1" si="290"/>
        <v/>
      </c>
      <c r="AS73" s="672" t="str">
        <f t="shared" ca="1" si="290"/>
        <v/>
      </c>
      <c r="AT73" s="672" t="str">
        <f t="shared" ca="1" si="290"/>
        <v/>
      </c>
      <c r="AU73" s="672" t="str">
        <f t="shared" ca="1" si="290"/>
        <v/>
      </c>
      <c r="BG73" s="392"/>
      <c r="BH73">
        <v>5</v>
      </c>
      <c r="BI73" t="str">
        <f t="shared" ca="1" si="292"/>
        <v>czysty szkarłat</v>
      </c>
      <c r="BJ73" t="str">
        <f ca="1">_xlfn.IFNA(IF(VLOOKUP($BI73,Tabela1[#All],6,FALSE)&lt;&gt;0,VLOOKUP($BI73,Tabela1[#All],6,FALSE),""),"")</f>
        <v>ciemny czerwony</v>
      </c>
      <c r="BK73" t="str">
        <f ca="1">_xlfn.IFNA(IF(VLOOKUP($BI73,Tabela1[#All],7,FALSE)&lt;&gt;0,VLOOKUP($BI73,Tabela1[#All],7,FALSE),""),"")</f>
        <v/>
      </c>
      <c r="BL73" t="str">
        <f ca="1">_xlfn.IFNA(IF(VLOOKUP($BI73,Tabela1[#All],8,FALSE)&lt;&gt;0,VLOOKUP($BI73,Tabela1[#All],8,FALSE),""),"")</f>
        <v/>
      </c>
      <c r="BM73" t="str">
        <f ca="1">_xlfn.IFNA(IF(VLOOKUP($BI73,Tabela1[#All],10,FALSE)&lt;&gt;"0",VLOOKUP($BI73,Tabela1[#All],10,FALSE),""),"")</f>
        <v>Nie</v>
      </c>
      <c r="BN73" t="str">
        <f t="shared" ca="1" si="293"/>
        <v>czarny</v>
      </c>
      <c r="BO73" t="str">
        <f t="shared" ca="1" si="294"/>
        <v/>
      </c>
      <c r="BP73" t="str">
        <f t="shared" ca="1" si="295"/>
        <v/>
      </c>
      <c r="BQ73" t="str">
        <f t="shared" ca="1" si="296"/>
        <v>ciemny czerwony</v>
      </c>
      <c r="BR73" t="str">
        <f t="shared" ca="1" si="297"/>
        <v/>
      </c>
      <c r="BS73" t="str">
        <f t="shared" ca="1" si="298"/>
        <v/>
      </c>
      <c r="BT73">
        <f t="shared" ca="1" si="299"/>
        <v>2</v>
      </c>
      <c r="BU73" t="str">
        <f t="shared" ca="1" si="356"/>
        <v>czarny;ciemny czerwony</v>
      </c>
      <c r="BV73" t="str">
        <f t="shared" ca="1" si="278"/>
        <v>czarny</v>
      </c>
      <c r="BW73" t="str">
        <f t="shared" ca="1" si="278"/>
        <v>ciemny czerwony</v>
      </c>
      <c r="BX73" t="str">
        <f t="shared" ca="1" si="278"/>
        <v/>
      </c>
      <c r="BY73" t="str">
        <f ca="1">_xlfn.IFNA(IF(INDEX('Tabela kolorów'!$A$1:$AP$42,MATCH(BV73,'Tabela kolorów'!$A$1:$AP$1,0),MATCH(BW73,'Tabela kolorów'!$A$1:$A$42,0))=1,"+","-"),"")</f>
        <v>+</v>
      </c>
      <c r="BZ73" s="1" t="str">
        <f ca="1">_xlfn.IFNA(IF(INDEX('Tabela kolorów'!$A$1:$AP$42,MATCH(BV73,'Tabela kolorów'!$A$1:$AP$1,0),MATCH(BX73,'Tabela kolorów'!$A$1:$A$42,0))=1,"+","-"),"")</f>
        <v/>
      </c>
      <c r="CA73" s="1" t="str">
        <f ca="1">_xlfn.IFNA(IF(INDEX('Tabela kolorów'!$A$1:$AP$42,MATCH(BW73,'Tabela kolorów'!$A$1:$AP$1,0),MATCH(BX73,'Tabela kolorów'!$A$1:$A$42,0))=1,"+","-"),"")</f>
        <v/>
      </c>
      <c r="CB73" t="str">
        <f t="shared" ca="1" si="357"/>
        <v>Dopasowane</v>
      </c>
      <c r="CC73" t="str">
        <f t="shared" ca="1" si="300"/>
        <v>Dopasowane</v>
      </c>
      <c r="CD73" t="str">
        <f t="shared" ca="1" si="301"/>
        <v>czysty szkarłat</v>
      </c>
      <c r="CG73">
        <v>67</v>
      </c>
      <c r="CH73" t="str">
        <f t="shared" ca="1" si="302"/>
        <v/>
      </c>
      <c r="CI73" t="str">
        <f ca="1">IF(CH73&lt;&gt;"",VLOOKUP(CH73,Tabela1[],3,FALSE),"")</f>
        <v/>
      </c>
      <c r="CJ73" t="str">
        <f t="shared" ca="1" si="279"/>
        <v/>
      </c>
      <c r="CK73" t="str">
        <f t="shared" ca="1" si="279"/>
        <v/>
      </c>
      <c r="CL73" t="str">
        <f t="shared" ca="1" si="279"/>
        <v/>
      </c>
      <c r="CM73" t="str">
        <f t="shared" ca="1" si="279"/>
        <v/>
      </c>
      <c r="CN73" t="str">
        <f t="shared" ca="1" si="279"/>
        <v/>
      </c>
      <c r="CO73" t="str">
        <f t="shared" ca="1" si="279"/>
        <v/>
      </c>
      <c r="CP73" t="str">
        <f t="shared" ca="1" si="279"/>
        <v/>
      </c>
      <c r="CQ73" t="str">
        <f t="shared" ca="1" si="279"/>
        <v/>
      </c>
      <c r="DB73">
        <v>5</v>
      </c>
      <c r="DC73" t="str">
        <f t="shared" ca="1" si="303"/>
        <v>czysty szkarłat</v>
      </c>
      <c r="DD73" t="str">
        <f ca="1">_xlfn.IFNA(IF(VLOOKUP($DC73,Tabela1[#All],6,FALSE)&lt;&gt;0,VLOOKUP($DC73,Tabela1[#All],6,FALSE),""),"")</f>
        <v>ciemny czerwony</v>
      </c>
      <c r="DE73" t="str">
        <f ca="1">_xlfn.IFNA(IF(VLOOKUP($DC73,Tabela1[#All],7,FALSE)&lt;&gt;0,VLOOKUP($DC73,Tabela1[#All],7,FALSE),""),"")</f>
        <v/>
      </c>
      <c r="DF73" t="str">
        <f ca="1">_xlfn.IFNA(IF(VLOOKUP($DC73,Tabela1[#All],8,FALSE)&lt;&gt;0,VLOOKUP($DC73,Tabela1[#All],8,FALSE),""),"")</f>
        <v/>
      </c>
      <c r="DG73" t="str">
        <f ca="1">_xlfn.IFNA(IF(VLOOKUP($DC73,Tabela1[#All],10,FALSE)&lt;&gt;"0",VLOOKUP($DC73,Tabela1[#All],10,FALSE),""),"")</f>
        <v>Nie</v>
      </c>
      <c r="DH73" t="str">
        <f t="shared" ca="1" si="304"/>
        <v>cyraneczka</v>
      </c>
      <c r="DI73" t="str">
        <f t="shared" ca="1" si="305"/>
        <v/>
      </c>
      <c r="DJ73" t="str">
        <f t="shared" ca="1" si="306"/>
        <v/>
      </c>
      <c r="DK73" t="str">
        <f t="shared" ca="1" si="307"/>
        <v>ciemny czerwony</v>
      </c>
      <c r="DL73" t="str">
        <f t="shared" ca="1" si="308"/>
        <v/>
      </c>
      <c r="DM73" t="str">
        <f t="shared" ca="1" si="309"/>
        <v/>
      </c>
      <c r="DN73">
        <f t="shared" ca="1" si="310"/>
        <v>2</v>
      </c>
      <c r="DO73" t="str">
        <f t="shared" ca="1" si="134"/>
        <v>cyraneczka;ciemny czerwony</v>
      </c>
      <c r="DP73" t="str">
        <f t="shared" ca="1" si="280"/>
        <v>cyraneczka</v>
      </c>
      <c r="DQ73" t="str">
        <f t="shared" ca="1" si="280"/>
        <v>ciemny czerwony</v>
      </c>
      <c r="DR73" t="str">
        <f t="shared" ca="1" si="280"/>
        <v/>
      </c>
      <c r="DS73" t="str">
        <f ca="1">_xlfn.IFNA(IF(INDEX('Tabela kolorów'!$A$1:$AP$42,MATCH(DP73,'Tabela kolorów'!$A$1:$AP$1,0),MATCH(DQ73,'Tabela kolorów'!$A$1:$A$42,0))=1,"+","-"),"")</f>
        <v>-</v>
      </c>
      <c r="DT73" s="1" t="str">
        <f ca="1">_xlfn.IFNA(IF(INDEX('Tabela kolorów'!$A$1:$AP$42,MATCH(DP73,'Tabela kolorów'!$A$1:$AP$1,0),MATCH(DR73,'Tabela kolorów'!$A$1:$A$42,0))=1,"+","-"),"")</f>
        <v/>
      </c>
      <c r="DU73" s="1" t="str">
        <f ca="1">_xlfn.IFNA(IF(INDEX('Tabela kolorów'!$A$1:$AP$42,MATCH(DQ73,'Tabela kolorów'!$A$1:$AP$1,0),MATCH(DR73,'Tabela kolorów'!$A$1:$A$42,0))=1,"+","-"),"")</f>
        <v/>
      </c>
      <c r="DV73" t="str">
        <f t="shared" ca="1" si="358"/>
        <v>Nie dopasowane</v>
      </c>
      <c r="DW73" t="str">
        <f t="shared" ca="1" si="311"/>
        <v/>
      </c>
      <c r="DX73" t="str">
        <f t="shared" ca="1" si="312"/>
        <v/>
      </c>
      <c r="EA73">
        <v>67</v>
      </c>
      <c r="EB73" t="str">
        <f t="shared" ca="1" si="313"/>
        <v/>
      </c>
      <c r="EC73" t="str">
        <f ca="1">IF(EB73&lt;&gt;"",VLOOKUP(EB73,Tabela1[],3,FALSE),"")</f>
        <v/>
      </c>
      <c r="ED73" t="str">
        <f t="shared" ca="1" si="281"/>
        <v/>
      </c>
      <c r="EE73" t="str">
        <f t="shared" ca="1" si="281"/>
        <v/>
      </c>
      <c r="EF73" t="str">
        <f t="shared" ca="1" si="281"/>
        <v/>
      </c>
      <c r="EG73" t="str">
        <f t="shared" ca="1" si="281"/>
        <v/>
      </c>
      <c r="EH73" t="str">
        <f t="shared" ca="1" si="281"/>
        <v/>
      </c>
      <c r="EI73" t="str">
        <f t="shared" ca="1" si="281"/>
        <v/>
      </c>
      <c r="EJ73" t="str">
        <f t="shared" ca="1" si="281"/>
        <v/>
      </c>
      <c r="EK73" t="str">
        <f t="shared" ca="1" si="281"/>
        <v/>
      </c>
      <c r="EV73">
        <v>5</v>
      </c>
      <c r="EW73" t="str">
        <f t="shared" ca="1" si="314"/>
        <v/>
      </c>
      <c r="EX73" t="str">
        <f ca="1">_xlfn.IFNA(IF(VLOOKUP($EW73,Tabela1[#All],6,FALSE)&lt;&gt;0,VLOOKUP($EW73,Tabela1[#All],6,FALSE),""),"")</f>
        <v/>
      </c>
      <c r="EY73" t="str">
        <f ca="1">_xlfn.IFNA(IF(VLOOKUP($EW73,Tabela1[#All],7,FALSE)&lt;&gt;0,VLOOKUP($EW73,Tabela1[#All],7,FALSE),""),"")</f>
        <v/>
      </c>
      <c r="EZ73" t="str">
        <f ca="1">_xlfn.IFNA(IF(VLOOKUP($EW73,Tabela1[#All],8,FALSE)&lt;&gt;0,VLOOKUP($EW73,Tabela1[#All],8,FALSE),""),"")</f>
        <v/>
      </c>
      <c r="FA73" t="str">
        <f ca="1">_xlfn.IFNA(IF(VLOOKUP($EW73,Tabela1[#All],10,FALSE)&lt;&gt;"0",VLOOKUP($EW73,Tabela1[#All],10,FALSE),""),"")</f>
        <v/>
      </c>
      <c r="FB73" t="str">
        <f t="shared" ca="1" si="315"/>
        <v/>
      </c>
      <c r="FC73" t="str">
        <f t="shared" ca="1" si="316"/>
        <v/>
      </c>
      <c r="FD73" t="str">
        <f t="shared" ca="1" si="317"/>
        <v/>
      </c>
      <c r="FE73" t="str">
        <f t="shared" ca="1" si="318"/>
        <v/>
      </c>
      <c r="FF73" t="str">
        <f t="shared" ca="1" si="319"/>
        <v/>
      </c>
      <c r="FG73" t="str">
        <f t="shared" ca="1" si="320"/>
        <v/>
      </c>
      <c r="FH73" t="str">
        <f t="shared" ca="1" si="321"/>
        <v/>
      </c>
      <c r="FI73" t="str">
        <f t="shared" ca="1" si="359"/>
        <v/>
      </c>
      <c r="FJ73" t="str">
        <f t="shared" ca="1" si="282"/>
        <v/>
      </c>
      <c r="FK73" t="str">
        <f t="shared" ca="1" si="282"/>
        <v/>
      </c>
      <c r="FL73" t="str">
        <f t="shared" ca="1" si="282"/>
        <v/>
      </c>
      <c r="FM73" t="str">
        <f ca="1">_xlfn.IFNA(IF(INDEX('Tabela kolorów'!$A$1:$AP$42,MATCH(FJ73,'Tabela kolorów'!$A$1:$AP$1,0),MATCH(FK73,'Tabela kolorów'!$A$1:$A$42,0))=1,"+","-"),"")</f>
        <v/>
      </c>
      <c r="FN73" s="1" t="str">
        <f ca="1">_xlfn.IFNA(IF(INDEX('Tabela kolorów'!$A$1:$AP$42,MATCH(FJ73,'Tabela kolorów'!$A$1:$AP$1,0),MATCH(FL73,'Tabela kolorów'!$A$1:$A$42,0))=1,"+","-"),"")</f>
        <v/>
      </c>
      <c r="FO73" s="1" t="str">
        <f ca="1">_xlfn.IFNA(IF(INDEX('Tabela kolorów'!$A$1:$AP$42,MATCH(FK73,'Tabela kolorów'!$A$1:$AP$1,0),MATCH(FL73,'Tabela kolorów'!$A$1:$A$42,0))=1,"+","-"),"")</f>
        <v/>
      </c>
      <c r="FP73" t="str">
        <f t="shared" ca="1" si="375"/>
        <v/>
      </c>
      <c r="FQ73" t="str">
        <f t="shared" ca="1" si="322"/>
        <v/>
      </c>
      <c r="FR73" t="str">
        <f t="shared" ca="1" si="323"/>
        <v/>
      </c>
      <c r="FU73">
        <v>67</v>
      </c>
      <c r="FV73" t="str">
        <f t="shared" ca="1" si="324"/>
        <v/>
      </c>
      <c r="FW73" t="str">
        <f ca="1">IF(FV73&lt;&gt;"",VLOOKUP(FV73,Tabela1[],3,FALSE),"")</f>
        <v/>
      </c>
      <c r="FX73" t="str">
        <f t="shared" ca="1" si="283"/>
        <v/>
      </c>
      <c r="FY73" t="str">
        <f t="shared" ca="1" si="283"/>
        <v/>
      </c>
      <c r="FZ73" t="str">
        <f t="shared" ca="1" si="283"/>
        <v/>
      </c>
      <c r="GA73" t="str">
        <f t="shared" ca="1" si="283"/>
        <v/>
      </c>
      <c r="GB73" t="str">
        <f t="shared" ca="1" si="283"/>
        <v/>
      </c>
      <c r="GC73" t="str">
        <f t="shared" ca="1" si="283"/>
        <v/>
      </c>
      <c r="GD73" t="str">
        <f t="shared" ca="1" si="283"/>
        <v/>
      </c>
      <c r="GE73" t="str">
        <f t="shared" ca="1" si="283"/>
        <v/>
      </c>
      <c r="GP73">
        <v>5</v>
      </c>
      <c r="GQ73" t="str">
        <f t="shared" ca="1" si="325"/>
        <v/>
      </c>
      <c r="GR73" t="str">
        <f ca="1">_xlfn.IFNA(IF(VLOOKUP($GQ73,Tabela1[#All],6,FALSE)&lt;&gt;0,VLOOKUP($GQ73,Tabela1[#All],6,FALSE),""),"")</f>
        <v/>
      </c>
      <c r="GS73" t="str">
        <f ca="1">_xlfn.IFNA(IF(VLOOKUP($GQ73,Tabela1[#All],7,FALSE)&lt;&gt;0,VLOOKUP($GQ73,Tabela1[#All],7,FALSE),""),"")</f>
        <v/>
      </c>
      <c r="GT73" t="str">
        <f ca="1">_xlfn.IFNA(IF(VLOOKUP($GQ73,Tabela1[#All],8,FALSE)&lt;&gt;0,VLOOKUP($GQ73,Tabela1[#All],8,FALSE),""),"")</f>
        <v/>
      </c>
      <c r="GU73" t="str">
        <f ca="1">_xlfn.IFNA(IF(VLOOKUP($GQ73,Tabela1[#All],10,FALSE)&lt;&gt;"0",VLOOKUP($GQ73,Tabela1[#All],10,FALSE),""),"")</f>
        <v/>
      </c>
      <c r="GV73" t="str">
        <f t="shared" ca="1" si="326"/>
        <v/>
      </c>
      <c r="GW73" t="str">
        <f t="shared" ca="1" si="327"/>
        <v/>
      </c>
      <c r="GX73" t="str">
        <f t="shared" ca="1" si="328"/>
        <v/>
      </c>
      <c r="GY73" t="str">
        <f t="shared" ca="1" si="329"/>
        <v/>
      </c>
      <c r="GZ73" t="str">
        <f t="shared" ca="1" si="330"/>
        <v/>
      </c>
      <c r="HA73" t="str">
        <f t="shared" ca="1" si="331"/>
        <v/>
      </c>
      <c r="HB73" t="str">
        <f t="shared" ca="1" si="332"/>
        <v/>
      </c>
      <c r="HC73" t="str">
        <f t="shared" ca="1" si="360"/>
        <v/>
      </c>
      <c r="HD73" t="str">
        <f t="shared" ca="1" si="284"/>
        <v/>
      </c>
      <c r="HE73" t="str">
        <f t="shared" ca="1" si="284"/>
        <v/>
      </c>
      <c r="HF73" t="str">
        <f t="shared" ca="1" si="284"/>
        <v/>
      </c>
      <c r="HG73" t="str">
        <f ca="1">_xlfn.IFNA(IF(INDEX('Tabela kolorów'!$A$1:$AP$42,MATCH(HD73,'Tabela kolorów'!$A$1:$AP$1,0),MATCH(HE73,'Tabela kolorów'!$A$1:$A$42,0))=1,"+","-"),"")</f>
        <v/>
      </c>
      <c r="HH73" s="1" t="str">
        <f ca="1">_xlfn.IFNA(IF(INDEX('Tabela kolorów'!$A$1:$AP$42,MATCH(HD73,'Tabela kolorów'!$A$1:$AP$1,0),MATCH(HF73,'Tabela kolorów'!$A$1:$A$42,0))=1,"+","-"),"")</f>
        <v/>
      </c>
      <c r="HI73" s="1" t="str">
        <f ca="1">_xlfn.IFNA(IF(INDEX('Tabela kolorów'!$A$1:$AP$42,MATCH(HE73,'Tabela kolorów'!$A$1:$AP$1,0),MATCH(HF73,'Tabela kolorów'!$A$1:$A$42,0))=1,"+","-"),"")</f>
        <v/>
      </c>
      <c r="HJ73" t="str">
        <f t="shared" ca="1" si="376"/>
        <v/>
      </c>
      <c r="HK73" t="str">
        <f t="shared" ca="1" si="333"/>
        <v/>
      </c>
      <c r="HL73" t="str">
        <f t="shared" ca="1" si="334"/>
        <v/>
      </c>
      <c r="HO73">
        <v>67</v>
      </c>
      <c r="HP73" t="str">
        <f t="shared" ca="1" si="335"/>
        <v/>
      </c>
      <c r="HQ73" t="str">
        <f ca="1">IF(HP73&lt;&gt;"",VLOOKUP(HP73,Tabela1[],3,FALSE),"")</f>
        <v/>
      </c>
      <c r="HR73" t="str">
        <f t="shared" ca="1" si="285"/>
        <v/>
      </c>
      <c r="HS73" t="str">
        <f t="shared" ca="1" si="285"/>
        <v/>
      </c>
      <c r="HT73" t="str">
        <f t="shared" ca="1" si="285"/>
        <v/>
      </c>
      <c r="HU73" t="str">
        <f t="shared" ca="1" si="285"/>
        <v/>
      </c>
      <c r="HV73" t="str">
        <f t="shared" ca="1" si="285"/>
        <v/>
      </c>
      <c r="HW73" t="str">
        <f t="shared" ca="1" si="285"/>
        <v/>
      </c>
      <c r="HX73" t="str">
        <f t="shared" ca="1" si="285"/>
        <v/>
      </c>
      <c r="HY73" t="str">
        <f t="shared" ca="1" si="285"/>
        <v/>
      </c>
      <c r="IJ73">
        <v>5</v>
      </c>
      <c r="IK73" t="str">
        <f t="shared" ca="1" si="336"/>
        <v/>
      </c>
      <c r="IL73" t="str">
        <f ca="1">_xlfn.IFNA(IF(VLOOKUP($IK73,Tabela1[#All],6,FALSE)&lt;&gt;0,VLOOKUP($IK73,Tabela1[#All],6,FALSE),""),"")</f>
        <v/>
      </c>
      <c r="IM73" t="str">
        <f ca="1">_xlfn.IFNA(IF(VLOOKUP($IK73,Tabela1[#All],7,FALSE)&lt;&gt;0,VLOOKUP($IK73,Tabela1[#All],7,FALSE),""),"")</f>
        <v/>
      </c>
      <c r="IN73" t="str">
        <f ca="1">_xlfn.IFNA(IF(VLOOKUP($IK73,Tabela1[#All],8,FALSE)&lt;&gt;0,VLOOKUP($IK73,Tabela1[#All],8,FALSE),""),"")</f>
        <v/>
      </c>
      <c r="IO73" t="str">
        <f ca="1">_xlfn.IFNA(IF(VLOOKUP($IK73,Tabela1[#All],10,FALSE)&lt;&gt;"0",VLOOKUP($IK73,Tabela1[#All],10,FALSE),""),"")</f>
        <v/>
      </c>
      <c r="IP73" t="str">
        <f t="shared" ca="1" si="337"/>
        <v/>
      </c>
      <c r="IQ73" t="str">
        <f t="shared" ca="1" si="338"/>
        <v/>
      </c>
      <c r="IR73" t="str">
        <f t="shared" ca="1" si="339"/>
        <v/>
      </c>
      <c r="IS73" t="str">
        <f t="shared" ca="1" si="340"/>
        <v/>
      </c>
      <c r="IT73" t="str">
        <f t="shared" ca="1" si="341"/>
        <v/>
      </c>
      <c r="IU73" t="str">
        <f t="shared" ca="1" si="342"/>
        <v/>
      </c>
      <c r="IV73" t="str">
        <f t="shared" ca="1" si="343"/>
        <v/>
      </c>
      <c r="IW73" t="str">
        <f t="shared" ca="1" si="361"/>
        <v/>
      </c>
      <c r="IX73" t="str">
        <f t="shared" ca="1" si="286"/>
        <v/>
      </c>
      <c r="IY73" t="str">
        <f t="shared" ca="1" si="286"/>
        <v/>
      </c>
      <c r="IZ73" t="str">
        <f t="shared" ca="1" si="286"/>
        <v/>
      </c>
      <c r="JA73" t="str">
        <f ca="1">_xlfn.IFNA(IF(INDEX('Tabela kolorów'!$A$1:$AP$42,MATCH(IX73,'Tabela kolorów'!$A$1:$AP$1,0),MATCH(IY73,'Tabela kolorów'!$A$1:$A$42,0))=1,"+","-"),"")</f>
        <v/>
      </c>
      <c r="JB73" s="1" t="str">
        <f ca="1">_xlfn.IFNA(IF(INDEX('Tabela kolorów'!$A$1:$AP$42,MATCH(IX73,'Tabela kolorów'!$A$1:$AP$1,0),MATCH(IZ73,'Tabela kolorów'!$A$1:$A$42,0))=1,"+","-"),"")</f>
        <v/>
      </c>
      <c r="JC73" s="1" t="str">
        <f ca="1">_xlfn.IFNA(IF(INDEX('Tabela kolorów'!$A$1:$AP$42,MATCH(IY73,'Tabela kolorów'!$A$1:$AP$1,0),MATCH(IZ73,'Tabela kolorów'!$A$1:$A$42,0))=1,"+","-"),"")</f>
        <v/>
      </c>
      <c r="JD73" t="str">
        <f t="shared" ca="1" si="377"/>
        <v/>
      </c>
      <c r="JE73" t="str">
        <f t="shared" ca="1" si="344"/>
        <v/>
      </c>
      <c r="JF73" t="str">
        <f t="shared" ca="1" si="345"/>
        <v/>
      </c>
      <c r="JI73">
        <v>67</v>
      </c>
      <c r="JJ73" t="str">
        <f t="shared" ca="1" si="346"/>
        <v/>
      </c>
      <c r="JK73" t="str">
        <f ca="1">IF(JJ73&lt;&gt;"",VLOOKUP(JJ73,Tabela1[],3,FALSE),"")</f>
        <v/>
      </c>
      <c r="JL73" t="str">
        <f t="shared" ca="1" si="287"/>
        <v/>
      </c>
      <c r="JM73" t="str">
        <f t="shared" ca="1" si="287"/>
        <v/>
      </c>
      <c r="JN73" t="str">
        <f t="shared" ca="1" si="287"/>
        <v/>
      </c>
      <c r="JO73" t="str">
        <f t="shared" ca="1" si="287"/>
        <v/>
      </c>
      <c r="JP73" t="str">
        <f t="shared" ca="1" si="287"/>
        <v/>
      </c>
      <c r="JQ73" t="str">
        <f t="shared" ca="1" si="287"/>
        <v/>
      </c>
      <c r="JR73" t="str">
        <f t="shared" ca="1" si="287"/>
        <v/>
      </c>
      <c r="JS73" t="str">
        <f t="shared" ca="1" si="287"/>
        <v/>
      </c>
      <c r="KD73">
        <v>5</v>
      </c>
      <c r="KE73" t="str">
        <f t="shared" ca="1" si="347"/>
        <v/>
      </c>
      <c r="KF73" t="str">
        <f ca="1">_xlfn.IFNA(IF(VLOOKUP($KE73,Tabela1[#All],6,FALSE)&lt;&gt;0,VLOOKUP($KE73,Tabela1[#All],6,FALSE),""),"")</f>
        <v/>
      </c>
      <c r="KG73" t="str">
        <f ca="1">_xlfn.IFNA(IF(VLOOKUP($KE73,Tabela1[#All],7,FALSE)&lt;&gt;0,VLOOKUP($KE73,Tabela1[#All],7,FALSE),""),"")</f>
        <v/>
      </c>
      <c r="KH73" t="str">
        <f ca="1">_xlfn.IFNA(IF(VLOOKUP($KE73,Tabela1[#All],8,FALSE)&lt;&gt;0,VLOOKUP($KE73,Tabela1[#All],8,FALSE),""),"")</f>
        <v/>
      </c>
      <c r="KI73" t="str">
        <f ca="1">_xlfn.IFNA(IF(VLOOKUP($KE73,Tabela1[#All],10,FALSE)&lt;&gt;"0",VLOOKUP($KE73,Tabela1[#All],10,FALSE),""),"")</f>
        <v/>
      </c>
      <c r="KJ73" t="str">
        <f t="shared" ca="1" si="362"/>
        <v/>
      </c>
      <c r="KK73" t="str">
        <f t="shared" ca="1" si="363"/>
        <v/>
      </c>
      <c r="KL73" t="str">
        <f t="shared" ca="1" si="364"/>
        <v/>
      </c>
      <c r="KM73" t="str">
        <f t="shared" ca="1" si="348"/>
        <v/>
      </c>
      <c r="KN73" t="str">
        <f t="shared" ca="1" si="349"/>
        <v/>
      </c>
      <c r="KO73" t="str">
        <f t="shared" ca="1" si="350"/>
        <v/>
      </c>
      <c r="KP73" t="str">
        <f t="shared" ca="1" si="351"/>
        <v/>
      </c>
      <c r="KQ73" t="str">
        <f t="shared" ca="1" si="365"/>
        <v/>
      </c>
      <c r="KR73" t="str">
        <f t="shared" ca="1" si="288"/>
        <v/>
      </c>
      <c r="KS73" t="str">
        <f t="shared" ca="1" si="288"/>
        <v/>
      </c>
      <c r="KT73" t="str">
        <f t="shared" ca="1" si="288"/>
        <v/>
      </c>
      <c r="KU73" t="str">
        <f ca="1">_xlfn.IFNA(IF(INDEX('Tabela kolorów'!$A$1:$AP$42,MATCH(KR73,'Tabela kolorów'!$A$1:$AP$1,0),MATCH(KS73,'Tabela kolorów'!$A$1:$A$42,0))=1,"+","-"),"")</f>
        <v/>
      </c>
      <c r="KV73" s="1" t="str">
        <f ca="1">_xlfn.IFNA(IF(INDEX('Tabela kolorów'!$A$1:$AP$42,MATCH(KR73,'Tabela kolorów'!$A$1:$AP$1,0),MATCH(KT73,'Tabela kolorów'!$A$1:$A$42,0))=1,"+","-"),"")</f>
        <v/>
      </c>
      <c r="KW73" s="1" t="str">
        <f ca="1">_xlfn.IFNA(IF(INDEX('Tabela kolorów'!$A$1:$AP$42,MATCH(KS73,'Tabela kolorów'!$A$1:$AP$1,0),MATCH(KT73,'Tabela kolorów'!$A$1:$A$42,0))=1,"+","-"),"")</f>
        <v/>
      </c>
      <c r="KX73" t="str">
        <f t="shared" ca="1" si="133"/>
        <v/>
      </c>
      <c r="KY73" t="str">
        <f t="shared" ca="1" si="352"/>
        <v/>
      </c>
      <c r="KZ73" t="str">
        <f t="shared" ca="1" si="353"/>
        <v/>
      </c>
      <c r="LC73">
        <v>67</v>
      </c>
      <c r="LD73" t="str">
        <f t="shared" ca="1" si="354"/>
        <v/>
      </c>
      <c r="LE73" t="str">
        <f ca="1">IF(LD73&lt;&gt;"",VLOOKUP(LD73,Tabela1[],3,FALSE),"")</f>
        <v/>
      </c>
      <c r="LF73" t="str">
        <f t="shared" ca="1" si="289"/>
        <v/>
      </c>
      <c r="LG73" t="str">
        <f t="shared" ca="1" si="289"/>
        <v/>
      </c>
      <c r="LH73" t="str">
        <f t="shared" ca="1" si="289"/>
        <v/>
      </c>
      <c r="LI73" t="str">
        <f t="shared" ca="1" si="289"/>
        <v/>
      </c>
      <c r="LJ73" t="str">
        <f t="shared" ca="1" si="289"/>
        <v/>
      </c>
      <c r="LK73" t="str">
        <f t="shared" ca="1" si="289"/>
        <v/>
      </c>
      <c r="LL73" t="str">
        <f t="shared" ca="1" si="289"/>
        <v/>
      </c>
      <c r="LM73" t="str">
        <f t="shared" ca="1" si="289"/>
        <v/>
      </c>
    </row>
    <row r="74" spans="12:325" x14ac:dyDescent="0.3">
      <c r="L74" s="679">
        <v>4</v>
      </c>
      <c r="M74" s="672" t="str">
        <f ca="1"/>
        <v>Czysty niebieski</v>
      </c>
      <c r="N74" s="672" t="str">
        <f ca="1">_xlfn.IFNA(IF(VLOOKUP($M74,Tabela1[#All],6,FALSE)&lt;&gt;0,VLOOKUP($M74,Tabela1[#All],6,FALSE),""),"")</f>
        <v>cyraneczka</v>
      </c>
      <c r="O74" s="672" t="str">
        <f ca="1">_xlfn.IFNA(IF(VLOOKUP($M74,Tabela1[#All],7,FALSE)&lt;&gt;0,VLOOKUP($M74,Tabela1[#All],7,FALSE),""),"")</f>
        <v/>
      </c>
      <c r="P74" s="672" t="str">
        <f ca="1">_xlfn.IFNA(IF(VLOOKUP($M74,Tabela1[#All],8,FALSE)&lt;&gt;0,VLOOKUP($M74,Tabela1[#All],8,FALSE),""),"")</f>
        <v/>
      </c>
      <c r="Q74" s="684" t="str">
        <f ca="1">_xlfn.IFNA(IF(VLOOKUP($M74,Tabela1[#All],10,FALSE)&lt;&gt;"0",VLOOKUP($M74,Tabela1[#All],10,FALSE),""),"")</f>
        <v>Nie</v>
      </c>
      <c r="R74" s="686" t="str">
        <f t="shared" ca="1" si="366"/>
        <v>czarny</v>
      </c>
      <c r="S74" s="672" t="str">
        <f t="shared" ca="1" si="367"/>
        <v>biały</v>
      </c>
      <c r="T74" s="672" t="str">
        <f t="shared" ca="1" si="368"/>
        <v/>
      </c>
      <c r="U74" s="672" t="str">
        <f t="shared" ca="1" si="369"/>
        <v>cyraneczka</v>
      </c>
      <c r="V74" s="672" t="str">
        <f t="shared" ca="1" si="370"/>
        <v/>
      </c>
      <c r="W74" s="672" t="str">
        <f t="shared" ca="1" si="371"/>
        <v/>
      </c>
      <c r="X74" s="687">
        <f t="shared" ca="1" si="372"/>
        <v>3</v>
      </c>
      <c r="Y74" s="686" t="str">
        <f t="shared" ca="1" si="378"/>
        <v>czarny;biały;cyraneczka</v>
      </c>
      <c r="Z74" s="672" t="str">
        <f t="shared" ca="1" si="291"/>
        <v>czarny</v>
      </c>
      <c r="AA74" s="672" t="str">
        <f t="shared" ca="1" si="291"/>
        <v>biały</v>
      </c>
      <c r="AB74" s="679" t="str">
        <f t="shared" ca="1" si="291"/>
        <v>cyraneczka</v>
      </c>
      <c r="AC74" s="685" t="str">
        <f ca="1">_xlfn.IFNA(IF(INDEX('Tabela kolorów'!$A$1:$AP$42,MATCH(Z74,'Tabela kolorów'!$A$1:$AP$1,0),MATCH(AA74,'Tabela kolorów'!$A$1:$A$42,0))=1,"+","-"),"")</f>
        <v>+</v>
      </c>
      <c r="AD74" s="10" t="str">
        <f ca="1">_xlfn.IFNA(IF(INDEX('Tabela kolorów'!$A$1:$AP$42,MATCH(Z74,'Tabela kolorów'!$A$1:$AP$1,0),MATCH(AB74,'Tabela kolorów'!$A$1:$A$42,0))=1,"+","-"),"")</f>
        <v>+</v>
      </c>
      <c r="AE74" s="10" t="str">
        <f ca="1">_xlfn.IFNA(IF(INDEX('Tabela kolorów'!$A$1:$AP$42,MATCH(AA74,'Tabela kolorów'!$A$1:$AP$1,0),MATCH(AB74,'Tabela kolorów'!$A$1:$A$42,0))=1,"+","-"),"")</f>
        <v>+</v>
      </c>
      <c r="AF74" s="679" t="str">
        <f t="shared" ca="1" si="379"/>
        <v>Dopasowane</v>
      </c>
      <c r="AG74" s="688" t="str">
        <f t="shared" ca="1" si="373"/>
        <v>Dopasowane</v>
      </c>
      <c r="AH74" s="701" t="str">
        <f t="shared" ca="1" si="374"/>
        <v>Czysty niebieski</v>
      </c>
      <c r="AK74" s="10">
        <v>67</v>
      </c>
      <c r="AL74" s="672" t="str">
        <f t="shared" ca="1" si="355"/>
        <v/>
      </c>
      <c r="AM74" s="672" t="str">
        <f ca="1">IF(AL74&lt;&gt;"",VLOOKUP(AL74,Tabela1[],3,FALSE),"")</f>
        <v/>
      </c>
      <c r="AN74" s="672" t="str">
        <f t="shared" ca="1" si="290"/>
        <v/>
      </c>
      <c r="AO74" s="672" t="str">
        <f t="shared" ca="1" si="290"/>
        <v/>
      </c>
      <c r="AP74" s="672" t="str">
        <f t="shared" ca="1" si="290"/>
        <v/>
      </c>
      <c r="AQ74" s="672" t="str">
        <f t="shared" ca="1" si="290"/>
        <v/>
      </c>
      <c r="AR74" s="672" t="str">
        <f t="shared" ca="1" si="290"/>
        <v/>
      </c>
      <c r="AS74" s="672" t="str">
        <f t="shared" ca="1" si="290"/>
        <v/>
      </c>
      <c r="AT74" s="672" t="str">
        <f t="shared" ca="1" si="290"/>
        <v/>
      </c>
      <c r="AU74" s="672" t="str">
        <f t="shared" ca="1" si="290"/>
        <v/>
      </c>
      <c r="BG74" s="392"/>
      <c r="BH74">
        <v>6</v>
      </c>
      <c r="BI74" t="str">
        <f t="shared" ca="1" si="292"/>
        <v/>
      </c>
      <c r="BJ74" t="str">
        <f ca="1">_xlfn.IFNA(IF(VLOOKUP($BI74,Tabela1[#All],6,FALSE)&lt;&gt;0,VLOOKUP($BI74,Tabela1[#All],6,FALSE),""),"")</f>
        <v/>
      </c>
      <c r="BK74" t="str">
        <f ca="1">_xlfn.IFNA(IF(VLOOKUP($BI74,Tabela1[#All],7,FALSE)&lt;&gt;0,VLOOKUP($BI74,Tabela1[#All],7,FALSE),""),"")</f>
        <v/>
      </c>
      <c r="BL74" t="str">
        <f ca="1">_xlfn.IFNA(IF(VLOOKUP($BI74,Tabela1[#All],8,FALSE)&lt;&gt;0,VLOOKUP($BI74,Tabela1[#All],8,FALSE),""),"")</f>
        <v/>
      </c>
      <c r="BM74" t="str">
        <f ca="1">_xlfn.IFNA(IF(VLOOKUP($BI74,Tabela1[#All],10,FALSE)&lt;&gt;"0",VLOOKUP($BI74,Tabela1[#All],10,FALSE),""),"")</f>
        <v/>
      </c>
      <c r="BN74" t="str">
        <f t="shared" ca="1" si="293"/>
        <v/>
      </c>
      <c r="BO74" t="str">
        <f t="shared" ca="1" si="294"/>
        <v/>
      </c>
      <c r="BP74" t="str">
        <f t="shared" ca="1" si="295"/>
        <v/>
      </c>
      <c r="BQ74" t="str">
        <f t="shared" ca="1" si="296"/>
        <v/>
      </c>
      <c r="BR74" t="str">
        <f t="shared" ca="1" si="297"/>
        <v/>
      </c>
      <c r="BS74" t="str">
        <f t="shared" ca="1" si="298"/>
        <v/>
      </c>
      <c r="BT74" t="str">
        <f t="shared" ca="1" si="299"/>
        <v/>
      </c>
      <c r="BU74" t="str">
        <f t="shared" ca="1" si="356"/>
        <v/>
      </c>
      <c r="BV74" t="str">
        <f t="shared" ca="1" si="278"/>
        <v/>
      </c>
      <c r="BW74" t="str">
        <f t="shared" ca="1" si="278"/>
        <v/>
      </c>
      <c r="BX74" t="str">
        <f t="shared" ca="1" si="278"/>
        <v/>
      </c>
      <c r="BY74" t="str">
        <f ca="1">_xlfn.IFNA(IF(INDEX('Tabela kolorów'!$A$1:$AP$42,MATCH(BV74,'Tabela kolorów'!$A$1:$AP$1,0),MATCH(BW74,'Tabela kolorów'!$A$1:$A$42,0))=1,"+","-"),"")</f>
        <v/>
      </c>
      <c r="BZ74" s="1" t="str">
        <f ca="1">_xlfn.IFNA(IF(INDEX('Tabela kolorów'!$A$1:$AP$42,MATCH(BV74,'Tabela kolorów'!$A$1:$AP$1,0),MATCH(BX74,'Tabela kolorów'!$A$1:$A$42,0))=1,"+","-"),"")</f>
        <v/>
      </c>
      <c r="CA74" s="1" t="str">
        <f ca="1">_xlfn.IFNA(IF(INDEX('Tabela kolorów'!$A$1:$AP$42,MATCH(BW74,'Tabela kolorów'!$A$1:$AP$1,0),MATCH(BX74,'Tabela kolorów'!$A$1:$A$42,0))=1,"+","-"),"")</f>
        <v/>
      </c>
      <c r="CB74" t="str">
        <f t="shared" ca="1" si="357"/>
        <v/>
      </c>
      <c r="CC74" t="str">
        <f t="shared" ca="1" si="300"/>
        <v/>
      </c>
      <c r="CD74" t="str">
        <f t="shared" ca="1" si="301"/>
        <v/>
      </c>
      <c r="CG74">
        <v>68</v>
      </c>
      <c r="CH74" t="str">
        <f t="shared" ca="1" si="302"/>
        <v/>
      </c>
      <c r="CI74" t="str">
        <f ca="1">IF(CH74&lt;&gt;"",VLOOKUP(CH74,Tabela1[],3,FALSE),"")</f>
        <v/>
      </c>
      <c r="CJ74" t="str">
        <f t="shared" ca="1" si="279"/>
        <v/>
      </c>
      <c r="CK74" t="str">
        <f t="shared" ca="1" si="279"/>
        <v/>
      </c>
      <c r="CL74" t="str">
        <f t="shared" ca="1" si="279"/>
        <v/>
      </c>
      <c r="CM74" t="str">
        <f t="shared" ca="1" si="279"/>
        <v/>
      </c>
      <c r="CN74" t="str">
        <f t="shared" ca="1" si="279"/>
        <v/>
      </c>
      <c r="CO74" t="str">
        <f t="shared" ca="1" si="279"/>
        <v/>
      </c>
      <c r="CP74" t="str">
        <f t="shared" ca="1" si="279"/>
        <v/>
      </c>
      <c r="CQ74" t="str">
        <f t="shared" ca="1" si="279"/>
        <v/>
      </c>
      <c r="DB74">
        <v>6</v>
      </c>
      <c r="DC74" t="str">
        <f t="shared" ca="1" si="303"/>
        <v/>
      </c>
      <c r="DD74" t="str">
        <f ca="1">_xlfn.IFNA(IF(VLOOKUP($DC74,Tabela1[#All],6,FALSE)&lt;&gt;0,VLOOKUP($DC74,Tabela1[#All],6,FALSE),""),"")</f>
        <v/>
      </c>
      <c r="DE74" t="str">
        <f ca="1">_xlfn.IFNA(IF(VLOOKUP($DC74,Tabela1[#All],7,FALSE)&lt;&gt;0,VLOOKUP($DC74,Tabela1[#All],7,FALSE),""),"")</f>
        <v/>
      </c>
      <c r="DF74" t="str">
        <f ca="1">_xlfn.IFNA(IF(VLOOKUP($DC74,Tabela1[#All],8,FALSE)&lt;&gt;0,VLOOKUP($DC74,Tabela1[#All],8,FALSE),""),"")</f>
        <v/>
      </c>
      <c r="DG74" t="str">
        <f ca="1">_xlfn.IFNA(IF(VLOOKUP($DC74,Tabela1[#All],10,FALSE)&lt;&gt;"0",VLOOKUP($DC74,Tabela1[#All],10,FALSE),""),"")</f>
        <v/>
      </c>
      <c r="DH74" t="str">
        <f t="shared" ca="1" si="304"/>
        <v/>
      </c>
      <c r="DI74" t="str">
        <f t="shared" ca="1" si="305"/>
        <v/>
      </c>
      <c r="DJ74" t="str">
        <f t="shared" ca="1" si="306"/>
        <v/>
      </c>
      <c r="DK74" t="str">
        <f t="shared" ca="1" si="307"/>
        <v/>
      </c>
      <c r="DL74" t="str">
        <f t="shared" ca="1" si="308"/>
        <v/>
      </c>
      <c r="DM74" t="str">
        <f t="shared" ca="1" si="309"/>
        <v/>
      </c>
      <c r="DN74" t="str">
        <f t="shared" ca="1" si="310"/>
        <v/>
      </c>
      <c r="DO74" t="str">
        <f t="shared" ca="1" si="134"/>
        <v/>
      </c>
      <c r="DP74" t="str">
        <f t="shared" ca="1" si="280"/>
        <v/>
      </c>
      <c r="DQ74" t="str">
        <f t="shared" ca="1" si="280"/>
        <v/>
      </c>
      <c r="DR74" t="str">
        <f t="shared" ca="1" si="280"/>
        <v/>
      </c>
      <c r="DS74" t="str">
        <f ca="1">_xlfn.IFNA(IF(INDEX('Tabela kolorów'!$A$1:$AP$42,MATCH(DP74,'Tabela kolorów'!$A$1:$AP$1,0),MATCH(DQ74,'Tabela kolorów'!$A$1:$A$42,0))=1,"+","-"),"")</f>
        <v/>
      </c>
      <c r="DT74" s="1" t="str">
        <f ca="1">_xlfn.IFNA(IF(INDEX('Tabela kolorów'!$A$1:$AP$42,MATCH(DP74,'Tabela kolorów'!$A$1:$AP$1,0),MATCH(DR74,'Tabela kolorów'!$A$1:$A$42,0))=1,"+","-"),"")</f>
        <v/>
      </c>
      <c r="DU74" s="1" t="str">
        <f ca="1">_xlfn.IFNA(IF(INDEX('Tabela kolorów'!$A$1:$AP$42,MATCH(DQ74,'Tabela kolorów'!$A$1:$AP$1,0),MATCH(DR74,'Tabela kolorów'!$A$1:$A$42,0))=1,"+","-"),"")</f>
        <v/>
      </c>
      <c r="DV74" t="str">
        <f t="shared" ca="1" si="358"/>
        <v/>
      </c>
      <c r="DW74" t="str">
        <f t="shared" ca="1" si="311"/>
        <v/>
      </c>
      <c r="DX74" t="str">
        <f t="shared" ca="1" si="312"/>
        <v/>
      </c>
      <c r="EA74">
        <v>68</v>
      </c>
      <c r="EB74" t="str">
        <f t="shared" ca="1" si="313"/>
        <v/>
      </c>
      <c r="EC74" t="str">
        <f ca="1">IF(EB74&lt;&gt;"",VLOOKUP(EB74,Tabela1[],3,FALSE),"")</f>
        <v/>
      </c>
      <c r="ED74" t="str">
        <f t="shared" ca="1" si="281"/>
        <v/>
      </c>
      <c r="EE74" t="str">
        <f t="shared" ca="1" si="281"/>
        <v/>
      </c>
      <c r="EF74" t="str">
        <f t="shared" ca="1" si="281"/>
        <v/>
      </c>
      <c r="EG74" t="str">
        <f t="shared" ca="1" si="281"/>
        <v/>
      </c>
      <c r="EH74" t="str">
        <f t="shared" ca="1" si="281"/>
        <v/>
      </c>
      <c r="EI74" t="str">
        <f t="shared" ca="1" si="281"/>
        <v/>
      </c>
      <c r="EJ74" t="str">
        <f t="shared" ca="1" si="281"/>
        <v/>
      </c>
      <c r="EK74" t="str">
        <f t="shared" ca="1" si="281"/>
        <v/>
      </c>
      <c r="EV74">
        <v>6</v>
      </c>
      <c r="EW74" t="str">
        <f t="shared" ca="1" si="314"/>
        <v/>
      </c>
      <c r="EX74" t="str">
        <f ca="1">_xlfn.IFNA(IF(VLOOKUP($EW74,Tabela1[#All],6,FALSE)&lt;&gt;0,VLOOKUP($EW74,Tabela1[#All],6,FALSE),""),"")</f>
        <v/>
      </c>
      <c r="EY74" t="str">
        <f ca="1">_xlfn.IFNA(IF(VLOOKUP($EW74,Tabela1[#All],7,FALSE)&lt;&gt;0,VLOOKUP($EW74,Tabela1[#All],7,FALSE),""),"")</f>
        <v/>
      </c>
      <c r="EZ74" t="str">
        <f ca="1">_xlfn.IFNA(IF(VLOOKUP($EW74,Tabela1[#All],8,FALSE)&lt;&gt;0,VLOOKUP($EW74,Tabela1[#All],8,FALSE),""),"")</f>
        <v/>
      </c>
      <c r="FA74" t="str">
        <f ca="1">_xlfn.IFNA(IF(VLOOKUP($EW74,Tabela1[#All],10,FALSE)&lt;&gt;"0",VLOOKUP($EW74,Tabela1[#All],10,FALSE),""),"")</f>
        <v/>
      </c>
      <c r="FB74" t="str">
        <f t="shared" ca="1" si="315"/>
        <v/>
      </c>
      <c r="FC74" t="str">
        <f t="shared" ca="1" si="316"/>
        <v/>
      </c>
      <c r="FD74" t="str">
        <f t="shared" ca="1" si="317"/>
        <v/>
      </c>
      <c r="FE74" t="str">
        <f t="shared" ca="1" si="318"/>
        <v/>
      </c>
      <c r="FF74" t="str">
        <f t="shared" ca="1" si="319"/>
        <v/>
      </c>
      <c r="FG74" t="str">
        <f t="shared" ca="1" si="320"/>
        <v/>
      </c>
      <c r="FH74" t="str">
        <f t="shared" ca="1" si="321"/>
        <v/>
      </c>
      <c r="FI74" t="str">
        <f t="shared" ca="1" si="359"/>
        <v/>
      </c>
      <c r="FJ74" t="str">
        <f t="shared" ca="1" si="282"/>
        <v/>
      </c>
      <c r="FK74" t="str">
        <f t="shared" ca="1" si="282"/>
        <v/>
      </c>
      <c r="FL74" t="str">
        <f t="shared" ca="1" si="282"/>
        <v/>
      </c>
      <c r="FM74" t="str">
        <f ca="1">_xlfn.IFNA(IF(INDEX('Tabela kolorów'!$A$1:$AP$42,MATCH(FJ74,'Tabela kolorów'!$A$1:$AP$1,0),MATCH(FK74,'Tabela kolorów'!$A$1:$A$42,0))=1,"+","-"),"")</f>
        <v/>
      </c>
      <c r="FN74" s="1" t="str">
        <f ca="1">_xlfn.IFNA(IF(INDEX('Tabela kolorów'!$A$1:$AP$42,MATCH(FJ74,'Tabela kolorów'!$A$1:$AP$1,0),MATCH(FL74,'Tabela kolorów'!$A$1:$A$42,0))=1,"+","-"),"")</f>
        <v/>
      </c>
      <c r="FO74" s="1" t="str">
        <f ca="1">_xlfn.IFNA(IF(INDEX('Tabela kolorów'!$A$1:$AP$42,MATCH(FK74,'Tabela kolorów'!$A$1:$AP$1,0),MATCH(FL74,'Tabela kolorów'!$A$1:$A$42,0))=1,"+","-"),"")</f>
        <v/>
      </c>
      <c r="FP74" t="str">
        <f t="shared" ca="1" si="375"/>
        <v/>
      </c>
      <c r="FQ74" t="str">
        <f t="shared" ca="1" si="322"/>
        <v/>
      </c>
      <c r="FR74" t="str">
        <f t="shared" ca="1" si="323"/>
        <v/>
      </c>
      <c r="FU74">
        <v>68</v>
      </c>
      <c r="FV74" t="str">
        <f t="shared" ca="1" si="324"/>
        <v/>
      </c>
      <c r="FW74" t="str">
        <f ca="1">IF(FV74&lt;&gt;"",VLOOKUP(FV74,Tabela1[],3,FALSE),"")</f>
        <v/>
      </c>
      <c r="FX74" t="str">
        <f t="shared" ca="1" si="283"/>
        <v/>
      </c>
      <c r="FY74" t="str">
        <f t="shared" ca="1" si="283"/>
        <v/>
      </c>
      <c r="FZ74" t="str">
        <f t="shared" ca="1" si="283"/>
        <v/>
      </c>
      <c r="GA74" t="str">
        <f t="shared" ca="1" si="283"/>
        <v/>
      </c>
      <c r="GB74" t="str">
        <f t="shared" ca="1" si="283"/>
        <v/>
      </c>
      <c r="GC74" t="str">
        <f t="shared" ca="1" si="283"/>
        <v/>
      </c>
      <c r="GD74" t="str">
        <f t="shared" ca="1" si="283"/>
        <v/>
      </c>
      <c r="GE74" t="str">
        <f t="shared" ca="1" si="283"/>
        <v/>
      </c>
      <c r="GP74">
        <v>6</v>
      </c>
      <c r="GQ74" t="str">
        <f t="shared" ca="1" si="325"/>
        <v/>
      </c>
      <c r="GR74" t="str">
        <f ca="1">_xlfn.IFNA(IF(VLOOKUP($GQ74,Tabela1[#All],6,FALSE)&lt;&gt;0,VLOOKUP($GQ74,Tabela1[#All],6,FALSE),""),"")</f>
        <v/>
      </c>
      <c r="GS74" t="str">
        <f ca="1">_xlfn.IFNA(IF(VLOOKUP($GQ74,Tabela1[#All],7,FALSE)&lt;&gt;0,VLOOKUP($GQ74,Tabela1[#All],7,FALSE),""),"")</f>
        <v/>
      </c>
      <c r="GT74" t="str">
        <f ca="1">_xlfn.IFNA(IF(VLOOKUP($GQ74,Tabela1[#All],8,FALSE)&lt;&gt;0,VLOOKUP($GQ74,Tabela1[#All],8,FALSE),""),"")</f>
        <v/>
      </c>
      <c r="GU74" t="str">
        <f ca="1">_xlfn.IFNA(IF(VLOOKUP($GQ74,Tabela1[#All],10,FALSE)&lt;&gt;"0",VLOOKUP($GQ74,Tabela1[#All],10,FALSE),""),"")</f>
        <v/>
      </c>
      <c r="GV74" t="str">
        <f t="shared" ca="1" si="326"/>
        <v/>
      </c>
      <c r="GW74" t="str">
        <f t="shared" ca="1" si="327"/>
        <v/>
      </c>
      <c r="GX74" t="str">
        <f t="shared" ca="1" si="328"/>
        <v/>
      </c>
      <c r="GY74" t="str">
        <f t="shared" ca="1" si="329"/>
        <v/>
      </c>
      <c r="GZ74" t="str">
        <f t="shared" ca="1" si="330"/>
        <v/>
      </c>
      <c r="HA74" t="str">
        <f t="shared" ca="1" si="331"/>
        <v/>
      </c>
      <c r="HB74" t="str">
        <f t="shared" ca="1" si="332"/>
        <v/>
      </c>
      <c r="HC74" t="str">
        <f t="shared" ca="1" si="360"/>
        <v/>
      </c>
      <c r="HD74" t="str">
        <f t="shared" ca="1" si="284"/>
        <v/>
      </c>
      <c r="HE74" t="str">
        <f t="shared" ca="1" si="284"/>
        <v/>
      </c>
      <c r="HF74" t="str">
        <f t="shared" ca="1" si="284"/>
        <v/>
      </c>
      <c r="HG74" t="str">
        <f ca="1">_xlfn.IFNA(IF(INDEX('Tabela kolorów'!$A$1:$AP$42,MATCH(HD74,'Tabela kolorów'!$A$1:$AP$1,0),MATCH(HE74,'Tabela kolorów'!$A$1:$A$42,0))=1,"+","-"),"")</f>
        <v/>
      </c>
      <c r="HH74" s="1" t="str">
        <f ca="1">_xlfn.IFNA(IF(INDEX('Tabela kolorów'!$A$1:$AP$42,MATCH(HD74,'Tabela kolorów'!$A$1:$AP$1,0),MATCH(HF74,'Tabela kolorów'!$A$1:$A$42,0))=1,"+","-"),"")</f>
        <v/>
      </c>
      <c r="HI74" s="1" t="str">
        <f ca="1">_xlfn.IFNA(IF(INDEX('Tabela kolorów'!$A$1:$AP$42,MATCH(HE74,'Tabela kolorów'!$A$1:$AP$1,0),MATCH(HF74,'Tabela kolorów'!$A$1:$A$42,0))=1,"+","-"),"")</f>
        <v/>
      </c>
      <c r="HJ74" t="str">
        <f t="shared" ca="1" si="376"/>
        <v/>
      </c>
      <c r="HK74" t="str">
        <f t="shared" ca="1" si="333"/>
        <v/>
      </c>
      <c r="HL74" t="str">
        <f t="shared" ca="1" si="334"/>
        <v/>
      </c>
      <c r="HO74">
        <v>68</v>
      </c>
      <c r="HP74" t="str">
        <f t="shared" ca="1" si="335"/>
        <v/>
      </c>
      <c r="HQ74" t="str">
        <f ca="1">IF(HP74&lt;&gt;"",VLOOKUP(HP74,Tabela1[],3,FALSE),"")</f>
        <v/>
      </c>
      <c r="HR74" t="str">
        <f t="shared" ca="1" si="285"/>
        <v/>
      </c>
      <c r="HS74" t="str">
        <f t="shared" ca="1" si="285"/>
        <v/>
      </c>
      <c r="HT74" t="str">
        <f t="shared" ca="1" si="285"/>
        <v/>
      </c>
      <c r="HU74" t="str">
        <f t="shared" ca="1" si="285"/>
        <v/>
      </c>
      <c r="HV74" t="str">
        <f t="shared" ca="1" si="285"/>
        <v/>
      </c>
      <c r="HW74" t="str">
        <f t="shared" ca="1" si="285"/>
        <v/>
      </c>
      <c r="HX74" t="str">
        <f t="shared" ca="1" si="285"/>
        <v/>
      </c>
      <c r="HY74" t="str">
        <f t="shared" ca="1" si="285"/>
        <v/>
      </c>
      <c r="IJ74">
        <v>6</v>
      </c>
      <c r="IK74" t="str">
        <f t="shared" ca="1" si="336"/>
        <v/>
      </c>
      <c r="IL74" t="str">
        <f ca="1">_xlfn.IFNA(IF(VLOOKUP($IK74,Tabela1[#All],6,FALSE)&lt;&gt;0,VLOOKUP($IK74,Tabela1[#All],6,FALSE),""),"")</f>
        <v/>
      </c>
      <c r="IM74" t="str">
        <f ca="1">_xlfn.IFNA(IF(VLOOKUP($IK74,Tabela1[#All],7,FALSE)&lt;&gt;0,VLOOKUP($IK74,Tabela1[#All],7,FALSE),""),"")</f>
        <v/>
      </c>
      <c r="IN74" t="str">
        <f ca="1">_xlfn.IFNA(IF(VLOOKUP($IK74,Tabela1[#All],8,FALSE)&lt;&gt;0,VLOOKUP($IK74,Tabela1[#All],8,FALSE),""),"")</f>
        <v/>
      </c>
      <c r="IO74" t="str">
        <f ca="1">_xlfn.IFNA(IF(VLOOKUP($IK74,Tabela1[#All],10,FALSE)&lt;&gt;"0",VLOOKUP($IK74,Tabela1[#All],10,FALSE),""),"")</f>
        <v/>
      </c>
      <c r="IP74" t="str">
        <f t="shared" ca="1" si="337"/>
        <v/>
      </c>
      <c r="IQ74" t="str">
        <f t="shared" ca="1" si="338"/>
        <v/>
      </c>
      <c r="IR74" t="str">
        <f t="shared" ca="1" si="339"/>
        <v/>
      </c>
      <c r="IS74" t="str">
        <f t="shared" ca="1" si="340"/>
        <v/>
      </c>
      <c r="IT74" t="str">
        <f t="shared" ca="1" si="341"/>
        <v/>
      </c>
      <c r="IU74" t="str">
        <f t="shared" ca="1" si="342"/>
        <v/>
      </c>
      <c r="IV74" t="str">
        <f t="shared" ca="1" si="343"/>
        <v/>
      </c>
      <c r="IW74" t="str">
        <f t="shared" ca="1" si="361"/>
        <v/>
      </c>
      <c r="IX74" t="str">
        <f t="shared" ca="1" si="286"/>
        <v/>
      </c>
      <c r="IY74" t="str">
        <f t="shared" ca="1" si="286"/>
        <v/>
      </c>
      <c r="IZ74" t="str">
        <f t="shared" ca="1" si="286"/>
        <v/>
      </c>
      <c r="JA74" t="str">
        <f ca="1">_xlfn.IFNA(IF(INDEX('Tabela kolorów'!$A$1:$AP$42,MATCH(IX74,'Tabela kolorów'!$A$1:$AP$1,0),MATCH(IY74,'Tabela kolorów'!$A$1:$A$42,0))=1,"+","-"),"")</f>
        <v/>
      </c>
      <c r="JB74" s="1" t="str">
        <f ca="1">_xlfn.IFNA(IF(INDEX('Tabela kolorów'!$A$1:$AP$42,MATCH(IX74,'Tabela kolorów'!$A$1:$AP$1,0),MATCH(IZ74,'Tabela kolorów'!$A$1:$A$42,0))=1,"+","-"),"")</f>
        <v/>
      </c>
      <c r="JC74" s="1" t="str">
        <f ca="1">_xlfn.IFNA(IF(INDEX('Tabela kolorów'!$A$1:$AP$42,MATCH(IY74,'Tabela kolorów'!$A$1:$AP$1,0),MATCH(IZ74,'Tabela kolorów'!$A$1:$A$42,0))=1,"+","-"),"")</f>
        <v/>
      </c>
      <c r="JD74" t="str">
        <f t="shared" ca="1" si="377"/>
        <v/>
      </c>
      <c r="JE74" t="str">
        <f t="shared" ca="1" si="344"/>
        <v/>
      </c>
      <c r="JF74" t="str">
        <f t="shared" ca="1" si="345"/>
        <v/>
      </c>
      <c r="JI74">
        <v>68</v>
      </c>
      <c r="JJ74" t="str">
        <f t="shared" ca="1" si="346"/>
        <v/>
      </c>
      <c r="JK74" t="str">
        <f ca="1">IF(JJ74&lt;&gt;"",VLOOKUP(JJ74,Tabela1[],3,FALSE),"")</f>
        <v/>
      </c>
      <c r="JL74" t="str">
        <f t="shared" ca="1" si="287"/>
        <v/>
      </c>
      <c r="JM74" t="str">
        <f t="shared" ca="1" si="287"/>
        <v/>
      </c>
      <c r="JN74" t="str">
        <f t="shared" ca="1" si="287"/>
        <v/>
      </c>
      <c r="JO74" t="str">
        <f t="shared" ca="1" si="287"/>
        <v/>
      </c>
      <c r="JP74" t="str">
        <f t="shared" ca="1" si="287"/>
        <v/>
      </c>
      <c r="JQ74" t="str">
        <f t="shared" ca="1" si="287"/>
        <v/>
      </c>
      <c r="JR74" t="str">
        <f t="shared" ca="1" si="287"/>
        <v/>
      </c>
      <c r="JS74" t="str">
        <f t="shared" ca="1" si="287"/>
        <v/>
      </c>
      <c r="KD74">
        <v>6</v>
      </c>
      <c r="KE74" t="str">
        <f t="shared" ca="1" si="347"/>
        <v/>
      </c>
      <c r="KF74" t="str">
        <f ca="1">_xlfn.IFNA(IF(VLOOKUP($KE74,Tabela1[#All],6,FALSE)&lt;&gt;0,VLOOKUP($KE74,Tabela1[#All],6,FALSE),""),"")</f>
        <v/>
      </c>
      <c r="KG74" t="str">
        <f ca="1">_xlfn.IFNA(IF(VLOOKUP($KE74,Tabela1[#All],7,FALSE)&lt;&gt;0,VLOOKUP($KE74,Tabela1[#All],7,FALSE),""),"")</f>
        <v/>
      </c>
      <c r="KH74" t="str">
        <f ca="1">_xlfn.IFNA(IF(VLOOKUP($KE74,Tabela1[#All],8,FALSE)&lt;&gt;0,VLOOKUP($KE74,Tabela1[#All],8,FALSE),""),"")</f>
        <v/>
      </c>
      <c r="KI74" t="str">
        <f ca="1">_xlfn.IFNA(IF(VLOOKUP($KE74,Tabela1[#All],10,FALSE)&lt;&gt;"0",VLOOKUP($KE74,Tabela1[#All],10,FALSE),""),"")</f>
        <v/>
      </c>
      <c r="KJ74" t="str">
        <f t="shared" ca="1" si="362"/>
        <v/>
      </c>
      <c r="KK74" t="str">
        <f t="shared" ca="1" si="363"/>
        <v/>
      </c>
      <c r="KL74" t="str">
        <f t="shared" ca="1" si="364"/>
        <v/>
      </c>
      <c r="KM74" t="str">
        <f t="shared" ca="1" si="348"/>
        <v/>
      </c>
      <c r="KN74" t="str">
        <f t="shared" ca="1" si="349"/>
        <v/>
      </c>
      <c r="KO74" t="str">
        <f t="shared" ca="1" si="350"/>
        <v/>
      </c>
      <c r="KP74" t="str">
        <f t="shared" ca="1" si="351"/>
        <v/>
      </c>
      <c r="KQ74" t="str">
        <f t="shared" ca="1" si="365"/>
        <v/>
      </c>
      <c r="KR74" t="str">
        <f t="shared" ca="1" si="288"/>
        <v/>
      </c>
      <c r="KS74" t="str">
        <f t="shared" ca="1" si="288"/>
        <v/>
      </c>
      <c r="KT74" t="str">
        <f t="shared" ca="1" si="288"/>
        <v/>
      </c>
      <c r="KU74" t="str">
        <f ca="1">_xlfn.IFNA(IF(INDEX('Tabela kolorów'!$A$1:$AP$42,MATCH(KR74,'Tabela kolorów'!$A$1:$AP$1,0),MATCH(KS74,'Tabela kolorów'!$A$1:$A$42,0))=1,"+","-"),"")</f>
        <v/>
      </c>
      <c r="KV74" s="1" t="str">
        <f ca="1">_xlfn.IFNA(IF(INDEX('Tabela kolorów'!$A$1:$AP$42,MATCH(KR74,'Tabela kolorów'!$A$1:$AP$1,0),MATCH(KT74,'Tabela kolorów'!$A$1:$A$42,0))=1,"+","-"),"")</f>
        <v/>
      </c>
      <c r="KW74" s="1" t="str">
        <f ca="1">_xlfn.IFNA(IF(INDEX('Tabela kolorów'!$A$1:$AP$42,MATCH(KS74,'Tabela kolorów'!$A$1:$AP$1,0),MATCH(KT74,'Tabela kolorów'!$A$1:$A$42,0))=1,"+","-"),"")</f>
        <v/>
      </c>
      <c r="KX74" t="str">
        <f t="shared" ref="KX74:KX137" ca="1" si="380">IF(KQ74&lt;&gt;"",IF(AND(OR(KU74="+",KU74=""),OR(KV74="+",KV74=""),OR(KW74="+",KW74="")),"Dopasowane","Nie dopasowane"),"")</f>
        <v/>
      </c>
      <c r="KY74" t="str">
        <f t="shared" ca="1" si="352"/>
        <v/>
      </c>
      <c r="KZ74" t="str">
        <f t="shared" ca="1" si="353"/>
        <v/>
      </c>
      <c r="LC74">
        <v>68</v>
      </c>
      <c r="LD74" t="str">
        <f t="shared" ca="1" si="354"/>
        <v/>
      </c>
      <c r="LE74" t="str">
        <f ca="1">IF(LD74&lt;&gt;"",VLOOKUP(LD74,Tabela1[],3,FALSE),"")</f>
        <v/>
      </c>
      <c r="LF74" t="str">
        <f t="shared" ca="1" si="289"/>
        <v/>
      </c>
      <c r="LG74" t="str">
        <f t="shared" ca="1" si="289"/>
        <v/>
      </c>
      <c r="LH74" t="str">
        <f t="shared" ca="1" si="289"/>
        <v/>
      </c>
      <c r="LI74" t="str">
        <f t="shared" ca="1" si="289"/>
        <v/>
      </c>
      <c r="LJ74" t="str">
        <f t="shared" ca="1" si="289"/>
        <v/>
      </c>
      <c r="LK74" t="str">
        <f t="shared" ca="1" si="289"/>
        <v/>
      </c>
      <c r="LL74" t="str">
        <f t="shared" ca="1" si="289"/>
        <v/>
      </c>
      <c r="LM74" t="str">
        <f t="shared" ca="1" si="289"/>
        <v/>
      </c>
    </row>
    <row r="75" spans="12:325" x14ac:dyDescent="0.3">
      <c r="L75" s="679">
        <v>5</v>
      </c>
      <c r="M75" s="672" t="str">
        <f ca="1"/>
        <v>czysty szkarłat</v>
      </c>
      <c r="N75" s="672" t="str">
        <f ca="1">_xlfn.IFNA(IF(VLOOKUP($M75,Tabela1[#All],6,FALSE)&lt;&gt;0,VLOOKUP($M75,Tabela1[#All],6,FALSE),""),"")</f>
        <v>ciemny czerwony</v>
      </c>
      <c r="O75" s="672" t="str">
        <f ca="1">_xlfn.IFNA(IF(VLOOKUP($M75,Tabela1[#All],7,FALSE)&lt;&gt;0,VLOOKUP($M75,Tabela1[#All],7,FALSE),""),"")</f>
        <v/>
      </c>
      <c r="P75" s="672" t="str">
        <f ca="1">_xlfn.IFNA(IF(VLOOKUP($M75,Tabela1[#All],8,FALSE)&lt;&gt;0,VLOOKUP($M75,Tabela1[#All],8,FALSE),""),"")</f>
        <v/>
      </c>
      <c r="Q75" s="684" t="str">
        <f ca="1">_xlfn.IFNA(IF(VLOOKUP($M75,Tabela1[#All],10,FALSE)&lt;&gt;"0",VLOOKUP($M75,Tabela1[#All],10,FALSE),""),"")</f>
        <v>Nie</v>
      </c>
      <c r="R75" s="686" t="str">
        <f t="shared" ca="1" si="366"/>
        <v>czarny</v>
      </c>
      <c r="S75" s="672" t="str">
        <f t="shared" ca="1" si="367"/>
        <v>biały</v>
      </c>
      <c r="T75" s="672" t="str">
        <f t="shared" ca="1" si="368"/>
        <v/>
      </c>
      <c r="U75" s="672" t="str">
        <f t="shared" ca="1" si="369"/>
        <v>ciemny czerwony</v>
      </c>
      <c r="V75" s="672" t="str">
        <f t="shared" ca="1" si="370"/>
        <v/>
      </c>
      <c r="W75" s="672" t="str">
        <f t="shared" ca="1" si="371"/>
        <v/>
      </c>
      <c r="X75" s="687">
        <f t="shared" ca="1" si="372"/>
        <v>3</v>
      </c>
      <c r="Y75" s="686" t="str">
        <f t="shared" ca="1" si="378"/>
        <v>czarny;biały;ciemny czerwony</v>
      </c>
      <c r="Z75" s="672" t="str">
        <f t="shared" ca="1" si="291"/>
        <v>czarny</v>
      </c>
      <c r="AA75" s="672" t="str">
        <f t="shared" ca="1" si="291"/>
        <v>biały</v>
      </c>
      <c r="AB75" s="679" t="str">
        <f t="shared" ca="1" si="291"/>
        <v>ciemny czerwony</v>
      </c>
      <c r="AC75" s="685" t="str">
        <f ca="1">_xlfn.IFNA(IF(INDEX('Tabela kolorów'!$A$1:$AP$42,MATCH(Z75,'Tabela kolorów'!$A$1:$AP$1,0),MATCH(AA75,'Tabela kolorów'!$A$1:$A$42,0))=1,"+","-"),"")</f>
        <v>+</v>
      </c>
      <c r="AD75" s="10" t="str">
        <f ca="1">_xlfn.IFNA(IF(INDEX('Tabela kolorów'!$A$1:$AP$42,MATCH(Z75,'Tabela kolorów'!$A$1:$AP$1,0),MATCH(AB75,'Tabela kolorów'!$A$1:$A$42,0))=1,"+","-"),"")</f>
        <v>+</v>
      </c>
      <c r="AE75" s="10" t="str">
        <f ca="1">_xlfn.IFNA(IF(INDEX('Tabela kolorów'!$A$1:$AP$42,MATCH(AA75,'Tabela kolorów'!$A$1:$AP$1,0),MATCH(AB75,'Tabela kolorów'!$A$1:$A$42,0))=1,"+","-"),"")</f>
        <v>+</v>
      </c>
      <c r="AF75" s="679" t="str">
        <f t="shared" ca="1" si="379"/>
        <v>Dopasowane</v>
      </c>
      <c r="AG75" s="688" t="str">
        <f t="shared" ca="1" si="373"/>
        <v>Dopasowane</v>
      </c>
      <c r="AH75" s="701" t="str">
        <f t="shared" ca="1" si="374"/>
        <v>czysty szkarłat</v>
      </c>
      <c r="AK75" s="10">
        <v>68</v>
      </c>
      <c r="AL75" s="672" t="str">
        <f t="shared" ca="1" si="355"/>
        <v/>
      </c>
      <c r="AM75" s="672" t="str">
        <f ca="1">IF(AL75&lt;&gt;"",VLOOKUP(AL75,Tabela1[],3,FALSE),"")</f>
        <v/>
      </c>
      <c r="AN75" s="672" t="str">
        <f t="shared" ca="1" si="290"/>
        <v/>
      </c>
      <c r="AO75" s="672" t="str">
        <f t="shared" ca="1" si="290"/>
        <v/>
      </c>
      <c r="AP75" s="672" t="str">
        <f t="shared" ca="1" si="290"/>
        <v/>
      </c>
      <c r="AQ75" s="672" t="str">
        <f t="shared" ca="1" si="290"/>
        <v/>
      </c>
      <c r="AR75" s="672" t="str">
        <f t="shared" ca="1" si="290"/>
        <v/>
      </c>
      <c r="AS75" s="672" t="str">
        <f t="shared" ca="1" si="290"/>
        <v/>
      </c>
      <c r="AT75" s="672" t="str">
        <f t="shared" ca="1" si="290"/>
        <v/>
      </c>
      <c r="AU75" s="672" t="str">
        <f t="shared" ca="1" si="290"/>
        <v/>
      </c>
      <c r="BG75" s="392"/>
      <c r="BH75">
        <v>7</v>
      </c>
      <c r="BI75" t="str">
        <f t="shared" ca="1" si="292"/>
        <v/>
      </c>
      <c r="BJ75" t="str">
        <f ca="1">_xlfn.IFNA(IF(VLOOKUP($BI75,Tabela1[#All],6,FALSE)&lt;&gt;0,VLOOKUP($BI75,Tabela1[#All],6,FALSE),""),"")</f>
        <v/>
      </c>
      <c r="BK75" t="str">
        <f ca="1">_xlfn.IFNA(IF(VLOOKUP($BI75,Tabela1[#All],7,FALSE)&lt;&gt;0,VLOOKUP($BI75,Tabela1[#All],7,FALSE),""),"")</f>
        <v/>
      </c>
      <c r="BL75" t="str">
        <f ca="1">_xlfn.IFNA(IF(VLOOKUP($BI75,Tabela1[#All],8,FALSE)&lt;&gt;0,VLOOKUP($BI75,Tabela1[#All],8,FALSE),""),"")</f>
        <v/>
      </c>
      <c r="BM75" t="str">
        <f ca="1">_xlfn.IFNA(IF(VLOOKUP($BI75,Tabela1[#All],10,FALSE)&lt;&gt;"0",VLOOKUP($BI75,Tabela1[#All],10,FALSE),""),"")</f>
        <v/>
      </c>
      <c r="BN75" t="str">
        <f t="shared" ca="1" si="293"/>
        <v/>
      </c>
      <c r="BO75" t="str">
        <f t="shared" ca="1" si="294"/>
        <v/>
      </c>
      <c r="BP75" t="str">
        <f t="shared" ca="1" si="295"/>
        <v/>
      </c>
      <c r="BQ75" t="str">
        <f t="shared" ca="1" si="296"/>
        <v/>
      </c>
      <c r="BR75" t="str">
        <f t="shared" ca="1" si="297"/>
        <v/>
      </c>
      <c r="BS75" t="str">
        <f t="shared" ca="1" si="298"/>
        <v/>
      </c>
      <c r="BT75" t="str">
        <f t="shared" ca="1" si="299"/>
        <v/>
      </c>
      <c r="BU75" t="str">
        <f t="shared" ca="1" si="356"/>
        <v/>
      </c>
      <c r="BV75" t="str">
        <f t="shared" ca="1" si="278"/>
        <v/>
      </c>
      <c r="BW75" t="str">
        <f t="shared" ca="1" si="278"/>
        <v/>
      </c>
      <c r="BX75" t="str">
        <f t="shared" ca="1" si="278"/>
        <v/>
      </c>
      <c r="BY75" t="str">
        <f ca="1">_xlfn.IFNA(IF(INDEX('Tabela kolorów'!$A$1:$AP$42,MATCH(BV75,'Tabela kolorów'!$A$1:$AP$1,0),MATCH(BW75,'Tabela kolorów'!$A$1:$A$42,0))=1,"+","-"),"")</f>
        <v/>
      </c>
      <c r="BZ75" s="1" t="str">
        <f ca="1">_xlfn.IFNA(IF(INDEX('Tabela kolorów'!$A$1:$AP$42,MATCH(BV75,'Tabela kolorów'!$A$1:$AP$1,0),MATCH(BX75,'Tabela kolorów'!$A$1:$A$42,0))=1,"+","-"),"")</f>
        <v/>
      </c>
      <c r="CA75" s="1" t="str">
        <f ca="1">_xlfn.IFNA(IF(INDEX('Tabela kolorów'!$A$1:$AP$42,MATCH(BW75,'Tabela kolorów'!$A$1:$AP$1,0),MATCH(BX75,'Tabela kolorów'!$A$1:$A$42,0))=1,"+","-"),"")</f>
        <v/>
      </c>
      <c r="CB75" t="str">
        <f t="shared" ca="1" si="357"/>
        <v/>
      </c>
      <c r="CC75" t="str">
        <f t="shared" ca="1" si="300"/>
        <v/>
      </c>
      <c r="CD75" t="str">
        <f t="shared" ca="1" si="301"/>
        <v/>
      </c>
      <c r="CG75">
        <v>69</v>
      </c>
      <c r="CH75" t="str">
        <f t="shared" ca="1" si="302"/>
        <v/>
      </c>
      <c r="CI75" t="str">
        <f ca="1">IF(CH75&lt;&gt;"",VLOOKUP(CH75,Tabela1[],3,FALSE),"")</f>
        <v/>
      </c>
      <c r="CJ75" t="str">
        <f t="shared" ca="1" si="279"/>
        <v/>
      </c>
      <c r="CK75" t="str">
        <f t="shared" ca="1" si="279"/>
        <v/>
      </c>
      <c r="CL75" t="str">
        <f t="shared" ca="1" si="279"/>
        <v/>
      </c>
      <c r="CM75" t="str">
        <f t="shared" ca="1" si="279"/>
        <v/>
      </c>
      <c r="CN75" t="str">
        <f t="shared" ca="1" si="279"/>
        <v/>
      </c>
      <c r="CO75" t="str">
        <f t="shared" ca="1" si="279"/>
        <v/>
      </c>
      <c r="CP75" t="str">
        <f t="shared" ca="1" si="279"/>
        <v/>
      </c>
      <c r="CQ75" t="str">
        <f t="shared" ca="1" si="279"/>
        <v/>
      </c>
      <c r="DB75">
        <v>7</v>
      </c>
      <c r="DC75" t="str">
        <f t="shared" ca="1" si="303"/>
        <v/>
      </c>
      <c r="DD75" t="str">
        <f ca="1">_xlfn.IFNA(IF(VLOOKUP($DC75,Tabela1[#All],6,FALSE)&lt;&gt;0,VLOOKUP($DC75,Tabela1[#All],6,FALSE),""),"")</f>
        <v/>
      </c>
      <c r="DE75" t="str">
        <f ca="1">_xlfn.IFNA(IF(VLOOKUP($DC75,Tabela1[#All],7,FALSE)&lt;&gt;0,VLOOKUP($DC75,Tabela1[#All],7,FALSE),""),"")</f>
        <v/>
      </c>
      <c r="DF75" t="str">
        <f ca="1">_xlfn.IFNA(IF(VLOOKUP($DC75,Tabela1[#All],8,FALSE)&lt;&gt;0,VLOOKUP($DC75,Tabela1[#All],8,FALSE),""),"")</f>
        <v/>
      </c>
      <c r="DG75" t="str">
        <f ca="1">_xlfn.IFNA(IF(VLOOKUP($DC75,Tabela1[#All],10,FALSE)&lt;&gt;"0",VLOOKUP($DC75,Tabela1[#All],10,FALSE),""),"")</f>
        <v/>
      </c>
      <c r="DH75" t="str">
        <f t="shared" ca="1" si="304"/>
        <v/>
      </c>
      <c r="DI75" t="str">
        <f t="shared" ca="1" si="305"/>
        <v/>
      </c>
      <c r="DJ75" t="str">
        <f t="shared" ca="1" si="306"/>
        <v/>
      </c>
      <c r="DK75" t="str">
        <f t="shared" ca="1" si="307"/>
        <v/>
      </c>
      <c r="DL75" t="str">
        <f t="shared" ca="1" si="308"/>
        <v/>
      </c>
      <c r="DM75" t="str">
        <f t="shared" ca="1" si="309"/>
        <v/>
      </c>
      <c r="DN75" t="str">
        <f t="shared" ca="1" si="310"/>
        <v/>
      </c>
      <c r="DO75" t="str">
        <f t="shared" ca="1" si="134"/>
        <v/>
      </c>
      <c r="DP75" t="str">
        <f t="shared" ca="1" si="280"/>
        <v/>
      </c>
      <c r="DQ75" t="str">
        <f t="shared" ca="1" si="280"/>
        <v/>
      </c>
      <c r="DR75" t="str">
        <f t="shared" ca="1" si="280"/>
        <v/>
      </c>
      <c r="DS75" t="str">
        <f ca="1">_xlfn.IFNA(IF(INDEX('Tabela kolorów'!$A$1:$AP$42,MATCH(DP75,'Tabela kolorów'!$A$1:$AP$1,0),MATCH(DQ75,'Tabela kolorów'!$A$1:$A$42,0))=1,"+","-"),"")</f>
        <v/>
      </c>
      <c r="DT75" s="1" t="str">
        <f ca="1">_xlfn.IFNA(IF(INDEX('Tabela kolorów'!$A$1:$AP$42,MATCH(DP75,'Tabela kolorów'!$A$1:$AP$1,0),MATCH(DR75,'Tabela kolorów'!$A$1:$A$42,0))=1,"+","-"),"")</f>
        <v/>
      </c>
      <c r="DU75" s="1" t="str">
        <f ca="1">_xlfn.IFNA(IF(INDEX('Tabela kolorów'!$A$1:$AP$42,MATCH(DQ75,'Tabela kolorów'!$A$1:$AP$1,0),MATCH(DR75,'Tabela kolorów'!$A$1:$A$42,0))=1,"+","-"),"")</f>
        <v/>
      </c>
      <c r="DV75" t="str">
        <f t="shared" ca="1" si="358"/>
        <v/>
      </c>
      <c r="DW75" t="str">
        <f t="shared" ca="1" si="311"/>
        <v/>
      </c>
      <c r="DX75" t="str">
        <f t="shared" ca="1" si="312"/>
        <v/>
      </c>
      <c r="EA75">
        <v>69</v>
      </c>
      <c r="EB75" t="str">
        <f t="shared" ca="1" si="313"/>
        <v/>
      </c>
      <c r="EC75" t="str">
        <f ca="1">IF(EB75&lt;&gt;"",VLOOKUP(EB75,Tabela1[],3,FALSE),"")</f>
        <v/>
      </c>
      <c r="ED75" t="str">
        <f t="shared" ca="1" si="281"/>
        <v/>
      </c>
      <c r="EE75" t="str">
        <f t="shared" ca="1" si="281"/>
        <v/>
      </c>
      <c r="EF75" t="str">
        <f t="shared" ca="1" si="281"/>
        <v/>
      </c>
      <c r="EG75" t="str">
        <f t="shared" ca="1" si="281"/>
        <v/>
      </c>
      <c r="EH75" t="str">
        <f t="shared" ca="1" si="281"/>
        <v/>
      </c>
      <c r="EI75" t="str">
        <f t="shared" ca="1" si="281"/>
        <v/>
      </c>
      <c r="EJ75" t="str">
        <f t="shared" ca="1" si="281"/>
        <v/>
      </c>
      <c r="EK75" t="str">
        <f t="shared" ca="1" si="281"/>
        <v/>
      </c>
      <c r="EV75">
        <v>7</v>
      </c>
      <c r="EW75" t="str">
        <f t="shared" ca="1" si="314"/>
        <v/>
      </c>
      <c r="EX75" t="str">
        <f ca="1">_xlfn.IFNA(IF(VLOOKUP($EW75,Tabela1[#All],6,FALSE)&lt;&gt;0,VLOOKUP($EW75,Tabela1[#All],6,FALSE),""),"")</f>
        <v/>
      </c>
      <c r="EY75" t="str">
        <f ca="1">_xlfn.IFNA(IF(VLOOKUP($EW75,Tabela1[#All],7,FALSE)&lt;&gt;0,VLOOKUP($EW75,Tabela1[#All],7,FALSE),""),"")</f>
        <v/>
      </c>
      <c r="EZ75" t="str">
        <f ca="1">_xlfn.IFNA(IF(VLOOKUP($EW75,Tabela1[#All],8,FALSE)&lt;&gt;0,VLOOKUP($EW75,Tabela1[#All],8,FALSE),""),"")</f>
        <v/>
      </c>
      <c r="FA75" t="str">
        <f ca="1">_xlfn.IFNA(IF(VLOOKUP($EW75,Tabela1[#All],10,FALSE)&lt;&gt;"0",VLOOKUP($EW75,Tabela1[#All],10,FALSE),""),"")</f>
        <v/>
      </c>
      <c r="FB75" t="str">
        <f t="shared" ca="1" si="315"/>
        <v/>
      </c>
      <c r="FC75" t="str">
        <f t="shared" ca="1" si="316"/>
        <v/>
      </c>
      <c r="FD75" t="str">
        <f t="shared" ca="1" si="317"/>
        <v/>
      </c>
      <c r="FE75" t="str">
        <f t="shared" ca="1" si="318"/>
        <v/>
      </c>
      <c r="FF75" t="str">
        <f t="shared" ca="1" si="319"/>
        <v/>
      </c>
      <c r="FG75" t="str">
        <f t="shared" ca="1" si="320"/>
        <v/>
      </c>
      <c r="FH75" t="str">
        <f t="shared" ca="1" si="321"/>
        <v/>
      </c>
      <c r="FI75" t="str">
        <f t="shared" ca="1" si="359"/>
        <v/>
      </c>
      <c r="FJ75" t="str">
        <f t="shared" ca="1" si="282"/>
        <v/>
      </c>
      <c r="FK75" t="str">
        <f t="shared" ca="1" si="282"/>
        <v/>
      </c>
      <c r="FL75" t="str">
        <f t="shared" ca="1" si="282"/>
        <v/>
      </c>
      <c r="FM75" t="str">
        <f ca="1">_xlfn.IFNA(IF(INDEX('Tabela kolorów'!$A$1:$AP$42,MATCH(FJ75,'Tabela kolorów'!$A$1:$AP$1,0),MATCH(FK75,'Tabela kolorów'!$A$1:$A$42,0))=1,"+","-"),"")</f>
        <v/>
      </c>
      <c r="FN75" s="1" t="str">
        <f ca="1">_xlfn.IFNA(IF(INDEX('Tabela kolorów'!$A$1:$AP$42,MATCH(FJ75,'Tabela kolorów'!$A$1:$AP$1,0),MATCH(FL75,'Tabela kolorów'!$A$1:$A$42,0))=1,"+","-"),"")</f>
        <v/>
      </c>
      <c r="FO75" s="1" t="str">
        <f ca="1">_xlfn.IFNA(IF(INDEX('Tabela kolorów'!$A$1:$AP$42,MATCH(FK75,'Tabela kolorów'!$A$1:$AP$1,0),MATCH(FL75,'Tabela kolorów'!$A$1:$A$42,0))=1,"+","-"),"")</f>
        <v/>
      </c>
      <c r="FP75" t="str">
        <f t="shared" ca="1" si="375"/>
        <v/>
      </c>
      <c r="FQ75" t="str">
        <f t="shared" ca="1" si="322"/>
        <v/>
      </c>
      <c r="FR75" t="str">
        <f t="shared" ca="1" si="323"/>
        <v/>
      </c>
      <c r="FU75">
        <v>69</v>
      </c>
      <c r="FV75" t="str">
        <f t="shared" ca="1" si="324"/>
        <v/>
      </c>
      <c r="FW75" t="str">
        <f ca="1">IF(FV75&lt;&gt;"",VLOOKUP(FV75,Tabela1[],3,FALSE),"")</f>
        <v/>
      </c>
      <c r="FX75" t="str">
        <f t="shared" ca="1" si="283"/>
        <v/>
      </c>
      <c r="FY75" t="str">
        <f t="shared" ca="1" si="283"/>
        <v/>
      </c>
      <c r="FZ75" t="str">
        <f t="shared" ca="1" si="283"/>
        <v/>
      </c>
      <c r="GA75" t="str">
        <f t="shared" ca="1" si="283"/>
        <v/>
      </c>
      <c r="GB75" t="str">
        <f t="shared" ca="1" si="283"/>
        <v/>
      </c>
      <c r="GC75" t="str">
        <f t="shared" ca="1" si="283"/>
        <v/>
      </c>
      <c r="GD75" t="str">
        <f t="shared" ca="1" si="283"/>
        <v/>
      </c>
      <c r="GE75" t="str">
        <f t="shared" ca="1" si="283"/>
        <v/>
      </c>
      <c r="GP75">
        <v>7</v>
      </c>
      <c r="GQ75" t="str">
        <f t="shared" ca="1" si="325"/>
        <v/>
      </c>
      <c r="GR75" t="str">
        <f ca="1">_xlfn.IFNA(IF(VLOOKUP($GQ75,Tabela1[#All],6,FALSE)&lt;&gt;0,VLOOKUP($GQ75,Tabela1[#All],6,FALSE),""),"")</f>
        <v/>
      </c>
      <c r="GS75" t="str">
        <f ca="1">_xlfn.IFNA(IF(VLOOKUP($GQ75,Tabela1[#All],7,FALSE)&lt;&gt;0,VLOOKUP($GQ75,Tabela1[#All],7,FALSE),""),"")</f>
        <v/>
      </c>
      <c r="GT75" t="str">
        <f ca="1">_xlfn.IFNA(IF(VLOOKUP($GQ75,Tabela1[#All],8,FALSE)&lt;&gt;0,VLOOKUP($GQ75,Tabela1[#All],8,FALSE),""),"")</f>
        <v/>
      </c>
      <c r="GU75" t="str">
        <f ca="1">_xlfn.IFNA(IF(VLOOKUP($GQ75,Tabela1[#All],10,FALSE)&lt;&gt;"0",VLOOKUP($GQ75,Tabela1[#All],10,FALSE),""),"")</f>
        <v/>
      </c>
      <c r="GV75" t="str">
        <f t="shared" ca="1" si="326"/>
        <v/>
      </c>
      <c r="GW75" t="str">
        <f t="shared" ca="1" si="327"/>
        <v/>
      </c>
      <c r="GX75" t="str">
        <f t="shared" ca="1" si="328"/>
        <v/>
      </c>
      <c r="GY75" t="str">
        <f t="shared" ca="1" si="329"/>
        <v/>
      </c>
      <c r="GZ75" t="str">
        <f t="shared" ca="1" si="330"/>
        <v/>
      </c>
      <c r="HA75" t="str">
        <f t="shared" ca="1" si="331"/>
        <v/>
      </c>
      <c r="HB75" t="str">
        <f t="shared" ca="1" si="332"/>
        <v/>
      </c>
      <c r="HC75" t="str">
        <f t="shared" ca="1" si="360"/>
        <v/>
      </c>
      <c r="HD75" t="str">
        <f t="shared" ca="1" si="284"/>
        <v/>
      </c>
      <c r="HE75" t="str">
        <f t="shared" ca="1" si="284"/>
        <v/>
      </c>
      <c r="HF75" t="str">
        <f t="shared" ca="1" si="284"/>
        <v/>
      </c>
      <c r="HG75" t="str">
        <f ca="1">_xlfn.IFNA(IF(INDEX('Tabela kolorów'!$A$1:$AP$42,MATCH(HD75,'Tabela kolorów'!$A$1:$AP$1,0),MATCH(HE75,'Tabela kolorów'!$A$1:$A$42,0))=1,"+","-"),"")</f>
        <v/>
      </c>
      <c r="HH75" s="1" t="str">
        <f ca="1">_xlfn.IFNA(IF(INDEX('Tabela kolorów'!$A$1:$AP$42,MATCH(HD75,'Tabela kolorów'!$A$1:$AP$1,0),MATCH(HF75,'Tabela kolorów'!$A$1:$A$42,0))=1,"+","-"),"")</f>
        <v/>
      </c>
      <c r="HI75" s="1" t="str">
        <f ca="1">_xlfn.IFNA(IF(INDEX('Tabela kolorów'!$A$1:$AP$42,MATCH(HE75,'Tabela kolorów'!$A$1:$AP$1,0),MATCH(HF75,'Tabela kolorów'!$A$1:$A$42,0))=1,"+","-"),"")</f>
        <v/>
      </c>
      <c r="HJ75" t="str">
        <f t="shared" ca="1" si="376"/>
        <v/>
      </c>
      <c r="HK75" t="str">
        <f t="shared" ca="1" si="333"/>
        <v/>
      </c>
      <c r="HL75" t="str">
        <f t="shared" ca="1" si="334"/>
        <v/>
      </c>
      <c r="HO75">
        <v>69</v>
      </c>
      <c r="HP75" t="str">
        <f t="shared" ca="1" si="335"/>
        <v/>
      </c>
      <c r="HQ75" t="str">
        <f ca="1">IF(HP75&lt;&gt;"",VLOOKUP(HP75,Tabela1[],3,FALSE),"")</f>
        <v/>
      </c>
      <c r="HR75" t="str">
        <f t="shared" ca="1" si="285"/>
        <v/>
      </c>
      <c r="HS75" t="str">
        <f t="shared" ca="1" si="285"/>
        <v/>
      </c>
      <c r="HT75" t="str">
        <f t="shared" ca="1" si="285"/>
        <v/>
      </c>
      <c r="HU75" t="str">
        <f t="shared" ca="1" si="285"/>
        <v/>
      </c>
      <c r="HV75" t="str">
        <f t="shared" ca="1" si="285"/>
        <v/>
      </c>
      <c r="HW75" t="str">
        <f t="shared" ca="1" si="285"/>
        <v/>
      </c>
      <c r="HX75" t="str">
        <f t="shared" ca="1" si="285"/>
        <v/>
      </c>
      <c r="HY75" t="str">
        <f t="shared" ca="1" si="285"/>
        <v/>
      </c>
      <c r="IJ75">
        <v>7</v>
      </c>
      <c r="IK75" t="str">
        <f t="shared" ca="1" si="336"/>
        <v/>
      </c>
      <c r="IL75" t="str">
        <f ca="1">_xlfn.IFNA(IF(VLOOKUP($IK75,Tabela1[#All],6,FALSE)&lt;&gt;0,VLOOKUP($IK75,Tabela1[#All],6,FALSE),""),"")</f>
        <v/>
      </c>
      <c r="IM75" t="str">
        <f ca="1">_xlfn.IFNA(IF(VLOOKUP($IK75,Tabela1[#All],7,FALSE)&lt;&gt;0,VLOOKUP($IK75,Tabela1[#All],7,FALSE),""),"")</f>
        <v/>
      </c>
      <c r="IN75" t="str">
        <f ca="1">_xlfn.IFNA(IF(VLOOKUP($IK75,Tabela1[#All],8,FALSE)&lt;&gt;0,VLOOKUP($IK75,Tabela1[#All],8,FALSE),""),"")</f>
        <v/>
      </c>
      <c r="IO75" t="str">
        <f ca="1">_xlfn.IFNA(IF(VLOOKUP($IK75,Tabela1[#All],10,FALSE)&lt;&gt;"0",VLOOKUP($IK75,Tabela1[#All],10,FALSE),""),"")</f>
        <v/>
      </c>
      <c r="IP75" t="str">
        <f t="shared" ca="1" si="337"/>
        <v/>
      </c>
      <c r="IQ75" t="str">
        <f t="shared" ca="1" si="338"/>
        <v/>
      </c>
      <c r="IR75" t="str">
        <f t="shared" ca="1" si="339"/>
        <v/>
      </c>
      <c r="IS75" t="str">
        <f t="shared" ca="1" si="340"/>
        <v/>
      </c>
      <c r="IT75" t="str">
        <f t="shared" ca="1" si="341"/>
        <v/>
      </c>
      <c r="IU75" t="str">
        <f t="shared" ca="1" si="342"/>
        <v/>
      </c>
      <c r="IV75" t="str">
        <f t="shared" ca="1" si="343"/>
        <v/>
      </c>
      <c r="IW75" t="str">
        <f t="shared" ca="1" si="361"/>
        <v/>
      </c>
      <c r="IX75" t="str">
        <f t="shared" ca="1" si="286"/>
        <v/>
      </c>
      <c r="IY75" t="str">
        <f t="shared" ca="1" si="286"/>
        <v/>
      </c>
      <c r="IZ75" t="str">
        <f t="shared" ca="1" si="286"/>
        <v/>
      </c>
      <c r="JA75" t="str">
        <f ca="1">_xlfn.IFNA(IF(INDEX('Tabela kolorów'!$A$1:$AP$42,MATCH(IX75,'Tabela kolorów'!$A$1:$AP$1,0),MATCH(IY75,'Tabela kolorów'!$A$1:$A$42,0))=1,"+","-"),"")</f>
        <v/>
      </c>
      <c r="JB75" s="1" t="str">
        <f ca="1">_xlfn.IFNA(IF(INDEX('Tabela kolorów'!$A$1:$AP$42,MATCH(IX75,'Tabela kolorów'!$A$1:$AP$1,0),MATCH(IZ75,'Tabela kolorów'!$A$1:$A$42,0))=1,"+","-"),"")</f>
        <v/>
      </c>
      <c r="JC75" s="1" t="str">
        <f ca="1">_xlfn.IFNA(IF(INDEX('Tabela kolorów'!$A$1:$AP$42,MATCH(IY75,'Tabela kolorów'!$A$1:$AP$1,0),MATCH(IZ75,'Tabela kolorów'!$A$1:$A$42,0))=1,"+","-"),"")</f>
        <v/>
      </c>
      <c r="JD75" t="str">
        <f t="shared" ca="1" si="377"/>
        <v/>
      </c>
      <c r="JE75" t="str">
        <f t="shared" ca="1" si="344"/>
        <v/>
      </c>
      <c r="JF75" t="str">
        <f t="shared" ca="1" si="345"/>
        <v/>
      </c>
      <c r="JI75">
        <v>69</v>
      </c>
      <c r="JJ75" t="str">
        <f t="shared" ca="1" si="346"/>
        <v/>
      </c>
      <c r="JK75" t="str">
        <f ca="1">IF(JJ75&lt;&gt;"",VLOOKUP(JJ75,Tabela1[],3,FALSE),"")</f>
        <v/>
      </c>
      <c r="JL75" t="str">
        <f t="shared" ca="1" si="287"/>
        <v/>
      </c>
      <c r="JM75" t="str">
        <f t="shared" ca="1" si="287"/>
        <v/>
      </c>
      <c r="JN75" t="str">
        <f t="shared" ca="1" si="287"/>
        <v/>
      </c>
      <c r="JO75" t="str">
        <f t="shared" ca="1" si="287"/>
        <v/>
      </c>
      <c r="JP75" t="str">
        <f t="shared" ca="1" si="287"/>
        <v/>
      </c>
      <c r="JQ75" t="str">
        <f t="shared" ca="1" si="287"/>
        <v/>
      </c>
      <c r="JR75" t="str">
        <f t="shared" ca="1" si="287"/>
        <v/>
      </c>
      <c r="JS75" t="str">
        <f t="shared" ca="1" si="287"/>
        <v/>
      </c>
      <c r="KD75">
        <v>7</v>
      </c>
      <c r="KE75" t="str">
        <f t="shared" ca="1" si="347"/>
        <v/>
      </c>
      <c r="KF75" t="str">
        <f ca="1">_xlfn.IFNA(IF(VLOOKUP($KE75,Tabela1[#All],6,FALSE)&lt;&gt;0,VLOOKUP($KE75,Tabela1[#All],6,FALSE),""),"")</f>
        <v/>
      </c>
      <c r="KG75" t="str">
        <f ca="1">_xlfn.IFNA(IF(VLOOKUP($KE75,Tabela1[#All],7,FALSE)&lt;&gt;0,VLOOKUP($KE75,Tabela1[#All],7,FALSE),""),"")</f>
        <v/>
      </c>
      <c r="KH75" t="str">
        <f ca="1">_xlfn.IFNA(IF(VLOOKUP($KE75,Tabela1[#All],8,FALSE)&lt;&gt;0,VLOOKUP($KE75,Tabela1[#All],8,FALSE),""),"")</f>
        <v/>
      </c>
      <c r="KI75" t="str">
        <f ca="1">_xlfn.IFNA(IF(VLOOKUP($KE75,Tabela1[#All],10,FALSE)&lt;&gt;"0",VLOOKUP($KE75,Tabela1[#All],10,FALSE),""),"")</f>
        <v/>
      </c>
      <c r="KJ75" t="str">
        <f t="shared" ca="1" si="362"/>
        <v/>
      </c>
      <c r="KK75" t="str">
        <f t="shared" ca="1" si="363"/>
        <v/>
      </c>
      <c r="KL75" t="str">
        <f t="shared" ca="1" si="364"/>
        <v/>
      </c>
      <c r="KM75" t="str">
        <f t="shared" ca="1" si="348"/>
        <v/>
      </c>
      <c r="KN75" t="str">
        <f t="shared" ca="1" si="349"/>
        <v/>
      </c>
      <c r="KO75" t="str">
        <f t="shared" ca="1" si="350"/>
        <v/>
      </c>
      <c r="KP75" t="str">
        <f t="shared" ca="1" si="351"/>
        <v/>
      </c>
      <c r="KQ75" t="str">
        <f t="shared" ca="1" si="365"/>
        <v/>
      </c>
      <c r="KR75" t="str">
        <f t="shared" ca="1" si="288"/>
        <v/>
      </c>
      <c r="KS75" t="str">
        <f t="shared" ca="1" si="288"/>
        <v/>
      </c>
      <c r="KT75" t="str">
        <f t="shared" ca="1" si="288"/>
        <v/>
      </c>
      <c r="KU75" t="str">
        <f ca="1">_xlfn.IFNA(IF(INDEX('Tabela kolorów'!$A$1:$AP$42,MATCH(KR75,'Tabela kolorów'!$A$1:$AP$1,0),MATCH(KS75,'Tabela kolorów'!$A$1:$A$42,0))=1,"+","-"),"")</f>
        <v/>
      </c>
      <c r="KV75" s="1" t="str">
        <f ca="1">_xlfn.IFNA(IF(INDEX('Tabela kolorów'!$A$1:$AP$42,MATCH(KR75,'Tabela kolorów'!$A$1:$AP$1,0),MATCH(KT75,'Tabela kolorów'!$A$1:$A$42,0))=1,"+","-"),"")</f>
        <v/>
      </c>
      <c r="KW75" s="1" t="str">
        <f ca="1">_xlfn.IFNA(IF(INDEX('Tabela kolorów'!$A$1:$AP$42,MATCH(KS75,'Tabela kolorów'!$A$1:$AP$1,0),MATCH(KT75,'Tabela kolorów'!$A$1:$A$42,0))=1,"+","-"),"")</f>
        <v/>
      </c>
      <c r="KX75" t="str">
        <f t="shared" ca="1" si="380"/>
        <v/>
      </c>
      <c r="KY75" t="str">
        <f t="shared" ca="1" si="352"/>
        <v/>
      </c>
      <c r="KZ75" t="str">
        <f t="shared" ca="1" si="353"/>
        <v/>
      </c>
      <c r="LC75">
        <v>69</v>
      </c>
      <c r="LD75" t="str">
        <f t="shared" ca="1" si="354"/>
        <v/>
      </c>
      <c r="LE75" t="str">
        <f ca="1">IF(LD75&lt;&gt;"",VLOOKUP(LD75,Tabela1[],3,FALSE),"")</f>
        <v/>
      </c>
      <c r="LF75" t="str">
        <f t="shared" ca="1" si="289"/>
        <v/>
      </c>
      <c r="LG75" t="str">
        <f t="shared" ca="1" si="289"/>
        <v/>
      </c>
      <c r="LH75" t="str">
        <f t="shared" ca="1" si="289"/>
        <v/>
      </c>
      <c r="LI75" t="str">
        <f t="shared" ca="1" si="289"/>
        <v/>
      </c>
      <c r="LJ75" t="str">
        <f t="shared" ca="1" si="289"/>
        <v/>
      </c>
      <c r="LK75" t="str">
        <f t="shared" ca="1" si="289"/>
        <v/>
      </c>
      <c r="LL75" t="str">
        <f t="shared" ca="1" si="289"/>
        <v/>
      </c>
      <c r="LM75" t="str">
        <f t="shared" ca="1" si="289"/>
        <v/>
      </c>
    </row>
    <row r="76" spans="12:325" x14ac:dyDescent="0.3">
      <c r="L76" s="679">
        <v>6</v>
      </c>
      <c r="N76" s="672" t="str">
        <f>_xlfn.IFNA(IF(VLOOKUP($M76,Tabela1[#All],6,FALSE)&lt;&gt;0,VLOOKUP($M76,Tabela1[#All],6,FALSE),""),"")</f>
        <v/>
      </c>
      <c r="O76" s="672" t="str">
        <f>_xlfn.IFNA(IF(VLOOKUP($M76,Tabela1[#All],7,FALSE)&lt;&gt;0,VLOOKUP($M76,Tabela1[#All],7,FALSE),""),"")</f>
        <v/>
      </c>
      <c r="P76" s="672" t="str">
        <f>_xlfn.IFNA(IF(VLOOKUP($M76,Tabela1[#All],8,FALSE)&lt;&gt;0,VLOOKUP($M76,Tabela1[#All],8,FALSE),""),"")</f>
        <v/>
      </c>
      <c r="Q76" s="684" t="str">
        <f>_xlfn.IFNA(IF(VLOOKUP($M76,Tabela1[#All],10,FALSE)&lt;&gt;"0",VLOOKUP($M76,Tabela1[#All],10,FALSE),""),"")</f>
        <v/>
      </c>
      <c r="R76" s="686" t="str">
        <f t="shared" si="366"/>
        <v/>
      </c>
      <c r="S76" s="672" t="str">
        <f t="shared" si="367"/>
        <v/>
      </c>
      <c r="T76" s="672" t="str">
        <f t="shared" si="368"/>
        <v/>
      </c>
      <c r="U76" s="672" t="str">
        <f t="shared" si="369"/>
        <v/>
      </c>
      <c r="V76" s="672" t="str">
        <f t="shared" si="370"/>
        <v/>
      </c>
      <c r="W76" s="672" t="str">
        <f t="shared" si="371"/>
        <v/>
      </c>
      <c r="X76" s="687" t="str">
        <f t="shared" si="372"/>
        <v/>
      </c>
      <c r="Y76" s="686" t="str">
        <f t="shared" si="378"/>
        <v/>
      </c>
      <c r="Z76" s="672" t="str">
        <f t="shared" si="291"/>
        <v/>
      </c>
      <c r="AA76" s="672" t="str">
        <f t="shared" si="291"/>
        <v/>
      </c>
      <c r="AB76" s="679" t="str">
        <f t="shared" si="291"/>
        <v/>
      </c>
      <c r="AC76" s="685" t="str">
        <f>_xlfn.IFNA(IF(INDEX('Tabela kolorów'!$A$1:$AP$42,MATCH(Z76,'Tabela kolorów'!$A$1:$AP$1,0),MATCH(AA76,'Tabela kolorów'!$A$1:$A$42,0))=1,"+","-"),"")</f>
        <v/>
      </c>
      <c r="AD76" s="10" t="str">
        <f>_xlfn.IFNA(IF(INDEX('Tabela kolorów'!$A$1:$AP$42,MATCH(Z76,'Tabela kolorów'!$A$1:$AP$1,0),MATCH(AB76,'Tabela kolorów'!$A$1:$A$42,0))=1,"+","-"),"")</f>
        <v/>
      </c>
      <c r="AE76" s="10" t="str">
        <f>_xlfn.IFNA(IF(INDEX('Tabela kolorów'!$A$1:$AP$42,MATCH(AA76,'Tabela kolorów'!$A$1:$AP$1,0),MATCH(AB76,'Tabela kolorów'!$A$1:$A$42,0))=1,"+","-"),"")</f>
        <v/>
      </c>
      <c r="AF76" s="679" t="str">
        <f t="shared" si="379"/>
        <v/>
      </c>
      <c r="AG76" s="688" t="str">
        <f t="shared" si="373"/>
        <v/>
      </c>
      <c r="AH76" s="701" t="str">
        <f t="shared" si="374"/>
        <v/>
      </c>
      <c r="AK76" s="10">
        <v>69</v>
      </c>
      <c r="AL76" s="672" t="str">
        <f t="shared" ca="1" si="355"/>
        <v/>
      </c>
      <c r="AM76" s="672" t="str">
        <f ca="1">IF(AL76&lt;&gt;"",VLOOKUP(AL76,Tabela1[],3,FALSE),"")</f>
        <v/>
      </c>
      <c r="AN76" s="672" t="str">
        <f t="shared" ca="1" si="290"/>
        <v/>
      </c>
      <c r="AO76" s="672" t="str">
        <f t="shared" ca="1" si="290"/>
        <v/>
      </c>
      <c r="AP76" s="672" t="str">
        <f t="shared" ca="1" si="290"/>
        <v/>
      </c>
      <c r="AQ76" s="672" t="str">
        <f t="shared" ca="1" si="290"/>
        <v/>
      </c>
      <c r="AR76" s="672" t="str">
        <f t="shared" ca="1" si="290"/>
        <v/>
      </c>
      <c r="AS76" s="672" t="str">
        <f t="shared" ca="1" si="290"/>
        <v/>
      </c>
      <c r="AT76" s="672" t="str">
        <f t="shared" ca="1" si="290"/>
        <v/>
      </c>
      <c r="AU76" s="672" t="str">
        <f t="shared" ca="1" si="290"/>
        <v/>
      </c>
      <c r="BG76" s="392"/>
      <c r="BH76">
        <v>8</v>
      </c>
      <c r="BI76" t="str">
        <f t="shared" ca="1" si="292"/>
        <v/>
      </c>
      <c r="BJ76" t="str">
        <f ca="1">_xlfn.IFNA(IF(VLOOKUP($BI76,Tabela1[#All],6,FALSE)&lt;&gt;0,VLOOKUP($BI76,Tabela1[#All],6,FALSE),""),"")</f>
        <v/>
      </c>
      <c r="BK76" t="str">
        <f ca="1">_xlfn.IFNA(IF(VLOOKUP($BI76,Tabela1[#All],7,FALSE)&lt;&gt;0,VLOOKUP($BI76,Tabela1[#All],7,FALSE),""),"")</f>
        <v/>
      </c>
      <c r="BL76" t="str">
        <f ca="1">_xlfn.IFNA(IF(VLOOKUP($BI76,Tabela1[#All],8,FALSE)&lt;&gt;0,VLOOKUP($BI76,Tabela1[#All],8,FALSE),""),"")</f>
        <v/>
      </c>
      <c r="BM76" t="str">
        <f ca="1">_xlfn.IFNA(IF(VLOOKUP($BI76,Tabela1[#All],10,FALSE)&lt;&gt;"0",VLOOKUP($BI76,Tabela1[#All],10,FALSE),""),"")</f>
        <v/>
      </c>
      <c r="BN76" t="str">
        <f t="shared" ca="1" si="293"/>
        <v/>
      </c>
      <c r="BO76" t="str">
        <f t="shared" ca="1" si="294"/>
        <v/>
      </c>
      <c r="BP76" t="str">
        <f t="shared" ca="1" si="295"/>
        <v/>
      </c>
      <c r="BQ76" t="str">
        <f t="shared" ca="1" si="296"/>
        <v/>
      </c>
      <c r="BR76" t="str">
        <f t="shared" ca="1" si="297"/>
        <v/>
      </c>
      <c r="BS76" t="str">
        <f t="shared" ca="1" si="298"/>
        <v/>
      </c>
      <c r="BT76" t="str">
        <f t="shared" ca="1" si="299"/>
        <v/>
      </c>
      <c r="BU76" t="str">
        <f t="shared" ca="1" si="356"/>
        <v/>
      </c>
      <c r="BV76" t="str">
        <f t="shared" ca="1" si="278"/>
        <v/>
      </c>
      <c r="BW76" t="str">
        <f t="shared" ca="1" si="278"/>
        <v/>
      </c>
      <c r="BX76" t="str">
        <f t="shared" ca="1" si="278"/>
        <v/>
      </c>
      <c r="BY76" t="str">
        <f ca="1">_xlfn.IFNA(IF(INDEX('Tabela kolorów'!$A$1:$AP$42,MATCH(BV76,'Tabela kolorów'!$A$1:$AP$1,0),MATCH(BW76,'Tabela kolorów'!$A$1:$A$42,0))=1,"+","-"),"")</f>
        <v/>
      </c>
      <c r="BZ76" s="1" t="str">
        <f ca="1">_xlfn.IFNA(IF(INDEX('Tabela kolorów'!$A$1:$AP$42,MATCH(BV76,'Tabela kolorów'!$A$1:$AP$1,0),MATCH(BX76,'Tabela kolorów'!$A$1:$A$42,0))=1,"+","-"),"")</f>
        <v/>
      </c>
      <c r="CA76" s="1" t="str">
        <f ca="1">_xlfn.IFNA(IF(INDEX('Tabela kolorów'!$A$1:$AP$42,MATCH(BW76,'Tabela kolorów'!$A$1:$AP$1,0),MATCH(BX76,'Tabela kolorów'!$A$1:$A$42,0))=1,"+","-"),"")</f>
        <v/>
      </c>
      <c r="CB76" t="str">
        <f t="shared" ca="1" si="357"/>
        <v/>
      </c>
      <c r="CC76" t="str">
        <f t="shared" ca="1" si="300"/>
        <v/>
      </c>
      <c r="CD76" t="str">
        <f t="shared" ca="1" si="301"/>
        <v/>
      </c>
      <c r="CG76">
        <v>70</v>
      </c>
      <c r="CH76" t="str">
        <f t="shared" ca="1" si="302"/>
        <v/>
      </c>
      <c r="CI76" t="str">
        <f ca="1">IF(CH76&lt;&gt;"",VLOOKUP(CH76,Tabela1[],3,FALSE),"")</f>
        <v/>
      </c>
      <c r="CJ76" t="str">
        <f t="shared" ref="CJ76:CQ85" ca="1" si="381">IF($CH76&lt;&gt;"",IF($CI76=CJ$5,$CH76,""),"")</f>
        <v/>
      </c>
      <c r="CK76" t="str">
        <f t="shared" ca="1" si="381"/>
        <v/>
      </c>
      <c r="CL76" t="str">
        <f t="shared" ca="1" si="381"/>
        <v/>
      </c>
      <c r="CM76" t="str">
        <f t="shared" ca="1" si="381"/>
        <v/>
      </c>
      <c r="CN76" t="str">
        <f t="shared" ca="1" si="381"/>
        <v/>
      </c>
      <c r="CO76" t="str">
        <f t="shared" ca="1" si="381"/>
        <v/>
      </c>
      <c r="CP76" t="str">
        <f t="shared" ca="1" si="381"/>
        <v/>
      </c>
      <c r="CQ76" t="str">
        <f t="shared" ca="1" si="381"/>
        <v/>
      </c>
      <c r="DB76">
        <v>8</v>
      </c>
      <c r="DC76" t="str">
        <f t="shared" ca="1" si="303"/>
        <v/>
      </c>
      <c r="DD76" t="str">
        <f ca="1">_xlfn.IFNA(IF(VLOOKUP($DC76,Tabela1[#All],6,FALSE)&lt;&gt;0,VLOOKUP($DC76,Tabela1[#All],6,FALSE),""),"")</f>
        <v/>
      </c>
      <c r="DE76" t="str">
        <f ca="1">_xlfn.IFNA(IF(VLOOKUP($DC76,Tabela1[#All],7,FALSE)&lt;&gt;0,VLOOKUP($DC76,Tabela1[#All],7,FALSE),""),"")</f>
        <v/>
      </c>
      <c r="DF76" t="str">
        <f ca="1">_xlfn.IFNA(IF(VLOOKUP($DC76,Tabela1[#All],8,FALSE)&lt;&gt;0,VLOOKUP($DC76,Tabela1[#All],8,FALSE),""),"")</f>
        <v/>
      </c>
      <c r="DG76" t="str">
        <f ca="1">_xlfn.IFNA(IF(VLOOKUP($DC76,Tabela1[#All],10,FALSE)&lt;&gt;"0",VLOOKUP($DC76,Tabela1[#All],10,FALSE),""),"")</f>
        <v/>
      </c>
      <c r="DH76" t="str">
        <f t="shared" ca="1" si="304"/>
        <v/>
      </c>
      <c r="DI76" t="str">
        <f t="shared" ca="1" si="305"/>
        <v/>
      </c>
      <c r="DJ76" t="str">
        <f t="shared" ca="1" si="306"/>
        <v/>
      </c>
      <c r="DK76" t="str">
        <f t="shared" ca="1" si="307"/>
        <v/>
      </c>
      <c r="DL76" t="str">
        <f t="shared" ca="1" si="308"/>
        <v/>
      </c>
      <c r="DM76" t="str">
        <f t="shared" ca="1" si="309"/>
        <v/>
      </c>
      <c r="DN76" t="str">
        <f t="shared" ca="1" si="310"/>
        <v/>
      </c>
      <c r="DO76" t="str">
        <f t="shared" ref="DO76:DO139" ca="1" si="382">IF(DN76&lt;=3,_xlfn.TEXTJOIN(";",TRUE,DH76:DM76),"")</f>
        <v/>
      </c>
      <c r="DP76" t="str">
        <f t="shared" ca="1" si="280"/>
        <v/>
      </c>
      <c r="DQ76" t="str">
        <f t="shared" ca="1" si="280"/>
        <v/>
      </c>
      <c r="DR76" t="str">
        <f t="shared" ca="1" si="280"/>
        <v/>
      </c>
      <c r="DS76" t="str">
        <f ca="1">_xlfn.IFNA(IF(INDEX('Tabela kolorów'!$A$1:$AP$42,MATCH(DP76,'Tabela kolorów'!$A$1:$AP$1,0),MATCH(DQ76,'Tabela kolorów'!$A$1:$A$42,0))=1,"+","-"),"")</f>
        <v/>
      </c>
      <c r="DT76" s="1" t="str">
        <f ca="1">_xlfn.IFNA(IF(INDEX('Tabela kolorów'!$A$1:$AP$42,MATCH(DP76,'Tabela kolorów'!$A$1:$AP$1,0),MATCH(DR76,'Tabela kolorów'!$A$1:$A$42,0))=1,"+","-"),"")</f>
        <v/>
      </c>
      <c r="DU76" s="1" t="str">
        <f ca="1">_xlfn.IFNA(IF(INDEX('Tabela kolorów'!$A$1:$AP$42,MATCH(DQ76,'Tabela kolorów'!$A$1:$AP$1,0),MATCH(DR76,'Tabela kolorów'!$A$1:$A$42,0))=1,"+","-"),"")</f>
        <v/>
      </c>
      <c r="DV76" t="str">
        <f t="shared" ca="1" si="358"/>
        <v/>
      </c>
      <c r="DW76" t="str">
        <f t="shared" ca="1" si="311"/>
        <v/>
      </c>
      <c r="DX76" t="str">
        <f t="shared" ca="1" si="312"/>
        <v/>
      </c>
      <c r="EA76">
        <v>70</v>
      </c>
      <c r="EB76" t="str">
        <f t="shared" ca="1" si="313"/>
        <v/>
      </c>
      <c r="EC76" t="str">
        <f ca="1">IF(EB76&lt;&gt;"",VLOOKUP(EB76,Tabela1[],3,FALSE),"")</f>
        <v/>
      </c>
      <c r="ED76" t="str">
        <f t="shared" ref="ED76:EK85" ca="1" si="383">IF($EB76&lt;&gt;"",IF($EC76=ED$5,$EB76,""),"")</f>
        <v/>
      </c>
      <c r="EE76" t="str">
        <f t="shared" ca="1" si="383"/>
        <v/>
      </c>
      <c r="EF76" t="str">
        <f t="shared" ca="1" si="383"/>
        <v/>
      </c>
      <c r="EG76" t="str">
        <f t="shared" ca="1" si="383"/>
        <v/>
      </c>
      <c r="EH76" t="str">
        <f t="shared" ca="1" si="383"/>
        <v/>
      </c>
      <c r="EI76" t="str">
        <f t="shared" ca="1" si="383"/>
        <v/>
      </c>
      <c r="EJ76" t="str">
        <f t="shared" ca="1" si="383"/>
        <v/>
      </c>
      <c r="EK76" t="str">
        <f t="shared" ca="1" si="383"/>
        <v/>
      </c>
      <c r="EV76">
        <v>8</v>
      </c>
      <c r="EW76" t="str">
        <f t="shared" ca="1" si="314"/>
        <v/>
      </c>
      <c r="EX76" t="str">
        <f ca="1">_xlfn.IFNA(IF(VLOOKUP($EW76,Tabela1[#All],6,FALSE)&lt;&gt;0,VLOOKUP($EW76,Tabela1[#All],6,FALSE),""),"")</f>
        <v/>
      </c>
      <c r="EY76" t="str">
        <f ca="1">_xlfn.IFNA(IF(VLOOKUP($EW76,Tabela1[#All],7,FALSE)&lt;&gt;0,VLOOKUP($EW76,Tabela1[#All],7,FALSE),""),"")</f>
        <v/>
      </c>
      <c r="EZ76" t="str">
        <f ca="1">_xlfn.IFNA(IF(VLOOKUP($EW76,Tabela1[#All],8,FALSE)&lt;&gt;0,VLOOKUP($EW76,Tabela1[#All],8,FALSE),""),"")</f>
        <v/>
      </c>
      <c r="FA76" t="str">
        <f ca="1">_xlfn.IFNA(IF(VLOOKUP($EW76,Tabela1[#All],10,FALSE)&lt;&gt;"0",VLOOKUP($EW76,Tabela1[#All],10,FALSE),""),"")</f>
        <v/>
      </c>
      <c r="FB76" t="str">
        <f t="shared" ca="1" si="315"/>
        <v/>
      </c>
      <c r="FC76" t="str">
        <f t="shared" ca="1" si="316"/>
        <v/>
      </c>
      <c r="FD76" t="str">
        <f t="shared" ca="1" si="317"/>
        <v/>
      </c>
      <c r="FE76" t="str">
        <f t="shared" ca="1" si="318"/>
        <v/>
      </c>
      <c r="FF76" t="str">
        <f t="shared" ca="1" si="319"/>
        <v/>
      </c>
      <c r="FG76" t="str">
        <f t="shared" ca="1" si="320"/>
        <v/>
      </c>
      <c r="FH76" t="str">
        <f t="shared" ca="1" si="321"/>
        <v/>
      </c>
      <c r="FI76" t="str">
        <f t="shared" ca="1" si="359"/>
        <v/>
      </c>
      <c r="FJ76" t="str">
        <f t="shared" ca="1" si="282"/>
        <v/>
      </c>
      <c r="FK76" t="str">
        <f t="shared" ca="1" si="282"/>
        <v/>
      </c>
      <c r="FL76" t="str">
        <f t="shared" ca="1" si="282"/>
        <v/>
      </c>
      <c r="FM76" t="str">
        <f ca="1">_xlfn.IFNA(IF(INDEX('Tabela kolorów'!$A$1:$AP$42,MATCH(FJ76,'Tabela kolorów'!$A$1:$AP$1,0),MATCH(FK76,'Tabela kolorów'!$A$1:$A$42,0))=1,"+","-"),"")</f>
        <v/>
      </c>
      <c r="FN76" s="1" t="str">
        <f ca="1">_xlfn.IFNA(IF(INDEX('Tabela kolorów'!$A$1:$AP$42,MATCH(FJ76,'Tabela kolorów'!$A$1:$AP$1,0),MATCH(FL76,'Tabela kolorów'!$A$1:$A$42,0))=1,"+","-"),"")</f>
        <v/>
      </c>
      <c r="FO76" s="1" t="str">
        <f ca="1">_xlfn.IFNA(IF(INDEX('Tabela kolorów'!$A$1:$AP$42,MATCH(FK76,'Tabela kolorów'!$A$1:$AP$1,0),MATCH(FL76,'Tabela kolorów'!$A$1:$A$42,0))=1,"+","-"),"")</f>
        <v/>
      </c>
      <c r="FP76" t="str">
        <f t="shared" ca="1" si="375"/>
        <v/>
      </c>
      <c r="FQ76" t="str">
        <f t="shared" ca="1" si="322"/>
        <v/>
      </c>
      <c r="FR76" t="str">
        <f t="shared" ca="1" si="323"/>
        <v/>
      </c>
      <c r="FU76">
        <v>70</v>
      </c>
      <c r="FV76" t="str">
        <f t="shared" ca="1" si="324"/>
        <v/>
      </c>
      <c r="FW76" t="str">
        <f ca="1">IF(FV76&lt;&gt;"",VLOOKUP(FV76,Tabela1[],3,FALSE),"")</f>
        <v/>
      </c>
      <c r="FX76" t="str">
        <f t="shared" ref="FX76:GE85" ca="1" si="384">IF($FV76&lt;&gt;"",IF($FW76=FX$5,$FV76,""),"")</f>
        <v/>
      </c>
      <c r="FY76" t="str">
        <f t="shared" ca="1" si="384"/>
        <v/>
      </c>
      <c r="FZ76" t="str">
        <f t="shared" ca="1" si="384"/>
        <v/>
      </c>
      <c r="GA76" t="str">
        <f t="shared" ca="1" si="384"/>
        <v/>
      </c>
      <c r="GB76" t="str">
        <f t="shared" ca="1" si="384"/>
        <v/>
      </c>
      <c r="GC76" t="str">
        <f t="shared" ca="1" si="384"/>
        <v/>
      </c>
      <c r="GD76" t="str">
        <f t="shared" ca="1" si="384"/>
        <v/>
      </c>
      <c r="GE76" t="str">
        <f t="shared" ca="1" si="384"/>
        <v/>
      </c>
      <c r="GP76">
        <v>8</v>
      </c>
      <c r="GQ76" t="str">
        <f t="shared" ca="1" si="325"/>
        <v/>
      </c>
      <c r="GR76" t="str">
        <f ca="1">_xlfn.IFNA(IF(VLOOKUP($GQ76,Tabela1[#All],6,FALSE)&lt;&gt;0,VLOOKUP($GQ76,Tabela1[#All],6,FALSE),""),"")</f>
        <v/>
      </c>
      <c r="GS76" t="str">
        <f ca="1">_xlfn.IFNA(IF(VLOOKUP($GQ76,Tabela1[#All],7,FALSE)&lt;&gt;0,VLOOKUP($GQ76,Tabela1[#All],7,FALSE),""),"")</f>
        <v/>
      </c>
      <c r="GT76" t="str">
        <f ca="1">_xlfn.IFNA(IF(VLOOKUP($GQ76,Tabela1[#All],8,FALSE)&lt;&gt;0,VLOOKUP($GQ76,Tabela1[#All],8,FALSE),""),"")</f>
        <v/>
      </c>
      <c r="GU76" t="str">
        <f ca="1">_xlfn.IFNA(IF(VLOOKUP($GQ76,Tabela1[#All],10,FALSE)&lt;&gt;"0",VLOOKUP($GQ76,Tabela1[#All],10,FALSE),""),"")</f>
        <v/>
      </c>
      <c r="GV76" t="str">
        <f t="shared" ca="1" si="326"/>
        <v/>
      </c>
      <c r="GW76" t="str">
        <f t="shared" ca="1" si="327"/>
        <v/>
      </c>
      <c r="GX76" t="str">
        <f t="shared" ca="1" si="328"/>
        <v/>
      </c>
      <c r="GY76" t="str">
        <f t="shared" ca="1" si="329"/>
        <v/>
      </c>
      <c r="GZ76" t="str">
        <f t="shared" ca="1" si="330"/>
        <v/>
      </c>
      <c r="HA76" t="str">
        <f t="shared" ca="1" si="331"/>
        <v/>
      </c>
      <c r="HB76" t="str">
        <f t="shared" ca="1" si="332"/>
        <v/>
      </c>
      <c r="HC76" t="str">
        <f t="shared" ca="1" si="360"/>
        <v/>
      </c>
      <c r="HD76" t="str">
        <f t="shared" ca="1" si="284"/>
        <v/>
      </c>
      <c r="HE76" t="str">
        <f t="shared" ca="1" si="284"/>
        <v/>
      </c>
      <c r="HF76" t="str">
        <f t="shared" ca="1" si="284"/>
        <v/>
      </c>
      <c r="HG76" t="str">
        <f ca="1">_xlfn.IFNA(IF(INDEX('Tabela kolorów'!$A$1:$AP$42,MATCH(HD76,'Tabela kolorów'!$A$1:$AP$1,0),MATCH(HE76,'Tabela kolorów'!$A$1:$A$42,0))=1,"+","-"),"")</f>
        <v/>
      </c>
      <c r="HH76" s="1" t="str">
        <f ca="1">_xlfn.IFNA(IF(INDEX('Tabela kolorów'!$A$1:$AP$42,MATCH(HD76,'Tabela kolorów'!$A$1:$AP$1,0),MATCH(HF76,'Tabela kolorów'!$A$1:$A$42,0))=1,"+","-"),"")</f>
        <v/>
      </c>
      <c r="HI76" s="1" t="str">
        <f ca="1">_xlfn.IFNA(IF(INDEX('Tabela kolorów'!$A$1:$AP$42,MATCH(HE76,'Tabela kolorów'!$A$1:$AP$1,0),MATCH(HF76,'Tabela kolorów'!$A$1:$A$42,0))=1,"+","-"),"")</f>
        <v/>
      </c>
      <c r="HJ76" t="str">
        <f t="shared" ca="1" si="376"/>
        <v/>
      </c>
      <c r="HK76" t="str">
        <f t="shared" ca="1" si="333"/>
        <v/>
      </c>
      <c r="HL76" t="str">
        <f t="shared" ca="1" si="334"/>
        <v/>
      </c>
      <c r="HO76">
        <v>70</v>
      </c>
      <c r="HP76" t="str">
        <f t="shared" ca="1" si="335"/>
        <v/>
      </c>
      <c r="HQ76" t="str">
        <f ca="1">IF(HP76&lt;&gt;"",VLOOKUP(HP76,Tabela1[],3,FALSE),"")</f>
        <v/>
      </c>
      <c r="HR76" t="str">
        <f t="shared" ref="HR76:HY85" ca="1" si="385">IF($HP76&lt;&gt;"",IF($HQ76=HR$5,$HP76,""),"")</f>
        <v/>
      </c>
      <c r="HS76" t="str">
        <f t="shared" ca="1" si="385"/>
        <v/>
      </c>
      <c r="HT76" t="str">
        <f t="shared" ca="1" si="385"/>
        <v/>
      </c>
      <c r="HU76" t="str">
        <f t="shared" ca="1" si="385"/>
        <v/>
      </c>
      <c r="HV76" t="str">
        <f t="shared" ca="1" si="385"/>
        <v/>
      </c>
      <c r="HW76" t="str">
        <f t="shared" ca="1" si="385"/>
        <v/>
      </c>
      <c r="HX76" t="str">
        <f t="shared" ca="1" si="385"/>
        <v/>
      </c>
      <c r="HY76" t="str">
        <f t="shared" ca="1" si="385"/>
        <v/>
      </c>
      <c r="IJ76">
        <v>8</v>
      </c>
      <c r="IK76" t="str">
        <f t="shared" ca="1" si="336"/>
        <v/>
      </c>
      <c r="IL76" t="str">
        <f ca="1">_xlfn.IFNA(IF(VLOOKUP($IK76,Tabela1[#All],6,FALSE)&lt;&gt;0,VLOOKUP($IK76,Tabela1[#All],6,FALSE),""),"")</f>
        <v/>
      </c>
      <c r="IM76" t="str">
        <f ca="1">_xlfn.IFNA(IF(VLOOKUP($IK76,Tabela1[#All],7,FALSE)&lt;&gt;0,VLOOKUP($IK76,Tabela1[#All],7,FALSE),""),"")</f>
        <v/>
      </c>
      <c r="IN76" t="str">
        <f ca="1">_xlfn.IFNA(IF(VLOOKUP($IK76,Tabela1[#All],8,FALSE)&lt;&gt;0,VLOOKUP($IK76,Tabela1[#All],8,FALSE),""),"")</f>
        <v/>
      </c>
      <c r="IO76" t="str">
        <f ca="1">_xlfn.IFNA(IF(VLOOKUP($IK76,Tabela1[#All],10,FALSE)&lt;&gt;"0",VLOOKUP($IK76,Tabela1[#All],10,FALSE),""),"")</f>
        <v/>
      </c>
      <c r="IP76" t="str">
        <f t="shared" ca="1" si="337"/>
        <v/>
      </c>
      <c r="IQ76" t="str">
        <f t="shared" ca="1" si="338"/>
        <v/>
      </c>
      <c r="IR76" t="str">
        <f t="shared" ca="1" si="339"/>
        <v/>
      </c>
      <c r="IS76" t="str">
        <f t="shared" ca="1" si="340"/>
        <v/>
      </c>
      <c r="IT76" t="str">
        <f t="shared" ca="1" si="341"/>
        <v/>
      </c>
      <c r="IU76" t="str">
        <f t="shared" ca="1" si="342"/>
        <v/>
      </c>
      <c r="IV76" t="str">
        <f t="shared" ca="1" si="343"/>
        <v/>
      </c>
      <c r="IW76" t="str">
        <f t="shared" ca="1" si="361"/>
        <v/>
      </c>
      <c r="IX76" t="str">
        <f t="shared" ca="1" si="286"/>
        <v/>
      </c>
      <c r="IY76" t="str">
        <f t="shared" ca="1" si="286"/>
        <v/>
      </c>
      <c r="IZ76" t="str">
        <f t="shared" ca="1" si="286"/>
        <v/>
      </c>
      <c r="JA76" t="str">
        <f ca="1">_xlfn.IFNA(IF(INDEX('Tabela kolorów'!$A$1:$AP$42,MATCH(IX76,'Tabela kolorów'!$A$1:$AP$1,0),MATCH(IY76,'Tabela kolorów'!$A$1:$A$42,0))=1,"+","-"),"")</f>
        <v/>
      </c>
      <c r="JB76" s="1" t="str">
        <f ca="1">_xlfn.IFNA(IF(INDEX('Tabela kolorów'!$A$1:$AP$42,MATCH(IX76,'Tabela kolorów'!$A$1:$AP$1,0),MATCH(IZ76,'Tabela kolorów'!$A$1:$A$42,0))=1,"+","-"),"")</f>
        <v/>
      </c>
      <c r="JC76" s="1" t="str">
        <f ca="1">_xlfn.IFNA(IF(INDEX('Tabela kolorów'!$A$1:$AP$42,MATCH(IY76,'Tabela kolorów'!$A$1:$AP$1,0),MATCH(IZ76,'Tabela kolorów'!$A$1:$A$42,0))=1,"+","-"),"")</f>
        <v/>
      </c>
      <c r="JD76" t="str">
        <f t="shared" ca="1" si="377"/>
        <v/>
      </c>
      <c r="JE76" t="str">
        <f t="shared" ca="1" si="344"/>
        <v/>
      </c>
      <c r="JF76" t="str">
        <f t="shared" ca="1" si="345"/>
        <v/>
      </c>
      <c r="JI76">
        <v>70</v>
      </c>
      <c r="JJ76" t="str">
        <f t="shared" ca="1" si="346"/>
        <v/>
      </c>
      <c r="JK76" t="str">
        <f ca="1">IF(JJ76&lt;&gt;"",VLOOKUP(JJ76,Tabela1[],3,FALSE),"")</f>
        <v/>
      </c>
      <c r="JL76" t="str">
        <f t="shared" ref="JL76:JS85" ca="1" si="386">IF($JJ76&lt;&gt;"",IF($JK76=JL$5,$JJ76,""),"")</f>
        <v/>
      </c>
      <c r="JM76" t="str">
        <f t="shared" ca="1" si="386"/>
        <v/>
      </c>
      <c r="JN76" t="str">
        <f t="shared" ca="1" si="386"/>
        <v/>
      </c>
      <c r="JO76" t="str">
        <f t="shared" ca="1" si="386"/>
        <v/>
      </c>
      <c r="JP76" t="str">
        <f t="shared" ca="1" si="386"/>
        <v/>
      </c>
      <c r="JQ76" t="str">
        <f t="shared" ca="1" si="386"/>
        <v/>
      </c>
      <c r="JR76" t="str">
        <f t="shared" ca="1" si="386"/>
        <v/>
      </c>
      <c r="JS76" t="str">
        <f t="shared" ca="1" si="386"/>
        <v/>
      </c>
      <c r="KD76">
        <v>8</v>
      </c>
      <c r="KE76" t="str">
        <f t="shared" ca="1" si="347"/>
        <v/>
      </c>
      <c r="KF76" t="str">
        <f ca="1">_xlfn.IFNA(IF(VLOOKUP($KE76,Tabela1[#All],6,FALSE)&lt;&gt;0,VLOOKUP($KE76,Tabela1[#All],6,FALSE),""),"")</f>
        <v/>
      </c>
      <c r="KG76" t="str">
        <f ca="1">_xlfn.IFNA(IF(VLOOKUP($KE76,Tabela1[#All],7,FALSE)&lt;&gt;0,VLOOKUP($KE76,Tabela1[#All],7,FALSE),""),"")</f>
        <v/>
      </c>
      <c r="KH76" t="str">
        <f ca="1">_xlfn.IFNA(IF(VLOOKUP($KE76,Tabela1[#All],8,FALSE)&lt;&gt;0,VLOOKUP($KE76,Tabela1[#All],8,FALSE),""),"")</f>
        <v/>
      </c>
      <c r="KI76" t="str">
        <f ca="1">_xlfn.IFNA(IF(VLOOKUP($KE76,Tabela1[#All],10,FALSE)&lt;&gt;"0",VLOOKUP($KE76,Tabela1[#All],10,FALSE),""),"")</f>
        <v/>
      </c>
      <c r="KJ76" t="str">
        <f t="shared" ca="1" si="362"/>
        <v/>
      </c>
      <c r="KK76" t="str">
        <f t="shared" ca="1" si="363"/>
        <v/>
      </c>
      <c r="KL76" t="str">
        <f t="shared" ca="1" si="364"/>
        <v/>
      </c>
      <c r="KM76" t="str">
        <f t="shared" ca="1" si="348"/>
        <v/>
      </c>
      <c r="KN76" t="str">
        <f t="shared" ca="1" si="349"/>
        <v/>
      </c>
      <c r="KO76" t="str">
        <f t="shared" ca="1" si="350"/>
        <v/>
      </c>
      <c r="KP76" t="str">
        <f t="shared" ca="1" si="351"/>
        <v/>
      </c>
      <c r="KQ76" t="str">
        <f t="shared" ca="1" si="365"/>
        <v/>
      </c>
      <c r="KR76" t="str">
        <f t="shared" ca="1" si="288"/>
        <v/>
      </c>
      <c r="KS76" t="str">
        <f t="shared" ca="1" si="288"/>
        <v/>
      </c>
      <c r="KT76" t="str">
        <f t="shared" ca="1" si="288"/>
        <v/>
      </c>
      <c r="KU76" t="str">
        <f ca="1">_xlfn.IFNA(IF(INDEX('Tabela kolorów'!$A$1:$AP$42,MATCH(KR76,'Tabela kolorów'!$A$1:$AP$1,0),MATCH(KS76,'Tabela kolorów'!$A$1:$A$42,0))=1,"+","-"),"")</f>
        <v/>
      </c>
      <c r="KV76" s="1" t="str">
        <f ca="1">_xlfn.IFNA(IF(INDEX('Tabela kolorów'!$A$1:$AP$42,MATCH(KR76,'Tabela kolorów'!$A$1:$AP$1,0),MATCH(KT76,'Tabela kolorów'!$A$1:$A$42,0))=1,"+","-"),"")</f>
        <v/>
      </c>
      <c r="KW76" s="1" t="str">
        <f ca="1">_xlfn.IFNA(IF(INDEX('Tabela kolorów'!$A$1:$AP$42,MATCH(KS76,'Tabela kolorów'!$A$1:$AP$1,0),MATCH(KT76,'Tabela kolorów'!$A$1:$A$42,0))=1,"+","-"),"")</f>
        <v/>
      </c>
      <c r="KX76" t="str">
        <f t="shared" ca="1" si="380"/>
        <v/>
      </c>
      <c r="KY76" t="str">
        <f t="shared" ca="1" si="352"/>
        <v/>
      </c>
      <c r="KZ76" t="str">
        <f t="shared" ca="1" si="353"/>
        <v/>
      </c>
      <c r="LC76">
        <v>70</v>
      </c>
      <c r="LD76" t="str">
        <f t="shared" ca="1" si="354"/>
        <v/>
      </c>
      <c r="LE76" t="str">
        <f ca="1">IF(LD76&lt;&gt;"",VLOOKUP(LD76,Tabela1[],3,FALSE),"")</f>
        <v/>
      </c>
      <c r="LF76" t="str">
        <f t="shared" ref="LF76:LM85" ca="1" si="387">IF($LD76&lt;&gt;"",IF($LE76=LF$5,$LD76,""),"")</f>
        <v/>
      </c>
      <c r="LG76" t="str">
        <f t="shared" ca="1" si="387"/>
        <v/>
      </c>
      <c r="LH76" t="str">
        <f t="shared" ca="1" si="387"/>
        <v/>
      </c>
      <c r="LI76" t="str">
        <f t="shared" ca="1" si="387"/>
        <v/>
      </c>
      <c r="LJ76" t="str">
        <f t="shared" ca="1" si="387"/>
        <v/>
      </c>
      <c r="LK76" t="str">
        <f t="shared" ca="1" si="387"/>
        <v/>
      </c>
      <c r="LL76" t="str">
        <f t="shared" ca="1" si="387"/>
        <v/>
      </c>
      <c r="LM76" t="str">
        <f t="shared" ca="1" si="387"/>
        <v/>
      </c>
    </row>
    <row r="77" spans="12:325" x14ac:dyDescent="0.3">
      <c r="L77" s="679">
        <v>7</v>
      </c>
      <c r="N77" s="672" t="str">
        <f>_xlfn.IFNA(IF(VLOOKUP($M77,Tabela1[#All],6,FALSE)&lt;&gt;0,VLOOKUP($M77,Tabela1[#All],6,FALSE),""),"")</f>
        <v/>
      </c>
      <c r="O77" s="672" t="str">
        <f>_xlfn.IFNA(IF(VLOOKUP($M77,Tabela1[#All],7,FALSE)&lt;&gt;0,VLOOKUP($M77,Tabela1[#All],7,FALSE),""),"")</f>
        <v/>
      </c>
      <c r="P77" s="672" t="str">
        <f>_xlfn.IFNA(IF(VLOOKUP($M77,Tabela1[#All],8,FALSE)&lt;&gt;0,VLOOKUP($M77,Tabela1[#All],8,FALSE),""),"")</f>
        <v/>
      </c>
      <c r="Q77" s="684" t="str">
        <f>_xlfn.IFNA(IF(VLOOKUP($M77,Tabela1[#All],10,FALSE)&lt;&gt;"0",VLOOKUP($M77,Tabela1[#All],10,FALSE),""),"")</f>
        <v/>
      </c>
      <c r="R77" s="686" t="str">
        <f t="shared" si="366"/>
        <v/>
      </c>
      <c r="S77" s="672" t="str">
        <f t="shared" si="367"/>
        <v/>
      </c>
      <c r="T77" s="672" t="str">
        <f t="shared" si="368"/>
        <v/>
      </c>
      <c r="U77" s="672" t="str">
        <f t="shared" si="369"/>
        <v/>
      </c>
      <c r="V77" s="672" t="str">
        <f t="shared" si="370"/>
        <v/>
      </c>
      <c r="W77" s="672" t="str">
        <f t="shared" si="371"/>
        <v/>
      </c>
      <c r="X77" s="687" t="str">
        <f t="shared" si="372"/>
        <v/>
      </c>
      <c r="Y77" s="686" t="str">
        <f t="shared" si="378"/>
        <v/>
      </c>
      <c r="Z77" s="672" t="str">
        <f t="shared" si="291"/>
        <v/>
      </c>
      <c r="AA77" s="672" t="str">
        <f t="shared" si="291"/>
        <v/>
      </c>
      <c r="AB77" s="679" t="str">
        <f t="shared" si="291"/>
        <v/>
      </c>
      <c r="AC77" s="685" t="str">
        <f>_xlfn.IFNA(IF(INDEX('Tabela kolorów'!$A$1:$AP$42,MATCH(Z77,'Tabela kolorów'!$A$1:$AP$1,0),MATCH(AA77,'Tabela kolorów'!$A$1:$A$42,0))=1,"+","-"),"")</f>
        <v/>
      </c>
      <c r="AD77" s="10" t="str">
        <f>_xlfn.IFNA(IF(INDEX('Tabela kolorów'!$A$1:$AP$42,MATCH(Z77,'Tabela kolorów'!$A$1:$AP$1,0),MATCH(AB77,'Tabela kolorów'!$A$1:$A$42,0))=1,"+","-"),"")</f>
        <v/>
      </c>
      <c r="AE77" s="10" t="str">
        <f>_xlfn.IFNA(IF(INDEX('Tabela kolorów'!$A$1:$AP$42,MATCH(AA77,'Tabela kolorów'!$A$1:$AP$1,0),MATCH(AB77,'Tabela kolorów'!$A$1:$A$42,0))=1,"+","-"),"")</f>
        <v/>
      </c>
      <c r="AF77" s="679" t="str">
        <f t="shared" si="379"/>
        <v/>
      </c>
      <c r="AG77" s="688" t="str">
        <f t="shared" si="373"/>
        <v/>
      </c>
      <c r="AH77" s="701" t="str">
        <f t="shared" si="374"/>
        <v/>
      </c>
      <c r="AK77" s="10">
        <v>70</v>
      </c>
      <c r="AL77" s="672" t="str">
        <f t="shared" ca="1" si="355"/>
        <v/>
      </c>
      <c r="AM77" s="672" t="str">
        <f ca="1">IF(AL77&lt;&gt;"",VLOOKUP(AL77,Tabela1[],3,FALSE),"")</f>
        <v/>
      </c>
      <c r="AN77" s="672" t="str">
        <f t="shared" ref="AN77:AU86" ca="1" si="388">IF($AL77&lt;&gt;"",IF($AM77=AN$6,$AL77,""),"")</f>
        <v/>
      </c>
      <c r="AO77" s="672" t="str">
        <f t="shared" ca="1" si="388"/>
        <v/>
      </c>
      <c r="AP77" s="672" t="str">
        <f t="shared" ca="1" si="388"/>
        <v/>
      </c>
      <c r="AQ77" s="672" t="str">
        <f t="shared" ca="1" si="388"/>
        <v/>
      </c>
      <c r="AR77" s="672" t="str">
        <f t="shared" ca="1" si="388"/>
        <v/>
      </c>
      <c r="AS77" s="672" t="str">
        <f t="shared" ca="1" si="388"/>
        <v/>
      </c>
      <c r="AT77" s="672" t="str">
        <f t="shared" ca="1" si="388"/>
        <v/>
      </c>
      <c r="AU77" s="672" t="str">
        <f t="shared" ca="1" si="388"/>
        <v/>
      </c>
      <c r="BG77" s="392"/>
      <c r="BH77">
        <v>9</v>
      </c>
      <c r="BI77" t="str">
        <f t="shared" ca="1" si="292"/>
        <v/>
      </c>
      <c r="BJ77" t="str">
        <f ca="1">_xlfn.IFNA(IF(VLOOKUP($BI77,Tabela1[#All],6,FALSE)&lt;&gt;0,VLOOKUP($BI77,Tabela1[#All],6,FALSE),""),"")</f>
        <v/>
      </c>
      <c r="BK77" t="str">
        <f ca="1">_xlfn.IFNA(IF(VLOOKUP($BI77,Tabela1[#All],7,FALSE)&lt;&gt;0,VLOOKUP($BI77,Tabela1[#All],7,FALSE),""),"")</f>
        <v/>
      </c>
      <c r="BL77" t="str">
        <f ca="1">_xlfn.IFNA(IF(VLOOKUP($BI77,Tabela1[#All],8,FALSE)&lt;&gt;0,VLOOKUP($BI77,Tabela1[#All],8,FALSE),""),"")</f>
        <v/>
      </c>
      <c r="BM77" t="str">
        <f ca="1">_xlfn.IFNA(IF(VLOOKUP($BI77,Tabela1[#All],10,FALSE)&lt;&gt;"0",VLOOKUP($BI77,Tabela1[#All],10,FALSE),""),"")</f>
        <v/>
      </c>
      <c r="BN77" t="str">
        <f t="shared" ca="1" si="293"/>
        <v/>
      </c>
      <c r="BO77" t="str">
        <f t="shared" ca="1" si="294"/>
        <v/>
      </c>
      <c r="BP77" t="str">
        <f t="shared" ca="1" si="295"/>
        <v/>
      </c>
      <c r="BQ77" t="str">
        <f t="shared" ca="1" si="296"/>
        <v/>
      </c>
      <c r="BR77" t="str">
        <f t="shared" ca="1" si="297"/>
        <v/>
      </c>
      <c r="BS77" t="str">
        <f t="shared" ca="1" si="298"/>
        <v/>
      </c>
      <c r="BT77" t="str">
        <f t="shared" ca="1" si="299"/>
        <v/>
      </c>
      <c r="BU77" t="str">
        <f t="shared" ca="1" si="356"/>
        <v/>
      </c>
      <c r="BV77" t="str">
        <f t="shared" ca="1" si="278"/>
        <v/>
      </c>
      <c r="BW77" t="str">
        <f t="shared" ca="1" si="278"/>
        <v/>
      </c>
      <c r="BX77" t="str">
        <f t="shared" ca="1" si="278"/>
        <v/>
      </c>
      <c r="BY77" t="str">
        <f ca="1">_xlfn.IFNA(IF(INDEX('Tabela kolorów'!$A$1:$AP$42,MATCH(BV77,'Tabela kolorów'!$A$1:$AP$1,0),MATCH(BW77,'Tabela kolorów'!$A$1:$A$42,0))=1,"+","-"),"")</f>
        <v/>
      </c>
      <c r="BZ77" s="1" t="str">
        <f ca="1">_xlfn.IFNA(IF(INDEX('Tabela kolorów'!$A$1:$AP$42,MATCH(BV77,'Tabela kolorów'!$A$1:$AP$1,0),MATCH(BX77,'Tabela kolorów'!$A$1:$A$42,0))=1,"+","-"),"")</f>
        <v/>
      </c>
      <c r="CA77" s="1" t="str">
        <f ca="1">_xlfn.IFNA(IF(INDEX('Tabela kolorów'!$A$1:$AP$42,MATCH(BW77,'Tabela kolorów'!$A$1:$AP$1,0),MATCH(BX77,'Tabela kolorów'!$A$1:$A$42,0))=1,"+","-"),"")</f>
        <v/>
      </c>
      <c r="CB77" t="str">
        <f t="shared" ca="1" si="357"/>
        <v/>
      </c>
      <c r="CC77" t="str">
        <f t="shared" ca="1" si="300"/>
        <v/>
      </c>
      <c r="CD77" t="str">
        <f t="shared" ca="1" si="301"/>
        <v/>
      </c>
      <c r="CG77">
        <v>71</v>
      </c>
      <c r="CH77" t="str">
        <f t="shared" ca="1" si="302"/>
        <v/>
      </c>
      <c r="CI77" t="str">
        <f ca="1">IF(CH77&lt;&gt;"",VLOOKUP(CH77,Tabela1[],3,FALSE),"")</f>
        <v/>
      </c>
      <c r="CJ77" t="str">
        <f t="shared" ca="1" si="381"/>
        <v/>
      </c>
      <c r="CK77" t="str">
        <f t="shared" ca="1" si="381"/>
        <v/>
      </c>
      <c r="CL77" t="str">
        <f t="shared" ca="1" si="381"/>
        <v/>
      </c>
      <c r="CM77" t="str">
        <f t="shared" ca="1" si="381"/>
        <v/>
      </c>
      <c r="CN77" t="str">
        <f t="shared" ca="1" si="381"/>
        <v/>
      </c>
      <c r="CO77" t="str">
        <f t="shared" ca="1" si="381"/>
        <v/>
      </c>
      <c r="CP77" t="str">
        <f t="shared" ca="1" si="381"/>
        <v/>
      </c>
      <c r="CQ77" t="str">
        <f t="shared" ca="1" si="381"/>
        <v/>
      </c>
      <c r="DB77">
        <v>9</v>
      </c>
      <c r="DC77" t="str">
        <f t="shared" ca="1" si="303"/>
        <v/>
      </c>
      <c r="DD77" t="str">
        <f ca="1">_xlfn.IFNA(IF(VLOOKUP($DC77,Tabela1[#All],6,FALSE)&lt;&gt;0,VLOOKUP($DC77,Tabela1[#All],6,FALSE),""),"")</f>
        <v/>
      </c>
      <c r="DE77" t="str">
        <f ca="1">_xlfn.IFNA(IF(VLOOKUP($DC77,Tabela1[#All],7,FALSE)&lt;&gt;0,VLOOKUP($DC77,Tabela1[#All],7,FALSE),""),"")</f>
        <v/>
      </c>
      <c r="DF77" t="str">
        <f ca="1">_xlfn.IFNA(IF(VLOOKUP($DC77,Tabela1[#All],8,FALSE)&lt;&gt;0,VLOOKUP($DC77,Tabela1[#All],8,FALSE),""),"")</f>
        <v/>
      </c>
      <c r="DG77" t="str">
        <f ca="1">_xlfn.IFNA(IF(VLOOKUP($DC77,Tabela1[#All],10,FALSE)&lt;&gt;"0",VLOOKUP($DC77,Tabela1[#All],10,FALSE),""),"")</f>
        <v/>
      </c>
      <c r="DH77" t="str">
        <f t="shared" ca="1" si="304"/>
        <v/>
      </c>
      <c r="DI77" t="str">
        <f t="shared" ca="1" si="305"/>
        <v/>
      </c>
      <c r="DJ77" t="str">
        <f t="shared" ca="1" si="306"/>
        <v/>
      </c>
      <c r="DK77" t="str">
        <f t="shared" ca="1" si="307"/>
        <v/>
      </c>
      <c r="DL77" t="str">
        <f t="shared" ca="1" si="308"/>
        <v/>
      </c>
      <c r="DM77" t="str">
        <f t="shared" ca="1" si="309"/>
        <v/>
      </c>
      <c r="DN77" t="str">
        <f t="shared" ca="1" si="310"/>
        <v/>
      </c>
      <c r="DO77" t="str">
        <f t="shared" ca="1" si="382"/>
        <v/>
      </c>
      <c r="DP77" t="str">
        <f t="shared" ca="1" si="280"/>
        <v/>
      </c>
      <c r="DQ77" t="str">
        <f t="shared" ca="1" si="280"/>
        <v/>
      </c>
      <c r="DR77" t="str">
        <f t="shared" ca="1" si="280"/>
        <v/>
      </c>
      <c r="DS77" t="str">
        <f ca="1">_xlfn.IFNA(IF(INDEX('Tabela kolorów'!$A$1:$AP$42,MATCH(DP77,'Tabela kolorów'!$A$1:$AP$1,0),MATCH(DQ77,'Tabela kolorów'!$A$1:$A$42,0))=1,"+","-"),"")</f>
        <v/>
      </c>
      <c r="DT77" s="1" t="str">
        <f ca="1">_xlfn.IFNA(IF(INDEX('Tabela kolorów'!$A$1:$AP$42,MATCH(DP77,'Tabela kolorów'!$A$1:$AP$1,0),MATCH(DR77,'Tabela kolorów'!$A$1:$A$42,0))=1,"+","-"),"")</f>
        <v/>
      </c>
      <c r="DU77" s="1" t="str">
        <f ca="1">_xlfn.IFNA(IF(INDEX('Tabela kolorów'!$A$1:$AP$42,MATCH(DQ77,'Tabela kolorów'!$A$1:$AP$1,0),MATCH(DR77,'Tabela kolorów'!$A$1:$A$42,0))=1,"+","-"),"")</f>
        <v/>
      </c>
      <c r="DV77" t="str">
        <f t="shared" ca="1" si="358"/>
        <v/>
      </c>
      <c r="DW77" t="str">
        <f t="shared" ca="1" si="311"/>
        <v/>
      </c>
      <c r="DX77" t="str">
        <f t="shared" ca="1" si="312"/>
        <v/>
      </c>
      <c r="EA77">
        <v>71</v>
      </c>
      <c r="EB77" t="str">
        <f t="shared" ca="1" si="313"/>
        <v/>
      </c>
      <c r="EC77" t="str">
        <f ca="1">IF(EB77&lt;&gt;"",VLOOKUP(EB77,Tabela1[],3,FALSE),"")</f>
        <v/>
      </c>
      <c r="ED77" t="str">
        <f t="shared" ca="1" si="383"/>
        <v/>
      </c>
      <c r="EE77" t="str">
        <f t="shared" ca="1" si="383"/>
        <v/>
      </c>
      <c r="EF77" t="str">
        <f t="shared" ca="1" si="383"/>
        <v/>
      </c>
      <c r="EG77" t="str">
        <f t="shared" ca="1" si="383"/>
        <v/>
      </c>
      <c r="EH77" t="str">
        <f t="shared" ca="1" si="383"/>
        <v/>
      </c>
      <c r="EI77" t="str">
        <f t="shared" ca="1" si="383"/>
        <v/>
      </c>
      <c r="EJ77" t="str">
        <f t="shared" ca="1" si="383"/>
        <v/>
      </c>
      <c r="EK77" t="str">
        <f t="shared" ca="1" si="383"/>
        <v/>
      </c>
      <c r="EV77">
        <v>9</v>
      </c>
      <c r="EW77" t="str">
        <f t="shared" ca="1" si="314"/>
        <v/>
      </c>
      <c r="EX77" t="str">
        <f ca="1">_xlfn.IFNA(IF(VLOOKUP($EW77,Tabela1[#All],6,FALSE)&lt;&gt;0,VLOOKUP($EW77,Tabela1[#All],6,FALSE),""),"")</f>
        <v/>
      </c>
      <c r="EY77" t="str">
        <f ca="1">_xlfn.IFNA(IF(VLOOKUP($EW77,Tabela1[#All],7,FALSE)&lt;&gt;0,VLOOKUP($EW77,Tabela1[#All],7,FALSE),""),"")</f>
        <v/>
      </c>
      <c r="EZ77" t="str">
        <f ca="1">_xlfn.IFNA(IF(VLOOKUP($EW77,Tabela1[#All],8,FALSE)&lt;&gt;0,VLOOKUP($EW77,Tabela1[#All],8,FALSE),""),"")</f>
        <v/>
      </c>
      <c r="FA77" t="str">
        <f ca="1">_xlfn.IFNA(IF(VLOOKUP($EW77,Tabela1[#All],10,FALSE)&lt;&gt;"0",VLOOKUP($EW77,Tabela1[#All],10,FALSE),""),"")</f>
        <v/>
      </c>
      <c r="FB77" t="str">
        <f t="shared" ca="1" si="315"/>
        <v/>
      </c>
      <c r="FC77" t="str">
        <f t="shared" ca="1" si="316"/>
        <v/>
      </c>
      <c r="FD77" t="str">
        <f t="shared" ca="1" si="317"/>
        <v/>
      </c>
      <c r="FE77" t="str">
        <f t="shared" ca="1" si="318"/>
        <v/>
      </c>
      <c r="FF77" t="str">
        <f t="shared" ca="1" si="319"/>
        <v/>
      </c>
      <c r="FG77" t="str">
        <f t="shared" ca="1" si="320"/>
        <v/>
      </c>
      <c r="FH77" t="str">
        <f t="shared" ca="1" si="321"/>
        <v/>
      </c>
      <c r="FI77" t="str">
        <f t="shared" ca="1" si="359"/>
        <v/>
      </c>
      <c r="FJ77" t="str">
        <f t="shared" ca="1" si="282"/>
        <v/>
      </c>
      <c r="FK77" t="str">
        <f t="shared" ca="1" si="282"/>
        <v/>
      </c>
      <c r="FL77" t="str">
        <f t="shared" ca="1" si="282"/>
        <v/>
      </c>
      <c r="FM77" t="str">
        <f ca="1">_xlfn.IFNA(IF(INDEX('Tabela kolorów'!$A$1:$AP$42,MATCH(FJ77,'Tabela kolorów'!$A$1:$AP$1,0),MATCH(FK77,'Tabela kolorów'!$A$1:$A$42,0))=1,"+","-"),"")</f>
        <v/>
      </c>
      <c r="FN77" s="1" t="str">
        <f ca="1">_xlfn.IFNA(IF(INDEX('Tabela kolorów'!$A$1:$AP$42,MATCH(FJ77,'Tabela kolorów'!$A$1:$AP$1,0),MATCH(FL77,'Tabela kolorów'!$A$1:$A$42,0))=1,"+","-"),"")</f>
        <v/>
      </c>
      <c r="FO77" s="1" t="str">
        <f ca="1">_xlfn.IFNA(IF(INDEX('Tabela kolorów'!$A$1:$AP$42,MATCH(FK77,'Tabela kolorów'!$A$1:$AP$1,0),MATCH(FL77,'Tabela kolorów'!$A$1:$A$42,0))=1,"+","-"),"")</f>
        <v/>
      </c>
      <c r="FP77" t="str">
        <f t="shared" ca="1" si="375"/>
        <v/>
      </c>
      <c r="FQ77" t="str">
        <f t="shared" ca="1" si="322"/>
        <v/>
      </c>
      <c r="FR77" t="str">
        <f t="shared" ca="1" si="323"/>
        <v/>
      </c>
      <c r="FU77">
        <v>71</v>
      </c>
      <c r="FV77" t="str">
        <f t="shared" ca="1" si="324"/>
        <v/>
      </c>
      <c r="FW77" t="str">
        <f ca="1">IF(FV77&lt;&gt;"",VLOOKUP(FV77,Tabela1[],3,FALSE),"")</f>
        <v/>
      </c>
      <c r="FX77" t="str">
        <f t="shared" ca="1" si="384"/>
        <v/>
      </c>
      <c r="FY77" t="str">
        <f t="shared" ca="1" si="384"/>
        <v/>
      </c>
      <c r="FZ77" t="str">
        <f t="shared" ca="1" si="384"/>
        <v/>
      </c>
      <c r="GA77" t="str">
        <f t="shared" ca="1" si="384"/>
        <v/>
      </c>
      <c r="GB77" t="str">
        <f t="shared" ca="1" si="384"/>
        <v/>
      </c>
      <c r="GC77" t="str">
        <f t="shared" ca="1" si="384"/>
        <v/>
      </c>
      <c r="GD77" t="str">
        <f t="shared" ca="1" si="384"/>
        <v/>
      </c>
      <c r="GE77" t="str">
        <f t="shared" ca="1" si="384"/>
        <v/>
      </c>
      <c r="GP77">
        <v>9</v>
      </c>
      <c r="GQ77" t="str">
        <f t="shared" ca="1" si="325"/>
        <v/>
      </c>
      <c r="GR77" t="str">
        <f ca="1">_xlfn.IFNA(IF(VLOOKUP($GQ77,Tabela1[#All],6,FALSE)&lt;&gt;0,VLOOKUP($GQ77,Tabela1[#All],6,FALSE),""),"")</f>
        <v/>
      </c>
      <c r="GS77" t="str">
        <f ca="1">_xlfn.IFNA(IF(VLOOKUP($GQ77,Tabela1[#All],7,FALSE)&lt;&gt;0,VLOOKUP($GQ77,Tabela1[#All],7,FALSE),""),"")</f>
        <v/>
      </c>
      <c r="GT77" t="str">
        <f ca="1">_xlfn.IFNA(IF(VLOOKUP($GQ77,Tabela1[#All],8,FALSE)&lt;&gt;0,VLOOKUP($GQ77,Tabela1[#All],8,FALSE),""),"")</f>
        <v/>
      </c>
      <c r="GU77" t="str">
        <f ca="1">_xlfn.IFNA(IF(VLOOKUP($GQ77,Tabela1[#All],10,FALSE)&lt;&gt;"0",VLOOKUP($GQ77,Tabela1[#All],10,FALSE),""),"")</f>
        <v/>
      </c>
      <c r="GV77" t="str">
        <f t="shared" ca="1" si="326"/>
        <v/>
      </c>
      <c r="GW77" t="str">
        <f t="shared" ca="1" si="327"/>
        <v/>
      </c>
      <c r="GX77" t="str">
        <f t="shared" ca="1" si="328"/>
        <v/>
      </c>
      <c r="GY77" t="str">
        <f t="shared" ca="1" si="329"/>
        <v/>
      </c>
      <c r="GZ77" t="str">
        <f t="shared" ca="1" si="330"/>
        <v/>
      </c>
      <c r="HA77" t="str">
        <f t="shared" ca="1" si="331"/>
        <v/>
      </c>
      <c r="HB77" t="str">
        <f t="shared" ca="1" si="332"/>
        <v/>
      </c>
      <c r="HC77" t="str">
        <f t="shared" ca="1" si="360"/>
        <v/>
      </c>
      <c r="HD77" t="str">
        <f t="shared" ca="1" si="284"/>
        <v/>
      </c>
      <c r="HE77" t="str">
        <f t="shared" ca="1" si="284"/>
        <v/>
      </c>
      <c r="HF77" t="str">
        <f t="shared" ca="1" si="284"/>
        <v/>
      </c>
      <c r="HG77" t="str">
        <f ca="1">_xlfn.IFNA(IF(INDEX('Tabela kolorów'!$A$1:$AP$42,MATCH(HD77,'Tabela kolorów'!$A$1:$AP$1,0),MATCH(HE77,'Tabela kolorów'!$A$1:$A$42,0))=1,"+","-"),"")</f>
        <v/>
      </c>
      <c r="HH77" s="1" t="str">
        <f ca="1">_xlfn.IFNA(IF(INDEX('Tabela kolorów'!$A$1:$AP$42,MATCH(HD77,'Tabela kolorów'!$A$1:$AP$1,0),MATCH(HF77,'Tabela kolorów'!$A$1:$A$42,0))=1,"+","-"),"")</f>
        <v/>
      </c>
      <c r="HI77" s="1" t="str">
        <f ca="1">_xlfn.IFNA(IF(INDEX('Tabela kolorów'!$A$1:$AP$42,MATCH(HE77,'Tabela kolorów'!$A$1:$AP$1,0),MATCH(HF77,'Tabela kolorów'!$A$1:$A$42,0))=1,"+","-"),"")</f>
        <v/>
      </c>
      <c r="HJ77" t="str">
        <f t="shared" ca="1" si="376"/>
        <v/>
      </c>
      <c r="HK77" t="str">
        <f t="shared" ca="1" si="333"/>
        <v/>
      </c>
      <c r="HL77" t="str">
        <f t="shared" ca="1" si="334"/>
        <v/>
      </c>
      <c r="HO77">
        <v>71</v>
      </c>
      <c r="HP77" t="str">
        <f t="shared" ca="1" si="335"/>
        <v/>
      </c>
      <c r="HQ77" t="str">
        <f ca="1">IF(HP77&lt;&gt;"",VLOOKUP(HP77,Tabela1[],3,FALSE),"")</f>
        <v/>
      </c>
      <c r="HR77" t="str">
        <f t="shared" ca="1" si="385"/>
        <v/>
      </c>
      <c r="HS77" t="str">
        <f t="shared" ca="1" si="385"/>
        <v/>
      </c>
      <c r="HT77" t="str">
        <f t="shared" ca="1" si="385"/>
        <v/>
      </c>
      <c r="HU77" t="str">
        <f t="shared" ca="1" si="385"/>
        <v/>
      </c>
      <c r="HV77" t="str">
        <f t="shared" ca="1" si="385"/>
        <v/>
      </c>
      <c r="HW77" t="str">
        <f t="shared" ca="1" si="385"/>
        <v/>
      </c>
      <c r="HX77" t="str">
        <f t="shared" ca="1" si="385"/>
        <v/>
      </c>
      <c r="HY77" t="str">
        <f t="shared" ca="1" si="385"/>
        <v/>
      </c>
      <c r="IJ77">
        <v>9</v>
      </c>
      <c r="IK77" t="str">
        <f t="shared" ca="1" si="336"/>
        <v/>
      </c>
      <c r="IL77" t="str">
        <f ca="1">_xlfn.IFNA(IF(VLOOKUP($IK77,Tabela1[#All],6,FALSE)&lt;&gt;0,VLOOKUP($IK77,Tabela1[#All],6,FALSE),""),"")</f>
        <v/>
      </c>
      <c r="IM77" t="str">
        <f ca="1">_xlfn.IFNA(IF(VLOOKUP($IK77,Tabela1[#All],7,FALSE)&lt;&gt;0,VLOOKUP($IK77,Tabela1[#All],7,FALSE),""),"")</f>
        <v/>
      </c>
      <c r="IN77" t="str">
        <f ca="1">_xlfn.IFNA(IF(VLOOKUP($IK77,Tabela1[#All],8,FALSE)&lt;&gt;0,VLOOKUP($IK77,Tabela1[#All],8,FALSE),""),"")</f>
        <v/>
      </c>
      <c r="IO77" t="str">
        <f ca="1">_xlfn.IFNA(IF(VLOOKUP($IK77,Tabela1[#All],10,FALSE)&lt;&gt;"0",VLOOKUP($IK77,Tabela1[#All],10,FALSE),""),"")</f>
        <v/>
      </c>
      <c r="IP77" t="str">
        <f t="shared" ca="1" si="337"/>
        <v/>
      </c>
      <c r="IQ77" t="str">
        <f t="shared" ca="1" si="338"/>
        <v/>
      </c>
      <c r="IR77" t="str">
        <f t="shared" ca="1" si="339"/>
        <v/>
      </c>
      <c r="IS77" t="str">
        <f t="shared" ca="1" si="340"/>
        <v/>
      </c>
      <c r="IT77" t="str">
        <f t="shared" ca="1" si="341"/>
        <v/>
      </c>
      <c r="IU77" t="str">
        <f t="shared" ca="1" si="342"/>
        <v/>
      </c>
      <c r="IV77" t="str">
        <f t="shared" ca="1" si="343"/>
        <v/>
      </c>
      <c r="IW77" t="str">
        <f t="shared" ca="1" si="361"/>
        <v/>
      </c>
      <c r="IX77" t="str">
        <f t="shared" ca="1" si="286"/>
        <v/>
      </c>
      <c r="IY77" t="str">
        <f t="shared" ca="1" si="286"/>
        <v/>
      </c>
      <c r="IZ77" t="str">
        <f t="shared" ca="1" si="286"/>
        <v/>
      </c>
      <c r="JA77" t="str">
        <f ca="1">_xlfn.IFNA(IF(INDEX('Tabela kolorów'!$A$1:$AP$42,MATCH(IX77,'Tabela kolorów'!$A$1:$AP$1,0),MATCH(IY77,'Tabela kolorów'!$A$1:$A$42,0))=1,"+","-"),"")</f>
        <v/>
      </c>
      <c r="JB77" s="1" t="str">
        <f ca="1">_xlfn.IFNA(IF(INDEX('Tabela kolorów'!$A$1:$AP$42,MATCH(IX77,'Tabela kolorów'!$A$1:$AP$1,0),MATCH(IZ77,'Tabela kolorów'!$A$1:$A$42,0))=1,"+","-"),"")</f>
        <v/>
      </c>
      <c r="JC77" s="1" t="str">
        <f ca="1">_xlfn.IFNA(IF(INDEX('Tabela kolorów'!$A$1:$AP$42,MATCH(IY77,'Tabela kolorów'!$A$1:$AP$1,0),MATCH(IZ77,'Tabela kolorów'!$A$1:$A$42,0))=1,"+","-"),"")</f>
        <v/>
      </c>
      <c r="JD77" t="str">
        <f t="shared" ca="1" si="377"/>
        <v/>
      </c>
      <c r="JE77" t="str">
        <f t="shared" ca="1" si="344"/>
        <v/>
      </c>
      <c r="JF77" t="str">
        <f t="shared" ca="1" si="345"/>
        <v/>
      </c>
      <c r="JI77">
        <v>71</v>
      </c>
      <c r="JJ77" t="str">
        <f t="shared" ca="1" si="346"/>
        <v/>
      </c>
      <c r="JK77" t="str">
        <f ca="1">IF(JJ77&lt;&gt;"",VLOOKUP(JJ77,Tabela1[],3,FALSE),"")</f>
        <v/>
      </c>
      <c r="JL77" t="str">
        <f t="shared" ca="1" si="386"/>
        <v/>
      </c>
      <c r="JM77" t="str">
        <f t="shared" ca="1" si="386"/>
        <v/>
      </c>
      <c r="JN77" t="str">
        <f t="shared" ca="1" si="386"/>
        <v/>
      </c>
      <c r="JO77" t="str">
        <f t="shared" ca="1" si="386"/>
        <v/>
      </c>
      <c r="JP77" t="str">
        <f t="shared" ca="1" si="386"/>
        <v/>
      </c>
      <c r="JQ77" t="str">
        <f t="shared" ca="1" si="386"/>
        <v/>
      </c>
      <c r="JR77" t="str">
        <f t="shared" ca="1" si="386"/>
        <v/>
      </c>
      <c r="JS77" t="str">
        <f t="shared" ca="1" si="386"/>
        <v/>
      </c>
      <c r="KD77">
        <v>9</v>
      </c>
      <c r="KE77" t="str">
        <f t="shared" ca="1" si="347"/>
        <v/>
      </c>
      <c r="KF77" t="str">
        <f ca="1">_xlfn.IFNA(IF(VLOOKUP($KE77,Tabela1[#All],6,FALSE)&lt;&gt;0,VLOOKUP($KE77,Tabela1[#All],6,FALSE),""),"")</f>
        <v/>
      </c>
      <c r="KG77" t="str">
        <f ca="1">_xlfn.IFNA(IF(VLOOKUP($KE77,Tabela1[#All],7,FALSE)&lt;&gt;0,VLOOKUP($KE77,Tabela1[#All],7,FALSE),""),"")</f>
        <v/>
      </c>
      <c r="KH77" t="str">
        <f ca="1">_xlfn.IFNA(IF(VLOOKUP($KE77,Tabela1[#All],8,FALSE)&lt;&gt;0,VLOOKUP($KE77,Tabela1[#All],8,FALSE),""),"")</f>
        <v/>
      </c>
      <c r="KI77" t="str">
        <f ca="1">_xlfn.IFNA(IF(VLOOKUP($KE77,Tabela1[#All],10,FALSE)&lt;&gt;"0",VLOOKUP($KE77,Tabela1[#All],10,FALSE),""),"")</f>
        <v/>
      </c>
      <c r="KJ77" t="str">
        <f t="shared" ca="1" si="362"/>
        <v/>
      </c>
      <c r="KK77" t="str">
        <f t="shared" ca="1" si="363"/>
        <v/>
      </c>
      <c r="KL77" t="str">
        <f t="shared" ca="1" si="364"/>
        <v/>
      </c>
      <c r="KM77" t="str">
        <f t="shared" ca="1" si="348"/>
        <v/>
      </c>
      <c r="KN77" t="str">
        <f t="shared" ca="1" si="349"/>
        <v/>
      </c>
      <c r="KO77" t="str">
        <f t="shared" ca="1" si="350"/>
        <v/>
      </c>
      <c r="KP77" t="str">
        <f t="shared" ca="1" si="351"/>
        <v/>
      </c>
      <c r="KQ77" t="str">
        <f t="shared" ca="1" si="365"/>
        <v/>
      </c>
      <c r="KR77" t="str">
        <f t="shared" ca="1" si="288"/>
        <v/>
      </c>
      <c r="KS77" t="str">
        <f t="shared" ca="1" si="288"/>
        <v/>
      </c>
      <c r="KT77" t="str">
        <f t="shared" ca="1" si="288"/>
        <v/>
      </c>
      <c r="KU77" t="str">
        <f ca="1">_xlfn.IFNA(IF(INDEX('Tabela kolorów'!$A$1:$AP$42,MATCH(KR77,'Tabela kolorów'!$A$1:$AP$1,0),MATCH(KS77,'Tabela kolorów'!$A$1:$A$42,0))=1,"+","-"),"")</f>
        <v/>
      </c>
      <c r="KV77" s="1" t="str">
        <f ca="1">_xlfn.IFNA(IF(INDEX('Tabela kolorów'!$A$1:$AP$42,MATCH(KR77,'Tabela kolorów'!$A$1:$AP$1,0),MATCH(KT77,'Tabela kolorów'!$A$1:$A$42,0))=1,"+","-"),"")</f>
        <v/>
      </c>
      <c r="KW77" s="1" t="str">
        <f ca="1">_xlfn.IFNA(IF(INDEX('Tabela kolorów'!$A$1:$AP$42,MATCH(KS77,'Tabela kolorów'!$A$1:$AP$1,0),MATCH(KT77,'Tabela kolorów'!$A$1:$A$42,0))=1,"+","-"),"")</f>
        <v/>
      </c>
      <c r="KX77" t="str">
        <f t="shared" ca="1" si="380"/>
        <v/>
      </c>
      <c r="KY77" t="str">
        <f t="shared" ca="1" si="352"/>
        <v/>
      </c>
      <c r="KZ77" t="str">
        <f t="shared" ca="1" si="353"/>
        <v/>
      </c>
      <c r="LC77">
        <v>71</v>
      </c>
      <c r="LD77" t="str">
        <f t="shared" ca="1" si="354"/>
        <v/>
      </c>
      <c r="LE77" t="str">
        <f ca="1">IF(LD77&lt;&gt;"",VLOOKUP(LD77,Tabela1[],3,FALSE),"")</f>
        <v/>
      </c>
      <c r="LF77" t="str">
        <f t="shared" ca="1" si="387"/>
        <v/>
      </c>
      <c r="LG77" t="str">
        <f t="shared" ca="1" si="387"/>
        <v/>
      </c>
      <c r="LH77" t="str">
        <f t="shared" ca="1" si="387"/>
        <v/>
      </c>
      <c r="LI77" t="str">
        <f t="shared" ca="1" si="387"/>
        <v/>
      </c>
      <c r="LJ77" t="str">
        <f t="shared" ca="1" si="387"/>
        <v/>
      </c>
      <c r="LK77" t="str">
        <f t="shared" ca="1" si="387"/>
        <v/>
      </c>
      <c r="LL77" t="str">
        <f t="shared" ca="1" si="387"/>
        <v/>
      </c>
      <c r="LM77" t="str">
        <f t="shared" ca="1" si="387"/>
        <v/>
      </c>
    </row>
    <row r="78" spans="12:325" x14ac:dyDescent="0.3">
      <c r="L78" s="679">
        <v>8</v>
      </c>
      <c r="N78" s="672" t="str">
        <f>_xlfn.IFNA(IF(VLOOKUP($M78,Tabela1[#All],6,FALSE)&lt;&gt;0,VLOOKUP($M78,Tabela1[#All],6,FALSE),""),"")</f>
        <v/>
      </c>
      <c r="O78" s="672" t="str">
        <f>_xlfn.IFNA(IF(VLOOKUP($M78,Tabela1[#All],7,FALSE)&lt;&gt;0,VLOOKUP($M78,Tabela1[#All],7,FALSE),""),"")</f>
        <v/>
      </c>
      <c r="P78" s="672" t="str">
        <f>_xlfn.IFNA(IF(VLOOKUP($M78,Tabela1[#All],8,FALSE)&lt;&gt;0,VLOOKUP($M78,Tabela1[#All],8,FALSE),""),"")</f>
        <v/>
      </c>
      <c r="Q78" s="684" t="str">
        <f>_xlfn.IFNA(IF(VLOOKUP($M78,Tabela1[#All],10,FALSE)&lt;&gt;"0",VLOOKUP($M78,Tabela1[#All],10,FALSE),""),"")</f>
        <v/>
      </c>
      <c r="R78" s="686" t="str">
        <f t="shared" si="366"/>
        <v/>
      </c>
      <c r="S78" s="672" t="str">
        <f t="shared" si="367"/>
        <v/>
      </c>
      <c r="T78" s="672" t="str">
        <f t="shared" si="368"/>
        <v/>
      </c>
      <c r="U78" s="672" t="str">
        <f t="shared" si="369"/>
        <v/>
      </c>
      <c r="V78" s="672" t="str">
        <f t="shared" si="370"/>
        <v/>
      </c>
      <c r="W78" s="672" t="str">
        <f t="shared" si="371"/>
        <v/>
      </c>
      <c r="X78" s="687" t="str">
        <f t="shared" si="372"/>
        <v/>
      </c>
      <c r="Y78" s="686" t="str">
        <f t="shared" si="378"/>
        <v/>
      </c>
      <c r="Z78" s="672" t="str">
        <f t="shared" si="291"/>
        <v/>
      </c>
      <c r="AA78" s="672" t="str">
        <f t="shared" si="291"/>
        <v/>
      </c>
      <c r="AB78" s="679" t="str">
        <f t="shared" si="291"/>
        <v/>
      </c>
      <c r="AC78" s="685" t="str">
        <f>_xlfn.IFNA(IF(INDEX('Tabela kolorów'!$A$1:$AP$42,MATCH(Z78,'Tabela kolorów'!$A$1:$AP$1,0),MATCH(AA78,'Tabela kolorów'!$A$1:$A$42,0))=1,"+","-"),"")</f>
        <v/>
      </c>
      <c r="AD78" s="10" t="str">
        <f>_xlfn.IFNA(IF(INDEX('Tabela kolorów'!$A$1:$AP$42,MATCH(Z78,'Tabela kolorów'!$A$1:$AP$1,0),MATCH(AB78,'Tabela kolorów'!$A$1:$A$42,0))=1,"+","-"),"")</f>
        <v/>
      </c>
      <c r="AE78" s="10" t="str">
        <f>_xlfn.IFNA(IF(INDEX('Tabela kolorów'!$A$1:$AP$42,MATCH(AA78,'Tabela kolorów'!$A$1:$AP$1,0),MATCH(AB78,'Tabela kolorów'!$A$1:$A$42,0))=1,"+","-"),"")</f>
        <v/>
      </c>
      <c r="AF78" s="679" t="str">
        <f t="shared" si="379"/>
        <v/>
      </c>
      <c r="AG78" s="688" t="str">
        <f t="shared" si="373"/>
        <v/>
      </c>
      <c r="AH78" s="701" t="str">
        <f t="shared" si="374"/>
        <v/>
      </c>
      <c r="AK78" s="10">
        <v>71</v>
      </c>
      <c r="AL78" s="672" t="str">
        <f t="shared" ca="1" si="355"/>
        <v/>
      </c>
      <c r="AM78" s="672" t="str">
        <f ca="1">IF(AL78&lt;&gt;"",VLOOKUP(AL78,Tabela1[],3,FALSE),"")</f>
        <v/>
      </c>
      <c r="AN78" s="672" t="str">
        <f t="shared" ca="1" si="388"/>
        <v/>
      </c>
      <c r="AO78" s="672" t="str">
        <f t="shared" ca="1" si="388"/>
        <v/>
      </c>
      <c r="AP78" s="672" t="str">
        <f t="shared" ca="1" si="388"/>
        <v/>
      </c>
      <c r="AQ78" s="672" t="str">
        <f t="shared" ca="1" si="388"/>
        <v/>
      </c>
      <c r="AR78" s="672" t="str">
        <f t="shared" ca="1" si="388"/>
        <v/>
      </c>
      <c r="AS78" s="672" t="str">
        <f t="shared" ca="1" si="388"/>
        <v/>
      </c>
      <c r="AT78" s="672" t="str">
        <f t="shared" ca="1" si="388"/>
        <v/>
      </c>
      <c r="AU78" s="672" t="str">
        <f t="shared" ca="1" si="388"/>
        <v/>
      </c>
      <c r="BG78" s="392"/>
      <c r="BH78">
        <v>10</v>
      </c>
      <c r="BI78" t="str">
        <f t="shared" ca="1" si="292"/>
        <v/>
      </c>
      <c r="BJ78" t="str">
        <f ca="1">_xlfn.IFNA(IF(VLOOKUP($BI78,Tabela1[#All],6,FALSE)&lt;&gt;0,VLOOKUP($BI78,Tabela1[#All],6,FALSE),""),"")</f>
        <v/>
      </c>
      <c r="BK78" t="str">
        <f ca="1">_xlfn.IFNA(IF(VLOOKUP($BI78,Tabela1[#All],7,FALSE)&lt;&gt;0,VLOOKUP($BI78,Tabela1[#All],7,FALSE),""),"")</f>
        <v/>
      </c>
      <c r="BL78" t="str">
        <f ca="1">_xlfn.IFNA(IF(VLOOKUP($BI78,Tabela1[#All],8,FALSE)&lt;&gt;0,VLOOKUP($BI78,Tabela1[#All],8,FALSE),""),"")</f>
        <v/>
      </c>
      <c r="BM78" t="str">
        <f ca="1">_xlfn.IFNA(IF(VLOOKUP($BI78,Tabela1[#All],10,FALSE)&lt;&gt;"0",VLOOKUP($BI78,Tabela1[#All],10,FALSE),""),"")</f>
        <v/>
      </c>
      <c r="BN78" t="str">
        <f t="shared" ca="1" si="293"/>
        <v/>
      </c>
      <c r="BO78" t="str">
        <f t="shared" ca="1" si="294"/>
        <v/>
      </c>
      <c r="BP78" t="str">
        <f t="shared" ca="1" si="295"/>
        <v/>
      </c>
      <c r="BQ78" t="str">
        <f t="shared" ca="1" si="296"/>
        <v/>
      </c>
      <c r="BR78" t="str">
        <f t="shared" ca="1" si="297"/>
        <v/>
      </c>
      <c r="BS78" t="str">
        <f t="shared" ca="1" si="298"/>
        <v/>
      </c>
      <c r="BT78" t="str">
        <f t="shared" ca="1" si="299"/>
        <v/>
      </c>
      <c r="BU78" t="str">
        <f t="shared" ca="1" si="356"/>
        <v/>
      </c>
      <c r="BV78" t="str">
        <f t="shared" ca="1" si="278"/>
        <v/>
      </c>
      <c r="BW78" t="str">
        <f t="shared" ca="1" si="278"/>
        <v/>
      </c>
      <c r="BX78" t="str">
        <f t="shared" ca="1" si="278"/>
        <v/>
      </c>
      <c r="BY78" t="str">
        <f ca="1">_xlfn.IFNA(IF(INDEX('Tabela kolorów'!$A$1:$AP$42,MATCH(BV78,'Tabela kolorów'!$A$1:$AP$1,0),MATCH(BW78,'Tabela kolorów'!$A$1:$A$42,0))=1,"+","-"),"")</f>
        <v/>
      </c>
      <c r="BZ78" s="1" t="str">
        <f ca="1">_xlfn.IFNA(IF(INDEX('Tabela kolorów'!$A$1:$AP$42,MATCH(BV78,'Tabela kolorów'!$A$1:$AP$1,0),MATCH(BX78,'Tabela kolorów'!$A$1:$A$42,0))=1,"+","-"),"")</f>
        <v/>
      </c>
      <c r="CA78" s="1" t="str">
        <f ca="1">_xlfn.IFNA(IF(INDEX('Tabela kolorów'!$A$1:$AP$42,MATCH(BW78,'Tabela kolorów'!$A$1:$AP$1,0),MATCH(BX78,'Tabela kolorów'!$A$1:$A$42,0))=1,"+","-"),"")</f>
        <v/>
      </c>
      <c r="CB78" t="str">
        <f t="shared" ca="1" si="357"/>
        <v/>
      </c>
      <c r="CC78" t="str">
        <f t="shared" ca="1" si="300"/>
        <v/>
      </c>
      <c r="CD78" t="str">
        <f t="shared" ca="1" si="301"/>
        <v/>
      </c>
      <c r="CG78">
        <v>72</v>
      </c>
      <c r="CH78" t="str">
        <f t="shared" ca="1" si="302"/>
        <v/>
      </c>
      <c r="CI78" t="str">
        <f ca="1">IF(CH78&lt;&gt;"",VLOOKUP(CH78,Tabela1[],3,FALSE),"")</f>
        <v/>
      </c>
      <c r="CJ78" t="str">
        <f t="shared" ca="1" si="381"/>
        <v/>
      </c>
      <c r="CK78" t="str">
        <f t="shared" ca="1" si="381"/>
        <v/>
      </c>
      <c r="CL78" t="str">
        <f t="shared" ca="1" si="381"/>
        <v/>
      </c>
      <c r="CM78" t="str">
        <f t="shared" ca="1" si="381"/>
        <v/>
      </c>
      <c r="CN78" t="str">
        <f t="shared" ca="1" si="381"/>
        <v/>
      </c>
      <c r="CO78" t="str">
        <f t="shared" ca="1" si="381"/>
        <v/>
      </c>
      <c r="CP78" t="str">
        <f t="shared" ca="1" si="381"/>
        <v/>
      </c>
      <c r="CQ78" t="str">
        <f t="shared" ca="1" si="381"/>
        <v/>
      </c>
      <c r="DB78">
        <v>10</v>
      </c>
      <c r="DC78" t="str">
        <f t="shared" ca="1" si="303"/>
        <v/>
      </c>
      <c r="DD78" t="str">
        <f ca="1">_xlfn.IFNA(IF(VLOOKUP($DC78,Tabela1[#All],6,FALSE)&lt;&gt;0,VLOOKUP($DC78,Tabela1[#All],6,FALSE),""),"")</f>
        <v/>
      </c>
      <c r="DE78" t="str">
        <f ca="1">_xlfn.IFNA(IF(VLOOKUP($DC78,Tabela1[#All],7,FALSE)&lt;&gt;0,VLOOKUP($DC78,Tabela1[#All],7,FALSE),""),"")</f>
        <v/>
      </c>
      <c r="DF78" t="str">
        <f ca="1">_xlfn.IFNA(IF(VLOOKUP($DC78,Tabela1[#All],8,FALSE)&lt;&gt;0,VLOOKUP($DC78,Tabela1[#All],8,FALSE),""),"")</f>
        <v/>
      </c>
      <c r="DG78" t="str">
        <f ca="1">_xlfn.IFNA(IF(VLOOKUP($DC78,Tabela1[#All],10,FALSE)&lt;&gt;"0",VLOOKUP($DC78,Tabela1[#All],10,FALSE),""),"")</f>
        <v/>
      </c>
      <c r="DH78" t="str">
        <f t="shared" ca="1" si="304"/>
        <v/>
      </c>
      <c r="DI78" t="str">
        <f t="shared" ca="1" si="305"/>
        <v/>
      </c>
      <c r="DJ78" t="str">
        <f t="shared" ca="1" si="306"/>
        <v/>
      </c>
      <c r="DK78" t="str">
        <f t="shared" ca="1" si="307"/>
        <v/>
      </c>
      <c r="DL78" t="str">
        <f t="shared" ca="1" si="308"/>
        <v/>
      </c>
      <c r="DM78" t="str">
        <f t="shared" ca="1" si="309"/>
        <v/>
      </c>
      <c r="DN78" t="str">
        <f t="shared" ca="1" si="310"/>
        <v/>
      </c>
      <c r="DO78" t="str">
        <f t="shared" ca="1" si="382"/>
        <v/>
      </c>
      <c r="DP78" t="str">
        <f t="shared" ca="1" si="280"/>
        <v/>
      </c>
      <c r="DQ78" t="str">
        <f t="shared" ca="1" si="280"/>
        <v/>
      </c>
      <c r="DR78" t="str">
        <f t="shared" ca="1" si="280"/>
        <v/>
      </c>
      <c r="DS78" t="str">
        <f ca="1">_xlfn.IFNA(IF(INDEX('Tabela kolorów'!$A$1:$AP$42,MATCH(DP78,'Tabela kolorów'!$A$1:$AP$1,0),MATCH(DQ78,'Tabela kolorów'!$A$1:$A$42,0))=1,"+","-"),"")</f>
        <v/>
      </c>
      <c r="DT78" s="1" t="str">
        <f ca="1">_xlfn.IFNA(IF(INDEX('Tabela kolorów'!$A$1:$AP$42,MATCH(DP78,'Tabela kolorów'!$A$1:$AP$1,0),MATCH(DR78,'Tabela kolorów'!$A$1:$A$42,0))=1,"+","-"),"")</f>
        <v/>
      </c>
      <c r="DU78" s="1" t="str">
        <f ca="1">_xlfn.IFNA(IF(INDEX('Tabela kolorów'!$A$1:$AP$42,MATCH(DQ78,'Tabela kolorów'!$A$1:$AP$1,0),MATCH(DR78,'Tabela kolorów'!$A$1:$A$42,0))=1,"+","-"),"")</f>
        <v/>
      </c>
      <c r="DV78" t="str">
        <f t="shared" ca="1" si="358"/>
        <v/>
      </c>
      <c r="DW78" t="str">
        <f t="shared" ca="1" si="311"/>
        <v/>
      </c>
      <c r="DX78" t="str">
        <f t="shared" ca="1" si="312"/>
        <v/>
      </c>
      <c r="EA78">
        <v>72</v>
      </c>
      <c r="EB78" t="str">
        <f t="shared" ca="1" si="313"/>
        <v/>
      </c>
      <c r="EC78" t="str">
        <f ca="1">IF(EB78&lt;&gt;"",VLOOKUP(EB78,Tabela1[],3,FALSE),"")</f>
        <v/>
      </c>
      <c r="ED78" t="str">
        <f t="shared" ca="1" si="383"/>
        <v/>
      </c>
      <c r="EE78" t="str">
        <f t="shared" ca="1" si="383"/>
        <v/>
      </c>
      <c r="EF78" t="str">
        <f t="shared" ca="1" si="383"/>
        <v/>
      </c>
      <c r="EG78" t="str">
        <f t="shared" ca="1" si="383"/>
        <v/>
      </c>
      <c r="EH78" t="str">
        <f t="shared" ca="1" si="383"/>
        <v/>
      </c>
      <c r="EI78" t="str">
        <f t="shared" ca="1" si="383"/>
        <v/>
      </c>
      <c r="EJ78" t="str">
        <f t="shared" ca="1" si="383"/>
        <v/>
      </c>
      <c r="EK78" t="str">
        <f t="shared" ca="1" si="383"/>
        <v/>
      </c>
      <c r="EV78">
        <v>10</v>
      </c>
      <c r="EW78" t="str">
        <f t="shared" ca="1" si="314"/>
        <v/>
      </c>
      <c r="EX78" t="str">
        <f ca="1">_xlfn.IFNA(IF(VLOOKUP($EW78,Tabela1[#All],6,FALSE)&lt;&gt;0,VLOOKUP($EW78,Tabela1[#All],6,FALSE),""),"")</f>
        <v/>
      </c>
      <c r="EY78" t="str">
        <f ca="1">_xlfn.IFNA(IF(VLOOKUP($EW78,Tabela1[#All],7,FALSE)&lt;&gt;0,VLOOKUP($EW78,Tabela1[#All],7,FALSE),""),"")</f>
        <v/>
      </c>
      <c r="EZ78" t="str">
        <f ca="1">_xlfn.IFNA(IF(VLOOKUP($EW78,Tabela1[#All],8,FALSE)&lt;&gt;0,VLOOKUP($EW78,Tabela1[#All],8,FALSE),""),"")</f>
        <v/>
      </c>
      <c r="FA78" t="str">
        <f ca="1">_xlfn.IFNA(IF(VLOOKUP($EW78,Tabela1[#All],10,FALSE)&lt;&gt;"0",VLOOKUP($EW78,Tabela1[#All],10,FALSE),""),"")</f>
        <v/>
      </c>
      <c r="FB78" t="str">
        <f t="shared" ca="1" si="315"/>
        <v/>
      </c>
      <c r="FC78" t="str">
        <f t="shared" ca="1" si="316"/>
        <v/>
      </c>
      <c r="FD78" t="str">
        <f t="shared" ca="1" si="317"/>
        <v/>
      </c>
      <c r="FE78" t="str">
        <f t="shared" ca="1" si="318"/>
        <v/>
      </c>
      <c r="FF78" t="str">
        <f t="shared" ca="1" si="319"/>
        <v/>
      </c>
      <c r="FG78" t="str">
        <f t="shared" ca="1" si="320"/>
        <v/>
      </c>
      <c r="FH78" t="str">
        <f t="shared" ca="1" si="321"/>
        <v/>
      </c>
      <c r="FI78" t="str">
        <f t="shared" ca="1" si="359"/>
        <v/>
      </c>
      <c r="FJ78" t="str">
        <f t="shared" ca="1" si="282"/>
        <v/>
      </c>
      <c r="FK78" t="str">
        <f t="shared" ca="1" si="282"/>
        <v/>
      </c>
      <c r="FL78" t="str">
        <f t="shared" ca="1" si="282"/>
        <v/>
      </c>
      <c r="FM78" t="str">
        <f ca="1">_xlfn.IFNA(IF(INDEX('Tabela kolorów'!$A$1:$AP$42,MATCH(FJ78,'Tabela kolorów'!$A$1:$AP$1,0),MATCH(FK78,'Tabela kolorów'!$A$1:$A$42,0))=1,"+","-"),"")</f>
        <v/>
      </c>
      <c r="FN78" s="1" t="str">
        <f ca="1">_xlfn.IFNA(IF(INDEX('Tabela kolorów'!$A$1:$AP$42,MATCH(FJ78,'Tabela kolorów'!$A$1:$AP$1,0),MATCH(FL78,'Tabela kolorów'!$A$1:$A$42,0))=1,"+","-"),"")</f>
        <v/>
      </c>
      <c r="FO78" s="1" t="str">
        <f ca="1">_xlfn.IFNA(IF(INDEX('Tabela kolorów'!$A$1:$AP$42,MATCH(FK78,'Tabela kolorów'!$A$1:$AP$1,0),MATCH(FL78,'Tabela kolorów'!$A$1:$A$42,0))=1,"+","-"),"")</f>
        <v/>
      </c>
      <c r="FP78" t="str">
        <f t="shared" ca="1" si="375"/>
        <v/>
      </c>
      <c r="FQ78" t="str">
        <f t="shared" ca="1" si="322"/>
        <v/>
      </c>
      <c r="FR78" t="str">
        <f t="shared" ca="1" si="323"/>
        <v/>
      </c>
      <c r="FU78">
        <v>72</v>
      </c>
      <c r="FV78" t="str">
        <f t="shared" ca="1" si="324"/>
        <v/>
      </c>
      <c r="FW78" t="str">
        <f ca="1">IF(FV78&lt;&gt;"",VLOOKUP(FV78,Tabela1[],3,FALSE),"")</f>
        <v/>
      </c>
      <c r="FX78" t="str">
        <f t="shared" ca="1" si="384"/>
        <v/>
      </c>
      <c r="FY78" t="str">
        <f t="shared" ca="1" si="384"/>
        <v/>
      </c>
      <c r="FZ78" t="str">
        <f t="shared" ca="1" si="384"/>
        <v/>
      </c>
      <c r="GA78" t="str">
        <f t="shared" ca="1" si="384"/>
        <v/>
      </c>
      <c r="GB78" t="str">
        <f t="shared" ca="1" si="384"/>
        <v/>
      </c>
      <c r="GC78" t="str">
        <f t="shared" ca="1" si="384"/>
        <v/>
      </c>
      <c r="GD78" t="str">
        <f t="shared" ca="1" si="384"/>
        <v/>
      </c>
      <c r="GE78" t="str">
        <f t="shared" ca="1" si="384"/>
        <v/>
      </c>
      <c r="GP78">
        <v>10</v>
      </c>
      <c r="GQ78" t="str">
        <f t="shared" ca="1" si="325"/>
        <v/>
      </c>
      <c r="GR78" t="str">
        <f ca="1">_xlfn.IFNA(IF(VLOOKUP($GQ78,Tabela1[#All],6,FALSE)&lt;&gt;0,VLOOKUP($GQ78,Tabela1[#All],6,FALSE),""),"")</f>
        <v/>
      </c>
      <c r="GS78" t="str">
        <f ca="1">_xlfn.IFNA(IF(VLOOKUP($GQ78,Tabela1[#All],7,FALSE)&lt;&gt;0,VLOOKUP($GQ78,Tabela1[#All],7,FALSE),""),"")</f>
        <v/>
      </c>
      <c r="GT78" t="str">
        <f ca="1">_xlfn.IFNA(IF(VLOOKUP($GQ78,Tabela1[#All],8,FALSE)&lt;&gt;0,VLOOKUP($GQ78,Tabela1[#All],8,FALSE),""),"")</f>
        <v/>
      </c>
      <c r="GU78" t="str">
        <f ca="1">_xlfn.IFNA(IF(VLOOKUP($GQ78,Tabela1[#All],10,FALSE)&lt;&gt;"0",VLOOKUP($GQ78,Tabela1[#All],10,FALSE),""),"")</f>
        <v/>
      </c>
      <c r="GV78" t="str">
        <f t="shared" ca="1" si="326"/>
        <v/>
      </c>
      <c r="GW78" t="str">
        <f t="shared" ca="1" si="327"/>
        <v/>
      </c>
      <c r="GX78" t="str">
        <f t="shared" ca="1" si="328"/>
        <v/>
      </c>
      <c r="GY78" t="str">
        <f t="shared" ca="1" si="329"/>
        <v/>
      </c>
      <c r="GZ78" t="str">
        <f t="shared" ca="1" si="330"/>
        <v/>
      </c>
      <c r="HA78" t="str">
        <f t="shared" ca="1" si="331"/>
        <v/>
      </c>
      <c r="HB78" t="str">
        <f t="shared" ca="1" si="332"/>
        <v/>
      </c>
      <c r="HC78" t="str">
        <f t="shared" ca="1" si="360"/>
        <v/>
      </c>
      <c r="HD78" t="str">
        <f t="shared" ca="1" si="284"/>
        <v/>
      </c>
      <c r="HE78" t="str">
        <f t="shared" ca="1" si="284"/>
        <v/>
      </c>
      <c r="HF78" t="str">
        <f t="shared" ca="1" si="284"/>
        <v/>
      </c>
      <c r="HG78" t="str">
        <f ca="1">_xlfn.IFNA(IF(INDEX('Tabela kolorów'!$A$1:$AP$42,MATCH(HD78,'Tabela kolorów'!$A$1:$AP$1,0),MATCH(HE78,'Tabela kolorów'!$A$1:$A$42,0))=1,"+","-"),"")</f>
        <v/>
      </c>
      <c r="HH78" s="1" t="str">
        <f ca="1">_xlfn.IFNA(IF(INDEX('Tabela kolorów'!$A$1:$AP$42,MATCH(HD78,'Tabela kolorów'!$A$1:$AP$1,0),MATCH(HF78,'Tabela kolorów'!$A$1:$A$42,0))=1,"+","-"),"")</f>
        <v/>
      </c>
      <c r="HI78" s="1" t="str">
        <f ca="1">_xlfn.IFNA(IF(INDEX('Tabela kolorów'!$A$1:$AP$42,MATCH(HE78,'Tabela kolorów'!$A$1:$AP$1,0),MATCH(HF78,'Tabela kolorów'!$A$1:$A$42,0))=1,"+","-"),"")</f>
        <v/>
      </c>
      <c r="HJ78" t="str">
        <f t="shared" ca="1" si="376"/>
        <v/>
      </c>
      <c r="HK78" t="str">
        <f t="shared" ca="1" si="333"/>
        <v/>
      </c>
      <c r="HL78" t="str">
        <f t="shared" ca="1" si="334"/>
        <v/>
      </c>
      <c r="HO78">
        <v>72</v>
      </c>
      <c r="HP78" t="str">
        <f t="shared" ca="1" si="335"/>
        <v/>
      </c>
      <c r="HQ78" t="str">
        <f ca="1">IF(HP78&lt;&gt;"",VLOOKUP(HP78,Tabela1[],3,FALSE),"")</f>
        <v/>
      </c>
      <c r="HR78" t="str">
        <f t="shared" ca="1" si="385"/>
        <v/>
      </c>
      <c r="HS78" t="str">
        <f t="shared" ca="1" si="385"/>
        <v/>
      </c>
      <c r="HT78" t="str">
        <f t="shared" ca="1" si="385"/>
        <v/>
      </c>
      <c r="HU78" t="str">
        <f t="shared" ca="1" si="385"/>
        <v/>
      </c>
      <c r="HV78" t="str">
        <f t="shared" ca="1" si="385"/>
        <v/>
      </c>
      <c r="HW78" t="str">
        <f t="shared" ca="1" si="385"/>
        <v/>
      </c>
      <c r="HX78" t="str">
        <f t="shared" ca="1" si="385"/>
        <v/>
      </c>
      <c r="HY78" t="str">
        <f t="shared" ca="1" si="385"/>
        <v/>
      </c>
      <c r="IJ78">
        <v>10</v>
      </c>
      <c r="IK78" t="str">
        <f t="shared" ca="1" si="336"/>
        <v/>
      </c>
      <c r="IL78" t="str">
        <f ca="1">_xlfn.IFNA(IF(VLOOKUP($IK78,Tabela1[#All],6,FALSE)&lt;&gt;0,VLOOKUP($IK78,Tabela1[#All],6,FALSE),""),"")</f>
        <v/>
      </c>
      <c r="IM78" t="str">
        <f ca="1">_xlfn.IFNA(IF(VLOOKUP($IK78,Tabela1[#All],7,FALSE)&lt;&gt;0,VLOOKUP($IK78,Tabela1[#All],7,FALSE),""),"")</f>
        <v/>
      </c>
      <c r="IN78" t="str">
        <f ca="1">_xlfn.IFNA(IF(VLOOKUP($IK78,Tabela1[#All],8,FALSE)&lt;&gt;0,VLOOKUP($IK78,Tabela1[#All],8,FALSE),""),"")</f>
        <v/>
      </c>
      <c r="IO78" t="str">
        <f ca="1">_xlfn.IFNA(IF(VLOOKUP($IK78,Tabela1[#All],10,FALSE)&lt;&gt;"0",VLOOKUP($IK78,Tabela1[#All],10,FALSE),""),"")</f>
        <v/>
      </c>
      <c r="IP78" t="str">
        <f t="shared" ca="1" si="337"/>
        <v/>
      </c>
      <c r="IQ78" t="str">
        <f t="shared" ca="1" si="338"/>
        <v/>
      </c>
      <c r="IR78" t="str">
        <f t="shared" ca="1" si="339"/>
        <v/>
      </c>
      <c r="IS78" t="str">
        <f t="shared" ca="1" si="340"/>
        <v/>
      </c>
      <c r="IT78" t="str">
        <f t="shared" ca="1" si="341"/>
        <v/>
      </c>
      <c r="IU78" t="str">
        <f t="shared" ca="1" si="342"/>
        <v/>
      </c>
      <c r="IV78" t="str">
        <f t="shared" ca="1" si="343"/>
        <v/>
      </c>
      <c r="IW78" t="str">
        <f t="shared" ca="1" si="361"/>
        <v/>
      </c>
      <c r="IX78" t="str">
        <f t="shared" ca="1" si="286"/>
        <v/>
      </c>
      <c r="IY78" t="str">
        <f t="shared" ca="1" si="286"/>
        <v/>
      </c>
      <c r="IZ78" t="str">
        <f t="shared" ca="1" si="286"/>
        <v/>
      </c>
      <c r="JA78" t="str">
        <f ca="1">_xlfn.IFNA(IF(INDEX('Tabela kolorów'!$A$1:$AP$42,MATCH(IX78,'Tabela kolorów'!$A$1:$AP$1,0),MATCH(IY78,'Tabela kolorów'!$A$1:$A$42,0))=1,"+","-"),"")</f>
        <v/>
      </c>
      <c r="JB78" s="1" t="str">
        <f ca="1">_xlfn.IFNA(IF(INDEX('Tabela kolorów'!$A$1:$AP$42,MATCH(IX78,'Tabela kolorów'!$A$1:$AP$1,0),MATCH(IZ78,'Tabela kolorów'!$A$1:$A$42,0))=1,"+","-"),"")</f>
        <v/>
      </c>
      <c r="JC78" s="1" t="str">
        <f ca="1">_xlfn.IFNA(IF(INDEX('Tabela kolorów'!$A$1:$AP$42,MATCH(IY78,'Tabela kolorów'!$A$1:$AP$1,0),MATCH(IZ78,'Tabela kolorów'!$A$1:$A$42,0))=1,"+","-"),"")</f>
        <v/>
      </c>
      <c r="JD78" t="str">
        <f t="shared" ca="1" si="377"/>
        <v/>
      </c>
      <c r="JE78" t="str">
        <f t="shared" ca="1" si="344"/>
        <v/>
      </c>
      <c r="JF78" t="str">
        <f t="shared" ca="1" si="345"/>
        <v/>
      </c>
      <c r="JI78">
        <v>72</v>
      </c>
      <c r="JJ78" t="str">
        <f t="shared" ca="1" si="346"/>
        <v/>
      </c>
      <c r="JK78" t="str">
        <f ca="1">IF(JJ78&lt;&gt;"",VLOOKUP(JJ78,Tabela1[],3,FALSE),"")</f>
        <v/>
      </c>
      <c r="JL78" t="str">
        <f t="shared" ca="1" si="386"/>
        <v/>
      </c>
      <c r="JM78" t="str">
        <f t="shared" ca="1" si="386"/>
        <v/>
      </c>
      <c r="JN78" t="str">
        <f t="shared" ca="1" si="386"/>
        <v/>
      </c>
      <c r="JO78" t="str">
        <f t="shared" ca="1" si="386"/>
        <v/>
      </c>
      <c r="JP78" t="str">
        <f t="shared" ca="1" si="386"/>
        <v/>
      </c>
      <c r="JQ78" t="str">
        <f t="shared" ca="1" si="386"/>
        <v/>
      </c>
      <c r="JR78" t="str">
        <f t="shared" ca="1" si="386"/>
        <v/>
      </c>
      <c r="JS78" t="str">
        <f t="shared" ca="1" si="386"/>
        <v/>
      </c>
      <c r="KD78">
        <v>10</v>
      </c>
      <c r="KE78" t="str">
        <f t="shared" ca="1" si="347"/>
        <v/>
      </c>
      <c r="KF78" t="str">
        <f ca="1">_xlfn.IFNA(IF(VLOOKUP($KE78,Tabela1[#All],6,FALSE)&lt;&gt;0,VLOOKUP($KE78,Tabela1[#All],6,FALSE),""),"")</f>
        <v/>
      </c>
      <c r="KG78" t="str">
        <f ca="1">_xlfn.IFNA(IF(VLOOKUP($KE78,Tabela1[#All],7,FALSE)&lt;&gt;0,VLOOKUP($KE78,Tabela1[#All],7,FALSE),""),"")</f>
        <v/>
      </c>
      <c r="KH78" t="str">
        <f ca="1">_xlfn.IFNA(IF(VLOOKUP($KE78,Tabela1[#All],8,FALSE)&lt;&gt;0,VLOOKUP($KE78,Tabela1[#All],8,FALSE),""),"")</f>
        <v/>
      </c>
      <c r="KI78" t="str">
        <f ca="1">_xlfn.IFNA(IF(VLOOKUP($KE78,Tabela1[#All],10,FALSE)&lt;&gt;"0",VLOOKUP($KE78,Tabela1[#All],10,FALSE),""),"")</f>
        <v/>
      </c>
      <c r="KJ78" t="str">
        <f t="shared" ca="1" si="362"/>
        <v/>
      </c>
      <c r="KK78" t="str">
        <f t="shared" ca="1" si="363"/>
        <v/>
      </c>
      <c r="KL78" t="str">
        <f t="shared" ca="1" si="364"/>
        <v/>
      </c>
      <c r="KM78" t="str">
        <f t="shared" ca="1" si="348"/>
        <v/>
      </c>
      <c r="KN78" t="str">
        <f t="shared" ca="1" si="349"/>
        <v/>
      </c>
      <c r="KO78" t="str">
        <f t="shared" ca="1" si="350"/>
        <v/>
      </c>
      <c r="KP78" t="str">
        <f t="shared" ca="1" si="351"/>
        <v/>
      </c>
      <c r="KQ78" t="str">
        <f t="shared" ca="1" si="365"/>
        <v/>
      </c>
      <c r="KR78" t="str">
        <f t="shared" ca="1" si="288"/>
        <v/>
      </c>
      <c r="KS78" t="str">
        <f t="shared" ca="1" si="288"/>
        <v/>
      </c>
      <c r="KT78" t="str">
        <f t="shared" ca="1" si="288"/>
        <v/>
      </c>
      <c r="KU78" t="str">
        <f ca="1">_xlfn.IFNA(IF(INDEX('Tabela kolorów'!$A$1:$AP$42,MATCH(KR78,'Tabela kolorów'!$A$1:$AP$1,0),MATCH(KS78,'Tabela kolorów'!$A$1:$A$42,0))=1,"+","-"),"")</f>
        <v/>
      </c>
      <c r="KV78" s="1" t="str">
        <f ca="1">_xlfn.IFNA(IF(INDEX('Tabela kolorów'!$A$1:$AP$42,MATCH(KR78,'Tabela kolorów'!$A$1:$AP$1,0),MATCH(KT78,'Tabela kolorów'!$A$1:$A$42,0))=1,"+","-"),"")</f>
        <v/>
      </c>
      <c r="KW78" s="1" t="str">
        <f ca="1">_xlfn.IFNA(IF(INDEX('Tabela kolorów'!$A$1:$AP$42,MATCH(KS78,'Tabela kolorów'!$A$1:$AP$1,0),MATCH(KT78,'Tabela kolorów'!$A$1:$A$42,0))=1,"+","-"),"")</f>
        <v/>
      </c>
      <c r="KX78" t="str">
        <f t="shared" ca="1" si="380"/>
        <v/>
      </c>
      <c r="KY78" t="str">
        <f t="shared" ca="1" si="352"/>
        <v/>
      </c>
      <c r="KZ78" t="str">
        <f t="shared" ca="1" si="353"/>
        <v/>
      </c>
      <c r="LC78">
        <v>72</v>
      </c>
      <c r="LD78" t="str">
        <f t="shared" ca="1" si="354"/>
        <v/>
      </c>
      <c r="LE78" t="str">
        <f ca="1">IF(LD78&lt;&gt;"",VLOOKUP(LD78,Tabela1[],3,FALSE),"")</f>
        <v/>
      </c>
      <c r="LF78" t="str">
        <f t="shared" ca="1" si="387"/>
        <v/>
      </c>
      <c r="LG78" t="str">
        <f t="shared" ca="1" si="387"/>
        <v/>
      </c>
      <c r="LH78" t="str">
        <f t="shared" ca="1" si="387"/>
        <v/>
      </c>
      <c r="LI78" t="str">
        <f t="shared" ca="1" si="387"/>
        <v/>
      </c>
      <c r="LJ78" t="str">
        <f t="shared" ca="1" si="387"/>
        <v/>
      </c>
      <c r="LK78" t="str">
        <f t="shared" ca="1" si="387"/>
        <v/>
      </c>
      <c r="LL78" t="str">
        <f t="shared" ca="1" si="387"/>
        <v/>
      </c>
      <c r="LM78" t="str">
        <f t="shared" ca="1" si="387"/>
        <v/>
      </c>
    </row>
    <row r="79" spans="12:325" x14ac:dyDescent="0.3">
      <c r="L79" s="679">
        <v>9</v>
      </c>
      <c r="N79" s="672" t="str">
        <f>_xlfn.IFNA(IF(VLOOKUP($M79,Tabela1[#All],6,FALSE)&lt;&gt;0,VLOOKUP($M79,Tabela1[#All],6,FALSE),""),"")</f>
        <v/>
      </c>
      <c r="O79" s="672" t="str">
        <f>_xlfn.IFNA(IF(VLOOKUP($M79,Tabela1[#All],7,FALSE)&lt;&gt;0,VLOOKUP($M79,Tabela1[#All],7,FALSE),""),"")</f>
        <v/>
      </c>
      <c r="P79" s="672" t="str">
        <f>_xlfn.IFNA(IF(VLOOKUP($M79,Tabela1[#All],8,FALSE)&lt;&gt;0,VLOOKUP($M79,Tabela1[#All],8,FALSE),""),"")</f>
        <v/>
      </c>
      <c r="Q79" s="684" t="str">
        <f>_xlfn.IFNA(IF(VLOOKUP($M79,Tabela1[#All],10,FALSE)&lt;&gt;"0",VLOOKUP($M79,Tabela1[#All],10,FALSE),""),"")</f>
        <v/>
      </c>
      <c r="R79" s="686" t="str">
        <f t="shared" si="366"/>
        <v/>
      </c>
      <c r="S79" s="672" t="str">
        <f t="shared" si="367"/>
        <v/>
      </c>
      <c r="T79" s="672" t="str">
        <f t="shared" si="368"/>
        <v/>
      </c>
      <c r="U79" s="672" t="str">
        <f t="shared" si="369"/>
        <v/>
      </c>
      <c r="V79" s="672" t="str">
        <f t="shared" si="370"/>
        <v/>
      </c>
      <c r="W79" s="672" t="str">
        <f t="shared" si="371"/>
        <v/>
      </c>
      <c r="X79" s="687" t="str">
        <f t="shared" si="372"/>
        <v/>
      </c>
      <c r="Y79" s="686" t="str">
        <f t="shared" si="378"/>
        <v/>
      </c>
      <c r="Z79" s="672" t="str">
        <f t="shared" si="291"/>
        <v/>
      </c>
      <c r="AA79" s="672" t="str">
        <f t="shared" si="291"/>
        <v/>
      </c>
      <c r="AB79" s="679" t="str">
        <f t="shared" si="291"/>
        <v/>
      </c>
      <c r="AC79" s="685" t="str">
        <f>_xlfn.IFNA(IF(INDEX('Tabela kolorów'!$A$1:$AP$42,MATCH(Z79,'Tabela kolorów'!$A$1:$AP$1,0),MATCH(AA79,'Tabela kolorów'!$A$1:$A$42,0))=1,"+","-"),"")</f>
        <v/>
      </c>
      <c r="AD79" s="10" t="str">
        <f>_xlfn.IFNA(IF(INDEX('Tabela kolorów'!$A$1:$AP$42,MATCH(Z79,'Tabela kolorów'!$A$1:$AP$1,0),MATCH(AB79,'Tabela kolorów'!$A$1:$A$42,0))=1,"+","-"),"")</f>
        <v/>
      </c>
      <c r="AE79" s="10" t="str">
        <f>_xlfn.IFNA(IF(INDEX('Tabela kolorów'!$A$1:$AP$42,MATCH(AA79,'Tabela kolorów'!$A$1:$AP$1,0),MATCH(AB79,'Tabela kolorów'!$A$1:$A$42,0))=1,"+","-"),"")</f>
        <v/>
      </c>
      <c r="AF79" s="679" t="str">
        <f t="shared" si="379"/>
        <v/>
      </c>
      <c r="AG79" s="688" t="str">
        <f t="shared" si="373"/>
        <v/>
      </c>
      <c r="AH79" s="701" t="str">
        <f t="shared" si="374"/>
        <v/>
      </c>
      <c r="AK79" s="10">
        <v>72</v>
      </c>
      <c r="AL79" s="672" t="str">
        <f t="shared" ca="1" si="355"/>
        <v/>
      </c>
      <c r="AM79" s="672" t="str">
        <f ca="1">IF(AL79&lt;&gt;"",VLOOKUP(AL79,Tabela1[],3,FALSE),"")</f>
        <v/>
      </c>
      <c r="AN79" s="672" t="str">
        <f t="shared" ca="1" si="388"/>
        <v/>
      </c>
      <c r="AO79" s="672" t="str">
        <f t="shared" ca="1" si="388"/>
        <v/>
      </c>
      <c r="AP79" s="672" t="str">
        <f t="shared" ca="1" si="388"/>
        <v/>
      </c>
      <c r="AQ79" s="672" t="str">
        <f t="shared" ca="1" si="388"/>
        <v/>
      </c>
      <c r="AR79" s="672" t="str">
        <f t="shared" ca="1" si="388"/>
        <v/>
      </c>
      <c r="AS79" s="672" t="str">
        <f t="shared" ca="1" si="388"/>
        <v/>
      </c>
      <c r="AT79" s="672" t="str">
        <f t="shared" ca="1" si="388"/>
        <v/>
      </c>
      <c r="AU79" s="672" t="str">
        <f t="shared" ca="1" si="388"/>
        <v/>
      </c>
      <c r="BG79" s="392"/>
      <c r="BH79">
        <v>11</v>
      </c>
      <c r="BI79" t="str">
        <f t="shared" ca="1" si="292"/>
        <v/>
      </c>
      <c r="BJ79" t="str">
        <f ca="1">_xlfn.IFNA(IF(VLOOKUP($BI79,Tabela1[#All],6,FALSE)&lt;&gt;0,VLOOKUP($BI79,Tabela1[#All],6,FALSE),""),"")</f>
        <v/>
      </c>
      <c r="BK79" t="str">
        <f ca="1">_xlfn.IFNA(IF(VLOOKUP($BI79,Tabela1[#All],7,FALSE)&lt;&gt;0,VLOOKUP($BI79,Tabela1[#All],7,FALSE),""),"")</f>
        <v/>
      </c>
      <c r="BL79" t="str">
        <f ca="1">_xlfn.IFNA(IF(VLOOKUP($BI79,Tabela1[#All],8,FALSE)&lt;&gt;0,VLOOKUP($BI79,Tabela1[#All],8,FALSE),""),"")</f>
        <v/>
      </c>
      <c r="BM79" t="str">
        <f ca="1">_xlfn.IFNA(IF(VLOOKUP($BI79,Tabela1[#All],10,FALSE)&lt;&gt;"0",VLOOKUP($BI79,Tabela1[#All],10,FALSE),""),"")</f>
        <v/>
      </c>
      <c r="BN79" t="str">
        <f t="shared" ca="1" si="293"/>
        <v/>
      </c>
      <c r="BO79" t="str">
        <f t="shared" ca="1" si="294"/>
        <v/>
      </c>
      <c r="BP79" t="str">
        <f t="shared" ca="1" si="295"/>
        <v/>
      </c>
      <c r="BQ79" t="str">
        <f t="shared" ca="1" si="296"/>
        <v/>
      </c>
      <c r="BR79" t="str">
        <f t="shared" ca="1" si="297"/>
        <v/>
      </c>
      <c r="BS79" t="str">
        <f t="shared" ca="1" si="298"/>
        <v/>
      </c>
      <c r="BT79" t="str">
        <f t="shared" ca="1" si="299"/>
        <v/>
      </c>
      <c r="BU79" t="str">
        <f t="shared" ca="1" si="356"/>
        <v/>
      </c>
      <c r="BV79" t="str">
        <f t="shared" ca="1" si="278"/>
        <v/>
      </c>
      <c r="BW79" t="str">
        <f t="shared" ca="1" si="278"/>
        <v/>
      </c>
      <c r="BX79" t="str">
        <f t="shared" ca="1" si="278"/>
        <v/>
      </c>
      <c r="BY79" t="str">
        <f ca="1">_xlfn.IFNA(IF(INDEX('Tabela kolorów'!$A$1:$AP$42,MATCH(BV79,'Tabela kolorów'!$A$1:$AP$1,0),MATCH(BW79,'Tabela kolorów'!$A$1:$A$42,0))=1,"+","-"),"")</f>
        <v/>
      </c>
      <c r="BZ79" s="1" t="str">
        <f ca="1">_xlfn.IFNA(IF(INDEX('Tabela kolorów'!$A$1:$AP$42,MATCH(BV79,'Tabela kolorów'!$A$1:$AP$1,0),MATCH(BX79,'Tabela kolorów'!$A$1:$A$42,0))=1,"+","-"),"")</f>
        <v/>
      </c>
      <c r="CA79" s="1" t="str">
        <f ca="1">_xlfn.IFNA(IF(INDEX('Tabela kolorów'!$A$1:$AP$42,MATCH(BW79,'Tabela kolorów'!$A$1:$AP$1,0),MATCH(BX79,'Tabela kolorów'!$A$1:$A$42,0))=1,"+","-"),"")</f>
        <v/>
      </c>
      <c r="CB79" t="str">
        <f t="shared" ca="1" si="357"/>
        <v/>
      </c>
      <c r="CC79" t="str">
        <f t="shared" ca="1" si="300"/>
        <v/>
      </c>
      <c r="CD79" t="str">
        <f t="shared" ca="1" si="301"/>
        <v/>
      </c>
      <c r="CG79">
        <v>73</v>
      </c>
      <c r="CH79" t="str">
        <f t="shared" ca="1" si="302"/>
        <v/>
      </c>
      <c r="CI79" t="str">
        <f ca="1">IF(CH79&lt;&gt;"",VLOOKUP(CH79,Tabela1[],3,FALSE),"")</f>
        <v/>
      </c>
      <c r="CJ79" t="str">
        <f t="shared" ca="1" si="381"/>
        <v/>
      </c>
      <c r="CK79" t="str">
        <f t="shared" ca="1" si="381"/>
        <v/>
      </c>
      <c r="CL79" t="str">
        <f t="shared" ca="1" si="381"/>
        <v/>
      </c>
      <c r="CM79" t="str">
        <f t="shared" ca="1" si="381"/>
        <v/>
      </c>
      <c r="CN79" t="str">
        <f t="shared" ca="1" si="381"/>
        <v/>
      </c>
      <c r="CO79" t="str">
        <f t="shared" ca="1" si="381"/>
        <v/>
      </c>
      <c r="CP79" t="str">
        <f t="shared" ca="1" si="381"/>
        <v/>
      </c>
      <c r="CQ79" t="str">
        <f t="shared" ca="1" si="381"/>
        <v/>
      </c>
      <c r="DB79">
        <v>11</v>
      </c>
      <c r="DC79" t="str">
        <f t="shared" ca="1" si="303"/>
        <v/>
      </c>
      <c r="DD79" t="str">
        <f ca="1">_xlfn.IFNA(IF(VLOOKUP($DC79,Tabela1[#All],6,FALSE)&lt;&gt;0,VLOOKUP($DC79,Tabela1[#All],6,FALSE),""),"")</f>
        <v/>
      </c>
      <c r="DE79" t="str">
        <f ca="1">_xlfn.IFNA(IF(VLOOKUP($DC79,Tabela1[#All],7,FALSE)&lt;&gt;0,VLOOKUP($DC79,Tabela1[#All],7,FALSE),""),"")</f>
        <v/>
      </c>
      <c r="DF79" t="str">
        <f ca="1">_xlfn.IFNA(IF(VLOOKUP($DC79,Tabela1[#All],8,FALSE)&lt;&gt;0,VLOOKUP($DC79,Tabela1[#All],8,FALSE),""),"")</f>
        <v/>
      </c>
      <c r="DG79" t="str">
        <f ca="1">_xlfn.IFNA(IF(VLOOKUP($DC79,Tabela1[#All],10,FALSE)&lt;&gt;"0",VLOOKUP($DC79,Tabela1[#All],10,FALSE),""),"")</f>
        <v/>
      </c>
      <c r="DH79" t="str">
        <f t="shared" ca="1" si="304"/>
        <v/>
      </c>
      <c r="DI79" t="str">
        <f t="shared" ca="1" si="305"/>
        <v/>
      </c>
      <c r="DJ79" t="str">
        <f t="shared" ca="1" si="306"/>
        <v/>
      </c>
      <c r="DK79" t="str">
        <f t="shared" ca="1" si="307"/>
        <v/>
      </c>
      <c r="DL79" t="str">
        <f t="shared" ca="1" si="308"/>
        <v/>
      </c>
      <c r="DM79" t="str">
        <f t="shared" ca="1" si="309"/>
        <v/>
      </c>
      <c r="DN79" t="str">
        <f t="shared" ca="1" si="310"/>
        <v/>
      </c>
      <c r="DO79" t="str">
        <f t="shared" ca="1" si="382"/>
        <v/>
      </c>
      <c r="DP79" t="str">
        <f t="shared" ca="1" si="280"/>
        <v/>
      </c>
      <c r="DQ79" t="str">
        <f t="shared" ca="1" si="280"/>
        <v/>
      </c>
      <c r="DR79" t="str">
        <f t="shared" ca="1" si="280"/>
        <v/>
      </c>
      <c r="DS79" t="str">
        <f ca="1">_xlfn.IFNA(IF(INDEX('Tabela kolorów'!$A$1:$AP$42,MATCH(DP79,'Tabela kolorów'!$A$1:$AP$1,0),MATCH(DQ79,'Tabela kolorów'!$A$1:$A$42,0))=1,"+","-"),"")</f>
        <v/>
      </c>
      <c r="DT79" s="1" t="str">
        <f ca="1">_xlfn.IFNA(IF(INDEX('Tabela kolorów'!$A$1:$AP$42,MATCH(DP79,'Tabela kolorów'!$A$1:$AP$1,0),MATCH(DR79,'Tabela kolorów'!$A$1:$A$42,0))=1,"+","-"),"")</f>
        <v/>
      </c>
      <c r="DU79" s="1" t="str">
        <f ca="1">_xlfn.IFNA(IF(INDEX('Tabela kolorów'!$A$1:$AP$42,MATCH(DQ79,'Tabela kolorów'!$A$1:$AP$1,0),MATCH(DR79,'Tabela kolorów'!$A$1:$A$42,0))=1,"+","-"),"")</f>
        <v/>
      </c>
      <c r="DV79" t="str">
        <f t="shared" ca="1" si="358"/>
        <v/>
      </c>
      <c r="DW79" t="str">
        <f t="shared" ca="1" si="311"/>
        <v/>
      </c>
      <c r="DX79" t="str">
        <f t="shared" ca="1" si="312"/>
        <v/>
      </c>
      <c r="EA79">
        <v>73</v>
      </c>
      <c r="EB79" t="str">
        <f t="shared" ca="1" si="313"/>
        <v/>
      </c>
      <c r="EC79" t="str">
        <f ca="1">IF(EB79&lt;&gt;"",VLOOKUP(EB79,Tabela1[],3,FALSE),"")</f>
        <v/>
      </c>
      <c r="ED79" t="str">
        <f t="shared" ca="1" si="383"/>
        <v/>
      </c>
      <c r="EE79" t="str">
        <f t="shared" ca="1" si="383"/>
        <v/>
      </c>
      <c r="EF79" t="str">
        <f t="shared" ca="1" si="383"/>
        <v/>
      </c>
      <c r="EG79" t="str">
        <f t="shared" ca="1" si="383"/>
        <v/>
      </c>
      <c r="EH79" t="str">
        <f t="shared" ca="1" si="383"/>
        <v/>
      </c>
      <c r="EI79" t="str">
        <f t="shared" ca="1" si="383"/>
        <v/>
      </c>
      <c r="EJ79" t="str">
        <f t="shared" ca="1" si="383"/>
        <v/>
      </c>
      <c r="EK79" t="str">
        <f t="shared" ca="1" si="383"/>
        <v/>
      </c>
      <c r="EV79">
        <v>11</v>
      </c>
      <c r="EW79" t="str">
        <f t="shared" ca="1" si="314"/>
        <v/>
      </c>
      <c r="EX79" t="str">
        <f ca="1">_xlfn.IFNA(IF(VLOOKUP($EW79,Tabela1[#All],6,FALSE)&lt;&gt;0,VLOOKUP($EW79,Tabela1[#All],6,FALSE),""),"")</f>
        <v/>
      </c>
      <c r="EY79" t="str">
        <f ca="1">_xlfn.IFNA(IF(VLOOKUP($EW79,Tabela1[#All],7,FALSE)&lt;&gt;0,VLOOKUP($EW79,Tabela1[#All],7,FALSE),""),"")</f>
        <v/>
      </c>
      <c r="EZ79" t="str">
        <f ca="1">_xlfn.IFNA(IF(VLOOKUP($EW79,Tabela1[#All],8,FALSE)&lt;&gt;0,VLOOKUP($EW79,Tabela1[#All],8,FALSE),""),"")</f>
        <v/>
      </c>
      <c r="FA79" t="str">
        <f ca="1">_xlfn.IFNA(IF(VLOOKUP($EW79,Tabela1[#All],10,FALSE)&lt;&gt;"0",VLOOKUP($EW79,Tabela1[#All],10,FALSE),""),"")</f>
        <v/>
      </c>
      <c r="FB79" t="str">
        <f t="shared" ca="1" si="315"/>
        <v/>
      </c>
      <c r="FC79" t="str">
        <f t="shared" ca="1" si="316"/>
        <v/>
      </c>
      <c r="FD79" t="str">
        <f t="shared" ca="1" si="317"/>
        <v/>
      </c>
      <c r="FE79" t="str">
        <f t="shared" ca="1" si="318"/>
        <v/>
      </c>
      <c r="FF79" t="str">
        <f t="shared" ca="1" si="319"/>
        <v/>
      </c>
      <c r="FG79" t="str">
        <f t="shared" ca="1" si="320"/>
        <v/>
      </c>
      <c r="FH79" t="str">
        <f t="shared" ca="1" si="321"/>
        <v/>
      </c>
      <c r="FI79" t="str">
        <f t="shared" ca="1" si="359"/>
        <v/>
      </c>
      <c r="FJ79" t="str">
        <f t="shared" ca="1" si="282"/>
        <v/>
      </c>
      <c r="FK79" t="str">
        <f t="shared" ca="1" si="282"/>
        <v/>
      </c>
      <c r="FL79" t="str">
        <f t="shared" ca="1" si="282"/>
        <v/>
      </c>
      <c r="FM79" t="str">
        <f ca="1">_xlfn.IFNA(IF(INDEX('Tabela kolorów'!$A$1:$AP$42,MATCH(FJ79,'Tabela kolorów'!$A$1:$AP$1,0),MATCH(FK79,'Tabela kolorów'!$A$1:$A$42,0))=1,"+","-"),"")</f>
        <v/>
      </c>
      <c r="FN79" s="1" t="str">
        <f ca="1">_xlfn.IFNA(IF(INDEX('Tabela kolorów'!$A$1:$AP$42,MATCH(FJ79,'Tabela kolorów'!$A$1:$AP$1,0),MATCH(FL79,'Tabela kolorów'!$A$1:$A$42,0))=1,"+","-"),"")</f>
        <v/>
      </c>
      <c r="FO79" s="1" t="str">
        <f ca="1">_xlfn.IFNA(IF(INDEX('Tabela kolorów'!$A$1:$AP$42,MATCH(FK79,'Tabela kolorów'!$A$1:$AP$1,0),MATCH(FL79,'Tabela kolorów'!$A$1:$A$42,0))=1,"+","-"),"")</f>
        <v/>
      </c>
      <c r="FP79" t="str">
        <f t="shared" ca="1" si="375"/>
        <v/>
      </c>
      <c r="FQ79" t="str">
        <f t="shared" ca="1" si="322"/>
        <v/>
      </c>
      <c r="FR79" t="str">
        <f t="shared" ca="1" si="323"/>
        <v/>
      </c>
      <c r="FU79">
        <v>73</v>
      </c>
      <c r="FV79" t="str">
        <f t="shared" ca="1" si="324"/>
        <v/>
      </c>
      <c r="FW79" t="str">
        <f ca="1">IF(FV79&lt;&gt;"",VLOOKUP(FV79,Tabela1[],3,FALSE),"")</f>
        <v/>
      </c>
      <c r="FX79" t="str">
        <f t="shared" ca="1" si="384"/>
        <v/>
      </c>
      <c r="FY79" t="str">
        <f t="shared" ca="1" si="384"/>
        <v/>
      </c>
      <c r="FZ79" t="str">
        <f t="shared" ca="1" si="384"/>
        <v/>
      </c>
      <c r="GA79" t="str">
        <f t="shared" ca="1" si="384"/>
        <v/>
      </c>
      <c r="GB79" t="str">
        <f t="shared" ca="1" si="384"/>
        <v/>
      </c>
      <c r="GC79" t="str">
        <f t="shared" ca="1" si="384"/>
        <v/>
      </c>
      <c r="GD79" t="str">
        <f t="shared" ca="1" si="384"/>
        <v/>
      </c>
      <c r="GE79" t="str">
        <f t="shared" ca="1" si="384"/>
        <v/>
      </c>
      <c r="GP79">
        <v>11</v>
      </c>
      <c r="GQ79" t="str">
        <f t="shared" ca="1" si="325"/>
        <v/>
      </c>
      <c r="GR79" t="str">
        <f ca="1">_xlfn.IFNA(IF(VLOOKUP($GQ79,Tabela1[#All],6,FALSE)&lt;&gt;0,VLOOKUP($GQ79,Tabela1[#All],6,FALSE),""),"")</f>
        <v/>
      </c>
      <c r="GS79" t="str">
        <f ca="1">_xlfn.IFNA(IF(VLOOKUP($GQ79,Tabela1[#All],7,FALSE)&lt;&gt;0,VLOOKUP($GQ79,Tabela1[#All],7,FALSE),""),"")</f>
        <v/>
      </c>
      <c r="GT79" t="str">
        <f ca="1">_xlfn.IFNA(IF(VLOOKUP($GQ79,Tabela1[#All],8,FALSE)&lt;&gt;0,VLOOKUP($GQ79,Tabela1[#All],8,FALSE),""),"")</f>
        <v/>
      </c>
      <c r="GU79" t="str">
        <f ca="1">_xlfn.IFNA(IF(VLOOKUP($GQ79,Tabela1[#All],10,FALSE)&lt;&gt;"0",VLOOKUP($GQ79,Tabela1[#All],10,FALSE),""),"")</f>
        <v/>
      </c>
      <c r="GV79" t="str">
        <f t="shared" ca="1" si="326"/>
        <v/>
      </c>
      <c r="GW79" t="str">
        <f t="shared" ca="1" si="327"/>
        <v/>
      </c>
      <c r="GX79" t="str">
        <f t="shared" ca="1" si="328"/>
        <v/>
      </c>
      <c r="GY79" t="str">
        <f t="shared" ca="1" si="329"/>
        <v/>
      </c>
      <c r="GZ79" t="str">
        <f t="shared" ca="1" si="330"/>
        <v/>
      </c>
      <c r="HA79" t="str">
        <f t="shared" ca="1" si="331"/>
        <v/>
      </c>
      <c r="HB79" t="str">
        <f t="shared" ca="1" si="332"/>
        <v/>
      </c>
      <c r="HC79" t="str">
        <f t="shared" ca="1" si="360"/>
        <v/>
      </c>
      <c r="HD79" t="str">
        <f t="shared" ca="1" si="284"/>
        <v/>
      </c>
      <c r="HE79" t="str">
        <f t="shared" ca="1" si="284"/>
        <v/>
      </c>
      <c r="HF79" t="str">
        <f t="shared" ca="1" si="284"/>
        <v/>
      </c>
      <c r="HG79" t="str">
        <f ca="1">_xlfn.IFNA(IF(INDEX('Tabela kolorów'!$A$1:$AP$42,MATCH(HD79,'Tabela kolorów'!$A$1:$AP$1,0),MATCH(HE79,'Tabela kolorów'!$A$1:$A$42,0))=1,"+","-"),"")</f>
        <v/>
      </c>
      <c r="HH79" s="1" t="str">
        <f ca="1">_xlfn.IFNA(IF(INDEX('Tabela kolorów'!$A$1:$AP$42,MATCH(HD79,'Tabela kolorów'!$A$1:$AP$1,0),MATCH(HF79,'Tabela kolorów'!$A$1:$A$42,0))=1,"+","-"),"")</f>
        <v/>
      </c>
      <c r="HI79" s="1" t="str">
        <f ca="1">_xlfn.IFNA(IF(INDEX('Tabela kolorów'!$A$1:$AP$42,MATCH(HE79,'Tabela kolorów'!$A$1:$AP$1,0),MATCH(HF79,'Tabela kolorów'!$A$1:$A$42,0))=1,"+","-"),"")</f>
        <v/>
      </c>
      <c r="HJ79" t="str">
        <f t="shared" ca="1" si="376"/>
        <v/>
      </c>
      <c r="HK79" t="str">
        <f t="shared" ca="1" si="333"/>
        <v/>
      </c>
      <c r="HL79" t="str">
        <f t="shared" ca="1" si="334"/>
        <v/>
      </c>
      <c r="HO79">
        <v>73</v>
      </c>
      <c r="HP79" t="str">
        <f t="shared" ca="1" si="335"/>
        <v/>
      </c>
      <c r="HQ79" t="str">
        <f ca="1">IF(HP79&lt;&gt;"",VLOOKUP(HP79,Tabela1[],3,FALSE),"")</f>
        <v/>
      </c>
      <c r="HR79" t="str">
        <f t="shared" ca="1" si="385"/>
        <v/>
      </c>
      <c r="HS79" t="str">
        <f t="shared" ca="1" si="385"/>
        <v/>
      </c>
      <c r="HT79" t="str">
        <f t="shared" ca="1" si="385"/>
        <v/>
      </c>
      <c r="HU79" t="str">
        <f t="shared" ca="1" si="385"/>
        <v/>
      </c>
      <c r="HV79" t="str">
        <f t="shared" ca="1" si="385"/>
        <v/>
      </c>
      <c r="HW79" t="str">
        <f t="shared" ca="1" si="385"/>
        <v/>
      </c>
      <c r="HX79" t="str">
        <f t="shared" ca="1" si="385"/>
        <v/>
      </c>
      <c r="HY79" t="str">
        <f t="shared" ca="1" si="385"/>
        <v/>
      </c>
      <c r="IJ79">
        <v>11</v>
      </c>
      <c r="IK79" t="str">
        <f t="shared" ca="1" si="336"/>
        <v/>
      </c>
      <c r="IL79" t="str">
        <f ca="1">_xlfn.IFNA(IF(VLOOKUP($IK79,Tabela1[#All],6,FALSE)&lt;&gt;0,VLOOKUP($IK79,Tabela1[#All],6,FALSE),""),"")</f>
        <v/>
      </c>
      <c r="IM79" t="str">
        <f ca="1">_xlfn.IFNA(IF(VLOOKUP($IK79,Tabela1[#All],7,FALSE)&lt;&gt;0,VLOOKUP($IK79,Tabela1[#All],7,FALSE),""),"")</f>
        <v/>
      </c>
      <c r="IN79" t="str">
        <f ca="1">_xlfn.IFNA(IF(VLOOKUP($IK79,Tabela1[#All],8,FALSE)&lt;&gt;0,VLOOKUP($IK79,Tabela1[#All],8,FALSE),""),"")</f>
        <v/>
      </c>
      <c r="IO79" t="str">
        <f ca="1">_xlfn.IFNA(IF(VLOOKUP($IK79,Tabela1[#All],10,FALSE)&lt;&gt;"0",VLOOKUP($IK79,Tabela1[#All],10,FALSE),""),"")</f>
        <v/>
      </c>
      <c r="IP79" t="str">
        <f t="shared" ca="1" si="337"/>
        <v/>
      </c>
      <c r="IQ79" t="str">
        <f t="shared" ca="1" si="338"/>
        <v/>
      </c>
      <c r="IR79" t="str">
        <f t="shared" ca="1" si="339"/>
        <v/>
      </c>
      <c r="IS79" t="str">
        <f t="shared" ca="1" si="340"/>
        <v/>
      </c>
      <c r="IT79" t="str">
        <f t="shared" ca="1" si="341"/>
        <v/>
      </c>
      <c r="IU79" t="str">
        <f t="shared" ca="1" si="342"/>
        <v/>
      </c>
      <c r="IV79" t="str">
        <f t="shared" ca="1" si="343"/>
        <v/>
      </c>
      <c r="IW79" t="str">
        <f t="shared" ca="1" si="361"/>
        <v/>
      </c>
      <c r="IX79" t="str">
        <f t="shared" ca="1" si="286"/>
        <v/>
      </c>
      <c r="IY79" t="str">
        <f t="shared" ca="1" si="286"/>
        <v/>
      </c>
      <c r="IZ79" t="str">
        <f t="shared" ca="1" si="286"/>
        <v/>
      </c>
      <c r="JA79" t="str">
        <f ca="1">_xlfn.IFNA(IF(INDEX('Tabela kolorów'!$A$1:$AP$42,MATCH(IX79,'Tabela kolorów'!$A$1:$AP$1,0),MATCH(IY79,'Tabela kolorów'!$A$1:$A$42,0))=1,"+","-"),"")</f>
        <v/>
      </c>
      <c r="JB79" s="1" t="str">
        <f ca="1">_xlfn.IFNA(IF(INDEX('Tabela kolorów'!$A$1:$AP$42,MATCH(IX79,'Tabela kolorów'!$A$1:$AP$1,0),MATCH(IZ79,'Tabela kolorów'!$A$1:$A$42,0))=1,"+","-"),"")</f>
        <v/>
      </c>
      <c r="JC79" s="1" t="str">
        <f ca="1">_xlfn.IFNA(IF(INDEX('Tabela kolorów'!$A$1:$AP$42,MATCH(IY79,'Tabela kolorów'!$A$1:$AP$1,0),MATCH(IZ79,'Tabela kolorów'!$A$1:$A$42,0))=1,"+","-"),"")</f>
        <v/>
      </c>
      <c r="JD79" t="str">
        <f t="shared" ca="1" si="377"/>
        <v/>
      </c>
      <c r="JE79" t="str">
        <f t="shared" ca="1" si="344"/>
        <v/>
      </c>
      <c r="JF79" t="str">
        <f t="shared" ca="1" si="345"/>
        <v/>
      </c>
      <c r="JI79">
        <v>73</v>
      </c>
      <c r="JJ79" t="str">
        <f t="shared" ca="1" si="346"/>
        <v/>
      </c>
      <c r="JK79" t="str">
        <f ca="1">IF(JJ79&lt;&gt;"",VLOOKUP(JJ79,Tabela1[],3,FALSE),"")</f>
        <v/>
      </c>
      <c r="JL79" t="str">
        <f t="shared" ca="1" si="386"/>
        <v/>
      </c>
      <c r="JM79" t="str">
        <f t="shared" ca="1" si="386"/>
        <v/>
      </c>
      <c r="JN79" t="str">
        <f t="shared" ca="1" si="386"/>
        <v/>
      </c>
      <c r="JO79" t="str">
        <f t="shared" ca="1" si="386"/>
        <v/>
      </c>
      <c r="JP79" t="str">
        <f t="shared" ca="1" si="386"/>
        <v/>
      </c>
      <c r="JQ79" t="str">
        <f t="shared" ca="1" si="386"/>
        <v/>
      </c>
      <c r="JR79" t="str">
        <f t="shared" ca="1" si="386"/>
        <v/>
      </c>
      <c r="JS79" t="str">
        <f t="shared" ca="1" si="386"/>
        <v/>
      </c>
      <c r="KD79">
        <v>11</v>
      </c>
      <c r="KE79" t="str">
        <f t="shared" ca="1" si="347"/>
        <v/>
      </c>
      <c r="KF79" t="str">
        <f ca="1">_xlfn.IFNA(IF(VLOOKUP($KE79,Tabela1[#All],6,FALSE)&lt;&gt;0,VLOOKUP($KE79,Tabela1[#All],6,FALSE),""),"")</f>
        <v/>
      </c>
      <c r="KG79" t="str">
        <f ca="1">_xlfn.IFNA(IF(VLOOKUP($KE79,Tabela1[#All],7,FALSE)&lt;&gt;0,VLOOKUP($KE79,Tabela1[#All],7,FALSE),""),"")</f>
        <v/>
      </c>
      <c r="KH79" t="str">
        <f ca="1">_xlfn.IFNA(IF(VLOOKUP($KE79,Tabela1[#All],8,FALSE)&lt;&gt;0,VLOOKUP($KE79,Tabela1[#All],8,FALSE),""),"")</f>
        <v/>
      </c>
      <c r="KI79" t="str">
        <f ca="1">_xlfn.IFNA(IF(VLOOKUP($KE79,Tabela1[#All],10,FALSE)&lt;&gt;"0",VLOOKUP($KE79,Tabela1[#All],10,FALSE),""),"")</f>
        <v/>
      </c>
      <c r="KJ79" t="str">
        <f t="shared" ca="1" si="362"/>
        <v/>
      </c>
      <c r="KK79" t="str">
        <f t="shared" ca="1" si="363"/>
        <v/>
      </c>
      <c r="KL79" t="str">
        <f t="shared" ca="1" si="364"/>
        <v/>
      </c>
      <c r="KM79" t="str">
        <f t="shared" ca="1" si="348"/>
        <v/>
      </c>
      <c r="KN79" t="str">
        <f t="shared" ca="1" si="349"/>
        <v/>
      </c>
      <c r="KO79" t="str">
        <f t="shared" ca="1" si="350"/>
        <v/>
      </c>
      <c r="KP79" t="str">
        <f t="shared" ca="1" si="351"/>
        <v/>
      </c>
      <c r="KQ79" t="str">
        <f t="shared" ca="1" si="365"/>
        <v/>
      </c>
      <c r="KR79" t="str">
        <f t="shared" ca="1" si="288"/>
        <v/>
      </c>
      <c r="KS79" t="str">
        <f t="shared" ca="1" si="288"/>
        <v/>
      </c>
      <c r="KT79" t="str">
        <f t="shared" ca="1" si="288"/>
        <v/>
      </c>
      <c r="KU79" t="str">
        <f ca="1">_xlfn.IFNA(IF(INDEX('Tabela kolorów'!$A$1:$AP$42,MATCH(KR79,'Tabela kolorów'!$A$1:$AP$1,0),MATCH(KS79,'Tabela kolorów'!$A$1:$A$42,0))=1,"+","-"),"")</f>
        <v/>
      </c>
      <c r="KV79" s="1" t="str">
        <f ca="1">_xlfn.IFNA(IF(INDEX('Tabela kolorów'!$A$1:$AP$42,MATCH(KR79,'Tabela kolorów'!$A$1:$AP$1,0),MATCH(KT79,'Tabela kolorów'!$A$1:$A$42,0))=1,"+","-"),"")</f>
        <v/>
      </c>
      <c r="KW79" s="1" t="str">
        <f ca="1">_xlfn.IFNA(IF(INDEX('Tabela kolorów'!$A$1:$AP$42,MATCH(KS79,'Tabela kolorów'!$A$1:$AP$1,0),MATCH(KT79,'Tabela kolorów'!$A$1:$A$42,0))=1,"+","-"),"")</f>
        <v/>
      </c>
      <c r="KX79" t="str">
        <f t="shared" ca="1" si="380"/>
        <v/>
      </c>
      <c r="KY79" t="str">
        <f t="shared" ca="1" si="352"/>
        <v/>
      </c>
      <c r="KZ79" t="str">
        <f t="shared" ca="1" si="353"/>
        <v/>
      </c>
      <c r="LC79">
        <v>73</v>
      </c>
      <c r="LD79" t="str">
        <f t="shared" ca="1" si="354"/>
        <v/>
      </c>
      <c r="LE79" t="str">
        <f ca="1">IF(LD79&lt;&gt;"",VLOOKUP(LD79,Tabela1[],3,FALSE),"")</f>
        <v/>
      </c>
      <c r="LF79" t="str">
        <f t="shared" ca="1" si="387"/>
        <v/>
      </c>
      <c r="LG79" t="str">
        <f t="shared" ca="1" si="387"/>
        <v/>
      </c>
      <c r="LH79" t="str">
        <f t="shared" ca="1" si="387"/>
        <v/>
      </c>
      <c r="LI79" t="str">
        <f t="shared" ca="1" si="387"/>
        <v/>
      </c>
      <c r="LJ79" t="str">
        <f t="shared" ca="1" si="387"/>
        <v/>
      </c>
      <c r="LK79" t="str">
        <f t="shared" ca="1" si="387"/>
        <v/>
      </c>
      <c r="LL79" t="str">
        <f t="shared" ca="1" si="387"/>
        <v/>
      </c>
      <c r="LM79" t="str">
        <f t="shared" ca="1" si="387"/>
        <v/>
      </c>
    </row>
    <row r="80" spans="12:325" x14ac:dyDescent="0.3">
      <c r="L80" s="679">
        <v>10</v>
      </c>
      <c r="N80" s="672" t="str">
        <f>_xlfn.IFNA(IF(VLOOKUP($M80,Tabela1[#All],6,FALSE)&lt;&gt;0,VLOOKUP($M80,Tabela1[#All],6,FALSE),""),"")</f>
        <v/>
      </c>
      <c r="O80" s="672" t="str">
        <f>_xlfn.IFNA(IF(VLOOKUP($M80,Tabela1[#All],7,FALSE)&lt;&gt;0,VLOOKUP($M80,Tabela1[#All],7,FALSE),""),"")</f>
        <v/>
      </c>
      <c r="P80" s="672" t="str">
        <f>_xlfn.IFNA(IF(VLOOKUP($M80,Tabela1[#All],8,FALSE)&lt;&gt;0,VLOOKUP($M80,Tabela1[#All],8,FALSE),""),"")</f>
        <v/>
      </c>
      <c r="Q80" s="684" t="str">
        <f>_xlfn.IFNA(IF(VLOOKUP($M80,Tabela1[#All],10,FALSE)&lt;&gt;"0",VLOOKUP($M80,Tabela1[#All],10,FALSE),""),"")</f>
        <v/>
      </c>
      <c r="R80" s="686" t="str">
        <f t="shared" si="366"/>
        <v/>
      </c>
      <c r="S80" s="672" t="str">
        <f t="shared" si="367"/>
        <v/>
      </c>
      <c r="T80" s="672" t="str">
        <f t="shared" si="368"/>
        <v/>
      </c>
      <c r="U80" s="672" t="str">
        <f t="shared" si="369"/>
        <v/>
      </c>
      <c r="V80" s="672" t="str">
        <f t="shared" si="370"/>
        <v/>
      </c>
      <c r="W80" s="672" t="str">
        <f t="shared" si="371"/>
        <v/>
      </c>
      <c r="X80" s="687" t="str">
        <f t="shared" si="372"/>
        <v/>
      </c>
      <c r="Y80" s="686" t="str">
        <f t="shared" si="378"/>
        <v/>
      </c>
      <c r="Z80" s="672" t="str">
        <f t="shared" si="291"/>
        <v/>
      </c>
      <c r="AA80" s="672" t="str">
        <f t="shared" si="291"/>
        <v/>
      </c>
      <c r="AB80" s="679" t="str">
        <f t="shared" si="291"/>
        <v/>
      </c>
      <c r="AC80" s="685" t="str">
        <f>_xlfn.IFNA(IF(INDEX('Tabela kolorów'!$A$1:$AP$42,MATCH(Z80,'Tabela kolorów'!$A$1:$AP$1,0),MATCH(AA80,'Tabela kolorów'!$A$1:$A$42,0))=1,"+","-"),"")</f>
        <v/>
      </c>
      <c r="AD80" s="10" t="str">
        <f>_xlfn.IFNA(IF(INDEX('Tabela kolorów'!$A$1:$AP$42,MATCH(Z80,'Tabela kolorów'!$A$1:$AP$1,0),MATCH(AB80,'Tabela kolorów'!$A$1:$A$42,0))=1,"+","-"),"")</f>
        <v/>
      </c>
      <c r="AE80" s="10" t="str">
        <f>_xlfn.IFNA(IF(INDEX('Tabela kolorów'!$A$1:$AP$42,MATCH(AA80,'Tabela kolorów'!$A$1:$AP$1,0),MATCH(AB80,'Tabela kolorów'!$A$1:$A$42,0))=1,"+","-"),"")</f>
        <v/>
      </c>
      <c r="AF80" s="679" t="str">
        <f t="shared" si="379"/>
        <v/>
      </c>
      <c r="AG80" s="688" t="str">
        <f t="shared" si="373"/>
        <v/>
      </c>
      <c r="AH80" s="701" t="str">
        <f t="shared" si="374"/>
        <v/>
      </c>
      <c r="AK80" s="10">
        <v>73</v>
      </c>
      <c r="AL80" s="672" t="str">
        <f t="shared" ca="1" si="355"/>
        <v/>
      </c>
      <c r="AM80" s="672" t="str">
        <f ca="1">IF(AL80&lt;&gt;"",VLOOKUP(AL80,Tabela1[],3,FALSE),"")</f>
        <v/>
      </c>
      <c r="AN80" s="672" t="str">
        <f t="shared" ca="1" si="388"/>
        <v/>
      </c>
      <c r="AO80" s="672" t="str">
        <f t="shared" ca="1" si="388"/>
        <v/>
      </c>
      <c r="AP80" s="672" t="str">
        <f t="shared" ca="1" si="388"/>
        <v/>
      </c>
      <c r="AQ80" s="672" t="str">
        <f t="shared" ca="1" si="388"/>
        <v/>
      </c>
      <c r="AR80" s="672" t="str">
        <f t="shared" ca="1" si="388"/>
        <v/>
      </c>
      <c r="AS80" s="672" t="str">
        <f t="shared" ca="1" si="388"/>
        <v/>
      </c>
      <c r="AT80" s="672" t="str">
        <f t="shared" ca="1" si="388"/>
        <v/>
      </c>
      <c r="AU80" s="672" t="str">
        <f t="shared" ca="1" si="388"/>
        <v/>
      </c>
      <c r="BG80" s="392"/>
      <c r="BH80">
        <v>12</v>
      </c>
      <c r="BI80" t="str">
        <f t="shared" ca="1" si="292"/>
        <v/>
      </c>
      <c r="BJ80" t="str">
        <f ca="1">_xlfn.IFNA(IF(VLOOKUP($BI80,Tabela1[#All],6,FALSE)&lt;&gt;0,VLOOKUP($BI80,Tabela1[#All],6,FALSE),""),"")</f>
        <v/>
      </c>
      <c r="BK80" t="str">
        <f ca="1">_xlfn.IFNA(IF(VLOOKUP($BI80,Tabela1[#All],7,FALSE)&lt;&gt;0,VLOOKUP($BI80,Tabela1[#All],7,FALSE),""),"")</f>
        <v/>
      </c>
      <c r="BL80" t="str">
        <f ca="1">_xlfn.IFNA(IF(VLOOKUP($BI80,Tabela1[#All],8,FALSE)&lt;&gt;0,VLOOKUP($BI80,Tabela1[#All],8,FALSE),""),"")</f>
        <v/>
      </c>
      <c r="BM80" t="str">
        <f ca="1">_xlfn.IFNA(IF(VLOOKUP($BI80,Tabela1[#All],10,FALSE)&lt;&gt;"0",VLOOKUP($BI80,Tabela1[#All],10,FALSE),""),"")</f>
        <v/>
      </c>
      <c r="BN80" t="str">
        <f t="shared" ca="1" si="293"/>
        <v/>
      </c>
      <c r="BO80" t="str">
        <f t="shared" ca="1" si="294"/>
        <v/>
      </c>
      <c r="BP80" t="str">
        <f t="shared" ca="1" si="295"/>
        <v/>
      </c>
      <c r="BQ80" t="str">
        <f t="shared" ca="1" si="296"/>
        <v/>
      </c>
      <c r="BR80" t="str">
        <f t="shared" ca="1" si="297"/>
        <v/>
      </c>
      <c r="BS80" t="str">
        <f t="shared" ca="1" si="298"/>
        <v/>
      </c>
      <c r="BT80" t="str">
        <f t="shared" ca="1" si="299"/>
        <v/>
      </c>
      <c r="BU80" t="str">
        <f t="shared" ca="1" si="356"/>
        <v/>
      </c>
      <c r="BV80" t="str">
        <f t="shared" ca="1" si="278"/>
        <v/>
      </c>
      <c r="BW80" t="str">
        <f t="shared" ca="1" si="278"/>
        <v/>
      </c>
      <c r="BX80" t="str">
        <f t="shared" ca="1" si="278"/>
        <v/>
      </c>
      <c r="BY80" t="str">
        <f ca="1">_xlfn.IFNA(IF(INDEX('Tabela kolorów'!$A$1:$AP$42,MATCH(BV80,'Tabela kolorów'!$A$1:$AP$1,0),MATCH(BW80,'Tabela kolorów'!$A$1:$A$42,0))=1,"+","-"),"")</f>
        <v/>
      </c>
      <c r="BZ80" s="1" t="str">
        <f ca="1">_xlfn.IFNA(IF(INDEX('Tabela kolorów'!$A$1:$AP$42,MATCH(BV80,'Tabela kolorów'!$A$1:$AP$1,0),MATCH(BX80,'Tabela kolorów'!$A$1:$A$42,0))=1,"+","-"),"")</f>
        <v/>
      </c>
      <c r="CA80" s="1" t="str">
        <f ca="1">_xlfn.IFNA(IF(INDEX('Tabela kolorów'!$A$1:$AP$42,MATCH(BW80,'Tabela kolorów'!$A$1:$AP$1,0),MATCH(BX80,'Tabela kolorów'!$A$1:$A$42,0))=1,"+","-"),"")</f>
        <v/>
      </c>
      <c r="CB80" t="str">
        <f t="shared" ca="1" si="357"/>
        <v/>
      </c>
      <c r="CC80" t="str">
        <f t="shared" ca="1" si="300"/>
        <v/>
      </c>
      <c r="CD80" t="str">
        <f t="shared" ca="1" si="301"/>
        <v/>
      </c>
      <c r="CG80">
        <v>74</v>
      </c>
      <c r="CH80" t="str">
        <f t="shared" ca="1" si="302"/>
        <v/>
      </c>
      <c r="CI80" t="str">
        <f ca="1">IF(CH80&lt;&gt;"",VLOOKUP(CH80,Tabela1[],3,FALSE),"")</f>
        <v/>
      </c>
      <c r="CJ80" t="str">
        <f t="shared" ca="1" si="381"/>
        <v/>
      </c>
      <c r="CK80" t="str">
        <f t="shared" ca="1" si="381"/>
        <v/>
      </c>
      <c r="CL80" t="str">
        <f t="shared" ca="1" si="381"/>
        <v/>
      </c>
      <c r="CM80" t="str">
        <f t="shared" ca="1" si="381"/>
        <v/>
      </c>
      <c r="CN80" t="str">
        <f t="shared" ca="1" si="381"/>
        <v/>
      </c>
      <c r="CO80" t="str">
        <f t="shared" ca="1" si="381"/>
        <v/>
      </c>
      <c r="CP80" t="str">
        <f t="shared" ca="1" si="381"/>
        <v/>
      </c>
      <c r="CQ80" t="str">
        <f t="shared" ca="1" si="381"/>
        <v/>
      </c>
      <c r="DB80">
        <v>12</v>
      </c>
      <c r="DC80" t="str">
        <f t="shared" ca="1" si="303"/>
        <v/>
      </c>
      <c r="DD80" t="str">
        <f ca="1">_xlfn.IFNA(IF(VLOOKUP($DC80,Tabela1[#All],6,FALSE)&lt;&gt;0,VLOOKUP($DC80,Tabela1[#All],6,FALSE),""),"")</f>
        <v/>
      </c>
      <c r="DE80" t="str">
        <f ca="1">_xlfn.IFNA(IF(VLOOKUP($DC80,Tabela1[#All],7,FALSE)&lt;&gt;0,VLOOKUP($DC80,Tabela1[#All],7,FALSE),""),"")</f>
        <v/>
      </c>
      <c r="DF80" t="str">
        <f ca="1">_xlfn.IFNA(IF(VLOOKUP($DC80,Tabela1[#All],8,FALSE)&lt;&gt;0,VLOOKUP($DC80,Tabela1[#All],8,FALSE),""),"")</f>
        <v/>
      </c>
      <c r="DG80" t="str">
        <f ca="1">_xlfn.IFNA(IF(VLOOKUP($DC80,Tabela1[#All],10,FALSE)&lt;&gt;"0",VLOOKUP($DC80,Tabela1[#All],10,FALSE),""),"")</f>
        <v/>
      </c>
      <c r="DH80" t="str">
        <f t="shared" ca="1" si="304"/>
        <v/>
      </c>
      <c r="DI80" t="str">
        <f t="shared" ca="1" si="305"/>
        <v/>
      </c>
      <c r="DJ80" t="str">
        <f t="shared" ca="1" si="306"/>
        <v/>
      </c>
      <c r="DK80" t="str">
        <f t="shared" ca="1" si="307"/>
        <v/>
      </c>
      <c r="DL80" t="str">
        <f t="shared" ca="1" si="308"/>
        <v/>
      </c>
      <c r="DM80" t="str">
        <f t="shared" ca="1" si="309"/>
        <v/>
      </c>
      <c r="DN80" t="str">
        <f t="shared" ca="1" si="310"/>
        <v/>
      </c>
      <c r="DO80" t="str">
        <f t="shared" ca="1" si="382"/>
        <v/>
      </c>
      <c r="DP80" t="str">
        <f t="shared" ca="1" si="280"/>
        <v/>
      </c>
      <c r="DQ80" t="str">
        <f t="shared" ca="1" si="280"/>
        <v/>
      </c>
      <c r="DR80" t="str">
        <f t="shared" ca="1" si="280"/>
        <v/>
      </c>
      <c r="DS80" t="str">
        <f ca="1">_xlfn.IFNA(IF(INDEX('Tabela kolorów'!$A$1:$AP$42,MATCH(DP80,'Tabela kolorów'!$A$1:$AP$1,0),MATCH(DQ80,'Tabela kolorów'!$A$1:$A$42,0))=1,"+","-"),"")</f>
        <v/>
      </c>
      <c r="DT80" s="1" t="str">
        <f ca="1">_xlfn.IFNA(IF(INDEX('Tabela kolorów'!$A$1:$AP$42,MATCH(DP80,'Tabela kolorów'!$A$1:$AP$1,0),MATCH(DR80,'Tabela kolorów'!$A$1:$A$42,0))=1,"+","-"),"")</f>
        <v/>
      </c>
      <c r="DU80" s="1" t="str">
        <f ca="1">_xlfn.IFNA(IF(INDEX('Tabela kolorów'!$A$1:$AP$42,MATCH(DQ80,'Tabela kolorów'!$A$1:$AP$1,0),MATCH(DR80,'Tabela kolorów'!$A$1:$A$42,0))=1,"+","-"),"")</f>
        <v/>
      </c>
      <c r="DV80" t="str">
        <f t="shared" ca="1" si="358"/>
        <v/>
      </c>
      <c r="DW80" t="str">
        <f t="shared" ca="1" si="311"/>
        <v/>
      </c>
      <c r="DX80" t="str">
        <f t="shared" ca="1" si="312"/>
        <v/>
      </c>
      <c r="EA80">
        <v>74</v>
      </c>
      <c r="EB80" t="str">
        <f t="shared" ca="1" si="313"/>
        <v/>
      </c>
      <c r="EC80" t="str">
        <f ca="1">IF(EB80&lt;&gt;"",VLOOKUP(EB80,Tabela1[],3,FALSE),"")</f>
        <v/>
      </c>
      <c r="ED80" t="str">
        <f t="shared" ca="1" si="383"/>
        <v/>
      </c>
      <c r="EE80" t="str">
        <f t="shared" ca="1" si="383"/>
        <v/>
      </c>
      <c r="EF80" t="str">
        <f t="shared" ca="1" si="383"/>
        <v/>
      </c>
      <c r="EG80" t="str">
        <f t="shared" ca="1" si="383"/>
        <v/>
      </c>
      <c r="EH80" t="str">
        <f t="shared" ca="1" si="383"/>
        <v/>
      </c>
      <c r="EI80" t="str">
        <f t="shared" ca="1" si="383"/>
        <v/>
      </c>
      <c r="EJ80" t="str">
        <f t="shared" ca="1" si="383"/>
        <v/>
      </c>
      <c r="EK80" t="str">
        <f t="shared" ca="1" si="383"/>
        <v/>
      </c>
      <c r="EV80">
        <v>12</v>
      </c>
      <c r="EW80" t="str">
        <f t="shared" ca="1" si="314"/>
        <v/>
      </c>
      <c r="EX80" t="str">
        <f ca="1">_xlfn.IFNA(IF(VLOOKUP($EW80,Tabela1[#All],6,FALSE)&lt;&gt;0,VLOOKUP($EW80,Tabela1[#All],6,FALSE),""),"")</f>
        <v/>
      </c>
      <c r="EY80" t="str">
        <f ca="1">_xlfn.IFNA(IF(VLOOKUP($EW80,Tabela1[#All],7,FALSE)&lt;&gt;0,VLOOKUP($EW80,Tabela1[#All],7,FALSE),""),"")</f>
        <v/>
      </c>
      <c r="EZ80" t="str">
        <f ca="1">_xlfn.IFNA(IF(VLOOKUP($EW80,Tabela1[#All],8,FALSE)&lt;&gt;0,VLOOKUP($EW80,Tabela1[#All],8,FALSE),""),"")</f>
        <v/>
      </c>
      <c r="FA80" t="str">
        <f ca="1">_xlfn.IFNA(IF(VLOOKUP($EW80,Tabela1[#All],10,FALSE)&lt;&gt;"0",VLOOKUP($EW80,Tabela1[#All],10,FALSE),""),"")</f>
        <v/>
      </c>
      <c r="FB80" t="str">
        <f t="shared" ca="1" si="315"/>
        <v/>
      </c>
      <c r="FC80" t="str">
        <f t="shared" ca="1" si="316"/>
        <v/>
      </c>
      <c r="FD80" t="str">
        <f t="shared" ca="1" si="317"/>
        <v/>
      </c>
      <c r="FE80" t="str">
        <f t="shared" ca="1" si="318"/>
        <v/>
      </c>
      <c r="FF80" t="str">
        <f t="shared" ca="1" si="319"/>
        <v/>
      </c>
      <c r="FG80" t="str">
        <f t="shared" ca="1" si="320"/>
        <v/>
      </c>
      <c r="FH80" t="str">
        <f t="shared" ca="1" si="321"/>
        <v/>
      </c>
      <c r="FI80" t="str">
        <f t="shared" ca="1" si="359"/>
        <v/>
      </c>
      <c r="FJ80" t="str">
        <f t="shared" ca="1" si="282"/>
        <v/>
      </c>
      <c r="FK80" t="str">
        <f t="shared" ca="1" si="282"/>
        <v/>
      </c>
      <c r="FL80" t="str">
        <f t="shared" ca="1" si="282"/>
        <v/>
      </c>
      <c r="FM80" t="str">
        <f ca="1">_xlfn.IFNA(IF(INDEX('Tabela kolorów'!$A$1:$AP$42,MATCH(FJ80,'Tabela kolorów'!$A$1:$AP$1,0),MATCH(FK80,'Tabela kolorów'!$A$1:$A$42,0))=1,"+","-"),"")</f>
        <v/>
      </c>
      <c r="FN80" s="1" t="str">
        <f ca="1">_xlfn.IFNA(IF(INDEX('Tabela kolorów'!$A$1:$AP$42,MATCH(FJ80,'Tabela kolorów'!$A$1:$AP$1,0),MATCH(FL80,'Tabela kolorów'!$A$1:$A$42,0))=1,"+","-"),"")</f>
        <v/>
      </c>
      <c r="FO80" s="1" t="str">
        <f ca="1">_xlfn.IFNA(IF(INDEX('Tabela kolorów'!$A$1:$AP$42,MATCH(FK80,'Tabela kolorów'!$A$1:$AP$1,0),MATCH(FL80,'Tabela kolorów'!$A$1:$A$42,0))=1,"+","-"),"")</f>
        <v/>
      </c>
      <c r="FP80" t="str">
        <f t="shared" ca="1" si="375"/>
        <v/>
      </c>
      <c r="FQ80" t="str">
        <f t="shared" ca="1" si="322"/>
        <v/>
      </c>
      <c r="FR80" t="str">
        <f t="shared" ca="1" si="323"/>
        <v/>
      </c>
      <c r="FU80">
        <v>74</v>
      </c>
      <c r="FV80" t="str">
        <f t="shared" ca="1" si="324"/>
        <v/>
      </c>
      <c r="FW80" t="str">
        <f ca="1">IF(FV80&lt;&gt;"",VLOOKUP(FV80,Tabela1[],3,FALSE),"")</f>
        <v/>
      </c>
      <c r="FX80" t="str">
        <f t="shared" ca="1" si="384"/>
        <v/>
      </c>
      <c r="FY80" t="str">
        <f t="shared" ca="1" si="384"/>
        <v/>
      </c>
      <c r="FZ80" t="str">
        <f t="shared" ca="1" si="384"/>
        <v/>
      </c>
      <c r="GA80" t="str">
        <f t="shared" ca="1" si="384"/>
        <v/>
      </c>
      <c r="GB80" t="str">
        <f t="shared" ca="1" si="384"/>
        <v/>
      </c>
      <c r="GC80" t="str">
        <f t="shared" ca="1" si="384"/>
        <v/>
      </c>
      <c r="GD80" t="str">
        <f t="shared" ca="1" si="384"/>
        <v/>
      </c>
      <c r="GE80" t="str">
        <f t="shared" ca="1" si="384"/>
        <v/>
      </c>
      <c r="GP80">
        <v>12</v>
      </c>
      <c r="GQ80" t="str">
        <f t="shared" ca="1" si="325"/>
        <v/>
      </c>
      <c r="GR80" t="str">
        <f ca="1">_xlfn.IFNA(IF(VLOOKUP($GQ80,Tabela1[#All],6,FALSE)&lt;&gt;0,VLOOKUP($GQ80,Tabela1[#All],6,FALSE),""),"")</f>
        <v/>
      </c>
      <c r="GS80" t="str">
        <f ca="1">_xlfn.IFNA(IF(VLOOKUP($GQ80,Tabela1[#All],7,FALSE)&lt;&gt;0,VLOOKUP($GQ80,Tabela1[#All],7,FALSE),""),"")</f>
        <v/>
      </c>
      <c r="GT80" t="str">
        <f ca="1">_xlfn.IFNA(IF(VLOOKUP($GQ80,Tabela1[#All],8,FALSE)&lt;&gt;0,VLOOKUP($GQ80,Tabela1[#All],8,FALSE),""),"")</f>
        <v/>
      </c>
      <c r="GU80" t="str">
        <f ca="1">_xlfn.IFNA(IF(VLOOKUP($GQ80,Tabela1[#All],10,FALSE)&lt;&gt;"0",VLOOKUP($GQ80,Tabela1[#All],10,FALSE),""),"")</f>
        <v/>
      </c>
      <c r="GV80" t="str">
        <f t="shared" ca="1" si="326"/>
        <v/>
      </c>
      <c r="GW80" t="str">
        <f t="shared" ca="1" si="327"/>
        <v/>
      </c>
      <c r="GX80" t="str">
        <f t="shared" ca="1" si="328"/>
        <v/>
      </c>
      <c r="GY80" t="str">
        <f t="shared" ca="1" si="329"/>
        <v/>
      </c>
      <c r="GZ80" t="str">
        <f t="shared" ca="1" si="330"/>
        <v/>
      </c>
      <c r="HA80" t="str">
        <f t="shared" ca="1" si="331"/>
        <v/>
      </c>
      <c r="HB80" t="str">
        <f t="shared" ca="1" si="332"/>
        <v/>
      </c>
      <c r="HC80" t="str">
        <f t="shared" ca="1" si="360"/>
        <v/>
      </c>
      <c r="HD80" t="str">
        <f t="shared" ca="1" si="284"/>
        <v/>
      </c>
      <c r="HE80" t="str">
        <f t="shared" ca="1" si="284"/>
        <v/>
      </c>
      <c r="HF80" t="str">
        <f t="shared" ca="1" si="284"/>
        <v/>
      </c>
      <c r="HG80" t="str">
        <f ca="1">_xlfn.IFNA(IF(INDEX('Tabela kolorów'!$A$1:$AP$42,MATCH(HD80,'Tabela kolorów'!$A$1:$AP$1,0),MATCH(HE80,'Tabela kolorów'!$A$1:$A$42,0))=1,"+","-"),"")</f>
        <v/>
      </c>
      <c r="HH80" s="1" t="str">
        <f ca="1">_xlfn.IFNA(IF(INDEX('Tabela kolorów'!$A$1:$AP$42,MATCH(HD80,'Tabela kolorów'!$A$1:$AP$1,0),MATCH(HF80,'Tabela kolorów'!$A$1:$A$42,0))=1,"+","-"),"")</f>
        <v/>
      </c>
      <c r="HI80" s="1" t="str">
        <f ca="1">_xlfn.IFNA(IF(INDEX('Tabela kolorów'!$A$1:$AP$42,MATCH(HE80,'Tabela kolorów'!$A$1:$AP$1,0),MATCH(HF80,'Tabela kolorów'!$A$1:$A$42,0))=1,"+","-"),"")</f>
        <v/>
      </c>
      <c r="HJ80" t="str">
        <f t="shared" ca="1" si="376"/>
        <v/>
      </c>
      <c r="HK80" t="str">
        <f t="shared" ca="1" si="333"/>
        <v/>
      </c>
      <c r="HL80" t="str">
        <f t="shared" ca="1" si="334"/>
        <v/>
      </c>
      <c r="HO80">
        <v>74</v>
      </c>
      <c r="HP80" t="str">
        <f t="shared" ca="1" si="335"/>
        <v/>
      </c>
      <c r="HQ80" t="str">
        <f ca="1">IF(HP80&lt;&gt;"",VLOOKUP(HP80,Tabela1[],3,FALSE),"")</f>
        <v/>
      </c>
      <c r="HR80" t="str">
        <f t="shared" ca="1" si="385"/>
        <v/>
      </c>
      <c r="HS80" t="str">
        <f t="shared" ca="1" si="385"/>
        <v/>
      </c>
      <c r="HT80" t="str">
        <f t="shared" ca="1" si="385"/>
        <v/>
      </c>
      <c r="HU80" t="str">
        <f t="shared" ca="1" si="385"/>
        <v/>
      </c>
      <c r="HV80" t="str">
        <f t="shared" ca="1" si="385"/>
        <v/>
      </c>
      <c r="HW80" t="str">
        <f t="shared" ca="1" si="385"/>
        <v/>
      </c>
      <c r="HX80" t="str">
        <f t="shared" ca="1" si="385"/>
        <v/>
      </c>
      <c r="HY80" t="str">
        <f t="shared" ca="1" si="385"/>
        <v/>
      </c>
      <c r="IJ80">
        <v>12</v>
      </c>
      <c r="IK80" t="str">
        <f t="shared" ca="1" si="336"/>
        <v/>
      </c>
      <c r="IL80" t="str">
        <f ca="1">_xlfn.IFNA(IF(VLOOKUP($IK80,Tabela1[#All],6,FALSE)&lt;&gt;0,VLOOKUP($IK80,Tabela1[#All],6,FALSE),""),"")</f>
        <v/>
      </c>
      <c r="IM80" t="str">
        <f ca="1">_xlfn.IFNA(IF(VLOOKUP($IK80,Tabela1[#All],7,FALSE)&lt;&gt;0,VLOOKUP($IK80,Tabela1[#All],7,FALSE),""),"")</f>
        <v/>
      </c>
      <c r="IN80" t="str">
        <f ca="1">_xlfn.IFNA(IF(VLOOKUP($IK80,Tabela1[#All],8,FALSE)&lt;&gt;0,VLOOKUP($IK80,Tabela1[#All],8,FALSE),""),"")</f>
        <v/>
      </c>
      <c r="IO80" t="str">
        <f ca="1">_xlfn.IFNA(IF(VLOOKUP($IK80,Tabela1[#All],10,FALSE)&lt;&gt;"0",VLOOKUP($IK80,Tabela1[#All],10,FALSE),""),"")</f>
        <v/>
      </c>
      <c r="IP80" t="str">
        <f t="shared" ca="1" si="337"/>
        <v/>
      </c>
      <c r="IQ80" t="str">
        <f t="shared" ca="1" si="338"/>
        <v/>
      </c>
      <c r="IR80" t="str">
        <f t="shared" ca="1" si="339"/>
        <v/>
      </c>
      <c r="IS80" t="str">
        <f t="shared" ca="1" si="340"/>
        <v/>
      </c>
      <c r="IT80" t="str">
        <f t="shared" ca="1" si="341"/>
        <v/>
      </c>
      <c r="IU80" t="str">
        <f t="shared" ca="1" si="342"/>
        <v/>
      </c>
      <c r="IV80" t="str">
        <f t="shared" ca="1" si="343"/>
        <v/>
      </c>
      <c r="IW80" t="str">
        <f t="shared" ca="1" si="361"/>
        <v/>
      </c>
      <c r="IX80" t="str">
        <f t="shared" ca="1" si="286"/>
        <v/>
      </c>
      <c r="IY80" t="str">
        <f t="shared" ca="1" si="286"/>
        <v/>
      </c>
      <c r="IZ80" t="str">
        <f t="shared" ca="1" si="286"/>
        <v/>
      </c>
      <c r="JA80" t="str">
        <f ca="1">_xlfn.IFNA(IF(INDEX('Tabela kolorów'!$A$1:$AP$42,MATCH(IX80,'Tabela kolorów'!$A$1:$AP$1,0),MATCH(IY80,'Tabela kolorów'!$A$1:$A$42,0))=1,"+","-"),"")</f>
        <v/>
      </c>
      <c r="JB80" s="1" t="str">
        <f ca="1">_xlfn.IFNA(IF(INDEX('Tabela kolorów'!$A$1:$AP$42,MATCH(IX80,'Tabela kolorów'!$A$1:$AP$1,0),MATCH(IZ80,'Tabela kolorów'!$A$1:$A$42,0))=1,"+","-"),"")</f>
        <v/>
      </c>
      <c r="JC80" s="1" t="str">
        <f ca="1">_xlfn.IFNA(IF(INDEX('Tabela kolorów'!$A$1:$AP$42,MATCH(IY80,'Tabela kolorów'!$A$1:$AP$1,0),MATCH(IZ80,'Tabela kolorów'!$A$1:$A$42,0))=1,"+","-"),"")</f>
        <v/>
      </c>
      <c r="JD80" t="str">
        <f t="shared" ca="1" si="377"/>
        <v/>
      </c>
      <c r="JE80" t="str">
        <f t="shared" ca="1" si="344"/>
        <v/>
      </c>
      <c r="JF80" t="str">
        <f t="shared" ca="1" si="345"/>
        <v/>
      </c>
      <c r="JI80">
        <v>74</v>
      </c>
      <c r="JJ80" t="str">
        <f t="shared" ca="1" si="346"/>
        <v/>
      </c>
      <c r="JK80" t="str">
        <f ca="1">IF(JJ80&lt;&gt;"",VLOOKUP(JJ80,Tabela1[],3,FALSE),"")</f>
        <v/>
      </c>
      <c r="JL80" t="str">
        <f t="shared" ca="1" si="386"/>
        <v/>
      </c>
      <c r="JM80" t="str">
        <f t="shared" ca="1" si="386"/>
        <v/>
      </c>
      <c r="JN80" t="str">
        <f t="shared" ca="1" si="386"/>
        <v/>
      </c>
      <c r="JO80" t="str">
        <f t="shared" ca="1" si="386"/>
        <v/>
      </c>
      <c r="JP80" t="str">
        <f t="shared" ca="1" si="386"/>
        <v/>
      </c>
      <c r="JQ80" t="str">
        <f t="shared" ca="1" si="386"/>
        <v/>
      </c>
      <c r="JR80" t="str">
        <f t="shared" ca="1" si="386"/>
        <v/>
      </c>
      <c r="JS80" t="str">
        <f t="shared" ca="1" si="386"/>
        <v/>
      </c>
      <c r="KD80">
        <v>12</v>
      </c>
      <c r="KE80" t="str">
        <f t="shared" ca="1" si="347"/>
        <v/>
      </c>
      <c r="KF80" t="str">
        <f ca="1">_xlfn.IFNA(IF(VLOOKUP($KE80,Tabela1[#All],6,FALSE)&lt;&gt;0,VLOOKUP($KE80,Tabela1[#All],6,FALSE),""),"")</f>
        <v/>
      </c>
      <c r="KG80" t="str">
        <f ca="1">_xlfn.IFNA(IF(VLOOKUP($KE80,Tabela1[#All],7,FALSE)&lt;&gt;0,VLOOKUP($KE80,Tabela1[#All],7,FALSE),""),"")</f>
        <v/>
      </c>
      <c r="KH80" t="str">
        <f ca="1">_xlfn.IFNA(IF(VLOOKUP($KE80,Tabela1[#All],8,FALSE)&lt;&gt;0,VLOOKUP($KE80,Tabela1[#All],8,FALSE),""),"")</f>
        <v/>
      </c>
      <c r="KI80" t="str">
        <f ca="1">_xlfn.IFNA(IF(VLOOKUP($KE80,Tabela1[#All],10,FALSE)&lt;&gt;"0",VLOOKUP($KE80,Tabela1[#All],10,FALSE),""),"")</f>
        <v/>
      </c>
      <c r="KJ80" t="str">
        <f t="shared" ca="1" si="362"/>
        <v/>
      </c>
      <c r="KK80" t="str">
        <f t="shared" ca="1" si="363"/>
        <v/>
      </c>
      <c r="KL80" t="str">
        <f t="shared" ca="1" si="364"/>
        <v/>
      </c>
      <c r="KM80" t="str">
        <f t="shared" ca="1" si="348"/>
        <v/>
      </c>
      <c r="KN80" t="str">
        <f t="shared" ca="1" si="349"/>
        <v/>
      </c>
      <c r="KO80" t="str">
        <f t="shared" ca="1" si="350"/>
        <v/>
      </c>
      <c r="KP80" t="str">
        <f t="shared" ca="1" si="351"/>
        <v/>
      </c>
      <c r="KQ80" t="str">
        <f t="shared" ca="1" si="365"/>
        <v/>
      </c>
      <c r="KR80" t="str">
        <f t="shared" ca="1" si="288"/>
        <v/>
      </c>
      <c r="KS80" t="str">
        <f t="shared" ca="1" si="288"/>
        <v/>
      </c>
      <c r="KT80" t="str">
        <f t="shared" ca="1" si="288"/>
        <v/>
      </c>
      <c r="KU80" t="str">
        <f ca="1">_xlfn.IFNA(IF(INDEX('Tabela kolorów'!$A$1:$AP$42,MATCH(KR80,'Tabela kolorów'!$A$1:$AP$1,0),MATCH(KS80,'Tabela kolorów'!$A$1:$A$42,0))=1,"+","-"),"")</f>
        <v/>
      </c>
      <c r="KV80" s="1" t="str">
        <f ca="1">_xlfn.IFNA(IF(INDEX('Tabela kolorów'!$A$1:$AP$42,MATCH(KR80,'Tabela kolorów'!$A$1:$AP$1,0),MATCH(KT80,'Tabela kolorów'!$A$1:$A$42,0))=1,"+","-"),"")</f>
        <v/>
      </c>
      <c r="KW80" s="1" t="str">
        <f ca="1">_xlfn.IFNA(IF(INDEX('Tabela kolorów'!$A$1:$AP$42,MATCH(KS80,'Tabela kolorów'!$A$1:$AP$1,0),MATCH(KT80,'Tabela kolorów'!$A$1:$A$42,0))=1,"+","-"),"")</f>
        <v/>
      </c>
      <c r="KX80" t="str">
        <f t="shared" ca="1" si="380"/>
        <v/>
      </c>
      <c r="KY80" t="str">
        <f t="shared" ca="1" si="352"/>
        <v/>
      </c>
      <c r="KZ80" t="str">
        <f t="shared" ca="1" si="353"/>
        <v/>
      </c>
      <c r="LC80">
        <v>74</v>
      </c>
      <c r="LD80" t="str">
        <f t="shared" ca="1" si="354"/>
        <v/>
      </c>
      <c r="LE80" t="str">
        <f ca="1">IF(LD80&lt;&gt;"",VLOOKUP(LD80,Tabela1[],3,FALSE),"")</f>
        <v/>
      </c>
      <c r="LF80" t="str">
        <f t="shared" ca="1" si="387"/>
        <v/>
      </c>
      <c r="LG80" t="str">
        <f t="shared" ca="1" si="387"/>
        <v/>
      </c>
      <c r="LH80" t="str">
        <f t="shared" ca="1" si="387"/>
        <v/>
      </c>
      <c r="LI80" t="str">
        <f t="shared" ca="1" si="387"/>
        <v/>
      </c>
      <c r="LJ80" t="str">
        <f t="shared" ca="1" si="387"/>
        <v/>
      </c>
      <c r="LK80" t="str">
        <f t="shared" ca="1" si="387"/>
        <v/>
      </c>
      <c r="LL80" t="str">
        <f t="shared" ca="1" si="387"/>
        <v/>
      </c>
      <c r="LM80" t="str">
        <f t="shared" ca="1" si="387"/>
        <v/>
      </c>
    </row>
    <row r="81" spans="12:325" x14ac:dyDescent="0.3">
      <c r="L81" s="679">
        <v>11</v>
      </c>
      <c r="N81" s="672" t="str">
        <f>_xlfn.IFNA(IF(VLOOKUP($M81,Tabela1[#All],6,FALSE)&lt;&gt;0,VLOOKUP($M81,Tabela1[#All],6,FALSE),""),"")</f>
        <v/>
      </c>
      <c r="O81" s="672" t="str">
        <f>_xlfn.IFNA(IF(VLOOKUP($M81,Tabela1[#All],7,FALSE)&lt;&gt;0,VLOOKUP($M81,Tabela1[#All],7,FALSE),""),"")</f>
        <v/>
      </c>
      <c r="P81" s="672" t="str">
        <f>_xlfn.IFNA(IF(VLOOKUP($M81,Tabela1[#All],8,FALSE)&lt;&gt;0,VLOOKUP($M81,Tabela1[#All],8,FALSE),""),"")</f>
        <v/>
      </c>
      <c r="Q81" s="684" t="str">
        <f>_xlfn.IFNA(IF(VLOOKUP($M81,Tabela1[#All],10,FALSE)&lt;&gt;"0",VLOOKUP($M81,Tabela1[#All],10,FALSE),""),"")</f>
        <v/>
      </c>
      <c r="R81" s="686" t="str">
        <f t="shared" si="366"/>
        <v/>
      </c>
      <c r="S81" s="672" t="str">
        <f t="shared" si="367"/>
        <v/>
      </c>
      <c r="T81" s="672" t="str">
        <f t="shared" si="368"/>
        <v/>
      </c>
      <c r="U81" s="672" t="str">
        <f t="shared" si="369"/>
        <v/>
      </c>
      <c r="V81" s="672" t="str">
        <f t="shared" si="370"/>
        <v/>
      </c>
      <c r="W81" s="672" t="str">
        <f t="shared" si="371"/>
        <v/>
      </c>
      <c r="X81" s="687" t="str">
        <f t="shared" si="372"/>
        <v/>
      </c>
      <c r="Y81" s="686" t="str">
        <f t="shared" si="378"/>
        <v/>
      </c>
      <c r="Z81" s="672" t="str">
        <f t="shared" si="291"/>
        <v/>
      </c>
      <c r="AA81" s="672" t="str">
        <f t="shared" si="291"/>
        <v/>
      </c>
      <c r="AB81" s="679" t="str">
        <f t="shared" si="291"/>
        <v/>
      </c>
      <c r="AC81" s="685" t="str">
        <f>_xlfn.IFNA(IF(INDEX('Tabela kolorów'!$A$1:$AP$42,MATCH(Z81,'Tabela kolorów'!$A$1:$AP$1,0),MATCH(AA81,'Tabela kolorów'!$A$1:$A$42,0))=1,"+","-"),"")</f>
        <v/>
      </c>
      <c r="AD81" s="10" t="str">
        <f>_xlfn.IFNA(IF(INDEX('Tabela kolorów'!$A$1:$AP$42,MATCH(Z81,'Tabela kolorów'!$A$1:$AP$1,0),MATCH(AB81,'Tabela kolorów'!$A$1:$A$42,0))=1,"+","-"),"")</f>
        <v/>
      </c>
      <c r="AE81" s="10" t="str">
        <f>_xlfn.IFNA(IF(INDEX('Tabela kolorów'!$A$1:$AP$42,MATCH(AA81,'Tabela kolorów'!$A$1:$AP$1,0),MATCH(AB81,'Tabela kolorów'!$A$1:$A$42,0))=1,"+","-"),"")</f>
        <v/>
      </c>
      <c r="AF81" s="679" t="str">
        <f t="shared" si="379"/>
        <v/>
      </c>
      <c r="AG81" s="688" t="str">
        <f t="shared" si="373"/>
        <v/>
      </c>
      <c r="AH81" s="701" t="str">
        <f t="shared" si="374"/>
        <v/>
      </c>
      <c r="AK81" s="10">
        <v>74</v>
      </c>
      <c r="AL81" s="672" t="str">
        <f t="shared" ca="1" si="355"/>
        <v/>
      </c>
      <c r="AM81" s="672" t="str">
        <f ca="1">IF(AL81&lt;&gt;"",VLOOKUP(AL81,Tabela1[],3,FALSE),"")</f>
        <v/>
      </c>
      <c r="AN81" s="672" t="str">
        <f t="shared" ca="1" si="388"/>
        <v/>
      </c>
      <c r="AO81" s="672" t="str">
        <f t="shared" ca="1" si="388"/>
        <v/>
      </c>
      <c r="AP81" s="672" t="str">
        <f t="shared" ca="1" si="388"/>
        <v/>
      </c>
      <c r="AQ81" s="672" t="str">
        <f t="shared" ca="1" si="388"/>
        <v/>
      </c>
      <c r="AR81" s="672" t="str">
        <f t="shared" ca="1" si="388"/>
        <v/>
      </c>
      <c r="AS81" s="672" t="str">
        <f t="shared" ca="1" si="388"/>
        <v/>
      </c>
      <c r="AT81" s="672" t="str">
        <f t="shared" ca="1" si="388"/>
        <v/>
      </c>
      <c r="AU81" s="672" t="str">
        <f t="shared" ca="1" si="388"/>
        <v/>
      </c>
      <c r="BG81" s="392"/>
      <c r="BH81">
        <v>13</v>
      </c>
      <c r="BI81" t="str">
        <f t="shared" ca="1" si="292"/>
        <v/>
      </c>
      <c r="BJ81" t="str">
        <f ca="1">_xlfn.IFNA(IF(VLOOKUP($BI81,Tabela1[#All],6,FALSE)&lt;&gt;0,VLOOKUP($BI81,Tabela1[#All],6,FALSE),""),"")</f>
        <v/>
      </c>
      <c r="BK81" t="str">
        <f ca="1">_xlfn.IFNA(IF(VLOOKUP($BI81,Tabela1[#All],7,FALSE)&lt;&gt;0,VLOOKUP($BI81,Tabela1[#All],7,FALSE),""),"")</f>
        <v/>
      </c>
      <c r="BL81" t="str">
        <f ca="1">_xlfn.IFNA(IF(VLOOKUP($BI81,Tabela1[#All],8,FALSE)&lt;&gt;0,VLOOKUP($BI81,Tabela1[#All],8,FALSE),""),"")</f>
        <v/>
      </c>
      <c r="BM81" t="str">
        <f ca="1">_xlfn.IFNA(IF(VLOOKUP($BI81,Tabela1[#All],10,FALSE)&lt;&gt;"0",VLOOKUP($BI81,Tabela1[#All],10,FALSE),""),"")</f>
        <v/>
      </c>
      <c r="BN81" t="str">
        <f t="shared" ca="1" si="293"/>
        <v/>
      </c>
      <c r="BO81" t="str">
        <f t="shared" ca="1" si="294"/>
        <v/>
      </c>
      <c r="BP81" t="str">
        <f t="shared" ca="1" si="295"/>
        <v/>
      </c>
      <c r="BQ81" t="str">
        <f t="shared" ca="1" si="296"/>
        <v/>
      </c>
      <c r="BR81" t="str">
        <f t="shared" ca="1" si="297"/>
        <v/>
      </c>
      <c r="BS81" t="str">
        <f t="shared" ca="1" si="298"/>
        <v/>
      </c>
      <c r="BT81" t="str">
        <f t="shared" ca="1" si="299"/>
        <v/>
      </c>
      <c r="BU81" t="str">
        <f t="shared" ca="1" si="356"/>
        <v/>
      </c>
      <c r="BV81" t="str">
        <f t="shared" ca="1" si="278"/>
        <v/>
      </c>
      <c r="BW81" t="str">
        <f t="shared" ca="1" si="278"/>
        <v/>
      </c>
      <c r="BX81" t="str">
        <f t="shared" ca="1" si="278"/>
        <v/>
      </c>
      <c r="BY81" t="str">
        <f ca="1">_xlfn.IFNA(IF(INDEX('Tabela kolorów'!$A$1:$AP$42,MATCH(BV81,'Tabela kolorów'!$A$1:$AP$1,0),MATCH(BW81,'Tabela kolorów'!$A$1:$A$42,0))=1,"+","-"),"")</f>
        <v/>
      </c>
      <c r="BZ81" s="1" t="str">
        <f ca="1">_xlfn.IFNA(IF(INDEX('Tabela kolorów'!$A$1:$AP$42,MATCH(BV81,'Tabela kolorów'!$A$1:$AP$1,0),MATCH(BX81,'Tabela kolorów'!$A$1:$A$42,0))=1,"+","-"),"")</f>
        <v/>
      </c>
      <c r="CA81" s="1" t="str">
        <f ca="1">_xlfn.IFNA(IF(INDEX('Tabela kolorów'!$A$1:$AP$42,MATCH(BW81,'Tabela kolorów'!$A$1:$AP$1,0),MATCH(BX81,'Tabela kolorów'!$A$1:$A$42,0))=1,"+","-"),"")</f>
        <v/>
      </c>
      <c r="CB81" t="str">
        <f t="shared" ca="1" si="357"/>
        <v/>
      </c>
      <c r="CC81" t="str">
        <f t="shared" ca="1" si="300"/>
        <v/>
      </c>
      <c r="CD81" t="str">
        <f t="shared" ca="1" si="301"/>
        <v/>
      </c>
      <c r="CG81">
        <v>75</v>
      </c>
      <c r="CH81" t="str">
        <f t="shared" ca="1" si="302"/>
        <v/>
      </c>
      <c r="CI81" t="str">
        <f ca="1">IF(CH81&lt;&gt;"",VLOOKUP(CH81,Tabela1[],3,FALSE),"")</f>
        <v/>
      </c>
      <c r="CJ81" t="str">
        <f t="shared" ca="1" si="381"/>
        <v/>
      </c>
      <c r="CK81" t="str">
        <f t="shared" ca="1" si="381"/>
        <v/>
      </c>
      <c r="CL81" t="str">
        <f t="shared" ca="1" si="381"/>
        <v/>
      </c>
      <c r="CM81" t="str">
        <f t="shared" ca="1" si="381"/>
        <v/>
      </c>
      <c r="CN81" t="str">
        <f t="shared" ca="1" si="381"/>
        <v/>
      </c>
      <c r="CO81" t="str">
        <f t="shared" ca="1" si="381"/>
        <v/>
      </c>
      <c r="CP81" t="str">
        <f t="shared" ca="1" si="381"/>
        <v/>
      </c>
      <c r="CQ81" t="str">
        <f t="shared" ca="1" si="381"/>
        <v/>
      </c>
      <c r="DB81">
        <v>13</v>
      </c>
      <c r="DC81" t="str">
        <f t="shared" ca="1" si="303"/>
        <v/>
      </c>
      <c r="DD81" t="str">
        <f ca="1">_xlfn.IFNA(IF(VLOOKUP($DC81,Tabela1[#All],6,FALSE)&lt;&gt;0,VLOOKUP($DC81,Tabela1[#All],6,FALSE),""),"")</f>
        <v/>
      </c>
      <c r="DE81" t="str">
        <f ca="1">_xlfn.IFNA(IF(VLOOKUP($DC81,Tabela1[#All],7,FALSE)&lt;&gt;0,VLOOKUP($DC81,Tabela1[#All],7,FALSE),""),"")</f>
        <v/>
      </c>
      <c r="DF81" t="str">
        <f ca="1">_xlfn.IFNA(IF(VLOOKUP($DC81,Tabela1[#All],8,FALSE)&lt;&gt;0,VLOOKUP($DC81,Tabela1[#All],8,FALSE),""),"")</f>
        <v/>
      </c>
      <c r="DG81" t="str">
        <f ca="1">_xlfn.IFNA(IF(VLOOKUP($DC81,Tabela1[#All],10,FALSE)&lt;&gt;"0",VLOOKUP($DC81,Tabela1[#All],10,FALSE),""),"")</f>
        <v/>
      </c>
      <c r="DH81" t="str">
        <f t="shared" ca="1" si="304"/>
        <v/>
      </c>
      <c r="DI81" t="str">
        <f t="shared" ca="1" si="305"/>
        <v/>
      </c>
      <c r="DJ81" t="str">
        <f t="shared" ca="1" si="306"/>
        <v/>
      </c>
      <c r="DK81" t="str">
        <f t="shared" ca="1" si="307"/>
        <v/>
      </c>
      <c r="DL81" t="str">
        <f t="shared" ca="1" si="308"/>
        <v/>
      </c>
      <c r="DM81" t="str">
        <f t="shared" ca="1" si="309"/>
        <v/>
      </c>
      <c r="DN81" t="str">
        <f t="shared" ca="1" si="310"/>
        <v/>
      </c>
      <c r="DO81" t="str">
        <f t="shared" ca="1" si="382"/>
        <v/>
      </c>
      <c r="DP81" t="str">
        <f t="shared" ca="1" si="280"/>
        <v/>
      </c>
      <c r="DQ81" t="str">
        <f t="shared" ca="1" si="280"/>
        <v/>
      </c>
      <c r="DR81" t="str">
        <f t="shared" ca="1" si="280"/>
        <v/>
      </c>
      <c r="DS81" t="str">
        <f ca="1">_xlfn.IFNA(IF(INDEX('Tabela kolorów'!$A$1:$AP$42,MATCH(DP81,'Tabela kolorów'!$A$1:$AP$1,0),MATCH(DQ81,'Tabela kolorów'!$A$1:$A$42,0))=1,"+","-"),"")</f>
        <v/>
      </c>
      <c r="DT81" s="1" t="str">
        <f ca="1">_xlfn.IFNA(IF(INDEX('Tabela kolorów'!$A$1:$AP$42,MATCH(DP81,'Tabela kolorów'!$A$1:$AP$1,0),MATCH(DR81,'Tabela kolorów'!$A$1:$A$42,0))=1,"+","-"),"")</f>
        <v/>
      </c>
      <c r="DU81" s="1" t="str">
        <f ca="1">_xlfn.IFNA(IF(INDEX('Tabela kolorów'!$A$1:$AP$42,MATCH(DQ81,'Tabela kolorów'!$A$1:$AP$1,0),MATCH(DR81,'Tabela kolorów'!$A$1:$A$42,0))=1,"+","-"),"")</f>
        <v/>
      </c>
      <c r="DV81" t="str">
        <f t="shared" ca="1" si="358"/>
        <v/>
      </c>
      <c r="DW81" t="str">
        <f t="shared" ca="1" si="311"/>
        <v/>
      </c>
      <c r="DX81" t="str">
        <f t="shared" ca="1" si="312"/>
        <v/>
      </c>
      <c r="EA81">
        <v>75</v>
      </c>
      <c r="EB81" t="str">
        <f t="shared" ca="1" si="313"/>
        <v/>
      </c>
      <c r="EC81" t="str">
        <f ca="1">IF(EB81&lt;&gt;"",VLOOKUP(EB81,Tabela1[],3,FALSE),"")</f>
        <v/>
      </c>
      <c r="ED81" t="str">
        <f t="shared" ca="1" si="383"/>
        <v/>
      </c>
      <c r="EE81" t="str">
        <f t="shared" ca="1" si="383"/>
        <v/>
      </c>
      <c r="EF81" t="str">
        <f t="shared" ca="1" si="383"/>
        <v/>
      </c>
      <c r="EG81" t="str">
        <f t="shared" ca="1" si="383"/>
        <v/>
      </c>
      <c r="EH81" t="str">
        <f t="shared" ca="1" si="383"/>
        <v/>
      </c>
      <c r="EI81" t="str">
        <f t="shared" ca="1" si="383"/>
        <v/>
      </c>
      <c r="EJ81" t="str">
        <f t="shared" ca="1" si="383"/>
        <v/>
      </c>
      <c r="EK81" t="str">
        <f t="shared" ca="1" si="383"/>
        <v/>
      </c>
      <c r="EV81">
        <v>13</v>
      </c>
      <c r="EW81" t="str">
        <f t="shared" ca="1" si="314"/>
        <v/>
      </c>
      <c r="EX81" t="str">
        <f ca="1">_xlfn.IFNA(IF(VLOOKUP($EW81,Tabela1[#All],6,FALSE)&lt;&gt;0,VLOOKUP($EW81,Tabela1[#All],6,FALSE),""),"")</f>
        <v/>
      </c>
      <c r="EY81" t="str">
        <f ca="1">_xlfn.IFNA(IF(VLOOKUP($EW81,Tabela1[#All],7,FALSE)&lt;&gt;0,VLOOKUP($EW81,Tabela1[#All],7,FALSE),""),"")</f>
        <v/>
      </c>
      <c r="EZ81" t="str">
        <f ca="1">_xlfn.IFNA(IF(VLOOKUP($EW81,Tabela1[#All],8,FALSE)&lt;&gt;0,VLOOKUP($EW81,Tabela1[#All],8,FALSE),""),"")</f>
        <v/>
      </c>
      <c r="FA81" t="str">
        <f ca="1">_xlfn.IFNA(IF(VLOOKUP($EW81,Tabela1[#All],10,FALSE)&lt;&gt;"0",VLOOKUP($EW81,Tabela1[#All],10,FALSE),""),"")</f>
        <v/>
      </c>
      <c r="FB81" t="str">
        <f t="shared" ca="1" si="315"/>
        <v/>
      </c>
      <c r="FC81" t="str">
        <f t="shared" ca="1" si="316"/>
        <v/>
      </c>
      <c r="FD81" t="str">
        <f t="shared" ca="1" si="317"/>
        <v/>
      </c>
      <c r="FE81" t="str">
        <f t="shared" ca="1" si="318"/>
        <v/>
      </c>
      <c r="FF81" t="str">
        <f t="shared" ca="1" si="319"/>
        <v/>
      </c>
      <c r="FG81" t="str">
        <f t="shared" ca="1" si="320"/>
        <v/>
      </c>
      <c r="FH81" t="str">
        <f t="shared" ca="1" si="321"/>
        <v/>
      </c>
      <c r="FI81" t="str">
        <f t="shared" ca="1" si="359"/>
        <v/>
      </c>
      <c r="FJ81" t="str">
        <f t="shared" ca="1" si="282"/>
        <v/>
      </c>
      <c r="FK81" t="str">
        <f t="shared" ca="1" si="282"/>
        <v/>
      </c>
      <c r="FL81" t="str">
        <f t="shared" ca="1" si="282"/>
        <v/>
      </c>
      <c r="FM81" t="str">
        <f ca="1">_xlfn.IFNA(IF(INDEX('Tabela kolorów'!$A$1:$AP$42,MATCH(FJ81,'Tabela kolorów'!$A$1:$AP$1,0),MATCH(FK81,'Tabela kolorów'!$A$1:$A$42,0))=1,"+","-"),"")</f>
        <v/>
      </c>
      <c r="FN81" s="1" t="str">
        <f ca="1">_xlfn.IFNA(IF(INDEX('Tabela kolorów'!$A$1:$AP$42,MATCH(FJ81,'Tabela kolorów'!$A$1:$AP$1,0),MATCH(FL81,'Tabela kolorów'!$A$1:$A$42,0))=1,"+","-"),"")</f>
        <v/>
      </c>
      <c r="FO81" s="1" t="str">
        <f ca="1">_xlfn.IFNA(IF(INDEX('Tabela kolorów'!$A$1:$AP$42,MATCH(FK81,'Tabela kolorów'!$A$1:$AP$1,0),MATCH(FL81,'Tabela kolorów'!$A$1:$A$42,0))=1,"+","-"),"")</f>
        <v/>
      </c>
      <c r="FP81" t="str">
        <f t="shared" ca="1" si="375"/>
        <v/>
      </c>
      <c r="FQ81" t="str">
        <f t="shared" ca="1" si="322"/>
        <v/>
      </c>
      <c r="FR81" t="str">
        <f t="shared" ca="1" si="323"/>
        <v/>
      </c>
      <c r="FU81">
        <v>75</v>
      </c>
      <c r="FV81" t="str">
        <f t="shared" ca="1" si="324"/>
        <v/>
      </c>
      <c r="FW81" t="str">
        <f ca="1">IF(FV81&lt;&gt;"",VLOOKUP(FV81,Tabela1[],3,FALSE),"")</f>
        <v/>
      </c>
      <c r="FX81" t="str">
        <f t="shared" ca="1" si="384"/>
        <v/>
      </c>
      <c r="FY81" t="str">
        <f t="shared" ca="1" si="384"/>
        <v/>
      </c>
      <c r="FZ81" t="str">
        <f t="shared" ca="1" si="384"/>
        <v/>
      </c>
      <c r="GA81" t="str">
        <f t="shared" ca="1" si="384"/>
        <v/>
      </c>
      <c r="GB81" t="str">
        <f t="shared" ca="1" si="384"/>
        <v/>
      </c>
      <c r="GC81" t="str">
        <f t="shared" ca="1" si="384"/>
        <v/>
      </c>
      <c r="GD81" t="str">
        <f t="shared" ca="1" si="384"/>
        <v/>
      </c>
      <c r="GE81" t="str">
        <f t="shared" ca="1" si="384"/>
        <v/>
      </c>
      <c r="GP81">
        <v>13</v>
      </c>
      <c r="GQ81" t="str">
        <f t="shared" ca="1" si="325"/>
        <v/>
      </c>
      <c r="GR81" t="str">
        <f ca="1">_xlfn.IFNA(IF(VLOOKUP($GQ81,Tabela1[#All],6,FALSE)&lt;&gt;0,VLOOKUP($GQ81,Tabela1[#All],6,FALSE),""),"")</f>
        <v/>
      </c>
      <c r="GS81" t="str">
        <f ca="1">_xlfn.IFNA(IF(VLOOKUP($GQ81,Tabela1[#All],7,FALSE)&lt;&gt;0,VLOOKUP($GQ81,Tabela1[#All],7,FALSE),""),"")</f>
        <v/>
      </c>
      <c r="GT81" t="str">
        <f ca="1">_xlfn.IFNA(IF(VLOOKUP($GQ81,Tabela1[#All],8,FALSE)&lt;&gt;0,VLOOKUP($GQ81,Tabela1[#All],8,FALSE),""),"")</f>
        <v/>
      </c>
      <c r="GU81" t="str">
        <f ca="1">_xlfn.IFNA(IF(VLOOKUP($GQ81,Tabela1[#All],10,FALSE)&lt;&gt;"0",VLOOKUP($GQ81,Tabela1[#All],10,FALSE),""),"")</f>
        <v/>
      </c>
      <c r="GV81" t="str">
        <f t="shared" ca="1" si="326"/>
        <v/>
      </c>
      <c r="GW81" t="str">
        <f t="shared" ca="1" si="327"/>
        <v/>
      </c>
      <c r="GX81" t="str">
        <f t="shared" ca="1" si="328"/>
        <v/>
      </c>
      <c r="GY81" t="str">
        <f t="shared" ca="1" si="329"/>
        <v/>
      </c>
      <c r="GZ81" t="str">
        <f t="shared" ca="1" si="330"/>
        <v/>
      </c>
      <c r="HA81" t="str">
        <f t="shared" ca="1" si="331"/>
        <v/>
      </c>
      <c r="HB81" t="str">
        <f t="shared" ca="1" si="332"/>
        <v/>
      </c>
      <c r="HC81" t="str">
        <f t="shared" ca="1" si="360"/>
        <v/>
      </c>
      <c r="HD81" t="str">
        <f t="shared" ca="1" si="284"/>
        <v/>
      </c>
      <c r="HE81" t="str">
        <f t="shared" ca="1" si="284"/>
        <v/>
      </c>
      <c r="HF81" t="str">
        <f t="shared" ca="1" si="284"/>
        <v/>
      </c>
      <c r="HG81" t="str">
        <f ca="1">_xlfn.IFNA(IF(INDEX('Tabela kolorów'!$A$1:$AP$42,MATCH(HD81,'Tabela kolorów'!$A$1:$AP$1,0),MATCH(HE81,'Tabela kolorów'!$A$1:$A$42,0))=1,"+","-"),"")</f>
        <v/>
      </c>
      <c r="HH81" s="1" t="str">
        <f ca="1">_xlfn.IFNA(IF(INDEX('Tabela kolorów'!$A$1:$AP$42,MATCH(HD81,'Tabela kolorów'!$A$1:$AP$1,0),MATCH(HF81,'Tabela kolorów'!$A$1:$A$42,0))=1,"+","-"),"")</f>
        <v/>
      </c>
      <c r="HI81" s="1" t="str">
        <f ca="1">_xlfn.IFNA(IF(INDEX('Tabela kolorów'!$A$1:$AP$42,MATCH(HE81,'Tabela kolorów'!$A$1:$AP$1,0),MATCH(HF81,'Tabela kolorów'!$A$1:$A$42,0))=1,"+","-"),"")</f>
        <v/>
      </c>
      <c r="HJ81" t="str">
        <f t="shared" ca="1" si="376"/>
        <v/>
      </c>
      <c r="HK81" t="str">
        <f t="shared" ca="1" si="333"/>
        <v/>
      </c>
      <c r="HL81" t="str">
        <f t="shared" ca="1" si="334"/>
        <v/>
      </c>
      <c r="HO81">
        <v>75</v>
      </c>
      <c r="HP81" t="str">
        <f t="shared" ca="1" si="335"/>
        <v/>
      </c>
      <c r="HQ81" t="str">
        <f ca="1">IF(HP81&lt;&gt;"",VLOOKUP(HP81,Tabela1[],3,FALSE),"")</f>
        <v/>
      </c>
      <c r="HR81" t="str">
        <f t="shared" ca="1" si="385"/>
        <v/>
      </c>
      <c r="HS81" t="str">
        <f t="shared" ca="1" si="385"/>
        <v/>
      </c>
      <c r="HT81" t="str">
        <f t="shared" ca="1" si="385"/>
        <v/>
      </c>
      <c r="HU81" t="str">
        <f t="shared" ca="1" si="385"/>
        <v/>
      </c>
      <c r="HV81" t="str">
        <f t="shared" ca="1" si="385"/>
        <v/>
      </c>
      <c r="HW81" t="str">
        <f t="shared" ca="1" si="385"/>
        <v/>
      </c>
      <c r="HX81" t="str">
        <f t="shared" ca="1" si="385"/>
        <v/>
      </c>
      <c r="HY81" t="str">
        <f t="shared" ca="1" si="385"/>
        <v/>
      </c>
      <c r="IJ81">
        <v>13</v>
      </c>
      <c r="IK81" t="str">
        <f t="shared" ca="1" si="336"/>
        <v/>
      </c>
      <c r="IL81" t="str">
        <f ca="1">_xlfn.IFNA(IF(VLOOKUP($IK81,Tabela1[#All],6,FALSE)&lt;&gt;0,VLOOKUP($IK81,Tabela1[#All],6,FALSE),""),"")</f>
        <v/>
      </c>
      <c r="IM81" t="str">
        <f ca="1">_xlfn.IFNA(IF(VLOOKUP($IK81,Tabela1[#All],7,FALSE)&lt;&gt;0,VLOOKUP($IK81,Tabela1[#All],7,FALSE),""),"")</f>
        <v/>
      </c>
      <c r="IN81" t="str">
        <f ca="1">_xlfn.IFNA(IF(VLOOKUP($IK81,Tabela1[#All],8,FALSE)&lt;&gt;0,VLOOKUP($IK81,Tabela1[#All],8,FALSE),""),"")</f>
        <v/>
      </c>
      <c r="IO81" t="str">
        <f ca="1">_xlfn.IFNA(IF(VLOOKUP($IK81,Tabela1[#All],10,FALSE)&lt;&gt;"0",VLOOKUP($IK81,Tabela1[#All],10,FALSE),""),"")</f>
        <v/>
      </c>
      <c r="IP81" t="str">
        <f t="shared" ca="1" si="337"/>
        <v/>
      </c>
      <c r="IQ81" t="str">
        <f t="shared" ca="1" si="338"/>
        <v/>
      </c>
      <c r="IR81" t="str">
        <f t="shared" ca="1" si="339"/>
        <v/>
      </c>
      <c r="IS81" t="str">
        <f t="shared" ca="1" si="340"/>
        <v/>
      </c>
      <c r="IT81" t="str">
        <f t="shared" ca="1" si="341"/>
        <v/>
      </c>
      <c r="IU81" t="str">
        <f t="shared" ca="1" si="342"/>
        <v/>
      </c>
      <c r="IV81" t="str">
        <f t="shared" ca="1" si="343"/>
        <v/>
      </c>
      <c r="IW81" t="str">
        <f t="shared" ca="1" si="361"/>
        <v/>
      </c>
      <c r="IX81" t="str">
        <f t="shared" ca="1" si="286"/>
        <v/>
      </c>
      <c r="IY81" t="str">
        <f t="shared" ca="1" si="286"/>
        <v/>
      </c>
      <c r="IZ81" t="str">
        <f t="shared" ca="1" si="286"/>
        <v/>
      </c>
      <c r="JA81" t="str">
        <f ca="1">_xlfn.IFNA(IF(INDEX('Tabela kolorów'!$A$1:$AP$42,MATCH(IX81,'Tabela kolorów'!$A$1:$AP$1,0),MATCH(IY81,'Tabela kolorów'!$A$1:$A$42,0))=1,"+","-"),"")</f>
        <v/>
      </c>
      <c r="JB81" s="1" t="str">
        <f ca="1">_xlfn.IFNA(IF(INDEX('Tabela kolorów'!$A$1:$AP$42,MATCH(IX81,'Tabela kolorów'!$A$1:$AP$1,0),MATCH(IZ81,'Tabela kolorów'!$A$1:$A$42,0))=1,"+","-"),"")</f>
        <v/>
      </c>
      <c r="JC81" s="1" t="str">
        <f ca="1">_xlfn.IFNA(IF(INDEX('Tabela kolorów'!$A$1:$AP$42,MATCH(IY81,'Tabela kolorów'!$A$1:$AP$1,0),MATCH(IZ81,'Tabela kolorów'!$A$1:$A$42,0))=1,"+","-"),"")</f>
        <v/>
      </c>
      <c r="JD81" t="str">
        <f t="shared" ca="1" si="377"/>
        <v/>
      </c>
      <c r="JE81" t="str">
        <f t="shared" ca="1" si="344"/>
        <v/>
      </c>
      <c r="JF81" t="str">
        <f t="shared" ca="1" si="345"/>
        <v/>
      </c>
      <c r="JI81">
        <v>75</v>
      </c>
      <c r="JJ81" t="str">
        <f t="shared" ca="1" si="346"/>
        <v/>
      </c>
      <c r="JK81" t="str">
        <f ca="1">IF(JJ81&lt;&gt;"",VLOOKUP(JJ81,Tabela1[],3,FALSE),"")</f>
        <v/>
      </c>
      <c r="JL81" t="str">
        <f t="shared" ca="1" si="386"/>
        <v/>
      </c>
      <c r="JM81" t="str">
        <f t="shared" ca="1" si="386"/>
        <v/>
      </c>
      <c r="JN81" t="str">
        <f t="shared" ca="1" si="386"/>
        <v/>
      </c>
      <c r="JO81" t="str">
        <f t="shared" ca="1" si="386"/>
        <v/>
      </c>
      <c r="JP81" t="str">
        <f t="shared" ca="1" si="386"/>
        <v/>
      </c>
      <c r="JQ81" t="str">
        <f t="shared" ca="1" si="386"/>
        <v/>
      </c>
      <c r="JR81" t="str">
        <f t="shared" ca="1" si="386"/>
        <v/>
      </c>
      <c r="JS81" t="str">
        <f t="shared" ca="1" si="386"/>
        <v/>
      </c>
      <c r="KD81">
        <v>13</v>
      </c>
      <c r="KE81" t="str">
        <f t="shared" ca="1" si="347"/>
        <v/>
      </c>
      <c r="KF81" t="str">
        <f ca="1">_xlfn.IFNA(IF(VLOOKUP($KE81,Tabela1[#All],6,FALSE)&lt;&gt;0,VLOOKUP($KE81,Tabela1[#All],6,FALSE),""),"")</f>
        <v/>
      </c>
      <c r="KG81" t="str">
        <f ca="1">_xlfn.IFNA(IF(VLOOKUP($KE81,Tabela1[#All],7,FALSE)&lt;&gt;0,VLOOKUP($KE81,Tabela1[#All],7,FALSE),""),"")</f>
        <v/>
      </c>
      <c r="KH81" t="str">
        <f ca="1">_xlfn.IFNA(IF(VLOOKUP($KE81,Tabela1[#All],8,FALSE)&lt;&gt;0,VLOOKUP($KE81,Tabela1[#All],8,FALSE),""),"")</f>
        <v/>
      </c>
      <c r="KI81" t="str">
        <f ca="1">_xlfn.IFNA(IF(VLOOKUP($KE81,Tabela1[#All],10,FALSE)&lt;&gt;"0",VLOOKUP($KE81,Tabela1[#All],10,FALSE),""),"")</f>
        <v/>
      </c>
      <c r="KJ81" t="str">
        <f t="shared" ca="1" si="362"/>
        <v/>
      </c>
      <c r="KK81" t="str">
        <f t="shared" ca="1" si="363"/>
        <v/>
      </c>
      <c r="KL81" t="str">
        <f t="shared" ca="1" si="364"/>
        <v/>
      </c>
      <c r="KM81" t="str">
        <f t="shared" ca="1" si="348"/>
        <v/>
      </c>
      <c r="KN81" t="str">
        <f t="shared" ca="1" si="349"/>
        <v/>
      </c>
      <c r="KO81" t="str">
        <f t="shared" ca="1" si="350"/>
        <v/>
      </c>
      <c r="KP81" t="str">
        <f t="shared" ca="1" si="351"/>
        <v/>
      </c>
      <c r="KQ81" t="str">
        <f t="shared" ca="1" si="365"/>
        <v/>
      </c>
      <c r="KR81" t="str">
        <f t="shared" ca="1" si="288"/>
        <v/>
      </c>
      <c r="KS81" t="str">
        <f t="shared" ca="1" si="288"/>
        <v/>
      </c>
      <c r="KT81" t="str">
        <f t="shared" ca="1" si="288"/>
        <v/>
      </c>
      <c r="KU81" t="str">
        <f ca="1">_xlfn.IFNA(IF(INDEX('Tabela kolorów'!$A$1:$AP$42,MATCH(KR81,'Tabela kolorów'!$A$1:$AP$1,0),MATCH(KS81,'Tabela kolorów'!$A$1:$A$42,0))=1,"+","-"),"")</f>
        <v/>
      </c>
      <c r="KV81" s="1" t="str">
        <f ca="1">_xlfn.IFNA(IF(INDEX('Tabela kolorów'!$A$1:$AP$42,MATCH(KR81,'Tabela kolorów'!$A$1:$AP$1,0),MATCH(KT81,'Tabela kolorów'!$A$1:$A$42,0))=1,"+","-"),"")</f>
        <v/>
      </c>
      <c r="KW81" s="1" t="str">
        <f ca="1">_xlfn.IFNA(IF(INDEX('Tabela kolorów'!$A$1:$AP$42,MATCH(KS81,'Tabela kolorów'!$A$1:$AP$1,0),MATCH(KT81,'Tabela kolorów'!$A$1:$A$42,0))=1,"+","-"),"")</f>
        <v/>
      </c>
      <c r="KX81" t="str">
        <f t="shared" ca="1" si="380"/>
        <v/>
      </c>
      <c r="KY81" t="str">
        <f t="shared" ca="1" si="352"/>
        <v/>
      </c>
      <c r="KZ81" t="str">
        <f t="shared" ca="1" si="353"/>
        <v/>
      </c>
      <c r="LC81">
        <v>75</v>
      </c>
      <c r="LD81" t="str">
        <f t="shared" ca="1" si="354"/>
        <v/>
      </c>
      <c r="LE81" t="str">
        <f ca="1">IF(LD81&lt;&gt;"",VLOOKUP(LD81,Tabela1[],3,FALSE),"")</f>
        <v/>
      </c>
      <c r="LF81" t="str">
        <f t="shared" ca="1" si="387"/>
        <v/>
      </c>
      <c r="LG81" t="str">
        <f t="shared" ca="1" si="387"/>
        <v/>
      </c>
      <c r="LH81" t="str">
        <f t="shared" ca="1" si="387"/>
        <v/>
      </c>
      <c r="LI81" t="str">
        <f t="shared" ca="1" si="387"/>
        <v/>
      </c>
      <c r="LJ81" t="str">
        <f t="shared" ca="1" si="387"/>
        <v/>
      </c>
      <c r="LK81" t="str">
        <f t="shared" ca="1" si="387"/>
        <v/>
      </c>
      <c r="LL81" t="str">
        <f t="shared" ca="1" si="387"/>
        <v/>
      </c>
      <c r="LM81" t="str">
        <f t="shared" ca="1" si="387"/>
        <v/>
      </c>
    </row>
    <row r="82" spans="12:325" x14ac:dyDescent="0.3">
      <c r="L82" s="679">
        <v>12</v>
      </c>
      <c r="N82" s="672" t="str">
        <f>_xlfn.IFNA(IF(VLOOKUP($M82,Tabela1[#All],6,FALSE)&lt;&gt;0,VLOOKUP($M82,Tabela1[#All],6,FALSE),""),"")</f>
        <v/>
      </c>
      <c r="O82" s="672" t="str">
        <f>_xlfn.IFNA(IF(VLOOKUP($M82,Tabela1[#All],7,FALSE)&lt;&gt;0,VLOOKUP($M82,Tabela1[#All],7,FALSE),""),"")</f>
        <v/>
      </c>
      <c r="P82" s="672" t="str">
        <f>_xlfn.IFNA(IF(VLOOKUP($M82,Tabela1[#All],8,FALSE)&lt;&gt;0,VLOOKUP($M82,Tabela1[#All],8,FALSE),""),"")</f>
        <v/>
      </c>
      <c r="Q82" s="684" t="str">
        <f>_xlfn.IFNA(IF(VLOOKUP($M82,Tabela1[#All],10,FALSE)&lt;&gt;"0",VLOOKUP($M82,Tabela1[#All],10,FALSE),""),"")</f>
        <v/>
      </c>
      <c r="R82" s="686" t="str">
        <f t="shared" si="366"/>
        <v/>
      </c>
      <c r="S82" s="672" t="str">
        <f t="shared" si="367"/>
        <v/>
      </c>
      <c r="T82" s="672" t="str">
        <f t="shared" si="368"/>
        <v/>
      </c>
      <c r="U82" s="672" t="str">
        <f t="shared" si="369"/>
        <v/>
      </c>
      <c r="V82" s="672" t="str">
        <f t="shared" si="370"/>
        <v/>
      </c>
      <c r="W82" s="672" t="str">
        <f t="shared" si="371"/>
        <v/>
      </c>
      <c r="X82" s="687" t="str">
        <f t="shared" si="372"/>
        <v/>
      </c>
      <c r="Y82" s="686" t="str">
        <f t="shared" si="378"/>
        <v/>
      </c>
      <c r="Z82" s="672" t="str">
        <f t="shared" si="291"/>
        <v/>
      </c>
      <c r="AA82" s="672" t="str">
        <f t="shared" si="291"/>
        <v/>
      </c>
      <c r="AB82" s="679" t="str">
        <f t="shared" si="291"/>
        <v/>
      </c>
      <c r="AC82" s="685" t="str">
        <f>_xlfn.IFNA(IF(INDEX('Tabela kolorów'!$A$1:$AP$42,MATCH(Z82,'Tabela kolorów'!$A$1:$AP$1,0),MATCH(AA82,'Tabela kolorów'!$A$1:$A$42,0))=1,"+","-"),"")</f>
        <v/>
      </c>
      <c r="AD82" s="10" t="str">
        <f>_xlfn.IFNA(IF(INDEX('Tabela kolorów'!$A$1:$AP$42,MATCH(Z82,'Tabela kolorów'!$A$1:$AP$1,0),MATCH(AB82,'Tabela kolorów'!$A$1:$A$42,0))=1,"+","-"),"")</f>
        <v/>
      </c>
      <c r="AE82" s="10" t="str">
        <f>_xlfn.IFNA(IF(INDEX('Tabela kolorów'!$A$1:$AP$42,MATCH(AA82,'Tabela kolorów'!$A$1:$AP$1,0),MATCH(AB82,'Tabela kolorów'!$A$1:$A$42,0))=1,"+","-"),"")</f>
        <v/>
      </c>
      <c r="AF82" s="679" t="str">
        <f t="shared" si="379"/>
        <v/>
      </c>
      <c r="AG82" s="688" t="str">
        <f t="shared" si="373"/>
        <v/>
      </c>
      <c r="AH82" s="701" t="str">
        <f t="shared" si="374"/>
        <v/>
      </c>
      <c r="AK82" s="10">
        <v>75</v>
      </c>
      <c r="AL82" s="672" t="str">
        <f t="shared" ca="1" si="355"/>
        <v/>
      </c>
      <c r="AM82" s="672" t="str">
        <f ca="1">IF(AL82&lt;&gt;"",VLOOKUP(AL82,Tabela1[],3,FALSE),"")</f>
        <v/>
      </c>
      <c r="AN82" s="672" t="str">
        <f t="shared" ca="1" si="388"/>
        <v/>
      </c>
      <c r="AO82" s="672" t="str">
        <f t="shared" ca="1" si="388"/>
        <v/>
      </c>
      <c r="AP82" s="672" t="str">
        <f t="shared" ca="1" si="388"/>
        <v/>
      </c>
      <c r="AQ82" s="672" t="str">
        <f t="shared" ca="1" si="388"/>
        <v/>
      </c>
      <c r="AR82" s="672" t="str">
        <f t="shared" ca="1" si="388"/>
        <v/>
      </c>
      <c r="AS82" s="672" t="str">
        <f t="shared" ca="1" si="388"/>
        <v/>
      </c>
      <c r="AT82" s="672" t="str">
        <f t="shared" ca="1" si="388"/>
        <v/>
      </c>
      <c r="AU82" s="672" t="str">
        <f t="shared" ca="1" si="388"/>
        <v/>
      </c>
      <c r="BG82" s="392"/>
      <c r="BH82">
        <v>14</v>
      </c>
      <c r="BI82" t="str">
        <f t="shared" ca="1" si="292"/>
        <v/>
      </c>
      <c r="BJ82" t="str">
        <f ca="1">_xlfn.IFNA(IF(VLOOKUP($BI82,Tabela1[#All],6,FALSE)&lt;&gt;0,VLOOKUP($BI82,Tabela1[#All],6,FALSE),""),"")</f>
        <v/>
      </c>
      <c r="BK82" t="str">
        <f ca="1">_xlfn.IFNA(IF(VLOOKUP($BI82,Tabela1[#All],7,FALSE)&lt;&gt;0,VLOOKUP($BI82,Tabela1[#All],7,FALSE),""),"")</f>
        <v/>
      </c>
      <c r="BL82" t="str">
        <f ca="1">_xlfn.IFNA(IF(VLOOKUP($BI82,Tabela1[#All],8,FALSE)&lt;&gt;0,VLOOKUP($BI82,Tabela1[#All],8,FALSE),""),"")</f>
        <v/>
      </c>
      <c r="BM82" t="str">
        <f ca="1">_xlfn.IFNA(IF(VLOOKUP($BI82,Tabela1[#All],10,FALSE)&lt;&gt;"0",VLOOKUP($BI82,Tabela1[#All],10,FALSE),""),"")</f>
        <v/>
      </c>
      <c r="BN82" t="str">
        <f t="shared" ca="1" si="293"/>
        <v/>
      </c>
      <c r="BO82" t="str">
        <f t="shared" ca="1" si="294"/>
        <v/>
      </c>
      <c r="BP82" t="str">
        <f t="shared" ca="1" si="295"/>
        <v/>
      </c>
      <c r="BQ82" t="str">
        <f t="shared" ca="1" si="296"/>
        <v/>
      </c>
      <c r="BR82" t="str">
        <f t="shared" ca="1" si="297"/>
        <v/>
      </c>
      <c r="BS82" t="str">
        <f t="shared" ca="1" si="298"/>
        <v/>
      </c>
      <c r="BT82" t="str">
        <f t="shared" ca="1" si="299"/>
        <v/>
      </c>
      <c r="BU82" t="str">
        <f t="shared" ca="1" si="356"/>
        <v/>
      </c>
      <c r="BV82" t="str">
        <f t="shared" ca="1" si="278"/>
        <v/>
      </c>
      <c r="BW82" t="str">
        <f t="shared" ca="1" si="278"/>
        <v/>
      </c>
      <c r="BX82" t="str">
        <f t="shared" ca="1" si="278"/>
        <v/>
      </c>
      <c r="BY82" t="str">
        <f ca="1">_xlfn.IFNA(IF(INDEX('Tabela kolorów'!$A$1:$AP$42,MATCH(BV82,'Tabela kolorów'!$A$1:$AP$1,0),MATCH(BW82,'Tabela kolorów'!$A$1:$A$42,0))=1,"+","-"),"")</f>
        <v/>
      </c>
      <c r="BZ82" s="1" t="str">
        <f ca="1">_xlfn.IFNA(IF(INDEX('Tabela kolorów'!$A$1:$AP$42,MATCH(BV82,'Tabela kolorów'!$A$1:$AP$1,0),MATCH(BX82,'Tabela kolorów'!$A$1:$A$42,0))=1,"+","-"),"")</f>
        <v/>
      </c>
      <c r="CA82" s="1" t="str">
        <f ca="1">_xlfn.IFNA(IF(INDEX('Tabela kolorów'!$A$1:$AP$42,MATCH(BW82,'Tabela kolorów'!$A$1:$AP$1,0),MATCH(BX82,'Tabela kolorów'!$A$1:$A$42,0))=1,"+","-"),"")</f>
        <v/>
      </c>
      <c r="CB82" t="str">
        <f t="shared" ca="1" si="357"/>
        <v/>
      </c>
      <c r="CC82" t="str">
        <f t="shared" ca="1" si="300"/>
        <v/>
      </c>
      <c r="CD82" t="str">
        <f t="shared" ca="1" si="301"/>
        <v/>
      </c>
      <c r="CG82">
        <v>76</v>
      </c>
      <c r="CH82" t="str">
        <f t="shared" ca="1" si="302"/>
        <v/>
      </c>
      <c r="CI82" t="str">
        <f ca="1">IF(CH82&lt;&gt;"",VLOOKUP(CH82,Tabela1[],3,FALSE),"")</f>
        <v/>
      </c>
      <c r="CJ82" t="str">
        <f t="shared" ca="1" si="381"/>
        <v/>
      </c>
      <c r="CK82" t="str">
        <f t="shared" ca="1" si="381"/>
        <v/>
      </c>
      <c r="CL82" t="str">
        <f t="shared" ca="1" si="381"/>
        <v/>
      </c>
      <c r="CM82" t="str">
        <f t="shared" ca="1" si="381"/>
        <v/>
      </c>
      <c r="CN82" t="str">
        <f t="shared" ca="1" si="381"/>
        <v/>
      </c>
      <c r="CO82" t="str">
        <f t="shared" ca="1" si="381"/>
        <v/>
      </c>
      <c r="CP82" t="str">
        <f t="shared" ca="1" si="381"/>
        <v/>
      </c>
      <c r="CQ82" t="str">
        <f t="shared" ca="1" si="381"/>
        <v/>
      </c>
      <c r="DB82">
        <v>14</v>
      </c>
      <c r="DC82" t="str">
        <f t="shared" ca="1" si="303"/>
        <v/>
      </c>
      <c r="DD82" t="str">
        <f ca="1">_xlfn.IFNA(IF(VLOOKUP($DC82,Tabela1[#All],6,FALSE)&lt;&gt;0,VLOOKUP($DC82,Tabela1[#All],6,FALSE),""),"")</f>
        <v/>
      </c>
      <c r="DE82" t="str">
        <f ca="1">_xlfn.IFNA(IF(VLOOKUP($DC82,Tabela1[#All],7,FALSE)&lt;&gt;0,VLOOKUP($DC82,Tabela1[#All],7,FALSE),""),"")</f>
        <v/>
      </c>
      <c r="DF82" t="str">
        <f ca="1">_xlfn.IFNA(IF(VLOOKUP($DC82,Tabela1[#All],8,FALSE)&lt;&gt;0,VLOOKUP($DC82,Tabela1[#All],8,FALSE),""),"")</f>
        <v/>
      </c>
      <c r="DG82" t="str">
        <f ca="1">_xlfn.IFNA(IF(VLOOKUP($DC82,Tabela1[#All],10,FALSE)&lt;&gt;"0",VLOOKUP($DC82,Tabela1[#All],10,FALSE),""),"")</f>
        <v/>
      </c>
      <c r="DH82" t="str">
        <f t="shared" ca="1" si="304"/>
        <v/>
      </c>
      <c r="DI82" t="str">
        <f t="shared" ca="1" si="305"/>
        <v/>
      </c>
      <c r="DJ82" t="str">
        <f t="shared" ca="1" si="306"/>
        <v/>
      </c>
      <c r="DK82" t="str">
        <f t="shared" ca="1" si="307"/>
        <v/>
      </c>
      <c r="DL82" t="str">
        <f t="shared" ca="1" si="308"/>
        <v/>
      </c>
      <c r="DM82" t="str">
        <f t="shared" ca="1" si="309"/>
        <v/>
      </c>
      <c r="DN82" t="str">
        <f t="shared" ca="1" si="310"/>
        <v/>
      </c>
      <c r="DO82" t="str">
        <f t="shared" ca="1" si="382"/>
        <v/>
      </c>
      <c r="DP82" t="str">
        <f t="shared" ca="1" si="280"/>
        <v/>
      </c>
      <c r="DQ82" t="str">
        <f t="shared" ca="1" si="280"/>
        <v/>
      </c>
      <c r="DR82" t="str">
        <f t="shared" ca="1" si="280"/>
        <v/>
      </c>
      <c r="DS82" t="str">
        <f ca="1">_xlfn.IFNA(IF(INDEX('Tabela kolorów'!$A$1:$AP$42,MATCH(DP82,'Tabela kolorów'!$A$1:$AP$1,0),MATCH(DQ82,'Tabela kolorów'!$A$1:$A$42,0))=1,"+","-"),"")</f>
        <v/>
      </c>
      <c r="DT82" s="1" t="str">
        <f ca="1">_xlfn.IFNA(IF(INDEX('Tabela kolorów'!$A$1:$AP$42,MATCH(DP82,'Tabela kolorów'!$A$1:$AP$1,0),MATCH(DR82,'Tabela kolorów'!$A$1:$A$42,0))=1,"+","-"),"")</f>
        <v/>
      </c>
      <c r="DU82" s="1" t="str">
        <f ca="1">_xlfn.IFNA(IF(INDEX('Tabela kolorów'!$A$1:$AP$42,MATCH(DQ82,'Tabela kolorów'!$A$1:$AP$1,0),MATCH(DR82,'Tabela kolorów'!$A$1:$A$42,0))=1,"+","-"),"")</f>
        <v/>
      </c>
      <c r="DV82" t="str">
        <f t="shared" ca="1" si="358"/>
        <v/>
      </c>
      <c r="DW82" t="str">
        <f t="shared" ca="1" si="311"/>
        <v/>
      </c>
      <c r="DX82" t="str">
        <f t="shared" ca="1" si="312"/>
        <v/>
      </c>
      <c r="EA82">
        <v>76</v>
      </c>
      <c r="EB82" t="str">
        <f t="shared" ca="1" si="313"/>
        <v/>
      </c>
      <c r="EC82" t="str">
        <f ca="1">IF(EB82&lt;&gt;"",VLOOKUP(EB82,Tabela1[],3,FALSE),"")</f>
        <v/>
      </c>
      <c r="ED82" t="str">
        <f t="shared" ca="1" si="383"/>
        <v/>
      </c>
      <c r="EE82" t="str">
        <f t="shared" ca="1" si="383"/>
        <v/>
      </c>
      <c r="EF82" t="str">
        <f t="shared" ca="1" si="383"/>
        <v/>
      </c>
      <c r="EG82" t="str">
        <f t="shared" ca="1" si="383"/>
        <v/>
      </c>
      <c r="EH82" t="str">
        <f t="shared" ca="1" si="383"/>
        <v/>
      </c>
      <c r="EI82" t="str">
        <f t="shared" ca="1" si="383"/>
        <v/>
      </c>
      <c r="EJ82" t="str">
        <f t="shared" ca="1" si="383"/>
        <v/>
      </c>
      <c r="EK82" t="str">
        <f t="shared" ca="1" si="383"/>
        <v/>
      </c>
      <c r="EV82">
        <v>14</v>
      </c>
      <c r="EW82" t="str">
        <f t="shared" ca="1" si="314"/>
        <v/>
      </c>
      <c r="EX82" t="str">
        <f ca="1">_xlfn.IFNA(IF(VLOOKUP($EW82,Tabela1[#All],6,FALSE)&lt;&gt;0,VLOOKUP($EW82,Tabela1[#All],6,FALSE),""),"")</f>
        <v/>
      </c>
      <c r="EY82" t="str">
        <f ca="1">_xlfn.IFNA(IF(VLOOKUP($EW82,Tabela1[#All],7,FALSE)&lt;&gt;0,VLOOKUP($EW82,Tabela1[#All],7,FALSE),""),"")</f>
        <v/>
      </c>
      <c r="EZ82" t="str">
        <f ca="1">_xlfn.IFNA(IF(VLOOKUP($EW82,Tabela1[#All],8,FALSE)&lt;&gt;0,VLOOKUP($EW82,Tabela1[#All],8,FALSE),""),"")</f>
        <v/>
      </c>
      <c r="FA82" t="str">
        <f ca="1">_xlfn.IFNA(IF(VLOOKUP($EW82,Tabela1[#All],10,FALSE)&lt;&gt;"0",VLOOKUP($EW82,Tabela1[#All],10,FALSE),""),"")</f>
        <v/>
      </c>
      <c r="FB82" t="str">
        <f t="shared" ca="1" si="315"/>
        <v/>
      </c>
      <c r="FC82" t="str">
        <f t="shared" ca="1" si="316"/>
        <v/>
      </c>
      <c r="FD82" t="str">
        <f t="shared" ca="1" si="317"/>
        <v/>
      </c>
      <c r="FE82" t="str">
        <f t="shared" ca="1" si="318"/>
        <v/>
      </c>
      <c r="FF82" t="str">
        <f t="shared" ca="1" si="319"/>
        <v/>
      </c>
      <c r="FG82" t="str">
        <f t="shared" ca="1" si="320"/>
        <v/>
      </c>
      <c r="FH82" t="str">
        <f t="shared" ca="1" si="321"/>
        <v/>
      </c>
      <c r="FI82" t="str">
        <f t="shared" ca="1" si="359"/>
        <v/>
      </c>
      <c r="FJ82" t="str">
        <f t="shared" ca="1" si="282"/>
        <v/>
      </c>
      <c r="FK82" t="str">
        <f t="shared" ca="1" si="282"/>
        <v/>
      </c>
      <c r="FL82" t="str">
        <f t="shared" ca="1" si="282"/>
        <v/>
      </c>
      <c r="FM82" t="str">
        <f ca="1">_xlfn.IFNA(IF(INDEX('Tabela kolorów'!$A$1:$AP$42,MATCH(FJ82,'Tabela kolorów'!$A$1:$AP$1,0),MATCH(FK82,'Tabela kolorów'!$A$1:$A$42,0))=1,"+","-"),"")</f>
        <v/>
      </c>
      <c r="FN82" s="1" t="str">
        <f ca="1">_xlfn.IFNA(IF(INDEX('Tabela kolorów'!$A$1:$AP$42,MATCH(FJ82,'Tabela kolorów'!$A$1:$AP$1,0),MATCH(FL82,'Tabela kolorów'!$A$1:$A$42,0))=1,"+","-"),"")</f>
        <v/>
      </c>
      <c r="FO82" s="1" t="str">
        <f ca="1">_xlfn.IFNA(IF(INDEX('Tabela kolorów'!$A$1:$AP$42,MATCH(FK82,'Tabela kolorów'!$A$1:$AP$1,0),MATCH(FL82,'Tabela kolorów'!$A$1:$A$42,0))=1,"+","-"),"")</f>
        <v/>
      </c>
      <c r="FP82" t="str">
        <f t="shared" ca="1" si="375"/>
        <v/>
      </c>
      <c r="FQ82" t="str">
        <f t="shared" ca="1" si="322"/>
        <v/>
      </c>
      <c r="FR82" t="str">
        <f t="shared" ca="1" si="323"/>
        <v/>
      </c>
      <c r="FU82">
        <v>76</v>
      </c>
      <c r="FV82" t="str">
        <f t="shared" ca="1" si="324"/>
        <v/>
      </c>
      <c r="FW82" t="str">
        <f ca="1">IF(FV82&lt;&gt;"",VLOOKUP(FV82,Tabela1[],3,FALSE),"")</f>
        <v/>
      </c>
      <c r="FX82" t="str">
        <f t="shared" ca="1" si="384"/>
        <v/>
      </c>
      <c r="FY82" t="str">
        <f t="shared" ca="1" si="384"/>
        <v/>
      </c>
      <c r="FZ82" t="str">
        <f t="shared" ca="1" si="384"/>
        <v/>
      </c>
      <c r="GA82" t="str">
        <f t="shared" ca="1" si="384"/>
        <v/>
      </c>
      <c r="GB82" t="str">
        <f t="shared" ca="1" si="384"/>
        <v/>
      </c>
      <c r="GC82" t="str">
        <f t="shared" ca="1" si="384"/>
        <v/>
      </c>
      <c r="GD82" t="str">
        <f t="shared" ca="1" si="384"/>
        <v/>
      </c>
      <c r="GE82" t="str">
        <f t="shared" ca="1" si="384"/>
        <v/>
      </c>
      <c r="GP82">
        <v>14</v>
      </c>
      <c r="GQ82" t="str">
        <f t="shared" ca="1" si="325"/>
        <v/>
      </c>
      <c r="GR82" t="str">
        <f ca="1">_xlfn.IFNA(IF(VLOOKUP($GQ82,Tabela1[#All],6,FALSE)&lt;&gt;0,VLOOKUP($GQ82,Tabela1[#All],6,FALSE),""),"")</f>
        <v/>
      </c>
      <c r="GS82" t="str">
        <f ca="1">_xlfn.IFNA(IF(VLOOKUP($GQ82,Tabela1[#All],7,FALSE)&lt;&gt;0,VLOOKUP($GQ82,Tabela1[#All],7,FALSE),""),"")</f>
        <v/>
      </c>
      <c r="GT82" t="str">
        <f ca="1">_xlfn.IFNA(IF(VLOOKUP($GQ82,Tabela1[#All],8,FALSE)&lt;&gt;0,VLOOKUP($GQ82,Tabela1[#All],8,FALSE),""),"")</f>
        <v/>
      </c>
      <c r="GU82" t="str">
        <f ca="1">_xlfn.IFNA(IF(VLOOKUP($GQ82,Tabela1[#All],10,FALSE)&lt;&gt;"0",VLOOKUP($GQ82,Tabela1[#All],10,FALSE),""),"")</f>
        <v/>
      </c>
      <c r="GV82" t="str">
        <f t="shared" ca="1" si="326"/>
        <v/>
      </c>
      <c r="GW82" t="str">
        <f t="shared" ca="1" si="327"/>
        <v/>
      </c>
      <c r="GX82" t="str">
        <f t="shared" ca="1" si="328"/>
        <v/>
      </c>
      <c r="GY82" t="str">
        <f t="shared" ca="1" si="329"/>
        <v/>
      </c>
      <c r="GZ82" t="str">
        <f t="shared" ca="1" si="330"/>
        <v/>
      </c>
      <c r="HA82" t="str">
        <f t="shared" ca="1" si="331"/>
        <v/>
      </c>
      <c r="HB82" t="str">
        <f t="shared" ca="1" si="332"/>
        <v/>
      </c>
      <c r="HC82" t="str">
        <f t="shared" ca="1" si="360"/>
        <v/>
      </c>
      <c r="HD82" t="str">
        <f t="shared" ca="1" si="284"/>
        <v/>
      </c>
      <c r="HE82" t="str">
        <f t="shared" ca="1" si="284"/>
        <v/>
      </c>
      <c r="HF82" t="str">
        <f t="shared" ca="1" si="284"/>
        <v/>
      </c>
      <c r="HG82" t="str">
        <f ca="1">_xlfn.IFNA(IF(INDEX('Tabela kolorów'!$A$1:$AP$42,MATCH(HD82,'Tabela kolorów'!$A$1:$AP$1,0),MATCH(HE82,'Tabela kolorów'!$A$1:$A$42,0))=1,"+","-"),"")</f>
        <v/>
      </c>
      <c r="HH82" s="1" t="str">
        <f ca="1">_xlfn.IFNA(IF(INDEX('Tabela kolorów'!$A$1:$AP$42,MATCH(HD82,'Tabela kolorów'!$A$1:$AP$1,0),MATCH(HF82,'Tabela kolorów'!$A$1:$A$42,0))=1,"+","-"),"")</f>
        <v/>
      </c>
      <c r="HI82" s="1" t="str">
        <f ca="1">_xlfn.IFNA(IF(INDEX('Tabela kolorów'!$A$1:$AP$42,MATCH(HE82,'Tabela kolorów'!$A$1:$AP$1,0),MATCH(HF82,'Tabela kolorów'!$A$1:$A$42,0))=1,"+","-"),"")</f>
        <v/>
      </c>
      <c r="HJ82" t="str">
        <f t="shared" ca="1" si="376"/>
        <v/>
      </c>
      <c r="HK82" t="str">
        <f t="shared" ca="1" si="333"/>
        <v/>
      </c>
      <c r="HL82" t="str">
        <f t="shared" ca="1" si="334"/>
        <v/>
      </c>
      <c r="HO82">
        <v>76</v>
      </c>
      <c r="HP82" t="str">
        <f t="shared" ca="1" si="335"/>
        <v/>
      </c>
      <c r="HQ82" t="str">
        <f ca="1">IF(HP82&lt;&gt;"",VLOOKUP(HP82,Tabela1[],3,FALSE),"")</f>
        <v/>
      </c>
      <c r="HR82" t="str">
        <f t="shared" ca="1" si="385"/>
        <v/>
      </c>
      <c r="HS82" t="str">
        <f t="shared" ca="1" si="385"/>
        <v/>
      </c>
      <c r="HT82" t="str">
        <f t="shared" ca="1" si="385"/>
        <v/>
      </c>
      <c r="HU82" t="str">
        <f t="shared" ca="1" si="385"/>
        <v/>
      </c>
      <c r="HV82" t="str">
        <f t="shared" ca="1" si="385"/>
        <v/>
      </c>
      <c r="HW82" t="str">
        <f t="shared" ca="1" si="385"/>
        <v/>
      </c>
      <c r="HX82" t="str">
        <f t="shared" ca="1" si="385"/>
        <v/>
      </c>
      <c r="HY82" t="str">
        <f t="shared" ca="1" si="385"/>
        <v/>
      </c>
      <c r="IJ82">
        <v>14</v>
      </c>
      <c r="IK82" t="str">
        <f t="shared" ca="1" si="336"/>
        <v/>
      </c>
      <c r="IL82" t="str">
        <f ca="1">_xlfn.IFNA(IF(VLOOKUP($IK82,Tabela1[#All],6,FALSE)&lt;&gt;0,VLOOKUP($IK82,Tabela1[#All],6,FALSE),""),"")</f>
        <v/>
      </c>
      <c r="IM82" t="str">
        <f ca="1">_xlfn.IFNA(IF(VLOOKUP($IK82,Tabela1[#All],7,FALSE)&lt;&gt;0,VLOOKUP($IK82,Tabela1[#All],7,FALSE),""),"")</f>
        <v/>
      </c>
      <c r="IN82" t="str">
        <f ca="1">_xlfn.IFNA(IF(VLOOKUP($IK82,Tabela1[#All],8,FALSE)&lt;&gt;0,VLOOKUP($IK82,Tabela1[#All],8,FALSE),""),"")</f>
        <v/>
      </c>
      <c r="IO82" t="str">
        <f ca="1">_xlfn.IFNA(IF(VLOOKUP($IK82,Tabela1[#All],10,FALSE)&lt;&gt;"0",VLOOKUP($IK82,Tabela1[#All],10,FALSE),""),"")</f>
        <v/>
      </c>
      <c r="IP82" t="str">
        <f t="shared" ca="1" si="337"/>
        <v/>
      </c>
      <c r="IQ82" t="str">
        <f t="shared" ca="1" si="338"/>
        <v/>
      </c>
      <c r="IR82" t="str">
        <f t="shared" ca="1" si="339"/>
        <v/>
      </c>
      <c r="IS82" t="str">
        <f t="shared" ca="1" si="340"/>
        <v/>
      </c>
      <c r="IT82" t="str">
        <f t="shared" ca="1" si="341"/>
        <v/>
      </c>
      <c r="IU82" t="str">
        <f t="shared" ca="1" si="342"/>
        <v/>
      </c>
      <c r="IV82" t="str">
        <f t="shared" ca="1" si="343"/>
        <v/>
      </c>
      <c r="IW82" t="str">
        <f t="shared" ca="1" si="361"/>
        <v/>
      </c>
      <c r="IX82" t="str">
        <f t="shared" ca="1" si="286"/>
        <v/>
      </c>
      <c r="IY82" t="str">
        <f t="shared" ca="1" si="286"/>
        <v/>
      </c>
      <c r="IZ82" t="str">
        <f t="shared" ca="1" si="286"/>
        <v/>
      </c>
      <c r="JA82" t="str">
        <f ca="1">_xlfn.IFNA(IF(INDEX('Tabela kolorów'!$A$1:$AP$42,MATCH(IX82,'Tabela kolorów'!$A$1:$AP$1,0),MATCH(IY82,'Tabela kolorów'!$A$1:$A$42,0))=1,"+","-"),"")</f>
        <v/>
      </c>
      <c r="JB82" s="1" t="str">
        <f ca="1">_xlfn.IFNA(IF(INDEX('Tabela kolorów'!$A$1:$AP$42,MATCH(IX82,'Tabela kolorów'!$A$1:$AP$1,0),MATCH(IZ82,'Tabela kolorów'!$A$1:$A$42,0))=1,"+","-"),"")</f>
        <v/>
      </c>
      <c r="JC82" s="1" t="str">
        <f ca="1">_xlfn.IFNA(IF(INDEX('Tabela kolorów'!$A$1:$AP$42,MATCH(IY82,'Tabela kolorów'!$A$1:$AP$1,0),MATCH(IZ82,'Tabela kolorów'!$A$1:$A$42,0))=1,"+","-"),"")</f>
        <v/>
      </c>
      <c r="JD82" t="str">
        <f t="shared" ca="1" si="377"/>
        <v/>
      </c>
      <c r="JE82" t="str">
        <f t="shared" ca="1" si="344"/>
        <v/>
      </c>
      <c r="JF82" t="str">
        <f t="shared" ca="1" si="345"/>
        <v/>
      </c>
      <c r="JI82">
        <v>76</v>
      </c>
      <c r="JJ82" t="str">
        <f t="shared" ca="1" si="346"/>
        <v/>
      </c>
      <c r="JK82" t="str">
        <f ca="1">IF(JJ82&lt;&gt;"",VLOOKUP(JJ82,Tabela1[],3,FALSE),"")</f>
        <v/>
      </c>
      <c r="JL82" t="str">
        <f t="shared" ca="1" si="386"/>
        <v/>
      </c>
      <c r="JM82" t="str">
        <f t="shared" ca="1" si="386"/>
        <v/>
      </c>
      <c r="JN82" t="str">
        <f t="shared" ca="1" si="386"/>
        <v/>
      </c>
      <c r="JO82" t="str">
        <f t="shared" ca="1" si="386"/>
        <v/>
      </c>
      <c r="JP82" t="str">
        <f t="shared" ca="1" si="386"/>
        <v/>
      </c>
      <c r="JQ82" t="str">
        <f t="shared" ca="1" si="386"/>
        <v/>
      </c>
      <c r="JR82" t="str">
        <f t="shared" ca="1" si="386"/>
        <v/>
      </c>
      <c r="JS82" t="str">
        <f t="shared" ca="1" si="386"/>
        <v/>
      </c>
      <c r="KD82">
        <v>14</v>
      </c>
      <c r="KE82" t="str">
        <f t="shared" ca="1" si="347"/>
        <v/>
      </c>
      <c r="KF82" t="str">
        <f ca="1">_xlfn.IFNA(IF(VLOOKUP($KE82,Tabela1[#All],6,FALSE)&lt;&gt;0,VLOOKUP($KE82,Tabela1[#All],6,FALSE),""),"")</f>
        <v/>
      </c>
      <c r="KG82" t="str">
        <f ca="1">_xlfn.IFNA(IF(VLOOKUP($KE82,Tabela1[#All],7,FALSE)&lt;&gt;0,VLOOKUP($KE82,Tabela1[#All],7,FALSE),""),"")</f>
        <v/>
      </c>
      <c r="KH82" t="str">
        <f ca="1">_xlfn.IFNA(IF(VLOOKUP($KE82,Tabela1[#All],8,FALSE)&lt;&gt;0,VLOOKUP($KE82,Tabela1[#All],8,FALSE),""),"")</f>
        <v/>
      </c>
      <c r="KI82" t="str">
        <f ca="1">_xlfn.IFNA(IF(VLOOKUP($KE82,Tabela1[#All],10,FALSE)&lt;&gt;"0",VLOOKUP($KE82,Tabela1[#All],10,FALSE),""),"")</f>
        <v/>
      </c>
      <c r="KJ82" t="str">
        <f t="shared" ca="1" si="362"/>
        <v/>
      </c>
      <c r="KK82" t="str">
        <f t="shared" ca="1" si="363"/>
        <v/>
      </c>
      <c r="KL82" t="str">
        <f t="shared" ca="1" si="364"/>
        <v/>
      </c>
      <c r="KM82" t="str">
        <f t="shared" ca="1" si="348"/>
        <v/>
      </c>
      <c r="KN82" t="str">
        <f t="shared" ca="1" si="349"/>
        <v/>
      </c>
      <c r="KO82" t="str">
        <f t="shared" ca="1" si="350"/>
        <v/>
      </c>
      <c r="KP82" t="str">
        <f t="shared" ca="1" si="351"/>
        <v/>
      </c>
      <c r="KQ82" t="str">
        <f t="shared" ca="1" si="365"/>
        <v/>
      </c>
      <c r="KR82" t="str">
        <f t="shared" ca="1" si="288"/>
        <v/>
      </c>
      <c r="KS82" t="str">
        <f t="shared" ca="1" si="288"/>
        <v/>
      </c>
      <c r="KT82" t="str">
        <f t="shared" ca="1" si="288"/>
        <v/>
      </c>
      <c r="KU82" t="str">
        <f ca="1">_xlfn.IFNA(IF(INDEX('Tabela kolorów'!$A$1:$AP$42,MATCH(KR82,'Tabela kolorów'!$A$1:$AP$1,0),MATCH(KS82,'Tabela kolorów'!$A$1:$A$42,0))=1,"+","-"),"")</f>
        <v/>
      </c>
      <c r="KV82" s="1" t="str">
        <f ca="1">_xlfn.IFNA(IF(INDEX('Tabela kolorów'!$A$1:$AP$42,MATCH(KR82,'Tabela kolorów'!$A$1:$AP$1,0),MATCH(KT82,'Tabela kolorów'!$A$1:$A$42,0))=1,"+","-"),"")</f>
        <v/>
      </c>
      <c r="KW82" s="1" t="str">
        <f ca="1">_xlfn.IFNA(IF(INDEX('Tabela kolorów'!$A$1:$AP$42,MATCH(KS82,'Tabela kolorów'!$A$1:$AP$1,0),MATCH(KT82,'Tabela kolorów'!$A$1:$A$42,0))=1,"+","-"),"")</f>
        <v/>
      </c>
      <c r="KX82" t="str">
        <f t="shared" ca="1" si="380"/>
        <v/>
      </c>
      <c r="KY82" t="str">
        <f t="shared" ca="1" si="352"/>
        <v/>
      </c>
      <c r="KZ82" t="str">
        <f t="shared" ca="1" si="353"/>
        <v/>
      </c>
      <c r="LC82">
        <v>76</v>
      </c>
      <c r="LD82" t="str">
        <f t="shared" ca="1" si="354"/>
        <v/>
      </c>
      <c r="LE82" t="str">
        <f ca="1">IF(LD82&lt;&gt;"",VLOOKUP(LD82,Tabela1[],3,FALSE),"")</f>
        <v/>
      </c>
      <c r="LF82" t="str">
        <f t="shared" ca="1" si="387"/>
        <v/>
      </c>
      <c r="LG82" t="str">
        <f t="shared" ca="1" si="387"/>
        <v/>
      </c>
      <c r="LH82" t="str">
        <f t="shared" ca="1" si="387"/>
        <v/>
      </c>
      <c r="LI82" t="str">
        <f t="shared" ca="1" si="387"/>
        <v/>
      </c>
      <c r="LJ82" t="str">
        <f t="shared" ca="1" si="387"/>
        <v/>
      </c>
      <c r="LK82" t="str">
        <f t="shared" ca="1" si="387"/>
        <v/>
      </c>
      <c r="LL82" t="str">
        <f t="shared" ca="1" si="387"/>
        <v/>
      </c>
      <c r="LM82" t="str">
        <f t="shared" ca="1" si="387"/>
        <v/>
      </c>
    </row>
    <row r="83" spans="12:325" x14ac:dyDescent="0.3">
      <c r="L83" s="679">
        <v>13</v>
      </c>
      <c r="N83" s="672" t="str">
        <f>_xlfn.IFNA(IF(VLOOKUP($M83,Tabela1[#All],6,FALSE)&lt;&gt;0,VLOOKUP($M83,Tabela1[#All],6,FALSE),""),"")</f>
        <v/>
      </c>
      <c r="O83" s="672" t="str">
        <f>_xlfn.IFNA(IF(VLOOKUP($M83,Tabela1[#All],7,FALSE)&lt;&gt;0,VLOOKUP($M83,Tabela1[#All],7,FALSE),""),"")</f>
        <v/>
      </c>
      <c r="P83" s="672" t="str">
        <f>_xlfn.IFNA(IF(VLOOKUP($M83,Tabela1[#All],8,FALSE)&lt;&gt;0,VLOOKUP($M83,Tabela1[#All],8,FALSE),""),"")</f>
        <v/>
      </c>
      <c r="Q83" s="684" t="str">
        <f>_xlfn.IFNA(IF(VLOOKUP($M83,Tabela1[#All],10,FALSE)&lt;&gt;"0",VLOOKUP($M83,Tabela1[#All],10,FALSE),""),"")</f>
        <v/>
      </c>
      <c r="R83" s="686" t="str">
        <f t="shared" si="366"/>
        <v/>
      </c>
      <c r="S83" s="672" t="str">
        <f t="shared" si="367"/>
        <v/>
      </c>
      <c r="T83" s="672" t="str">
        <f t="shared" si="368"/>
        <v/>
      </c>
      <c r="U83" s="672" t="str">
        <f t="shared" si="369"/>
        <v/>
      </c>
      <c r="V83" s="672" t="str">
        <f t="shared" si="370"/>
        <v/>
      </c>
      <c r="W83" s="672" t="str">
        <f t="shared" si="371"/>
        <v/>
      </c>
      <c r="X83" s="687" t="str">
        <f t="shared" si="372"/>
        <v/>
      </c>
      <c r="Y83" s="686" t="str">
        <f t="shared" si="378"/>
        <v/>
      </c>
      <c r="Z83" s="672" t="str">
        <f t="shared" si="291"/>
        <v/>
      </c>
      <c r="AA83" s="672" t="str">
        <f t="shared" si="291"/>
        <v/>
      </c>
      <c r="AB83" s="679" t="str">
        <f t="shared" si="291"/>
        <v/>
      </c>
      <c r="AC83" s="685" t="str">
        <f>_xlfn.IFNA(IF(INDEX('Tabela kolorów'!$A$1:$AP$42,MATCH(Z83,'Tabela kolorów'!$A$1:$AP$1,0),MATCH(AA83,'Tabela kolorów'!$A$1:$A$42,0))=1,"+","-"),"")</f>
        <v/>
      </c>
      <c r="AD83" s="10" t="str">
        <f>_xlfn.IFNA(IF(INDEX('Tabela kolorów'!$A$1:$AP$42,MATCH(Z83,'Tabela kolorów'!$A$1:$AP$1,0),MATCH(AB83,'Tabela kolorów'!$A$1:$A$42,0))=1,"+","-"),"")</f>
        <v/>
      </c>
      <c r="AE83" s="10" t="str">
        <f>_xlfn.IFNA(IF(INDEX('Tabela kolorów'!$A$1:$AP$42,MATCH(AA83,'Tabela kolorów'!$A$1:$AP$1,0),MATCH(AB83,'Tabela kolorów'!$A$1:$A$42,0))=1,"+","-"),"")</f>
        <v/>
      </c>
      <c r="AF83" s="679" t="str">
        <f t="shared" si="379"/>
        <v/>
      </c>
      <c r="AG83" s="688" t="str">
        <f t="shared" si="373"/>
        <v/>
      </c>
      <c r="AH83" s="701" t="str">
        <f t="shared" si="374"/>
        <v/>
      </c>
      <c r="AK83" s="10">
        <v>76</v>
      </c>
      <c r="AL83" s="672" t="str">
        <f t="shared" ca="1" si="355"/>
        <v/>
      </c>
      <c r="AM83" s="672" t="str">
        <f ca="1">IF(AL83&lt;&gt;"",VLOOKUP(AL83,Tabela1[],3,FALSE),"")</f>
        <v/>
      </c>
      <c r="AN83" s="672" t="str">
        <f t="shared" ca="1" si="388"/>
        <v/>
      </c>
      <c r="AO83" s="672" t="str">
        <f t="shared" ca="1" si="388"/>
        <v/>
      </c>
      <c r="AP83" s="672" t="str">
        <f t="shared" ca="1" si="388"/>
        <v/>
      </c>
      <c r="AQ83" s="672" t="str">
        <f t="shared" ca="1" si="388"/>
        <v/>
      </c>
      <c r="AR83" s="672" t="str">
        <f t="shared" ca="1" si="388"/>
        <v/>
      </c>
      <c r="AS83" s="672" t="str">
        <f t="shared" ca="1" si="388"/>
        <v/>
      </c>
      <c r="AT83" s="672" t="str">
        <f t="shared" ca="1" si="388"/>
        <v/>
      </c>
      <c r="AU83" s="672" t="str">
        <f t="shared" ca="1" si="388"/>
        <v/>
      </c>
      <c r="BG83" s="392"/>
      <c r="BH83">
        <v>15</v>
      </c>
      <c r="BI83" t="str">
        <f t="shared" ca="1" si="292"/>
        <v/>
      </c>
      <c r="BJ83" t="str">
        <f ca="1">_xlfn.IFNA(IF(VLOOKUP($BI83,Tabela1[#All],6,FALSE)&lt;&gt;0,VLOOKUP($BI83,Tabela1[#All],6,FALSE),""),"")</f>
        <v/>
      </c>
      <c r="BK83" t="str">
        <f ca="1">_xlfn.IFNA(IF(VLOOKUP($BI83,Tabela1[#All],7,FALSE)&lt;&gt;0,VLOOKUP($BI83,Tabela1[#All],7,FALSE),""),"")</f>
        <v/>
      </c>
      <c r="BL83" t="str">
        <f ca="1">_xlfn.IFNA(IF(VLOOKUP($BI83,Tabela1[#All],8,FALSE)&lt;&gt;0,VLOOKUP($BI83,Tabela1[#All],8,FALSE),""),"")</f>
        <v/>
      </c>
      <c r="BM83" t="str">
        <f ca="1">_xlfn.IFNA(IF(VLOOKUP($BI83,Tabela1[#All],10,FALSE)&lt;&gt;"0",VLOOKUP($BI83,Tabela1[#All],10,FALSE),""),"")</f>
        <v/>
      </c>
      <c r="BN83" t="str">
        <f t="shared" ca="1" si="293"/>
        <v/>
      </c>
      <c r="BO83" t="str">
        <f t="shared" ca="1" si="294"/>
        <v/>
      </c>
      <c r="BP83" t="str">
        <f t="shared" ca="1" si="295"/>
        <v/>
      </c>
      <c r="BQ83" t="str">
        <f t="shared" ca="1" si="296"/>
        <v/>
      </c>
      <c r="BR83" t="str">
        <f t="shared" ca="1" si="297"/>
        <v/>
      </c>
      <c r="BS83" t="str">
        <f t="shared" ca="1" si="298"/>
        <v/>
      </c>
      <c r="BT83" t="str">
        <f t="shared" ca="1" si="299"/>
        <v/>
      </c>
      <c r="BU83" t="str">
        <f t="shared" ca="1" si="356"/>
        <v/>
      </c>
      <c r="BV83" t="str">
        <f t="shared" ca="1" si="278"/>
        <v/>
      </c>
      <c r="BW83" t="str">
        <f t="shared" ca="1" si="278"/>
        <v/>
      </c>
      <c r="BX83" t="str">
        <f t="shared" ca="1" si="278"/>
        <v/>
      </c>
      <c r="BY83" t="str">
        <f ca="1">_xlfn.IFNA(IF(INDEX('Tabela kolorów'!$A$1:$AP$42,MATCH(BV83,'Tabela kolorów'!$A$1:$AP$1,0),MATCH(BW83,'Tabela kolorów'!$A$1:$A$42,0))=1,"+","-"),"")</f>
        <v/>
      </c>
      <c r="BZ83" s="1" t="str">
        <f ca="1">_xlfn.IFNA(IF(INDEX('Tabela kolorów'!$A$1:$AP$42,MATCH(BV83,'Tabela kolorów'!$A$1:$AP$1,0),MATCH(BX83,'Tabela kolorów'!$A$1:$A$42,0))=1,"+","-"),"")</f>
        <v/>
      </c>
      <c r="CA83" s="1" t="str">
        <f ca="1">_xlfn.IFNA(IF(INDEX('Tabela kolorów'!$A$1:$AP$42,MATCH(BW83,'Tabela kolorów'!$A$1:$AP$1,0),MATCH(BX83,'Tabela kolorów'!$A$1:$A$42,0))=1,"+","-"),"")</f>
        <v/>
      </c>
      <c r="CB83" t="str">
        <f t="shared" ca="1" si="357"/>
        <v/>
      </c>
      <c r="CC83" t="str">
        <f t="shared" ca="1" si="300"/>
        <v/>
      </c>
      <c r="CD83" t="str">
        <f t="shared" ca="1" si="301"/>
        <v/>
      </c>
      <c r="CG83">
        <v>77</v>
      </c>
      <c r="CH83" t="str">
        <f t="shared" ca="1" si="302"/>
        <v/>
      </c>
      <c r="CI83" t="str">
        <f ca="1">IF(CH83&lt;&gt;"",VLOOKUP(CH83,Tabela1[],3,FALSE),"")</f>
        <v/>
      </c>
      <c r="CJ83" t="str">
        <f t="shared" ca="1" si="381"/>
        <v/>
      </c>
      <c r="CK83" t="str">
        <f t="shared" ca="1" si="381"/>
        <v/>
      </c>
      <c r="CL83" t="str">
        <f t="shared" ca="1" si="381"/>
        <v/>
      </c>
      <c r="CM83" t="str">
        <f t="shared" ca="1" si="381"/>
        <v/>
      </c>
      <c r="CN83" t="str">
        <f t="shared" ca="1" si="381"/>
        <v/>
      </c>
      <c r="CO83" t="str">
        <f t="shared" ca="1" si="381"/>
        <v/>
      </c>
      <c r="CP83" t="str">
        <f t="shared" ca="1" si="381"/>
        <v/>
      </c>
      <c r="CQ83" t="str">
        <f t="shared" ca="1" si="381"/>
        <v/>
      </c>
      <c r="DB83">
        <v>15</v>
      </c>
      <c r="DC83" t="str">
        <f t="shared" ca="1" si="303"/>
        <v/>
      </c>
      <c r="DD83" t="str">
        <f ca="1">_xlfn.IFNA(IF(VLOOKUP($DC83,Tabela1[#All],6,FALSE)&lt;&gt;0,VLOOKUP($DC83,Tabela1[#All],6,FALSE),""),"")</f>
        <v/>
      </c>
      <c r="DE83" t="str">
        <f ca="1">_xlfn.IFNA(IF(VLOOKUP($DC83,Tabela1[#All],7,FALSE)&lt;&gt;0,VLOOKUP($DC83,Tabela1[#All],7,FALSE),""),"")</f>
        <v/>
      </c>
      <c r="DF83" t="str">
        <f ca="1">_xlfn.IFNA(IF(VLOOKUP($DC83,Tabela1[#All],8,FALSE)&lt;&gt;0,VLOOKUP($DC83,Tabela1[#All],8,FALSE),""),"")</f>
        <v/>
      </c>
      <c r="DG83" t="str">
        <f ca="1">_xlfn.IFNA(IF(VLOOKUP($DC83,Tabela1[#All],10,FALSE)&lt;&gt;"0",VLOOKUP($DC83,Tabela1[#All],10,FALSE),""),"")</f>
        <v/>
      </c>
      <c r="DH83" t="str">
        <f t="shared" ca="1" si="304"/>
        <v/>
      </c>
      <c r="DI83" t="str">
        <f t="shared" ca="1" si="305"/>
        <v/>
      </c>
      <c r="DJ83" t="str">
        <f t="shared" ca="1" si="306"/>
        <v/>
      </c>
      <c r="DK83" t="str">
        <f t="shared" ca="1" si="307"/>
        <v/>
      </c>
      <c r="DL83" t="str">
        <f t="shared" ca="1" si="308"/>
        <v/>
      </c>
      <c r="DM83" t="str">
        <f t="shared" ca="1" si="309"/>
        <v/>
      </c>
      <c r="DN83" t="str">
        <f t="shared" ca="1" si="310"/>
        <v/>
      </c>
      <c r="DO83" t="str">
        <f t="shared" ca="1" si="382"/>
        <v/>
      </c>
      <c r="DP83" t="str">
        <f t="shared" ca="1" si="280"/>
        <v/>
      </c>
      <c r="DQ83" t="str">
        <f t="shared" ca="1" si="280"/>
        <v/>
      </c>
      <c r="DR83" t="str">
        <f t="shared" ca="1" si="280"/>
        <v/>
      </c>
      <c r="DS83" t="str">
        <f ca="1">_xlfn.IFNA(IF(INDEX('Tabela kolorów'!$A$1:$AP$42,MATCH(DP83,'Tabela kolorów'!$A$1:$AP$1,0),MATCH(DQ83,'Tabela kolorów'!$A$1:$A$42,0))=1,"+","-"),"")</f>
        <v/>
      </c>
      <c r="DT83" s="1" t="str">
        <f ca="1">_xlfn.IFNA(IF(INDEX('Tabela kolorów'!$A$1:$AP$42,MATCH(DP83,'Tabela kolorów'!$A$1:$AP$1,0),MATCH(DR83,'Tabela kolorów'!$A$1:$A$42,0))=1,"+","-"),"")</f>
        <v/>
      </c>
      <c r="DU83" s="1" t="str">
        <f ca="1">_xlfn.IFNA(IF(INDEX('Tabela kolorów'!$A$1:$AP$42,MATCH(DQ83,'Tabela kolorów'!$A$1:$AP$1,0),MATCH(DR83,'Tabela kolorów'!$A$1:$A$42,0))=1,"+","-"),"")</f>
        <v/>
      </c>
      <c r="DV83" t="str">
        <f t="shared" ca="1" si="358"/>
        <v/>
      </c>
      <c r="DW83" t="str">
        <f t="shared" ca="1" si="311"/>
        <v/>
      </c>
      <c r="DX83" t="str">
        <f t="shared" ca="1" si="312"/>
        <v/>
      </c>
      <c r="EA83">
        <v>77</v>
      </c>
      <c r="EB83" t="str">
        <f t="shared" ca="1" si="313"/>
        <v/>
      </c>
      <c r="EC83" t="str">
        <f ca="1">IF(EB83&lt;&gt;"",VLOOKUP(EB83,Tabela1[],3,FALSE),"")</f>
        <v/>
      </c>
      <c r="ED83" t="str">
        <f t="shared" ca="1" si="383"/>
        <v/>
      </c>
      <c r="EE83" t="str">
        <f t="shared" ca="1" si="383"/>
        <v/>
      </c>
      <c r="EF83" t="str">
        <f t="shared" ca="1" si="383"/>
        <v/>
      </c>
      <c r="EG83" t="str">
        <f t="shared" ca="1" si="383"/>
        <v/>
      </c>
      <c r="EH83" t="str">
        <f t="shared" ca="1" si="383"/>
        <v/>
      </c>
      <c r="EI83" t="str">
        <f t="shared" ca="1" si="383"/>
        <v/>
      </c>
      <c r="EJ83" t="str">
        <f t="shared" ca="1" si="383"/>
        <v/>
      </c>
      <c r="EK83" t="str">
        <f t="shared" ca="1" si="383"/>
        <v/>
      </c>
      <c r="EV83">
        <v>15</v>
      </c>
      <c r="EW83" t="str">
        <f t="shared" ca="1" si="314"/>
        <v/>
      </c>
      <c r="EX83" t="str">
        <f ca="1">_xlfn.IFNA(IF(VLOOKUP($EW83,Tabela1[#All],6,FALSE)&lt;&gt;0,VLOOKUP($EW83,Tabela1[#All],6,FALSE),""),"")</f>
        <v/>
      </c>
      <c r="EY83" t="str">
        <f ca="1">_xlfn.IFNA(IF(VLOOKUP($EW83,Tabela1[#All],7,FALSE)&lt;&gt;0,VLOOKUP($EW83,Tabela1[#All],7,FALSE),""),"")</f>
        <v/>
      </c>
      <c r="EZ83" t="str">
        <f ca="1">_xlfn.IFNA(IF(VLOOKUP($EW83,Tabela1[#All],8,FALSE)&lt;&gt;0,VLOOKUP($EW83,Tabela1[#All],8,FALSE),""),"")</f>
        <v/>
      </c>
      <c r="FA83" t="str">
        <f ca="1">_xlfn.IFNA(IF(VLOOKUP($EW83,Tabela1[#All],10,FALSE)&lt;&gt;"0",VLOOKUP($EW83,Tabela1[#All],10,FALSE),""),"")</f>
        <v/>
      </c>
      <c r="FB83" t="str">
        <f t="shared" ca="1" si="315"/>
        <v/>
      </c>
      <c r="FC83" t="str">
        <f t="shared" ca="1" si="316"/>
        <v/>
      </c>
      <c r="FD83" t="str">
        <f t="shared" ca="1" si="317"/>
        <v/>
      </c>
      <c r="FE83" t="str">
        <f t="shared" ca="1" si="318"/>
        <v/>
      </c>
      <c r="FF83" t="str">
        <f t="shared" ca="1" si="319"/>
        <v/>
      </c>
      <c r="FG83" t="str">
        <f t="shared" ca="1" si="320"/>
        <v/>
      </c>
      <c r="FH83" t="str">
        <f t="shared" ca="1" si="321"/>
        <v/>
      </c>
      <c r="FI83" t="str">
        <f t="shared" ca="1" si="359"/>
        <v/>
      </c>
      <c r="FJ83" t="str">
        <f t="shared" ca="1" si="282"/>
        <v/>
      </c>
      <c r="FK83" t="str">
        <f t="shared" ca="1" si="282"/>
        <v/>
      </c>
      <c r="FL83" t="str">
        <f t="shared" ca="1" si="282"/>
        <v/>
      </c>
      <c r="FM83" t="str">
        <f ca="1">_xlfn.IFNA(IF(INDEX('Tabela kolorów'!$A$1:$AP$42,MATCH(FJ83,'Tabela kolorów'!$A$1:$AP$1,0),MATCH(FK83,'Tabela kolorów'!$A$1:$A$42,0))=1,"+","-"),"")</f>
        <v/>
      </c>
      <c r="FN83" s="1" t="str">
        <f ca="1">_xlfn.IFNA(IF(INDEX('Tabela kolorów'!$A$1:$AP$42,MATCH(FJ83,'Tabela kolorów'!$A$1:$AP$1,0),MATCH(FL83,'Tabela kolorów'!$A$1:$A$42,0))=1,"+","-"),"")</f>
        <v/>
      </c>
      <c r="FO83" s="1" t="str">
        <f ca="1">_xlfn.IFNA(IF(INDEX('Tabela kolorów'!$A$1:$AP$42,MATCH(FK83,'Tabela kolorów'!$A$1:$AP$1,0),MATCH(FL83,'Tabela kolorów'!$A$1:$A$42,0))=1,"+","-"),"")</f>
        <v/>
      </c>
      <c r="FP83" t="str">
        <f t="shared" ca="1" si="375"/>
        <v/>
      </c>
      <c r="FQ83" t="str">
        <f t="shared" ca="1" si="322"/>
        <v/>
      </c>
      <c r="FR83" t="str">
        <f t="shared" ca="1" si="323"/>
        <v/>
      </c>
      <c r="FU83">
        <v>77</v>
      </c>
      <c r="FV83" t="str">
        <f t="shared" ca="1" si="324"/>
        <v/>
      </c>
      <c r="FW83" t="str">
        <f ca="1">IF(FV83&lt;&gt;"",VLOOKUP(FV83,Tabela1[],3,FALSE),"")</f>
        <v/>
      </c>
      <c r="FX83" t="str">
        <f t="shared" ca="1" si="384"/>
        <v/>
      </c>
      <c r="FY83" t="str">
        <f t="shared" ca="1" si="384"/>
        <v/>
      </c>
      <c r="FZ83" t="str">
        <f t="shared" ca="1" si="384"/>
        <v/>
      </c>
      <c r="GA83" t="str">
        <f t="shared" ca="1" si="384"/>
        <v/>
      </c>
      <c r="GB83" t="str">
        <f t="shared" ca="1" si="384"/>
        <v/>
      </c>
      <c r="GC83" t="str">
        <f t="shared" ca="1" si="384"/>
        <v/>
      </c>
      <c r="GD83" t="str">
        <f t="shared" ca="1" si="384"/>
        <v/>
      </c>
      <c r="GE83" t="str">
        <f t="shared" ca="1" si="384"/>
        <v/>
      </c>
      <c r="GP83">
        <v>15</v>
      </c>
      <c r="GQ83" t="str">
        <f t="shared" ca="1" si="325"/>
        <v/>
      </c>
      <c r="GR83" t="str">
        <f ca="1">_xlfn.IFNA(IF(VLOOKUP($GQ83,Tabela1[#All],6,FALSE)&lt;&gt;0,VLOOKUP($GQ83,Tabela1[#All],6,FALSE),""),"")</f>
        <v/>
      </c>
      <c r="GS83" t="str">
        <f ca="1">_xlfn.IFNA(IF(VLOOKUP($GQ83,Tabela1[#All],7,FALSE)&lt;&gt;0,VLOOKUP($GQ83,Tabela1[#All],7,FALSE),""),"")</f>
        <v/>
      </c>
      <c r="GT83" t="str">
        <f ca="1">_xlfn.IFNA(IF(VLOOKUP($GQ83,Tabela1[#All],8,FALSE)&lt;&gt;0,VLOOKUP($GQ83,Tabela1[#All],8,FALSE),""),"")</f>
        <v/>
      </c>
      <c r="GU83" t="str">
        <f ca="1">_xlfn.IFNA(IF(VLOOKUP($GQ83,Tabela1[#All],10,FALSE)&lt;&gt;"0",VLOOKUP($GQ83,Tabela1[#All],10,FALSE),""),"")</f>
        <v/>
      </c>
      <c r="GV83" t="str">
        <f t="shared" ca="1" si="326"/>
        <v/>
      </c>
      <c r="GW83" t="str">
        <f t="shared" ca="1" si="327"/>
        <v/>
      </c>
      <c r="GX83" t="str">
        <f t="shared" ca="1" si="328"/>
        <v/>
      </c>
      <c r="GY83" t="str">
        <f t="shared" ca="1" si="329"/>
        <v/>
      </c>
      <c r="GZ83" t="str">
        <f t="shared" ca="1" si="330"/>
        <v/>
      </c>
      <c r="HA83" t="str">
        <f t="shared" ca="1" si="331"/>
        <v/>
      </c>
      <c r="HB83" t="str">
        <f t="shared" ca="1" si="332"/>
        <v/>
      </c>
      <c r="HC83" t="str">
        <f t="shared" ca="1" si="360"/>
        <v/>
      </c>
      <c r="HD83" t="str">
        <f t="shared" ca="1" si="284"/>
        <v/>
      </c>
      <c r="HE83" t="str">
        <f t="shared" ca="1" si="284"/>
        <v/>
      </c>
      <c r="HF83" t="str">
        <f t="shared" ca="1" si="284"/>
        <v/>
      </c>
      <c r="HG83" t="str">
        <f ca="1">_xlfn.IFNA(IF(INDEX('Tabela kolorów'!$A$1:$AP$42,MATCH(HD83,'Tabela kolorów'!$A$1:$AP$1,0),MATCH(HE83,'Tabela kolorów'!$A$1:$A$42,0))=1,"+","-"),"")</f>
        <v/>
      </c>
      <c r="HH83" s="1" t="str">
        <f ca="1">_xlfn.IFNA(IF(INDEX('Tabela kolorów'!$A$1:$AP$42,MATCH(HD83,'Tabela kolorów'!$A$1:$AP$1,0),MATCH(HF83,'Tabela kolorów'!$A$1:$A$42,0))=1,"+","-"),"")</f>
        <v/>
      </c>
      <c r="HI83" s="1" t="str">
        <f ca="1">_xlfn.IFNA(IF(INDEX('Tabela kolorów'!$A$1:$AP$42,MATCH(HE83,'Tabela kolorów'!$A$1:$AP$1,0),MATCH(HF83,'Tabela kolorów'!$A$1:$A$42,0))=1,"+","-"),"")</f>
        <v/>
      </c>
      <c r="HJ83" t="str">
        <f t="shared" ca="1" si="376"/>
        <v/>
      </c>
      <c r="HK83" t="str">
        <f t="shared" ca="1" si="333"/>
        <v/>
      </c>
      <c r="HL83" t="str">
        <f t="shared" ca="1" si="334"/>
        <v/>
      </c>
      <c r="HO83">
        <v>77</v>
      </c>
      <c r="HP83" t="str">
        <f t="shared" ca="1" si="335"/>
        <v/>
      </c>
      <c r="HQ83" t="str">
        <f ca="1">IF(HP83&lt;&gt;"",VLOOKUP(HP83,Tabela1[],3,FALSE),"")</f>
        <v/>
      </c>
      <c r="HR83" t="str">
        <f t="shared" ca="1" si="385"/>
        <v/>
      </c>
      <c r="HS83" t="str">
        <f t="shared" ca="1" si="385"/>
        <v/>
      </c>
      <c r="HT83" t="str">
        <f t="shared" ca="1" si="385"/>
        <v/>
      </c>
      <c r="HU83" t="str">
        <f t="shared" ca="1" si="385"/>
        <v/>
      </c>
      <c r="HV83" t="str">
        <f t="shared" ca="1" si="385"/>
        <v/>
      </c>
      <c r="HW83" t="str">
        <f t="shared" ca="1" si="385"/>
        <v/>
      </c>
      <c r="HX83" t="str">
        <f t="shared" ca="1" si="385"/>
        <v/>
      </c>
      <c r="HY83" t="str">
        <f t="shared" ca="1" si="385"/>
        <v/>
      </c>
      <c r="IJ83">
        <v>15</v>
      </c>
      <c r="IK83" t="str">
        <f t="shared" ca="1" si="336"/>
        <v/>
      </c>
      <c r="IL83" t="str">
        <f ca="1">_xlfn.IFNA(IF(VLOOKUP($IK83,Tabela1[#All],6,FALSE)&lt;&gt;0,VLOOKUP($IK83,Tabela1[#All],6,FALSE),""),"")</f>
        <v/>
      </c>
      <c r="IM83" t="str">
        <f ca="1">_xlfn.IFNA(IF(VLOOKUP($IK83,Tabela1[#All],7,FALSE)&lt;&gt;0,VLOOKUP($IK83,Tabela1[#All],7,FALSE),""),"")</f>
        <v/>
      </c>
      <c r="IN83" t="str">
        <f ca="1">_xlfn.IFNA(IF(VLOOKUP($IK83,Tabela1[#All],8,FALSE)&lt;&gt;0,VLOOKUP($IK83,Tabela1[#All],8,FALSE),""),"")</f>
        <v/>
      </c>
      <c r="IO83" t="str">
        <f ca="1">_xlfn.IFNA(IF(VLOOKUP($IK83,Tabela1[#All],10,FALSE)&lt;&gt;"0",VLOOKUP($IK83,Tabela1[#All],10,FALSE),""),"")</f>
        <v/>
      </c>
      <c r="IP83" t="str">
        <f t="shared" ca="1" si="337"/>
        <v/>
      </c>
      <c r="IQ83" t="str">
        <f t="shared" ca="1" si="338"/>
        <v/>
      </c>
      <c r="IR83" t="str">
        <f t="shared" ca="1" si="339"/>
        <v/>
      </c>
      <c r="IS83" t="str">
        <f t="shared" ca="1" si="340"/>
        <v/>
      </c>
      <c r="IT83" t="str">
        <f t="shared" ca="1" si="341"/>
        <v/>
      </c>
      <c r="IU83" t="str">
        <f t="shared" ca="1" si="342"/>
        <v/>
      </c>
      <c r="IV83" t="str">
        <f t="shared" ca="1" si="343"/>
        <v/>
      </c>
      <c r="IW83" t="str">
        <f t="shared" ca="1" si="361"/>
        <v/>
      </c>
      <c r="IX83" t="str">
        <f t="shared" ca="1" si="286"/>
        <v/>
      </c>
      <c r="IY83" t="str">
        <f t="shared" ca="1" si="286"/>
        <v/>
      </c>
      <c r="IZ83" t="str">
        <f t="shared" ca="1" si="286"/>
        <v/>
      </c>
      <c r="JA83" t="str">
        <f ca="1">_xlfn.IFNA(IF(INDEX('Tabela kolorów'!$A$1:$AP$42,MATCH(IX83,'Tabela kolorów'!$A$1:$AP$1,0),MATCH(IY83,'Tabela kolorów'!$A$1:$A$42,0))=1,"+","-"),"")</f>
        <v/>
      </c>
      <c r="JB83" s="1" t="str">
        <f ca="1">_xlfn.IFNA(IF(INDEX('Tabela kolorów'!$A$1:$AP$42,MATCH(IX83,'Tabela kolorów'!$A$1:$AP$1,0),MATCH(IZ83,'Tabela kolorów'!$A$1:$A$42,0))=1,"+","-"),"")</f>
        <v/>
      </c>
      <c r="JC83" s="1" t="str">
        <f ca="1">_xlfn.IFNA(IF(INDEX('Tabela kolorów'!$A$1:$AP$42,MATCH(IY83,'Tabela kolorów'!$A$1:$AP$1,0),MATCH(IZ83,'Tabela kolorów'!$A$1:$A$42,0))=1,"+","-"),"")</f>
        <v/>
      </c>
      <c r="JD83" t="str">
        <f t="shared" ca="1" si="377"/>
        <v/>
      </c>
      <c r="JE83" t="str">
        <f t="shared" ca="1" si="344"/>
        <v/>
      </c>
      <c r="JF83" t="str">
        <f t="shared" ca="1" si="345"/>
        <v/>
      </c>
      <c r="JI83">
        <v>77</v>
      </c>
      <c r="JJ83" t="str">
        <f t="shared" ca="1" si="346"/>
        <v/>
      </c>
      <c r="JK83" t="str">
        <f ca="1">IF(JJ83&lt;&gt;"",VLOOKUP(JJ83,Tabela1[],3,FALSE),"")</f>
        <v/>
      </c>
      <c r="JL83" t="str">
        <f t="shared" ca="1" si="386"/>
        <v/>
      </c>
      <c r="JM83" t="str">
        <f t="shared" ca="1" si="386"/>
        <v/>
      </c>
      <c r="JN83" t="str">
        <f t="shared" ca="1" si="386"/>
        <v/>
      </c>
      <c r="JO83" t="str">
        <f t="shared" ca="1" si="386"/>
        <v/>
      </c>
      <c r="JP83" t="str">
        <f t="shared" ca="1" si="386"/>
        <v/>
      </c>
      <c r="JQ83" t="str">
        <f t="shared" ca="1" si="386"/>
        <v/>
      </c>
      <c r="JR83" t="str">
        <f t="shared" ca="1" si="386"/>
        <v/>
      </c>
      <c r="JS83" t="str">
        <f t="shared" ca="1" si="386"/>
        <v/>
      </c>
      <c r="KD83">
        <v>15</v>
      </c>
      <c r="KE83" t="str">
        <f t="shared" ca="1" si="347"/>
        <v/>
      </c>
      <c r="KF83" t="str">
        <f ca="1">_xlfn.IFNA(IF(VLOOKUP($KE83,Tabela1[#All],6,FALSE)&lt;&gt;0,VLOOKUP($KE83,Tabela1[#All],6,FALSE),""),"")</f>
        <v/>
      </c>
      <c r="KG83" t="str">
        <f ca="1">_xlfn.IFNA(IF(VLOOKUP($KE83,Tabela1[#All],7,FALSE)&lt;&gt;0,VLOOKUP($KE83,Tabela1[#All],7,FALSE),""),"")</f>
        <v/>
      </c>
      <c r="KH83" t="str">
        <f ca="1">_xlfn.IFNA(IF(VLOOKUP($KE83,Tabela1[#All],8,FALSE)&lt;&gt;0,VLOOKUP($KE83,Tabela1[#All],8,FALSE),""),"")</f>
        <v/>
      </c>
      <c r="KI83" t="str">
        <f ca="1">_xlfn.IFNA(IF(VLOOKUP($KE83,Tabela1[#All],10,FALSE)&lt;&gt;"0",VLOOKUP($KE83,Tabela1[#All],10,FALSE),""),"")</f>
        <v/>
      </c>
      <c r="KJ83" t="str">
        <f t="shared" ca="1" si="362"/>
        <v/>
      </c>
      <c r="KK83" t="str">
        <f t="shared" ca="1" si="363"/>
        <v/>
      </c>
      <c r="KL83" t="str">
        <f t="shared" ca="1" si="364"/>
        <v/>
      </c>
      <c r="KM83" t="str">
        <f t="shared" ca="1" si="348"/>
        <v/>
      </c>
      <c r="KN83" t="str">
        <f t="shared" ca="1" si="349"/>
        <v/>
      </c>
      <c r="KO83" t="str">
        <f t="shared" ca="1" si="350"/>
        <v/>
      </c>
      <c r="KP83" t="str">
        <f t="shared" ca="1" si="351"/>
        <v/>
      </c>
      <c r="KQ83" t="str">
        <f t="shared" ca="1" si="365"/>
        <v/>
      </c>
      <c r="KR83" t="str">
        <f t="shared" ca="1" si="288"/>
        <v/>
      </c>
      <c r="KS83" t="str">
        <f t="shared" ca="1" si="288"/>
        <v/>
      </c>
      <c r="KT83" t="str">
        <f t="shared" ca="1" si="288"/>
        <v/>
      </c>
      <c r="KU83" t="str">
        <f ca="1">_xlfn.IFNA(IF(INDEX('Tabela kolorów'!$A$1:$AP$42,MATCH(KR83,'Tabela kolorów'!$A$1:$AP$1,0),MATCH(KS83,'Tabela kolorów'!$A$1:$A$42,0))=1,"+","-"),"")</f>
        <v/>
      </c>
      <c r="KV83" s="1" t="str">
        <f ca="1">_xlfn.IFNA(IF(INDEX('Tabela kolorów'!$A$1:$AP$42,MATCH(KR83,'Tabela kolorów'!$A$1:$AP$1,0),MATCH(KT83,'Tabela kolorów'!$A$1:$A$42,0))=1,"+","-"),"")</f>
        <v/>
      </c>
      <c r="KW83" s="1" t="str">
        <f ca="1">_xlfn.IFNA(IF(INDEX('Tabela kolorów'!$A$1:$AP$42,MATCH(KS83,'Tabela kolorów'!$A$1:$AP$1,0),MATCH(KT83,'Tabela kolorów'!$A$1:$A$42,0))=1,"+","-"),"")</f>
        <v/>
      </c>
      <c r="KX83" t="str">
        <f t="shared" ca="1" si="380"/>
        <v/>
      </c>
      <c r="KY83" t="str">
        <f t="shared" ca="1" si="352"/>
        <v/>
      </c>
      <c r="KZ83" t="str">
        <f t="shared" ca="1" si="353"/>
        <v/>
      </c>
      <c r="LC83">
        <v>77</v>
      </c>
      <c r="LD83" t="str">
        <f t="shared" ca="1" si="354"/>
        <v/>
      </c>
      <c r="LE83" t="str">
        <f ca="1">IF(LD83&lt;&gt;"",VLOOKUP(LD83,Tabela1[],3,FALSE),"")</f>
        <v/>
      </c>
      <c r="LF83" t="str">
        <f t="shared" ca="1" si="387"/>
        <v/>
      </c>
      <c r="LG83" t="str">
        <f t="shared" ca="1" si="387"/>
        <v/>
      </c>
      <c r="LH83" t="str">
        <f t="shared" ca="1" si="387"/>
        <v/>
      </c>
      <c r="LI83" t="str">
        <f t="shared" ca="1" si="387"/>
        <v/>
      </c>
      <c r="LJ83" t="str">
        <f t="shared" ca="1" si="387"/>
        <v/>
      </c>
      <c r="LK83" t="str">
        <f t="shared" ca="1" si="387"/>
        <v/>
      </c>
      <c r="LL83" t="str">
        <f t="shared" ca="1" si="387"/>
        <v/>
      </c>
      <c r="LM83" t="str">
        <f t="shared" ca="1" si="387"/>
        <v/>
      </c>
    </row>
    <row r="84" spans="12:325" x14ac:dyDescent="0.3">
      <c r="L84" s="679">
        <v>14</v>
      </c>
      <c r="N84" s="672" t="str">
        <f>_xlfn.IFNA(IF(VLOOKUP($M84,Tabela1[#All],6,FALSE)&lt;&gt;0,VLOOKUP($M84,Tabela1[#All],6,FALSE),""),"")</f>
        <v/>
      </c>
      <c r="O84" s="672" t="str">
        <f>_xlfn.IFNA(IF(VLOOKUP($M84,Tabela1[#All],7,FALSE)&lt;&gt;0,VLOOKUP($M84,Tabela1[#All],7,FALSE),""),"")</f>
        <v/>
      </c>
      <c r="P84" s="672" t="str">
        <f>_xlfn.IFNA(IF(VLOOKUP($M84,Tabela1[#All],8,FALSE)&lt;&gt;0,VLOOKUP($M84,Tabela1[#All],8,FALSE),""),"")</f>
        <v/>
      </c>
      <c r="Q84" s="684" t="str">
        <f>_xlfn.IFNA(IF(VLOOKUP($M84,Tabela1[#All],10,FALSE)&lt;&gt;"0",VLOOKUP($M84,Tabela1[#All],10,FALSE),""),"")</f>
        <v/>
      </c>
      <c r="R84" s="686" t="str">
        <f t="shared" si="366"/>
        <v/>
      </c>
      <c r="S84" s="672" t="str">
        <f t="shared" si="367"/>
        <v/>
      </c>
      <c r="T84" s="672" t="str">
        <f t="shared" si="368"/>
        <v/>
      </c>
      <c r="U84" s="672" t="str">
        <f t="shared" si="369"/>
        <v/>
      </c>
      <c r="V84" s="672" t="str">
        <f t="shared" si="370"/>
        <v/>
      </c>
      <c r="W84" s="672" t="str">
        <f t="shared" si="371"/>
        <v/>
      </c>
      <c r="X84" s="687" t="str">
        <f t="shared" si="372"/>
        <v/>
      </c>
      <c r="Y84" s="686" t="str">
        <f t="shared" si="378"/>
        <v/>
      </c>
      <c r="Z84" s="672" t="str">
        <f t="shared" si="291"/>
        <v/>
      </c>
      <c r="AA84" s="672" t="str">
        <f t="shared" si="291"/>
        <v/>
      </c>
      <c r="AB84" s="679" t="str">
        <f t="shared" si="291"/>
        <v/>
      </c>
      <c r="AC84" s="685" t="str">
        <f>_xlfn.IFNA(IF(INDEX('Tabela kolorów'!$A$1:$AP$42,MATCH(Z84,'Tabela kolorów'!$A$1:$AP$1,0),MATCH(AA84,'Tabela kolorów'!$A$1:$A$42,0))=1,"+","-"),"")</f>
        <v/>
      </c>
      <c r="AD84" s="10" t="str">
        <f>_xlfn.IFNA(IF(INDEX('Tabela kolorów'!$A$1:$AP$42,MATCH(Z84,'Tabela kolorów'!$A$1:$AP$1,0),MATCH(AB84,'Tabela kolorów'!$A$1:$A$42,0))=1,"+","-"),"")</f>
        <v/>
      </c>
      <c r="AE84" s="10" t="str">
        <f>_xlfn.IFNA(IF(INDEX('Tabela kolorów'!$A$1:$AP$42,MATCH(AA84,'Tabela kolorów'!$A$1:$AP$1,0),MATCH(AB84,'Tabela kolorów'!$A$1:$A$42,0))=1,"+","-"),"")</f>
        <v/>
      </c>
      <c r="AF84" s="679" t="str">
        <f t="shared" si="379"/>
        <v/>
      </c>
      <c r="AG84" s="688" t="str">
        <f t="shared" si="373"/>
        <v/>
      </c>
      <c r="AH84" s="701" t="str">
        <f t="shared" si="374"/>
        <v/>
      </c>
      <c r="AK84" s="10">
        <v>77</v>
      </c>
      <c r="AL84" s="672" t="str">
        <f t="shared" ca="1" si="355"/>
        <v/>
      </c>
      <c r="AM84" s="672" t="str">
        <f ca="1">IF(AL84&lt;&gt;"",VLOOKUP(AL84,Tabela1[],3,FALSE),"")</f>
        <v/>
      </c>
      <c r="AN84" s="672" t="str">
        <f t="shared" ca="1" si="388"/>
        <v/>
      </c>
      <c r="AO84" s="672" t="str">
        <f t="shared" ca="1" si="388"/>
        <v/>
      </c>
      <c r="AP84" s="672" t="str">
        <f t="shared" ca="1" si="388"/>
        <v/>
      </c>
      <c r="AQ84" s="672" t="str">
        <f t="shared" ca="1" si="388"/>
        <v/>
      </c>
      <c r="AR84" s="672" t="str">
        <f t="shared" ca="1" si="388"/>
        <v/>
      </c>
      <c r="AS84" s="672" t="str">
        <f t="shared" ca="1" si="388"/>
        <v/>
      </c>
      <c r="AT84" s="672" t="str">
        <f t="shared" ca="1" si="388"/>
        <v/>
      </c>
      <c r="AU84" s="672" t="str">
        <f t="shared" ca="1" si="388"/>
        <v/>
      </c>
      <c r="BG84" s="392"/>
      <c r="BH84">
        <v>16</v>
      </c>
      <c r="BI84" t="str">
        <f t="shared" ca="1" si="292"/>
        <v/>
      </c>
      <c r="BJ84" t="str">
        <f ca="1">_xlfn.IFNA(IF(VLOOKUP($BI84,Tabela1[#All],6,FALSE)&lt;&gt;0,VLOOKUP($BI84,Tabela1[#All],6,FALSE),""),"")</f>
        <v/>
      </c>
      <c r="BK84" t="str">
        <f ca="1">_xlfn.IFNA(IF(VLOOKUP($BI84,Tabela1[#All],7,FALSE)&lt;&gt;0,VLOOKUP($BI84,Tabela1[#All],7,FALSE),""),"")</f>
        <v/>
      </c>
      <c r="BL84" t="str">
        <f ca="1">_xlfn.IFNA(IF(VLOOKUP($BI84,Tabela1[#All],8,FALSE)&lt;&gt;0,VLOOKUP($BI84,Tabela1[#All],8,FALSE),""),"")</f>
        <v/>
      </c>
      <c r="BM84" t="str">
        <f ca="1">_xlfn.IFNA(IF(VLOOKUP($BI84,Tabela1[#All],10,FALSE)&lt;&gt;"0",VLOOKUP($BI84,Tabela1[#All],10,FALSE),""),"")</f>
        <v/>
      </c>
      <c r="BN84" t="str">
        <f t="shared" ca="1" si="293"/>
        <v/>
      </c>
      <c r="BO84" t="str">
        <f t="shared" ca="1" si="294"/>
        <v/>
      </c>
      <c r="BP84" t="str">
        <f t="shared" ca="1" si="295"/>
        <v/>
      </c>
      <c r="BQ84" t="str">
        <f t="shared" ca="1" si="296"/>
        <v/>
      </c>
      <c r="BR84" t="str">
        <f t="shared" ca="1" si="297"/>
        <v/>
      </c>
      <c r="BS84" t="str">
        <f t="shared" ca="1" si="298"/>
        <v/>
      </c>
      <c r="BT84" t="str">
        <f t="shared" ca="1" si="299"/>
        <v/>
      </c>
      <c r="BU84" t="str">
        <f t="shared" ca="1" si="356"/>
        <v/>
      </c>
      <c r="BV84" t="str">
        <f t="shared" ca="1" si="278"/>
        <v/>
      </c>
      <c r="BW84" t="str">
        <f t="shared" ca="1" si="278"/>
        <v/>
      </c>
      <c r="BX84" t="str">
        <f t="shared" ca="1" si="278"/>
        <v/>
      </c>
      <c r="BY84" t="str">
        <f ca="1">_xlfn.IFNA(IF(INDEX('Tabela kolorów'!$A$1:$AP$42,MATCH(BV84,'Tabela kolorów'!$A$1:$AP$1,0),MATCH(BW84,'Tabela kolorów'!$A$1:$A$42,0))=1,"+","-"),"")</f>
        <v/>
      </c>
      <c r="BZ84" s="1" t="str">
        <f ca="1">_xlfn.IFNA(IF(INDEX('Tabela kolorów'!$A$1:$AP$42,MATCH(BV84,'Tabela kolorów'!$A$1:$AP$1,0),MATCH(BX84,'Tabela kolorów'!$A$1:$A$42,0))=1,"+","-"),"")</f>
        <v/>
      </c>
      <c r="CA84" s="1" t="str">
        <f ca="1">_xlfn.IFNA(IF(INDEX('Tabela kolorów'!$A$1:$AP$42,MATCH(BW84,'Tabela kolorów'!$A$1:$AP$1,0),MATCH(BX84,'Tabela kolorów'!$A$1:$A$42,0))=1,"+","-"),"")</f>
        <v/>
      </c>
      <c r="CB84" t="str">
        <f t="shared" ca="1" si="357"/>
        <v/>
      </c>
      <c r="CC84" t="str">
        <f t="shared" ca="1" si="300"/>
        <v/>
      </c>
      <c r="CD84" t="str">
        <f t="shared" ca="1" si="301"/>
        <v/>
      </c>
      <c r="CG84">
        <v>78</v>
      </c>
      <c r="CH84" t="str">
        <f t="shared" ca="1" si="302"/>
        <v/>
      </c>
      <c r="CI84" t="str">
        <f ca="1">IF(CH84&lt;&gt;"",VLOOKUP(CH84,Tabela1[],3,FALSE),"")</f>
        <v/>
      </c>
      <c r="CJ84" t="str">
        <f t="shared" ca="1" si="381"/>
        <v/>
      </c>
      <c r="CK84" t="str">
        <f t="shared" ca="1" si="381"/>
        <v/>
      </c>
      <c r="CL84" t="str">
        <f t="shared" ca="1" si="381"/>
        <v/>
      </c>
      <c r="CM84" t="str">
        <f t="shared" ca="1" si="381"/>
        <v/>
      </c>
      <c r="CN84" t="str">
        <f t="shared" ca="1" si="381"/>
        <v/>
      </c>
      <c r="CO84" t="str">
        <f t="shared" ca="1" si="381"/>
        <v/>
      </c>
      <c r="CP84" t="str">
        <f t="shared" ca="1" si="381"/>
        <v/>
      </c>
      <c r="CQ84" t="str">
        <f t="shared" ca="1" si="381"/>
        <v/>
      </c>
      <c r="DB84">
        <v>16</v>
      </c>
      <c r="DC84" t="str">
        <f t="shared" ca="1" si="303"/>
        <v/>
      </c>
      <c r="DD84" t="str">
        <f ca="1">_xlfn.IFNA(IF(VLOOKUP($DC84,Tabela1[#All],6,FALSE)&lt;&gt;0,VLOOKUP($DC84,Tabela1[#All],6,FALSE),""),"")</f>
        <v/>
      </c>
      <c r="DE84" t="str">
        <f ca="1">_xlfn.IFNA(IF(VLOOKUP($DC84,Tabela1[#All],7,FALSE)&lt;&gt;0,VLOOKUP($DC84,Tabela1[#All],7,FALSE),""),"")</f>
        <v/>
      </c>
      <c r="DF84" t="str">
        <f ca="1">_xlfn.IFNA(IF(VLOOKUP($DC84,Tabela1[#All],8,FALSE)&lt;&gt;0,VLOOKUP($DC84,Tabela1[#All],8,FALSE),""),"")</f>
        <v/>
      </c>
      <c r="DG84" t="str">
        <f ca="1">_xlfn.IFNA(IF(VLOOKUP($DC84,Tabela1[#All],10,FALSE)&lt;&gt;"0",VLOOKUP($DC84,Tabela1[#All],10,FALSE),""),"")</f>
        <v/>
      </c>
      <c r="DH84" t="str">
        <f t="shared" ca="1" si="304"/>
        <v/>
      </c>
      <c r="DI84" t="str">
        <f t="shared" ca="1" si="305"/>
        <v/>
      </c>
      <c r="DJ84" t="str">
        <f t="shared" ca="1" si="306"/>
        <v/>
      </c>
      <c r="DK84" t="str">
        <f t="shared" ca="1" si="307"/>
        <v/>
      </c>
      <c r="DL84" t="str">
        <f t="shared" ca="1" si="308"/>
        <v/>
      </c>
      <c r="DM84" t="str">
        <f t="shared" ca="1" si="309"/>
        <v/>
      </c>
      <c r="DN84" t="str">
        <f t="shared" ca="1" si="310"/>
        <v/>
      </c>
      <c r="DO84" t="str">
        <f t="shared" ca="1" si="382"/>
        <v/>
      </c>
      <c r="DP84" t="str">
        <f t="shared" ca="1" si="280"/>
        <v/>
      </c>
      <c r="DQ84" t="str">
        <f t="shared" ca="1" si="280"/>
        <v/>
      </c>
      <c r="DR84" t="str">
        <f t="shared" ca="1" si="280"/>
        <v/>
      </c>
      <c r="DS84" t="str">
        <f ca="1">_xlfn.IFNA(IF(INDEX('Tabela kolorów'!$A$1:$AP$42,MATCH(DP84,'Tabela kolorów'!$A$1:$AP$1,0),MATCH(DQ84,'Tabela kolorów'!$A$1:$A$42,0))=1,"+","-"),"")</f>
        <v/>
      </c>
      <c r="DT84" s="1" t="str">
        <f ca="1">_xlfn.IFNA(IF(INDEX('Tabela kolorów'!$A$1:$AP$42,MATCH(DP84,'Tabela kolorów'!$A$1:$AP$1,0),MATCH(DR84,'Tabela kolorów'!$A$1:$A$42,0))=1,"+","-"),"")</f>
        <v/>
      </c>
      <c r="DU84" s="1" t="str">
        <f ca="1">_xlfn.IFNA(IF(INDEX('Tabela kolorów'!$A$1:$AP$42,MATCH(DQ84,'Tabela kolorów'!$A$1:$AP$1,0),MATCH(DR84,'Tabela kolorów'!$A$1:$A$42,0))=1,"+","-"),"")</f>
        <v/>
      </c>
      <c r="DV84" t="str">
        <f t="shared" ca="1" si="358"/>
        <v/>
      </c>
      <c r="DW84" t="str">
        <f t="shared" ca="1" si="311"/>
        <v/>
      </c>
      <c r="DX84" t="str">
        <f t="shared" ca="1" si="312"/>
        <v/>
      </c>
      <c r="EA84">
        <v>78</v>
      </c>
      <c r="EB84" t="str">
        <f t="shared" ca="1" si="313"/>
        <v/>
      </c>
      <c r="EC84" t="str">
        <f ca="1">IF(EB84&lt;&gt;"",VLOOKUP(EB84,Tabela1[],3,FALSE),"")</f>
        <v/>
      </c>
      <c r="ED84" t="str">
        <f t="shared" ca="1" si="383"/>
        <v/>
      </c>
      <c r="EE84" t="str">
        <f t="shared" ca="1" si="383"/>
        <v/>
      </c>
      <c r="EF84" t="str">
        <f t="shared" ca="1" si="383"/>
        <v/>
      </c>
      <c r="EG84" t="str">
        <f t="shared" ca="1" si="383"/>
        <v/>
      </c>
      <c r="EH84" t="str">
        <f t="shared" ca="1" si="383"/>
        <v/>
      </c>
      <c r="EI84" t="str">
        <f t="shared" ca="1" si="383"/>
        <v/>
      </c>
      <c r="EJ84" t="str">
        <f t="shared" ca="1" si="383"/>
        <v/>
      </c>
      <c r="EK84" t="str">
        <f t="shared" ca="1" si="383"/>
        <v/>
      </c>
      <c r="EV84">
        <v>16</v>
      </c>
      <c r="EW84" t="str">
        <f t="shared" ca="1" si="314"/>
        <v/>
      </c>
      <c r="EX84" t="str">
        <f ca="1">_xlfn.IFNA(IF(VLOOKUP($EW84,Tabela1[#All],6,FALSE)&lt;&gt;0,VLOOKUP($EW84,Tabela1[#All],6,FALSE),""),"")</f>
        <v/>
      </c>
      <c r="EY84" t="str">
        <f ca="1">_xlfn.IFNA(IF(VLOOKUP($EW84,Tabela1[#All],7,FALSE)&lt;&gt;0,VLOOKUP($EW84,Tabela1[#All],7,FALSE),""),"")</f>
        <v/>
      </c>
      <c r="EZ84" t="str">
        <f ca="1">_xlfn.IFNA(IF(VLOOKUP($EW84,Tabela1[#All],8,FALSE)&lt;&gt;0,VLOOKUP($EW84,Tabela1[#All],8,FALSE),""),"")</f>
        <v/>
      </c>
      <c r="FA84" t="str">
        <f ca="1">_xlfn.IFNA(IF(VLOOKUP($EW84,Tabela1[#All],10,FALSE)&lt;&gt;"0",VLOOKUP($EW84,Tabela1[#All],10,FALSE),""),"")</f>
        <v/>
      </c>
      <c r="FB84" t="str">
        <f t="shared" ca="1" si="315"/>
        <v/>
      </c>
      <c r="FC84" t="str">
        <f t="shared" ca="1" si="316"/>
        <v/>
      </c>
      <c r="FD84" t="str">
        <f t="shared" ca="1" si="317"/>
        <v/>
      </c>
      <c r="FE84" t="str">
        <f t="shared" ca="1" si="318"/>
        <v/>
      </c>
      <c r="FF84" t="str">
        <f t="shared" ca="1" si="319"/>
        <v/>
      </c>
      <c r="FG84" t="str">
        <f t="shared" ca="1" si="320"/>
        <v/>
      </c>
      <c r="FH84" t="str">
        <f t="shared" ca="1" si="321"/>
        <v/>
      </c>
      <c r="FI84" t="str">
        <f t="shared" ca="1" si="359"/>
        <v/>
      </c>
      <c r="FJ84" t="str">
        <f t="shared" ca="1" si="282"/>
        <v/>
      </c>
      <c r="FK84" t="str">
        <f t="shared" ca="1" si="282"/>
        <v/>
      </c>
      <c r="FL84" t="str">
        <f t="shared" ca="1" si="282"/>
        <v/>
      </c>
      <c r="FM84" t="str">
        <f ca="1">_xlfn.IFNA(IF(INDEX('Tabela kolorów'!$A$1:$AP$42,MATCH(FJ84,'Tabela kolorów'!$A$1:$AP$1,0),MATCH(FK84,'Tabela kolorów'!$A$1:$A$42,0))=1,"+","-"),"")</f>
        <v/>
      </c>
      <c r="FN84" s="1" t="str">
        <f ca="1">_xlfn.IFNA(IF(INDEX('Tabela kolorów'!$A$1:$AP$42,MATCH(FJ84,'Tabela kolorów'!$A$1:$AP$1,0),MATCH(FL84,'Tabela kolorów'!$A$1:$A$42,0))=1,"+","-"),"")</f>
        <v/>
      </c>
      <c r="FO84" s="1" t="str">
        <f ca="1">_xlfn.IFNA(IF(INDEX('Tabela kolorów'!$A$1:$AP$42,MATCH(FK84,'Tabela kolorów'!$A$1:$AP$1,0),MATCH(FL84,'Tabela kolorów'!$A$1:$A$42,0))=1,"+","-"),"")</f>
        <v/>
      </c>
      <c r="FP84" t="str">
        <f t="shared" ca="1" si="375"/>
        <v/>
      </c>
      <c r="FQ84" t="str">
        <f t="shared" ca="1" si="322"/>
        <v/>
      </c>
      <c r="FR84" t="str">
        <f t="shared" ca="1" si="323"/>
        <v/>
      </c>
      <c r="FU84">
        <v>78</v>
      </c>
      <c r="FV84" t="str">
        <f t="shared" ca="1" si="324"/>
        <v/>
      </c>
      <c r="FW84" t="str">
        <f ca="1">IF(FV84&lt;&gt;"",VLOOKUP(FV84,Tabela1[],3,FALSE),"")</f>
        <v/>
      </c>
      <c r="FX84" t="str">
        <f t="shared" ca="1" si="384"/>
        <v/>
      </c>
      <c r="FY84" t="str">
        <f t="shared" ca="1" si="384"/>
        <v/>
      </c>
      <c r="FZ84" t="str">
        <f t="shared" ca="1" si="384"/>
        <v/>
      </c>
      <c r="GA84" t="str">
        <f t="shared" ca="1" si="384"/>
        <v/>
      </c>
      <c r="GB84" t="str">
        <f t="shared" ca="1" si="384"/>
        <v/>
      </c>
      <c r="GC84" t="str">
        <f t="shared" ca="1" si="384"/>
        <v/>
      </c>
      <c r="GD84" t="str">
        <f t="shared" ca="1" si="384"/>
        <v/>
      </c>
      <c r="GE84" t="str">
        <f t="shared" ca="1" si="384"/>
        <v/>
      </c>
      <c r="GP84">
        <v>16</v>
      </c>
      <c r="GQ84" t="str">
        <f t="shared" ca="1" si="325"/>
        <v/>
      </c>
      <c r="GR84" t="str">
        <f ca="1">_xlfn.IFNA(IF(VLOOKUP($GQ84,Tabela1[#All],6,FALSE)&lt;&gt;0,VLOOKUP($GQ84,Tabela1[#All],6,FALSE),""),"")</f>
        <v/>
      </c>
      <c r="GS84" t="str">
        <f ca="1">_xlfn.IFNA(IF(VLOOKUP($GQ84,Tabela1[#All],7,FALSE)&lt;&gt;0,VLOOKUP($GQ84,Tabela1[#All],7,FALSE),""),"")</f>
        <v/>
      </c>
      <c r="GT84" t="str">
        <f ca="1">_xlfn.IFNA(IF(VLOOKUP($GQ84,Tabela1[#All],8,FALSE)&lt;&gt;0,VLOOKUP($GQ84,Tabela1[#All],8,FALSE),""),"")</f>
        <v/>
      </c>
      <c r="GU84" t="str">
        <f ca="1">_xlfn.IFNA(IF(VLOOKUP($GQ84,Tabela1[#All],10,FALSE)&lt;&gt;"0",VLOOKUP($GQ84,Tabela1[#All],10,FALSE),""),"")</f>
        <v/>
      </c>
      <c r="GV84" t="str">
        <f t="shared" ca="1" si="326"/>
        <v/>
      </c>
      <c r="GW84" t="str">
        <f t="shared" ca="1" si="327"/>
        <v/>
      </c>
      <c r="GX84" t="str">
        <f t="shared" ca="1" si="328"/>
        <v/>
      </c>
      <c r="GY84" t="str">
        <f t="shared" ca="1" si="329"/>
        <v/>
      </c>
      <c r="GZ84" t="str">
        <f t="shared" ca="1" si="330"/>
        <v/>
      </c>
      <c r="HA84" t="str">
        <f t="shared" ca="1" si="331"/>
        <v/>
      </c>
      <c r="HB84" t="str">
        <f t="shared" ca="1" si="332"/>
        <v/>
      </c>
      <c r="HC84" t="str">
        <f t="shared" ca="1" si="360"/>
        <v/>
      </c>
      <c r="HD84" t="str">
        <f t="shared" ca="1" si="284"/>
        <v/>
      </c>
      <c r="HE84" t="str">
        <f t="shared" ca="1" si="284"/>
        <v/>
      </c>
      <c r="HF84" t="str">
        <f t="shared" ca="1" si="284"/>
        <v/>
      </c>
      <c r="HG84" t="str">
        <f ca="1">_xlfn.IFNA(IF(INDEX('Tabela kolorów'!$A$1:$AP$42,MATCH(HD84,'Tabela kolorów'!$A$1:$AP$1,0),MATCH(HE84,'Tabela kolorów'!$A$1:$A$42,0))=1,"+","-"),"")</f>
        <v/>
      </c>
      <c r="HH84" s="1" t="str">
        <f ca="1">_xlfn.IFNA(IF(INDEX('Tabela kolorów'!$A$1:$AP$42,MATCH(HD84,'Tabela kolorów'!$A$1:$AP$1,0),MATCH(HF84,'Tabela kolorów'!$A$1:$A$42,0))=1,"+","-"),"")</f>
        <v/>
      </c>
      <c r="HI84" s="1" t="str">
        <f ca="1">_xlfn.IFNA(IF(INDEX('Tabela kolorów'!$A$1:$AP$42,MATCH(HE84,'Tabela kolorów'!$A$1:$AP$1,0),MATCH(HF84,'Tabela kolorów'!$A$1:$A$42,0))=1,"+","-"),"")</f>
        <v/>
      </c>
      <c r="HJ84" t="str">
        <f t="shared" ca="1" si="376"/>
        <v/>
      </c>
      <c r="HK84" t="str">
        <f t="shared" ca="1" si="333"/>
        <v/>
      </c>
      <c r="HL84" t="str">
        <f t="shared" ca="1" si="334"/>
        <v/>
      </c>
      <c r="HO84">
        <v>78</v>
      </c>
      <c r="HP84" t="str">
        <f t="shared" ca="1" si="335"/>
        <v/>
      </c>
      <c r="HQ84" t="str">
        <f ca="1">IF(HP84&lt;&gt;"",VLOOKUP(HP84,Tabela1[],3,FALSE),"")</f>
        <v/>
      </c>
      <c r="HR84" t="str">
        <f t="shared" ca="1" si="385"/>
        <v/>
      </c>
      <c r="HS84" t="str">
        <f t="shared" ca="1" si="385"/>
        <v/>
      </c>
      <c r="HT84" t="str">
        <f t="shared" ca="1" si="385"/>
        <v/>
      </c>
      <c r="HU84" t="str">
        <f t="shared" ca="1" si="385"/>
        <v/>
      </c>
      <c r="HV84" t="str">
        <f t="shared" ca="1" si="385"/>
        <v/>
      </c>
      <c r="HW84" t="str">
        <f t="shared" ca="1" si="385"/>
        <v/>
      </c>
      <c r="HX84" t="str">
        <f t="shared" ca="1" si="385"/>
        <v/>
      </c>
      <c r="HY84" t="str">
        <f t="shared" ca="1" si="385"/>
        <v/>
      </c>
      <c r="IJ84">
        <v>16</v>
      </c>
      <c r="IK84" t="str">
        <f t="shared" ca="1" si="336"/>
        <v/>
      </c>
      <c r="IL84" t="str">
        <f ca="1">_xlfn.IFNA(IF(VLOOKUP($IK84,Tabela1[#All],6,FALSE)&lt;&gt;0,VLOOKUP($IK84,Tabela1[#All],6,FALSE),""),"")</f>
        <v/>
      </c>
      <c r="IM84" t="str">
        <f ca="1">_xlfn.IFNA(IF(VLOOKUP($IK84,Tabela1[#All],7,FALSE)&lt;&gt;0,VLOOKUP($IK84,Tabela1[#All],7,FALSE),""),"")</f>
        <v/>
      </c>
      <c r="IN84" t="str">
        <f ca="1">_xlfn.IFNA(IF(VLOOKUP($IK84,Tabela1[#All],8,FALSE)&lt;&gt;0,VLOOKUP($IK84,Tabela1[#All],8,FALSE),""),"")</f>
        <v/>
      </c>
      <c r="IO84" t="str">
        <f ca="1">_xlfn.IFNA(IF(VLOOKUP($IK84,Tabela1[#All],10,FALSE)&lt;&gt;"0",VLOOKUP($IK84,Tabela1[#All],10,FALSE),""),"")</f>
        <v/>
      </c>
      <c r="IP84" t="str">
        <f t="shared" ca="1" si="337"/>
        <v/>
      </c>
      <c r="IQ84" t="str">
        <f t="shared" ca="1" si="338"/>
        <v/>
      </c>
      <c r="IR84" t="str">
        <f t="shared" ca="1" si="339"/>
        <v/>
      </c>
      <c r="IS84" t="str">
        <f t="shared" ca="1" si="340"/>
        <v/>
      </c>
      <c r="IT84" t="str">
        <f t="shared" ca="1" si="341"/>
        <v/>
      </c>
      <c r="IU84" t="str">
        <f t="shared" ca="1" si="342"/>
        <v/>
      </c>
      <c r="IV84" t="str">
        <f t="shared" ca="1" si="343"/>
        <v/>
      </c>
      <c r="IW84" t="str">
        <f t="shared" ca="1" si="361"/>
        <v/>
      </c>
      <c r="IX84" t="str">
        <f t="shared" ca="1" si="286"/>
        <v/>
      </c>
      <c r="IY84" t="str">
        <f t="shared" ca="1" si="286"/>
        <v/>
      </c>
      <c r="IZ84" t="str">
        <f t="shared" ca="1" si="286"/>
        <v/>
      </c>
      <c r="JA84" t="str">
        <f ca="1">_xlfn.IFNA(IF(INDEX('Tabela kolorów'!$A$1:$AP$42,MATCH(IX84,'Tabela kolorów'!$A$1:$AP$1,0),MATCH(IY84,'Tabela kolorów'!$A$1:$A$42,0))=1,"+","-"),"")</f>
        <v/>
      </c>
      <c r="JB84" s="1" t="str">
        <f ca="1">_xlfn.IFNA(IF(INDEX('Tabela kolorów'!$A$1:$AP$42,MATCH(IX84,'Tabela kolorów'!$A$1:$AP$1,0),MATCH(IZ84,'Tabela kolorów'!$A$1:$A$42,0))=1,"+","-"),"")</f>
        <v/>
      </c>
      <c r="JC84" s="1" t="str">
        <f ca="1">_xlfn.IFNA(IF(INDEX('Tabela kolorów'!$A$1:$AP$42,MATCH(IY84,'Tabela kolorów'!$A$1:$AP$1,0),MATCH(IZ84,'Tabela kolorów'!$A$1:$A$42,0))=1,"+","-"),"")</f>
        <v/>
      </c>
      <c r="JD84" t="str">
        <f t="shared" ca="1" si="377"/>
        <v/>
      </c>
      <c r="JE84" t="str">
        <f t="shared" ca="1" si="344"/>
        <v/>
      </c>
      <c r="JF84" t="str">
        <f t="shared" ca="1" si="345"/>
        <v/>
      </c>
      <c r="JI84">
        <v>78</v>
      </c>
      <c r="JJ84" t="str">
        <f t="shared" ca="1" si="346"/>
        <v/>
      </c>
      <c r="JK84" t="str">
        <f ca="1">IF(JJ84&lt;&gt;"",VLOOKUP(JJ84,Tabela1[],3,FALSE),"")</f>
        <v/>
      </c>
      <c r="JL84" t="str">
        <f t="shared" ca="1" si="386"/>
        <v/>
      </c>
      <c r="JM84" t="str">
        <f t="shared" ca="1" si="386"/>
        <v/>
      </c>
      <c r="JN84" t="str">
        <f t="shared" ca="1" si="386"/>
        <v/>
      </c>
      <c r="JO84" t="str">
        <f t="shared" ca="1" si="386"/>
        <v/>
      </c>
      <c r="JP84" t="str">
        <f t="shared" ca="1" si="386"/>
        <v/>
      </c>
      <c r="JQ84" t="str">
        <f t="shared" ca="1" si="386"/>
        <v/>
      </c>
      <c r="JR84" t="str">
        <f t="shared" ca="1" si="386"/>
        <v/>
      </c>
      <c r="JS84" t="str">
        <f t="shared" ca="1" si="386"/>
        <v/>
      </c>
      <c r="KD84">
        <v>16</v>
      </c>
      <c r="KE84" t="str">
        <f t="shared" ca="1" si="347"/>
        <v/>
      </c>
      <c r="KF84" t="str">
        <f ca="1">_xlfn.IFNA(IF(VLOOKUP($KE84,Tabela1[#All],6,FALSE)&lt;&gt;0,VLOOKUP($KE84,Tabela1[#All],6,FALSE),""),"")</f>
        <v/>
      </c>
      <c r="KG84" t="str">
        <f ca="1">_xlfn.IFNA(IF(VLOOKUP($KE84,Tabela1[#All],7,FALSE)&lt;&gt;0,VLOOKUP($KE84,Tabela1[#All],7,FALSE),""),"")</f>
        <v/>
      </c>
      <c r="KH84" t="str">
        <f ca="1">_xlfn.IFNA(IF(VLOOKUP($KE84,Tabela1[#All],8,FALSE)&lt;&gt;0,VLOOKUP($KE84,Tabela1[#All],8,FALSE),""),"")</f>
        <v/>
      </c>
      <c r="KI84" t="str">
        <f ca="1">_xlfn.IFNA(IF(VLOOKUP($KE84,Tabela1[#All],10,FALSE)&lt;&gt;"0",VLOOKUP($KE84,Tabela1[#All],10,FALSE),""),"")</f>
        <v/>
      </c>
      <c r="KJ84" t="str">
        <f t="shared" ca="1" si="362"/>
        <v/>
      </c>
      <c r="KK84" t="str">
        <f t="shared" ca="1" si="363"/>
        <v/>
      </c>
      <c r="KL84" t="str">
        <f t="shared" ca="1" si="364"/>
        <v/>
      </c>
      <c r="KM84" t="str">
        <f t="shared" ca="1" si="348"/>
        <v/>
      </c>
      <c r="KN84" t="str">
        <f t="shared" ca="1" si="349"/>
        <v/>
      </c>
      <c r="KO84" t="str">
        <f t="shared" ca="1" si="350"/>
        <v/>
      </c>
      <c r="KP84" t="str">
        <f t="shared" ca="1" si="351"/>
        <v/>
      </c>
      <c r="KQ84" t="str">
        <f t="shared" ca="1" si="365"/>
        <v/>
      </c>
      <c r="KR84" t="str">
        <f t="shared" ca="1" si="288"/>
        <v/>
      </c>
      <c r="KS84" t="str">
        <f t="shared" ca="1" si="288"/>
        <v/>
      </c>
      <c r="KT84" t="str">
        <f t="shared" ca="1" si="288"/>
        <v/>
      </c>
      <c r="KU84" t="str">
        <f ca="1">_xlfn.IFNA(IF(INDEX('Tabela kolorów'!$A$1:$AP$42,MATCH(KR84,'Tabela kolorów'!$A$1:$AP$1,0),MATCH(KS84,'Tabela kolorów'!$A$1:$A$42,0))=1,"+","-"),"")</f>
        <v/>
      </c>
      <c r="KV84" s="1" t="str">
        <f ca="1">_xlfn.IFNA(IF(INDEX('Tabela kolorów'!$A$1:$AP$42,MATCH(KR84,'Tabela kolorów'!$A$1:$AP$1,0),MATCH(KT84,'Tabela kolorów'!$A$1:$A$42,0))=1,"+","-"),"")</f>
        <v/>
      </c>
      <c r="KW84" s="1" t="str">
        <f ca="1">_xlfn.IFNA(IF(INDEX('Tabela kolorów'!$A$1:$AP$42,MATCH(KS84,'Tabela kolorów'!$A$1:$AP$1,0),MATCH(KT84,'Tabela kolorów'!$A$1:$A$42,0))=1,"+","-"),"")</f>
        <v/>
      </c>
      <c r="KX84" t="str">
        <f t="shared" ca="1" si="380"/>
        <v/>
      </c>
      <c r="KY84" t="str">
        <f t="shared" ca="1" si="352"/>
        <v/>
      </c>
      <c r="KZ84" t="str">
        <f t="shared" ca="1" si="353"/>
        <v/>
      </c>
      <c r="LC84">
        <v>78</v>
      </c>
      <c r="LD84" t="str">
        <f t="shared" ca="1" si="354"/>
        <v/>
      </c>
      <c r="LE84" t="str">
        <f ca="1">IF(LD84&lt;&gt;"",VLOOKUP(LD84,Tabela1[],3,FALSE),"")</f>
        <v/>
      </c>
      <c r="LF84" t="str">
        <f t="shared" ca="1" si="387"/>
        <v/>
      </c>
      <c r="LG84" t="str">
        <f t="shared" ca="1" si="387"/>
        <v/>
      </c>
      <c r="LH84" t="str">
        <f t="shared" ca="1" si="387"/>
        <v/>
      </c>
      <c r="LI84" t="str">
        <f t="shared" ca="1" si="387"/>
        <v/>
      </c>
      <c r="LJ84" t="str">
        <f t="shared" ca="1" si="387"/>
        <v/>
      </c>
      <c r="LK84" t="str">
        <f t="shared" ca="1" si="387"/>
        <v/>
      </c>
      <c r="LL84" t="str">
        <f t="shared" ca="1" si="387"/>
        <v/>
      </c>
      <c r="LM84" t="str">
        <f t="shared" ca="1" si="387"/>
        <v/>
      </c>
    </row>
    <row r="85" spans="12:325" x14ac:dyDescent="0.3">
      <c r="L85" s="679">
        <v>15</v>
      </c>
      <c r="N85" s="672" t="str">
        <f>_xlfn.IFNA(IF(VLOOKUP($M85,Tabela1[#All],6,FALSE)&lt;&gt;0,VLOOKUP($M85,Tabela1[#All],6,FALSE),""),"")</f>
        <v/>
      </c>
      <c r="O85" s="672" t="str">
        <f>_xlfn.IFNA(IF(VLOOKUP($M85,Tabela1[#All],7,FALSE)&lt;&gt;0,VLOOKUP($M85,Tabela1[#All],7,FALSE),""),"")</f>
        <v/>
      </c>
      <c r="P85" s="672" t="str">
        <f>_xlfn.IFNA(IF(VLOOKUP($M85,Tabela1[#All],8,FALSE)&lt;&gt;0,VLOOKUP($M85,Tabela1[#All],8,FALSE),""),"")</f>
        <v/>
      </c>
      <c r="Q85" s="684" t="str">
        <f>_xlfn.IFNA(IF(VLOOKUP($M85,Tabela1[#All],10,FALSE)&lt;&gt;"0",VLOOKUP($M85,Tabela1[#All],10,FALSE),""),"")</f>
        <v/>
      </c>
      <c r="R85" s="686" t="str">
        <f t="shared" si="366"/>
        <v/>
      </c>
      <c r="S85" s="672" t="str">
        <f t="shared" si="367"/>
        <v/>
      </c>
      <c r="T85" s="672" t="str">
        <f t="shared" si="368"/>
        <v/>
      </c>
      <c r="U85" s="672" t="str">
        <f t="shared" si="369"/>
        <v/>
      </c>
      <c r="V85" s="672" t="str">
        <f t="shared" si="370"/>
        <v/>
      </c>
      <c r="W85" s="672" t="str">
        <f t="shared" si="371"/>
        <v/>
      </c>
      <c r="X85" s="687" t="str">
        <f t="shared" si="372"/>
        <v/>
      </c>
      <c r="Y85" s="686" t="str">
        <f t="shared" si="378"/>
        <v/>
      </c>
      <c r="Z85" s="672" t="str">
        <f t="shared" si="291"/>
        <v/>
      </c>
      <c r="AA85" s="672" t="str">
        <f t="shared" si="291"/>
        <v/>
      </c>
      <c r="AB85" s="679" t="str">
        <f t="shared" si="291"/>
        <v/>
      </c>
      <c r="AC85" s="685" t="str">
        <f>_xlfn.IFNA(IF(INDEX('Tabela kolorów'!$A$1:$AP$42,MATCH(Z85,'Tabela kolorów'!$A$1:$AP$1,0),MATCH(AA85,'Tabela kolorów'!$A$1:$A$42,0))=1,"+","-"),"")</f>
        <v/>
      </c>
      <c r="AD85" s="10" t="str">
        <f>_xlfn.IFNA(IF(INDEX('Tabela kolorów'!$A$1:$AP$42,MATCH(Z85,'Tabela kolorów'!$A$1:$AP$1,0),MATCH(AB85,'Tabela kolorów'!$A$1:$A$42,0))=1,"+","-"),"")</f>
        <v/>
      </c>
      <c r="AE85" s="10" t="str">
        <f>_xlfn.IFNA(IF(INDEX('Tabela kolorów'!$A$1:$AP$42,MATCH(AA85,'Tabela kolorów'!$A$1:$AP$1,0),MATCH(AB85,'Tabela kolorów'!$A$1:$A$42,0))=1,"+","-"),"")</f>
        <v/>
      </c>
      <c r="AF85" s="679" t="str">
        <f t="shared" si="379"/>
        <v/>
      </c>
      <c r="AG85" s="688" t="str">
        <f t="shared" si="373"/>
        <v/>
      </c>
      <c r="AH85" s="701" t="str">
        <f t="shared" si="374"/>
        <v/>
      </c>
      <c r="AK85" s="10">
        <v>78</v>
      </c>
      <c r="AL85" s="672" t="str">
        <f t="shared" ca="1" si="355"/>
        <v/>
      </c>
      <c r="AM85" s="672" t="str">
        <f ca="1">IF(AL85&lt;&gt;"",VLOOKUP(AL85,Tabela1[],3,FALSE),"")</f>
        <v/>
      </c>
      <c r="AN85" s="672" t="str">
        <f t="shared" ca="1" si="388"/>
        <v/>
      </c>
      <c r="AO85" s="672" t="str">
        <f t="shared" ca="1" si="388"/>
        <v/>
      </c>
      <c r="AP85" s="672" t="str">
        <f t="shared" ca="1" si="388"/>
        <v/>
      </c>
      <c r="AQ85" s="672" t="str">
        <f t="shared" ca="1" si="388"/>
        <v/>
      </c>
      <c r="AR85" s="672" t="str">
        <f t="shared" ca="1" si="388"/>
        <v/>
      </c>
      <c r="AS85" s="672" t="str">
        <f t="shared" ca="1" si="388"/>
        <v/>
      </c>
      <c r="AT85" s="672" t="str">
        <f t="shared" ca="1" si="388"/>
        <v/>
      </c>
      <c r="AU85" s="672" t="str">
        <f t="shared" ca="1" si="388"/>
        <v/>
      </c>
      <c r="BG85" s="392"/>
      <c r="BH85">
        <v>17</v>
      </c>
      <c r="BI85" t="str">
        <f t="shared" ca="1" si="292"/>
        <v/>
      </c>
      <c r="BJ85" t="str">
        <f ca="1">_xlfn.IFNA(IF(VLOOKUP($BI85,Tabela1[#All],6,FALSE)&lt;&gt;0,VLOOKUP($BI85,Tabela1[#All],6,FALSE),""),"")</f>
        <v/>
      </c>
      <c r="BK85" t="str">
        <f ca="1">_xlfn.IFNA(IF(VLOOKUP($BI85,Tabela1[#All],7,FALSE)&lt;&gt;0,VLOOKUP($BI85,Tabela1[#All],7,FALSE),""),"")</f>
        <v/>
      </c>
      <c r="BL85" t="str">
        <f ca="1">_xlfn.IFNA(IF(VLOOKUP($BI85,Tabela1[#All],8,FALSE)&lt;&gt;0,VLOOKUP($BI85,Tabela1[#All],8,FALSE),""),"")</f>
        <v/>
      </c>
      <c r="BM85" t="str">
        <f ca="1">_xlfn.IFNA(IF(VLOOKUP($BI85,Tabela1[#All],10,FALSE)&lt;&gt;"0",VLOOKUP($BI85,Tabela1[#All],10,FALSE),""),"")</f>
        <v/>
      </c>
      <c r="BN85" t="str">
        <f t="shared" ca="1" si="293"/>
        <v/>
      </c>
      <c r="BO85" t="str">
        <f t="shared" ca="1" si="294"/>
        <v/>
      </c>
      <c r="BP85" t="str">
        <f t="shared" ca="1" si="295"/>
        <v/>
      </c>
      <c r="BQ85" t="str">
        <f t="shared" ca="1" si="296"/>
        <v/>
      </c>
      <c r="BR85" t="str">
        <f t="shared" ca="1" si="297"/>
        <v/>
      </c>
      <c r="BS85" t="str">
        <f t="shared" ca="1" si="298"/>
        <v/>
      </c>
      <c r="BT85" t="str">
        <f t="shared" ca="1" si="299"/>
        <v/>
      </c>
      <c r="BU85" t="str">
        <f t="shared" ca="1" si="356"/>
        <v/>
      </c>
      <c r="BV85" t="str">
        <f t="shared" ca="1" si="278"/>
        <v/>
      </c>
      <c r="BW85" t="str">
        <f t="shared" ca="1" si="278"/>
        <v/>
      </c>
      <c r="BX85" t="str">
        <f t="shared" ca="1" si="278"/>
        <v/>
      </c>
      <c r="BY85" t="str">
        <f ca="1">_xlfn.IFNA(IF(INDEX('Tabela kolorów'!$A$1:$AP$42,MATCH(BV85,'Tabela kolorów'!$A$1:$AP$1,0),MATCH(BW85,'Tabela kolorów'!$A$1:$A$42,0))=1,"+","-"),"")</f>
        <v/>
      </c>
      <c r="BZ85" s="1" t="str">
        <f ca="1">_xlfn.IFNA(IF(INDEX('Tabela kolorów'!$A$1:$AP$42,MATCH(BV85,'Tabela kolorów'!$A$1:$AP$1,0),MATCH(BX85,'Tabela kolorów'!$A$1:$A$42,0))=1,"+","-"),"")</f>
        <v/>
      </c>
      <c r="CA85" s="1" t="str">
        <f ca="1">_xlfn.IFNA(IF(INDEX('Tabela kolorów'!$A$1:$AP$42,MATCH(BW85,'Tabela kolorów'!$A$1:$AP$1,0),MATCH(BX85,'Tabela kolorów'!$A$1:$A$42,0))=1,"+","-"),"")</f>
        <v/>
      </c>
      <c r="CB85" t="str">
        <f t="shared" ca="1" si="357"/>
        <v/>
      </c>
      <c r="CC85" t="str">
        <f t="shared" ca="1" si="300"/>
        <v/>
      </c>
      <c r="CD85" t="str">
        <f t="shared" ca="1" si="301"/>
        <v/>
      </c>
      <c r="CG85">
        <v>79</v>
      </c>
      <c r="CH85" t="str">
        <f t="shared" ca="1" si="302"/>
        <v/>
      </c>
      <c r="CI85" t="str">
        <f ca="1">IF(CH85&lt;&gt;"",VLOOKUP(CH85,Tabela1[],3,FALSE),"")</f>
        <v/>
      </c>
      <c r="CJ85" t="str">
        <f t="shared" ca="1" si="381"/>
        <v/>
      </c>
      <c r="CK85" t="str">
        <f t="shared" ca="1" si="381"/>
        <v/>
      </c>
      <c r="CL85" t="str">
        <f t="shared" ca="1" si="381"/>
        <v/>
      </c>
      <c r="CM85" t="str">
        <f t="shared" ca="1" si="381"/>
        <v/>
      </c>
      <c r="CN85" t="str">
        <f t="shared" ca="1" si="381"/>
        <v/>
      </c>
      <c r="CO85" t="str">
        <f t="shared" ca="1" si="381"/>
        <v/>
      </c>
      <c r="CP85" t="str">
        <f t="shared" ca="1" si="381"/>
        <v/>
      </c>
      <c r="CQ85" t="str">
        <f t="shared" ca="1" si="381"/>
        <v/>
      </c>
      <c r="DB85">
        <v>17</v>
      </c>
      <c r="DC85" t="str">
        <f t="shared" ca="1" si="303"/>
        <v/>
      </c>
      <c r="DD85" t="str">
        <f ca="1">_xlfn.IFNA(IF(VLOOKUP($DC85,Tabela1[#All],6,FALSE)&lt;&gt;0,VLOOKUP($DC85,Tabela1[#All],6,FALSE),""),"")</f>
        <v/>
      </c>
      <c r="DE85" t="str">
        <f ca="1">_xlfn.IFNA(IF(VLOOKUP($DC85,Tabela1[#All],7,FALSE)&lt;&gt;0,VLOOKUP($DC85,Tabela1[#All],7,FALSE),""),"")</f>
        <v/>
      </c>
      <c r="DF85" t="str">
        <f ca="1">_xlfn.IFNA(IF(VLOOKUP($DC85,Tabela1[#All],8,FALSE)&lt;&gt;0,VLOOKUP($DC85,Tabela1[#All],8,FALSE),""),"")</f>
        <v/>
      </c>
      <c r="DG85" t="str">
        <f ca="1">_xlfn.IFNA(IF(VLOOKUP($DC85,Tabela1[#All],10,FALSE)&lt;&gt;"0",VLOOKUP($DC85,Tabela1[#All],10,FALSE),""),"")</f>
        <v/>
      </c>
      <c r="DH85" t="str">
        <f t="shared" ca="1" si="304"/>
        <v/>
      </c>
      <c r="DI85" t="str">
        <f t="shared" ca="1" si="305"/>
        <v/>
      </c>
      <c r="DJ85" t="str">
        <f t="shared" ca="1" si="306"/>
        <v/>
      </c>
      <c r="DK85" t="str">
        <f t="shared" ca="1" si="307"/>
        <v/>
      </c>
      <c r="DL85" t="str">
        <f t="shared" ca="1" si="308"/>
        <v/>
      </c>
      <c r="DM85" t="str">
        <f t="shared" ca="1" si="309"/>
        <v/>
      </c>
      <c r="DN85" t="str">
        <f t="shared" ca="1" si="310"/>
        <v/>
      </c>
      <c r="DO85" t="str">
        <f t="shared" ca="1" si="382"/>
        <v/>
      </c>
      <c r="DP85" t="str">
        <f t="shared" ca="1" si="280"/>
        <v/>
      </c>
      <c r="DQ85" t="str">
        <f t="shared" ca="1" si="280"/>
        <v/>
      </c>
      <c r="DR85" t="str">
        <f t="shared" ca="1" si="280"/>
        <v/>
      </c>
      <c r="DS85" t="str">
        <f ca="1">_xlfn.IFNA(IF(INDEX('Tabela kolorów'!$A$1:$AP$42,MATCH(DP85,'Tabela kolorów'!$A$1:$AP$1,0),MATCH(DQ85,'Tabela kolorów'!$A$1:$A$42,0))=1,"+","-"),"")</f>
        <v/>
      </c>
      <c r="DT85" s="1" t="str">
        <f ca="1">_xlfn.IFNA(IF(INDEX('Tabela kolorów'!$A$1:$AP$42,MATCH(DP85,'Tabela kolorów'!$A$1:$AP$1,0),MATCH(DR85,'Tabela kolorów'!$A$1:$A$42,0))=1,"+","-"),"")</f>
        <v/>
      </c>
      <c r="DU85" s="1" t="str">
        <f ca="1">_xlfn.IFNA(IF(INDEX('Tabela kolorów'!$A$1:$AP$42,MATCH(DQ85,'Tabela kolorów'!$A$1:$AP$1,0),MATCH(DR85,'Tabela kolorów'!$A$1:$A$42,0))=1,"+","-"),"")</f>
        <v/>
      </c>
      <c r="DV85" t="str">
        <f t="shared" ca="1" si="358"/>
        <v/>
      </c>
      <c r="DW85" t="str">
        <f t="shared" ca="1" si="311"/>
        <v/>
      </c>
      <c r="DX85" t="str">
        <f t="shared" ca="1" si="312"/>
        <v/>
      </c>
      <c r="EA85">
        <v>79</v>
      </c>
      <c r="EB85" t="str">
        <f t="shared" ca="1" si="313"/>
        <v/>
      </c>
      <c r="EC85" t="str">
        <f ca="1">IF(EB85&lt;&gt;"",VLOOKUP(EB85,Tabela1[],3,FALSE),"")</f>
        <v/>
      </c>
      <c r="ED85" t="str">
        <f t="shared" ca="1" si="383"/>
        <v/>
      </c>
      <c r="EE85" t="str">
        <f t="shared" ca="1" si="383"/>
        <v/>
      </c>
      <c r="EF85" t="str">
        <f t="shared" ca="1" si="383"/>
        <v/>
      </c>
      <c r="EG85" t="str">
        <f t="shared" ca="1" si="383"/>
        <v/>
      </c>
      <c r="EH85" t="str">
        <f t="shared" ca="1" si="383"/>
        <v/>
      </c>
      <c r="EI85" t="str">
        <f t="shared" ca="1" si="383"/>
        <v/>
      </c>
      <c r="EJ85" t="str">
        <f t="shared" ca="1" si="383"/>
        <v/>
      </c>
      <c r="EK85" t="str">
        <f t="shared" ca="1" si="383"/>
        <v/>
      </c>
      <c r="EV85">
        <v>17</v>
      </c>
      <c r="EW85" t="str">
        <f t="shared" ca="1" si="314"/>
        <v/>
      </c>
      <c r="EX85" t="str">
        <f ca="1">_xlfn.IFNA(IF(VLOOKUP($EW85,Tabela1[#All],6,FALSE)&lt;&gt;0,VLOOKUP($EW85,Tabela1[#All],6,FALSE),""),"")</f>
        <v/>
      </c>
      <c r="EY85" t="str">
        <f ca="1">_xlfn.IFNA(IF(VLOOKUP($EW85,Tabela1[#All],7,FALSE)&lt;&gt;0,VLOOKUP($EW85,Tabela1[#All],7,FALSE),""),"")</f>
        <v/>
      </c>
      <c r="EZ85" t="str">
        <f ca="1">_xlfn.IFNA(IF(VLOOKUP($EW85,Tabela1[#All],8,FALSE)&lt;&gt;0,VLOOKUP($EW85,Tabela1[#All],8,FALSE),""),"")</f>
        <v/>
      </c>
      <c r="FA85" t="str">
        <f ca="1">_xlfn.IFNA(IF(VLOOKUP($EW85,Tabela1[#All],10,FALSE)&lt;&gt;"0",VLOOKUP($EW85,Tabela1[#All],10,FALSE),""),"")</f>
        <v/>
      </c>
      <c r="FB85" t="str">
        <f t="shared" ca="1" si="315"/>
        <v/>
      </c>
      <c r="FC85" t="str">
        <f t="shared" ca="1" si="316"/>
        <v/>
      </c>
      <c r="FD85" t="str">
        <f t="shared" ca="1" si="317"/>
        <v/>
      </c>
      <c r="FE85" t="str">
        <f t="shared" ca="1" si="318"/>
        <v/>
      </c>
      <c r="FF85" t="str">
        <f t="shared" ca="1" si="319"/>
        <v/>
      </c>
      <c r="FG85" t="str">
        <f t="shared" ca="1" si="320"/>
        <v/>
      </c>
      <c r="FH85" t="str">
        <f t="shared" ca="1" si="321"/>
        <v/>
      </c>
      <c r="FI85" t="str">
        <f t="shared" ca="1" si="359"/>
        <v/>
      </c>
      <c r="FJ85" t="str">
        <f t="shared" ca="1" si="282"/>
        <v/>
      </c>
      <c r="FK85" t="str">
        <f t="shared" ca="1" si="282"/>
        <v/>
      </c>
      <c r="FL85" t="str">
        <f t="shared" ca="1" si="282"/>
        <v/>
      </c>
      <c r="FM85" t="str">
        <f ca="1">_xlfn.IFNA(IF(INDEX('Tabela kolorów'!$A$1:$AP$42,MATCH(FJ85,'Tabela kolorów'!$A$1:$AP$1,0),MATCH(FK85,'Tabela kolorów'!$A$1:$A$42,0))=1,"+","-"),"")</f>
        <v/>
      </c>
      <c r="FN85" s="1" t="str">
        <f ca="1">_xlfn.IFNA(IF(INDEX('Tabela kolorów'!$A$1:$AP$42,MATCH(FJ85,'Tabela kolorów'!$A$1:$AP$1,0),MATCH(FL85,'Tabela kolorów'!$A$1:$A$42,0))=1,"+","-"),"")</f>
        <v/>
      </c>
      <c r="FO85" s="1" t="str">
        <f ca="1">_xlfn.IFNA(IF(INDEX('Tabela kolorów'!$A$1:$AP$42,MATCH(FK85,'Tabela kolorów'!$A$1:$AP$1,0),MATCH(FL85,'Tabela kolorów'!$A$1:$A$42,0))=1,"+","-"),"")</f>
        <v/>
      </c>
      <c r="FP85" t="str">
        <f t="shared" ca="1" si="375"/>
        <v/>
      </c>
      <c r="FQ85" t="str">
        <f t="shared" ca="1" si="322"/>
        <v/>
      </c>
      <c r="FR85" t="str">
        <f t="shared" ca="1" si="323"/>
        <v/>
      </c>
      <c r="FU85">
        <v>79</v>
      </c>
      <c r="FV85" t="str">
        <f t="shared" ca="1" si="324"/>
        <v/>
      </c>
      <c r="FW85" t="str">
        <f ca="1">IF(FV85&lt;&gt;"",VLOOKUP(FV85,Tabela1[],3,FALSE),"")</f>
        <v/>
      </c>
      <c r="FX85" t="str">
        <f t="shared" ca="1" si="384"/>
        <v/>
      </c>
      <c r="FY85" t="str">
        <f t="shared" ca="1" si="384"/>
        <v/>
      </c>
      <c r="FZ85" t="str">
        <f t="shared" ca="1" si="384"/>
        <v/>
      </c>
      <c r="GA85" t="str">
        <f t="shared" ca="1" si="384"/>
        <v/>
      </c>
      <c r="GB85" t="str">
        <f t="shared" ca="1" si="384"/>
        <v/>
      </c>
      <c r="GC85" t="str">
        <f t="shared" ca="1" si="384"/>
        <v/>
      </c>
      <c r="GD85" t="str">
        <f t="shared" ca="1" si="384"/>
        <v/>
      </c>
      <c r="GE85" t="str">
        <f t="shared" ca="1" si="384"/>
        <v/>
      </c>
      <c r="GP85">
        <v>17</v>
      </c>
      <c r="GQ85" t="str">
        <f t="shared" ca="1" si="325"/>
        <v/>
      </c>
      <c r="GR85" t="str">
        <f ca="1">_xlfn.IFNA(IF(VLOOKUP($GQ85,Tabela1[#All],6,FALSE)&lt;&gt;0,VLOOKUP($GQ85,Tabela1[#All],6,FALSE),""),"")</f>
        <v/>
      </c>
      <c r="GS85" t="str">
        <f ca="1">_xlfn.IFNA(IF(VLOOKUP($GQ85,Tabela1[#All],7,FALSE)&lt;&gt;0,VLOOKUP($GQ85,Tabela1[#All],7,FALSE),""),"")</f>
        <v/>
      </c>
      <c r="GT85" t="str">
        <f ca="1">_xlfn.IFNA(IF(VLOOKUP($GQ85,Tabela1[#All],8,FALSE)&lt;&gt;0,VLOOKUP($GQ85,Tabela1[#All],8,FALSE),""),"")</f>
        <v/>
      </c>
      <c r="GU85" t="str">
        <f ca="1">_xlfn.IFNA(IF(VLOOKUP($GQ85,Tabela1[#All],10,FALSE)&lt;&gt;"0",VLOOKUP($GQ85,Tabela1[#All],10,FALSE),""),"")</f>
        <v/>
      </c>
      <c r="GV85" t="str">
        <f t="shared" ca="1" si="326"/>
        <v/>
      </c>
      <c r="GW85" t="str">
        <f t="shared" ca="1" si="327"/>
        <v/>
      </c>
      <c r="GX85" t="str">
        <f t="shared" ca="1" si="328"/>
        <v/>
      </c>
      <c r="GY85" t="str">
        <f t="shared" ca="1" si="329"/>
        <v/>
      </c>
      <c r="GZ85" t="str">
        <f t="shared" ca="1" si="330"/>
        <v/>
      </c>
      <c r="HA85" t="str">
        <f t="shared" ca="1" si="331"/>
        <v/>
      </c>
      <c r="HB85" t="str">
        <f t="shared" ca="1" si="332"/>
        <v/>
      </c>
      <c r="HC85" t="str">
        <f t="shared" ca="1" si="360"/>
        <v/>
      </c>
      <c r="HD85" t="str">
        <f t="shared" ca="1" si="284"/>
        <v/>
      </c>
      <c r="HE85" t="str">
        <f t="shared" ca="1" si="284"/>
        <v/>
      </c>
      <c r="HF85" t="str">
        <f t="shared" ca="1" si="284"/>
        <v/>
      </c>
      <c r="HG85" t="str">
        <f ca="1">_xlfn.IFNA(IF(INDEX('Tabela kolorów'!$A$1:$AP$42,MATCH(HD85,'Tabela kolorów'!$A$1:$AP$1,0),MATCH(HE85,'Tabela kolorów'!$A$1:$A$42,0))=1,"+","-"),"")</f>
        <v/>
      </c>
      <c r="HH85" s="1" t="str">
        <f ca="1">_xlfn.IFNA(IF(INDEX('Tabela kolorów'!$A$1:$AP$42,MATCH(HD85,'Tabela kolorów'!$A$1:$AP$1,0),MATCH(HF85,'Tabela kolorów'!$A$1:$A$42,0))=1,"+","-"),"")</f>
        <v/>
      </c>
      <c r="HI85" s="1" t="str">
        <f ca="1">_xlfn.IFNA(IF(INDEX('Tabela kolorów'!$A$1:$AP$42,MATCH(HE85,'Tabela kolorów'!$A$1:$AP$1,0),MATCH(HF85,'Tabela kolorów'!$A$1:$A$42,0))=1,"+","-"),"")</f>
        <v/>
      </c>
      <c r="HJ85" t="str">
        <f t="shared" ca="1" si="376"/>
        <v/>
      </c>
      <c r="HK85" t="str">
        <f t="shared" ca="1" si="333"/>
        <v/>
      </c>
      <c r="HL85" t="str">
        <f t="shared" ca="1" si="334"/>
        <v/>
      </c>
      <c r="HO85">
        <v>79</v>
      </c>
      <c r="HP85" t="str">
        <f t="shared" ca="1" si="335"/>
        <v/>
      </c>
      <c r="HQ85" t="str">
        <f ca="1">IF(HP85&lt;&gt;"",VLOOKUP(HP85,Tabela1[],3,FALSE),"")</f>
        <v/>
      </c>
      <c r="HR85" t="str">
        <f t="shared" ca="1" si="385"/>
        <v/>
      </c>
      <c r="HS85" t="str">
        <f t="shared" ca="1" si="385"/>
        <v/>
      </c>
      <c r="HT85" t="str">
        <f t="shared" ca="1" si="385"/>
        <v/>
      </c>
      <c r="HU85" t="str">
        <f t="shared" ca="1" si="385"/>
        <v/>
      </c>
      <c r="HV85" t="str">
        <f t="shared" ca="1" si="385"/>
        <v/>
      </c>
      <c r="HW85" t="str">
        <f t="shared" ca="1" si="385"/>
        <v/>
      </c>
      <c r="HX85" t="str">
        <f t="shared" ca="1" si="385"/>
        <v/>
      </c>
      <c r="HY85" t="str">
        <f t="shared" ca="1" si="385"/>
        <v/>
      </c>
      <c r="IJ85">
        <v>17</v>
      </c>
      <c r="IK85" t="str">
        <f t="shared" ca="1" si="336"/>
        <v/>
      </c>
      <c r="IL85" t="str">
        <f ca="1">_xlfn.IFNA(IF(VLOOKUP($IK85,Tabela1[#All],6,FALSE)&lt;&gt;0,VLOOKUP($IK85,Tabela1[#All],6,FALSE),""),"")</f>
        <v/>
      </c>
      <c r="IM85" t="str">
        <f ca="1">_xlfn.IFNA(IF(VLOOKUP($IK85,Tabela1[#All],7,FALSE)&lt;&gt;0,VLOOKUP($IK85,Tabela1[#All],7,FALSE),""),"")</f>
        <v/>
      </c>
      <c r="IN85" t="str">
        <f ca="1">_xlfn.IFNA(IF(VLOOKUP($IK85,Tabela1[#All],8,FALSE)&lt;&gt;0,VLOOKUP($IK85,Tabela1[#All],8,FALSE),""),"")</f>
        <v/>
      </c>
      <c r="IO85" t="str">
        <f ca="1">_xlfn.IFNA(IF(VLOOKUP($IK85,Tabela1[#All],10,FALSE)&lt;&gt;"0",VLOOKUP($IK85,Tabela1[#All],10,FALSE),""),"")</f>
        <v/>
      </c>
      <c r="IP85" t="str">
        <f t="shared" ca="1" si="337"/>
        <v/>
      </c>
      <c r="IQ85" t="str">
        <f t="shared" ca="1" si="338"/>
        <v/>
      </c>
      <c r="IR85" t="str">
        <f t="shared" ca="1" si="339"/>
        <v/>
      </c>
      <c r="IS85" t="str">
        <f t="shared" ca="1" si="340"/>
        <v/>
      </c>
      <c r="IT85" t="str">
        <f t="shared" ca="1" si="341"/>
        <v/>
      </c>
      <c r="IU85" t="str">
        <f t="shared" ca="1" si="342"/>
        <v/>
      </c>
      <c r="IV85" t="str">
        <f t="shared" ca="1" si="343"/>
        <v/>
      </c>
      <c r="IW85" t="str">
        <f t="shared" ca="1" si="361"/>
        <v/>
      </c>
      <c r="IX85" t="str">
        <f t="shared" ca="1" si="286"/>
        <v/>
      </c>
      <c r="IY85" t="str">
        <f t="shared" ca="1" si="286"/>
        <v/>
      </c>
      <c r="IZ85" t="str">
        <f t="shared" ca="1" si="286"/>
        <v/>
      </c>
      <c r="JA85" t="str">
        <f ca="1">_xlfn.IFNA(IF(INDEX('Tabela kolorów'!$A$1:$AP$42,MATCH(IX85,'Tabela kolorów'!$A$1:$AP$1,0),MATCH(IY85,'Tabela kolorów'!$A$1:$A$42,0))=1,"+","-"),"")</f>
        <v/>
      </c>
      <c r="JB85" s="1" t="str">
        <f ca="1">_xlfn.IFNA(IF(INDEX('Tabela kolorów'!$A$1:$AP$42,MATCH(IX85,'Tabela kolorów'!$A$1:$AP$1,0),MATCH(IZ85,'Tabela kolorów'!$A$1:$A$42,0))=1,"+","-"),"")</f>
        <v/>
      </c>
      <c r="JC85" s="1" t="str">
        <f ca="1">_xlfn.IFNA(IF(INDEX('Tabela kolorów'!$A$1:$AP$42,MATCH(IY85,'Tabela kolorów'!$A$1:$AP$1,0),MATCH(IZ85,'Tabela kolorów'!$A$1:$A$42,0))=1,"+","-"),"")</f>
        <v/>
      </c>
      <c r="JD85" t="str">
        <f t="shared" ca="1" si="377"/>
        <v/>
      </c>
      <c r="JE85" t="str">
        <f t="shared" ca="1" si="344"/>
        <v/>
      </c>
      <c r="JF85" t="str">
        <f t="shared" ca="1" si="345"/>
        <v/>
      </c>
      <c r="JI85">
        <v>79</v>
      </c>
      <c r="JJ85" t="str">
        <f t="shared" ca="1" si="346"/>
        <v/>
      </c>
      <c r="JK85" t="str">
        <f ca="1">IF(JJ85&lt;&gt;"",VLOOKUP(JJ85,Tabela1[],3,FALSE),"")</f>
        <v/>
      </c>
      <c r="JL85" t="str">
        <f t="shared" ca="1" si="386"/>
        <v/>
      </c>
      <c r="JM85" t="str">
        <f t="shared" ca="1" si="386"/>
        <v/>
      </c>
      <c r="JN85" t="str">
        <f t="shared" ca="1" si="386"/>
        <v/>
      </c>
      <c r="JO85" t="str">
        <f t="shared" ca="1" si="386"/>
        <v/>
      </c>
      <c r="JP85" t="str">
        <f t="shared" ca="1" si="386"/>
        <v/>
      </c>
      <c r="JQ85" t="str">
        <f t="shared" ca="1" si="386"/>
        <v/>
      </c>
      <c r="JR85" t="str">
        <f t="shared" ca="1" si="386"/>
        <v/>
      </c>
      <c r="JS85" t="str">
        <f t="shared" ca="1" si="386"/>
        <v/>
      </c>
      <c r="KD85">
        <v>17</v>
      </c>
      <c r="KE85" t="str">
        <f t="shared" ca="1" si="347"/>
        <v/>
      </c>
      <c r="KF85" t="str">
        <f ca="1">_xlfn.IFNA(IF(VLOOKUP($KE85,Tabela1[#All],6,FALSE)&lt;&gt;0,VLOOKUP($KE85,Tabela1[#All],6,FALSE),""),"")</f>
        <v/>
      </c>
      <c r="KG85" t="str">
        <f ca="1">_xlfn.IFNA(IF(VLOOKUP($KE85,Tabela1[#All],7,FALSE)&lt;&gt;0,VLOOKUP($KE85,Tabela1[#All],7,FALSE),""),"")</f>
        <v/>
      </c>
      <c r="KH85" t="str">
        <f ca="1">_xlfn.IFNA(IF(VLOOKUP($KE85,Tabela1[#All],8,FALSE)&lt;&gt;0,VLOOKUP($KE85,Tabela1[#All],8,FALSE),""),"")</f>
        <v/>
      </c>
      <c r="KI85" t="str">
        <f ca="1">_xlfn.IFNA(IF(VLOOKUP($KE85,Tabela1[#All],10,FALSE)&lt;&gt;"0",VLOOKUP($KE85,Tabela1[#All],10,FALSE),""),"")</f>
        <v/>
      </c>
      <c r="KJ85" t="str">
        <f t="shared" ca="1" si="362"/>
        <v/>
      </c>
      <c r="KK85" t="str">
        <f t="shared" ca="1" si="363"/>
        <v/>
      </c>
      <c r="KL85" t="str">
        <f t="shared" ca="1" si="364"/>
        <v/>
      </c>
      <c r="KM85" t="str">
        <f t="shared" ca="1" si="348"/>
        <v/>
      </c>
      <c r="KN85" t="str">
        <f t="shared" ca="1" si="349"/>
        <v/>
      </c>
      <c r="KO85" t="str">
        <f t="shared" ca="1" si="350"/>
        <v/>
      </c>
      <c r="KP85" t="str">
        <f t="shared" ca="1" si="351"/>
        <v/>
      </c>
      <c r="KQ85" t="str">
        <f t="shared" ca="1" si="365"/>
        <v/>
      </c>
      <c r="KR85" t="str">
        <f t="shared" ca="1" si="288"/>
        <v/>
      </c>
      <c r="KS85" t="str">
        <f t="shared" ca="1" si="288"/>
        <v/>
      </c>
      <c r="KT85" t="str">
        <f t="shared" ca="1" si="288"/>
        <v/>
      </c>
      <c r="KU85" t="str">
        <f ca="1">_xlfn.IFNA(IF(INDEX('Tabela kolorów'!$A$1:$AP$42,MATCH(KR85,'Tabela kolorów'!$A$1:$AP$1,0),MATCH(KS85,'Tabela kolorów'!$A$1:$A$42,0))=1,"+","-"),"")</f>
        <v/>
      </c>
      <c r="KV85" s="1" t="str">
        <f ca="1">_xlfn.IFNA(IF(INDEX('Tabela kolorów'!$A$1:$AP$42,MATCH(KR85,'Tabela kolorów'!$A$1:$AP$1,0),MATCH(KT85,'Tabela kolorów'!$A$1:$A$42,0))=1,"+","-"),"")</f>
        <v/>
      </c>
      <c r="KW85" s="1" t="str">
        <f ca="1">_xlfn.IFNA(IF(INDEX('Tabela kolorów'!$A$1:$AP$42,MATCH(KS85,'Tabela kolorów'!$A$1:$AP$1,0),MATCH(KT85,'Tabela kolorów'!$A$1:$A$42,0))=1,"+","-"),"")</f>
        <v/>
      </c>
      <c r="KX85" t="str">
        <f t="shared" ca="1" si="380"/>
        <v/>
      </c>
      <c r="KY85" t="str">
        <f t="shared" ca="1" si="352"/>
        <v/>
      </c>
      <c r="KZ85" t="str">
        <f t="shared" ca="1" si="353"/>
        <v/>
      </c>
      <c r="LC85">
        <v>79</v>
      </c>
      <c r="LD85" t="str">
        <f t="shared" ca="1" si="354"/>
        <v/>
      </c>
      <c r="LE85" t="str">
        <f ca="1">IF(LD85&lt;&gt;"",VLOOKUP(LD85,Tabela1[],3,FALSE),"")</f>
        <v/>
      </c>
      <c r="LF85" t="str">
        <f t="shared" ca="1" si="387"/>
        <v/>
      </c>
      <c r="LG85" t="str">
        <f t="shared" ca="1" si="387"/>
        <v/>
      </c>
      <c r="LH85" t="str">
        <f t="shared" ca="1" si="387"/>
        <v/>
      </c>
      <c r="LI85" t="str">
        <f t="shared" ca="1" si="387"/>
        <v/>
      </c>
      <c r="LJ85" t="str">
        <f t="shared" ca="1" si="387"/>
        <v/>
      </c>
      <c r="LK85" t="str">
        <f t="shared" ca="1" si="387"/>
        <v/>
      </c>
      <c r="LL85" t="str">
        <f t="shared" ca="1" si="387"/>
        <v/>
      </c>
      <c r="LM85" t="str">
        <f t="shared" ca="1" si="387"/>
        <v/>
      </c>
    </row>
    <row r="86" spans="12:325" x14ac:dyDescent="0.3">
      <c r="L86" s="679">
        <v>16</v>
      </c>
      <c r="N86" s="672" t="str">
        <f>_xlfn.IFNA(IF(VLOOKUP($M86,Tabela1[#All],6,FALSE)&lt;&gt;0,VLOOKUP($M86,Tabela1[#All],6,FALSE),""),"")</f>
        <v/>
      </c>
      <c r="O86" s="672" t="str">
        <f>_xlfn.IFNA(IF(VLOOKUP($M86,Tabela1[#All],7,FALSE)&lt;&gt;0,VLOOKUP($M86,Tabela1[#All],7,FALSE),""),"")</f>
        <v/>
      </c>
      <c r="P86" s="672" t="str">
        <f>_xlfn.IFNA(IF(VLOOKUP($M86,Tabela1[#All],8,FALSE)&lt;&gt;0,VLOOKUP($M86,Tabela1[#All],8,FALSE),""),"")</f>
        <v/>
      </c>
      <c r="Q86" s="684" t="str">
        <f>_xlfn.IFNA(IF(VLOOKUP($M86,Tabela1[#All],10,FALSE)&lt;&gt;"0",VLOOKUP($M86,Tabela1[#All],10,FALSE),""),"")</f>
        <v/>
      </c>
      <c r="R86" s="686" t="str">
        <f t="shared" si="366"/>
        <v/>
      </c>
      <c r="S86" s="672" t="str">
        <f t="shared" si="367"/>
        <v/>
      </c>
      <c r="T86" s="672" t="str">
        <f t="shared" si="368"/>
        <v/>
      </c>
      <c r="U86" s="672" t="str">
        <f t="shared" si="369"/>
        <v/>
      </c>
      <c r="V86" s="672" t="str">
        <f t="shared" si="370"/>
        <v/>
      </c>
      <c r="W86" s="672" t="str">
        <f t="shared" si="371"/>
        <v/>
      </c>
      <c r="X86" s="687" t="str">
        <f t="shared" si="372"/>
        <v/>
      </c>
      <c r="Y86" s="686" t="str">
        <f t="shared" si="378"/>
        <v/>
      </c>
      <c r="Z86" s="672" t="str">
        <f t="shared" si="291"/>
        <v/>
      </c>
      <c r="AA86" s="672" t="str">
        <f t="shared" si="291"/>
        <v/>
      </c>
      <c r="AB86" s="679" t="str">
        <f t="shared" si="291"/>
        <v/>
      </c>
      <c r="AC86" s="685" t="str">
        <f>_xlfn.IFNA(IF(INDEX('Tabela kolorów'!$A$1:$AP$42,MATCH(Z86,'Tabela kolorów'!$A$1:$AP$1,0),MATCH(AA86,'Tabela kolorów'!$A$1:$A$42,0))=1,"+","-"),"")</f>
        <v/>
      </c>
      <c r="AD86" s="10" t="str">
        <f>_xlfn.IFNA(IF(INDEX('Tabela kolorów'!$A$1:$AP$42,MATCH(Z86,'Tabela kolorów'!$A$1:$AP$1,0),MATCH(AB86,'Tabela kolorów'!$A$1:$A$42,0))=1,"+","-"),"")</f>
        <v/>
      </c>
      <c r="AE86" s="10" t="str">
        <f>_xlfn.IFNA(IF(INDEX('Tabela kolorów'!$A$1:$AP$42,MATCH(AA86,'Tabela kolorów'!$A$1:$AP$1,0),MATCH(AB86,'Tabela kolorów'!$A$1:$A$42,0))=1,"+","-"),"")</f>
        <v/>
      </c>
      <c r="AF86" s="679" t="str">
        <f t="shared" si="379"/>
        <v/>
      </c>
      <c r="AG86" s="688" t="str">
        <f t="shared" si="373"/>
        <v/>
      </c>
      <c r="AH86" s="701" t="str">
        <f t="shared" si="374"/>
        <v/>
      </c>
      <c r="AK86" s="10">
        <v>79</v>
      </c>
      <c r="AL86" s="672" t="str">
        <f t="shared" ca="1" si="355"/>
        <v/>
      </c>
      <c r="AM86" s="672" t="str">
        <f ca="1">IF(AL86&lt;&gt;"",VLOOKUP(AL86,Tabela1[],3,FALSE),"")</f>
        <v/>
      </c>
      <c r="AN86" s="672" t="str">
        <f t="shared" ca="1" si="388"/>
        <v/>
      </c>
      <c r="AO86" s="672" t="str">
        <f t="shared" ca="1" si="388"/>
        <v/>
      </c>
      <c r="AP86" s="672" t="str">
        <f t="shared" ca="1" si="388"/>
        <v/>
      </c>
      <c r="AQ86" s="672" t="str">
        <f t="shared" ca="1" si="388"/>
        <v/>
      </c>
      <c r="AR86" s="672" t="str">
        <f t="shared" ca="1" si="388"/>
        <v/>
      </c>
      <c r="AS86" s="672" t="str">
        <f t="shared" ca="1" si="388"/>
        <v/>
      </c>
      <c r="AT86" s="672" t="str">
        <f t="shared" ca="1" si="388"/>
        <v/>
      </c>
      <c r="AU86" s="672" t="str">
        <f t="shared" ca="1" si="388"/>
        <v/>
      </c>
      <c r="BG86" s="392"/>
      <c r="BH86">
        <v>18</v>
      </c>
      <c r="BI86" t="str">
        <f t="shared" ca="1" si="292"/>
        <v/>
      </c>
      <c r="BJ86" t="str">
        <f ca="1">_xlfn.IFNA(IF(VLOOKUP($BI86,Tabela1[#All],6,FALSE)&lt;&gt;0,VLOOKUP($BI86,Tabela1[#All],6,FALSE),""),"")</f>
        <v/>
      </c>
      <c r="BK86" t="str">
        <f ca="1">_xlfn.IFNA(IF(VLOOKUP($BI86,Tabela1[#All],7,FALSE)&lt;&gt;0,VLOOKUP($BI86,Tabela1[#All],7,FALSE),""),"")</f>
        <v/>
      </c>
      <c r="BL86" t="str">
        <f ca="1">_xlfn.IFNA(IF(VLOOKUP($BI86,Tabela1[#All],8,FALSE)&lt;&gt;0,VLOOKUP($BI86,Tabela1[#All],8,FALSE),""),"")</f>
        <v/>
      </c>
      <c r="BM86" t="str">
        <f ca="1">_xlfn.IFNA(IF(VLOOKUP($BI86,Tabela1[#All],10,FALSE)&lt;&gt;"0",VLOOKUP($BI86,Tabela1[#All],10,FALSE),""),"")</f>
        <v/>
      </c>
      <c r="BN86" t="str">
        <f t="shared" ca="1" si="293"/>
        <v/>
      </c>
      <c r="BO86" t="str">
        <f t="shared" ca="1" si="294"/>
        <v/>
      </c>
      <c r="BP86" t="str">
        <f t="shared" ca="1" si="295"/>
        <v/>
      </c>
      <c r="BQ86" t="str">
        <f t="shared" ca="1" si="296"/>
        <v/>
      </c>
      <c r="BR86" t="str">
        <f t="shared" ca="1" si="297"/>
        <v/>
      </c>
      <c r="BS86" t="str">
        <f t="shared" ca="1" si="298"/>
        <v/>
      </c>
      <c r="BT86" t="str">
        <f t="shared" ca="1" si="299"/>
        <v/>
      </c>
      <c r="BU86" t="str">
        <f t="shared" ca="1" si="356"/>
        <v/>
      </c>
      <c r="BV86" t="str">
        <f t="shared" ref="BV86:BX105" ca="1" si="389">TRIM(MID(SUBSTITUTE($BU86,";",REPT(" ",LEN($BU86))),BV$5*LEN($BU86)+1,LEN($BU86)))</f>
        <v/>
      </c>
      <c r="BW86" t="str">
        <f t="shared" ca="1" si="389"/>
        <v/>
      </c>
      <c r="BX86" t="str">
        <f t="shared" ca="1" si="389"/>
        <v/>
      </c>
      <c r="BY86" t="str">
        <f ca="1">_xlfn.IFNA(IF(INDEX('Tabela kolorów'!$A$1:$AP$42,MATCH(BV86,'Tabela kolorów'!$A$1:$AP$1,0),MATCH(BW86,'Tabela kolorów'!$A$1:$A$42,0))=1,"+","-"),"")</f>
        <v/>
      </c>
      <c r="BZ86" s="1" t="str">
        <f ca="1">_xlfn.IFNA(IF(INDEX('Tabela kolorów'!$A$1:$AP$42,MATCH(BV86,'Tabela kolorów'!$A$1:$AP$1,0),MATCH(BX86,'Tabela kolorów'!$A$1:$A$42,0))=1,"+","-"),"")</f>
        <v/>
      </c>
      <c r="CA86" s="1" t="str">
        <f ca="1">_xlfn.IFNA(IF(INDEX('Tabela kolorów'!$A$1:$AP$42,MATCH(BW86,'Tabela kolorów'!$A$1:$AP$1,0),MATCH(BX86,'Tabela kolorów'!$A$1:$A$42,0))=1,"+","-"),"")</f>
        <v/>
      </c>
      <c r="CB86" t="str">
        <f t="shared" ca="1" si="357"/>
        <v/>
      </c>
      <c r="CC86" t="str">
        <f t="shared" ca="1" si="300"/>
        <v/>
      </c>
      <c r="CD86" t="str">
        <f t="shared" ca="1" si="301"/>
        <v/>
      </c>
      <c r="CG86">
        <v>80</v>
      </c>
      <c r="CH86" t="str">
        <f t="shared" ca="1" si="302"/>
        <v/>
      </c>
      <c r="CI86" t="str">
        <f ca="1">IF(CH86&lt;&gt;"",VLOOKUP(CH86,Tabela1[],3,FALSE),"")</f>
        <v/>
      </c>
      <c r="CJ86" t="str">
        <f t="shared" ref="CJ86:CQ95" ca="1" si="390">IF($CH86&lt;&gt;"",IF($CI86=CJ$5,$CH86,""),"")</f>
        <v/>
      </c>
      <c r="CK86" t="str">
        <f t="shared" ca="1" si="390"/>
        <v/>
      </c>
      <c r="CL86" t="str">
        <f t="shared" ca="1" si="390"/>
        <v/>
      </c>
      <c r="CM86" t="str">
        <f t="shared" ca="1" si="390"/>
        <v/>
      </c>
      <c r="CN86" t="str">
        <f t="shared" ca="1" si="390"/>
        <v/>
      </c>
      <c r="CO86" t="str">
        <f t="shared" ca="1" si="390"/>
        <v/>
      </c>
      <c r="CP86" t="str">
        <f t="shared" ca="1" si="390"/>
        <v/>
      </c>
      <c r="CQ86" t="str">
        <f t="shared" ca="1" si="390"/>
        <v/>
      </c>
      <c r="DB86">
        <v>18</v>
      </c>
      <c r="DC86" t="str">
        <f t="shared" ca="1" si="303"/>
        <v/>
      </c>
      <c r="DD86" t="str">
        <f ca="1">_xlfn.IFNA(IF(VLOOKUP($DC86,Tabela1[#All],6,FALSE)&lt;&gt;0,VLOOKUP($DC86,Tabela1[#All],6,FALSE),""),"")</f>
        <v/>
      </c>
      <c r="DE86" t="str">
        <f ca="1">_xlfn.IFNA(IF(VLOOKUP($DC86,Tabela1[#All],7,FALSE)&lt;&gt;0,VLOOKUP($DC86,Tabela1[#All],7,FALSE),""),"")</f>
        <v/>
      </c>
      <c r="DF86" t="str">
        <f ca="1">_xlfn.IFNA(IF(VLOOKUP($DC86,Tabela1[#All],8,FALSE)&lt;&gt;0,VLOOKUP($DC86,Tabela1[#All],8,FALSE),""),"")</f>
        <v/>
      </c>
      <c r="DG86" t="str">
        <f ca="1">_xlfn.IFNA(IF(VLOOKUP($DC86,Tabela1[#All],10,FALSE)&lt;&gt;"0",VLOOKUP($DC86,Tabela1[#All],10,FALSE),""),"")</f>
        <v/>
      </c>
      <c r="DH86" t="str">
        <f t="shared" ca="1" si="304"/>
        <v/>
      </c>
      <c r="DI86" t="str">
        <f t="shared" ca="1" si="305"/>
        <v/>
      </c>
      <c r="DJ86" t="str">
        <f t="shared" ca="1" si="306"/>
        <v/>
      </c>
      <c r="DK86" t="str">
        <f t="shared" ca="1" si="307"/>
        <v/>
      </c>
      <c r="DL86" t="str">
        <f t="shared" ca="1" si="308"/>
        <v/>
      </c>
      <c r="DM86" t="str">
        <f t="shared" ca="1" si="309"/>
        <v/>
      </c>
      <c r="DN86" t="str">
        <f t="shared" ca="1" si="310"/>
        <v/>
      </c>
      <c r="DO86" t="str">
        <f t="shared" ca="1" si="382"/>
        <v/>
      </c>
      <c r="DP86" t="str">
        <f t="shared" ref="DP86:DR105" ca="1" si="391">TRIM(MID(SUBSTITUTE($DO86,";",REPT(" ",LEN($DO86))),DP$5*LEN($DO86)+1,LEN($DO86)))</f>
        <v/>
      </c>
      <c r="DQ86" t="str">
        <f t="shared" ca="1" si="391"/>
        <v/>
      </c>
      <c r="DR86" t="str">
        <f t="shared" ca="1" si="391"/>
        <v/>
      </c>
      <c r="DS86" t="str">
        <f ca="1">_xlfn.IFNA(IF(INDEX('Tabela kolorów'!$A$1:$AP$42,MATCH(DP86,'Tabela kolorów'!$A$1:$AP$1,0),MATCH(DQ86,'Tabela kolorów'!$A$1:$A$42,0))=1,"+","-"),"")</f>
        <v/>
      </c>
      <c r="DT86" s="1" t="str">
        <f ca="1">_xlfn.IFNA(IF(INDEX('Tabela kolorów'!$A$1:$AP$42,MATCH(DP86,'Tabela kolorów'!$A$1:$AP$1,0),MATCH(DR86,'Tabela kolorów'!$A$1:$A$42,0))=1,"+","-"),"")</f>
        <v/>
      </c>
      <c r="DU86" s="1" t="str">
        <f ca="1">_xlfn.IFNA(IF(INDEX('Tabela kolorów'!$A$1:$AP$42,MATCH(DQ86,'Tabela kolorów'!$A$1:$AP$1,0),MATCH(DR86,'Tabela kolorów'!$A$1:$A$42,0))=1,"+","-"),"")</f>
        <v/>
      </c>
      <c r="DV86" t="str">
        <f t="shared" ca="1" si="358"/>
        <v/>
      </c>
      <c r="DW86" t="str">
        <f t="shared" ca="1" si="311"/>
        <v/>
      </c>
      <c r="DX86" t="str">
        <f t="shared" ca="1" si="312"/>
        <v/>
      </c>
      <c r="EA86">
        <v>80</v>
      </c>
      <c r="EB86" t="str">
        <f t="shared" ca="1" si="313"/>
        <v/>
      </c>
      <c r="EC86" t="str">
        <f ca="1">IF(EB86&lt;&gt;"",VLOOKUP(EB86,Tabela1[],3,FALSE),"")</f>
        <v/>
      </c>
      <c r="ED86" t="str">
        <f t="shared" ref="ED86:EK95" ca="1" si="392">IF($EB86&lt;&gt;"",IF($EC86=ED$5,$EB86,""),"")</f>
        <v/>
      </c>
      <c r="EE86" t="str">
        <f t="shared" ca="1" si="392"/>
        <v/>
      </c>
      <c r="EF86" t="str">
        <f t="shared" ca="1" si="392"/>
        <v/>
      </c>
      <c r="EG86" t="str">
        <f t="shared" ca="1" si="392"/>
        <v/>
      </c>
      <c r="EH86" t="str">
        <f t="shared" ca="1" si="392"/>
        <v/>
      </c>
      <c r="EI86" t="str">
        <f t="shared" ca="1" si="392"/>
        <v/>
      </c>
      <c r="EJ86" t="str">
        <f t="shared" ca="1" si="392"/>
        <v/>
      </c>
      <c r="EK86" t="str">
        <f t="shared" ca="1" si="392"/>
        <v/>
      </c>
      <c r="EV86">
        <v>18</v>
      </c>
      <c r="EW86" t="str">
        <f t="shared" ca="1" si="314"/>
        <v/>
      </c>
      <c r="EX86" t="str">
        <f ca="1">_xlfn.IFNA(IF(VLOOKUP($EW86,Tabela1[#All],6,FALSE)&lt;&gt;0,VLOOKUP($EW86,Tabela1[#All],6,FALSE),""),"")</f>
        <v/>
      </c>
      <c r="EY86" t="str">
        <f ca="1">_xlfn.IFNA(IF(VLOOKUP($EW86,Tabela1[#All],7,FALSE)&lt;&gt;0,VLOOKUP($EW86,Tabela1[#All],7,FALSE),""),"")</f>
        <v/>
      </c>
      <c r="EZ86" t="str">
        <f ca="1">_xlfn.IFNA(IF(VLOOKUP($EW86,Tabela1[#All],8,FALSE)&lt;&gt;0,VLOOKUP($EW86,Tabela1[#All],8,FALSE),""),"")</f>
        <v/>
      </c>
      <c r="FA86" t="str">
        <f ca="1">_xlfn.IFNA(IF(VLOOKUP($EW86,Tabela1[#All],10,FALSE)&lt;&gt;"0",VLOOKUP($EW86,Tabela1[#All],10,FALSE),""),"")</f>
        <v/>
      </c>
      <c r="FB86" t="str">
        <f t="shared" ca="1" si="315"/>
        <v/>
      </c>
      <c r="FC86" t="str">
        <f t="shared" ca="1" si="316"/>
        <v/>
      </c>
      <c r="FD86" t="str">
        <f t="shared" ca="1" si="317"/>
        <v/>
      </c>
      <c r="FE86" t="str">
        <f t="shared" ca="1" si="318"/>
        <v/>
      </c>
      <c r="FF86" t="str">
        <f t="shared" ca="1" si="319"/>
        <v/>
      </c>
      <c r="FG86" t="str">
        <f t="shared" ca="1" si="320"/>
        <v/>
      </c>
      <c r="FH86" t="str">
        <f t="shared" ca="1" si="321"/>
        <v/>
      </c>
      <c r="FI86" t="str">
        <f t="shared" ca="1" si="359"/>
        <v/>
      </c>
      <c r="FJ86" t="str">
        <f t="shared" ref="FJ86:FL105" ca="1" si="393">TRIM(MID(SUBSTITUTE($FI86,";",REPT(" ",LEN($FI86))),FJ$5*LEN($FI86)+1,LEN($FI86)))</f>
        <v/>
      </c>
      <c r="FK86" t="str">
        <f t="shared" ca="1" si="393"/>
        <v/>
      </c>
      <c r="FL86" t="str">
        <f t="shared" ca="1" si="393"/>
        <v/>
      </c>
      <c r="FM86" t="str">
        <f ca="1">_xlfn.IFNA(IF(INDEX('Tabela kolorów'!$A$1:$AP$42,MATCH(FJ86,'Tabela kolorów'!$A$1:$AP$1,0),MATCH(FK86,'Tabela kolorów'!$A$1:$A$42,0))=1,"+","-"),"")</f>
        <v/>
      </c>
      <c r="FN86" s="1" t="str">
        <f ca="1">_xlfn.IFNA(IF(INDEX('Tabela kolorów'!$A$1:$AP$42,MATCH(FJ86,'Tabela kolorów'!$A$1:$AP$1,0),MATCH(FL86,'Tabela kolorów'!$A$1:$A$42,0))=1,"+","-"),"")</f>
        <v/>
      </c>
      <c r="FO86" s="1" t="str">
        <f ca="1">_xlfn.IFNA(IF(INDEX('Tabela kolorów'!$A$1:$AP$42,MATCH(FK86,'Tabela kolorów'!$A$1:$AP$1,0),MATCH(FL86,'Tabela kolorów'!$A$1:$A$42,0))=1,"+","-"),"")</f>
        <v/>
      </c>
      <c r="FP86" t="str">
        <f t="shared" ca="1" si="375"/>
        <v/>
      </c>
      <c r="FQ86" t="str">
        <f t="shared" ca="1" si="322"/>
        <v/>
      </c>
      <c r="FR86" t="str">
        <f t="shared" ca="1" si="323"/>
        <v/>
      </c>
      <c r="FU86">
        <v>80</v>
      </c>
      <c r="FV86" t="str">
        <f t="shared" ca="1" si="324"/>
        <v/>
      </c>
      <c r="FW86" t="str">
        <f ca="1">IF(FV86&lt;&gt;"",VLOOKUP(FV86,Tabela1[],3,FALSE),"")</f>
        <v/>
      </c>
      <c r="FX86" t="str">
        <f t="shared" ref="FX86:GE95" ca="1" si="394">IF($FV86&lt;&gt;"",IF($FW86=FX$5,$FV86,""),"")</f>
        <v/>
      </c>
      <c r="FY86" t="str">
        <f t="shared" ca="1" si="394"/>
        <v/>
      </c>
      <c r="FZ86" t="str">
        <f t="shared" ca="1" si="394"/>
        <v/>
      </c>
      <c r="GA86" t="str">
        <f t="shared" ca="1" si="394"/>
        <v/>
      </c>
      <c r="GB86" t="str">
        <f t="shared" ca="1" si="394"/>
        <v/>
      </c>
      <c r="GC86" t="str">
        <f t="shared" ca="1" si="394"/>
        <v/>
      </c>
      <c r="GD86" t="str">
        <f t="shared" ca="1" si="394"/>
        <v/>
      </c>
      <c r="GE86" t="str">
        <f t="shared" ca="1" si="394"/>
        <v/>
      </c>
      <c r="GP86">
        <v>18</v>
      </c>
      <c r="GQ86" t="str">
        <f t="shared" ca="1" si="325"/>
        <v/>
      </c>
      <c r="GR86" t="str">
        <f ca="1">_xlfn.IFNA(IF(VLOOKUP($GQ86,Tabela1[#All],6,FALSE)&lt;&gt;0,VLOOKUP($GQ86,Tabela1[#All],6,FALSE),""),"")</f>
        <v/>
      </c>
      <c r="GS86" t="str">
        <f ca="1">_xlfn.IFNA(IF(VLOOKUP($GQ86,Tabela1[#All],7,FALSE)&lt;&gt;0,VLOOKUP($GQ86,Tabela1[#All],7,FALSE),""),"")</f>
        <v/>
      </c>
      <c r="GT86" t="str">
        <f ca="1">_xlfn.IFNA(IF(VLOOKUP($GQ86,Tabela1[#All],8,FALSE)&lt;&gt;0,VLOOKUP($GQ86,Tabela1[#All],8,FALSE),""),"")</f>
        <v/>
      </c>
      <c r="GU86" t="str">
        <f ca="1">_xlfn.IFNA(IF(VLOOKUP($GQ86,Tabela1[#All],10,FALSE)&lt;&gt;"0",VLOOKUP($GQ86,Tabela1[#All],10,FALSE),""),"")</f>
        <v/>
      </c>
      <c r="GV86" t="str">
        <f t="shared" ca="1" si="326"/>
        <v/>
      </c>
      <c r="GW86" t="str">
        <f t="shared" ca="1" si="327"/>
        <v/>
      </c>
      <c r="GX86" t="str">
        <f t="shared" ca="1" si="328"/>
        <v/>
      </c>
      <c r="GY86" t="str">
        <f t="shared" ca="1" si="329"/>
        <v/>
      </c>
      <c r="GZ86" t="str">
        <f t="shared" ca="1" si="330"/>
        <v/>
      </c>
      <c r="HA86" t="str">
        <f t="shared" ca="1" si="331"/>
        <v/>
      </c>
      <c r="HB86" t="str">
        <f t="shared" ca="1" si="332"/>
        <v/>
      </c>
      <c r="HC86" t="str">
        <f t="shared" ca="1" si="360"/>
        <v/>
      </c>
      <c r="HD86" t="str">
        <f t="shared" ref="HD86:HF105" ca="1" si="395">TRIM(MID(SUBSTITUTE($HC86,";",REPT(" ",LEN($HC86))),HD$5*LEN($HC86)+1,LEN($HC86)))</f>
        <v/>
      </c>
      <c r="HE86" t="str">
        <f t="shared" ca="1" si="395"/>
        <v/>
      </c>
      <c r="HF86" t="str">
        <f t="shared" ca="1" si="395"/>
        <v/>
      </c>
      <c r="HG86" t="str">
        <f ca="1">_xlfn.IFNA(IF(INDEX('Tabela kolorów'!$A$1:$AP$42,MATCH(HD86,'Tabela kolorów'!$A$1:$AP$1,0),MATCH(HE86,'Tabela kolorów'!$A$1:$A$42,0))=1,"+","-"),"")</f>
        <v/>
      </c>
      <c r="HH86" s="1" t="str">
        <f ca="1">_xlfn.IFNA(IF(INDEX('Tabela kolorów'!$A$1:$AP$42,MATCH(HD86,'Tabela kolorów'!$A$1:$AP$1,0),MATCH(HF86,'Tabela kolorów'!$A$1:$A$42,0))=1,"+","-"),"")</f>
        <v/>
      </c>
      <c r="HI86" s="1" t="str">
        <f ca="1">_xlfn.IFNA(IF(INDEX('Tabela kolorów'!$A$1:$AP$42,MATCH(HE86,'Tabela kolorów'!$A$1:$AP$1,0),MATCH(HF86,'Tabela kolorów'!$A$1:$A$42,0))=1,"+","-"),"")</f>
        <v/>
      </c>
      <c r="HJ86" t="str">
        <f t="shared" ca="1" si="376"/>
        <v/>
      </c>
      <c r="HK86" t="str">
        <f t="shared" ca="1" si="333"/>
        <v/>
      </c>
      <c r="HL86" t="str">
        <f t="shared" ca="1" si="334"/>
        <v/>
      </c>
      <c r="HO86">
        <v>80</v>
      </c>
      <c r="HP86" t="str">
        <f t="shared" ca="1" si="335"/>
        <v/>
      </c>
      <c r="HQ86" t="str">
        <f ca="1">IF(HP86&lt;&gt;"",VLOOKUP(HP86,Tabela1[],3,FALSE),"")</f>
        <v/>
      </c>
      <c r="HR86" t="str">
        <f t="shared" ref="HR86:HY95" ca="1" si="396">IF($HP86&lt;&gt;"",IF($HQ86=HR$5,$HP86,""),"")</f>
        <v/>
      </c>
      <c r="HS86" t="str">
        <f t="shared" ca="1" si="396"/>
        <v/>
      </c>
      <c r="HT86" t="str">
        <f t="shared" ca="1" si="396"/>
        <v/>
      </c>
      <c r="HU86" t="str">
        <f t="shared" ca="1" si="396"/>
        <v/>
      </c>
      <c r="HV86" t="str">
        <f t="shared" ca="1" si="396"/>
        <v/>
      </c>
      <c r="HW86" t="str">
        <f t="shared" ca="1" si="396"/>
        <v/>
      </c>
      <c r="HX86" t="str">
        <f t="shared" ca="1" si="396"/>
        <v/>
      </c>
      <c r="HY86" t="str">
        <f t="shared" ca="1" si="396"/>
        <v/>
      </c>
      <c r="IJ86">
        <v>18</v>
      </c>
      <c r="IK86" t="str">
        <f t="shared" ca="1" si="336"/>
        <v/>
      </c>
      <c r="IL86" t="str">
        <f ca="1">_xlfn.IFNA(IF(VLOOKUP($IK86,Tabela1[#All],6,FALSE)&lt;&gt;0,VLOOKUP($IK86,Tabela1[#All],6,FALSE),""),"")</f>
        <v/>
      </c>
      <c r="IM86" t="str">
        <f ca="1">_xlfn.IFNA(IF(VLOOKUP($IK86,Tabela1[#All],7,FALSE)&lt;&gt;0,VLOOKUP($IK86,Tabela1[#All],7,FALSE),""),"")</f>
        <v/>
      </c>
      <c r="IN86" t="str">
        <f ca="1">_xlfn.IFNA(IF(VLOOKUP($IK86,Tabela1[#All],8,FALSE)&lt;&gt;0,VLOOKUP($IK86,Tabela1[#All],8,FALSE),""),"")</f>
        <v/>
      </c>
      <c r="IO86" t="str">
        <f ca="1">_xlfn.IFNA(IF(VLOOKUP($IK86,Tabela1[#All],10,FALSE)&lt;&gt;"0",VLOOKUP($IK86,Tabela1[#All],10,FALSE),""),"")</f>
        <v/>
      </c>
      <c r="IP86" t="str">
        <f t="shared" ca="1" si="337"/>
        <v/>
      </c>
      <c r="IQ86" t="str">
        <f t="shared" ca="1" si="338"/>
        <v/>
      </c>
      <c r="IR86" t="str">
        <f t="shared" ca="1" si="339"/>
        <v/>
      </c>
      <c r="IS86" t="str">
        <f t="shared" ca="1" si="340"/>
        <v/>
      </c>
      <c r="IT86" t="str">
        <f t="shared" ca="1" si="341"/>
        <v/>
      </c>
      <c r="IU86" t="str">
        <f t="shared" ca="1" si="342"/>
        <v/>
      </c>
      <c r="IV86" t="str">
        <f t="shared" ca="1" si="343"/>
        <v/>
      </c>
      <c r="IW86" t="str">
        <f t="shared" ca="1" si="361"/>
        <v/>
      </c>
      <c r="IX86" t="str">
        <f t="shared" ref="IX86:IZ105" ca="1" si="397">TRIM(MID(SUBSTITUTE($IW86,";",REPT(" ",LEN($IW86))),IX$5*LEN($IW86)+1,LEN($IW86)))</f>
        <v/>
      </c>
      <c r="IY86" t="str">
        <f t="shared" ca="1" si="397"/>
        <v/>
      </c>
      <c r="IZ86" t="str">
        <f t="shared" ca="1" si="397"/>
        <v/>
      </c>
      <c r="JA86" t="str">
        <f ca="1">_xlfn.IFNA(IF(INDEX('Tabela kolorów'!$A$1:$AP$42,MATCH(IX86,'Tabela kolorów'!$A$1:$AP$1,0),MATCH(IY86,'Tabela kolorów'!$A$1:$A$42,0))=1,"+","-"),"")</f>
        <v/>
      </c>
      <c r="JB86" s="1" t="str">
        <f ca="1">_xlfn.IFNA(IF(INDEX('Tabela kolorów'!$A$1:$AP$42,MATCH(IX86,'Tabela kolorów'!$A$1:$AP$1,0),MATCH(IZ86,'Tabela kolorów'!$A$1:$A$42,0))=1,"+","-"),"")</f>
        <v/>
      </c>
      <c r="JC86" s="1" t="str">
        <f ca="1">_xlfn.IFNA(IF(INDEX('Tabela kolorów'!$A$1:$AP$42,MATCH(IY86,'Tabela kolorów'!$A$1:$AP$1,0),MATCH(IZ86,'Tabela kolorów'!$A$1:$A$42,0))=1,"+","-"),"")</f>
        <v/>
      </c>
      <c r="JD86" t="str">
        <f t="shared" ca="1" si="377"/>
        <v/>
      </c>
      <c r="JE86" t="str">
        <f t="shared" ca="1" si="344"/>
        <v/>
      </c>
      <c r="JF86" t="str">
        <f t="shared" ca="1" si="345"/>
        <v/>
      </c>
      <c r="JI86">
        <v>80</v>
      </c>
      <c r="JJ86" t="str">
        <f t="shared" ca="1" si="346"/>
        <v/>
      </c>
      <c r="JK86" t="str">
        <f ca="1">IF(JJ86&lt;&gt;"",VLOOKUP(JJ86,Tabela1[],3,FALSE),"")</f>
        <v/>
      </c>
      <c r="JL86" t="str">
        <f t="shared" ref="JL86:JS95" ca="1" si="398">IF($JJ86&lt;&gt;"",IF($JK86=JL$5,$JJ86,""),"")</f>
        <v/>
      </c>
      <c r="JM86" t="str">
        <f t="shared" ca="1" si="398"/>
        <v/>
      </c>
      <c r="JN86" t="str">
        <f t="shared" ca="1" si="398"/>
        <v/>
      </c>
      <c r="JO86" t="str">
        <f t="shared" ca="1" si="398"/>
        <v/>
      </c>
      <c r="JP86" t="str">
        <f t="shared" ca="1" si="398"/>
        <v/>
      </c>
      <c r="JQ86" t="str">
        <f t="shared" ca="1" si="398"/>
        <v/>
      </c>
      <c r="JR86" t="str">
        <f t="shared" ca="1" si="398"/>
        <v/>
      </c>
      <c r="JS86" t="str">
        <f t="shared" ca="1" si="398"/>
        <v/>
      </c>
      <c r="KD86">
        <v>18</v>
      </c>
      <c r="KE86" t="str">
        <f t="shared" ca="1" si="347"/>
        <v/>
      </c>
      <c r="KF86" t="str">
        <f ca="1">_xlfn.IFNA(IF(VLOOKUP($KE86,Tabela1[#All],6,FALSE)&lt;&gt;0,VLOOKUP($KE86,Tabela1[#All],6,FALSE),""),"")</f>
        <v/>
      </c>
      <c r="KG86" t="str">
        <f ca="1">_xlfn.IFNA(IF(VLOOKUP($KE86,Tabela1[#All],7,FALSE)&lt;&gt;0,VLOOKUP($KE86,Tabela1[#All],7,FALSE),""),"")</f>
        <v/>
      </c>
      <c r="KH86" t="str">
        <f ca="1">_xlfn.IFNA(IF(VLOOKUP($KE86,Tabela1[#All],8,FALSE)&lt;&gt;0,VLOOKUP($KE86,Tabela1[#All],8,FALSE),""),"")</f>
        <v/>
      </c>
      <c r="KI86" t="str">
        <f ca="1">_xlfn.IFNA(IF(VLOOKUP($KE86,Tabela1[#All],10,FALSE)&lt;&gt;"0",VLOOKUP($KE86,Tabela1[#All],10,FALSE),""),"")</f>
        <v/>
      </c>
      <c r="KJ86" t="str">
        <f t="shared" ca="1" si="362"/>
        <v/>
      </c>
      <c r="KK86" t="str">
        <f t="shared" ca="1" si="363"/>
        <v/>
      </c>
      <c r="KL86" t="str">
        <f t="shared" ca="1" si="364"/>
        <v/>
      </c>
      <c r="KM86" t="str">
        <f t="shared" ca="1" si="348"/>
        <v/>
      </c>
      <c r="KN86" t="str">
        <f t="shared" ca="1" si="349"/>
        <v/>
      </c>
      <c r="KO86" t="str">
        <f t="shared" ca="1" si="350"/>
        <v/>
      </c>
      <c r="KP86" t="str">
        <f t="shared" ca="1" si="351"/>
        <v/>
      </c>
      <c r="KQ86" t="str">
        <f t="shared" ca="1" si="365"/>
        <v/>
      </c>
      <c r="KR86" t="str">
        <f t="shared" ref="KR86:KT105" ca="1" si="399">TRIM(MID(SUBSTITUTE($KQ86,";",REPT(" ",LEN($IW86))),KR$5*LEN($IW86)+1,LEN($IW86)))</f>
        <v/>
      </c>
      <c r="KS86" t="str">
        <f t="shared" ca="1" si="399"/>
        <v/>
      </c>
      <c r="KT86" t="str">
        <f t="shared" ca="1" si="399"/>
        <v/>
      </c>
      <c r="KU86" t="str">
        <f ca="1">_xlfn.IFNA(IF(INDEX('Tabela kolorów'!$A$1:$AP$42,MATCH(KR86,'Tabela kolorów'!$A$1:$AP$1,0),MATCH(KS86,'Tabela kolorów'!$A$1:$A$42,0))=1,"+","-"),"")</f>
        <v/>
      </c>
      <c r="KV86" s="1" t="str">
        <f ca="1">_xlfn.IFNA(IF(INDEX('Tabela kolorów'!$A$1:$AP$42,MATCH(KR86,'Tabela kolorów'!$A$1:$AP$1,0),MATCH(KT86,'Tabela kolorów'!$A$1:$A$42,0))=1,"+","-"),"")</f>
        <v/>
      </c>
      <c r="KW86" s="1" t="str">
        <f ca="1">_xlfn.IFNA(IF(INDEX('Tabela kolorów'!$A$1:$AP$42,MATCH(KS86,'Tabela kolorów'!$A$1:$AP$1,0),MATCH(KT86,'Tabela kolorów'!$A$1:$A$42,0))=1,"+","-"),"")</f>
        <v/>
      </c>
      <c r="KX86" t="str">
        <f t="shared" ca="1" si="380"/>
        <v/>
      </c>
      <c r="KY86" t="str">
        <f t="shared" ca="1" si="352"/>
        <v/>
      </c>
      <c r="KZ86" t="str">
        <f t="shared" ca="1" si="353"/>
        <v/>
      </c>
      <c r="LC86">
        <v>80</v>
      </c>
      <c r="LD86" t="str">
        <f t="shared" ca="1" si="354"/>
        <v/>
      </c>
      <c r="LE86" t="str">
        <f ca="1">IF(LD86&lt;&gt;"",VLOOKUP(LD86,Tabela1[],3,FALSE),"")</f>
        <v/>
      </c>
      <c r="LF86" t="str">
        <f t="shared" ref="LF86:LM95" ca="1" si="400">IF($LD86&lt;&gt;"",IF($LE86=LF$5,$LD86,""),"")</f>
        <v/>
      </c>
      <c r="LG86" t="str">
        <f t="shared" ca="1" si="400"/>
        <v/>
      </c>
      <c r="LH86" t="str">
        <f t="shared" ca="1" si="400"/>
        <v/>
      </c>
      <c r="LI86" t="str">
        <f t="shared" ca="1" si="400"/>
        <v/>
      </c>
      <c r="LJ86" t="str">
        <f t="shared" ca="1" si="400"/>
        <v/>
      </c>
      <c r="LK86" t="str">
        <f t="shared" ca="1" si="400"/>
        <v/>
      </c>
      <c r="LL86" t="str">
        <f t="shared" ca="1" si="400"/>
        <v/>
      </c>
      <c r="LM86" t="str">
        <f t="shared" ca="1" si="400"/>
        <v/>
      </c>
    </row>
    <row r="87" spans="12:325" x14ac:dyDescent="0.3">
      <c r="L87" s="679">
        <v>17</v>
      </c>
      <c r="N87" s="672" t="str">
        <f>_xlfn.IFNA(IF(VLOOKUP($M87,Tabela1[#All],6,FALSE)&lt;&gt;0,VLOOKUP($M87,Tabela1[#All],6,FALSE),""),"")</f>
        <v/>
      </c>
      <c r="O87" s="672" t="str">
        <f>_xlfn.IFNA(IF(VLOOKUP($M87,Tabela1[#All],7,FALSE)&lt;&gt;0,VLOOKUP($M87,Tabela1[#All],7,FALSE),""),"")</f>
        <v/>
      </c>
      <c r="P87" s="672" t="str">
        <f>_xlfn.IFNA(IF(VLOOKUP($M87,Tabela1[#All],8,FALSE)&lt;&gt;0,VLOOKUP($M87,Tabela1[#All],8,FALSE),""),"")</f>
        <v/>
      </c>
      <c r="Q87" s="684" t="str">
        <f>_xlfn.IFNA(IF(VLOOKUP($M87,Tabela1[#All],10,FALSE)&lt;&gt;"0",VLOOKUP($M87,Tabela1[#All],10,FALSE),""),"")</f>
        <v/>
      </c>
      <c r="R87" s="686" t="str">
        <f t="shared" si="366"/>
        <v/>
      </c>
      <c r="S87" s="672" t="str">
        <f t="shared" si="367"/>
        <v/>
      </c>
      <c r="T87" s="672" t="str">
        <f t="shared" si="368"/>
        <v/>
      </c>
      <c r="U87" s="672" t="str">
        <f t="shared" si="369"/>
        <v/>
      </c>
      <c r="V87" s="672" t="str">
        <f t="shared" si="370"/>
        <v/>
      </c>
      <c r="W87" s="672" t="str">
        <f t="shared" si="371"/>
        <v/>
      </c>
      <c r="X87" s="687" t="str">
        <f t="shared" si="372"/>
        <v/>
      </c>
      <c r="Y87" s="686" t="str">
        <f t="shared" si="378"/>
        <v/>
      </c>
      <c r="Z87" s="672" t="str">
        <f t="shared" si="291"/>
        <v/>
      </c>
      <c r="AA87" s="672" t="str">
        <f t="shared" si="291"/>
        <v/>
      </c>
      <c r="AB87" s="679" t="str">
        <f t="shared" si="291"/>
        <v/>
      </c>
      <c r="AC87" s="685" t="str">
        <f>_xlfn.IFNA(IF(INDEX('Tabela kolorów'!$A$1:$AP$42,MATCH(Z87,'Tabela kolorów'!$A$1:$AP$1,0),MATCH(AA87,'Tabela kolorów'!$A$1:$A$42,0))=1,"+","-"),"")</f>
        <v/>
      </c>
      <c r="AD87" s="10" t="str">
        <f>_xlfn.IFNA(IF(INDEX('Tabela kolorów'!$A$1:$AP$42,MATCH(Z87,'Tabela kolorów'!$A$1:$AP$1,0),MATCH(AB87,'Tabela kolorów'!$A$1:$A$42,0))=1,"+","-"),"")</f>
        <v/>
      </c>
      <c r="AE87" s="10" t="str">
        <f>_xlfn.IFNA(IF(INDEX('Tabela kolorów'!$A$1:$AP$42,MATCH(AA87,'Tabela kolorów'!$A$1:$AP$1,0),MATCH(AB87,'Tabela kolorów'!$A$1:$A$42,0))=1,"+","-"),"")</f>
        <v/>
      </c>
      <c r="AF87" s="679" t="str">
        <f t="shared" si="379"/>
        <v/>
      </c>
      <c r="AG87" s="688" t="str">
        <f t="shared" si="373"/>
        <v/>
      </c>
      <c r="AH87" s="701" t="str">
        <f t="shared" si="374"/>
        <v/>
      </c>
      <c r="AK87" s="10">
        <v>80</v>
      </c>
      <c r="AL87" s="672" t="str">
        <f t="shared" ca="1" si="355"/>
        <v/>
      </c>
      <c r="AM87" s="672" t="str">
        <f ca="1">IF(AL87&lt;&gt;"",VLOOKUP(AL87,Tabela1[],3,FALSE),"")</f>
        <v/>
      </c>
      <c r="AN87" s="672" t="str">
        <f t="shared" ref="AN87:AU96" ca="1" si="401">IF($AL87&lt;&gt;"",IF($AM87=AN$6,$AL87,""),"")</f>
        <v/>
      </c>
      <c r="AO87" s="672" t="str">
        <f t="shared" ca="1" si="401"/>
        <v/>
      </c>
      <c r="AP87" s="672" t="str">
        <f t="shared" ca="1" si="401"/>
        <v/>
      </c>
      <c r="AQ87" s="672" t="str">
        <f t="shared" ca="1" si="401"/>
        <v/>
      </c>
      <c r="AR87" s="672" t="str">
        <f t="shared" ca="1" si="401"/>
        <v/>
      </c>
      <c r="AS87" s="672" t="str">
        <f t="shared" ca="1" si="401"/>
        <v/>
      </c>
      <c r="AT87" s="672" t="str">
        <f t="shared" ca="1" si="401"/>
        <v/>
      </c>
      <c r="AU87" s="672" t="str">
        <f t="shared" ca="1" si="401"/>
        <v/>
      </c>
      <c r="BG87" s="392"/>
      <c r="BH87">
        <v>19</v>
      </c>
      <c r="BI87" t="str">
        <f t="shared" ca="1" si="292"/>
        <v/>
      </c>
      <c r="BJ87" t="str">
        <f ca="1">_xlfn.IFNA(IF(VLOOKUP($BI87,Tabela1[#All],6,FALSE)&lt;&gt;0,VLOOKUP($BI87,Tabela1[#All],6,FALSE),""),"")</f>
        <v/>
      </c>
      <c r="BK87" t="str">
        <f ca="1">_xlfn.IFNA(IF(VLOOKUP($BI87,Tabela1[#All],7,FALSE)&lt;&gt;0,VLOOKUP($BI87,Tabela1[#All],7,FALSE),""),"")</f>
        <v/>
      </c>
      <c r="BL87" t="str">
        <f ca="1">_xlfn.IFNA(IF(VLOOKUP($BI87,Tabela1[#All],8,FALSE)&lt;&gt;0,VLOOKUP($BI87,Tabela1[#All],8,FALSE),""),"")</f>
        <v/>
      </c>
      <c r="BM87" t="str">
        <f ca="1">_xlfn.IFNA(IF(VLOOKUP($BI87,Tabela1[#All],10,FALSE)&lt;&gt;"0",VLOOKUP($BI87,Tabela1[#All],10,FALSE),""),"")</f>
        <v/>
      </c>
      <c r="BN87" t="str">
        <f t="shared" ca="1" si="293"/>
        <v/>
      </c>
      <c r="BO87" t="str">
        <f t="shared" ca="1" si="294"/>
        <v/>
      </c>
      <c r="BP87" t="str">
        <f t="shared" ca="1" si="295"/>
        <v/>
      </c>
      <c r="BQ87" t="str">
        <f t="shared" ca="1" si="296"/>
        <v/>
      </c>
      <c r="BR87" t="str">
        <f t="shared" ca="1" si="297"/>
        <v/>
      </c>
      <c r="BS87" t="str">
        <f t="shared" ca="1" si="298"/>
        <v/>
      </c>
      <c r="BT87" t="str">
        <f t="shared" ca="1" si="299"/>
        <v/>
      </c>
      <c r="BU87" t="str">
        <f t="shared" ca="1" si="356"/>
        <v/>
      </c>
      <c r="BV87" t="str">
        <f t="shared" ca="1" si="389"/>
        <v/>
      </c>
      <c r="BW87" t="str">
        <f t="shared" ca="1" si="389"/>
        <v/>
      </c>
      <c r="BX87" t="str">
        <f t="shared" ca="1" si="389"/>
        <v/>
      </c>
      <c r="BY87" t="str">
        <f ca="1">_xlfn.IFNA(IF(INDEX('Tabela kolorów'!$A$1:$AP$42,MATCH(BV87,'Tabela kolorów'!$A$1:$AP$1,0),MATCH(BW87,'Tabela kolorów'!$A$1:$A$42,0))=1,"+","-"),"")</f>
        <v/>
      </c>
      <c r="BZ87" s="1" t="str">
        <f ca="1">_xlfn.IFNA(IF(INDEX('Tabela kolorów'!$A$1:$AP$42,MATCH(BV87,'Tabela kolorów'!$A$1:$AP$1,0),MATCH(BX87,'Tabela kolorów'!$A$1:$A$42,0))=1,"+","-"),"")</f>
        <v/>
      </c>
      <c r="CA87" s="1" t="str">
        <f ca="1">_xlfn.IFNA(IF(INDEX('Tabela kolorów'!$A$1:$AP$42,MATCH(BW87,'Tabela kolorów'!$A$1:$AP$1,0),MATCH(BX87,'Tabela kolorów'!$A$1:$A$42,0))=1,"+","-"),"")</f>
        <v/>
      </c>
      <c r="CB87" t="str">
        <f t="shared" ca="1" si="357"/>
        <v/>
      </c>
      <c r="CC87" t="str">
        <f t="shared" ca="1" si="300"/>
        <v/>
      </c>
      <c r="CD87" t="str">
        <f t="shared" ca="1" si="301"/>
        <v/>
      </c>
      <c r="CG87">
        <v>81</v>
      </c>
      <c r="CH87" t="str">
        <f t="shared" ca="1" si="302"/>
        <v/>
      </c>
      <c r="CI87" t="str">
        <f ca="1">IF(CH87&lt;&gt;"",VLOOKUP(CH87,Tabela1[],3,FALSE),"")</f>
        <v/>
      </c>
      <c r="CJ87" t="str">
        <f t="shared" ca="1" si="390"/>
        <v/>
      </c>
      <c r="CK87" t="str">
        <f t="shared" ca="1" si="390"/>
        <v/>
      </c>
      <c r="CL87" t="str">
        <f t="shared" ca="1" si="390"/>
        <v/>
      </c>
      <c r="CM87" t="str">
        <f t="shared" ca="1" si="390"/>
        <v/>
      </c>
      <c r="CN87" t="str">
        <f t="shared" ca="1" si="390"/>
        <v/>
      </c>
      <c r="CO87" t="str">
        <f t="shared" ca="1" si="390"/>
        <v/>
      </c>
      <c r="CP87" t="str">
        <f t="shared" ca="1" si="390"/>
        <v/>
      </c>
      <c r="CQ87" t="str">
        <f t="shared" ca="1" si="390"/>
        <v/>
      </c>
      <c r="DB87">
        <v>19</v>
      </c>
      <c r="DC87" t="str">
        <f t="shared" ca="1" si="303"/>
        <v/>
      </c>
      <c r="DD87" t="str">
        <f ca="1">_xlfn.IFNA(IF(VLOOKUP($DC87,Tabela1[#All],6,FALSE)&lt;&gt;0,VLOOKUP($DC87,Tabela1[#All],6,FALSE),""),"")</f>
        <v/>
      </c>
      <c r="DE87" t="str">
        <f ca="1">_xlfn.IFNA(IF(VLOOKUP($DC87,Tabela1[#All],7,FALSE)&lt;&gt;0,VLOOKUP($DC87,Tabela1[#All],7,FALSE),""),"")</f>
        <v/>
      </c>
      <c r="DF87" t="str">
        <f ca="1">_xlfn.IFNA(IF(VLOOKUP($DC87,Tabela1[#All],8,FALSE)&lt;&gt;0,VLOOKUP($DC87,Tabela1[#All],8,FALSE),""),"")</f>
        <v/>
      </c>
      <c r="DG87" t="str">
        <f ca="1">_xlfn.IFNA(IF(VLOOKUP($DC87,Tabela1[#All],10,FALSE)&lt;&gt;"0",VLOOKUP($DC87,Tabela1[#All],10,FALSE),""),"")</f>
        <v/>
      </c>
      <c r="DH87" t="str">
        <f t="shared" ca="1" si="304"/>
        <v/>
      </c>
      <c r="DI87" t="str">
        <f t="shared" ca="1" si="305"/>
        <v/>
      </c>
      <c r="DJ87" t="str">
        <f t="shared" ca="1" si="306"/>
        <v/>
      </c>
      <c r="DK87" t="str">
        <f t="shared" ca="1" si="307"/>
        <v/>
      </c>
      <c r="DL87" t="str">
        <f t="shared" ca="1" si="308"/>
        <v/>
      </c>
      <c r="DM87" t="str">
        <f t="shared" ca="1" si="309"/>
        <v/>
      </c>
      <c r="DN87" t="str">
        <f t="shared" ca="1" si="310"/>
        <v/>
      </c>
      <c r="DO87" t="str">
        <f t="shared" ca="1" si="382"/>
        <v/>
      </c>
      <c r="DP87" t="str">
        <f t="shared" ca="1" si="391"/>
        <v/>
      </c>
      <c r="DQ87" t="str">
        <f t="shared" ca="1" si="391"/>
        <v/>
      </c>
      <c r="DR87" t="str">
        <f t="shared" ca="1" si="391"/>
        <v/>
      </c>
      <c r="DS87" t="str">
        <f ca="1">_xlfn.IFNA(IF(INDEX('Tabela kolorów'!$A$1:$AP$42,MATCH(DP87,'Tabela kolorów'!$A$1:$AP$1,0),MATCH(DQ87,'Tabela kolorów'!$A$1:$A$42,0))=1,"+","-"),"")</f>
        <v/>
      </c>
      <c r="DT87" s="1" t="str">
        <f ca="1">_xlfn.IFNA(IF(INDEX('Tabela kolorów'!$A$1:$AP$42,MATCH(DP87,'Tabela kolorów'!$A$1:$AP$1,0),MATCH(DR87,'Tabela kolorów'!$A$1:$A$42,0))=1,"+","-"),"")</f>
        <v/>
      </c>
      <c r="DU87" s="1" t="str">
        <f ca="1">_xlfn.IFNA(IF(INDEX('Tabela kolorów'!$A$1:$AP$42,MATCH(DQ87,'Tabela kolorów'!$A$1:$AP$1,0),MATCH(DR87,'Tabela kolorów'!$A$1:$A$42,0))=1,"+","-"),"")</f>
        <v/>
      </c>
      <c r="DV87" t="str">
        <f t="shared" ca="1" si="358"/>
        <v/>
      </c>
      <c r="DW87" t="str">
        <f t="shared" ca="1" si="311"/>
        <v/>
      </c>
      <c r="DX87" t="str">
        <f t="shared" ca="1" si="312"/>
        <v/>
      </c>
      <c r="EA87">
        <v>81</v>
      </c>
      <c r="EB87" t="str">
        <f t="shared" ca="1" si="313"/>
        <v/>
      </c>
      <c r="EC87" t="str">
        <f ca="1">IF(EB87&lt;&gt;"",VLOOKUP(EB87,Tabela1[],3,FALSE),"")</f>
        <v/>
      </c>
      <c r="ED87" t="str">
        <f t="shared" ca="1" si="392"/>
        <v/>
      </c>
      <c r="EE87" t="str">
        <f t="shared" ca="1" si="392"/>
        <v/>
      </c>
      <c r="EF87" t="str">
        <f t="shared" ca="1" si="392"/>
        <v/>
      </c>
      <c r="EG87" t="str">
        <f t="shared" ca="1" si="392"/>
        <v/>
      </c>
      <c r="EH87" t="str">
        <f t="shared" ca="1" si="392"/>
        <v/>
      </c>
      <c r="EI87" t="str">
        <f t="shared" ca="1" si="392"/>
        <v/>
      </c>
      <c r="EJ87" t="str">
        <f t="shared" ca="1" si="392"/>
        <v/>
      </c>
      <c r="EK87" t="str">
        <f t="shared" ca="1" si="392"/>
        <v/>
      </c>
      <c r="EV87">
        <v>19</v>
      </c>
      <c r="EW87" t="str">
        <f t="shared" ca="1" si="314"/>
        <v/>
      </c>
      <c r="EX87" t="str">
        <f ca="1">_xlfn.IFNA(IF(VLOOKUP($EW87,Tabela1[#All],6,FALSE)&lt;&gt;0,VLOOKUP($EW87,Tabela1[#All],6,FALSE),""),"")</f>
        <v/>
      </c>
      <c r="EY87" t="str">
        <f ca="1">_xlfn.IFNA(IF(VLOOKUP($EW87,Tabela1[#All],7,FALSE)&lt;&gt;0,VLOOKUP($EW87,Tabela1[#All],7,FALSE),""),"")</f>
        <v/>
      </c>
      <c r="EZ87" t="str">
        <f ca="1">_xlfn.IFNA(IF(VLOOKUP($EW87,Tabela1[#All],8,FALSE)&lt;&gt;0,VLOOKUP($EW87,Tabela1[#All],8,FALSE),""),"")</f>
        <v/>
      </c>
      <c r="FA87" t="str">
        <f ca="1">_xlfn.IFNA(IF(VLOOKUP($EW87,Tabela1[#All],10,FALSE)&lt;&gt;"0",VLOOKUP($EW87,Tabela1[#All],10,FALSE),""),"")</f>
        <v/>
      </c>
      <c r="FB87" t="str">
        <f t="shared" ca="1" si="315"/>
        <v/>
      </c>
      <c r="FC87" t="str">
        <f t="shared" ca="1" si="316"/>
        <v/>
      </c>
      <c r="FD87" t="str">
        <f t="shared" ca="1" si="317"/>
        <v/>
      </c>
      <c r="FE87" t="str">
        <f t="shared" ca="1" si="318"/>
        <v/>
      </c>
      <c r="FF87" t="str">
        <f t="shared" ca="1" si="319"/>
        <v/>
      </c>
      <c r="FG87" t="str">
        <f t="shared" ca="1" si="320"/>
        <v/>
      </c>
      <c r="FH87" t="str">
        <f t="shared" ca="1" si="321"/>
        <v/>
      </c>
      <c r="FI87" t="str">
        <f t="shared" ca="1" si="359"/>
        <v/>
      </c>
      <c r="FJ87" t="str">
        <f t="shared" ca="1" si="393"/>
        <v/>
      </c>
      <c r="FK87" t="str">
        <f t="shared" ca="1" si="393"/>
        <v/>
      </c>
      <c r="FL87" t="str">
        <f t="shared" ca="1" si="393"/>
        <v/>
      </c>
      <c r="FM87" t="str">
        <f ca="1">_xlfn.IFNA(IF(INDEX('Tabela kolorów'!$A$1:$AP$42,MATCH(FJ87,'Tabela kolorów'!$A$1:$AP$1,0),MATCH(FK87,'Tabela kolorów'!$A$1:$A$42,0))=1,"+","-"),"")</f>
        <v/>
      </c>
      <c r="FN87" s="1" t="str">
        <f ca="1">_xlfn.IFNA(IF(INDEX('Tabela kolorów'!$A$1:$AP$42,MATCH(FJ87,'Tabela kolorów'!$A$1:$AP$1,0),MATCH(FL87,'Tabela kolorów'!$A$1:$A$42,0))=1,"+","-"),"")</f>
        <v/>
      </c>
      <c r="FO87" s="1" t="str">
        <f ca="1">_xlfn.IFNA(IF(INDEX('Tabela kolorów'!$A$1:$AP$42,MATCH(FK87,'Tabela kolorów'!$A$1:$AP$1,0),MATCH(FL87,'Tabela kolorów'!$A$1:$A$42,0))=1,"+","-"),"")</f>
        <v/>
      </c>
      <c r="FP87" t="str">
        <f t="shared" ca="1" si="375"/>
        <v/>
      </c>
      <c r="FQ87" t="str">
        <f t="shared" ca="1" si="322"/>
        <v/>
      </c>
      <c r="FR87" t="str">
        <f t="shared" ca="1" si="323"/>
        <v/>
      </c>
      <c r="FU87">
        <v>81</v>
      </c>
      <c r="FV87" t="str">
        <f t="shared" ca="1" si="324"/>
        <v/>
      </c>
      <c r="FW87" t="str">
        <f ca="1">IF(FV87&lt;&gt;"",VLOOKUP(FV87,Tabela1[],3,FALSE),"")</f>
        <v/>
      </c>
      <c r="FX87" t="str">
        <f t="shared" ca="1" si="394"/>
        <v/>
      </c>
      <c r="FY87" t="str">
        <f t="shared" ca="1" si="394"/>
        <v/>
      </c>
      <c r="FZ87" t="str">
        <f t="shared" ca="1" si="394"/>
        <v/>
      </c>
      <c r="GA87" t="str">
        <f t="shared" ca="1" si="394"/>
        <v/>
      </c>
      <c r="GB87" t="str">
        <f t="shared" ca="1" si="394"/>
        <v/>
      </c>
      <c r="GC87" t="str">
        <f t="shared" ca="1" si="394"/>
        <v/>
      </c>
      <c r="GD87" t="str">
        <f t="shared" ca="1" si="394"/>
        <v/>
      </c>
      <c r="GE87" t="str">
        <f t="shared" ca="1" si="394"/>
        <v/>
      </c>
      <c r="GP87">
        <v>19</v>
      </c>
      <c r="GQ87" t="str">
        <f t="shared" ca="1" si="325"/>
        <v/>
      </c>
      <c r="GR87" t="str">
        <f ca="1">_xlfn.IFNA(IF(VLOOKUP($GQ87,Tabela1[#All],6,FALSE)&lt;&gt;0,VLOOKUP($GQ87,Tabela1[#All],6,FALSE),""),"")</f>
        <v/>
      </c>
      <c r="GS87" t="str">
        <f ca="1">_xlfn.IFNA(IF(VLOOKUP($GQ87,Tabela1[#All],7,FALSE)&lt;&gt;0,VLOOKUP($GQ87,Tabela1[#All],7,FALSE),""),"")</f>
        <v/>
      </c>
      <c r="GT87" t="str">
        <f ca="1">_xlfn.IFNA(IF(VLOOKUP($GQ87,Tabela1[#All],8,FALSE)&lt;&gt;0,VLOOKUP($GQ87,Tabela1[#All],8,FALSE),""),"")</f>
        <v/>
      </c>
      <c r="GU87" t="str">
        <f ca="1">_xlfn.IFNA(IF(VLOOKUP($GQ87,Tabela1[#All],10,FALSE)&lt;&gt;"0",VLOOKUP($GQ87,Tabela1[#All],10,FALSE),""),"")</f>
        <v/>
      </c>
      <c r="GV87" t="str">
        <f t="shared" ca="1" si="326"/>
        <v/>
      </c>
      <c r="GW87" t="str">
        <f t="shared" ca="1" si="327"/>
        <v/>
      </c>
      <c r="GX87" t="str">
        <f t="shared" ca="1" si="328"/>
        <v/>
      </c>
      <c r="GY87" t="str">
        <f t="shared" ca="1" si="329"/>
        <v/>
      </c>
      <c r="GZ87" t="str">
        <f t="shared" ca="1" si="330"/>
        <v/>
      </c>
      <c r="HA87" t="str">
        <f t="shared" ca="1" si="331"/>
        <v/>
      </c>
      <c r="HB87" t="str">
        <f t="shared" ca="1" si="332"/>
        <v/>
      </c>
      <c r="HC87" t="str">
        <f t="shared" ca="1" si="360"/>
        <v/>
      </c>
      <c r="HD87" t="str">
        <f t="shared" ca="1" si="395"/>
        <v/>
      </c>
      <c r="HE87" t="str">
        <f t="shared" ca="1" si="395"/>
        <v/>
      </c>
      <c r="HF87" t="str">
        <f t="shared" ca="1" si="395"/>
        <v/>
      </c>
      <c r="HG87" t="str">
        <f ca="1">_xlfn.IFNA(IF(INDEX('Tabela kolorów'!$A$1:$AP$42,MATCH(HD87,'Tabela kolorów'!$A$1:$AP$1,0),MATCH(HE87,'Tabela kolorów'!$A$1:$A$42,0))=1,"+","-"),"")</f>
        <v/>
      </c>
      <c r="HH87" s="1" t="str">
        <f ca="1">_xlfn.IFNA(IF(INDEX('Tabela kolorów'!$A$1:$AP$42,MATCH(HD87,'Tabela kolorów'!$A$1:$AP$1,0),MATCH(HF87,'Tabela kolorów'!$A$1:$A$42,0))=1,"+","-"),"")</f>
        <v/>
      </c>
      <c r="HI87" s="1" t="str">
        <f ca="1">_xlfn.IFNA(IF(INDEX('Tabela kolorów'!$A$1:$AP$42,MATCH(HE87,'Tabela kolorów'!$A$1:$AP$1,0),MATCH(HF87,'Tabela kolorów'!$A$1:$A$42,0))=1,"+","-"),"")</f>
        <v/>
      </c>
      <c r="HJ87" t="str">
        <f t="shared" ca="1" si="376"/>
        <v/>
      </c>
      <c r="HK87" t="str">
        <f t="shared" ca="1" si="333"/>
        <v/>
      </c>
      <c r="HL87" t="str">
        <f t="shared" ca="1" si="334"/>
        <v/>
      </c>
      <c r="HO87">
        <v>81</v>
      </c>
      <c r="HP87" t="str">
        <f t="shared" ca="1" si="335"/>
        <v/>
      </c>
      <c r="HQ87" t="str">
        <f ca="1">IF(HP87&lt;&gt;"",VLOOKUP(HP87,Tabela1[],3,FALSE),"")</f>
        <v/>
      </c>
      <c r="HR87" t="str">
        <f t="shared" ca="1" si="396"/>
        <v/>
      </c>
      <c r="HS87" t="str">
        <f t="shared" ca="1" si="396"/>
        <v/>
      </c>
      <c r="HT87" t="str">
        <f t="shared" ca="1" si="396"/>
        <v/>
      </c>
      <c r="HU87" t="str">
        <f t="shared" ca="1" si="396"/>
        <v/>
      </c>
      <c r="HV87" t="str">
        <f t="shared" ca="1" si="396"/>
        <v/>
      </c>
      <c r="HW87" t="str">
        <f t="shared" ca="1" si="396"/>
        <v/>
      </c>
      <c r="HX87" t="str">
        <f t="shared" ca="1" si="396"/>
        <v/>
      </c>
      <c r="HY87" t="str">
        <f t="shared" ca="1" si="396"/>
        <v/>
      </c>
      <c r="IJ87">
        <v>19</v>
      </c>
      <c r="IK87" t="str">
        <f t="shared" ca="1" si="336"/>
        <v/>
      </c>
      <c r="IL87" t="str">
        <f ca="1">_xlfn.IFNA(IF(VLOOKUP($IK87,Tabela1[#All],6,FALSE)&lt;&gt;0,VLOOKUP($IK87,Tabela1[#All],6,FALSE),""),"")</f>
        <v/>
      </c>
      <c r="IM87" t="str">
        <f ca="1">_xlfn.IFNA(IF(VLOOKUP($IK87,Tabela1[#All],7,FALSE)&lt;&gt;0,VLOOKUP($IK87,Tabela1[#All],7,FALSE),""),"")</f>
        <v/>
      </c>
      <c r="IN87" t="str">
        <f ca="1">_xlfn.IFNA(IF(VLOOKUP($IK87,Tabela1[#All],8,FALSE)&lt;&gt;0,VLOOKUP($IK87,Tabela1[#All],8,FALSE),""),"")</f>
        <v/>
      </c>
      <c r="IO87" t="str">
        <f ca="1">_xlfn.IFNA(IF(VLOOKUP($IK87,Tabela1[#All],10,FALSE)&lt;&gt;"0",VLOOKUP($IK87,Tabela1[#All],10,FALSE),""),"")</f>
        <v/>
      </c>
      <c r="IP87" t="str">
        <f t="shared" ca="1" si="337"/>
        <v/>
      </c>
      <c r="IQ87" t="str">
        <f t="shared" ca="1" si="338"/>
        <v/>
      </c>
      <c r="IR87" t="str">
        <f t="shared" ca="1" si="339"/>
        <v/>
      </c>
      <c r="IS87" t="str">
        <f t="shared" ca="1" si="340"/>
        <v/>
      </c>
      <c r="IT87" t="str">
        <f t="shared" ca="1" si="341"/>
        <v/>
      </c>
      <c r="IU87" t="str">
        <f t="shared" ca="1" si="342"/>
        <v/>
      </c>
      <c r="IV87" t="str">
        <f t="shared" ca="1" si="343"/>
        <v/>
      </c>
      <c r="IW87" t="str">
        <f t="shared" ca="1" si="361"/>
        <v/>
      </c>
      <c r="IX87" t="str">
        <f t="shared" ca="1" si="397"/>
        <v/>
      </c>
      <c r="IY87" t="str">
        <f t="shared" ca="1" si="397"/>
        <v/>
      </c>
      <c r="IZ87" t="str">
        <f t="shared" ca="1" si="397"/>
        <v/>
      </c>
      <c r="JA87" t="str">
        <f ca="1">_xlfn.IFNA(IF(INDEX('Tabela kolorów'!$A$1:$AP$42,MATCH(IX87,'Tabela kolorów'!$A$1:$AP$1,0),MATCH(IY87,'Tabela kolorów'!$A$1:$A$42,0))=1,"+","-"),"")</f>
        <v/>
      </c>
      <c r="JB87" s="1" t="str">
        <f ca="1">_xlfn.IFNA(IF(INDEX('Tabela kolorów'!$A$1:$AP$42,MATCH(IX87,'Tabela kolorów'!$A$1:$AP$1,0),MATCH(IZ87,'Tabela kolorów'!$A$1:$A$42,0))=1,"+","-"),"")</f>
        <v/>
      </c>
      <c r="JC87" s="1" t="str">
        <f ca="1">_xlfn.IFNA(IF(INDEX('Tabela kolorów'!$A$1:$AP$42,MATCH(IY87,'Tabela kolorów'!$A$1:$AP$1,0),MATCH(IZ87,'Tabela kolorów'!$A$1:$A$42,0))=1,"+","-"),"")</f>
        <v/>
      </c>
      <c r="JD87" t="str">
        <f t="shared" ca="1" si="377"/>
        <v/>
      </c>
      <c r="JE87" t="str">
        <f t="shared" ca="1" si="344"/>
        <v/>
      </c>
      <c r="JF87" t="str">
        <f t="shared" ca="1" si="345"/>
        <v/>
      </c>
      <c r="JI87">
        <v>81</v>
      </c>
      <c r="JJ87" t="str">
        <f t="shared" ca="1" si="346"/>
        <v/>
      </c>
      <c r="JK87" t="str">
        <f ca="1">IF(JJ87&lt;&gt;"",VLOOKUP(JJ87,Tabela1[],3,FALSE),"")</f>
        <v/>
      </c>
      <c r="JL87" t="str">
        <f t="shared" ca="1" si="398"/>
        <v/>
      </c>
      <c r="JM87" t="str">
        <f t="shared" ca="1" si="398"/>
        <v/>
      </c>
      <c r="JN87" t="str">
        <f t="shared" ca="1" si="398"/>
        <v/>
      </c>
      <c r="JO87" t="str">
        <f t="shared" ca="1" si="398"/>
        <v/>
      </c>
      <c r="JP87" t="str">
        <f t="shared" ca="1" si="398"/>
        <v/>
      </c>
      <c r="JQ87" t="str">
        <f t="shared" ca="1" si="398"/>
        <v/>
      </c>
      <c r="JR87" t="str">
        <f t="shared" ca="1" si="398"/>
        <v/>
      </c>
      <c r="JS87" t="str">
        <f t="shared" ca="1" si="398"/>
        <v/>
      </c>
      <c r="KD87">
        <v>19</v>
      </c>
      <c r="KE87" t="str">
        <f t="shared" ca="1" si="347"/>
        <v/>
      </c>
      <c r="KF87" t="str">
        <f ca="1">_xlfn.IFNA(IF(VLOOKUP($KE87,Tabela1[#All],6,FALSE)&lt;&gt;0,VLOOKUP($KE87,Tabela1[#All],6,FALSE),""),"")</f>
        <v/>
      </c>
      <c r="KG87" t="str">
        <f ca="1">_xlfn.IFNA(IF(VLOOKUP($KE87,Tabela1[#All],7,FALSE)&lt;&gt;0,VLOOKUP($KE87,Tabela1[#All],7,FALSE),""),"")</f>
        <v/>
      </c>
      <c r="KH87" t="str">
        <f ca="1">_xlfn.IFNA(IF(VLOOKUP($KE87,Tabela1[#All],8,FALSE)&lt;&gt;0,VLOOKUP($KE87,Tabela1[#All],8,FALSE),""),"")</f>
        <v/>
      </c>
      <c r="KI87" t="str">
        <f ca="1">_xlfn.IFNA(IF(VLOOKUP($KE87,Tabela1[#All],10,FALSE)&lt;&gt;"0",VLOOKUP($KE87,Tabela1[#All],10,FALSE),""),"")</f>
        <v/>
      </c>
      <c r="KJ87" t="str">
        <f t="shared" ca="1" si="362"/>
        <v/>
      </c>
      <c r="KK87" t="str">
        <f t="shared" ca="1" si="363"/>
        <v/>
      </c>
      <c r="KL87" t="str">
        <f t="shared" ca="1" si="364"/>
        <v/>
      </c>
      <c r="KM87" t="str">
        <f t="shared" ca="1" si="348"/>
        <v/>
      </c>
      <c r="KN87" t="str">
        <f t="shared" ca="1" si="349"/>
        <v/>
      </c>
      <c r="KO87" t="str">
        <f t="shared" ca="1" si="350"/>
        <v/>
      </c>
      <c r="KP87" t="str">
        <f t="shared" ca="1" si="351"/>
        <v/>
      </c>
      <c r="KQ87" t="str">
        <f t="shared" ca="1" si="365"/>
        <v/>
      </c>
      <c r="KR87" t="str">
        <f t="shared" ca="1" si="399"/>
        <v/>
      </c>
      <c r="KS87" t="str">
        <f t="shared" ca="1" si="399"/>
        <v/>
      </c>
      <c r="KT87" t="str">
        <f t="shared" ca="1" si="399"/>
        <v/>
      </c>
      <c r="KU87" t="str">
        <f ca="1">_xlfn.IFNA(IF(INDEX('Tabela kolorów'!$A$1:$AP$42,MATCH(KR87,'Tabela kolorów'!$A$1:$AP$1,0),MATCH(KS87,'Tabela kolorów'!$A$1:$A$42,0))=1,"+","-"),"")</f>
        <v/>
      </c>
      <c r="KV87" s="1" t="str">
        <f ca="1">_xlfn.IFNA(IF(INDEX('Tabela kolorów'!$A$1:$AP$42,MATCH(KR87,'Tabela kolorów'!$A$1:$AP$1,0),MATCH(KT87,'Tabela kolorów'!$A$1:$A$42,0))=1,"+","-"),"")</f>
        <v/>
      </c>
      <c r="KW87" s="1" t="str">
        <f ca="1">_xlfn.IFNA(IF(INDEX('Tabela kolorów'!$A$1:$AP$42,MATCH(KS87,'Tabela kolorów'!$A$1:$AP$1,0),MATCH(KT87,'Tabela kolorów'!$A$1:$A$42,0))=1,"+","-"),"")</f>
        <v/>
      </c>
      <c r="KX87" t="str">
        <f t="shared" ca="1" si="380"/>
        <v/>
      </c>
      <c r="KY87" t="str">
        <f t="shared" ca="1" si="352"/>
        <v/>
      </c>
      <c r="KZ87" t="str">
        <f t="shared" ca="1" si="353"/>
        <v/>
      </c>
      <c r="LC87">
        <v>81</v>
      </c>
      <c r="LD87" t="str">
        <f t="shared" ca="1" si="354"/>
        <v/>
      </c>
      <c r="LE87" t="str">
        <f ca="1">IF(LD87&lt;&gt;"",VLOOKUP(LD87,Tabela1[],3,FALSE),"")</f>
        <v/>
      </c>
      <c r="LF87" t="str">
        <f t="shared" ca="1" si="400"/>
        <v/>
      </c>
      <c r="LG87" t="str">
        <f t="shared" ca="1" si="400"/>
        <v/>
      </c>
      <c r="LH87" t="str">
        <f t="shared" ca="1" si="400"/>
        <v/>
      </c>
      <c r="LI87" t="str">
        <f t="shared" ca="1" si="400"/>
        <v/>
      </c>
      <c r="LJ87" t="str">
        <f t="shared" ca="1" si="400"/>
        <v/>
      </c>
      <c r="LK87" t="str">
        <f t="shared" ca="1" si="400"/>
        <v/>
      </c>
      <c r="LL87" t="str">
        <f t="shared" ca="1" si="400"/>
        <v/>
      </c>
      <c r="LM87" t="str">
        <f t="shared" ca="1" si="400"/>
        <v/>
      </c>
    </row>
    <row r="88" spans="12:325" x14ac:dyDescent="0.3">
      <c r="L88" s="679">
        <v>18</v>
      </c>
      <c r="N88" s="672" t="str">
        <f>_xlfn.IFNA(IF(VLOOKUP($M88,Tabela1[#All],6,FALSE)&lt;&gt;0,VLOOKUP($M88,Tabela1[#All],6,FALSE),""),"")</f>
        <v/>
      </c>
      <c r="O88" s="672" t="str">
        <f>_xlfn.IFNA(IF(VLOOKUP($M88,Tabela1[#All],7,FALSE)&lt;&gt;0,VLOOKUP($M88,Tabela1[#All],7,FALSE),""),"")</f>
        <v/>
      </c>
      <c r="P88" s="672" t="str">
        <f>_xlfn.IFNA(IF(VLOOKUP($M88,Tabela1[#All],8,FALSE)&lt;&gt;0,VLOOKUP($M88,Tabela1[#All],8,FALSE),""),"")</f>
        <v/>
      </c>
      <c r="Q88" s="684" t="str">
        <f>_xlfn.IFNA(IF(VLOOKUP($M88,Tabela1[#All],10,FALSE)&lt;&gt;"0",VLOOKUP($M88,Tabela1[#All],10,FALSE),""),"")</f>
        <v/>
      </c>
      <c r="R88" s="686" t="str">
        <f t="shared" si="366"/>
        <v/>
      </c>
      <c r="S88" s="672" t="str">
        <f t="shared" si="367"/>
        <v/>
      </c>
      <c r="T88" s="672" t="str">
        <f t="shared" si="368"/>
        <v/>
      </c>
      <c r="U88" s="672" t="str">
        <f t="shared" si="369"/>
        <v/>
      </c>
      <c r="V88" s="672" t="str">
        <f t="shared" si="370"/>
        <v/>
      </c>
      <c r="W88" s="672" t="str">
        <f t="shared" si="371"/>
        <v/>
      </c>
      <c r="X88" s="687" t="str">
        <f t="shared" si="372"/>
        <v/>
      </c>
      <c r="Y88" s="686" t="str">
        <f t="shared" si="378"/>
        <v/>
      </c>
      <c r="Z88" s="672" t="str">
        <f t="shared" ref="Z88:AB107" si="402">TRIM(MID(SUBSTITUTE($Y88,";",REPT(" ",LEN($Y88))),Z$7*LEN($Y88)+1,LEN($Y88)))</f>
        <v/>
      </c>
      <c r="AA88" s="672" t="str">
        <f t="shared" si="402"/>
        <v/>
      </c>
      <c r="AB88" s="679" t="str">
        <f t="shared" si="402"/>
        <v/>
      </c>
      <c r="AC88" s="685" t="str">
        <f>_xlfn.IFNA(IF(INDEX('Tabela kolorów'!$A$1:$AP$42,MATCH(Z88,'Tabela kolorów'!$A$1:$AP$1,0),MATCH(AA88,'Tabela kolorów'!$A$1:$A$42,0))=1,"+","-"),"")</f>
        <v/>
      </c>
      <c r="AD88" s="10" t="str">
        <f>_xlfn.IFNA(IF(INDEX('Tabela kolorów'!$A$1:$AP$42,MATCH(Z88,'Tabela kolorów'!$A$1:$AP$1,0),MATCH(AB88,'Tabela kolorów'!$A$1:$A$42,0))=1,"+","-"),"")</f>
        <v/>
      </c>
      <c r="AE88" s="10" t="str">
        <f>_xlfn.IFNA(IF(INDEX('Tabela kolorów'!$A$1:$AP$42,MATCH(AA88,'Tabela kolorów'!$A$1:$AP$1,0),MATCH(AB88,'Tabela kolorów'!$A$1:$A$42,0))=1,"+","-"),"")</f>
        <v/>
      </c>
      <c r="AF88" s="679" t="str">
        <f t="shared" si="379"/>
        <v/>
      </c>
      <c r="AG88" s="688" t="str">
        <f t="shared" si="373"/>
        <v/>
      </c>
      <c r="AH88" s="701" t="str">
        <f t="shared" si="374"/>
        <v/>
      </c>
      <c r="AK88" s="10">
        <v>81</v>
      </c>
      <c r="AL88" s="672" t="str">
        <f t="shared" ca="1" si="355"/>
        <v/>
      </c>
      <c r="AM88" s="672" t="str">
        <f ca="1">IF(AL88&lt;&gt;"",VLOOKUP(AL88,Tabela1[],3,FALSE),"")</f>
        <v/>
      </c>
      <c r="AN88" s="672" t="str">
        <f t="shared" ca="1" si="401"/>
        <v/>
      </c>
      <c r="AO88" s="672" t="str">
        <f t="shared" ca="1" si="401"/>
        <v/>
      </c>
      <c r="AP88" s="672" t="str">
        <f t="shared" ca="1" si="401"/>
        <v/>
      </c>
      <c r="AQ88" s="672" t="str">
        <f t="shared" ca="1" si="401"/>
        <v/>
      </c>
      <c r="AR88" s="672" t="str">
        <f t="shared" ca="1" si="401"/>
        <v/>
      </c>
      <c r="AS88" s="672" t="str">
        <f t="shared" ca="1" si="401"/>
        <v/>
      </c>
      <c r="AT88" s="672" t="str">
        <f t="shared" ca="1" si="401"/>
        <v/>
      </c>
      <c r="AU88" s="672" t="str">
        <f t="shared" ca="1" si="401"/>
        <v/>
      </c>
      <c r="BG88" s="392"/>
      <c r="BH88">
        <v>20</v>
      </c>
      <c r="BI88" t="str">
        <f t="shared" ca="1" si="292"/>
        <v/>
      </c>
      <c r="BJ88" t="str">
        <f ca="1">_xlfn.IFNA(IF(VLOOKUP($BI88,Tabela1[#All],6,FALSE)&lt;&gt;0,VLOOKUP($BI88,Tabela1[#All],6,FALSE),""),"")</f>
        <v/>
      </c>
      <c r="BK88" t="str">
        <f ca="1">_xlfn.IFNA(IF(VLOOKUP($BI88,Tabela1[#All],7,FALSE)&lt;&gt;0,VLOOKUP($BI88,Tabela1[#All],7,FALSE),""),"")</f>
        <v/>
      </c>
      <c r="BL88" t="str">
        <f ca="1">_xlfn.IFNA(IF(VLOOKUP($BI88,Tabela1[#All],8,FALSE)&lt;&gt;0,VLOOKUP($BI88,Tabela1[#All],8,FALSE),""),"")</f>
        <v/>
      </c>
      <c r="BM88" t="str">
        <f ca="1">_xlfn.IFNA(IF(VLOOKUP($BI88,Tabela1[#All],10,FALSE)&lt;&gt;"0",VLOOKUP($BI88,Tabela1[#All],10,FALSE),""),"")</f>
        <v/>
      </c>
      <c r="BN88" t="str">
        <f t="shared" ca="1" si="293"/>
        <v/>
      </c>
      <c r="BO88" t="str">
        <f t="shared" ca="1" si="294"/>
        <v/>
      </c>
      <c r="BP88" t="str">
        <f t="shared" ca="1" si="295"/>
        <v/>
      </c>
      <c r="BQ88" t="str">
        <f t="shared" ca="1" si="296"/>
        <v/>
      </c>
      <c r="BR88" t="str">
        <f t="shared" ca="1" si="297"/>
        <v/>
      </c>
      <c r="BS88" t="str">
        <f t="shared" ca="1" si="298"/>
        <v/>
      </c>
      <c r="BT88" t="str">
        <f t="shared" ca="1" si="299"/>
        <v/>
      </c>
      <c r="BU88" t="str">
        <f t="shared" ca="1" si="356"/>
        <v/>
      </c>
      <c r="BV88" t="str">
        <f t="shared" ca="1" si="389"/>
        <v/>
      </c>
      <c r="BW88" t="str">
        <f t="shared" ca="1" si="389"/>
        <v/>
      </c>
      <c r="BX88" t="str">
        <f t="shared" ca="1" si="389"/>
        <v/>
      </c>
      <c r="BY88" t="str">
        <f ca="1">_xlfn.IFNA(IF(INDEX('Tabela kolorów'!$A$1:$AP$42,MATCH(BV88,'Tabela kolorów'!$A$1:$AP$1,0),MATCH(BW88,'Tabela kolorów'!$A$1:$A$42,0))=1,"+","-"),"")</f>
        <v/>
      </c>
      <c r="BZ88" s="1" t="str">
        <f ca="1">_xlfn.IFNA(IF(INDEX('Tabela kolorów'!$A$1:$AP$42,MATCH(BV88,'Tabela kolorów'!$A$1:$AP$1,0),MATCH(BX88,'Tabela kolorów'!$A$1:$A$42,0))=1,"+","-"),"")</f>
        <v/>
      </c>
      <c r="CA88" s="1" t="str">
        <f ca="1">_xlfn.IFNA(IF(INDEX('Tabela kolorów'!$A$1:$AP$42,MATCH(BW88,'Tabela kolorów'!$A$1:$AP$1,0),MATCH(BX88,'Tabela kolorów'!$A$1:$A$42,0))=1,"+","-"),"")</f>
        <v/>
      </c>
      <c r="CB88" t="str">
        <f t="shared" ca="1" si="357"/>
        <v/>
      </c>
      <c r="CC88" t="str">
        <f t="shared" ca="1" si="300"/>
        <v/>
      </c>
      <c r="CD88" t="str">
        <f t="shared" ca="1" si="301"/>
        <v/>
      </c>
      <c r="CG88">
        <v>82</v>
      </c>
      <c r="CH88" t="str">
        <f t="shared" ca="1" si="302"/>
        <v/>
      </c>
      <c r="CI88" t="str">
        <f ca="1">IF(CH88&lt;&gt;"",VLOOKUP(CH88,Tabela1[],3,FALSE),"")</f>
        <v/>
      </c>
      <c r="CJ88" t="str">
        <f t="shared" ca="1" si="390"/>
        <v/>
      </c>
      <c r="CK88" t="str">
        <f t="shared" ca="1" si="390"/>
        <v/>
      </c>
      <c r="CL88" t="str">
        <f t="shared" ca="1" si="390"/>
        <v/>
      </c>
      <c r="CM88" t="str">
        <f t="shared" ca="1" si="390"/>
        <v/>
      </c>
      <c r="CN88" t="str">
        <f t="shared" ca="1" si="390"/>
        <v/>
      </c>
      <c r="CO88" t="str">
        <f t="shared" ca="1" si="390"/>
        <v/>
      </c>
      <c r="CP88" t="str">
        <f t="shared" ca="1" si="390"/>
        <v/>
      </c>
      <c r="CQ88" t="str">
        <f t="shared" ca="1" si="390"/>
        <v/>
      </c>
      <c r="DB88">
        <v>20</v>
      </c>
      <c r="DC88" t="str">
        <f t="shared" ca="1" si="303"/>
        <v/>
      </c>
      <c r="DD88" t="str">
        <f ca="1">_xlfn.IFNA(IF(VLOOKUP($DC88,Tabela1[#All],6,FALSE)&lt;&gt;0,VLOOKUP($DC88,Tabela1[#All],6,FALSE),""),"")</f>
        <v/>
      </c>
      <c r="DE88" t="str">
        <f ca="1">_xlfn.IFNA(IF(VLOOKUP($DC88,Tabela1[#All],7,FALSE)&lt;&gt;0,VLOOKUP($DC88,Tabela1[#All],7,FALSE),""),"")</f>
        <v/>
      </c>
      <c r="DF88" t="str">
        <f ca="1">_xlfn.IFNA(IF(VLOOKUP($DC88,Tabela1[#All],8,FALSE)&lt;&gt;0,VLOOKUP($DC88,Tabela1[#All],8,FALSE),""),"")</f>
        <v/>
      </c>
      <c r="DG88" t="str">
        <f ca="1">_xlfn.IFNA(IF(VLOOKUP($DC88,Tabela1[#All],10,FALSE)&lt;&gt;"0",VLOOKUP($DC88,Tabela1[#All],10,FALSE),""),"")</f>
        <v/>
      </c>
      <c r="DH88" t="str">
        <f t="shared" ca="1" si="304"/>
        <v/>
      </c>
      <c r="DI88" t="str">
        <f t="shared" ca="1" si="305"/>
        <v/>
      </c>
      <c r="DJ88" t="str">
        <f t="shared" ca="1" si="306"/>
        <v/>
      </c>
      <c r="DK88" t="str">
        <f t="shared" ca="1" si="307"/>
        <v/>
      </c>
      <c r="DL88" t="str">
        <f t="shared" ca="1" si="308"/>
        <v/>
      </c>
      <c r="DM88" t="str">
        <f t="shared" ca="1" si="309"/>
        <v/>
      </c>
      <c r="DN88" t="str">
        <f t="shared" ca="1" si="310"/>
        <v/>
      </c>
      <c r="DO88" t="str">
        <f t="shared" ca="1" si="382"/>
        <v/>
      </c>
      <c r="DP88" t="str">
        <f t="shared" ca="1" si="391"/>
        <v/>
      </c>
      <c r="DQ88" t="str">
        <f t="shared" ca="1" si="391"/>
        <v/>
      </c>
      <c r="DR88" t="str">
        <f t="shared" ca="1" si="391"/>
        <v/>
      </c>
      <c r="DS88" t="str">
        <f ca="1">_xlfn.IFNA(IF(INDEX('Tabela kolorów'!$A$1:$AP$42,MATCH(DP88,'Tabela kolorów'!$A$1:$AP$1,0),MATCH(DQ88,'Tabela kolorów'!$A$1:$A$42,0))=1,"+","-"),"")</f>
        <v/>
      </c>
      <c r="DT88" s="1" t="str">
        <f ca="1">_xlfn.IFNA(IF(INDEX('Tabela kolorów'!$A$1:$AP$42,MATCH(DP88,'Tabela kolorów'!$A$1:$AP$1,0),MATCH(DR88,'Tabela kolorów'!$A$1:$A$42,0))=1,"+","-"),"")</f>
        <v/>
      </c>
      <c r="DU88" s="1" t="str">
        <f ca="1">_xlfn.IFNA(IF(INDEX('Tabela kolorów'!$A$1:$AP$42,MATCH(DQ88,'Tabela kolorów'!$A$1:$AP$1,0),MATCH(DR88,'Tabela kolorów'!$A$1:$A$42,0))=1,"+","-"),"")</f>
        <v/>
      </c>
      <c r="DV88" t="str">
        <f t="shared" ca="1" si="358"/>
        <v/>
      </c>
      <c r="DW88" t="str">
        <f t="shared" ca="1" si="311"/>
        <v/>
      </c>
      <c r="DX88" t="str">
        <f t="shared" ca="1" si="312"/>
        <v/>
      </c>
      <c r="EA88">
        <v>82</v>
      </c>
      <c r="EB88" t="str">
        <f t="shared" ca="1" si="313"/>
        <v/>
      </c>
      <c r="EC88" t="str">
        <f ca="1">IF(EB88&lt;&gt;"",VLOOKUP(EB88,Tabela1[],3,FALSE),"")</f>
        <v/>
      </c>
      <c r="ED88" t="str">
        <f t="shared" ca="1" si="392"/>
        <v/>
      </c>
      <c r="EE88" t="str">
        <f t="shared" ca="1" si="392"/>
        <v/>
      </c>
      <c r="EF88" t="str">
        <f t="shared" ca="1" si="392"/>
        <v/>
      </c>
      <c r="EG88" t="str">
        <f t="shared" ca="1" si="392"/>
        <v/>
      </c>
      <c r="EH88" t="str">
        <f t="shared" ca="1" si="392"/>
        <v/>
      </c>
      <c r="EI88" t="str">
        <f t="shared" ca="1" si="392"/>
        <v/>
      </c>
      <c r="EJ88" t="str">
        <f t="shared" ca="1" si="392"/>
        <v/>
      </c>
      <c r="EK88" t="str">
        <f t="shared" ca="1" si="392"/>
        <v/>
      </c>
      <c r="EV88">
        <v>20</v>
      </c>
      <c r="EW88" t="str">
        <f t="shared" ca="1" si="314"/>
        <v/>
      </c>
      <c r="EX88" t="str">
        <f ca="1">_xlfn.IFNA(IF(VLOOKUP($EW88,Tabela1[#All],6,FALSE)&lt;&gt;0,VLOOKUP($EW88,Tabela1[#All],6,FALSE),""),"")</f>
        <v/>
      </c>
      <c r="EY88" t="str">
        <f ca="1">_xlfn.IFNA(IF(VLOOKUP($EW88,Tabela1[#All],7,FALSE)&lt;&gt;0,VLOOKUP($EW88,Tabela1[#All],7,FALSE),""),"")</f>
        <v/>
      </c>
      <c r="EZ88" t="str">
        <f ca="1">_xlfn.IFNA(IF(VLOOKUP($EW88,Tabela1[#All],8,FALSE)&lt;&gt;0,VLOOKUP($EW88,Tabela1[#All],8,FALSE),""),"")</f>
        <v/>
      </c>
      <c r="FA88" t="str">
        <f ca="1">_xlfn.IFNA(IF(VLOOKUP($EW88,Tabela1[#All],10,FALSE)&lt;&gt;"0",VLOOKUP($EW88,Tabela1[#All],10,FALSE),""),"")</f>
        <v/>
      </c>
      <c r="FB88" t="str">
        <f t="shared" ca="1" si="315"/>
        <v/>
      </c>
      <c r="FC88" t="str">
        <f t="shared" ca="1" si="316"/>
        <v/>
      </c>
      <c r="FD88" t="str">
        <f t="shared" ca="1" si="317"/>
        <v/>
      </c>
      <c r="FE88" t="str">
        <f t="shared" ca="1" si="318"/>
        <v/>
      </c>
      <c r="FF88" t="str">
        <f t="shared" ca="1" si="319"/>
        <v/>
      </c>
      <c r="FG88" t="str">
        <f t="shared" ca="1" si="320"/>
        <v/>
      </c>
      <c r="FH88" t="str">
        <f t="shared" ca="1" si="321"/>
        <v/>
      </c>
      <c r="FI88" t="str">
        <f t="shared" ca="1" si="359"/>
        <v/>
      </c>
      <c r="FJ88" t="str">
        <f t="shared" ca="1" si="393"/>
        <v/>
      </c>
      <c r="FK88" t="str">
        <f t="shared" ca="1" si="393"/>
        <v/>
      </c>
      <c r="FL88" t="str">
        <f t="shared" ca="1" si="393"/>
        <v/>
      </c>
      <c r="FM88" t="str">
        <f ca="1">_xlfn.IFNA(IF(INDEX('Tabela kolorów'!$A$1:$AP$42,MATCH(FJ88,'Tabela kolorów'!$A$1:$AP$1,0),MATCH(FK88,'Tabela kolorów'!$A$1:$A$42,0))=1,"+","-"),"")</f>
        <v/>
      </c>
      <c r="FN88" s="1" t="str">
        <f ca="1">_xlfn.IFNA(IF(INDEX('Tabela kolorów'!$A$1:$AP$42,MATCH(FJ88,'Tabela kolorów'!$A$1:$AP$1,0),MATCH(FL88,'Tabela kolorów'!$A$1:$A$42,0))=1,"+","-"),"")</f>
        <v/>
      </c>
      <c r="FO88" s="1" t="str">
        <f ca="1">_xlfn.IFNA(IF(INDEX('Tabela kolorów'!$A$1:$AP$42,MATCH(FK88,'Tabela kolorów'!$A$1:$AP$1,0),MATCH(FL88,'Tabela kolorów'!$A$1:$A$42,0))=1,"+","-"),"")</f>
        <v/>
      </c>
      <c r="FP88" t="str">
        <f t="shared" ca="1" si="375"/>
        <v/>
      </c>
      <c r="FQ88" t="str">
        <f t="shared" ca="1" si="322"/>
        <v/>
      </c>
      <c r="FR88" t="str">
        <f t="shared" ca="1" si="323"/>
        <v/>
      </c>
      <c r="FU88">
        <v>82</v>
      </c>
      <c r="FV88" t="str">
        <f t="shared" ca="1" si="324"/>
        <v/>
      </c>
      <c r="FW88" t="str">
        <f ca="1">IF(FV88&lt;&gt;"",VLOOKUP(FV88,Tabela1[],3,FALSE),"")</f>
        <v/>
      </c>
      <c r="FX88" t="str">
        <f t="shared" ca="1" si="394"/>
        <v/>
      </c>
      <c r="FY88" t="str">
        <f t="shared" ca="1" si="394"/>
        <v/>
      </c>
      <c r="FZ88" t="str">
        <f t="shared" ca="1" si="394"/>
        <v/>
      </c>
      <c r="GA88" t="str">
        <f t="shared" ca="1" si="394"/>
        <v/>
      </c>
      <c r="GB88" t="str">
        <f t="shared" ca="1" si="394"/>
        <v/>
      </c>
      <c r="GC88" t="str">
        <f t="shared" ca="1" si="394"/>
        <v/>
      </c>
      <c r="GD88" t="str">
        <f t="shared" ca="1" si="394"/>
        <v/>
      </c>
      <c r="GE88" t="str">
        <f t="shared" ca="1" si="394"/>
        <v/>
      </c>
      <c r="GP88">
        <v>20</v>
      </c>
      <c r="GQ88" t="str">
        <f t="shared" ca="1" si="325"/>
        <v/>
      </c>
      <c r="GR88" t="str">
        <f ca="1">_xlfn.IFNA(IF(VLOOKUP($GQ88,Tabela1[#All],6,FALSE)&lt;&gt;0,VLOOKUP($GQ88,Tabela1[#All],6,FALSE),""),"")</f>
        <v/>
      </c>
      <c r="GS88" t="str">
        <f ca="1">_xlfn.IFNA(IF(VLOOKUP($GQ88,Tabela1[#All],7,FALSE)&lt;&gt;0,VLOOKUP($GQ88,Tabela1[#All],7,FALSE),""),"")</f>
        <v/>
      </c>
      <c r="GT88" t="str">
        <f ca="1">_xlfn.IFNA(IF(VLOOKUP($GQ88,Tabela1[#All],8,FALSE)&lt;&gt;0,VLOOKUP($GQ88,Tabela1[#All],8,FALSE),""),"")</f>
        <v/>
      </c>
      <c r="GU88" t="str">
        <f ca="1">_xlfn.IFNA(IF(VLOOKUP($GQ88,Tabela1[#All],10,FALSE)&lt;&gt;"0",VLOOKUP($GQ88,Tabela1[#All],10,FALSE),""),"")</f>
        <v/>
      </c>
      <c r="GV88" t="str">
        <f t="shared" ca="1" si="326"/>
        <v/>
      </c>
      <c r="GW88" t="str">
        <f t="shared" ca="1" si="327"/>
        <v/>
      </c>
      <c r="GX88" t="str">
        <f t="shared" ca="1" si="328"/>
        <v/>
      </c>
      <c r="GY88" t="str">
        <f t="shared" ca="1" si="329"/>
        <v/>
      </c>
      <c r="GZ88" t="str">
        <f t="shared" ca="1" si="330"/>
        <v/>
      </c>
      <c r="HA88" t="str">
        <f t="shared" ca="1" si="331"/>
        <v/>
      </c>
      <c r="HB88" t="str">
        <f t="shared" ca="1" si="332"/>
        <v/>
      </c>
      <c r="HC88" t="str">
        <f t="shared" ca="1" si="360"/>
        <v/>
      </c>
      <c r="HD88" t="str">
        <f t="shared" ca="1" si="395"/>
        <v/>
      </c>
      <c r="HE88" t="str">
        <f t="shared" ca="1" si="395"/>
        <v/>
      </c>
      <c r="HF88" t="str">
        <f t="shared" ca="1" si="395"/>
        <v/>
      </c>
      <c r="HG88" t="str">
        <f ca="1">_xlfn.IFNA(IF(INDEX('Tabela kolorów'!$A$1:$AP$42,MATCH(HD88,'Tabela kolorów'!$A$1:$AP$1,0),MATCH(HE88,'Tabela kolorów'!$A$1:$A$42,0))=1,"+","-"),"")</f>
        <v/>
      </c>
      <c r="HH88" s="1" t="str">
        <f ca="1">_xlfn.IFNA(IF(INDEX('Tabela kolorów'!$A$1:$AP$42,MATCH(HD88,'Tabela kolorów'!$A$1:$AP$1,0),MATCH(HF88,'Tabela kolorów'!$A$1:$A$42,0))=1,"+","-"),"")</f>
        <v/>
      </c>
      <c r="HI88" s="1" t="str">
        <f ca="1">_xlfn.IFNA(IF(INDEX('Tabela kolorów'!$A$1:$AP$42,MATCH(HE88,'Tabela kolorów'!$A$1:$AP$1,0),MATCH(HF88,'Tabela kolorów'!$A$1:$A$42,0))=1,"+","-"),"")</f>
        <v/>
      </c>
      <c r="HJ88" t="str">
        <f t="shared" ca="1" si="376"/>
        <v/>
      </c>
      <c r="HK88" t="str">
        <f t="shared" ca="1" si="333"/>
        <v/>
      </c>
      <c r="HL88" t="str">
        <f t="shared" ca="1" si="334"/>
        <v/>
      </c>
      <c r="HO88">
        <v>82</v>
      </c>
      <c r="HP88" t="str">
        <f t="shared" ca="1" si="335"/>
        <v/>
      </c>
      <c r="HQ88" t="str">
        <f ca="1">IF(HP88&lt;&gt;"",VLOOKUP(HP88,Tabela1[],3,FALSE),"")</f>
        <v/>
      </c>
      <c r="HR88" t="str">
        <f t="shared" ca="1" si="396"/>
        <v/>
      </c>
      <c r="HS88" t="str">
        <f t="shared" ca="1" si="396"/>
        <v/>
      </c>
      <c r="HT88" t="str">
        <f t="shared" ca="1" si="396"/>
        <v/>
      </c>
      <c r="HU88" t="str">
        <f t="shared" ca="1" si="396"/>
        <v/>
      </c>
      <c r="HV88" t="str">
        <f t="shared" ca="1" si="396"/>
        <v/>
      </c>
      <c r="HW88" t="str">
        <f t="shared" ca="1" si="396"/>
        <v/>
      </c>
      <c r="HX88" t="str">
        <f t="shared" ca="1" si="396"/>
        <v/>
      </c>
      <c r="HY88" t="str">
        <f t="shared" ca="1" si="396"/>
        <v/>
      </c>
      <c r="IJ88">
        <v>20</v>
      </c>
      <c r="IK88" t="str">
        <f t="shared" ca="1" si="336"/>
        <v/>
      </c>
      <c r="IL88" t="str">
        <f ca="1">_xlfn.IFNA(IF(VLOOKUP($IK88,Tabela1[#All],6,FALSE)&lt;&gt;0,VLOOKUP($IK88,Tabela1[#All],6,FALSE),""),"")</f>
        <v/>
      </c>
      <c r="IM88" t="str">
        <f ca="1">_xlfn.IFNA(IF(VLOOKUP($IK88,Tabela1[#All],7,FALSE)&lt;&gt;0,VLOOKUP($IK88,Tabela1[#All],7,FALSE),""),"")</f>
        <v/>
      </c>
      <c r="IN88" t="str">
        <f ca="1">_xlfn.IFNA(IF(VLOOKUP($IK88,Tabela1[#All],8,FALSE)&lt;&gt;0,VLOOKUP($IK88,Tabela1[#All],8,FALSE),""),"")</f>
        <v/>
      </c>
      <c r="IO88" t="str">
        <f ca="1">_xlfn.IFNA(IF(VLOOKUP($IK88,Tabela1[#All],10,FALSE)&lt;&gt;"0",VLOOKUP($IK88,Tabela1[#All],10,FALSE),""),"")</f>
        <v/>
      </c>
      <c r="IP88" t="str">
        <f t="shared" ca="1" si="337"/>
        <v/>
      </c>
      <c r="IQ88" t="str">
        <f t="shared" ca="1" si="338"/>
        <v/>
      </c>
      <c r="IR88" t="str">
        <f t="shared" ca="1" si="339"/>
        <v/>
      </c>
      <c r="IS88" t="str">
        <f t="shared" ca="1" si="340"/>
        <v/>
      </c>
      <c r="IT88" t="str">
        <f t="shared" ca="1" si="341"/>
        <v/>
      </c>
      <c r="IU88" t="str">
        <f t="shared" ca="1" si="342"/>
        <v/>
      </c>
      <c r="IV88" t="str">
        <f t="shared" ca="1" si="343"/>
        <v/>
      </c>
      <c r="IW88" t="str">
        <f t="shared" ca="1" si="361"/>
        <v/>
      </c>
      <c r="IX88" t="str">
        <f t="shared" ca="1" si="397"/>
        <v/>
      </c>
      <c r="IY88" t="str">
        <f t="shared" ca="1" si="397"/>
        <v/>
      </c>
      <c r="IZ88" t="str">
        <f t="shared" ca="1" si="397"/>
        <v/>
      </c>
      <c r="JA88" t="str">
        <f ca="1">_xlfn.IFNA(IF(INDEX('Tabela kolorów'!$A$1:$AP$42,MATCH(IX88,'Tabela kolorów'!$A$1:$AP$1,0),MATCH(IY88,'Tabela kolorów'!$A$1:$A$42,0))=1,"+","-"),"")</f>
        <v/>
      </c>
      <c r="JB88" s="1" t="str">
        <f ca="1">_xlfn.IFNA(IF(INDEX('Tabela kolorów'!$A$1:$AP$42,MATCH(IX88,'Tabela kolorów'!$A$1:$AP$1,0),MATCH(IZ88,'Tabela kolorów'!$A$1:$A$42,0))=1,"+","-"),"")</f>
        <v/>
      </c>
      <c r="JC88" s="1" t="str">
        <f ca="1">_xlfn.IFNA(IF(INDEX('Tabela kolorów'!$A$1:$AP$42,MATCH(IY88,'Tabela kolorów'!$A$1:$AP$1,0),MATCH(IZ88,'Tabela kolorów'!$A$1:$A$42,0))=1,"+","-"),"")</f>
        <v/>
      </c>
      <c r="JD88" t="str">
        <f t="shared" ca="1" si="377"/>
        <v/>
      </c>
      <c r="JE88" t="str">
        <f t="shared" ca="1" si="344"/>
        <v/>
      </c>
      <c r="JF88" t="str">
        <f t="shared" ca="1" si="345"/>
        <v/>
      </c>
      <c r="JI88">
        <v>82</v>
      </c>
      <c r="JJ88" t="str">
        <f t="shared" ca="1" si="346"/>
        <v/>
      </c>
      <c r="JK88" t="str">
        <f ca="1">IF(JJ88&lt;&gt;"",VLOOKUP(JJ88,Tabela1[],3,FALSE),"")</f>
        <v/>
      </c>
      <c r="JL88" t="str">
        <f t="shared" ca="1" si="398"/>
        <v/>
      </c>
      <c r="JM88" t="str">
        <f t="shared" ca="1" si="398"/>
        <v/>
      </c>
      <c r="JN88" t="str">
        <f t="shared" ca="1" si="398"/>
        <v/>
      </c>
      <c r="JO88" t="str">
        <f t="shared" ca="1" si="398"/>
        <v/>
      </c>
      <c r="JP88" t="str">
        <f t="shared" ca="1" si="398"/>
        <v/>
      </c>
      <c r="JQ88" t="str">
        <f t="shared" ca="1" si="398"/>
        <v/>
      </c>
      <c r="JR88" t="str">
        <f t="shared" ca="1" si="398"/>
        <v/>
      </c>
      <c r="JS88" t="str">
        <f t="shared" ca="1" si="398"/>
        <v/>
      </c>
      <c r="KD88">
        <v>20</v>
      </c>
      <c r="KE88" t="str">
        <f t="shared" ca="1" si="347"/>
        <v/>
      </c>
      <c r="KF88" t="str">
        <f ca="1">_xlfn.IFNA(IF(VLOOKUP($KE88,Tabela1[#All],6,FALSE)&lt;&gt;0,VLOOKUP($KE88,Tabela1[#All],6,FALSE),""),"")</f>
        <v/>
      </c>
      <c r="KG88" t="str">
        <f ca="1">_xlfn.IFNA(IF(VLOOKUP($KE88,Tabela1[#All],7,FALSE)&lt;&gt;0,VLOOKUP($KE88,Tabela1[#All],7,FALSE),""),"")</f>
        <v/>
      </c>
      <c r="KH88" t="str">
        <f ca="1">_xlfn.IFNA(IF(VLOOKUP($KE88,Tabela1[#All],8,FALSE)&lt;&gt;0,VLOOKUP($KE88,Tabela1[#All],8,FALSE),""),"")</f>
        <v/>
      </c>
      <c r="KI88" t="str">
        <f ca="1">_xlfn.IFNA(IF(VLOOKUP($KE88,Tabela1[#All],10,FALSE)&lt;&gt;"0",VLOOKUP($KE88,Tabela1[#All],10,FALSE),""),"")</f>
        <v/>
      </c>
      <c r="KJ88" t="str">
        <f t="shared" ca="1" si="362"/>
        <v/>
      </c>
      <c r="KK88" t="str">
        <f t="shared" ca="1" si="363"/>
        <v/>
      </c>
      <c r="KL88" t="str">
        <f t="shared" ca="1" si="364"/>
        <v/>
      </c>
      <c r="KM88" t="str">
        <f t="shared" ca="1" si="348"/>
        <v/>
      </c>
      <c r="KN88" t="str">
        <f t="shared" ca="1" si="349"/>
        <v/>
      </c>
      <c r="KO88" t="str">
        <f t="shared" ca="1" si="350"/>
        <v/>
      </c>
      <c r="KP88" t="str">
        <f t="shared" ca="1" si="351"/>
        <v/>
      </c>
      <c r="KQ88" t="str">
        <f t="shared" ca="1" si="365"/>
        <v/>
      </c>
      <c r="KR88" t="str">
        <f t="shared" ca="1" si="399"/>
        <v/>
      </c>
      <c r="KS88" t="str">
        <f t="shared" ca="1" si="399"/>
        <v/>
      </c>
      <c r="KT88" t="str">
        <f t="shared" ca="1" si="399"/>
        <v/>
      </c>
      <c r="KU88" t="str">
        <f ca="1">_xlfn.IFNA(IF(INDEX('Tabela kolorów'!$A$1:$AP$42,MATCH(KR88,'Tabela kolorów'!$A$1:$AP$1,0),MATCH(KS88,'Tabela kolorów'!$A$1:$A$42,0))=1,"+","-"),"")</f>
        <v/>
      </c>
      <c r="KV88" s="1" t="str">
        <f ca="1">_xlfn.IFNA(IF(INDEX('Tabela kolorów'!$A$1:$AP$42,MATCH(KR88,'Tabela kolorów'!$A$1:$AP$1,0),MATCH(KT88,'Tabela kolorów'!$A$1:$A$42,0))=1,"+","-"),"")</f>
        <v/>
      </c>
      <c r="KW88" s="1" t="str">
        <f ca="1">_xlfn.IFNA(IF(INDEX('Tabela kolorów'!$A$1:$AP$42,MATCH(KS88,'Tabela kolorów'!$A$1:$AP$1,0),MATCH(KT88,'Tabela kolorów'!$A$1:$A$42,0))=1,"+","-"),"")</f>
        <v/>
      </c>
      <c r="KX88" t="str">
        <f t="shared" ca="1" si="380"/>
        <v/>
      </c>
      <c r="KY88" t="str">
        <f t="shared" ca="1" si="352"/>
        <v/>
      </c>
      <c r="KZ88" t="str">
        <f t="shared" ca="1" si="353"/>
        <v/>
      </c>
      <c r="LC88">
        <v>82</v>
      </c>
      <c r="LD88" t="str">
        <f t="shared" ca="1" si="354"/>
        <v/>
      </c>
      <c r="LE88" t="str">
        <f ca="1">IF(LD88&lt;&gt;"",VLOOKUP(LD88,Tabela1[],3,FALSE),"")</f>
        <v/>
      </c>
      <c r="LF88" t="str">
        <f t="shared" ca="1" si="400"/>
        <v/>
      </c>
      <c r="LG88" t="str">
        <f t="shared" ca="1" si="400"/>
        <v/>
      </c>
      <c r="LH88" t="str">
        <f t="shared" ca="1" si="400"/>
        <v/>
      </c>
      <c r="LI88" t="str">
        <f t="shared" ca="1" si="400"/>
        <v/>
      </c>
      <c r="LJ88" t="str">
        <f t="shared" ca="1" si="400"/>
        <v/>
      </c>
      <c r="LK88" t="str">
        <f t="shared" ca="1" si="400"/>
        <v/>
      </c>
      <c r="LL88" t="str">
        <f t="shared" ca="1" si="400"/>
        <v/>
      </c>
      <c r="LM88" t="str">
        <f t="shared" ca="1" si="400"/>
        <v/>
      </c>
    </row>
    <row r="89" spans="12:325" x14ac:dyDescent="0.3">
      <c r="L89" s="679">
        <v>19</v>
      </c>
      <c r="N89" s="672" t="str">
        <f>_xlfn.IFNA(IF(VLOOKUP($M89,Tabela1[#All],6,FALSE)&lt;&gt;0,VLOOKUP($M89,Tabela1[#All],6,FALSE),""),"")</f>
        <v/>
      </c>
      <c r="O89" s="672" t="str">
        <f>_xlfn.IFNA(IF(VLOOKUP($M89,Tabela1[#All],7,FALSE)&lt;&gt;0,VLOOKUP($M89,Tabela1[#All],7,FALSE),""),"")</f>
        <v/>
      </c>
      <c r="P89" s="672" t="str">
        <f>_xlfn.IFNA(IF(VLOOKUP($M89,Tabela1[#All],8,FALSE)&lt;&gt;0,VLOOKUP($M89,Tabela1[#All],8,FALSE),""),"")</f>
        <v/>
      </c>
      <c r="Q89" s="684" t="str">
        <f>_xlfn.IFNA(IF(VLOOKUP($M89,Tabela1[#All],10,FALSE)&lt;&gt;"0",VLOOKUP($M89,Tabela1[#All],10,FALSE),""),"")</f>
        <v/>
      </c>
      <c r="R89" s="686" t="str">
        <f t="shared" si="366"/>
        <v/>
      </c>
      <c r="S89" s="672" t="str">
        <f t="shared" si="367"/>
        <v/>
      </c>
      <c r="T89" s="672" t="str">
        <f t="shared" si="368"/>
        <v/>
      </c>
      <c r="U89" s="672" t="str">
        <f t="shared" si="369"/>
        <v/>
      </c>
      <c r="V89" s="672" t="str">
        <f t="shared" si="370"/>
        <v/>
      </c>
      <c r="W89" s="672" t="str">
        <f t="shared" si="371"/>
        <v/>
      </c>
      <c r="X89" s="687" t="str">
        <f t="shared" si="372"/>
        <v/>
      </c>
      <c r="Y89" s="686" t="str">
        <f t="shared" si="378"/>
        <v/>
      </c>
      <c r="Z89" s="672" t="str">
        <f t="shared" si="402"/>
        <v/>
      </c>
      <c r="AA89" s="672" t="str">
        <f t="shared" si="402"/>
        <v/>
      </c>
      <c r="AB89" s="679" t="str">
        <f t="shared" si="402"/>
        <v/>
      </c>
      <c r="AC89" s="685" t="str">
        <f>_xlfn.IFNA(IF(INDEX('Tabela kolorów'!$A$1:$AP$42,MATCH(Z89,'Tabela kolorów'!$A$1:$AP$1,0),MATCH(AA89,'Tabela kolorów'!$A$1:$A$42,0))=1,"+","-"),"")</f>
        <v/>
      </c>
      <c r="AD89" s="10" t="str">
        <f>_xlfn.IFNA(IF(INDEX('Tabela kolorów'!$A$1:$AP$42,MATCH(Z89,'Tabela kolorów'!$A$1:$AP$1,0),MATCH(AB89,'Tabela kolorów'!$A$1:$A$42,0))=1,"+","-"),"")</f>
        <v/>
      </c>
      <c r="AE89" s="10" t="str">
        <f>_xlfn.IFNA(IF(INDEX('Tabela kolorów'!$A$1:$AP$42,MATCH(AA89,'Tabela kolorów'!$A$1:$AP$1,0),MATCH(AB89,'Tabela kolorów'!$A$1:$A$42,0))=1,"+","-"),"")</f>
        <v/>
      </c>
      <c r="AF89" s="679" t="str">
        <f t="shared" si="379"/>
        <v/>
      </c>
      <c r="AG89" s="688" t="str">
        <f t="shared" si="373"/>
        <v/>
      </c>
      <c r="AH89" s="701" t="str">
        <f t="shared" si="374"/>
        <v/>
      </c>
      <c r="AK89" s="10">
        <v>82</v>
      </c>
      <c r="AL89" s="672" t="str">
        <f t="shared" ca="1" si="355"/>
        <v/>
      </c>
      <c r="AM89" s="672" t="str">
        <f ca="1">IF(AL89&lt;&gt;"",VLOOKUP(AL89,Tabela1[],3,FALSE),"")</f>
        <v/>
      </c>
      <c r="AN89" s="672" t="str">
        <f t="shared" ca="1" si="401"/>
        <v/>
      </c>
      <c r="AO89" s="672" t="str">
        <f t="shared" ca="1" si="401"/>
        <v/>
      </c>
      <c r="AP89" s="672" t="str">
        <f t="shared" ca="1" si="401"/>
        <v/>
      </c>
      <c r="AQ89" s="672" t="str">
        <f t="shared" ca="1" si="401"/>
        <v/>
      </c>
      <c r="AR89" s="672" t="str">
        <f t="shared" ca="1" si="401"/>
        <v/>
      </c>
      <c r="AS89" s="672" t="str">
        <f t="shared" ca="1" si="401"/>
        <v/>
      </c>
      <c r="AT89" s="672" t="str">
        <f t="shared" ca="1" si="401"/>
        <v/>
      </c>
      <c r="AU89" s="672" t="str">
        <f t="shared" ca="1" si="401"/>
        <v/>
      </c>
      <c r="BG89" s="392"/>
      <c r="BH89" t="s">
        <v>449</v>
      </c>
      <c r="BJ89" t="str">
        <f>_xlfn.IFNA(IF(VLOOKUP($BI89,Tabela1[#All],6,FALSE)&lt;&gt;0,VLOOKUP($BI89,Tabela1[#All],6,FALSE),""),"")</f>
        <v/>
      </c>
      <c r="BK89" t="str">
        <f>_xlfn.IFNA(IF(VLOOKUP($BI89,Tabela1[#All],7,FALSE)&lt;&gt;0,VLOOKUP($BI89,Tabela1[#All],7,FALSE),""),"")</f>
        <v/>
      </c>
      <c r="BL89" t="str">
        <f>_xlfn.IFNA(IF(VLOOKUP($BI89,Tabela1[#All],8,FALSE)&lt;&gt;0,VLOOKUP($BI89,Tabela1[#All],8,FALSE),""),"")</f>
        <v/>
      </c>
      <c r="BM89" t="str">
        <f>_xlfn.IFNA(IF(VLOOKUP($BI89,Tabela1[#All],10,FALSE)&lt;&gt;"0",VLOOKUP($BI89,Tabela1[#All],10,FALSE),""),"")</f>
        <v/>
      </c>
      <c r="BN89" t="str">
        <f t="shared" si="293"/>
        <v/>
      </c>
      <c r="BO89" t="str">
        <f t="shared" si="294"/>
        <v/>
      </c>
      <c r="BP89" t="str">
        <f t="shared" si="295"/>
        <v/>
      </c>
      <c r="BQ89" t="str">
        <f t="shared" si="296"/>
        <v/>
      </c>
      <c r="BR89" t="str">
        <f t="shared" si="297"/>
        <v/>
      </c>
      <c r="BS89" t="str">
        <f t="shared" si="298"/>
        <v/>
      </c>
      <c r="BT89" t="str">
        <f t="shared" si="299"/>
        <v/>
      </c>
      <c r="BU89" t="str">
        <f t="shared" si="356"/>
        <v/>
      </c>
      <c r="BV89" t="str">
        <f t="shared" si="389"/>
        <v/>
      </c>
      <c r="BW89" t="str">
        <f t="shared" si="389"/>
        <v/>
      </c>
      <c r="BX89" t="str">
        <f t="shared" si="389"/>
        <v/>
      </c>
      <c r="BY89" t="str">
        <f>_xlfn.IFNA(IF(INDEX('Tabela kolorów'!$A$1:$AP$42,MATCH(BV89,'Tabela kolorów'!$A$1:$AP$1,0),MATCH(BW89,'Tabela kolorów'!$A$1:$A$42,0))=1,"+","-"),"")</f>
        <v/>
      </c>
      <c r="BZ89" s="1" t="str">
        <f>_xlfn.IFNA(IF(INDEX('Tabela kolorów'!$A$1:$AP$42,MATCH(BV89,'Tabela kolorów'!$A$1:$AP$1,0),MATCH(BX89,'Tabela kolorów'!$A$1:$A$42,0))=1,"+","-"),"")</f>
        <v/>
      </c>
      <c r="CA89" s="1" t="str">
        <f>_xlfn.IFNA(IF(INDEX('Tabela kolorów'!$A$1:$AP$42,MATCH(BW89,'Tabela kolorów'!$A$1:$AP$1,0),MATCH(BX89,'Tabela kolorów'!$A$1:$A$42,0))=1,"+","-"),"")</f>
        <v/>
      </c>
      <c r="CB89" t="str">
        <f t="shared" si="357"/>
        <v/>
      </c>
      <c r="CC89" t="str">
        <f t="shared" si="300"/>
        <v/>
      </c>
      <c r="CD89" t="str">
        <f t="shared" si="301"/>
        <v/>
      </c>
      <c r="CG89">
        <v>83</v>
      </c>
      <c r="CH89" t="str">
        <f t="shared" ca="1" si="302"/>
        <v/>
      </c>
      <c r="CI89" t="str">
        <f ca="1">IF(CH89&lt;&gt;"",VLOOKUP(CH89,Tabela1[],3,FALSE),"")</f>
        <v/>
      </c>
      <c r="CJ89" t="str">
        <f t="shared" ca="1" si="390"/>
        <v/>
      </c>
      <c r="CK89" t="str">
        <f t="shared" ca="1" si="390"/>
        <v/>
      </c>
      <c r="CL89" t="str">
        <f t="shared" ca="1" si="390"/>
        <v/>
      </c>
      <c r="CM89" t="str">
        <f t="shared" ca="1" si="390"/>
        <v/>
      </c>
      <c r="CN89" t="str">
        <f t="shared" ca="1" si="390"/>
        <v/>
      </c>
      <c r="CO89" t="str">
        <f t="shared" ca="1" si="390"/>
        <v/>
      </c>
      <c r="CP89" t="str">
        <f t="shared" ca="1" si="390"/>
        <v/>
      </c>
      <c r="CQ89" t="str">
        <f t="shared" ca="1" si="390"/>
        <v/>
      </c>
      <c r="DB89" t="s">
        <v>449</v>
      </c>
      <c r="DD89" t="str">
        <f>_xlfn.IFNA(IF(VLOOKUP($DC89,Tabela1[#All],6,FALSE)&lt;&gt;0,VLOOKUP($DC89,Tabela1[#All],6,FALSE),""),"")</f>
        <v/>
      </c>
      <c r="DE89" t="str">
        <f>_xlfn.IFNA(IF(VLOOKUP($DC89,Tabela1[#All],7,FALSE)&lt;&gt;0,VLOOKUP($DC89,Tabela1[#All],7,FALSE),""),"")</f>
        <v/>
      </c>
      <c r="DF89" t="str">
        <f>_xlfn.IFNA(IF(VLOOKUP($DC89,Tabela1[#All],8,FALSE)&lt;&gt;0,VLOOKUP($DC89,Tabela1[#All],8,FALSE),""),"")</f>
        <v/>
      </c>
      <c r="DG89" t="str">
        <f>_xlfn.IFNA(IF(VLOOKUP($DC89,Tabela1[#All],10,FALSE)&lt;&gt;"0",VLOOKUP($DC89,Tabela1[#All],10,FALSE),""),"")</f>
        <v/>
      </c>
      <c r="DH89" t="str">
        <f t="shared" si="304"/>
        <v/>
      </c>
      <c r="DI89" t="str">
        <f t="shared" si="305"/>
        <v/>
      </c>
      <c r="DJ89" t="str">
        <f t="shared" si="306"/>
        <v/>
      </c>
      <c r="DK89" t="str">
        <f t="shared" si="307"/>
        <v/>
      </c>
      <c r="DL89" t="str">
        <f t="shared" si="308"/>
        <v/>
      </c>
      <c r="DM89" t="str">
        <f t="shared" si="309"/>
        <v/>
      </c>
      <c r="DN89" t="str">
        <f t="shared" si="310"/>
        <v/>
      </c>
      <c r="DO89" t="str">
        <f t="shared" si="382"/>
        <v/>
      </c>
      <c r="DP89" t="str">
        <f t="shared" si="391"/>
        <v/>
      </c>
      <c r="DQ89" t="str">
        <f t="shared" si="391"/>
        <v/>
      </c>
      <c r="DR89" t="str">
        <f t="shared" si="391"/>
        <v/>
      </c>
      <c r="DS89" t="str">
        <f>_xlfn.IFNA(IF(INDEX('Tabela kolorów'!$A$1:$AP$42,MATCH(DP89,'Tabela kolorów'!$A$1:$AP$1,0),MATCH(DQ89,'Tabela kolorów'!$A$1:$A$42,0))=1,"+","-"),"")</f>
        <v/>
      </c>
      <c r="DT89" s="1" t="str">
        <f>_xlfn.IFNA(IF(INDEX('Tabela kolorów'!$A$1:$AP$42,MATCH(DP89,'Tabela kolorów'!$A$1:$AP$1,0),MATCH(DR89,'Tabela kolorów'!$A$1:$A$42,0))=1,"+","-"),"")</f>
        <v/>
      </c>
      <c r="DU89" s="1" t="str">
        <f>_xlfn.IFNA(IF(INDEX('Tabela kolorów'!$A$1:$AP$42,MATCH(DQ89,'Tabela kolorów'!$A$1:$AP$1,0),MATCH(DR89,'Tabela kolorów'!$A$1:$A$42,0))=1,"+","-"),"")</f>
        <v/>
      </c>
      <c r="DV89" t="str">
        <f t="shared" si="358"/>
        <v/>
      </c>
      <c r="DW89" t="str">
        <f t="shared" si="311"/>
        <v/>
      </c>
      <c r="DX89" t="str">
        <f t="shared" si="312"/>
        <v/>
      </c>
      <c r="EA89">
        <v>83</v>
      </c>
      <c r="EB89" t="str">
        <f t="shared" ca="1" si="313"/>
        <v/>
      </c>
      <c r="EC89" t="str">
        <f ca="1">IF(EB89&lt;&gt;"",VLOOKUP(EB89,Tabela1[],3,FALSE),"")</f>
        <v/>
      </c>
      <c r="ED89" t="str">
        <f t="shared" ca="1" si="392"/>
        <v/>
      </c>
      <c r="EE89" t="str">
        <f t="shared" ca="1" si="392"/>
        <v/>
      </c>
      <c r="EF89" t="str">
        <f t="shared" ca="1" si="392"/>
        <v/>
      </c>
      <c r="EG89" t="str">
        <f t="shared" ca="1" si="392"/>
        <v/>
      </c>
      <c r="EH89" t="str">
        <f t="shared" ca="1" si="392"/>
        <v/>
      </c>
      <c r="EI89" t="str">
        <f t="shared" ca="1" si="392"/>
        <v/>
      </c>
      <c r="EJ89" t="str">
        <f t="shared" ca="1" si="392"/>
        <v/>
      </c>
      <c r="EK89" t="str">
        <f t="shared" ca="1" si="392"/>
        <v/>
      </c>
      <c r="EV89" t="s">
        <v>449</v>
      </c>
      <c r="EX89" t="str">
        <f>_xlfn.IFNA(IF(VLOOKUP($EW89,Tabela1[#All],6,FALSE)&lt;&gt;0,VLOOKUP($EW89,Tabela1[#All],6,FALSE),""),"")</f>
        <v/>
      </c>
      <c r="EY89" t="str">
        <f>_xlfn.IFNA(IF(VLOOKUP($EW89,Tabela1[#All],7,FALSE)&lt;&gt;0,VLOOKUP($EW89,Tabela1[#All],7,FALSE),""),"")</f>
        <v/>
      </c>
      <c r="EZ89" t="str">
        <f>_xlfn.IFNA(IF(VLOOKUP($EW89,Tabela1[#All],8,FALSE)&lt;&gt;0,VLOOKUP($EW89,Tabela1[#All],8,FALSE),""),"")</f>
        <v/>
      </c>
      <c r="FA89" t="str">
        <f>_xlfn.IFNA(IF(VLOOKUP($EW89,Tabela1[#All],10,FALSE)&lt;&gt;"0",VLOOKUP($EW89,Tabela1[#All],10,FALSE),""),"")</f>
        <v/>
      </c>
      <c r="FB89" t="str">
        <f t="shared" si="315"/>
        <v/>
      </c>
      <c r="FC89" t="str">
        <f t="shared" si="316"/>
        <v/>
      </c>
      <c r="FD89" t="str">
        <f t="shared" si="317"/>
        <v/>
      </c>
      <c r="FE89" t="str">
        <f t="shared" si="318"/>
        <v/>
      </c>
      <c r="FF89" t="str">
        <f t="shared" si="319"/>
        <v/>
      </c>
      <c r="FG89" t="str">
        <f t="shared" si="320"/>
        <v/>
      </c>
      <c r="FH89" t="str">
        <f t="shared" si="321"/>
        <v/>
      </c>
      <c r="FI89" t="str">
        <f t="shared" si="359"/>
        <v/>
      </c>
      <c r="FJ89" t="str">
        <f t="shared" si="393"/>
        <v/>
      </c>
      <c r="FK89" t="str">
        <f t="shared" si="393"/>
        <v/>
      </c>
      <c r="FL89" t="str">
        <f t="shared" si="393"/>
        <v/>
      </c>
      <c r="FM89" t="str">
        <f>_xlfn.IFNA(IF(INDEX('Tabela kolorów'!$A$1:$AP$42,MATCH(FJ89,'Tabela kolorów'!$A$1:$AP$1,0),MATCH(FK89,'Tabela kolorów'!$A$1:$A$42,0))=1,"+","-"),"")</f>
        <v/>
      </c>
      <c r="FN89" s="1" t="str">
        <f>_xlfn.IFNA(IF(INDEX('Tabela kolorów'!$A$1:$AP$42,MATCH(FJ89,'Tabela kolorów'!$A$1:$AP$1,0),MATCH(FL89,'Tabela kolorów'!$A$1:$A$42,0))=1,"+","-"),"")</f>
        <v/>
      </c>
      <c r="FO89" s="1" t="str">
        <f>_xlfn.IFNA(IF(INDEX('Tabela kolorów'!$A$1:$AP$42,MATCH(FK89,'Tabela kolorów'!$A$1:$AP$1,0),MATCH(FL89,'Tabela kolorów'!$A$1:$A$42,0))=1,"+","-"),"")</f>
        <v/>
      </c>
      <c r="FP89" t="str">
        <f t="shared" si="375"/>
        <v/>
      </c>
      <c r="FQ89" t="str">
        <f t="shared" si="322"/>
        <v/>
      </c>
      <c r="FR89" t="str">
        <f t="shared" si="323"/>
        <v/>
      </c>
      <c r="FU89">
        <v>83</v>
      </c>
      <c r="FV89" t="str">
        <f t="shared" ca="1" si="324"/>
        <v/>
      </c>
      <c r="FW89" t="str">
        <f ca="1">IF(FV89&lt;&gt;"",VLOOKUP(FV89,Tabela1[],3,FALSE),"")</f>
        <v/>
      </c>
      <c r="FX89" t="str">
        <f t="shared" ca="1" si="394"/>
        <v/>
      </c>
      <c r="FY89" t="str">
        <f t="shared" ca="1" si="394"/>
        <v/>
      </c>
      <c r="FZ89" t="str">
        <f t="shared" ca="1" si="394"/>
        <v/>
      </c>
      <c r="GA89" t="str">
        <f t="shared" ca="1" si="394"/>
        <v/>
      </c>
      <c r="GB89" t="str">
        <f t="shared" ca="1" si="394"/>
        <v/>
      </c>
      <c r="GC89" t="str">
        <f t="shared" ca="1" si="394"/>
        <v/>
      </c>
      <c r="GD89" t="str">
        <f t="shared" ca="1" si="394"/>
        <v/>
      </c>
      <c r="GE89" t="str">
        <f t="shared" ca="1" si="394"/>
        <v/>
      </c>
      <c r="GP89" t="s">
        <v>449</v>
      </c>
      <c r="GR89" t="str">
        <f>_xlfn.IFNA(IF(VLOOKUP($GQ89,Tabela1[#All],6,FALSE)&lt;&gt;0,VLOOKUP($GQ89,Tabela1[#All],6,FALSE),""),"")</f>
        <v/>
      </c>
      <c r="GS89" t="str">
        <f>_xlfn.IFNA(IF(VLOOKUP($GQ89,Tabela1[#All],7,FALSE)&lt;&gt;0,VLOOKUP($GQ89,Tabela1[#All],7,FALSE),""),"")</f>
        <v/>
      </c>
      <c r="GT89" t="str">
        <f>_xlfn.IFNA(IF(VLOOKUP($GQ89,Tabela1[#All],8,FALSE)&lt;&gt;0,VLOOKUP($GQ89,Tabela1[#All],8,FALSE),""),"")</f>
        <v/>
      </c>
      <c r="GU89" t="str">
        <f>_xlfn.IFNA(IF(VLOOKUP($GQ89,Tabela1[#All],10,FALSE)&lt;&gt;"0",VLOOKUP($GQ89,Tabela1[#All],10,FALSE),""),"")</f>
        <v/>
      </c>
      <c r="GV89" t="str">
        <f t="shared" si="326"/>
        <v/>
      </c>
      <c r="GW89" t="str">
        <f t="shared" si="327"/>
        <v/>
      </c>
      <c r="GX89" t="str">
        <f t="shared" si="328"/>
        <v/>
      </c>
      <c r="GY89" t="str">
        <f t="shared" si="329"/>
        <v/>
      </c>
      <c r="GZ89" t="str">
        <f t="shared" si="330"/>
        <v/>
      </c>
      <c r="HA89" t="str">
        <f t="shared" si="331"/>
        <v/>
      </c>
      <c r="HB89" t="str">
        <f t="shared" si="332"/>
        <v/>
      </c>
      <c r="HC89" t="str">
        <f t="shared" si="360"/>
        <v/>
      </c>
      <c r="HD89" t="str">
        <f t="shared" si="395"/>
        <v/>
      </c>
      <c r="HE89" t="str">
        <f t="shared" si="395"/>
        <v/>
      </c>
      <c r="HF89" t="str">
        <f t="shared" si="395"/>
        <v/>
      </c>
      <c r="HG89" t="str">
        <f>_xlfn.IFNA(IF(INDEX('Tabela kolorów'!$A$1:$AP$42,MATCH(HD89,'Tabela kolorów'!$A$1:$AP$1,0),MATCH(HE89,'Tabela kolorów'!$A$1:$A$42,0))=1,"+","-"),"")</f>
        <v/>
      </c>
      <c r="HH89" s="1" t="str">
        <f>_xlfn.IFNA(IF(INDEX('Tabela kolorów'!$A$1:$AP$42,MATCH(HD89,'Tabela kolorów'!$A$1:$AP$1,0),MATCH(HF89,'Tabela kolorów'!$A$1:$A$42,0))=1,"+","-"),"")</f>
        <v/>
      </c>
      <c r="HI89" s="1" t="str">
        <f>_xlfn.IFNA(IF(INDEX('Tabela kolorów'!$A$1:$AP$42,MATCH(HE89,'Tabela kolorów'!$A$1:$AP$1,0),MATCH(HF89,'Tabela kolorów'!$A$1:$A$42,0))=1,"+","-"),"")</f>
        <v/>
      </c>
      <c r="HJ89" t="str">
        <f t="shared" si="376"/>
        <v/>
      </c>
      <c r="HK89" t="str">
        <f t="shared" si="333"/>
        <v/>
      </c>
      <c r="HL89" t="str">
        <f t="shared" si="334"/>
        <v/>
      </c>
      <c r="HO89">
        <v>83</v>
      </c>
      <c r="HP89" t="str">
        <f t="shared" ca="1" si="335"/>
        <v/>
      </c>
      <c r="HQ89" t="str">
        <f ca="1">IF(HP89&lt;&gt;"",VLOOKUP(HP89,Tabela1[],3,FALSE),"")</f>
        <v/>
      </c>
      <c r="HR89" t="str">
        <f t="shared" ca="1" si="396"/>
        <v/>
      </c>
      <c r="HS89" t="str">
        <f t="shared" ca="1" si="396"/>
        <v/>
      </c>
      <c r="HT89" t="str">
        <f t="shared" ca="1" si="396"/>
        <v/>
      </c>
      <c r="HU89" t="str">
        <f t="shared" ca="1" si="396"/>
        <v/>
      </c>
      <c r="HV89" t="str">
        <f t="shared" ca="1" si="396"/>
        <v/>
      </c>
      <c r="HW89" t="str">
        <f t="shared" ca="1" si="396"/>
        <v/>
      </c>
      <c r="HX89" t="str">
        <f t="shared" ca="1" si="396"/>
        <v/>
      </c>
      <c r="HY89" t="str">
        <f t="shared" ca="1" si="396"/>
        <v/>
      </c>
      <c r="IJ89" t="s">
        <v>449</v>
      </c>
      <c r="IL89" t="str">
        <f>_xlfn.IFNA(IF(VLOOKUP($IK89,Tabela1[#All],6,FALSE)&lt;&gt;0,VLOOKUP($IK89,Tabela1[#All],6,FALSE),""),"")</f>
        <v/>
      </c>
      <c r="IM89" t="str">
        <f>_xlfn.IFNA(IF(VLOOKUP($IK89,Tabela1[#All],7,FALSE)&lt;&gt;0,VLOOKUP($IK89,Tabela1[#All],7,FALSE),""),"")</f>
        <v/>
      </c>
      <c r="IN89" t="str">
        <f>_xlfn.IFNA(IF(VLOOKUP($IK89,Tabela1[#All],8,FALSE)&lt;&gt;0,VLOOKUP($IK89,Tabela1[#All],8,FALSE),""),"")</f>
        <v/>
      </c>
      <c r="IO89" t="str">
        <f>_xlfn.IFNA(IF(VLOOKUP($IK89,Tabela1[#All],10,FALSE)&lt;&gt;"0",VLOOKUP($IK89,Tabela1[#All],10,FALSE),""),"")</f>
        <v/>
      </c>
      <c r="IP89" t="str">
        <f t="shared" si="337"/>
        <v/>
      </c>
      <c r="IQ89" t="str">
        <f t="shared" si="338"/>
        <v/>
      </c>
      <c r="IR89" t="str">
        <f t="shared" si="339"/>
        <v/>
      </c>
      <c r="IS89" t="str">
        <f t="shared" si="340"/>
        <v/>
      </c>
      <c r="IT89" t="str">
        <f t="shared" si="341"/>
        <v/>
      </c>
      <c r="IU89" t="str">
        <f t="shared" si="342"/>
        <v/>
      </c>
      <c r="IV89" t="str">
        <f t="shared" si="343"/>
        <v/>
      </c>
      <c r="IW89" t="str">
        <f t="shared" si="361"/>
        <v/>
      </c>
      <c r="IX89" t="str">
        <f t="shared" si="397"/>
        <v/>
      </c>
      <c r="IY89" t="str">
        <f t="shared" si="397"/>
        <v/>
      </c>
      <c r="IZ89" t="str">
        <f t="shared" si="397"/>
        <v/>
      </c>
      <c r="JA89" t="str">
        <f>_xlfn.IFNA(IF(INDEX('Tabela kolorów'!$A$1:$AP$42,MATCH(IX89,'Tabela kolorów'!$A$1:$AP$1,0),MATCH(IY89,'Tabela kolorów'!$A$1:$A$42,0))=1,"+","-"),"")</f>
        <v/>
      </c>
      <c r="JB89" s="1" t="str">
        <f>_xlfn.IFNA(IF(INDEX('Tabela kolorów'!$A$1:$AP$42,MATCH(IX89,'Tabela kolorów'!$A$1:$AP$1,0),MATCH(IZ89,'Tabela kolorów'!$A$1:$A$42,0))=1,"+","-"),"")</f>
        <v/>
      </c>
      <c r="JC89" s="1" t="str">
        <f>_xlfn.IFNA(IF(INDEX('Tabela kolorów'!$A$1:$AP$42,MATCH(IY89,'Tabela kolorów'!$A$1:$AP$1,0),MATCH(IZ89,'Tabela kolorów'!$A$1:$A$42,0))=1,"+","-"),"")</f>
        <v/>
      </c>
      <c r="JD89" t="str">
        <f t="shared" si="377"/>
        <v/>
      </c>
      <c r="JE89" t="str">
        <f t="shared" si="344"/>
        <v/>
      </c>
      <c r="JF89" t="str">
        <f t="shared" si="345"/>
        <v/>
      </c>
      <c r="JI89">
        <v>83</v>
      </c>
      <c r="JJ89" t="str">
        <f t="shared" ca="1" si="346"/>
        <v/>
      </c>
      <c r="JK89" t="str">
        <f ca="1">IF(JJ89&lt;&gt;"",VLOOKUP(JJ89,Tabela1[],3,FALSE),"")</f>
        <v/>
      </c>
      <c r="JL89" t="str">
        <f t="shared" ca="1" si="398"/>
        <v/>
      </c>
      <c r="JM89" t="str">
        <f t="shared" ca="1" si="398"/>
        <v/>
      </c>
      <c r="JN89" t="str">
        <f t="shared" ca="1" si="398"/>
        <v/>
      </c>
      <c r="JO89" t="str">
        <f t="shared" ca="1" si="398"/>
        <v/>
      </c>
      <c r="JP89" t="str">
        <f t="shared" ca="1" si="398"/>
        <v/>
      </c>
      <c r="JQ89" t="str">
        <f t="shared" ca="1" si="398"/>
        <v/>
      </c>
      <c r="JR89" t="str">
        <f t="shared" ca="1" si="398"/>
        <v/>
      </c>
      <c r="JS89" t="str">
        <f t="shared" ca="1" si="398"/>
        <v/>
      </c>
      <c r="KD89" t="s">
        <v>449</v>
      </c>
      <c r="KF89" t="str">
        <f>_xlfn.IFNA(IF(VLOOKUP($KE89,Tabela1[#All],6,FALSE)&lt;&gt;0,VLOOKUP($KE89,Tabela1[#All],6,FALSE),""),"")</f>
        <v/>
      </c>
      <c r="KG89" t="str">
        <f>_xlfn.IFNA(IF(VLOOKUP($KE89,Tabela1[#All],7,FALSE)&lt;&gt;0,VLOOKUP($KE89,Tabela1[#All],7,FALSE),""),"")</f>
        <v/>
      </c>
      <c r="KH89" t="str">
        <f>_xlfn.IFNA(IF(VLOOKUP($KE89,Tabela1[#All],8,FALSE)&lt;&gt;0,VLOOKUP($KE89,Tabela1[#All],8,FALSE),""),"")</f>
        <v/>
      </c>
      <c r="KI89" t="str">
        <f>_xlfn.IFNA(IF(VLOOKUP($KE89,Tabela1[#All],10,FALSE)&lt;&gt;"0",VLOOKUP($KE89,Tabela1[#All],10,FALSE),""),"")</f>
        <v/>
      </c>
      <c r="KJ89" t="str">
        <f t="shared" si="362"/>
        <v/>
      </c>
      <c r="KK89" t="str">
        <f t="shared" si="363"/>
        <v/>
      </c>
      <c r="KL89" t="str">
        <f t="shared" si="364"/>
        <v/>
      </c>
      <c r="KM89" t="str">
        <f t="shared" si="348"/>
        <v/>
      </c>
      <c r="KN89" t="str">
        <f t="shared" si="349"/>
        <v/>
      </c>
      <c r="KO89" t="str">
        <f t="shared" si="350"/>
        <v/>
      </c>
      <c r="KP89" t="str">
        <f t="shared" si="351"/>
        <v/>
      </c>
      <c r="KQ89" t="str">
        <f t="shared" si="365"/>
        <v/>
      </c>
      <c r="KR89" t="str">
        <f t="shared" si="399"/>
        <v/>
      </c>
      <c r="KS89" t="str">
        <f t="shared" si="399"/>
        <v/>
      </c>
      <c r="KT89" t="str">
        <f t="shared" si="399"/>
        <v/>
      </c>
      <c r="KU89" t="str">
        <f>_xlfn.IFNA(IF(INDEX('Tabela kolorów'!$A$1:$AP$42,MATCH(KR89,'Tabela kolorów'!$A$1:$AP$1,0),MATCH(KS89,'Tabela kolorów'!$A$1:$A$42,0))=1,"+","-"),"")</f>
        <v/>
      </c>
      <c r="KV89" s="1" t="str">
        <f>_xlfn.IFNA(IF(INDEX('Tabela kolorów'!$A$1:$AP$42,MATCH(KR89,'Tabela kolorów'!$A$1:$AP$1,0),MATCH(KT89,'Tabela kolorów'!$A$1:$A$42,0))=1,"+","-"),"")</f>
        <v/>
      </c>
      <c r="KW89" s="1" t="str">
        <f>_xlfn.IFNA(IF(INDEX('Tabela kolorów'!$A$1:$AP$42,MATCH(KS89,'Tabela kolorów'!$A$1:$AP$1,0),MATCH(KT89,'Tabela kolorów'!$A$1:$A$42,0))=1,"+","-"),"")</f>
        <v/>
      </c>
      <c r="KX89" t="str">
        <f t="shared" si="380"/>
        <v/>
      </c>
      <c r="KY89" t="str">
        <f t="shared" si="352"/>
        <v/>
      </c>
      <c r="KZ89" t="str">
        <f t="shared" si="353"/>
        <v/>
      </c>
      <c r="LC89">
        <v>83</v>
      </c>
      <c r="LD89" t="str">
        <f t="shared" ca="1" si="354"/>
        <v/>
      </c>
      <c r="LE89" t="str">
        <f ca="1">IF(LD89&lt;&gt;"",VLOOKUP(LD89,Tabela1[],3,FALSE),"")</f>
        <v/>
      </c>
      <c r="LF89" t="str">
        <f t="shared" ca="1" si="400"/>
        <v/>
      </c>
      <c r="LG89" t="str">
        <f t="shared" ca="1" si="400"/>
        <v/>
      </c>
      <c r="LH89" t="str">
        <f t="shared" ca="1" si="400"/>
        <v/>
      </c>
      <c r="LI89" t="str">
        <f t="shared" ca="1" si="400"/>
        <v/>
      </c>
      <c r="LJ89" t="str">
        <f t="shared" ca="1" si="400"/>
        <v/>
      </c>
      <c r="LK89" t="str">
        <f t="shared" ca="1" si="400"/>
        <v/>
      </c>
      <c r="LL89" t="str">
        <f t="shared" ca="1" si="400"/>
        <v/>
      </c>
      <c r="LM89" t="str">
        <f t="shared" ca="1" si="400"/>
        <v/>
      </c>
    </row>
    <row r="90" spans="12:325" x14ac:dyDescent="0.3">
      <c r="L90" s="679">
        <v>20</v>
      </c>
      <c r="N90" s="672" t="str">
        <f>_xlfn.IFNA(IF(VLOOKUP($M90,Tabela1[#All],6,FALSE)&lt;&gt;0,VLOOKUP($M90,Tabela1[#All],6,FALSE),""),"")</f>
        <v/>
      </c>
      <c r="O90" s="672" t="str">
        <f>_xlfn.IFNA(IF(VLOOKUP($M90,Tabela1[#All],7,FALSE)&lt;&gt;0,VLOOKUP($M90,Tabela1[#All],7,FALSE),""),"")</f>
        <v/>
      </c>
      <c r="P90" s="672" t="str">
        <f>_xlfn.IFNA(IF(VLOOKUP($M90,Tabela1[#All],8,FALSE)&lt;&gt;0,VLOOKUP($M90,Tabela1[#All],8,FALSE),""),"")</f>
        <v/>
      </c>
      <c r="Q90" s="684" t="str">
        <f>_xlfn.IFNA(IF(VLOOKUP($M90,Tabela1[#All],10,FALSE)&lt;&gt;"0",VLOOKUP($M90,Tabela1[#All],10,FALSE),""),"")</f>
        <v/>
      </c>
      <c r="R90" s="686" t="str">
        <f t="shared" si="366"/>
        <v/>
      </c>
      <c r="S90" s="672" t="str">
        <f t="shared" si="367"/>
        <v/>
      </c>
      <c r="T90" s="672" t="str">
        <f t="shared" si="368"/>
        <v/>
      </c>
      <c r="U90" s="672" t="str">
        <f t="shared" si="369"/>
        <v/>
      </c>
      <c r="V90" s="672" t="str">
        <f t="shared" si="370"/>
        <v/>
      </c>
      <c r="W90" s="672" t="str">
        <f t="shared" si="371"/>
        <v/>
      </c>
      <c r="X90" s="687" t="str">
        <f t="shared" si="372"/>
        <v/>
      </c>
      <c r="Y90" s="686" t="str">
        <f t="shared" si="378"/>
        <v/>
      </c>
      <c r="Z90" s="672" t="str">
        <f t="shared" si="402"/>
        <v/>
      </c>
      <c r="AA90" s="672" t="str">
        <f t="shared" si="402"/>
        <v/>
      </c>
      <c r="AB90" s="679" t="str">
        <f t="shared" si="402"/>
        <v/>
      </c>
      <c r="AC90" s="685" t="str">
        <f>_xlfn.IFNA(IF(INDEX('Tabela kolorów'!$A$1:$AP$42,MATCH(Z90,'Tabela kolorów'!$A$1:$AP$1,0),MATCH(AA90,'Tabela kolorów'!$A$1:$A$42,0))=1,"+","-"),"")</f>
        <v/>
      </c>
      <c r="AD90" s="10" t="str">
        <f>_xlfn.IFNA(IF(INDEX('Tabela kolorów'!$A$1:$AP$42,MATCH(Z90,'Tabela kolorów'!$A$1:$AP$1,0),MATCH(AB90,'Tabela kolorów'!$A$1:$A$42,0))=1,"+","-"),"")</f>
        <v/>
      </c>
      <c r="AE90" s="10" t="str">
        <f>_xlfn.IFNA(IF(INDEX('Tabela kolorów'!$A$1:$AP$42,MATCH(AA90,'Tabela kolorów'!$A$1:$AP$1,0),MATCH(AB90,'Tabela kolorów'!$A$1:$A$42,0))=1,"+","-"),"")</f>
        <v/>
      </c>
      <c r="AF90" s="679" t="str">
        <f t="shared" si="379"/>
        <v/>
      </c>
      <c r="AG90" s="688" t="str">
        <f t="shared" si="373"/>
        <v/>
      </c>
      <c r="AH90" s="701" t="str">
        <f t="shared" si="374"/>
        <v/>
      </c>
      <c r="AK90" s="10">
        <v>83</v>
      </c>
      <c r="AL90" s="672" t="str">
        <f t="shared" ca="1" si="355"/>
        <v/>
      </c>
      <c r="AM90" s="672" t="str">
        <f ca="1">IF(AL90&lt;&gt;"",VLOOKUP(AL90,Tabela1[],3,FALSE),"")</f>
        <v/>
      </c>
      <c r="AN90" s="672" t="str">
        <f t="shared" ca="1" si="401"/>
        <v/>
      </c>
      <c r="AO90" s="672" t="str">
        <f t="shared" ca="1" si="401"/>
        <v/>
      </c>
      <c r="AP90" s="672" t="str">
        <f t="shared" ca="1" si="401"/>
        <v/>
      </c>
      <c r="AQ90" s="672" t="str">
        <f t="shared" ca="1" si="401"/>
        <v/>
      </c>
      <c r="AR90" s="672" t="str">
        <f t="shared" ca="1" si="401"/>
        <v/>
      </c>
      <c r="AS90" s="672" t="str">
        <f t="shared" ca="1" si="401"/>
        <v/>
      </c>
      <c r="AT90" s="672" t="str">
        <f t="shared" ca="1" si="401"/>
        <v/>
      </c>
      <c r="AU90" s="672" t="str">
        <f t="shared" ca="1" si="401"/>
        <v/>
      </c>
      <c r="BG90" s="392"/>
      <c r="BH90">
        <v>1</v>
      </c>
      <c r="BI90" t="str">
        <f t="shared" ref="BI90:BI109" ca="1" si="403">BB9</f>
        <v/>
      </c>
      <c r="BJ90" t="str">
        <f ca="1">_xlfn.IFNA(IF(VLOOKUP($BI90,Tabela1[#All],6,FALSE)&lt;&gt;0,VLOOKUP($BI90,Tabela1[#All],6,FALSE),""),"")</f>
        <v/>
      </c>
      <c r="BK90" t="str">
        <f ca="1">_xlfn.IFNA(IF(VLOOKUP($BI90,Tabela1[#All],7,FALSE)&lt;&gt;0,VLOOKUP($BI90,Tabela1[#All],7,FALSE),""),"")</f>
        <v/>
      </c>
      <c r="BL90" t="str">
        <f ca="1">_xlfn.IFNA(IF(VLOOKUP($BI90,Tabela1[#All],8,FALSE)&lt;&gt;0,VLOOKUP($BI90,Tabela1[#All],8,FALSE),""),"")</f>
        <v/>
      </c>
      <c r="BM90" t="str">
        <f ca="1">_xlfn.IFNA(IF(VLOOKUP($BI90,Tabela1[#All],10,FALSE)&lt;&gt;"0",VLOOKUP($BI90,Tabela1[#All],10,FALSE),""),"")</f>
        <v/>
      </c>
      <c r="BN90" t="str">
        <f t="shared" ca="1" si="293"/>
        <v/>
      </c>
      <c r="BO90" t="str">
        <f t="shared" ca="1" si="294"/>
        <v/>
      </c>
      <c r="BP90" t="str">
        <f t="shared" ca="1" si="295"/>
        <v/>
      </c>
      <c r="BQ90" t="str">
        <f t="shared" ca="1" si="296"/>
        <v/>
      </c>
      <c r="BR90" t="str">
        <f t="shared" ca="1" si="297"/>
        <v/>
      </c>
      <c r="BS90" t="str">
        <f t="shared" ca="1" si="298"/>
        <v/>
      </c>
      <c r="BT90" t="str">
        <f t="shared" ca="1" si="299"/>
        <v/>
      </c>
      <c r="BU90" t="str">
        <f t="shared" ca="1" si="356"/>
        <v/>
      </c>
      <c r="BV90" t="str">
        <f t="shared" ca="1" si="389"/>
        <v/>
      </c>
      <c r="BW90" t="str">
        <f t="shared" ca="1" si="389"/>
        <v/>
      </c>
      <c r="BX90" t="str">
        <f t="shared" ca="1" si="389"/>
        <v/>
      </c>
      <c r="BY90" t="str">
        <f ca="1">_xlfn.IFNA(IF(INDEX('Tabela kolorów'!$A$1:$AP$42,MATCH(BV90,'Tabela kolorów'!$A$1:$AP$1,0),MATCH(BW90,'Tabela kolorów'!$A$1:$A$42,0))=1,"+","-"),"")</f>
        <v/>
      </c>
      <c r="BZ90" s="1" t="str">
        <f ca="1">_xlfn.IFNA(IF(INDEX('Tabela kolorów'!$A$1:$AP$42,MATCH(BV90,'Tabela kolorów'!$A$1:$AP$1,0),MATCH(BX90,'Tabela kolorów'!$A$1:$A$42,0))=1,"+","-"),"")</f>
        <v/>
      </c>
      <c r="CA90" s="1" t="str">
        <f ca="1">_xlfn.IFNA(IF(INDEX('Tabela kolorów'!$A$1:$AP$42,MATCH(BW90,'Tabela kolorów'!$A$1:$AP$1,0),MATCH(BX90,'Tabela kolorów'!$A$1:$A$42,0))=1,"+","-"),"")</f>
        <v/>
      </c>
      <c r="CB90" t="str">
        <f t="shared" ca="1" si="357"/>
        <v/>
      </c>
      <c r="CC90" t="str">
        <f t="shared" ca="1" si="300"/>
        <v/>
      </c>
      <c r="CD90" t="str">
        <f t="shared" ca="1" si="301"/>
        <v/>
      </c>
      <c r="CG90">
        <v>84</v>
      </c>
      <c r="CH90" t="str">
        <f t="shared" ca="1" si="302"/>
        <v/>
      </c>
      <c r="CI90" t="str">
        <f ca="1">IF(CH90&lt;&gt;"",VLOOKUP(CH90,Tabela1[],3,FALSE),"")</f>
        <v/>
      </c>
      <c r="CJ90" t="str">
        <f t="shared" ca="1" si="390"/>
        <v/>
      </c>
      <c r="CK90" t="str">
        <f t="shared" ca="1" si="390"/>
        <v/>
      </c>
      <c r="CL90" t="str">
        <f t="shared" ca="1" si="390"/>
        <v/>
      </c>
      <c r="CM90" t="str">
        <f t="shared" ca="1" si="390"/>
        <v/>
      </c>
      <c r="CN90" t="str">
        <f t="shared" ca="1" si="390"/>
        <v/>
      </c>
      <c r="CO90" t="str">
        <f t="shared" ca="1" si="390"/>
        <v/>
      </c>
      <c r="CP90" t="str">
        <f t="shared" ca="1" si="390"/>
        <v/>
      </c>
      <c r="CQ90" t="str">
        <f t="shared" ca="1" si="390"/>
        <v/>
      </c>
      <c r="DB90">
        <v>1</v>
      </c>
      <c r="DC90" t="str">
        <f ca="1">CW6</f>
        <v/>
      </c>
      <c r="DD90" t="str">
        <f ca="1">_xlfn.IFNA(IF(VLOOKUP($DC90,Tabela1[#All],6,FALSE)&lt;&gt;0,VLOOKUP($DC90,Tabela1[#All],6,FALSE),""),"")</f>
        <v/>
      </c>
      <c r="DE90" t="str">
        <f ca="1">_xlfn.IFNA(IF(VLOOKUP($DC90,Tabela1[#All],7,FALSE)&lt;&gt;0,VLOOKUP($DC90,Tabela1[#All],7,FALSE),""),"")</f>
        <v/>
      </c>
      <c r="DF90" t="str">
        <f ca="1">_xlfn.IFNA(IF(VLOOKUP($DC90,Tabela1[#All],8,FALSE)&lt;&gt;0,VLOOKUP($DC90,Tabela1[#All],8,FALSE),""),"")</f>
        <v/>
      </c>
      <c r="DG90" t="str">
        <f ca="1">_xlfn.IFNA(IF(VLOOKUP($DC90,Tabela1[#All],10,FALSE)&lt;&gt;"0",VLOOKUP($DC90,Tabela1[#All],10,FALSE),""),"")</f>
        <v/>
      </c>
      <c r="DH90" t="str">
        <f t="shared" ca="1" si="304"/>
        <v/>
      </c>
      <c r="DI90" t="str">
        <f t="shared" ca="1" si="305"/>
        <v/>
      </c>
      <c r="DJ90" t="str">
        <f t="shared" ca="1" si="306"/>
        <v/>
      </c>
      <c r="DK90" t="str">
        <f t="shared" ca="1" si="307"/>
        <v/>
      </c>
      <c r="DL90" t="str">
        <f t="shared" ca="1" si="308"/>
        <v/>
      </c>
      <c r="DM90" t="str">
        <f t="shared" ca="1" si="309"/>
        <v/>
      </c>
      <c r="DN90" t="str">
        <f t="shared" ca="1" si="310"/>
        <v/>
      </c>
      <c r="DO90" t="str">
        <f t="shared" ca="1" si="382"/>
        <v/>
      </c>
      <c r="DP90" t="str">
        <f t="shared" ca="1" si="391"/>
        <v/>
      </c>
      <c r="DQ90" t="str">
        <f t="shared" ca="1" si="391"/>
        <v/>
      </c>
      <c r="DR90" t="str">
        <f t="shared" ca="1" si="391"/>
        <v/>
      </c>
      <c r="DS90" t="str">
        <f ca="1">_xlfn.IFNA(IF(INDEX('Tabela kolorów'!$A$1:$AP$42,MATCH(DP90,'Tabela kolorów'!$A$1:$AP$1,0),MATCH(DQ90,'Tabela kolorów'!$A$1:$A$42,0))=1,"+","-"),"")</f>
        <v/>
      </c>
      <c r="DT90" s="1" t="str">
        <f ca="1">_xlfn.IFNA(IF(INDEX('Tabela kolorów'!$A$1:$AP$42,MATCH(DP90,'Tabela kolorów'!$A$1:$AP$1,0),MATCH(DR90,'Tabela kolorów'!$A$1:$A$42,0))=1,"+","-"),"")</f>
        <v/>
      </c>
      <c r="DU90" s="1" t="str">
        <f ca="1">_xlfn.IFNA(IF(INDEX('Tabela kolorów'!$A$1:$AP$42,MATCH(DQ90,'Tabela kolorów'!$A$1:$AP$1,0),MATCH(DR90,'Tabela kolorów'!$A$1:$A$42,0))=1,"+","-"),"")</f>
        <v/>
      </c>
      <c r="DV90" t="str">
        <f t="shared" ca="1" si="358"/>
        <v/>
      </c>
      <c r="DW90" t="str">
        <f t="shared" ca="1" si="311"/>
        <v/>
      </c>
      <c r="DX90" t="str">
        <f t="shared" ca="1" si="312"/>
        <v/>
      </c>
      <c r="EA90">
        <v>84</v>
      </c>
      <c r="EB90" t="str">
        <f t="shared" ca="1" si="313"/>
        <v/>
      </c>
      <c r="EC90" t="str">
        <f ca="1">IF(EB90&lt;&gt;"",VLOOKUP(EB90,Tabela1[],3,FALSE),"")</f>
        <v/>
      </c>
      <c r="ED90" t="str">
        <f t="shared" ca="1" si="392"/>
        <v/>
      </c>
      <c r="EE90" t="str">
        <f t="shared" ca="1" si="392"/>
        <v/>
      </c>
      <c r="EF90" t="str">
        <f t="shared" ca="1" si="392"/>
        <v/>
      </c>
      <c r="EG90" t="str">
        <f t="shared" ca="1" si="392"/>
        <v/>
      </c>
      <c r="EH90" t="str">
        <f t="shared" ca="1" si="392"/>
        <v/>
      </c>
      <c r="EI90" t="str">
        <f t="shared" ca="1" si="392"/>
        <v/>
      </c>
      <c r="EJ90" t="str">
        <f t="shared" ca="1" si="392"/>
        <v/>
      </c>
      <c r="EK90" t="str">
        <f t="shared" ca="1" si="392"/>
        <v/>
      </c>
      <c r="EV90">
        <v>1</v>
      </c>
      <c r="EW90" t="str">
        <f ca="1">EQ6</f>
        <v/>
      </c>
      <c r="EX90" t="str">
        <f ca="1">_xlfn.IFNA(IF(VLOOKUP($EW90,Tabela1[#All],6,FALSE)&lt;&gt;0,VLOOKUP($EW90,Tabela1[#All],6,FALSE),""),"")</f>
        <v/>
      </c>
      <c r="EY90" t="str">
        <f ca="1">_xlfn.IFNA(IF(VLOOKUP($EW90,Tabela1[#All],7,FALSE)&lt;&gt;0,VLOOKUP($EW90,Tabela1[#All],7,FALSE),""),"")</f>
        <v/>
      </c>
      <c r="EZ90" t="str">
        <f ca="1">_xlfn.IFNA(IF(VLOOKUP($EW90,Tabela1[#All],8,FALSE)&lt;&gt;0,VLOOKUP($EW90,Tabela1[#All],8,FALSE),""),"")</f>
        <v/>
      </c>
      <c r="FA90" t="str">
        <f ca="1">_xlfn.IFNA(IF(VLOOKUP($EW90,Tabela1[#All],10,FALSE)&lt;&gt;"0",VLOOKUP($EW90,Tabela1[#All],10,FALSE),""),"")</f>
        <v/>
      </c>
      <c r="FB90" t="str">
        <f t="shared" ca="1" si="315"/>
        <v/>
      </c>
      <c r="FC90" t="str">
        <f t="shared" ca="1" si="316"/>
        <v/>
      </c>
      <c r="FD90" t="str">
        <f t="shared" ca="1" si="317"/>
        <v/>
      </c>
      <c r="FE90" t="str">
        <f t="shared" ca="1" si="318"/>
        <v/>
      </c>
      <c r="FF90" t="str">
        <f t="shared" ca="1" si="319"/>
        <v/>
      </c>
      <c r="FG90" t="str">
        <f t="shared" ca="1" si="320"/>
        <v/>
      </c>
      <c r="FH90" t="str">
        <f t="shared" ca="1" si="321"/>
        <v/>
      </c>
      <c r="FI90" t="str">
        <f t="shared" ca="1" si="359"/>
        <v/>
      </c>
      <c r="FJ90" t="str">
        <f t="shared" ca="1" si="393"/>
        <v/>
      </c>
      <c r="FK90" t="str">
        <f t="shared" ca="1" si="393"/>
        <v/>
      </c>
      <c r="FL90" t="str">
        <f t="shared" ca="1" si="393"/>
        <v/>
      </c>
      <c r="FM90" t="str">
        <f ca="1">_xlfn.IFNA(IF(INDEX('Tabela kolorów'!$A$1:$AP$42,MATCH(FJ90,'Tabela kolorów'!$A$1:$AP$1,0),MATCH(FK90,'Tabela kolorów'!$A$1:$A$42,0))=1,"+","-"),"")</f>
        <v/>
      </c>
      <c r="FN90" s="1" t="str">
        <f ca="1">_xlfn.IFNA(IF(INDEX('Tabela kolorów'!$A$1:$AP$42,MATCH(FJ90,'Tabela kolorów'!$A$1:$AP$1,0),MATCH(FL90,'Tabela kolorów'!$A$1:$A$42,0))=1,"+","-"),"")</f>
        <v/>
      </c>
      <c r="FO90" s="1" t="str">
        <f ca="1">_xlfn.IFNA(IF(INDEX('Tabela kolorów'!$A$1:$AP$42,MATCH(FK90,'Tabela kolorów'!$A$1:$AP$1,0),MATCH(FL90,'Tabela kolorów'!$A$1:$A$42,0))=1,"+","-"),"")</f>
        <v/>
      </c>
      <c r="FP90" t="str">
        <f t="shared" ca="1" si="375"/>
        <v/>
      </c>
      <c r="FQ90" t="str">
        <f t="shared" ca="1" si="322"/>
        <v/>
      </c>
      <c r="FR90" t="str">
        <f t="shared" ca="1" si="323"/>
        <v/>
      </c>
      <c r="FU90">
        <v>84</v>
      </c>
      <c r="FV90" t="str">
        <f t="shared" ca="1" si="324"/>
        <v/>
      </c>
      <c r="FW90" t="str">
        <f ca="1">IF(FV90&lt;&gt;"",VLOOKUP(FV90,Tabela1[],3,FALSE),"")</f>
        <v/>
      </c>
      <c r="FX90" t="str">
        <f t="shared" ca="1" si="394"/>
        <v/>
      </c>
      <c r="FY90" t="str">
        <f t="shared" ca="1" si="394"/>
        <v/>
      </c>
      <c r="FZ90" t="str">
        <f t="shared" ca="1" si="394"/>
        <v/>
      </c>
      <c r="GA90" t="str">
        <f t="shared" ca="1" si="394"/>
        <v/>
      </c>
      <c r="GB90" t="str">
        <f t="shared" ca="1" si="394"/>
        <v/>
      </c>
      <c r="GC90" t="str">
        <f t="shared" ca="1" si="394"/>
        <v/>
      </c>
      <c r="GD90" t="str">
        <f t="shared" ca="1" si="394"/>
        <v/>
      </c>
      <c r="GE90" t="str">
        <f t="shared" ca="1" si="394"/>
        <v/>
      </c>
      <c r="GP90">
        <v>1</v>
      </c>
      <c r="GQ90" t="str">
        <f ca="1">GK6</f>
        <v/>
      </c>
      <c r="GR90" t="str">
        <f ca="1">_xlfn.IFNA(IF(VLOOKUP($GQ90,Tabela1[#All],6,FALSE)&lt;&gt;0,VLOOKUP($GQ90,Tabela1[#All],6,FALSE),""),"")</f>
        <v/>
      </c>
      <c r="GS90" t="str">
        <f ca="1">_xlfn.IFNA(IF(VLOOKUP($GQ90,Tabela1[#All],7,FALSE)&lt;&gt;0,VLOOKUP($GQ90,Tabela1[#All],7,FALSE),""),"")</f>
        <v/>
      </c>
      <c r="GT90" t="str">
        <f ca="1">_xlfn.IFNA(IF(VLOOKUP($GQ90,Tabela1[#All],8,FALSE)&lt;&gt;0,VLOOKUP($GQ90,Tabela1[#All],8,FALSE),""),"")</f>
        <v/>
      </c>
      <c r="GU90" t="str">
        <f ca="1">_xlfn.IFNA(IF(VLOOKUP($GQ90,Tabela1[#All],10,FALSE)&lt;&gt;"0",VLOOKUP($GQ90,Tabela1[#All],10,FALSE),""),"")</f>
        <v/>
      </c>
      <c r="GV90" t="str">
        <f t="shared" ca="1" si="326"/>
        <v/>
      </c>
      <c r="GW90" t="str">
        <f t="shared" ca="1" si="327"/>
        <v/>
      </c>
      <c r="GX90" t="str">
        <f t="shared" ca="1" si="328"/>
        <v/>
      </c>
      <c r="GY90" t="str">
        <f t="shared" ca="1" si="329"/>
        <v/>
      </c>
      <c r="GZ90" t="str">
        <f t="shared" ca="1" si="330"/>
        <v/>
      </c>
      <c r="HA90" t="str">
        <f t="shared" ca="1" si="331"/>
        <v/>
      </c>
      <c r="HB90" t="str">
        <f t="shared" ca="1" si="332"/>
        <v/>
      </c>
      <c r="HC90" t="str">
        <f t="shared" ca="1" si="360"/>
        <v/>
      </c>
      <c r="HD90" t="str">
        <f t="shared" ca="1" si="395"/>
        <v/>
      </c>
      <c r="HE90" t="str">
        <f t="shared" ca="1" si="395"/>
        <v/>
      </c>
      <c r="HF90" t="str">
        <f t="shared" ca="1" si="395"/>
        <v/>
      </c>
      <c r="HG90" t="str">
        <f ca="1">_xlfn.IFNA(IF(INDEX('Tabela kolorów'!$A$1:$AP$42,MATCH(HD90,'Tabela kolorów'!$A$1:$AP$1,0),MATCH(HE90,'Tabela kolorów'!$A$1:$A$42,0))=1,"+","-"),"")</f>
        <v/>
      </c>
      <c r="HH90" s="1" t="str">
        <f ca="1">_xlfn.IFNA(IF(INDEX('Tabela kolorów'!$A$1:$AP$42,MATCH(HD90,'Tabela kolorów'!$A$1:$AP$1,0),MATCH(HF90,'Tabela kolorów'!$A$1:$A$42,0))=1,"+","-"),"")</f>
        <v/>
      </c>
      <c r="HI90" s="1" t="str">
        <f ca="1">_xlfn.IFNA(IF(INDEX('Tabela kolorów'!$A$1:$AP$42,MATCH(HE90,'Tabela kolorów'!$A$1:$AP$1,0),MATCH(HF90,'Tabela kolorów'!$A$1:$A$42,0))=1,"+","-"),"")</f>
        <v/>
      </c>
      <c r="HJ90" t="str">
        <f t="shared" ca="1" si="376"/>
        <v/>
      </c>
      <c r="HK90" t="str">
        <f t="shared" ca="1" si="333"/>
        <v/>
      </c>
      <c r="HL90" t="str">
        <f t="shared" ca="1" si="334"/>
        <v/>
      </c>
      <c r="HO90">
        <v>84</v>
      </c>
      <c r="HP90" t="str">
        <f t="shared" ca="1" si="335"/>
        <v/>
      </c>
      <c r="HQ90" t="str">
        <f ca="1">IF(HP90&lt;&gt;"",VLOOKUP(HP90,Tabela1[],3,FALSE),"")</f>
        <v/>
      </c>
      <c r="HR90" t="str">
        <f t="shared" ca="1" si="396"/>
        <v/>
      </c>
      <c r="HS90" t="str">
        <f t="shared" ca="1" si="396"/>
        <v/>
      </c>
      <c r="HT90" t="str">
        <f t="shared" ca="1" si="396"/>
        <v/>
      </c>
      <c r="HU90" t="str">
        <f t="shared" ca="1" si="396"/>
        <v/>
      </c>
      <c r="HV90" t="str">
        <f t="shared" ca="1" si="396"/>
        <v/>
      </c>
      <c r="HW90" t="str">
        <f t="shared" ca="1" si="396"/>
        <v/>
      </c>
      <c r="HX90" t="str">
        <f t="shared" ca="1" si="396"/>
        <v/>
      </c>
      <c r="HY90" t="str">
        <f t="shared" ca="1" si="396"/>
        <v/>
      </c>
      <c r="IJ90">
        <v>1</v>
      </c>
      <c r="IK90" t="str">
        <f ca="1">IE6</f>
        <v/>
      </c>
      <c r="IL90" t="str">
        <f ca="1">_xlfn.IFNA(IF(VLOOKUP($IK90,Tabela1[#All],6,FALSE)&lt;&gt;0,VLOOKUP($IK90,Tabela1[#All],6,FALSE),""),"")</f>
        <v/>
      </c>
      <c r="IM90" t="str">
        <f ca="1">_xlfn.IFNA(IF(VLOOKUP($IK90,Tabela1[#All],7,FALSE)&lt;&gt;0,VLOOKUP($IK90,Tabela1[#All],7,FALSE),""),"")</f>
        <v/>
      </c>
      <c r="IN90" t="str">
        <f ca="1">_xlfn.IFNA(IF(VLOOKUP($IK90,Tabela1[#All],8,FALSE)&lt;&gt;0,VLOOKUP($IK90,Tabela1[#All],8,FALSE),""),"")</f>
        <v/>
      </c>
      <c r="IO90" t="str">
        <f ca="1">_xlfn.IFNA(IF(VLOOKUP($IK90,Tabela1[#All],10,FALSE)&lt;&gt;"0",VLOOKUP($IK90,Tabela1[#All],10,FALSE),""),"")</f>
        <v/>
      </c>
      <c r="IP90" t="str">
        <f t="shared" ca="1" si="337"/>
        <v/>
      </c>
      <c r="IQ90" t="str">
        <f t="shared" ca="1" si="338"/>
        <v/>
      </c>
      <c r="IR90" t="str">
        <f t="shared" ca="1" si="339"/>
        <v/>
      </c>
      <c r="IS90" t="str">
        <f t="shared" ca="1" si="340"/>
        <v/>
      </c>
      <c r="IT90" t="str">
        <f t="shared" ca="1" si="341"/>
        <v/>
      </c>
      <c r="IU90" t="str">
        <f t="shared" ca="1" si="342"/>
        <v/>
      </c>
      <c r="IV90" t="str">
        <f t="shared" ca="1" si="343"/>
        <v/>
      </c>
      <c r="IW90" t="str">
        <f t="shared" ca="1" si="361"/>
        <v/>
      </c>
      <c r="IX90" t="str">
        <f t="shared" ca="1" si="397"/>
        <v/>
      </c>
      <c r="IY90" t="str">
        <f t="shared" ca="1" si="397"/>
        <v/>
      </c>
      <c r="IZ90" t="str">
        <f t="shared" ca="1" si="397"/>
        <v/>
      </c>
      <c r="JA90" t="str">
        <f ca="1">_xlfn.IFNA(IF(INDEX('Tabela kolorów'!$A$1:$AP$42,MATCH(IX90,'Tabela kolorów'!$A$1:$AP$1,0),MATCH(IY90,'Tabela kolorów'!$A$1:$A$42,0))=1,"+","-"),"")</f>
        <v/>
      </c>
      <c r="JB90" s="1" t="str">
        <f ca="1">_xlfn.IFNA(IF(INDEX('Tabela kolorów'!$A$1:$AP$42,MATCH(IX90,'Tabela kolorów'!$A$1:$AP$1,0),MATCH(IZ90,'Tabela kolorów'!$A$1:$A$42,0))=1,"+","-"),"")</f>
        <v/>
      </c>
      <c r="JC90" s="1" t="str">
        <f ca="1">_xlfn.IFNA(IF(INDEX('Tabela kolorów'!$A$1:$AP$42,MATCH(IY90,'Tabela kolorów'!$A$1:$AP$1,0),MATCH(IZ90,'Tabela kolorów'!$A$1:$A$42,0))=1,"+","-"),"")</f>
        <v/>
      </c>
      <c r="JD90" t="str">
        <f t="shared" ca="1" si="377"/>
        <v/>
      </c>
      <c r="JE90" t="str">
        <f t="shared" ca="1" si="344"/>
        <v/>
      </c>
      <c r="JF90" t="str">
        <f t="shared" ca="1" si="345"/>
        <v/>
      </c>
      <c r="JI90">
        <v>84</v>
      </c>
      <c r="JJ90" t="str">
        <f t="shared" ca="1" si="346"/>
        <v/>
      </c>
      <c r="JK90" t="str">
        <f ca="1">IF(JJ90&lt;&gt;"",VLOOKUP(JJ90,Tabela1[],3,FALSE),"")</f>
        <v/>
      </c>
      <c r="JL90" t="str">
        <f t="shared" ca="1" si="398"/>
        <v/>
      </c>
      <c r="JM90" t="str">
        <f t="shared" ca="1" si="398"/>
        <v/>
      </c>
      <c r="JN90" t="str">
        <f t="shared" ca="1" si="398"/>
        <v/>
      </c>
      <c r="JO90" t="str">
        <f t="shared" ca="1" si="398"/>
        <v/>
      </c>
      <c r="JP90" t="str">
        <f t="shared" ca="1" si="398"/>
        <v/>
      </c>
      <c r="JQ90" t="str">
        <f t="shared" ca="1" si="398"/>
        <v/>
      </c>
      <c r="JR90" t="str">
        <f t="shared" ca="1" si="398"/>
        <v/>
      </c>
      <c r="JS90" t="str">
        <f t="shared" ca="1" si="398"/>
        <v/>
      </c>
      <c r="KD90">
        <v>1</v>
      </c>
      <c r="KE90" t="str">
        <f ca="1">JY6</f>
        <v/>
      </c>
      <c r="KF90" t="str">
        <f ca="1">_xlfn.IFNA(IF(VLOOKUP($KE90,Tabela1[#All],6,FALSE)&lt;&gt;0,VLOOKUP($KE90,Tabela1[#All],6,FALSE),""),"")</f>
        <v/>
      </c>
      <c r="KG90" t="str">
        <f ca="1">_xlfn.IFNA(IF(VLOOKUP($KE90,Tabela1[#All],7,FALSE)&lt;&gt;0,VLOOKUP($KE90,Tabela1[#All],7,FALSE),""),"")</f>
        <v/>
      </c>
      <c r="KH90" t="str">
        <f ca="1">_xlfn.IFNA(IF(VLOOKUP($KE90,Tabela1[#All],8,FALSE)&lt;&gt;0,VLOOKUP($KE90,Tabela1[#All],8,FALSE),""),"")</f>
        <v/>
      </c>
      <c r="KI90" t="str">
        <f ca="1">_xlfn.IFNA(IF(VLOOKUP($KE90,Tabela1[#All],10,FALSE)&lt;&gt;"0",VLOOKUP($KE90,Tabela1[#All],10,FALSE),""),"")</f>
        <v/>
      </c>
      <c r="KJ90" t="str">
        <f t="shared" ca="1" si="362"/>
        <v/>
      </c>
      <c r="KK90" t="str">
        <f t="shared" ca="1" si="363"/>
        <v/>
      </c>
      <c r="KL90" t="str">
        <f t="shared" ca="1" si="364"/>
        <v/>
      </c>
      <c r="KM90" t="str">
        <f t="shared" ca="1" si="348"/>
        <v/>
      </c>
      <c r="KN90" t="str">
        <f t="shared" ca="1" si="349"/>
        <v/>
      </c>
      <c r="KO90" t="str">
        <f t="shared" ca="1" si="350"/>
        <v/>
      </c>
      <c r="KP90" t="str">
        <f t="shared" ca="1" si="351"/>
        <v/>
      </c>
      <c r="KQ90" t="str">
        <f t="shared" ca="1" si="365"/>
        <v/>
      </c>
      <c r="KR90" t="str">
        <f t="shared" ca="1" si="399"/>
        <v/>
      </c>
      <c r="KS90" t="str">
        <f t="shared" ca="1" si="399"/>
        <v/>
      </c>
      <c r="KT90" t="str">
        <f t="shared" ca="1" si="399"/>
        <v/>
      </c>
      <c r="KU90" t="str">
        <f ca="1">_xlfn.IFNA(IF(INDEX('Tabela kolorów'!$A$1:$AP$42,MATCH(KR90,'Tabela kolorów'!$A$1:$AP$1,0),MATCH(KS90,'Tabela kolorów'!$A$1:$A$42,0))=1,"+","-"),"")</f>
        <v/>
      </c>
      <c r="KV90" s="1" t="str">
        <f ca="1">_xlfn.IFNA(IF(INDEX('Tabela kolorów'!$A$1:$AP$42,MATCH(KR90,'Tabela kolorów'!$A$1:$AP$1,0),MATCH(KT90,'Tabela kolorów'!$A$1:$A$42,0))=1,"+","-"),"")</f>
        <v/>
      </c>
      <c r="KW90" s="1" t="str">
        <f ca="1">_xlfn.IFNA(IF(INDEX('Tabela kolorów'!$A$1:$AP$42,MATCH(KS90,'Tabela kolorów'!$A$1:$AP$1,0),MATCH(KT90,'Tabela kolorów'!$A$1:$A$42,0))=1,"+","-"),"")</f>
        <v/>
      </c>
      <c r="KX90" t="str">
        <f t="shared" ca="1" si="380"/>
        <v/>
      </c>
      <c r="KY90" t="str">
        <f t="shared" ca="1" si="352"/>
        <v/>
      </c>
      <c r="KZ90" t="str">
        <f t="shared" ca="1" si="353"/>
        <v/>
      </c>
      <c r="LC90">
        <v>84</v>
      </c>
      <c r="LD90" t="str">
        <f t="shared" ca="1" si="354"/>
        <v/>
      </c>
      <c r="LE90" t="str">
        <f ca="1">IF(LD90&lt;&gt;"",VLOOKUP(LD90,Tabela1[],3,FALSE),"")</f>
        <v/>
      </c>
      <c r="LF90" t="str">
        <f t="shared" ca="1" si="400"/>
        <v/>
      </c>
      <c r="LG90" t="str">
        <f t="shared" ca="1" si="400"/>
        <v/>
      </c>
      <c r="LH90" t="str">
        <f t="shared" ca="1" si="400"/>
        <v/>
      </c>
      <c r="LI90" t="str">
        <f t="shared" ca="1" si="400"/>
        <v/>
      </c>
      <c r="LJ90" t="str">
        <f t="shared" ca="1" si="400"/>
        <v/>
      </c>
      <c r="LK90" t="str">
        <f t="shared" ca="1" si="400"/>
        <v/>
      </c>
      <c r="LL90" t="str">
        <f t="shared" ca="1" si="400"/>
        <v/>
      </c>
      <c r="LM90" t="str">
        <f t="shared" ca="1" si="400"/>
        <v/>
      </c>
    </row>
    <row r="91" spans="12:325" x14ac:dyDescent="0.3">
      <c r="L91" s="679" t="s">
        <v>449</v>
      </c>
      <c r="N91" s="672" t="str">
        <f>_xlfn.IFNA(IF(VLOOKUP($M91,Tabela1[#All],6,FALSE)&lt;&gt;0,VLOOKUP($M91,Tabela1[#All],6,FALSE),""),"")</f>
        <v/>
      </c>
      <c r="O91" s="672" t="str">
        <f>_xlfn.IFNA(IF(VLOOKUP($M91,Tabela1[#All],7,FALSE)&lt;&gt;0,VLOOKUP($M91,Tabela1[#All],7,FALSE),""),"")</f>
        <v/>
      </c>
      <c r="P91" s="672" t="str">
        <f>_xlfn.IFNA(IF(VLOOKUP($M91,Tabela1[#All],8,FALSE)&lt;&gt;0,VLOOKUP($M91,Tabela1[#All],8,FALSE),""),"")</f>
        <v/>
      </c>
      <c r="Q91" s="684" t="str">
        <f>_xlfn.IFNA(IF(VLOOKUP($M91,Tabela1[#All],10,FALSE)&lt;&gt;"0",VLOOKUP($M91,Tabela1[#All],10,FALSE),""),"")</f>
        <v/>
      </c>
      <c r="R91" s="686" t="str">
        <f t="shared" si="366"/>
        <v/>
      </c>
      <c r="S91" s="672" t="str">
        <f t="shared" si="367"/>
        <v/>
      </c>
      <c r="T91" s="672" t="str">
        <f t="shared" si="368"/>
        <v/>
      </c>
      <c r="U91" s="672" t="str">
        <f t="shared" si="369"/>
        <v/>
      </c>
      <c r="V91" s="672" t="str">
        <f t="shared" si="370"/>
        <v/>
      </c>
      <c r="W91" s="672" t="str">
        <f t="shared" si="371"/>
        <v/>
      </c>
      <c r="X91" s="687" t="str">
        <f t="shared" si="372"/>
        <v/>
      </c>
      <c r="Y91" s="686" t="str">
        <f t="shared" si="378"/>
        <v/>
      </c>
      <c r="Z91" s="672" t="str">
        <f t="shared" si="402"/>
        <v/>
      </c>
      <c r="AA91" s="672" t="str">
        <f t="shared" si="402"/>
        <v/>
      </c>
      <c r="AB91" s="679" t="str">
        <f t="shared" si="402"/>
        <v/>
      </c>
      <c r="AC91" s="685" t="str">
        <f>_xlfn.IFNA(IF(INDEX('Tabela kolorów'!$A$1:$AP$42,MATCH(Z91,'Tabela kolorów'!$A$1:$AP$1,0),MATCH(AA91,'Tabela kolorów'!$A$1:$A$42,0))=1,"+","-"),"")</f>
        <v/>
      </c>
      <c r="AD91" s="10" t="str">
        <f>_xlfn.IFNA(IF(INDEX('Tabela kolorów'!$A$1:$AP$42,MATCH(Z91,'Tabela kolorów'!$A$1:$AP$1,0),MATCH(AB91,'Tabela kolorów'!$A$1:$A$42,0))=1,"+","-"),"")</f>
        <v/>
      </c>
      <c r="AE91" s="10" t="str">
        <f>_xlfn.IFNA(IF(INDEX('Tabela kolorów'!$A$1:$AP$42,MATCH(AA91,'Tabela kolorów'!$A$1:$AP$1,0),MATCH(AB91,'Tabela kolorów'!$A$1:$A$42,0))=1,"+","-"),"")</f>
        <v/>
      </c>
      <c r="AF91" s="679" t="str">
        <f t="shared" si="379"/>
        <v/>
      </c>
      <c r="AG91" s="688" t="str">
        <f t="shared" si="373"/>
        <v/>
      </c>
      <c r="AH91" s="701" t="str">
        <f t="shared" si="374"/>
        <v/>
      </c>
      <c r="AK91" s="10">
        <v>84</v>
      </c>
      <c r="AL91" s="672" t="str">
        <f t="shared" ca="1" si="355"/>
        <v/>
      </c>
      <c r="AM91" s="672" t="str">
        <f ca="1">IF(AL91&lt;&gt;"",VLOOKUP(AL91,Tabela1[],3,FALSE),"")</f>
        <v/>
      </c>
      <c r="AN91" s="672" t="str">
        <f t="shared" ca="1" si="401"/>
        <v/>
      </c>
      <c r="AO91" s="672" t="str">
        <f t="shared" ca="1" si="401"/>
        <v/>
      </c>
      <c r="AP91" s="672" t="str">
        <f t="shared" ca="1" si="401"/>
        <v/>
      </c>
      <c r="AQ91" s="672" t="str">
        <f t="shared" ca="1" si="401"/>
        <v/>
      </c>
      <c r="AR91" s="672" t="str">
        <f t="shared" ca="1" si="401"/>
        <v/>
      </c>
      <c r="AS91" s="672" t="str">
        <f t="shared" ca="1" si="401"/>
        <v/>
      </c>
      <c r="AT91" s="672" t="str">
        <f t="shared" ca="1" si="401"/>
        <v/>
      </c>
      <c r="AU91" s="672" t="str">
        <f t="shared" ca="1" si="401"/>
        <v/>
      </c>
      <c r="BG91" s="392"/>
      <c r="BH91">
        <v>2</v>
      </c>
      <c r="BI91" t="str">
        <f t="shared" ca="1" si="403"/>
        <v/>
      </c>
      <c r="BJ91" t="str">
        <f ca="1">_xlfn.IFNA(IF(VLOOKUP($BI91,Tabela1[#All],6,FALSE)&lt;&gt;0,VLOOKUP($BI91,Tabela1[#All],6,FALSE),""),"")</f>
        <v/>
      </c>
      <c r="BK91" t="str">
        <f ca="1">_xlfn.IFNA(IF(VLOOKUP($BI91,Tabela1[#All],7,FALSE)&lt;&gt;0,VLOOKUP($BI91,Tabela1[#All],7,FALSE),""),"")</f>
        <v/>
      </c>
      <c r="BL91" t="str">
        <f ca="1">_xlfn.IFNA(IF(VLOOKUP($BI91,Tabela1[#All],8,FALSE)&lt;&gt;0,VLOOKUP($BI91,Tabela1[#All],8,FALSE),""),"")</f>
        <v/>
      </c>
      <c r="BM91" t="str">
        <f ca="1">_xlfn.IFNA(IF(VLOOKUP($BI91,Tabela1[#All],10,FALSE)&lt;&gt;"0",VLOOKUP($BI91,Tabela1[#All],10,FALSE),""),"")</f>
        <v/>
      </c>
      <c r="BN91" t="str">
        <f t="shared" ca="1" si="293"/>
        <v/>
      </c>
      <c r="BO91" t="str">
        <f t="shared" ca="1" si="294"/>
        <v/>
      </c>
      <c r="BP91" t="str">
        <f t="shared" ca="1" si="295"/>
        <v/>
      </c>
      <c r="BQ91" t="str">
        <f t="shared" ca="1" si="296"/>
        <v/>
      </c>
      <c r="BR91" t="str">
        <f t="shared" ca="1" si="297"/>
        <v/>
      </c>
      <c r="BS91" t="str">
        <f t="shared" ca="1" si="298"/>
        <v/>
      </c>
      <c r="BT91" t="str">
        <f t="shared" ca="1" si="299"/>
        <v/>
      </c>
      <c r="BU91" t="str">
        <f t="shared" ca="1" si="356"/>
        <v/>
      </c>
      <c r="BV91" t="str">
        <f t="shared" ca="1" si="389"/>
        <v/>
      </c>
      <c r="BW91" t="str">
        <f t="shared" ca="1" si="389"/>
        <v/>
      </c>
      <c r="BX91" t="str">
        <f t="shared" ca="1" si="389"/>
        <v/>
      </c>
      <c r="BY91" t="str">
        <f ca="1">_xlfn.IFNA(IF(INDEX('Tabela kolorów'!$A$1:$AP$42,MATCH(BV91,'Tabela kolorów'!$A$1:$AP$1,0),MATCH(BW91,'Tabela kolorów'!$A$1:$A$42,0))=1,"+","-"),"")</f>
        <v/>
      </c>
      <c r="BZ91" s="1" t="str">
        <f ca="1">_xlfn.IFNA(IF(INDEX('Tabela kolorów'!$A$1:$AP$42,MATCH(BV91,'Tabela kolorów'!$A$1:$AP$1,0),MATCH(BX91,'Tabela kolorów'!$A$1:$A$42,0))=1,"+","-"),"")</f>
        <v/>
      </c>
      <c r="CA91" s="1" t="str">
        <f ca="1">_xlfn.IFNA(IF(INDEX('Tabela kolorów'!$A$1:$AP$42,MATCH(BW91,'Tabela kolorów'!$A$1:$AP$1,0),MATCH(BX91,'Tabela kolorów'!$A$1:$A$42,0))=1,"+","-"),"")</f>
        <v/>
      </c>
      <c r="CB91" t="str">
        <f t="shared" ca="1" si="357"/>
        <v/>
      </c>
      <c r="CC91" t="str">
        <f t="shared" ca="1" si="300"/>
        <v/>
      </c>
      <c r="CD91" t="str">
        <f t="shared" ca="1" si="301"/>
        <v/>
      </c>
      <c r="CG91">
        <v>85</v>
      </c>
      <c r="CH91" t="str">
        <f t="shared" ca="1" si="302"/>
        <v/>
      </c>
      <c r="CI91" t="str">
        <f ca="1">IF(CH91&lt;&gt;"",VLOOKUP(CH91,Tabela1[],3,FALSE),"")</f>
        <v/>
      </c>
      <c r="CJ91" t="str">
        <f t="shared" ca="1" si="390"/>
        <v/>
      </c>
      <c r="CK91" t="str">
        <f t="shared" ca="1" si="390"/>
        <v/>
      </c>
      <c r="CL91" t="str">
        <f t="shared" ca="1" si="390"/>
        <v/>
      </c>
      <c r="CM91" t="str">
        <f t="shared" ca="1" si="390"/>
        <v/>
      </c>
      <c r="CN91" t="str">
        <f t="shared" ca="1" si="390"/>
        <v/>
      </c>
      <c r="CO91" t="str">
        <f t="shared" ca="1" si="390"/>
        <v/>
      </c>
      <c r="CP91" t="str">
        <f t="shared" ca="1" si="390"/>
        <v/>
      </c>
      <c r="CQ91" t="str">
        <f t="shared" ca="1" si="390"/>
        <v/>
      </c>
      <c r="DB91">
        <v>2</v>
      </c>
      <c r="DC91" t="str">
        <f t="shared" ref="DC91:DC109" ca="1" si="404">CW7</f>
        <v/>
      </c>
      <c r="DD91" t="str">
        <f ca="1">_xlfn.IFNA(IF(VLOOKUP($DC91,Tabela1[#All],6,FALSE)&lt;&gt;0,VLOOKUP($DC91,Tabela1[#All],6,FALSE),""),"")</f>
        <v/>
      </c>
      <c r="DE91" t="str">
        <f ca="1">_xlfn.IFNA(IF(VLOOKUP($DC91,Tabela1[#All],7,FALSE)&lt;&gt;0,VLOOKUP($DC91,Tabela1[#All],7,FALSE),""),"")</f>
        <v/>
      </c>
      <c r="DF91" t="str">
        <f ca="1">_xlfn.IFNA(IF(VLOOKUP($DC91,Tabela1[#All],8,FALSE)&lt;&gt;0,VLOOKUP($DC91,Tabela1[#All],8,FALSE),""),"")</f>
        <v/>
      </c>
      <c r="DG91" t="str">
        <f ca="1">_xlfn.IFNA(IF(VLOOKUP($DC91,Tabela1[#All],10,FALSE)&lt;&gt;"0",VLOOKUP($DC91,Tabela1[#All],10,FALSE),""),"")</f>
        <v/>
      </c>
      <c r="DH91" t="str">
        <f t="shared" ca="1" si="304"/>
        <v/>
      </c>
      <c r="DI91" t="str">
        <f t="shared" ca="1" si="305"/>
        <v/>
      </c>
      <c r="DJ91" t="str">
        <f t="shared" ca="1" si="306"/>
        <v/>
      </c>
      <c r="DK91" t="str">
        <f t="shared" ca="1" si="307"/>
        <v/>
      </c>
      <c r="DL91" t="str">
        <f t="shared" ca="1" si="308"/>
        <v/>
      </c>
      <c r="DM91" t="str">
        <f t="shared" ca="1" si="309"/>
        <v/>
      </c>
      <c r="DN91" t="str">
        <f t="shared" ca="1" si="310"/>
        <v/>
      </c>
      <c r="DO91" t="str">
        <f t="shared" ca="1" si="382"/>
        <v/>
      </c>
      <c r="DP91" t="str">
        <f t="shared" ca="1" si="391"/>
        <v/>
      </c>
      <c r="DQ91" t="str">
        <f t="shared" ca="1" si="391"/>
        <v/>
      </c>
      <c r="DR91" t="str">
        <f t="shared" ca="1" si="391"/>
        <v/>
      </c>
      <c r="DS91" t="str">
        <f ca="1">_xlfn.IFNA(IF(INDEX('Tabela kolorów'!$A$1:$AP$42,MATCH(DP91,'Tabela kolorów'!$A$1:$AP$1,0),MATCH(DQ91,'Tabela kolorów'!$A$1:$A$42,0))=1,"+","-"),"")</f>
        <v/>
      </c>
      <c r="DT91" s="1" t="str">
        <f ca="1">_xlfn.IFNA(IF(INDEX('Tabela kolorów'!$A$1:$AP$42,MATCH(DP91,'Tabela kolorów'!$A$1:$AP$1,0),MATCH(DR91,'Tabela kolorów'!$A$1:$A$42,0))=1,"+","-"),"")</f>
        <v/>
      </c>
      <c r="DU91" s="1" t="str">
        <f ca="1">_xlfn.IFNA(IF(INDEX('Tabela kolorów'!$A$1:$AP$42,MATCH(DQ91,'Tabela kolorów'!$A$1:$AP$1,0),MATCH(DR91,'Tabela kolorów'!$A$1:$A$42,0))=1,"+","-"),"")</f>
        <v/>
      </c>
      <c r="DV91" t="str">
        <f t="shared" ca="1" si="358"/>
        <v/>
      </c>
      <c r="DW91" t="str">
        <f t="shared" ca="1" si="311"/>
        <v/>
      </c>
      <c r="DX91" t="str">
        <f t="shared" ca="1" si="312"/>
        <v/>
      </c>
      <c r="EA91">
        <v>85</v>
      </c>
      <c r="EB91" t="str">
        <f t="shared" ca="1" si="313"/>
        <v/>
      </c>
      <c r="EC91" t="str">
        <f ca="1">IF(EB91&lt;&gt;"",VLOOKUP(EB91,Tabela1[],3,FALSE),"")</f>
        <v/>
      </c>
      <c r="ED91" t="str">
        <f t="shared" ca="1" si="392"/>
        <v/>
      </c>
      <c r="EE91" t="str">
        <f t="shared" ca="1" si="392"/>
        <v/>
      </c>
      <c r="EF91" t="str">
        <f t="shared" ca="1" si="392"/>
        <v/>
      </c>
      <c r="EG91" t="str">
        <f t="shared" ca="1" si="392"/>
        <v/>
      </c>
      <c r="EH91" t="str">
        <f t="shared" ca="1" si="392"/>
        <v/>
      </c>
      <c r="EI91" t="str">
        <f t="shared" ca="1" si="392"/>
        <v/>
      </c>
      <c r="EJ91" t="str">
        <f t="shared" ca="1" si="392"/>
        <v/>
      </c>
      <c r="EK91" t="str">
        <f t="shared" ca="1" si="392"/>
        <v/>
      </c>
      <c r="EV91">
        <v>2</v>
      </c>
      <c r="EW91" t="str">
        <f t="shared" ref="EW91:EW109" ca="1" si="405">EQ7</f>
        <v/>
      </c>
      <c r="EX91" t="str">
        <f ca="1">_xlfn.IFNA(IF(VLOOKUP($EW91,Tabela1[#All],6,FALSE)&lt;&gt;0,VLOOKUP($EW91,Tabela1[#All],6,FALSE),""),"")</f>
        <v/>
      </c>
      <c r="EY91" t="str">
        <f ca="1">_xlfn.IFNA(IF(VLOOKUP($EW91,Tabela1[#All],7,FALSE)&lt;&gt;0,VLOOKUP($EW91,Tabela1[#All],7,FALSE),""),"")</f>
        <v/>
      </c>
      <c r="EZ91" t="str">
        <f ca="1">_xlfn.IFNA(IF(VLOOKUP($EW91,Tabela1[#All],8,FALSE)&lt;&gt;0,VLOOKUP($EW91,Tabela1[#All],8,FALSE),""),"")</f>
        <v/>
      </c>
      <c r="FA91" t="str">
        <f ca="1">_xlfn.IFNA(IF(VLOOKUP($EW91,Tabela1[#All],10,FALSE)&lt;&gt;"0",VLOOKUP($EW91,Tabela1[#All],10,FALSE),""),"")</f>
        <v/>
      </c>
      <c r="FB91" t="str">
        <f t="shared" ca="1" si="315"/>
        <v/>
      </c>
      <c r="FC91" t="str">
        <f t="shared" ca="1" si="316"/>
        <v/>
      </c>
      <c r="FD91" t="str">
        <f t="shared" ca="1" si="317"/>
        <v/>
      </c>
      <c r="FE91" t="str">
        <f t="shared" ca="1" si="318"/>
        <v/>
      </c>
      <c r="FF91" t="str">
        <f t="shared" ca="1" si="319"/>
        <v/>
      </c>
      <c r="FG91" t="str">
        <f t="shared" ca="1" si="320"/>
        <v/>
      </c>
      <c r="FH91" t="str">
        <f t="shared" ca="1" si="321"/>
        <v/>
      </c>
      <c r="FI91" t="str">
        <f t="shared" ca="1" si="359"/>
        <v/>
      </c>
      <c r="FJ91" t="str">
        <f t="shared" ca="1" si="393"/>
        <v/>
      </c>
      <c r="FK91" t="str">
        <f t="shared" ca="1" si="393"/>
        <v/>
      </c>
      <c r="FL91" t="str">
        <f t="shared" ca="1" si="393"/>
        <v/>
      </c>
      <c r="FM91" t="str">
        <f ca="1">_xlfn.IFNA(IF(INDEX('Tabela kolorów'!$A$1:$AP$42,MATCH(FJ91,'Tabela kolorów'!$A$1:$AP$1,0),MATCH(FK91,'Tabela kolorów'!$A$1:$A$42,0))=1,"+","-"),"")</f>
        <v/>
      </c>
      <c r="FN91" s="1" t="str">
        <f ca="1">_xlfn.IFNA(IF(INDEX('Tabela kolorów'!$A$1:$AP$42,MATCH(FJ91,'Tabela kolorów'!$A$1:$AP$1,0),MATCH(FL91,'Tabela kolorów'!$A$1:$A$42,0))=1,"+","-"),"")</f>
        <v/>
      </c>
      <c r="FO91" s="1" t="str">
        <f ca="1">_xlfn.IFNA(IF(INDEX('Tabela kolorów'!$A$1:$AP$42,MATCH(FK91,'Tabela kolorów'!$A$1:$AP$1,0),MATCH(FL91,'Tabela kolorów'!$A$1:$A$42,0))=1,"+","-"),"")</f>
        <v/>
      </c>
      <c r="FP91" t="str">
        <f t="shared" ca="1" si="375"/>
        <v/>
      </c>
      <c r="FQ91" t="str">
        <f t="shared" ca="1" si="322"/>
        <v/>
      </c>
      <c r="FR91" t="str">
        <f t="shared" ca="1" si="323"/>
        <v/>
      </c>
      <c r="FU91">
        <v>85</v>
      </c>
      <c r="FV91" t="str">
        <f t="shared" ca="1" si="324"/>
        <v/>
      </c>
      <c r="FW91" t="str">
        <f ca="1">IF(FV91&lt;&gt;"",VLOOKUP(FV91,Tabela1[],3,FALSE),"")</f>
        <v/>
      </c>
      <c r="FX91" t="str">
        <f t="shared" ca="1" si="394"/>
        <v/>
      </c>
      <c r="FY91" t="str">
        <f t="shared" ca="1" si="394"/>
        <v/>
      </c>
      <c r="FZ91" t="str">
        <f t="shared" ca="1" si="394"/>
        <v/>
      </c>
      <c r="GA91" t="str">
        <f t="shared" ca="1" si="394"/>
        <v/>
      </c>
      <c r="GB91" t="str">
        <f t="shared" ca="1" si="394"/>
        <v/>
      </c>
      <c r="GC91" t="str">
        <f t="shared" ca="1" si="394"/>
        <v/>
      </c>
      <c r="GD91" t="str">
        <f t="shared" ca="1" si="394"/>
        <v/>
      </c>
      <c r="GE91" t="str">
        <f t="shared" ca="1" si="394"/>
        <v/>
      </c>
      <c r="GP91">
        <v>2</v>
      </c>
      <c r="GQ91" t="str">
        <f t="shared" ref="GQ91:GQ109" ca="1" si="406">GK7</f>
        <v/>
      </c>
      <c r="GR91" t="str">
        <f ca="1">_xlfn.IFNA(IF(VLOOKUP($GQ91,Tabela1[#All],6,FALSE)&lt;&gt;0,VLOOKUP($GQ91,Tabela1[#All],6,FALSE),""),"")</f>
        <v/>
      </c>
      <c r="GS91" t="str">
        <f ca="1">_xlfn.IFNA(IF(VLOOKUP($GQ91,Tabela1[#All],7,FALSE)&lt;&gt;0,VLOOKUP($GQ91,Tabela1[#All],7,FALSE),""),"")</f>
        <v/>
      </c>
      <c r="GT91" t="str">
        <f ca="1">_xlfn.IFNA(IF(VLOOKUP($GQ91,Tabela1[#All],8,FALSE)&lt;&gt;0,VLOOKUP($GQ91,Tabela1[#All],8,FALSE),""),"")</f>
        <v/>
      </c>
      <c r="GU91" t="str">
        <f ca="1">_xlfn.IFNA(IF(VLOOKUP($GQ91,Tabela1[#All],10,FALSE)&lt;&gt;"0",VLOOKUP($GQ91,Tabela1[#All],10,FALSE),""),"")</f>
        <v/>
      </c>
      <c r="GV91" t="str">
        <f t="shared" ca="1" si="326"/>
        <v/>
      </c>
      <c r="GW91" t="str">
        <f t="shared" ca="1" si="327"/>
        <v/>
      </c>
      <c r="GX91" t="str">
        <f t="shared" ca="1" si="328"/>
        <v/>
      </c>
      <c r="GY91" t="str">
        <f t="shared" ca="1" si="329"/>
        <v/>
      </c>
      <c r="GZ91" t="str">
        <f t="shared" ca="1" si="330"/>
        <v/>
      </c>
      <c r="HA91" t="str">
        <f t="shared" ca="1" si="331"/>
        <v/>
      </c>
      <c r="HB91" t="str">
        <f t="shared" ca="1" si="332"/>
        <v/>
      </c>
      <c r="HC91" t="str">
        <f t="shared" ca="1" si="360"/>
        <v/>
      </c>
      <c r="HD91" t="str">
        <f t="shared" ca="1" si="395"/>
        <v/>
      </c>
      <c r="HE91" t="str">
        <f t="shared" ca="1" si="395"/>
        <v/>
      </c>
      <c r="HF91" t="str">
        <f t="shared" ca="1" si="395"/>
        <v/>
      </c>
      <c r="HG91" t="str">
        <f ca="1">_xlfn.IFNA(IF(INDEX('Tabela kolorów'!$A$1:$AP$42,MATCH(HD91,'Tabela kolorów'!$A$1:$AP$1,0),MATCH(HE91,'Tabela kolorów'!$A$1:$A$42,0))=1,"+","-"),"")</f>
        <v/>
      </c>
      <c r="HH91" s="1" t="str">
        <f ca="1">_xlfn.IFNA(IF(INDEX('Tabela kolorów'!$A$1:$AP$42,MATCH(HD91,'Tabela kolorów'!$A$1:$AP$1,0),MATCH(HF91,'Tabela kolorów'!$A$1:$A$42,0))=1,"+","-"),"")</f>
        <v/>
      </c>
      <c r="HI91" s="1" t="str">
        <f ca="1">_xlfn.IFNA(IF(INDEX('Tabela kolorów'!$A$1:$AP$42,MATCH(HE91,'Tabela kolorów'!$A$1:$AP$1,0),MATCH(HF91,'Tabela kolorów'!$A$1:$A$42,0))=1,"+","-"),"")</f>
        <v/>
      </c>
      <c r="HJ91" t="str">
        <f t="shared" ca="1" si="376"/>
        <v/>
      </c>
      <c r="HK91" t="str">
        <f t="shared" ca="1" si="333"/>
        <v/>
      </c>
      <c r="HL91" t="str">
        <f t="shared" ca="1" si="334"/>
        <v/>
      </c>
      <c r="HO91">
        <v>85</v>
      </c>
      <c r="HP91" t="str">
        <f t="shared" ca="1" si="335"/>
        <v/>
      </c>
      <c r="HQ91" t="str">
        <f ca="1">IF(HP91&lt;&gt;"",VLOOKUP(HP91,Tabela1[],3,FALSE),"")</f>
        <v/>
      </c>
      <c r="HR91" t="str">
        <f t="shared" ca="1" si="396"/>
        <v/>
      </c>
      <c r="HS91" t="str">
        <f t="shared" ca="1" si="396"/>
        <v/>
      </c>
      <c r="HT91" t="str">
        <f t="shared" ca="1" si="396"/>
        <v/>
      </c>
      <c r="HU91" t="str">
        <f t="shared" ca="1" si="396"/>
        <v/>
      </c>
      <c r="HV91" t="str">
        <f t="shared" ca="1" si="396"/>
        <v/>
      </c>
      <c r="HW91" t="str">
        <f t="shared" ca="1" si="396"/>
        <v/>
      </c>
      <c r="HX91" t="str">
        <f t="shared" ca="1" si="396"/>
        <v/>
      </c>
      <c r="HY91" t="str">
        <f t="shared" ca="1" si="396"/>
        <v/>
      </c>
      <c r="IJ91">
        <v>2</v>
      </c>
      <c r="IK91" t="str">
        <f t="shared" ref="IK91:IK109" ca="1" si="407">IE7</f>
        <v/>
      </c>
      <c r="IL91" t="str">
        <f ca="1">_xlfn.IFNA(IF(VLOOKUP($IK91,Tabela1[#All],6,FALSE)&lt;&gt;0,VLOOKUP($IK91,Tabela1[#All],6,FALSE),""),"")</f>
        <v/>
      </c>
      <c r="IM91" t="str">
        <f ca="1">_xlfn.IFNA(IF(VLOOKUP($IK91,Tabela1[#All],7,FALSE)&lt;&gt;0,VLOOKUP($IK91,Tabela1[#All],7,FALSE),""),"")</f>
        <v/>
      </c>
      <c r="IN91" t="str">
        <f ca="1">_xlfn.IFNA(IF(VLOOKUP($IK91,Tabela1[#All],8,FALSE)&lt;&gt;0,VLOOKUP($IK91,Tabela1[#All],8,FALSE),""),"")</f>
        <v/>
      </c>
      <c r="IO91" t="str">
        <f ca="1">_xlfn.IFNA(IF(VLOOKUP($IK91,Tabela1[#All],10,FALSE)&lt;&gt;"0",VLOOKUP($IK91,Tabela1[#All],10,FALSE),""),"")</f>
        <v/>
      </c>
      <c r="IP91" t="str">
        <f t="shared" ca="1" si="337"/>
        <v/>
      </c>
      <c r="IQ91" t="str">
        <f t="shared" ca="1" si="338"/>
        <v/>
      </c>
      <c r="IR91" t="str">
        <f t="shared" ca="1" si="339"/>
        <v/>
      </c>
      <c r="IS91" t="str">
        <f t="shared" ca="1" si="340"/>
        <v/>
      </c>
      <c r="IT91" t="str">
        <f t="shared" ca="1" si="341"/>
        <v/>
      </c>
      <c r="IU91" t="str">
        <f t="shared" ca="1" si="342"/>
        <v/>
      </c>
      <c r="IV91" t="str">
        <f t="shared" ca="1" si="343"/>
        <v/>
      </c>
      <c r="IW91" t="str">
        <f t="shared" ca="1" si="361"/>
        <v/>
      </c>
      <c r="IX91" t="str">
        <f t="shared" ca="1" si="397"/>
        <v/>
      </c>
      <c r="IY91" t="str">
        <f t="shared" ca="1" si="397"/>
        <v/>
      </c>
      <c r="IZ91" t="str">
        <f t="shared" ca="1" si="397"/>
        <v/>
      </c>
      <c r="JA91" t="str">
        <f ca="1">_xlfn.IFNA(IF(INDEX('Tabela kolorów'!$A$1:$AP$42,MATCH(IX91,'Tabela kolorów'!$A$1:$AP$1,0),MATCH(IY91,'Tabela kolorów'!$A$1:$A$42,0))=1,"+","-"),"")</f>
        <v/>
      </c>
      <c r="JB91" s="1" t="str">
        <f ca="1">_xlfn.IFNA(IF(INDEX('Tabela kolorów'!$A$1:$AP$42,MATCH(IX91,'Tabela kolorów'!$A$1:$AP$1,0),MATCH(IZ91,'Tabela kolorów'!$A$1:$A$42,0))=1,"+","-"),"")</f>
        <v/>
      </c>
      <c r="JC91" s="1" t="str">
        <f ca="1">_xlfn.IFNA(IF(INDEX('Tabela kolorów'!$A$1:$AP$42,MATCH(IY91,'Tabela kolorów'!$A$1:$AP$1,0),MATCH(IZ91,'Tabela kolorów'!$A$1:$A$42,0))=1,"+","-"),"")</f>
        <v/>
      </c>
      <c r="JD91" t="str">
        <f t="shared" ca="1" si="377"/>
        <v/>
      </c>
      <c r="JE91" t="str">
        <f t="shared" ca="1" si="344"/>
        <v/>
      </c>
      <c r="JF91" t="str">
        <f t="shared" ca="1" si="345"/>
        <v/>
      </c>
      <c r="JI91">
        <v>85</v>
      </c>
      <c r="JJ91" t="str">
        <f t="shared" ca="1" si="346"/>
        <v/>
      </c>
      <c r="JK91" t="str">
        <f ca="1">IF(JJ91&lt;&gt;"",VLOOKUP(JJ91,Tabela1[],3,FALSE),"")</f>
        <v/>
      </c>
      <c r="JL91" t="str">
        <f t="shared" ca="1" si="398"/>
        <v/>
      </c>
      <c r="JM91" t="str">
        <f t="shared" ca="1" si="398"/>
        <v/>
      </c>
      <c r="JN91" t="str">
        <f t="shared" ca="1" si="398"/>
        <v/>
      </c>
      <c r="JO91" t="str">
        <f t="shared" ca="1" si="398"/>
        <v/>
      </c>
      <c r="JP91" t="str">
        <f t="shared" ca="1" si="398"/>
        <v/>
      </c>
      <c r="JQ91" t="str">
        <f t="shared" ca="1" si="398"/>
        <v/>
      </c>
      <c r="JR91" t="str">
        <f t="shared" ca="1" si="398"/>
        <v/>
      </c>
      <c r="JS91" t="str">
        <f t="shared" ca="1" si="398"/>
        <v/>
      </c>
      <c r="KD91">
        <v>2</v>
      </c>
      <c r="KE91" t="str">
        <f t="shared" ref="KE91:KE109" ca="1" si="408">JY7</f>
        <v/>
      </c>
      <c r="KF91" t="str">
        <f ca="1">_xlfn.IFNA(IF(VLOOKUP($KE91,Tabela1[#All],6,FALSE)&lt;&gt;0,VLOOKUP($KE91,Tabela1[#All],6,FALSE),""),"")</f>
        <v/>
      </c>
      <c r="KG91" t="str">
        <f ca="1">_xlfn.IFNA(IF(VLOOKUP($KE91,Tabela1[#All],7,FALSE)&lt;&gt;0,VLOOKUP($KE91,Tabela1[#All],7,FALSE),""),"")</f>
        <v/>
      </c>
      <c r="KH91" t="str">
        <f ca="1">_xlfn.IFNA(IF(VLOOKUP($KE91,Tabela1[#All],8,FALSE)&lt;&gt;0,VLOOKUP($KE91,Tabela1[#All],8,FALSE),""),"")</f>
        <v/>
      </c>
      <c r="KI91" t="str">
        <f ca="1">_xlfn.IFNA(IF(VLOOKUP($KE91,Tabela1[#All],10,FALSE)&lt;&gt;"0",VLOOKUP($KE91,Tabela1[#All],10,FALSE),""),"")</f>
        <v/>
      </c>
      <c r="KJ91" t="str">
        <f t="shared" ca="1" si="362"/>
        <v/>
      </c>
      <c r="KK91" t="str">
        <f t="shared" ca="1" si="363"/>
        <v/>
      </c>
      <c r="KL91" t="str">
        <f t="shared" ca="1" si="364"/>
        <v/>
      </c>
      <c r="KM91" t="str">
        <f t="shared" ca="1" si="348"/>
        <v/>
      </c>
      <c r="KN91" t="str">
        <f t="shared" ca="1" si="349"/>
        <v/>
      </c>
      <c r="KO91" t="str">
        <f t="shared" ca="1" si="350"/>
        <v/>
      </c>
      <c r="KP91" t="str">
        <f t="shared" ca="1" si="351"/>
        <v/>
      </c>
      <c r="KQ91" t="str">
        <f t="shared" ca="1" si="365"/>
        <v/>
      </c>
      <c r="KR91" t="str">
        <f t="shared" ca="1" si="399"/>
        <v/>
      </c>
      <c r="KS91" t="str">
        <f t="shared" ca="1" si="399"/>
        <v/>
      </c>
      <c r="KT91" t="str">
        <f t="shared" ca="1" si="399"/>
        <v/>
      </c>
      <c r="KU91" t="str">
        <f ca="1">_xlfn.IFNA(IF(INDEX('Tabela kolorów'!$A$1:$AP$42,MATCH(KR91,'Tabela kolorów'!$A$1:$AP$1,0),MATCH(KS91,'Tabela kolorów'!$A$1:$A$42,0))=1,"+","-"),"")</f>
        <v/>
      </c>
      <c r="KV91" s="1" t="str">
        <f ca="1">_xlfn.IFNA(IF(INDEX('Tabela kolorów'!$A$1:$AP$42,MATCH(KR91,'Tabela kolorów'!$A$1:$AP$1,0),MATCH(KT91,'Tabela kolorów'!$A$1:$A$42,0))=1,"+","-"),"")</f>
        <v/>
      </c>
      <c r="KW91" s="1" t="str">
        <f ca="1">_xlfn.IFNA(IF(INDEX('Tabela kolorów'!$A$1:$AP$42,MATCH(KS91,'Tabela kolorów'!$A$1:$AP$1,0),MATCH(KT91,'Tabela kolorów'!$A$1:$A$42,0))=1,"+","-"),"")</f>
        <v/>
      </c>
      <c r="KX91" t="str">
        <f t="shared" ca="1" si="380"/>
        <v/>
      </c>
      <c r="KY91" t="str">
        <f t="shared" ca="1" si="352"/>
        <v/>
      </c>
      <c r="KZ91" t="str">
        <f t="shared" ca="1" si="353"/>
        <v/>
      </c>
      <c r="LC91">
        <v>85</v>
      </c>
      <c r="LD91" t="str">
        <f t="shared" ca="1" si="354"/>
        <v/>
      </c>
      <c r="LE91" t="str">
        <f ca="1">IF(LD91&lt;&gt;"",VLOOKUP(LD91,Tabela1[],3,FALSE),"")</f>
        <v/>
      </c>
      <c r="LF91" t="str">
        <f t="shared" ca="1" si="400"/>
        <v/>
      </c>
      <c r="LG91" t="str">
        <f t="shared" ca="1" si="400"/>
        <v/>
      </c>
      <c r="LH91" t="str">
        <f t="shared" ca="1" si="400"/>
        <v/>
      </c>
      <c r="LI91" t="str">
        <f t="shared" ca="1" si="400"/>
        <v/>
      </c>
      <c r="LJ91" t="str">
        <f t="shared" ca="1" si="400"/>
        <v/>
      </c>
      <c r="LK91" t="str">
        <f t="shared" ca="1" si="400"/>
        <v/>
      </c>
      <c r="LL91" t="str">
        <f t="shared" ca="1" si="400"/>
        <v/>
      </c>
      <c r="LM91" t="str">
        <f t="shared" ca="1" si="400"/>
        <v/>
      </c>
    </row>
    <row r="92" spans="12:325" x14ac:dyDescent="0.3">
      <c r="L92" s="679">
        <v>1</v>
      </c>
      <c r="M92" s="677" t="str" cm="1">
        <f t="array" aca="1" ref="M92" ca="1">IFERROR(OFFSET('Wybór ubrań'!E3,0,MATCH(L$91&amp;VLOOKUP($M$4,Lista[],5,FALSE),'Wybór ubrań'!F1:ES1,0),HLOOKUP(L91&amp;VLOOKUP($M$4,Lista[],5,FALSE),'Wybór ubrań'!E84:ES85,2,FALSE)),"")</f>
        <v/>
      </c>
      <c r="N92" s="672" t="str">
        <f ca="1">_xlfn.IFNA(IF(VLOOKUP($M92,Tabela1[#All],6,FALSE)&lt;&gt;0,VLOOKUP($M92,Tabela1[#All],6,FALSE),""),"")</f>
        <v/>
      </c>
      <c r="O92" s="672" t="str">
        <f ca="1">_xlfn.IFNA(IF(VLOOKUP($M92,Tabela1[#All],7,FALSE)&lt;&gt;0,VLOOKUP($M92,Tabela1[#All],7,FALSE),""),"")</f>
        <v/>
      </c>
      <c r="P92" s="672" t="str">
        <f ca="1">_xlfn.IFNA(IF(VLOOKUP($M92,Tabela1[#All],8,FALSE)&lt;&gt;0,VLOOKUP($M92,Tabela1[#All],8,FALSE),""),"")</f>
        <v/>
      </c>
      <c r="Q92" s="684" t="str">
        <f ca="1">_xlfn.IFNA(IF(VLOOKUP($M92,Tabela1[#All],10,FALSE)&lt;&gt;"0",VLOOKUP($M92,Tabela1[#All],10,FALSE),""),"")</f>
        <v/>
      </c>
      <c r="R92" s="686" t="str">
        <f t="shared" ca="1" si="366"/>
        <v/>
      </c>
      <c r="S92" s="672" t="str">
        <f t="shared" ca="1" si="367"/>
        <v/>
      </c>
      <c r="T92" s="672" t="str">
        <f t="shared" ca="1" si="368"/>
        <v/>
      </c>
      <c r="U92" s="672" t="str">
        <f t="shared" ca="1" si="369"/>
        <v/>
      </c>
      <c r="V92" s="672" t="str">
        <f t="shared" ca="1" si="370"/>
        <v/>
      </c>
      <c r="W92" s="672" t="str">
        <f t="shared" ca="1" si="371"/>
        <v/>
      </c>
      <c r="X92" s="687" t="str">
        <f t="shared" ca="1" si="372"/>
        <v/>
      </c>
      <c r="Y92" s="686" t="str">
        <f t="shared" ca="1" si="378"/>
        <v/>
      </c>
      <c r="Z92" s="672" t="str">
        <f t="shared" ca="1" si="402"/>
        <v/>
      </c>
      <c r="AA92" s="672" t="str">
        <f t="shared" ca="1" si="402"/>
        <v/>
      </c>
      <c r="AB92" s="679" t="str">
        <f t="shared" ca="1" si="402"/>
        <v/>
      </c>
      <c r="AC92" s="685" t="str">
        <f ca="1">_xlfn.IFNA(IF(INDEX('Tabela kolorów'!$A$1:$AP$42,MATCH(Z92,'Tabela kolorów'!$A$1:$AP$1,0),MATCH(AA92,'Tabela kolorów'!$A$1:$A$42,0))=1,"+","-"),"")</f>
        <v/>
      </c>
      <c r="AD92" s="10" t="str">
        <f ca="1">_xlfn.IFNA(IF(INDEX('Tabela kolorów'!$A$1:$AP$42,MATCH(Z92,'Tabela kolorów'!$A$1:$AP$1,0),MATCH(AB92,'Tabela kolorów'!$A$1:$A$42,0))=1,"+","-"),"")</f>
        <v/>
      </c>
      <c r="AE92" s="10" t="str">
        <f ca="1">_xlfn.IFNA(IF(INDEX('Tabela kolorów'!$A$1:$AP$42,MATCH(AA92,'Tabela kolorów'!$A$1:$AP$1,0),MATCH(AB92,'Tabela kolorów'!$A$1:$A$42,0))=1,"+","-"),"")</f>
        <v/>
      </c>
      <c r="AF92" s="679" t="str">
        <f t="shared" ca="1" si="379"/>
        <v/>
      </c>
      <c r="AG92" s="688" t="str">
        <f t="shared" ca="1" si="373"/>
        <v/>
      </c>
      <c r="AH92" s="701" t="str">
        <f t="shared" ca="1" si="374"/>
        <v/>
      </c>
      <c r="AK92" s="10">
        <v>85</v>
      </c>
      <c r="AL92" s="672" t="str">
        <f t="shared" ca="1" si="355"/>
        <v/>
      </c>
      <c r="AM92" s="672" t="str">
        <f ca="1">IF(AL92&lt;&gt;"",VLOOKUP(AL92,Tabela1[],3,FALSE),"")</f>
        <v/>
      </c>
      <c r="AN92" s="672" t="str">
        <f t="shared" ca="1" si="401"/>
        <v/>
      </c>
      <c r="AO92" s="672" t="str">
        <f t="shared" ca="1" si="401"/>
        <v/>
      </c>
      <c r="AP92" s="672" t="str">
        <f t="shared" ca="1" si="401"/>
        <v/>
      </c>
      <c r="AQ92" s="672" t="str">
        <f t="shared" ca="1" si="401"/>
        <v/>
      </c>
      <c r="AR92" s="672" t="str">
        <f t="shared" ca="1" si="401"/>
        <v/>
      </c>
      <c r="AS92" s="672" t="str">
        <f t="shared" ca="1" si="401"/>
        <v/>
      </c>
      <c r="AT92" s="672" t="str">
        <f t="shared" ca="1" si="401"/>
        <v/>
      </c>
      <c r="AU92" s="672" t="str">
        <f t="shared" ca="1" si="401"/>
        <v/>
      </c>
      <c r="BG92" s="392"/>
      <c r="BH92">
        <v>3</v>
      </c>
      <c r="BI92" t="str">
        <f t="shared" ca="1" si="403"/>
        <v/>
      </c>
      <c r="BJ92" t="str">
        <f ca="1">_xlfn.IFNA(IF(VLOOKUP($BI92,Tabela1[#All],6,FALSE)&lt;&gt;0,VLOOKUP($BI92,Tabela1[#All],6,FALSE),""),"")</f>
        <v/>
      </c>
      <c r="BK92" t="str">
        <f ca="1">_xlfn.IFNA(IF(VLOOKUP($BI92,Tabela1[#All],7,FALSE)&lt;&gt;0,VLOOKUP($BI92,Tabela1[#All],7,FALSE),""),"")</f>
        <v/>
      </c>
      <c r="BL92" t="str">
        <f ca="1">_xlfn.IFNA(IF(VLOOKUP($BI92,Tabela1[#All],8,FALSE)&lt;&gt;0,VLOOKUP($BI92,Tabela1[#All],8,FALSE),""),"")</f>
        <v/>
      </c>
      <c r="BM92" t="str">
        <f ca="1">_xlfn.IFNA(IF(VLOOKUP($BI92,Tabela1[#All],10,FALSE)&lt;&gt;"0",VLOOKUP($BI92,Tabela1[#All],10,FALSE),""),"")</f>
        <v/>
      </c>
      <c r="BN92" t="str">
        <f t="shared" ca="1" si="293"/>
        <v/>
      </c>
      <c r="BO92" t="str">
        <f t="shared" ca="1" si="294"/>
        <v/>
      </c>
      <c r="BP92" t="str">
        <f t="shared" ca="1" si="295"/>
        <v/>
      </c>
      <c r="BQ92" t="str">
        <f t="shared" ca="1" si="296"/>
        <v/>
      </c>
      <c r="BR92" t="str">
        <f t="shared" ca="1" si="297"/>
        <v/>
      </c>
      <c r="BS92" t="str">
        <f t="shared" ca="1" si="298"/>
        <v/>
      </c>
      <c r="BT92" t="str">
        <f t="shared" ca="1" si="299"/>
        <v/>
      </c>
      <c r="BU92" t="str">
        <f t="shared" ca="1" si="356"/>
        <v/>
      </c>
      <c r="BV92" t="str">
        <f t="shared" ca="1" si="389"/>
        <v/>
      </c>
      <c r="BW92" t="str">
        <f t="shared" ca="1" si="389"/>
        <v/>
      </c>
      <c r="BX92" t="str">
        <f t="shared" ca="1" si="389"/>
        <v/>
      </c>
      <c r="BY92" t="str">
        <f ca="1">_xlfn.IFNA(IF(INDEX('Tabela kolorów'!$A$1:$AP$42,MATCH(BV92,'Tabela kolorów'!$A$1:$AP$1,0),MATCH(BW92,'Tabela kolorów'!$A$1:$A$42,0))=1,"+","-"),"")</f>
        <v/>
      </c>
      <c r="BZ92" s="1" t="str">
        <f ca="1">_xlfn.IFNA(IF(INDEX('Tabela kolorów'!$A$1:$AP$42,MATCH(BV92,'Tabela kolorów'!$A$1:$AP$1,0),MATCH(BX92,'Tabela kolorów'!$A$1:$A$42,0))=1,"+","-"),"")</f>
        <v/>
      </c>
      <c r="CA92" s="1" t="str">
        <f ca="1">_xlfn.IFNA(IF(INDEX('Tabela kolorów'!$A$1:$AP$42,MATCH(BW92,'Tabela kolorów'!$A$1:$AP$1,0),MATCH(BX92,'Tabela kolorów'!$A$1:$A$42,0))=1,"+","-"),"")</f>
        <v/>
      </c>
      <c r="CB92" t="str">
        <f t="shared" ca="1" si="357"/>
        <v/>
      </c>
      <c r="CC92" t="str">
        <f t="shared" ca="1" si="300"/>
        <v/>
      </c>
      <c r="CD92" t="str">
        <f t="shared" ca="1" si="301"/>
        <v/>
      </c>
      <c r="CG92">
        <v>86</v>
      </c>
      <c r="CH92" t="str">
        <f t="shared" ca="1" si="302"/>
        <v/>
      </c>
      <c r="CI92" t="str">
        <f ca="1">IF(CH92&lt;&gt;"",VLOOKUP(CH92,Tabela1[],3,FALSE),"")</f>
        <v/>
      </c>
      <c r="CJ92" t="str">
        <f t="shared" ca="1" si="390"/>
        <v/>
      </c>
      <c r="CK92" t="str">
        <f t="shared" ca="1" si="390"/>
        <v/>
      </c>
      <c r="CL92" t="str">
        <f t="shared" ca="1" si="390"/>
        <v/>
      </c>
      <c r="CM92" t="str">
        <f t="shared" ca="1" si="390"/>
        <v/>
      </c>
      <c r="CN92" t="str">
        <f t="shared" ca="1" si="390"/>
        <v/>
      </c>
      <c r="CO92" t="str">
        <f t="shared" ca="1" si="390"/>
        <v/>
      </c>
      <c r="CP92" t="str">
        <f t="shared" ca="1" si="390"/>
        <v/>
      </c>
      <c r="CQ92" t="str">
        <f t="shared" ca="1" si="390"/>
        <v/>
      </c>
      <c r="DB92">
        <v>3</v>
      </c>
      <c r="DC92" t="str">
        <f t="shared" ca="1" si="404"/>
        <v/>
      </c>
      <c r="DD92" t="str">
        <f ca="1">_xlfn.IFNA(IF(VLOOKUP($DC92,Tabela1[#All],6,FALSE)&lt;&gt;0,VLOOKUP($DC92,Tabela1[#All],6,FALSE),""),"")</f>
        <v/>
      </c>
      <c r="DE92" t="str">
        <f ca="1">_xlfn.IFNA(IF(VLOOKUP($DC92,Tabela1[#All],7,FALSE)&lt;&gt;0,VLOOKUP($DC92,Tabela1[#All],7,FALSE),""),"")</f>
        <v/>
      </c>
      <c r="DF92" t="str">
        <f ca="1">_xlfn.IFNA(IF(VLOOKUP($DC92,Tabela1[#All],8,FALSE)&lt;&gt;0,VLOOKUP($DC92,Tabela1[#All],8,FALSE),""),"")</f>
        <v/>
      </c>
      <c r="DG92" t="str">
        <f ca="1">_xlfn.IFNA(IF(VLOOKUP($DC92,Tabela1[#All],10,FALSE)&lt;&gt;"0",VLOOKUP($DC92,Tabela1[#All],10,FALSE),""),"")</f>
        <v/>
      </c>
      <c r="DH92" t="str">
        <f t="shared" ca="1" si="304"/>
        <v/>
      </c>
      <c r="DI92" t="str">
        <f t="shared" ca="1" si="305"/>
        <v/>
      </c>
      <c r="DJ92" t="str">
        <f t="shared" ca="1" si="306"/>
        <v/>
      </c>
      <c r="DK92" t="str">
        <f t="shared" ca="1" si="307"/>
        <v/>
      </c>
      <c r="DL92" t="str">
        <f t="shared" ca="1" si="308"/>
        <v/>
      </c>
      <c r="DM92" t="str">
        <f t="shared" ca="1" si="309"/>
        <v/>
      </c>
      <c r="DN92" t="str">
        <f t="shared" ca="1" si="310"/>
        <v/>
      </c>
      <c r="DO92" t="str">
        <f t="shared" ca="1" si="382"/>
        <v/>
      </c>
      <c r="DP92" t="str">
        <f t="shared" ca="1" si="391"/>
        <v/>
      </c>
      <c r="DQ92" t="str">
        <f t="shared" ca="1" si="391"/>
        <v/>
      </c>
      <c r="DR92" t="str">
        <f t="shared" ca="1" si="391"/>
        <v/>
      </c>
      <c r="DS92" t="str">
        <f ca="1">_xlfn.IFNA(IF(INDEX('Tabela kolorów'!$A$1:$AP$42,MATCH(DP92,'Tabela kolorów'!$A$1:$AP$1,0),MATCH(DQ92,'Tabela kolorów'!$A$1:$A$42,0))=1,"+","-"),"")</f>
        <v/>
      </c>
      <c r="DT92" s="1" t="str">
        <f ca="1">_xlfn.IFNA(IF(INDEX('Tabela kolorów'!$A$1:$AP$42,MATCH(DP92,'Tabela kolorów'!$A$1:$AP$1,0),MATCH(DR92,'Tabela kolorów'!$A$1:$A$42,0))=1,"+","-"),"")</f>
        <v/>
      </c>
      <c r="DU92" s="1" t="str">
        <f ca="1">_xlfn.IFNA(IF(INDEX('Tabela kolorów'!$A$1:$AP$42,MATCH(DQ92,'Tabela kolorów'!$A$1:$AP$1,0),MATCH(DR92,'Tabela kolorów'!$A$1:$A$42,0))=1,"+","-"),"")</f>
        <v/>
      </c>
      <c r="DV92" t="str">
        <f t="shared" ca="1" si="358"/>
        <v/>
      </c>
      <c r="DW92" t="str">
        <f t="shared" ca="1" si="311"/>
        <v/>
      </c>
      <c r="DX92" t="str">
        <f t="shared" ca="1" si="312"/>
        <v/>
      </c>
      <c r="EA92">
        <v>86</v>
      </c>
      <c r="EB92" t="str">
        <f t="shared" ca="1" si="313"/>
        <v/>
      </c>
      <c r="EC92" t="str">
        <f ca="1">IF(EB92&lt;&gt;"",VLOOKUP(EB92,Tabela1[],3,FALSE),"")</f>
        <v/>
      </c>
      <c r="ED92" t="str">
        <f t="shared" ca="1" si="392"/>
        <v/>
      </c>
      <c r="EE92" t="str">
        <f t="shared" ca="1" si="392"/>
        <v/>
      </c>
      <c r="EF92" t="str">
        <f t="shared" ca="1" si="392"/>
        <v/>
      </c>
      <c r="EG92" t="str">
        <f t="shared" ca="1" si="392"/>
        <v/>
      </c>
      <c r="EH92" t="str">
        <f t="shared" ca="1" si="392"/>
        <v/>
      </c>
      <c r="EI92" t="str">
        <f t="shared" ca="1" si="392"/>
        <v/>
      </c>
      <c r="EJ92" t="str">
        <f t="shared" ca="1" si="392"/>
        <v/>
      </c>
      <c r="EK92" t="str">
        <f t="shared" ca="1" si="392"/>
        <v/>
      </c>
      <c r="EV92">
        <v>3</v>
      </c>
      <c r="EW92" t="str">
        <f t="shared" ca="1" si="405"/>
        <v/>
      </c>
      <c r="EX92" t="str">
        <f ca="1">_xlfn.IFNA(IF(VLOOKUP($EW92,Tabela1[#All],6,FALSE)&lt;&gt;0,VLOOKUP($EW92,Tabela1[#All],6,FALSE),""),"")</f>
        <v/>
      </c>
      <c r="EY92" t="str">
        <f ca="1">_xlfn.IFNA(IF(VLOOKUP($EW92,Tabela1[#All],7,FALSE)&lt;&gt;0,VLOOKUP($EW92,Tabela1[#All],7,FALSE),""),"")</f>
        <v/>
      </c>
      <c r="EZ92" t="str">
        <f ca="1">_xlfn.IFNA(IF(VLOOKUP($EW92,Tabela1[#All],8,FALSE)&lt;&gt;0,VLOOKUP($EW92,Tabela1[#All],8,FALSE),""),"")</f>
        <v/>
      </c>
      <c r="FA92" t="str">
        <f ca="1">_xlfn.IFNA(IF(VLOOKUP($EW92,Tabela1[#All],10,FALSE)&lt;&gt;"0",VLOOKUP($EW92,Tabela1[#All],10,FALSE),""),"")</f>
        <v/>
      </c>
      <c r="FB92" t="str">
        <f t="shared" ca="1" si="315"/>
        <v/>
      </c>
      <c r="FC92" t="str">
        <f t="shared" ca="1" si="316"/>
        <v/>
      </c>
      <c r="FD92" t="str">
        <f t="shared" ca="1" si="317"/>
        <v/>
      </c>
      <c r="FE92" t="str">
        <f t="shared" ca="1" si="318"/>
        <v/>
      </c>
      <c r="FF92" t="str">
        <f t="shared" ca="1" si="319"/>
        <v/>
      </c>
      <c r="FG92" t="str">
        <f t="shared" ca="1" si="320"/>
        <v/>
      </c>
      <c r="FH92" t="str">
        <f t="shared" ca="1" si="321"/>
        <v/>
      </c>
      <c r="FI92" t="str">
        <f t="shared" ca="1" si="359"/>
        <v/>
      </c>
      <c r="FJ92" t="str">
        <f t="shared" ca="1" si="393"/>
        <v/>
      </c>
      <c r="FK92" t="str">
        <f t="shared" ca="1" si="393"/>
        <v/>
      </c>
      <c r="FL92" t="str">
        <f t="shared" ca="1" si="393"/>
        <v/>
      </c>
      <c r="FM92" t="str">
        <f ca="1">_xlfn.IFNA(IF(INDEX('Tabela kolorów'!$A$1:$AP$42,MATCH(FJ92,'Tabela kolorów'!$A$1:$AP$1,0),MATCH(FK92,'Tabela kolorów'!$A$1:$A$42,0))=1,"+","-"),"")</f>
        <v/>
      </c>
      <c r="FN92" s="1" t="str">
        <f ca="1">_xlfn.IFNA(IF(INDEX('Tabela kolorów'!$A$1:$AP$42,MATCH(FJ92,'Tabela kolorów'!$A$1:$AP$1,0),MATCH(FL92,'Tabela kolorów'!$A$1:$A$42,0))=1,"+","-"),"")</f>
        <v/>
      </c>
      <c r="FO92" s="1" t="str">
        <f ca="1">_xlfn.IFNA(IF(INDEX('Tabela kolorów'!$A$1:$AP$42,MATCH(FK92,'Tabela kolorów'!$A$1:$AP$1,0),MATCH(FL92,'Tabela kolorów'!$A$1:$A$42,0))=1,"+","-"),"")</f>
        <v/>
      </c>
      <c r="FP92" t="str">
        <f t="shared" ca="1" si="375"/>
        <v/>
      </c>
      <c r="FQ92" t="str">
        <f t="shared" ca="1" si="322"/>
        <v/>
      </c>
      <c r="FR92" t="str">
        <f t="shared" ca="1" si="323"/>
        <v/>
      </c>
      <c r="FU92">
        <v>86</v>
      </c>
      <c r="FV92" t="str">
        <f t="shared" ca="1" si="324"/>
        <v/>
      </c>
      <c r="FW92" t="str">
        <f ca="1">IF(FV92&lt;&gt;"",VLOOKUP(FV92,Tabela1[],3,FALSE),"")</f>
        <v/>
      </c>
      <c r="FX92" t="str">
        <f t="shared" ca="1" si="394"/>
        <v/>
      </c>
      <c r="FY92" t="str">
        <f t="shared" ca="1" si="394"/>
        <v/>
      </c>
      <c r="FZ92" t="str">
        <f t="shared" ca="1" si="394"/>
        <v/>
      </c>
      <c r="GA92" t="str">
        <f t="shared" ca="1" si="394"/>
        <v/>
      </c>
      <c r="GB92" t="str">
        <f t="shared" ca="1" si="394"/>
        <v/>
      </c>
      <c r="GC92" t="str">
        <f t="shared" ca="1" si="394"/>
        <v/>
      </c>
      <c r="GD92" t="str">
        <f t="shared" ca="1" si="394"/>
        <v/>
      </c>
      <c r="GE92" t="str">
        <f t="shared" ca="1" si="394"/>
        <v/>
      </c>
      <c r="GP92">
        <v>3</v>
      </c>
      <c r="GQ92" t="str">
        <f t="shared" ca="1" si="406"/>
        <v/>
      </c>
      <c r="GR92" t="str">
        <f ca="1">_xlfn.IFNA(IF(VLOOKUP($GQ92,Tabela1[#All],6,FALSE)&lt;&gt;0,VLOOKUP($GQ92,Tabela1[#All],6,FALSE),""),"")</f>
        <v/>
      </c>
      <c r="GS92" t="str">
        <f ca="1">_xlfn.IFNA(IF(VLOOKUP($GQ92,Tabela1[#All],7,FALSE)&lt;&gt;0,VLOOKUP($GQ92,Tabela1[#All],7,FALSE),""),"")</f>
        <v/>
      </c>
      <c r="GT92" t="str">
        <f ca="1">_xlfn.IFNA(IF(VLOOKUP($GQ92,Tabela1[#All],8,FALSE)&lt;&gt;0,VLOOKUP($GQ92,Tabela1[#All],8,FALSE),""),"")</f>
        <v/>
      </c>
      <c r="GU92" t="str">
        <f ca="1">_xlfn.IFNA(IF(VLOOKUP($GQ92,Tabela1[#All],10,FALSE)&lt;&gt;"0",VLOOKUP($GQ92,Tabela1[#All],10,FALSE),""),"")</f>
        <v/>
      </c>
      <c r="GV92" t="str">
        <f t="shared" ca="1" si="326"/>
        <v/>
      </c>
      <c r="GW92" t="str">
        <f t="shared" ca="1" si="327"/>
        <v/>
      </c>
      <c r="GX92" t="str">
        <f t="shared" ca="1" si="328"/>
        <v/>
      </c>
      <c r="GY92" t="str">
        <f t="shared" ca="1" si="329"/>
        <v/>
      </c>
      <c r="GZ92" t="str">
        <f t="shared" ca="1" si="330"/>
        <v/>
      </c>
      <c r="HA92" t="str">
        <f t="shared" ca="1" si="331"/>
        <v/>
      </c>
      <c r="HB92" t="str">
        <f t="shared" ca="1" si="332"/>
        <v/>
      </c>
      <c r="HC92" t="str">
        <f t="shared" ca="1" si="360"/>
        <v/>
      </c>
      <c r="HD92" t="str">
        <f t="shared" ca="1" si="395"/>
        <v/>
      </c>
      <c r="HE92" t="str">
        <f t="shared" ca="1" si="395"/>
        <v/>
      </c>
      <c r="HF92" t="str">
        <f t="shared" ca="1" si="395"/>
        <v/>
      </c>
      <c r="HG92" t="str">
        <f ca="1">_xlfn.IFNA(IF(INDEX('Tabela kolorów'!$A$1:$AP$42,MATCH(HD92,'Tabela kolorów'!$A$1:$AP$1,0),MATCH(HE92,'Tabela kolorów'!$A$1:$A$42,0))=1,"+","-"),"")</f>
        <v/>
      </c>
      <c r="HH92" s="1" t="str">
        <f ca="1">_xlfn.IFNA(IF(INDEX('Tabela kolorów'!$A$1:$AP$42,MATCH(HD92,'Tabela kolorów'!$A$1:$AP$1,0),MATCH(HF92,'Tabela kolorów'!$A$1:$A$42,0))=1,"+","-"),"")</f>
        <v/>
      </c>
      <c r="HI92" s="1" t="str">
        <f ca="1">_xlfn.IFNA(IF(INDEX('Tabela kolorów'!$A$1:$AP$42,MATCH(HE92,'Tabela kolorów'!$A$1:$AP$1,0),MATCH(HF92,'Tabela kolorów'!$A$1:$A$42,0))=1,"+","-"),"")</f>
        <v/>
      </c>
      <c r="HJ92" t="str">
        <f t="shared" ca="1" si="376"/>
        <v/>
      </c>
      <c r="HK92" t="str">
        <f t="shared" ca="1" si="333"/>
        <v/>
      </c>
      <c r="HL92" t="str">
        <f t="shared" ca="1" si="334"/>
        <v/>
      </c>
      <c r="HO92">
        <v>86</v>
      </c>
      <c r="HP92" t="str">
        <f t="shared" ca="1" si="335"/>
        <v/>
      </c>
      <c r="HQ92" t="str">
        <f ca="1">IF(HP92&lt;&gt;"",VLOOKUP(HP92,Tabela1[],3,FALSE),"")</f>
        <v/>
      </c>
      <c r="HR92" t="str">
        <f t="shared" ca="1" si="396"/>
        <v/>
      </c>
      <c r="HS92" t="str">
        <f t="shared" ca="1" si="396"/>
        <v/>
      </c>
      <c r="HT92" t="str">
        <f t="shared" ca="1" si="396"/>
        <v/>
      </c>
      <c r="HU92" t="str">
        <f t="shared" ca="1" si="396"/>
        <v/>
      </c>
      <c r="HV92" t="str">
        <f t="shared" ca="1" si="396"/>
        <v/>
      </c>
      <c r="HW92" t="str">
        <f t="shared" ca="1" si="396"/>
        <v/>
      </c>
      <c r="HX92" t="str">
        <f t="shared" ca="1" si="396"/>
        <v/>
      </c>
      <c r="HY92" t="str">
        <f t="shared" ca="1" si="396"/>
        <v/>
      </c>
      <c r="IJ92">
        <v>3</v>
      </c>
      <c r="IK92" t="str">
        <f t="shared" ca="1" si="407"/>
        <v/>
      </c>
      <c r="IL92" t="str">
        <f ca="1">_xlfn.IFNA(IF(VLOOKUP($IK92,Tabela1[#All],6,FALSE)&lt;&gt;0,VLOOKUP($IK92,Tabela1[#All],6,FALSE),""),"")</f>
        <v/>
      </c>
      <c r="IM92" t="str">
        <f ca="1">_xlfn.IFNA(IF(VLOOKUP($IK92,Tabela1[#All],7,FALSE)&lt;&gt;0,VLOOKUP($IK92,Tabela1[#All],7,FALSE),""),"")</f>
        <v/>
      </c>
      <c r="IN92" t="str">
        <f ca="1">_xlfn.IFNA(IF(VLOOKUP($IK92,Tabela1[#All],8,FALSE)&lt;&gt;0,VLOOKUP($IK92,Tabela1[#All],8,FALSE),""),"")</f>
        <v/>
      </c>
      <c r="IO92" t="str">
        <f ca="1">_xlfn.IFNA(IF(VLOOKUP($IK92,Tabela1[#All],10,FALSE)&lt;&gt;"0",VLOOKUP($IK92,Tabela1[#All],10,FALSE),""),"")</f>
        <v/>
      </c>
      <c r="IP92" t="str">
        <f t="shared" ca="1" si="337"/>
        <v/>
      </c>
      <c r="IQ92" t="str">
        <f t="shared" ca="1" si="338"/>
        <v/>
      </c>
      <c r="IR92" t="str">
        <f t="shared" ca="1" si="339"/>
        <v/>
      </c>
      <c r="IS92" t="str">
        <f t="shared" ca="1" si="340"/>
        <v/>
      </c>
      <c r="IT92" t="str">
        <f t="shared" ca="1" si="341"/>
        <v/>
      </c>
      <c r="IU92" t="str">
        <f t="shared" ca="1" si="342"/>
        <v/>
      </c>
      <c r="IV92" t="str">
        <f t="shared" ca="1" si="343"/>
        <v/>
      </c>
      <c r="IW92" t="str">
        <f t="shared" ca="1" si="361"/>
        <v/>
      </c>
      <c r="IX92" t="str">
        <f t="shared" ca="1" si="397"/>
        <v/>
      </c>
      <c r="IY92" t="str">
        <f t="shared" ca="1" si="397"/>
        <v/>
      </c>
      <c r="IZ92" t="str">
        <f t="shared" ca="1" si="397"/>
        <v/>
      </c>
      <c r="JA92" t="str">
        <f ca="1">_xlfn.IFNA(IF(INDEX('Tabela kolorów'!$A$1:$AP$42,MATCH(IX92,'Tabela kolorów'!$A$1:$AP$1,0),MATCH(IY92,'Tabela kolorów'!$A$1:$A$42,0))=1,"+","-"),"")</f>
        <v/>
      </c>
      <c r="JB92" s="1" t="str">
        <f ca="1">_xlfn.IFNA(IF(INDEX('Tabela kolorów'!$A$1:$AP$42,MATCH(IX92,'Tabela kolorów'!$A$1:$AP$1,0),MATCH(IZ92,'Tabela kolorów'!$A$1:$A$42,0))=1,"+","-"),"")</f>
        <v/>
      </c>
      <c r="JC92" s="1" t="str">
        <f ca="1">_xlfn.IFNA(IF(INDEX('Tabela kolorów'!$A$1:$AP$42,MATCH(IY92,'Tabela kolorów'!$A$1:$AP$1,0),MATCH(IZ92,'Tabela kolorów'!$A$1:$A$42,0))=1,"+","-"),"")</f>
        <v/>
      </c>
      <c r="JD92" t="str">
        <f t="shared" ca="1" si="377"/>
        <v/>
      </c>
      <c r="JE92" t="str">
        <f t="shared" ca="1" si="344"/>
        <v/>
      </c>
      <c r="JF92" t="str">
        <f t="shared" ca="1" si="345"/>
        <v/>
      </c>
      <c r="JI92">
        <v>86</v>
      </c>
      <c r="JJ92" t="str">
        <f t="shared" ca="1" si="346"/>
        <v/>
      </c>
      <c r="JK92" t="str">
        <f ca="1">IF(JJ92&lt;&gt;"",VLOOKUP(JJ92,Tabela1[],3,FALSE),"")</f>
        <v/>
      </c>
      <c r="JL92" t="str">
        <f t="shared" ca="1" si="398"/>
        <v/>
      </c>
      <c r="JM92" t="str">
        <f t="shared" ca="1" si="398"/>
        <v/>
      </c>
      <c r="JN92" t="str">
        <f t="shared" ca="1" si="398"/>
        <v/>
      </c>
      <c r="JO92" t="str">
        <f t="shared" ca="1" si="398"/>
        <v/>
      </c>
      <c r="JP92" t="str">
        <f t="shared" ca="1" si="398"/>
        <v/>
      </c>
      <c r="JQ92" t="str">
        <f t="shared" ca="1" si="398"/>
        <v/>
      </c>
      <c r="JR92" t="str">
        <f t="shared" ca="1" si="398"/>
        <v/>
      </c>
      <c r="JS92" t="str">
        <f t="shared" ca="1" si="398"/>
        <v/>
      </c>
      <c r="KD92">
        <v>3</v>
      </c>
      <c r="KE92" t="str">
        <f t="shared" ca="1" si="408"/>
        <v/>
      </c>
      <c r="KF92" t="str">
        <f ca="1">_xlfn.IFNA(IF(VLOOKUP($KE92,Tabela1[#All],6,FALSE)&lt;&gt;0,VLOOKUP($KE92,Tabela1[#All],6,FALSE),""),"")</f>
        <v/>
      </c>
      <c r="KG92" t="str">
        <f ca="1">_xlfn.IFNA(IF(VLOOKUP($KE92,Tabela1[#All],7,FALSE)&lt;&gt;0,VLOOKUP($KE92,Tabela1[#All],7,FALSE),""),"")</f>
        <v/>
      </c>
      <c r="KH92" t="str">
        <f ca="1">_xlfn.IFNA(IF(VLOOKUP($KE92,Tabela1[#All],8,FALSE)&lt;&gt;0,VLOOKUP($KE92,Tabela1[#All],8,FALSE),""),"")</f>
        <v/>
      </c>
      <c r="KI92" t="str">
        <f ca="1">_xlfn.IFNA(IF(VLOOKUP($KE92,Tabela1[#All],10,FALSE)&lt;&gt;"0",VLOOKUP($KE92,Tabela1[#All],10,FALSE),""),"")</f>
        <v/>
      </c>
      <c r="KJ92" t="str">
        <f t="shared" ca="1" si="362"/>
        <v/>
      </c>
      <c r="KK92" t="str">
        <f t="shared" ca="1" si="363"/>
        <v/>
      </c>
      <c r="KL92" t="str">
        <f t="shared" ca="1" si="364"/>
        <v/>
      </c>
      <c r="KM92" t="str">
        <f t="shared" ca="1" si="348"/>
        <v/>
      </c>
      <c r="KN92" t="str">
        <f t="shared" ca="1" si="349"/>
        <v/>
      </c>
      <c r="KO92" t="str">
        <f t="shared" ca="1" si="350"/>
        <v/>
      </c>
      <c r="KP92" t="str">
        <f t="shared" ca="1" si="351"/>
        <v/>
      </c>
      <c r="KQ92" t="str">
        <f t="shared" ca="1" si="365"/>
        <v/>
      </c>
      <c r="KR92" t="str">
        <f t="shared" ca="1" si="399"/>
        <v/>
      </c>
      <c r="KS92" t="str">
        <f t="shared" ca="1" si="399"/>
        <v/>
      </c>
      <c r="KT92" t="str">
        <f t="shared" ca="1" si="399"/>
        <v/>
      </c>
      <c r="KU92" t="str">
        <f ca="1">_xlfn.IFNA(IF(INDEX('Tabela kolorów'!$A$1:$AP$42,MATCH(KR92,'Tabela kolorów'!$A$1:$AP$1,0),MATCH(KS92,'Tabela kolorów'!$A$1:$A$42,0))=1,"+","-"),"")</f>
        <v/>
      </c>
      <c r="KV92" s="1" t="str">
        <f ca="1">_xlfn.IFNA(IF(INDEX('Tabela kolorów'!$A$1:$AP$42,MATCH(KR92,'Tabela kolorów'!$A$1:$AP$1,0),MATCH(KT92,'Tabela kolorów'!$A$1:$A$42,0))=1,"+","-"),"")</f>
        <v/>
      </c>
      <c r="KW92" s="1" t="str">
        <f ca="1">_xlfn.IFNA(IF(INDEX('Tabela kolorów'!$A$1:$AP$42,MATCH(KS92,'Tabela kolorów'!$A$1:$AP$1,0),MATCH(KT92,'Tabela kolorów'!$A$1:$A$42,0))=1,"+","-"),"")</f>
        <v/>
      </c>
      <c r="KX92" t="str">
        <f t="shared" ca="1" si="380"/>
        <v/>
      </c>
      <c r="KY92" t="str">
        <f t="shared" ca="1" si="352"/>
        <v/>
      </c>
      <c r="KZ92" t="str">
        <f t="shared" ca="1" si="353"/>
        <v/>
      </c>
      <c r="LC92">
        <v>86</v>
      </c>
      <c r="LD92" t="str">
        <f t="shared" ca="1" si="354"/>
        <v/>
      </c>
      <c r="LE92" t="str">
        <f ca="1">IF(LD92&lt;&gt;"",VLOOKUP(LD92,Tabela1[],3,FALSE),"")</f>
        <v/>
      </c>
      <c r="LF92" t="str">
        <f t="shared" ca="1" si="400"/>
        <v/>
      </c>
      <c r="LG92" t="str">
        <f t="shared" ca="1" si="400"/>
        <v/>
      </c>
      <c r="LH92" t="str">
        <f t="shared" ca="1" si="400"/>
        <v/>
      </c>
      <c r="LI92" t="str">
        <f t="shared" ca="1" si="400"/>
        <v/>
      </c>
      <c r="LJ92" t="str">
        <f t="shared" ca="1" si="400"/>
        <v/>
      </c>
      <c r="LK92" t="str">
        <f t="shared" ca="1" si="400"/>
        <v/>
      </c>
      <c r="LL92" t="str">
        <f t="shared" ca="1" si="400"/>
        <v/>
      </c>
      <c r="LM92" t="str">
        <f t="shared" ca="1" si="400"/>
        <v/>
      </c>
    </row>
    <row r="93" spans="12:325" x14ac:dyDescent="0.3">
      <c r="L93" s="679">
        <v>2</v>
      </c>
      <c r="N93" s="672" t="str">
        <f>_xlfn.IFNA(IF(VLOOKUP($M93,Tabela1[#All],6,FALSE)&lt;&gt;0,VLOOKUP($M93,Tabela1[#All],6,FALSE),""),"")</f>
        <v/>
      </c>
      <c r="O93" s="672" t="str">
        <f>_xlfn.IFNA(IF(VLOOKUP($M93,Tabela1[#All],7,FALSE)&lt;&gt;0,VLOOKUP($M93,Tabela1[#All],7,FALSE),""),"")</f>
        <v/>
      </c>
      <c r="P93" s="672" t="str">
        <f>_xlfn.IFNA(IF(VLOOKUP($M93,Tabela1[#All],8,FALSE)&lt;&gt;0,VLOOKUP($M93,Tabela1[#All],8,FALSE),""),"")</f>
        <v/>
      </c>
      <c r="Q93" s="684" t="str">
        <f>_xlfn.IFNA(IF(VLOOKUP($M93,Tabela1[#All],10,FALSE)&lt;&gt;"0",VLOOKUP($M93,Tabela1[#All],10,FALSE),""),"")</f>
        <v/>
      </c>
      <c r="R93" s="686" t="str">
        <f t="shared" si="366"/>
        <v/>
      </c>
      <c r="S93" s="672" t="str">
        <f t="shared" si="367"/>
        <v/>
      </c>
      <c r="T93" s="672" t="str">
        <f t="shared" si="368"/>
        <v/>
      </c>
      <c r="U93" s="672" t="str">
        <f t="shared" si="369"/>
        <v/>
      </c>
      <c r="V93" s="672" t="str">
        <f t="shared" si="370"/>
        <v/>
      </c>
      <c r="W93" s="672" t="str">
        <f t="shared" si="371"/>
        <v/>
      </c>
      <c r="X93" s="687" t="str">
        <f t="shared" si="372"/>
        <v/>
      </c>
      <c r="Y93" s="686" t="str">
        <f t="shared" si="378"/>
        <v/>
      </c>
      <c r="Z93" s="672" t="str">
        <f t="shared" si="402"/>
        <v/>
      </c>
      <c r="AA93" s="672" t="str">
        <f t="shared" si="402"/>
        <v/>
      </c>
      <c r="AB93" s="679" t="str">
        <f t="shared" si="402"/>
        <v/>
      </c>
      <c r="AC93" s="685" t="str">
        <f>_xlfn.IFNA(IF(INDEX('Tabela kolorów'!$A$1:$AP$42,MATCH(Z93,'Tabela kolorów'!$A$1:$AP$1,0),MATCH(AA93,'Tabela kolorów'!$A$1:$A$42,0))=1,"+","-"),"")</f>
        <v/>
      </c>
      <c r="AD93" s="10" t="str">
        <f>_xlfn.IFNA(IF(INDEX('Tabela kolorów'!$A$1:$AP$42,MATCH(Z93,'Tabela kolorów'!$A$1:$AP$1,0),MATCH(AB93,'Tabela kolorów'!$A$1:$A$42,0))=1,"+","-"),"")</f>
        <v/>
      </c>
      <c r="AE93" s="10" t="str">
        <f>_xlfn.IFNA(IF(INDEX('Tabela kolorów'!$A$1:$AP$42,MATCH(AA93,'Tabela kolorów'!$A$1:$AP$1,0),MATCH(AB93,'Tabela kolorów'!$A$1:$A$42,0))=1,"+","-"),"")</f>
        <v/>
      </c>
      <c r="AF93" s="679" t="str">
        <f t="shared" si="379"/>
        <v/>
      </c>
      <c r="AG93" s="688" t="str">
        <f t="shared" si="373"/>
        <v/>
      </c>
      <c r="AH93" s="701" t="str">
        <f t="shared" si="374"/>
        <v/>
      </c>
      <c r="AK93" s="10">
        <v>86</v>
      </c>
      <c r="AL93" s="672" t="str">
        <f t="shared" ca="1" si="355"/>
        <v/>
      </c>
      <c r="AM93" s="672" t="str">
        <f ca="1">IF(AL93&lt;&gt;"",VLOOKUP(AL93,Tabela1[],3,FALSE),"")</f>
        <v/>
      </c>
      <c r="AN93" s="672" t="str">
        <f t="shared" ca="1" si="401"/>
        <v/>
      </c>
      <c r="AO93" s="672" t="str">
        <f t="shared" ca="1" si="401"/>
        <v/>
      </c>
      <c r="AP93" s="672" t="str">
        <f t="shared" ca="1" si="401"/>
        <v/>
      </c>
      <c r="AQ93" s="672" t="str">
        <f t="shared" ca="1" si="401"/>
        <v/>
      </c>
      <c r="AR93" s="672" t="str">
        <f t="shared" ca="1" si="401"/>
        <v/>
      </c>
      <c r="AS93" s="672" t="str">
        <f t="shared" ca="1" si="401"/>
        <v/>
      </c>
      <c r="AT93" s="672" t="str">
        <f t="shared" ca="1" si="401"/>
        <v/>
      </c>
      <c r="AU93" s="672" t="str">
        <f t="shared" ca="1" si="401"/>
        <v/>
      </c>
      <c r="BG93" s="392"/>
      <c r="BH93">
        <v>4</v>
      </c>
      <c r="BI93" t="str">
        <f t="shared" ca="1" si="403"/>
        <v/>
      </c>
      <c r="BJ93" t="str">
        <f ca="1">_xlfn.IFNA(IF(VLOOKUP($BI93,Tabela1[#All],6,FALSE)&lt;&gt;0,VLOOKUP($BI93,Tabela1[#All],6,FALSE),""),"")</f>
        <v/>
      </c>
      <c r="BK93" t="str">
        <f ca="1">_xlfn.IFNA(IF(VLOOKUP($BI93,Tabela1[#All],7,FALSE)&lt;&gt;0,VLOOKUP($BI93,Tabela1[#All],7,FALSE),""),"")</f>
        <v/>
      </c>
      <c r="BL93" t="str">
        <f ca="1">_xlfn.IFNA(IF(VLOOKUP($BI93,Tabela1[#All],8,FALSE)&lt;&gt;0,VLOOKUP($BI93,Tabela1[#All],8,FALSE),""),"")</f>
        <v/>
      </c>
      <c r="BM93" t="str">
        <f ca="1">_xlfn.IFNA(IF(VLOOKUP($BI93,Tabela1[#All],10,FALSE)&lt;&gt;"0",VLOOKUP($BI93,Tabela1[#All],10,FALSE),""),"")</f>
        <v/>
      </c>
      <c r="BN93" t="str">
        <f t="shared" ca="1" si="293"/>
        <v/>
      </c>
      <c r="BO93" t="str">
        <f t="shared" ca="1" si="294"/>
        <v/>
      </c>
      <c r="BP93" t="str">
        <f t="shared" ca="1" si="295"/>
        <v/>
      </c>
      <c r="BQ93" t="str">
        <f t="shared" ca="1" si="296"/>
        <v/>
      </c>
      <c r="BR93" t="str">
        <f t="shared" ca="1" si="297"/>
        <v/>
      </c>
      <c r="BS93" t="str">
        <f t="shared" ca="1" si="298"/>
        <v/>
      </c>
      <c r="BT93" t="str">
        <f t="shared" ca="1" si="299"/>
        <v/>
      </c>
      <c r="BU93" t="str">
        <f t="shared" ca="1" si="356"/>
        <v/>
      </c>
      <c r="BV93" t="str">
        <f t="shared" ca="1" si="389"/>
        <v/>
      </c>
      <c r="BW93" t="str">
        <f t="shared" ca="1" si="389"/>
        <v/>
      </c>
      <c r="BX93" t="str">
        <f t="shared" ca="1" si="389"/>
        <v/>
      </c>
      <c r="BY93" t="str">
        <f ca="1">_xlfn.IFNA(IF(INDEX('Tabela kolorów'!$A$1:$AP$42,MATCH(BV93,'Tabela kolorów'!$A$1:$AP$1,0),MATCH(BW93,'Tabela kolorów'!$A$1:$A$42,0))=1,"+","-"),"")</f>
        <v/>
      </c>
      <c r="BZ93" s="1" t="str">
        <f ca="1">_xlfn.IFNA(IF(INDEX('Tabela kolorów'!$A$1:$AP$42,MATCH(BV93,'Tabela kolorów'!$A$1:$AP$1,0),MATCH(BX93,'Tabela kolorów'!$A$1:$A$42,0))=1,"+","-"),"")</f>
        <v/>
      </c>
      <c r="CA93" s="1" t="str">
        <f ca="1">_xlfn.IFNA(IF(INDEX('Tabela kolorów'!$A$1:$AP$42,MATCH(BW93,'Tabela kolorów'!$A$1:$AP$1,0),MATCH(BX93,'Tabela kolorów'!$A$1:$A$42,0))=1,"+","-"),"")</f>
        <v/>
      </c>
      <c r="CB93" t="str">
        <f t="shared" ca="1" si="357"/>
        <v/>
      </c>
      <c r="CC93" t="str">
        <f t="shared" ca="1" si="300"/>
        <v/>
      </c>
      <c r="CD93" t="str">
        <f t="shared" ca="1" si="301"/>
        <v/>
      </c>
      <c r="CG93">
        <v>87</v>
      </c>
      <c r="CH93" t="str">
        <f t="shared" ca="1" si="302"/>
        <v/>
      </c>
      <c r="CI93" t="str">
        <f ca="1">IF(CH93&lt;&gt;"",VLOOKUP(CH93,Tabela1[],3,FALSE),"")</f>
        <v/>
      </c>
      <c r="CJ93" t="str">
        <f t="shared" ca="1" si="390"/>
        <v/>
      </c>
      <c r="CK93" t="str">
        <f t="shared" ca="1" si="390"/>
        <v/>
      </c>
      <c r="CL93" t="str">
        <f t="shared" ca="1" si="390"/>
        <v/>
      </c>
      <c r="CM93" t="str">
        <f t="shared" ca="1" si="390"/>
        <v/>
      </c>
      <c r="CN93" t="str">
        <f t="shared" ca="1" si="390"/>
        <v/>
      </c>
      <c r="CO93" t="str">
        <f t="shared" ca="1" si="390"/>
        <v/>
      </c>
      <c r="CP93" t="str">
        <f t="shared" ca="1" si="390"/>
        <v/>
      </c>
      <c r="CQ93" t="str">
        <f t="shared" ca="1" si="390"/>
        <v/>
      </c>
      <c r="DB93">
        <v>4</v>
      </c>
      <c r="DC93" t="str">
        <f t="shared" ca="1" si="404"/>
        <v/>
      </c>
      <c r="DD93" t="str">
        <f ca="1">_xlfn.IFNA(IF(VLOOKUP($DC93,Tabela1[#All],6,FALSE)&lt;&gt;0,VLOOKUP($DC93,Tabela1[#All],6,FALSE),""),"")</f>
        <v/>
      </c>
      <c r="DE93" t="str">
        <f ca="1">_xlfn.IFNA(IF(VLOOKUP($DC93,Tabela1[#All],7,FALSE)&lt;&gt;0,VLOOKUP($DC93,Tabela1[#All],7,FALSE),""),"")</f>
        <v/>
      </c>
      <c r="DF93" t="str">
        <f ca="1">_xlfn.IFNA(IF(VLOOKUP($DC93,Tabela1[#All],8,FALSE)&lt;&gt;0,VLOOKUP($DC93,Tabela1[#All],8,FALSE),""),"")</f>
        <v/>
      </c>
      <c r="DG93" t="str">
        <f ca="1">_xlfn.IFNA(IF(VLOOKUP($DC93,Tabela1[#All],10,FALSE)&lt;&gt;"0",VLOOKUP($DC93,Tabela1[#All],10,FALSE),""),"")</f>
        <v/>
      </c>
      <c r="DH93" t="str">
        <f t="shared" ca="1" si="304"/>
        <v/>
      </c>
      <c r="DI93" t="str">
        <f t="shared" ca="1" si="305"/>
        <v/>
      </c>
      <c r="DJ93" t="str">
        <f t="shared" ca="1" si="306"/>
        <v/>
      </c>
      <c r="DK93" t="str">
        <f t="shared" ca="1" si="307"/>
        <v/>
      </c>
      <c r="DL93" t="str">
        <f t="shared" ca="1" si="308"/>
        <v/>
      </c>
      <c r="DM93" t="str">
        <f t="shared" ca="1" si="309"/>
        <v/>
      </c>
      <c r="DN93" t="str">
        <f t="shared" ca="1" si="310"/>
        <v/>
      </c>
      <c r="DO93" t="str">
        <f t="shared" ca="1" si="382"/>
        <v/>
      </c>
      <c r="DP93" t="str">
        <f t="shared" ca="1" si="391"/>
        <v/>
      </c>
      <c r="DQ93" t="str">
        <f t="shared" ca="1" si="391"/>
        <v/>
      </c>
      <c r="DR93" t="str">
        <f t="shared" ca="1" si="391"/>
        <v/>
      </c>
      <c r="DS93" t="str">
        <f ca="1">_xlfn.IFNA(IF(INDEX('Tabela kolorów'!$A$1:$AP$42,MATCH(DP93,'Tabela kolorów'!$A$1:$AP$1,0),MATCH(DQ93,'Tabela kolorów'!$A$1:$A$42,0))=1,"+","-"),"")</f>
        <v/>
      </c>
      <c r="DT93" s="1" t="str">
        <f ca="1">_xlfn.IFNA(IF(INDEX('Tabela kolorów'!$A$1:$AP$42,MATCH(DP93,'Tabela kolorów'!$A$1:$AP$1,0),MATCH(DR93,'Tabela kolorów'!$A$1:$A$42,0))=1,"+","-"),"")</f>
        <v/>
      </c>
      <c r="DU93" s="1" t="str">
        <f ca="1">_xlfn.IFNA(IF(INDEX('Tabela kolorów'!$A$1:$AP$42,MATCH(DQ93,'Tabela kolorów'!$A$1:$AP$1,0),MATCH(DR93,'Tabela kolorów'!$A$1:$A$42,0))=1,"+","-"),"")</f>
        <v/>
      </c>
      <c r="DV93" t="str">
        <f t="shared" ca="1" si="358"/>
        <v/>
      </c>
      <c r="DW93" t="str">
        <f t="shared" ca="1" si="311"/>
        <v/>
      </c>
      <c r="DX93" t="str">
        <f t="shared" ca="1" si="312"/>
        <v/>
      </c>
      <c r="EA93">
        <v>87</v>
      </c>
      <c r="EB93" t="str">
        <f t="shared" ca="1" si="313"/>
        <v/>
      </c>
      <c r="EC93" t="str">
        <f ca="1">IF(EB93&lt;&gt;"",VLOOKUP(EB93,Tabela1[],3,FALSE),"")</f>
        <v/>
      </c>
      <c r="ED93" t="str">
        <f t="shared" ca="1" si="392"/>
        <v/>
      </c>
      <c r="EE93" t="str">
        <f t="shared" ca="1" si="392"/>
        <v/>
      </c>
      <c r="EF93" t="str">
        <f t="shared" ca="1" si="392"/>
        <v/>
      </c>
      <c r="EG93" t="str">
        <f t="shared" ca="1" si="392"/>
        <v/>
      </c>
      <c r="EH93" t="str">
        <f t="shared" ca="1" si="392"/>
        <v/>
      </c>
      <c r="EI93" t="str">
        <f t="shared" ca="1" si="392"/>
        <v/>
      </c>
      <c r="EJ93" t="str">
        <f t="shared" ca="1" si="392"/>
        <v/>
      </c>
      <c r="EK93" t="str">
        <f t="shared" ca="1" si="392"/>
        <v/>
      </c>
      <c r="EV93">
        <v>4</v>
      </c>
      <c r="EW93" t="str">
        <f t="shared" ca="1" si="405"/>
        <v/>
      </c>
      <c r="EX93" t="str">
        <f ca="1">_xlfn.IFNA(IF(VLOOKUP($EW93,Tabela1[#All],6,FALSE)&lt;&gt;0,VLOOKUP($EW93,Tabela1[#All],6,FALSE),""),"")</f>
        <v/>
      </c>
      <c r="EY93" t="str">
        <f ca="1">_xlfn.IFNA(IF(VLOOKUP($EW93,Tabela1[#All],7,FALSE)&lt;&gt;0,VLOOKUP($EW93,Tabela1[#All],7,FALSE),""),"")</f>
        <v/>
      </c>
      <c r="EZ93" t="str">
        <f ca="1">_xlfn.IFNA(IF(VLOOKUP($EW93,Tabela1[#All],8,FALSE)&lt;&gt;0,VLOOKUP($EW93,Tabela1[#All],8,FALSE),""),"")</f>
        <v/>
      </c>
      <c r="FA93" t="str">
        <f ca="1">_xlfn.IFNA(IF(VLOOKUP($EW93,Tabela1[#All],10,FALSE)&lt;&gt;"0",VLOOKUP($EW93,Tabela1[#All],10,FALSE),""),"")</f>
        <v/>
      </c>
      <c r="FB93" t="str">
        <f t="shared" ca="1" si="315"/>
        <v/>
      </c>
      <c r="FC93" t="str">
        <f t="shared" ca="1" si="316"/>
        <v/>
      </c>
      <c r="FD93" t="str">
        <f t="shared" ca="1" si="317"/>
        <v/>
      </c>
      <c r="FE93" t="str">
        <f t="shared" ca="1" si="318"/>
        <v/>
      </c>
      <c r="FF93" t="str">
        <f t="shared" ca="1" si="319"/>
        <v/>
      </c>
      <c r="FG93" t="str">
        <f t="shared" ca="1" si="320"/>
        <v/>
      </c>
      <c r="FH93" t="str">
        <f t="shared" ca="1" si="321"/>
        <v/>
      </c>
      <c r="FI93" t="str">
        <f t="shared" ca="1" si="359"/>
        <v/>
      </c>
      <c r="FJ93" t="str">
        <f t="shared" ca="1" si="393"/>
        <v/>
      </c>
      <c r="FK93" t="str">
        <f t="shared" ca="1" si="393"/>
        <v/>
      </c>
      <c r="FL93" t="str">
        <f t="shared" ca="1" si="393"/>
        <v/>
      </c>
      <c r="FM93" t="str">
        <f ca="1">_xlfn.IFNA(IF(INDEX('Tabela kolorów'!$A$1:$AP$42,MATCH(FJ93,'Tabela kolorów'!$A$1:$AP$1,0),MATCH(FK93,'Tabela kolorów'!$A$1:$A$42,0))=1,"+","-"),"")</f>
        <v/>
      </c>
      <c r="FN93" s="1" t="str">
        <f ca="1">_xlfn.IFNA(IF(INDEX('Tabela kolorów'!$A$1:$AP$42,MATCH(FJ93,'Tabela kolorów'!$A$1:$AP$1,0),MATCH(FL93,'Tabela kolorów'!$A$1:$A$42,0))=1,"+","-"),"")</f>
        <v/>
      </c>
      <c r="FO93" s="1" t="str">
        <f ca="1">_xlfn.IFNA(IF(INDEX('Tabela kolorów'!$A$1:$AP$42,MATCH(FK93,'Tabela kolorów'!$A$1:$AP$1,0),MATCH(FL93,'Tabela kolorów'!$A$1:$A$42,0))=1,"+","-"),"")</f>
        <v/>
      </c>
      <c r="FP93" t="str">
        <f t="shared" ca="1" si="375"/>
        <v/>
      </c>
      <c r="FQ93" t="str">
        <f t="shared" ca="1" si="322"/>
        <v/>
      </c>
      <c r="FR93" t="str">
        <f t="shared" ca="1" si="323"/>
        <v/>
      </c>
      <c r="FU93">
        <v>87</v>
      </c>
      <c r="FV93" t="str">
        <f t="shared" ca="1" si="324"/>
        <v/>
      </c>
      <c r="FW93" t="str">
        <f ca="1">IF(FV93&lt;&gt;"",VLOOKUP(FV93,Tabela1[],3,FALSE),"")</f>
        <v/>
      </c>
      <c r="FX93" t="str">
        <f t="shared" ca="1" si="394"/>
        <v/>
      </c>
      <c r="FY93" t="str">
        <f t="shared" ca="1" si="394"/>
        <v/>
      </c>
      <c r="FZ93" t="str">
        <f t="shared" ca="1" si="394"/>
        <v/>
      </c>
      <c r="GA93" t="str">
        <f t="shared" ca="1" si="394"/>
        <v/>
      </c>
      <c r="GB93" t="str">
        <f t="shared" ca="1" si="394"/>
        <v/>
      </c>
      <c r="GC93" t="str">
        <f t="shared" ca="1" si="394"/>
        <v/>
      </c>
      <c r="GD93" t="str">
        <f t="shared" ca="1" si="394"/>
        <v/>
      </c>
      <c r="GE93" t="str">
        <f t="shared" ca="1" si="394"/>
        <v/>
      </c>
      <c r="GP93">
        <v>4</v>
      </c>
      <c r="GQ93" t="str">
        <f t="shared" ca="1" si="406"/>
        <v/>
      </c>
      <c r="GR93" t="str">
        <f ca="1">_xlfn.IFNA(IF(VLOOKUP($GQ93,Tabela1[#All],6,FALSE)&lt;&gt;0,VLOOKUP($GQ93,Tabela1[#All],6,FALSE),""),"")</f>
        <v/>
      </c>
      <c r="GS93" t="str">
        <f ca="1">_xlfn.IFNA(IF(VLOOKUP($GQ93,Tabela1[#All],7,FALSE)&lt;&gt;0,VLOOKUP($GQ93,Tabela1[#All],7,FALSE),""),"")</f>
        <v/>
      </c>
      <c r="GT93" t="str">
        <f ca="1">_xlfn.IFNA(IF(VLOOKUP($GQ93,Tabela1[#All],8,FALSE)&lt;&gt;0,VLOOKUP($GQ93,Tabela1[#All],8,FALSE),""),"")</f>
        <v/>
      </c>
      <c r="GU93" t="str">
        <f ca="1">_xlfn.IFNA(IF(VLOOKUP($GQ93,Tabela1[#All],10,FALSE)&lt;&gt;"0",VLOOKUP($GQ93,Tabela1[#All],10,FALSE),""),"")</f>
        <v/>
      </c>
      <c r="GV93" t="str">
        <f t="shared" ca="1" si="326"/>
        <v/>
      </c>
      <c r="GW93" t="str">
        <f t="shared" ca="1" si="327"/>
        <v/>
      </c>
      <c r="GX93" t="str">
        <f t="shared" ca="1" si="328"/>
        <v/>
      </c>
      <c r="GY93" t="str">
        <f t="shared" ca="1" si="329"/>
        <v/>
      </c>
      <c r="GZ93" t="str">
        <f t="shared" ca="1" si="330"/>
        <v/>
      </c>
      <c r="HA93" t="str">
        <f t="shared" ca="1" si="331"/>
        <v/>
      </c>
      <c r="HB93" t="str">
        <f t="shared" ca="1" si="332"/>
        <v/>
      </c>
      <c r="HC93" t="str">
        <f t="shared" ca="1" si="360"/>
        <v/>
      </c>
      <c r="HD93" t="str">
        <f t="shared" ca="1" si="395"/>
        <v/>
      </c>
      <c r="HE93" t="str">
        <f t="shared" ca="1" si="395"/>
        <v/>
      </c>
      <c r="HF93" t="str">
        <f t="shared" ca="1" si="395"/>
        <v/>
      </c>
      <c r="HG93" t="str">
        <f ca="1">_xlfn.IFNA(IF(INDEX('Tabela kolorów'!$A$1:$AP$42,MATCH(HD93,'Tabela kolorów'!$A$1:$AP$1,0),MATCH(HE93,'Tabela kolorów'!$A$1:$A$42,0))=1,"+","-"),"")</f>
        <v/>
      </c>
      <c r="HH93" s="1" t="str">
        <f ca="1">_xlfn.IFNA(IF(INDEX('Tabela kolorów'!$A$1:$AP$42,MATCH(HD93,'Tabela kolorów'!$A$1:$AP$1,0),MATCH(HF93,'Tabela kolorów'!$A$1:$A$42,0))=1,"+","-"),"")</f>
        <v/>
      </c>
      <c r="HI93" s="1" t="str">
        <f ca="1">_xlfn.IFNA(IF(INDEX('Tabela kolorów'!$A$1:$AP$42,MATCH(HE93,'Tabela kolorów'!$A$1:$AP$1,0),MATCH(HF93,'Tabela kolorów'!$A$1:$A$42,0))=1,"+","-"),"")</f>
        <v/>
      </c>
      <c r="HJ93" t="str">
        <f t="shared" ca="1" si="376"/>
        <v/>
      </c>
      <c r="HK93" t="str">
        <f t="shared" ca="1" si="333"/>
        <v/>
      </c>
      <c r="HL93" t="str">
        <f t="shared" ca="1" si="334"/>
        <v/>
      </c>
      <c r="HO93">
        <v>87</v>
      </c>
      <c r="HP93" t="str">
        <f t="shared" ca="1" si="335"/>
        <v/>
      </c>
      <c r="HQ93" t="str">
        <f ca="1">IF(HP93&lt;&gt;"",VLOOKUP(HP93,Tabela1[],3,FALSE),"")</f>
        <v/>
      </c>
      <c r="HR93" t="str">
        <f t="shared" ca="1" si="396"/>
        <v/>
      </c>
      <c r="HS93" t="str">
        <f t="shared" ca="1" si="396"/>
        <v/>
      </c>
      <c r="HT93" t="str">
        <f t="shared" ca="1" si="396"/>
        <v/>
      </c>
      <c r="HU93" t="str">
        <f t="shared" ca="1" si="396"/>
        <v/>
      </c>
      <c r="HV93" t="str">
        <f t="shared" ca="1" si="396"/>
        <v/>
      </c>
      <c r="HW93" t="str">
        <f t="shared" ca="1" si="396"/>
        <v/>
      </c>
      <c r="HX93" t="str">
        <f t="shared" ca="1" si="396"/>
        <v/>
      </c>
      <c r="HY93" t="str">
        <f t="shared" ca="1" si="396"/>
        <v/>
      </c>
      <c r="IJ93">
        <v>4</v>
      </c>
      <c r="IK93" t="str">
        <f t="shared" ca="1" si="407"/>
        <v/>
      </c>
      <c r="IL93" t="str">
        <f ca="1">_xlfn.IFNA(IF(VLOOKUP($IK93,Tabela1[#All],6,FALSE)&lt;&gt;0,VLOOKUP($IK93,Tabela1[#All],6,FALSE),""),"")</f>
        <v/>
      </c>
      <c r="IM93" t="str">
        <f ca="1">_xlfn.IFNA(IF(VLOOKUP($IK93,Tabela1[#All],7,FALSE)&lt;&gt;0,VLOOKUP($IK93,Tabela1[#All],7,FALSE),""),"")</f>
        <v/>
      </c>
      <c r="IN93" t="str">
        <f ca="1">_xlfn.IFNA(IF(VLOOKUP($IK93,Tabela1[#All],8,FALSE)&lt;&gt;0,VLOOKUP($IK93,Tabela1[#All],8,FALSE),""),"")</f>
        <v/>
      </c>
      <c r="IO93" t="str">
        <f ca="1">_xlfn.IFNA(IF(VLOOKUP($IK93,Tabela1[#All],10,FALSE)&lt;&gt;"0",VLOOKUP($IK93,Tabela1[#All],10,FALSE),""),"")</f>
        <v/>
      </c>
      <c r="IP93" t="str">
        <f t="shared" ca="1" si="337"/>
        <v/>
      </c>
      <c r="IQ93" t="str">
        <f t="shared" ca="1" si="338"/>
        <v/>
      </c>
      <c r="IR93" t="str">
        <f t="shared" ca="1" si="339"/>
        <v/>
      </c>
      <c r="IS93" t="str">
        <f t="shared" ca="1" si="340"/>
        <v/>
      </c>
      <c r="IT93" t="str">
        <f t="shared" ca="1" si="341"/>
        <v/>
      </c>
      <c r="IU93" t="str">
        <f t="shared" ca="1" si="342"/>
        <v/>
      </c>
      <c r="IV93" t="str">
        <f t="shared" ca="1" si="343"/>
        <v/>
      </c>
      <c r="IW93" t="str">
        <f t="shared" ca="1" si="361"/>
        <v/>
      </c>
      <c r="IX93" t="str">
        <f t="shared" ca="1" si="397"/>
        <v/>
      </c>
      <c r="IY93" t="str">
        <f t="shared" ca="1" si="397"/>
        <v/>
      </c>
      <c r="IZ93" t="str">
        <f t="shared" ca="1" si="397"/>
        <v/>
      </c>
      <c r="JA93" t="str">
        <f ca="1">_xlfn.IFNA(IF(INDEX('Tabela kolorów'!$A$1:$AP$42,MATCH(IX93,'Tabela kolorów'!$A$1:$AP$1,0),MATCH(IY93,'Tabela kolorów'!$A$1:$A$42,0))=1,"+","-"),"")</f>
        <v/>
      </c>
      <c r="JB93" s="1" t="str">
        <f ca="1">_xlfn.IFNA(IF(INDEX('Tabela kolorów'!$A$1:$AP$42,MATCH(IX93,'Tabela kolorów'!$A$1:$AP$1,0),MATCH(IZ93,'Tabela kolorów'!$A$1:$A$42,0))=1,"+","-"),"")</f>
        <v/>
      </c>
      <c r="JC93" s="1" t="str">
        <f ca="1">_xlfn.IFNA(IF(INDEX('Tabela kolorów'!$A$1:$AP$42,MATCH(IY93,'Tabela kolorów'!$A$1:$AP$1,0),MATCH(IZ93,'Tabela kolorów'!$A$1:$A$42,0))=1,"+","-"),"")</f>
        <v/>
      </c>
      <c r="JD93" t="str">
        <f t="shared" ca="1" si="377"/>
        <v/>
      </c>
      <c r="JE93" t="str">
        <f t="shared" ca="1" si="344"/>
        <v/>
      </c>
      <c r="JF93" t="str">
        <f t="shared" ca="1" si="345"/>
        <v/>
      </c>
      <c r="JI93">
        <v>87</v>
      </c>
      <c r="JJ93" t="str">
        <f t="shared" ca="1" si="346"/>
        <v/>
      </c>
      <c r="JK93" t="str">
        <f ca="1">IF(JJ93&lt;&gt;"",VLOOKUP(JJ93,Tabela1[],3,FALSE),"")</f>
        <v/>
      </c>
      <c r="JL93" t="str">
        <f t="shared" ca="1" si="398"/>
        <v/>
      </c>
      <c r="JM93" t="str">
        <f t="shared" ca="1" si="398"/>
        <v/>
      </c>
      <c r="JN93" t="str">
        <f t="shared" ca="1" si="398"/>
        <v/>
      </c>
      <c r="JO93" t="str">
        <f t="shared" ca="1" si="398"/>
        <v/>
      </c>
      <c r="JP93" t="str">
        <f t="shared" ca="1" si="398"/>
        <v/>
      </c>
      <c r="JQ93" t="str">
        <f t="shared" ca="1" si="398"/>
        <v/>
      </c>
      <c r="JR93" t="str">
        <f t="shared" ca="1" si="398"/>
        <v/>
      </c>
      <c r="JS93" t="str">
        <f t="shared" ca="1" si="398"/>
        <v/>
      </c>
      <c r="KD93">
        <v>4</v>
      </c>
      <c r="KE93" t="str">
        <f t="shared" ca="1" si="408"/>
        <v/>
      </c>
      <c r="KF93" t="str">
        <f ca="1">_xlfn.IFNA(IF(VLOOKUP($KE93,Tabela1[#All],6,FALSE)&lt;&gt;0,VLOOKUP($KE93,Tabela1[#All],6,FALSE),""),"")</f>
        <v/>
      </c>
      <c r="KG93" t="str">
        <f ca="1">_xlfn.IFNA(IF(VLOOKUP($KE93,Tabela1[#All],7,FALSE)&lt;&gt;0,VLOOKUP($KE93,Tabela1[#All],7,FALSE),""),"")</f>
        <v/>
      </c>
      <c r="KH93" t="str">
        <f ca="1">_xlfn.IFNA(IF(VLOOKUP($KE93,Tabela1[#All],8,FALSE)&lt;&gt;0,VLOOKUP($KE93,Tabela1[#All],8,FALSE),""),"")</f>
        <v/>
      </c>
      <c r="KI93" t="str">
        <f ca="1">_xlfn.IFNA(IF(VLOOKUP($KE93,Tabela1[#All],10,FALSE)&lt;&gt;"0",VLOOKUP($KE93,Tabela1[#All],10,FALSE),""),"")</f>
        <v/>
      </c>
      <c r="KJ93" t="str">
        <f t="shared" ca="1" si="362"/>
        <v/>
      </c>
      <c r="KK93" t="str">
        <f t="shared" ca="1" si="363"/>
        <v/>
      </c>
      <c r="KL93" t="str">
        <f t="shared" ca="1" si="364"/>
        <v/>
      </c>
      <c r="KM93" t="str">
        <f t="shared" ca="1" si="348"/>
        <v/>
      </c>
      <c r="KN93" t="str">
        <f t="shared" ca="1" si="349"/>
        <v/>
      </c>
      <c r="KO93" t="str">
        <f t="shared" ca="1" si="350"/>
        <v/>
      </c>
      <c r="KP93" t="str">
        <f t="shared" ca="1" si="351"/>
        <v/>
      </c>
      <c r="KQ93" t="str">
        <f t="shared" ca="1" si="365"/>
        <v/>
      </c>
      <c r="KR93" t="str">
        <f t="shared" ca="1" si="399"/>
        <v/>
      </c>
      <c r="KS93" t="str">
        <f t="shared" ca="1" si="399"/>
        <v/>
      </c>
      <c r="KT93" t="str">
        <f t="shared" ca="1" si="399"/>
        <v/>
      </c>
      <c r="KU93" t="str">
        <f ca="1">_xlfn.IFNA(IF(INDEX('Tabela kolorów'!$A$1:$AP$42,MATCH(KR93,'Tabela kolorów'!$A$1:$AP$1,0),MATCH(KS93,'Tabela kolorów'!$A$1:$A$42,0))=1,"+","-"),"")</f>
        <v/>
      </c>
      <c r="KV93" s="1" t="str">
        <f ca="1">_xlfn.IFNA(IF(INDEX('Tabela kolorów'!$A$1:$AP$42,MATCH(KR93,'Tabela kolorów'!$A$1:$AP$1,0),MATCH(KT93,'Tabela kolorów'!$A$1:$A$42,0))=1,"+","-"),"")</f>
        <v/>
      </c>
      <c r="KW93" s="1" t="str">
        <f ca="1">_xlfn.IFNA(IF(INDEX('Tabela kolorów'!$A$1:$AP$42,MATCH(KS93,'Tabela kolorów'!$A$1:$AP$1,0),MATCH(KT93,'Tabela kolorów'!$A$1:$A$42,0))=1,"+","-"),"")</f>
        <v/>
      </c>
      <c r="KX93" t="str">
        <f t="shared" ca="1" si="380"/>
        <v/>
      </c>
      <c r="KY93" t="str">
        <f t="shared" ca="1" si="352"/>
        <v/>
      </c>
      <c r="KZ93" t="str">
        <f t="shared" ca="1" si="353"/>
        <v/>
      </c>
      <c r="LC93">
        <v>87</v>
      </c>
      <c r="LD93" t="str">
        <f t="shared" ca="1" si="354"/>
        <v/>
      </c>
      <c r="LE93" t="str">
        <f ca="1">IF(LD93&lt;&gt;"",VLOOKUP(LD93,Tabela1[],3,FALSE),"")</f>
        <v/>
      </c>
      <c r="LF93" t="str">
        <f t="shared" ca="1" si="400"/>
        <v/>
      </c>
      <c r="LG93" t="str">
        <f t="shared" ca="1" si="400"/>
        <v/>
      </c>
      <c r="LH93" t="str">
        <f t="shared" ca="1" si="400"/>
        <v/>
      </c>
      <c r="LI93" t="str">
        <f t="shared" ca="1" si="400"/>
        <v/>
      </c>
      <c r="LJ93" t="str">
        <f t="shared" ca="1" si="400"/>
        <v/>
      </c>
      <c r="LK93" t="str">
        <f t="shared" ca="1" si="400"/>
        <v/>
      </c>
      <c r="LL93" t="str">
        <f t="shared" ca="1" si="400"/>
        <v/>
      </c>
      <c r="LM93" t="str">
        <f t="shared" ca="1" si="400"/>
        <v/>
      </c>
    </row>
    <row r="94" spans="12:325" x14ac:dyDescent="0.3">
      <c r="L94" s="679">
        <v>3</v>
      </c>
      <c r="N94" s="672" t="str">
        <f>_xlfn.IFNA(IF(VLOOKUP($M94,Tabela1[#All],6,FALSE)&lt;&gt;0,VLOOKUP($M94,Tabela1[#All],6,FALSE),""),"")</f>
        <v/>
      </c>
      <c r="O94" s="672" t="str">
        <f>_xlfn.IFNA(IF(VLOOKUP($M94,Tabela1[#All],7,FALSE)&lt;&gt;0,VLOOKUP($M94,Tabela1[#All],7,FALSE),""),"")</f>
        <v/>
      </c>
      <c r="P94" s="672" t="str">
        <f>_xlfn.IFNA(IF(VLOOKUP($M94,Tabela1[#All],8,FALSE)&lt;&gt;0,VLOOKUP($M94,Tabela1[#All],8,FALSE),""),"")</f>
        <v/>
      </c>
      <c r="Q94" s="684" t="str">
        <f>_xlfn.IFNA(IF(VLOOKUP($M94,Tabela1[#All],10,FALSE)&lt;&gt;"0",VLOOKUP($M94,Tabela1[#All],10,FALSE),""),"")</f>
        <v/>
      </c>
      <c r="R94" s="686" t="str">
        <f t="shared" si="366"/>
        <v/>
      </c>
      <c r="S94" s="672" t="str">
        <f t="shared" si="367"/>
        <v/>
      </c>
      <c r="T94" s="672" t="str">
        <f t="shared" si="368"/>
        <v/>
      </c>
      <c r="U94" s="672" t="str">
        <f t="shared" si="369"/>
        <v/>
      </c>
      <c r="V94" s="672" t="str">
        <f t="shared" si="370"/>
        <v/>
      </c>
      <c r="W94" s="672" t="str">
        <f t="shared" si="371"/>
        <v/>
      </c>
      <c r="X94" s="687" t="str">
        <f t="shared" si="372"/>
        <v/>
      </c>
      <c r="Y94" s="686" t="str">
        <f t="shared" si="378"/>
        <v/>
      </c>
      <c r="Z94" s="672" t="str">
        <f t="shared" si="402"/>
        <v/>
      </c>
      <c r="AA94" s="672" t="str">
        <f t="shared" si="402"/>
        <v/>
      </c>
      <c r="AB94" s="679" t="str">
        <f t="shared" si="402"/>
        <v/>
      </c>
      <c r="AC94" s="685" t="str">
        <f>_xlfn.IFNA(IF(INDEX('Tabela kolorów'!$A$1:$AP$42,MATCH(Z94,'Tabela kolorów'!$A$1:$AP$1,0),MATCH(AA94,'Tabela kolorów'!$A$1:$A$42,0))=1,"+","-"),"")</f>
        <v/>
      </c>
      <c r="AD94" s="10" t="str">
        <f>_xlfn.IFNA(IF(INDEX('Tabela kolorów'!$A$1:$AP$42,MATCH(Z94,'Tabela kolorów'!$A$1:$AP$1,0),MATCH(AB94,'Tabela kolorów'!$A$1:$A$42,0))=1,"+","-"),"")</f>
        <v/>
      </c>
      <c r="AE94" s="10" t="str">
        <f>_xlfn.IFNA(IF(INDEX('Tabela kolorów'!$A$1:$AP$42,MATCH(AA94,'Tabela kolorów'!$A$1:$AP$1,0),MATCH(AB94,'Tabela kolorów'!$A$1:$A$42,0))=1,"+","-"),"")</f>
        <v/>
      </c>
      <c r="AF94" s="679" t="str">
        <f t="shared" si="379"/>
        <v/>
      </c>
      <c r="AG94" s="688" t="str">
        <f t="shared" si="373"/>
        <v/>
      </c>
      <c r="AH94" s="701" t="str">
        <f t="shared" si="374"/>
        <v/>
      </c>
      <c r="AK94" s="10">
        <v>87</v>
      </c>
      <c r="AL94" s="672" t="str">
        <f t="shared" ca="1" si="355"/>
        <v/>
      </c>
      <c r="AM94" s="672" t="str">
        <f ca="1">IF(AL94&lt;&gt;"",VLOOKUP(AL94,Tabela1[],3,FALSE),"")</f>
        <v/>
      </c>
      <c r="AN94" s="672" t="str">
        <f t="shared" ca="1" si="401"/>
        <v/>
      </c>
      <c r="AO94" s="672" t="str">
        <f t="shared" ca="1" si="401"/>
        <v/>
      </c>
      <c r="AP94" s="672" t="str">
        <f t="shared" ca="1" si="401"/>
        <v/>
      </c>
      <c r="AQ94" s="672" t="str">
        <f t="shared" ca="1" si="401"/>
        <v/>
      </c>
      <c r="AR94" s="672" t="str">
        <f t="shared" ca="1" si="401"/>
        <v/>
      </c>
      <c r="AS94" s="672" t="str">
        <f t="shared" ca="1" si="401"/>
        <v/>
      </c>
      <c r="AT94" s="672" t="str">
        <f t="shared" ca="1" si="401"/>
        <v/>
      </c>
      <c r="AU94" s="672" t="str">
        <f t="shared" ca="1" si="401"/>
        <v/>
      </c>
      <c r="BG94" s="392"/>
      <c r="BH94">
        <v>5</v>
      </c>
      <c r="BI94" t="str">
        <f t="shared" ca="1" si="403"/>
        <v/>
      </c>
      <c r="BJ94" t="str">
        <f ca="1">_xlfn.IFNA(IF(VLOOKUP($BI94,Tabela1[#All],6,FALSE)&lt;&gt;0,VLOOKUP($BI94,Tabela1[#All],6,FALSE),""),"")</f>
        <v/>
      </c>
      <c r="BK94" t="str">
        <f ca="1">_xlfn.IFNA(IF(VLOOKUP($BI94,Tabela1[#All],7,FALSE)&lt;&gt;0,VLOOKUP($BI94,Tabela1[#All],7,FALSE),""),"")</f>
        <v/>
      </c>
      <c r="BL94" t="str">
        <f ca="1">_xlfn.IFNA(IF(VLOOKUP($BI94,Tabela1[#All],8,FALSE)&lt;&gt;0,VLOOKUP($BI94,Tabela1[#All],8,FALSE),""),"")</f>
        <v/>
      </c>
      <c r="BM94" t="str">
        <f ca="1">_xlfn.IFNA(IF(VLOOKUP($BI94,Tabela1[#All],10,FALSE)&lt;&gt;"0",VLOOKUP($BI94,Tabela1[#All],10,FALSE),""),"")</f>
        <v/>
      </c>
      <c r="BN94" t="str">
        <f t="shared" ca="1" si="293"/>
        <v/>
      </c>
      <c r="BO94" t="str">
        <f t="shared" ca="1" si="294"/>
        <v/>
      </c>
      <c r="BP94" t="str">
        <f t="shared" ca="1" si="295"/>
        <v/>
      </c>
      <c r="BQ94" t="str">
        <f t="shared" ca="1" si="296"/>
        <v/>
      </c>
      <c r="BR94" t="str">
        <f t="shared" ca="1" si="297"/>
        <v/>
      </c>
      <c r="BS94" t="str">
        <f t="shared" ca="1" si="298"/>
        <v/>
      </c>
      <c r="BT94" t="str">
        <f t="shared" ca="1" si="299"/>
        <v/>
      </c>
      <c r="BU94" t="str">
        <f t="shared" ca="1" si="356"/>
        <v/>
      </c>
      <c r="BV94" t="str">
        <f t="shared" ca="1" si="389"/>
        <v/>
      </c>
      <c r="BW94" t="str">
        <f t="shared" ca="1" si="389"/>
        <v/>
      </c>
      <c r="BX94" t="str">
        <f t="shared" ca="1" si="389"/>
        <v/>
      </c>
      <c r="BY94" t="str">
        <f ca="1">_xlfn.IFNA(IF(INDEX('Tabela kolorów'!$A$1:$AP$42,MATCH(BV94,'Tabela kolorów'!$A$1:$AP$1,0),MATCH(BW94,'Tabela kolorów'!$A$1:$A$42,0))=1,"+","-"),"")</f>
        <v/>
      </c>
      <c r="BZ94" s="1" t="str">
        <f ca="1">_xlfn.IFNA(IF(INDEX('Tabela kolorów'!$A$1:$AP$42,MATCH(BV94,'Tabela kolorów'!$A$1:$AP$1,0),MATCH(BX94,'Tabela kolorów'!$A$1:$A$42,0))=1,"+","-"),"")</f>
        <v/>
      </c>
      <c r="CA94" s="1" t="str">
        <f ca="1">_xlfn.IFNA(IF(INDEX('Tabela kolorów'!$A$1:$AP$42,MATCH(BW94,'Tabela kolorów'!$A$1:$AP$1,0),MATCH(BX94,'Tabela kolorów'!$A$1:$A$42,0))=1,"+","-"),"")</f>
        <v/>
      </c>
      <c r="CB94" t="str">
        <f t="shared" ca="1" si="357"/>
        <v/>
      </c>
      <c r="CC94" t="str">
        <f t="shared" ca="1" si="300"/>
        <v/>
      </c>
      <c r="CD94" t="str">
        <f t="shared" ca="1" si="301"/>
        <v/>
      </c>
      <c r="CG94">
        <v>88</v>
      </c>
      <c r="CH94" t="str">
        <f t="shared" ca="1" si="302"/>
        <v/>
      </c>
      <c r="CI94" t="str">
        <f ca="1">IF(CH94&lt;&gt;"",VLOOKUP(CH94,Tabela1[],3,FALSE),"")</f>
        <v/>
      </c>
      <c r="CJ94" t="str">
        <f t="shared" ca="1" si="390"/>
        <v/>
      </c>
      <c r="CK94" t="str">
        <f t="shared" ca="1" si="390"/>
        <v/>
      </c>
      <c r="CL94" t="str">
        <f t="shared" ca="1" si="390"/>
        <v/>
      </c>
      <c r="CM94" t="str">
        <f t="shared" ca="1" si="390"/>
        <v/>
      </c>
      <c r="CN94" t="str">
        <f t="shared" ca="1" si="390"/>
        <v/>
      </c>
      <c r="CO94" t="str">
        <f t="shared" ca="1" si="390"/>
        <v/>
      </c>
      <c r="CP94" t="str">
        <f t="shared" ca="1" si="390"/>
        <v/>
      </c>
      <c r="CQ94" t="str">
        <f t="shared" ca="1" si="390"/>
        <v/>
      </c>
      <c r="DB94">
        <v>5</v>
      </c>
      <c r="DC94" t="str">
        <f t="shared" ca="1" si="404"/>
        <v/>
      </c>
      <c r="DD94" t="str">
        <f ca="1">_xlfn.IFNA(IF(VLOOKUP($DC94,Tabela1[#All],6,FALSE)&lt;&gt;0,VLOOKUP($DC94,Tabela1[#All],6,FALSE),""),"")</f>
        <v/>
      </c>
      <c r="DE94" t="str">
        <f ca="1">_xlfn.IFNA(IF(VLOOKUP($DC94,Tabela1[#All],7,FALSE)&lt;&gt;0,VLOOKUP($DC94,Tabela1[#All],7,FALSE),""),"")</f>
        <v/>
      </c>
      <c r="DF94" t="str">
        <f ca="1">_xlfn.IFNA(IF(VLOOKUP($DC94,Tabela1[#All],8,FALSE)&lt;&gt;0,VLOOKUP($DC94,Tabela1[#All],8,FALSE),""),"")</f>
        <v/>
      </c>
      <c r="DG94" t="str">
        <f ca="1">_xlfn.IFNA(IF(VLOOKUP($DC94,Tabela1[#All],10,FALSE)&lt;&gt;"0",VLOOKUP($DC94,Tabela1[#All],10,FALSE),""),"")</f>
        <v/>
      </c>
      <c r="DH94" t="str">
        <f t="shared" ca="1" si="304"/>
        <v/>
      </c>
      <c r="DI94" t="str">
        <f t="shared" ca="1" si="305"/>
        <v/>
      </c>
      <c r="DJ94" t="str">
        <f t="shared" ca="1" si="306"/>
        <v/>
      </c>
      <c r="DK94" t="str">
        <f t="shared" ca="1" si="307"/>
        <v/>
      </c>
      <c r="DL94" t="str">
        <f t="shared" ca="1" si="308"/>
        <v/>
      </c>
      <c r="DM94" t="str">
        <f t="shared" ca="1" si="309"/>
        <v/>
      </c>
      <c r="DN94" t="str">
        <f t="shared" ca="1" si="310"/>
        <v/>
      </c>
      <c r="DO94" t="str">
        <f t="shared" ca="1" si="382"/>
        <v/>
      </c>
      <c r="DP94" t="str">
        <f t="shared" ca="1" si="391"/>
        <v/>
      </c>
      <c r="DQ94" t="str">
        <f t="shared" ca="1" si="391"/>
        <v/>
      </c>
      <c r="DR94" t="str">
        <f t="shared" ca="1" si="391"/>
        <v/>
      </c>
      <c r="DS94" t="str">
        <f ca="1">_xlfn.IFNA(IF(INDEX('Tabela kolorów'!$A$1:$AP$42,MATCH(DP94,'Tabela kolorów'!$A$1:$AP$1,0),MATCH(DQ94,'Tabela kolorów'!$A$1:$A$42,0))=1,"+","-"),"")</f>
        <v/>
      </c>
      <c r="DT94" s="1" t="str">
        <f ca="1">_xlfn.IFNA(IF(INDEX('Tabela kolorów'!$A$1:$AP$42,MATCH(DP94,'Tabela kolorów'!$A$1:$AP$1,0),MATCH(DR94,'Tabela kolorów'!$A$1:$A$42,0))=1,"+","-"),"")</f>
        <v/>
      </c>
      <c r="DU94" s="1" t="str">
        <f ca="1">_xlfn.IFNA(IF(INDEX('Tabela kolorów'!$A$1:$AP$42,MATCH(DQ94,'Tabela kolorów'!$A$1:$AP$1,0),MATCH(DR94,'Tabela kolorów'!$A$1:$A$42,0))=1,"+","-"),"")</f>
        <v/>
      </c>
      <c r="DV94" t="str">
        <f t="shared" ca="1" si="358"/>
        <v/>
      </c>
      <c r="DW94" t="str">
        <f t="shared" ca="1" si="311"/>
        <v/>
      </c>
      <c r="DX94" t="str">
        <f t="shared" ca="1" si="312"/>
        <v/>
      </c>
      <c r="EA94">
        <v>88</v>
      </c>
      <c r="EB94" t="str">
        <f t="shared" ca="1" si="313"/>
        <v/>
      </c>
      <c r="EC94" t="str">
        <f ca="1">IF(EB94&lt;&gt;"",VLOOKUP(EB94,Tabela1[],3,FALSE),"")</f>
        <v/>
      </c>
      <c r="ED94" t="str">
        <f t="shared" ca="1" si="392"/>
        <v/>
      </c>
      <c r="EE94" t="str">
        <f t="shared" ca="1" si="392"/>
        <v/>
      </c>
      <c r="EF94" t="str">
        <f t="shared" ca="1" si="392"/>
        <v/>
      </c>
      <c r="EG94" t="str">
        <f t="shared" ca="1" si="392"/>
        <v/>
      </c>
      <c r="EH94" t="str">
        <f t="shared" ca="1" si="392"/>
        <v/>
      </c>
      <c r="EI94" t="str">
        <f t="shared" ca="1" si="392"/>
        <v/>
      </c>
      <c r="EJ94" t="str">
        <f t="shared" ca="1" si="392"/>
        <v/>
      </c>
      <c r="EK94" t="str">
        <f t="shared" ca="1" si="392"/>
        <v/>
      </c>
      <c r="EV94">
        <v>5</v>
      </c>
      <c r="EW94" t="str">
        <f t="shared" ca="1" si="405"/>
        <v/>
      </c>
      <c r="EX94" t="str">
        <f ca="1">_xlfn.IFNA(IF(VLOOKUP($EW94,Tabela1[#All],6,FALSE)&lt;&gt;0,VLOOKUP($EW94,Tabela1[#All],6,FALSE),""),"")</f>
        <v/>
      </c>
      <c r="EY94" t="str">
        <f ca="1">_xlfn.IFNA(IF(VLOOKUP($EW94,Tabela1[#All],7,FALSE)&lt;&gt;0,VLOOKUP($EW94,Tabela1[#All],7,FALSE),""),"")</f>
        <v/>
      </c>
      <c r="EZ94" t="str">
        <f ca="1">_xlfn.IFNA(IF(VLOOKUP($EW94,Tabela1[#All],8,FALSE)&lt;&gt;0,VLOOKUP($EW94,Tabela1[#All],8,FALSE),""),"")</f>
        <v/>
      </c>
      <c r="FA94" t="str">
        <f ca="1">_xlfn.IFNA(IF(VLOOKUP($EW94,Tabela1[#All],10,FALSE)&lt;&gt;"0",VLOOKUP($EW94,Tabela1[#All],10,FALSE),""),"")</f>
        <v/>
      </c>
      <c r="FB94" t="str">
        <f t="shared" ca="1" si="315"/>
        <v/>
      </c>
      <c r="FC94" t="str">
        <f t="shared" ca="1" si="316"/>
        <v/>
      </c>
      <c r="FD94" t="str">
        <f t="shared" ca="1" si="317"/>
        <v/>
      </c>
      <c r="FE94" t="str">
        <f t="shared" ca="1" si="318"/>
        <v/>
      </c>
      <c r="FF94" t="str">
        <f t="shared" ca="1" si="319"/>
        <v/>
      </c>
      <c r="FG94" t="str">
        <f t="shared" ca="1" si="320"/>
        <v/>
      </c>
      <c r="FH94" t="str">
        <f t="shared" ca="1" si="321"/>
        <v/>
      </c>
      <c r="FI94" t="str">
        <f t="shared" ca="1" si="359"/>
        <v/>
      </c>
      <c r="FJ94" t="str">
        <f t="shared" ca="1" si="393"/>
        <v/>
      </c>
      <c r="FK94" t="str">
        <f t="shared" ca="1" si="393"/>
        <v/>
      </c>
      <c r="FL94" t="str">
        <f t="shared" ca="1" si="393"/>
        <v/>
      </c>
      <c r="FM94" t="str">
        <f ca="1">_xlfn.IFNA(IF(INDEX('Tabela kolorów'!$A$1:$AP$42,MATCH(FJ94,'Tabela kolorów'!$A$1:$AP$1,0),MATCH(FK94,'Tabela kolorów'!$A$1:$A$42,0))=1,"+","-"),"")</f>
        <v/>
      </c>
      <c r="FN94" s="1" t="str">
        <f ca="1">_xlfn.IFNA(IF(INDEX('Tabela kolorów'!$A$1:$AP$42,MATCH(FJ94,'Tabela kolorów'!$A$1:$AP$1,0),MATCH(FL94,'Tabela kolorów'!$A$1:$A$42,0))=1,"+","-"),"")</f>
        <v/>
      </c>
      <c r="FO94" s="1" t="str">
        <f ca="1">_xlfn.IFNA(IF(INDEX('Tabela kolorów'!$A$1:$AP$42,MATCH(FK94,'Tabela kolorów'!$A$1:$AP$1,0),MATCH(FL94,'Tabela kolorów'!$A$1:$A$42,0))=1,"+","-"),"")</f>
        <v/>
      </c>
      <c r="FP94" t="str">
        <f t="shared" ca="1" si="375"/>
        <v/>
      </c>
      <c r="FQ94" t="str">
        <f t="shared" ca="1" si="322"/>
        <v/>
      </c>
      <c r="FR94" t="str">
        <f t="shared" ca="1" si="323"/>
        <v/>
      </c>
      <c r="FU94">
        <v>88</v>
      </c>
      <c r="FV94" t="str">
        <f t="shared" ca="1" si="324"/>
        <v/>
      </c>
      <c r="FW94" t="str">
        <f ca="1">IF(FV94&lt;&gt;"",VLOOKUP(FV94,Tabela1[],3,FALSE),"")</f>
        <v/>
      </c>
      <c r="FX94" t="str">
        <f t="shared" ca="1" si="394"/>
        <v/>
      </c>
      <c r="FY94" t="str">
        <f t="shared" ca="1" si="394"/>
        <v/>
      </c>
      <c r="FZ94" t="str">
        <f t="shared" ca="1" si="394"/>
        <v/>
      </c>
      <c r="GA94" t="str">
        <f t="shared" ca="1" si="394"/>
        <v/>
      </c>
      <c r="GB94" t="str">
        <f t="shared" ca="1" si="394"/>
        <v/>
      </c>
      <c r="GC94" t="str">
        <f t="shared" ca="1" si="394"/>
        <v/>
      </c>
      <c r="GD94" t="str">
        <f t="shared" ca="1" si="394"/>
        <v/>
      </c>
      <c r="GE94" t="str">
        <f t="shared" ca="1" si="394"/>
        <v/>
      </c>
      <c r="GP94">
        <v>5</v>
      </c>
      <c r="GQ94" t="str">
        <f t="shared" ca="1" si="406"/>
        <v/>
      </c>
      <c r="GR94" t="str">
        <f ca="1">_xlfn.IFNA(IF(VLOOKUP($GQ94,Tabela1[#All],6,FALSE)&lt;&gt;0,VLOOKUP($GQ94,Tabela1[#All],6,FALSE),""),"")</f>
        <v/>
      </c>
      <c r="GS94" t="str">
        <f ca="1">_xlfn.IFNA(IF(VLOOKUP($GQ94,Tabela1[#All],7,FALSE)&lt;&gt;0,VLOOKUP($GQ94,Tabela1[#All],7,FALSE),""),"")</f>
        <v/>
      </c>
      <c r="GT94" t="str">
        <f ca="1">_xlfn.IFNA(IF(VLOOKUP($GQ94,Tabela1[#All],8,FALSE)&lt;&gt;0,VLOOKUP($GQ94,Tabela1[#All],8,FALSE),""),"")</f>
        <v/>
      </c>
      <c r="GU94" t="str">
        <f ca="1">_xlfn.IFNA(IF(VLOOKUP($GQ94,Tabela1[#All],10,FALSE)&lt;&gt;"0",VLOOKUP($GQ94,Tabela1[#All],10,FALSE),""),"")</f>
        <v/>
      </c>
      <c r="GV94" t="str">
        <f t="shared" ca="1" si="326"/>
        <v/>
      </c>
      <c r="GW94" t="str">
        <f t="shared" ca="1" si="327"/>
        <v/>
      </c>
      <c r="GX94" t="str">
        <f t="shared" ca="1" si="328"/>
        <v/>
      </c>
      <c r="GY94" t="str">
        <f t="shared" ca="1" si="329"/>
        <v/>
      </c>
      <c r="GZ94" t="str">
        <f t="shared" ca="1" si="330"/>
        <v/>
      </c>
      <c r="HA94" t="str">
        <f t="shared" ca="1" si="331"/>
        <v/>
      </c>
      <c r="HB94" t="str">
        <f t="shared" ca="1" si="332"/>
        <v/>
      </c>
      <c r="HC94" t="str">
        <f t="shared" ca="1" si="360"/>
        <v/>
      </c>
      <c r="HD94" t="str">
        <f t="shared" ca="1" si="395"/>
        <v/>
      </c>
      <c r="HE94" t="str">
        <f t="shared" ca="1" si="395"/>
        <v/>
      </c>
      <c r="HF94" t="str">
        <f t="shared" ca="1" si="395"/>
        <v/>
      </c>
      <c r="HG94" t="str">
        <f ca="1">_xlfn.IFNA(IF(INDEX('Tabela kolorów'!$A$1:$AP$42,MATCH(HD94,'Tabela kolorów'!$A$1:$AP$1,0),MATCH(HE94,'Tabela kolorów'!$A$1:$A$42,0))=1,"+","-"),"")</f>
        <v/>
      </c>
      <c r="HH94" s="1" t="str">
        <f ca="1">_xlfn.IFNA(IF(INDEX('Tabela kolorów'!$A$1:$AP$42,MATCH(HD94,'Tabela kolorów'!$A$1:$AP$1,0),MATCH(HF94,'Tabela kolorów'!$A$1:$A$42,0))=1,"+","-"),"")</f>
        <v/>
      </c>
      <c r="HI94" s="1" t="str">
        <f ca="1">_xlfn.IFNA(IF(INDEX('Tabela kolorów'!$A$1:$AP$42,MATCH(HE94,'Tabela kolorów'!$A$1:$AP$1,0),MATCH(HF94,'Tabela kolorów'!$A$1:$A$42,0))=1,"+","-"),"")</f>
        <v/>
      </c>
      <c r="HJ94" t="str">
        <f t="shared" ca="1" si="376"/>
        <v/>
      </c>
      <c r="HK94" t="str">
        <f t="shared" ca="1" si="333"/>
        <v/>
      </c>
      <c r="HL94" t="str">
        <f t="shared" ca="1" si="334"/>
        <v/>
      </c>
      <c r="HO94">
        <v>88</v>
      </c>
      <c r="HP94" t="str">
        <f t="shared" ca="1" si="335"/>
        <v/>
      </c>
      <c r="HQ94" t="str">
        <f ca="1">IF(HP94&lt;&gt;"",VLOOKUP(HP94,Tabela1[],3,FALSE),"")</f>
        <v/>
      </c>
      <c r="HR94" t="str">
        <f t="shared" ca="1" si="396"/>
        <v/>
      </c>
      <c r="HS94" t="str">
        <f t="shared" ca="1" si="396"/>
        <v/>
      </c>
      <c r="HT94" t="str">
        <f t="shared" ca="1" si="396"/>
        <v/>
      </c>
      <c r="HU94" t="str">
        <f t="shared" ca="1" si="396"/>
        <v/>
      </c>
      <c r="HV94" t="str">
        <f t="shared" ca="1" si="396"/>
        <v/>
      </c>
      <c r="HW94" t="str">
        <f t="shared" ca="1" si="396"/>
        <v/>
      </c>
      <c r="HX94" t="str">
        <f t="shared" ca="1" si="396"/>
        <v/>
      </c>
      <c r="HY94" t="str">
        <f t="shared" ca="1" si="396"/>
        <v/>
      </c>
      <c r="IJ94">
        <v>5</v>
      </c>
      <c r="IK94" t="str">
        <f t="shared" ca="1" si="407"/>
        <v/>
      </c>
      <c r="IL94" t="str">
        <f ca="1">_xlfn.IFNA(IF(VLOOKUP($IK94,Tabela1[#All],6,FALSE)&lt;&gt;0,VLOOKUP($IK94,Tabela1[#All],6,FALSE),""),"")</f>
        <v/>
      </c>
      <c r="IM94" t="str">
        <f ca="1">_xlfn.IFNA(IF(VLOOKUP($IK94,Tabela1[#All],7,FALSE)&lt;&gt;0,VLOOKUP($IK94,Tabela1[#All],7,FALSE),""),"")</f>
        <v/>
      </c>
      <c r="IN94" t="str">
        <f ca="1">_xlfn.IFNA(IF(VLOOKUP($IK94,Tabela1[#All],8,FALSE)&lt;&gt;0,VLOOKUP($IK94,Tabela1[#All],8,FALSE),""),"")</f>
        <v/>
      </c>
      <c r="IO94" t="str">
        <f ca="1">_xlfn.IFNA(IF(VLOOKUP($IK94,Tabela1[#All],10,FALSE)&lt;&gt;"0",VLOOKUP($IK94,Tabela1[#All],10,FALSE),""),"")</f>
        <v/>
      </c>
      <c r="IP94" t="str">
        <f t="shared" ca="1" si="337"/>
        <v/>
      </c>
      <c r="IQ94" t="str">
        <f t="shared" ca="1" si="338"/>
        <v/>
      </c>
      <c r="IR94" t="str">
        <f t="shared" ca="1" si="339"/>
        <v/>
      </c>
      <c r="IS94" t="str">
        <f t="shared" ca="1" si="340"/>
        <v/>
      </c>
      <c r="IT94" t="str">
        <f t="shared" ca="1" si="341"/>
        <v/>
      </c>
      <c r="IU94" t="str">
        <f t="shared" ca="1" si="342"/>
        <v/>
      </c>
      <c r="IV94" t="str">
        <f t="shared" ca="1" si="343"/>
        <v/>
      </c>
      <c r="IW94" t="str">
        <f t="shared" ca="1" si="361"/>
        <v/>
      </c>
      <c r="IX94" t="str">
        <f t="shared" ca="1" si="397"/>
        <v/>
      </c>
      <c r="IY94" t="str">
        <f t="shared" ca="1" si="397"/>
        <v/>
      </c>
      <c r="IZ94" t="str">
        <f t="shared" ca="1" si="397"/>
        <v/>
      </c>
      <c r="JA94" t="str">
        <f ca="1">_xlfn.IFNA(IF(INDEX('Tabela kolorów'!$A$1:$AP$42,MATCH(IX94,'Tabela kolorów'!$A$1:$AP$1,0),MATCH(IY94,'Tabela kolorów'!$A$1:$A$42,0))=1,"+","-"),"")</f>
        <v/>
      </c>
      <c r="JB94" s="1" t="str">
        <f ca="1">_xlfn.IFNA(IF(INDEX('Tabela kolorów'!$A$1:$AP$42,MATCH(IX94,'Tabela kolorów'!$A$1:$AP$1,0),MATCH(IZ94,'Tabela kolorów'!$A$1:$A$42,0))=1,"+","-"),"")</f>
        <v/>
      </c>
      <c r="JC94" s="1" t="str">
        <f ca="1">_xlfn.IFNA(IF(INDEX('Tabela kolorów'!$A$1:$AP$42,MATCH(IY94,'Tabela kolorów'!$A$1:$AP$1,0),MATCH(IZ94,'Tabela kolorów'!$A$1:$A$42,0))=1,"+","-"),"")</f>
        <v/>
      </c>
      <c r="JD94" t="str">
        <f t="shared" ca="1" si="377"/>
        <v/>
      </c>
      <c r="JE94" t="str">
        <f t="shared" ca="1" si="344"/>
        <v/>
      </c>
      <c r="JF94" t="str">
        <f t="shared" ca="1" si="345"/>
        <v/>
      </c>
      <c r="JI94">
        <v>88</v>
      </c>
      <c r="JJ94" t="str">
        <f t="shared" ca="1" si="346"/>
        <v/>
      </c>
      <c r="JK94" t="str">
        <f ca="1">IF(JJ94&lt;&gt;"",VLOOKUP(JJ94,Tabela1[],3,FALSE),"")</f>
        <v/>
      </c>
      <c r="JL94" t="str">
        <f t="shared" ca="1" si="398"/>
        <v/>
      </c>
      <c r="JM94" t="str">
        <f t="shared" ca="1" si="398"/>
        <v/>
      </c>
      <c r="JN94" t="str">
        <f t="shared" ca="1" si="398"/>
        <v/>
      </c>
      <c r="JO94" t="str">
        <f t="shared" ca="1" si="398"/>
        <v/>
      </c>
      <c r="JP94" t="str">
        <f t="shared" ca="1" si="398"/>
        <v/>
      </c>
      <c r="JQ94" t="str">
        <f t="shared" ca="1" si="398"/>
        <v/>
      </c>
      <c r="JR94" t="str">
        <f t="shared" ca="1" si="398"/>
        <v/>
      </c>
      <c r="JS94" t="str">
        <f t="shared" ca="1" si="398"/>
        <v/>
      </c>
      <c r="KD94">
        <v>5</v>
      </c>
      <c r="KE94" t="str">
        <f t="shared" ca="1" si="408"/>
        <v/>
      </c>
      <c r="KF94" t="str">
        <f ca="1">_xlfn.IFNA(IF(VLOOKUP($KE94,Tabela1[#All],6,FALSE)&lt;&gt;0,VLOOKUP($KE94,Tabela1[#All],6,FALSE),""),"")</f>
        <v/>
      </c>
      <c r="KG94" t="str">
        <f ca="1">_xlfn.IFNA(IF(VLOOKUP($KE94,Tabela1[#All],7,FALSE)&lt;&gt;0,VLOOKUP($KE94,Tabela1[#All],7,FALSE),""),"")</f>
        <v/>
      </c>
      <c r="KH94" t="str">
        <f ca="1">_xlfn.IFNA(IF(VLOOKUP($KE94,Tabela1[#All],8,FALSE)&lt;&gt;0,VLOOKUP($KE94,Tabela1[#All],8,FALSE),""),"")</f>
        <v/>
      </c>
      <c r="KI94" t="str">
        <f ca="1">_xlfn.IFNA(IF(VLOOKUP($KE94,Tabela1[#All],10,FALSE)&lt;&gt;"0",VLOOKUP($KE94,Tabela1[#All],10,FALSE),""),"")</f>
        <v/>
      </c>
      <c r="KJ94" t="str">
        <f t="shared" ca="1" si="362"/>
        <v/>
      </c>
      <c r="KK94" t="str">
        <f t="shared" ca="1" si="363"/>
        <v/>
      </c>
      <c r="KL94" t="str">
        <f t="shared" ca="1" si="364"/>
        <v/>
      </c>
      <c r="KM94" t="str">
        <f t="shared" ca="1" si="348"/>
        <v/>
      </c>
      <c r="KN94" t="str">
        <f t="shared" ca="1" si="349"/>
        <v/>
      </c>
      <c r="KO94" t="str">
        <f t="shared" ca="1" si="350"/>
        <v/>
      </c>
      <c r="KP94" t="str">
        <f t="shared" ca="1" si="351"/>
        <v/>
      </c>
      <c r="KQ94" t="str">
        <f t="shared" ca="1" si="365"/>
        <v/>
      </c>
      <c r="KR94" t="str">
        <f t="shared" ca="1" si="399"/>
        <v/>
      </c>
      <c r="KS94" t="str">
        <f t="shared" ca="1" si="399"/>
        <v/>
      </c>
      <c r="KT94" t="str">
        <f t="shared" ca="1" si="399"/>
        <v/>
      </c>
      <c r="KU94" t="str">
        <f ca="1">_xlfn.IFNA(IF(INDEX('Tabela kolorów'!$A$1:$AP$42,MATCH(KR94,'Tabela kolorów'!$A$1:$AP$1,0),MATCH(KS94,'Tabela kolorów'!$A$1:$A$42,0))=1,"+","-"),"")</f>
        <v/>
      </c>
      <c r="KV94" s="1" t="str">
        <f ca="1">_xlfn.IFNA(IF(INDEX('Tabela kolorów'!$A$1:$AP$42,MATCH(KR94,'Tabela kolorów'!$A$1:$AP$1,0),MATCH(KT94,'Tabela kolorów'!$A$1:$A$42,0))=1,"+","-"),"")</f>
        <v/>
      </c>
      <c r="KW94" s="1" t="str">
        <f ca="1">_xlfn.IFNA(IF(INDEX('Tabela kolorów'!$A$1:$AP$42,MATCH(KS94,'Tabela kolorów'!$A$1:$AP$1,0),MATCH(KT94,'Tabela kolorów'!$A$1:$A$42,0))=1,"+","-"),"")</f>
        <v/>
      </c>
      <c r="KX94" t="str">
        <f t="shared" ca="1" si="380"/>
        <v/>
      </c>
      <c r="KY94" t="str">
        <f t="shared" ca="1" si="352"/>
        <v/>
      </c>
      <c r="KZ94" t="str">
        <f t="shared" ca="1" si="353"/>
        <v/>
      </c>
      <c r="LC94">
        <v>88</v>
      </c>
      <c r="LD94" t="str">
        <f t="shared" ca="1" si="354"/>
        <v/>
      </c>
      <c r="LE94" t="str">
        <f ca="1">IF(LD94&lt;&gt;"",VLOOKUP(LD94,Tabela1[],3,FALSE),"")</f>
        <v/>
      </c>
      <c r="LF94" t="str">
        <f t="shared" ca="1" si="400"/>
        <v/>
      </c>
      <c r="LG94" t="str">
        <f t="shared" ca="1" si="400"/>
        <v/>
      </c>
      <c r="LH94" t="str">
        <f t="shared" ca="1" si="400"/>
        <v/>
      </c>
      <c r="LI94" t="str">
        <f t="shared" ca="1" si="400"/>
        <v/>
      </c>
      <c r="LJ94" t="str">
        <f t="shared" ca="1" si="400"/>
        <v/>
      </c>
      <c r="LK94" t="str">
        <f t="shared" ca="1" si="400"/>
        <v/>
      </c>
      <c r="LL94" t="str">
        <f t="shared" ca="1" si="400"/>
        <v/>
      </c>
      <c r="LM94" t="str">
        <f t="shared" ca="1" si="400"/>
        <v/>
      </c>
    </row>
    <row r="95" spans="12:325" x14ac:dyDescent="0.3">
      <c r="L95" s="679">
        <v>4</v>
      </c>
      <c r="N95" s="672" t="str">
        <f>_xlfn.IFNA(IF(VLOOKUP($M95,Tabela1[#All],6,FALSE)&lt;&gt;0,VLOOKUP($M95,Tabela1[#All],6,FALSE),""),"")</f>
        <v/>
      </c>
      <c r="O95" s="672" t="str">
        <f>_xlfn.IFNA(IF(VLOOKUP($M95,Tabela1[#All],7,FALSE)&lt;&gt;0,VLOOKUP($M95,Tabela1[#All],7,FALSE),""),"")</f>
        <v/>
      </c>
      <c r="P95" s="672" t="str">
        <f>_xlfn.IFNA(IF(VLOOKUP($M95,Tabela1[#All],8,FALSE)&lt;&gt;0,VLOOKUP($M95,Tabela1[#All],8,FALSE),""),"")</f>
        <v/>
      </c>
      <c r="Q95" s="684" t="str">
        <f>_xlfn.IFNA(IF(VLOOKUP($M95,Tabela1[#All],10,FALSE)&lt;&gt;"0",VLOOKUP($M95,Tabela1[#All],10,FALSE),""),"")</f>
        <v/>
      </c>
      <c r="R95" s="686" t="str">
        <f t="shared" si="366"/>
        <v/>
      </c>
      <c r="S95" s="672" t="str">
        <f t="shared" si="367"/>
        <v/>
      </c>
      <c r="T95" s="672" t="str">
        <f t="shared" si="368"/>
        <v/>
      </c>
      <c r="U95" s="672" t="str">
        <f t="shared" si="369"/>
        <v/>
      </c>
      <c r="V95" s="672" t="str">
        <f t="shared" si="370"/>
        <v/>
      </c>
      <c r="W95" s="672" t="str">
        <f t="shared" si="371"/>
        <v/>
      </c>
      <c r="X95" s="687" t="str">
        <f t="shared" si="372"/>
        <v/>
      </c>
      <c r="Y95" s="686" t="str">
        <f t="shared" si="378"/>
        <v/>
      </c>
      <c r="Z95" s="672" t="str">
        <f t="shared" si="402"/>
        <v/>
      </c>
      <c r="AA95" s="672" t="str">
        <f t="shared" si="402"/>
        <v/>
      </c>
      <c r="AB95" s="679" t="str">
        <f t="shared" si="402"/>
        <v/>
      </c>
      <c r="AC95" s="685" t="str">
        <f>_xlfn.IFNA(IF(INDEX('Tabela kolorów'!$A$1:$AP$42,MATCH(Z95,'Tabela kolorów'!$A$1:$AP$1,0),MATCH(AA95,'Tabela kolorów'!$A$1:$A$42,0))=1,"+","-"),"")</f>
        <v/>
      </c>
      <c r="AD95" s="10" t="str">
        <f>_xlfn.IFNA(IF(INDEX('Tabela kolorów'!$A$1:$AP$42,MATCH(Z95,'Tabela kolorów'!$A$1:$AP$1,0),MATCH(AB95,'Tabela kolorów'!$A$1:$A$42,0))=1,"+","-"),"")</f>
        <v/>
      </c>
      <c r="AE95" s="10" t="str">
        <f>_xlfn.IFNA(IF(INDEX('Tabela kolorów'!$A$1:$AP$42,MATCH(AA95,'Tabela kolorów'!$A$1:$AP$1,0),MATCH(AB95,'Tabela kolorów'!$A$1:$A$42,0))=1,"+","-"),"")</f>
        <v/>
      </c>
      <c r="AF95" s="679" t="str">
        <f t="shared" si="379"/>
        <v/>
      </c>
      <c r="AG95" s="688" t="str">
        <f t="shared" si="373"/>
        <v/>
      </c>
      <c r="AH95" s="701" t="str">
        <f t="shared" si="374"/>
        <v/>
      </c>
      <c r="AK95" s="10">
        <v>88</v>
      </c>
      <c r="AL95" s="672" t="str">
        <f t="shared" ca="1" si="355"/>
        <v/>
      </c>
      <c r="AM95" s="672" t="str">
        <f ca="1">IF(AL95&lt;&gt;"",VLOOKUP(AL95,Tabela1[],3,FALSE),"")</f>
        <v/>
      </c>
      <c r="AN95" s="672" t="str">
        <f t="shared" ca="1" si="401"/>
        <v/>
      </c>
      <c r="AO95" s="672" t="str">
        <f t="shared" ca="1" si="401"/>
        <v/>
      </c>
      <c r="AP95" s="672" t="str">
        <f t="shared" ca="1" si="401"/>
        <v/>
      </c>
      <c r="AQ95" s="672" t="str">
        <f t="shared" ca="1" si="401"/>
        <v/>
      </c>
      <c r="AR95" s="672" t="str">
        <f t="shared" ca="1" si="401"/>
        <v/>
      </c>
      <c r="AS95" s="672" t="str">
        <f t="shared" ca="1" si="401"/>
        <v/>
      </c>
      <c r="AT95" s="672" t="str">
        <f t="shared" ca="1" si="401"/>
        <v/>
      </c>
      <c r="AU95" s="672" t="str">
        <f t="shared" ca="1" si="401"/>
        <v/>
      </c>
      <c r="BG95" s="392"/>
      <c r="BH95">
        <v>6</v>
      </c>
      <c r="BI95" t="str">
        <f t="shared" ca="1" si="403"/>
        <v/>
      </c>
      <c r="BJ95" t="str">
        <f ca="1">_xlfn.IFNA(IF(VLOOKUP($BI95,Tabela1[#All],6,FALSE)&lt;&gt;0,VLOOKUP($BI95,Tabela1[#All],6,FALSE),""),"")</f>
        <v/>
      </c>
      <c r="BK95" t="str">
        <f ca="1">_xlfn.IFNA(IF(VLOOKUP($BI95,Tabela1[#All],7,FALSE)&lt;&gt;0,VLOOKUP($BI95,Tabela1[#All],7,FALSE),""),"")</f>
        <v/>
      </c>
      <c r="BL95" t="str">
        <f ca="1">_xlfn.IFNA(IF(VLOOKUP($BI95,Tabela1[#All],8,FALSE)&lt;&gt;0,VLOOKUP($BI95,Tabela1[#All],8,FALSE),""),"")</f>
        <v/>
      </c>
      <c r="BM95" t="str">
        <f ca="1">_xlfn.IFNA(IF(VLOOKUP($BI95,Tabela1[#All],10,FALSE)&lt;&gt;"0",VLOOKUP($BI95,Tabela1[#All],10,FALSE),""),"")</f>
        <v/>
      </c>
      <c r="BN95" t="str">
        <f t="shared" ca="1" si="293"/>
        <v/>
      </c>
      <c r="BO95" t="str">
        <f t="shared" ca="1" si="294"/>
        <v/>
      </c>
      <c r="BP95" t="str">
        <f t="shared" ca="1" si="295"/>
        <v/>
      </c>
      <c r="BQ95" t="str">
        <f t="shared" ca="1" si="296"/>
        <v/>
      </c>
      <c r="BR95" t="str">
        <f t="shared" ca="1" si="297"/>
        <v/>
      </c>
      <c r="BS95" t="str">
        <f t="shared" ca="1" si="298"/>
        <v/>
      </c>
      <c r="BT95" t="str">
        <f t="shared" ca="1" si="299"/>
        <v/>
      </c>
      <c r="BU95" t="str">
        <f t="shared" ca="1" si="356"/>
        <v/>
      </c>
      <c r="BV95" t="str">
        <f t="shared" ca="1" si="389"/>
        <v/>
      </c>
      <c r="BW95" t="str">
        <f t="shared" ca="1" si="389"/>
        <v/>
      </c>
      <c r="BX95" t="str">
        <f t="shared" ca="1" si="389"/>
        <v/>
      </c>
      <c r="BY95" t="str">
        <f ca="1">_xlfn.IFNA(IF(INDEX('Tabela kolorów'!$A$1:$AP$42,MATCH(BV95,'Tabela kolorów'!$A$1:$AP$1,0),MATCH(BW95,'Tabela kolorów'!$A$1:$A$42,0))=1,"+","-"),"")</f>
        <v/>
      </c>
      <c r="BZ95" s="1" t="str">
        <f ca="1">_xlfn.IFNA(IF(INDEX('Tabela kolorów'!$A$1:$AP$42,MATCH(BV95,'Tabela kolorów'!$A$1:$AP$1,0),MATCH(BX95,'Tabela kolorów'!$A$1:$A$42,0))=1,"+","-"),"")</f>
        <v/>
      </c>
      <c r="CA95" s="1" t="str">
        <f ca="1">_xlfn.IFNA(IF(INDEX('Tabela kolorów'!$A$1:$AP$42,MATCH(BW95,'Tabela kolorów'!$A$1:$AP$1,0),MATCH(BX95,'Tabela kolorów'!$A$1:$A$42,0))=1,"+","-"),"")</f>
        <v/>
      </c>
      <c r="CB95" t="str">
        <f t="shared" ca="1" si="357"/>
        <v/>
      </c>
      <c r="CC95" t="str">
        <f t="shared" ca="1" si="300"/>
        <v/>
      </c>
      <c r="CD95" t="str">
        <f t="shared" ca="1" si="301"/>
        <v/>
      </c>
      <c r="CG95">
        <v>89</v>
      </c>
      <c r="CH95" t="str">
        <f t="shared" ca="1" si="302"/>
        <v/>
      </c>
      <c r="CI95" t="str">
        <f ca="1">IF(CH95&lt;&gt;"",VLOOKUP(CH95,Tabela1[],3,FALSE),"")</f>
        <v/>
      </c>
      <c r="CJ95" t="str">
        <f t="shared" ca="1" si="390"/>
        <v/>
      </c>
      <c r="CK95" t="str">
        <f t="shared" ca="1" si="390"/>
        <v/>
      </c>
      <c r="CL95" t="str">
        <f t="shared" ca="1" si="390"/>
        <v/>
      </c>
      <c r="CM95" t="str">
        <f t="shared" ca="1" si="390"/>
        <v/>
      </c>
      <c r="CN95" t="str">
        <f t="shared" ca="1" si="390"/>
        <v/>
      </c>
      <c r="CO95" t="str">
        <f t="shared" ca="1" si="390"/>
        <v/>
      </c>
      <c r="CP95" t="str">
        <f t="shared" ca="1" si="390"/>
        <v/>
      </c>
      <c r="CQ95" t="str">
        <f t="shared" ca="1" si="390"/>
        <v/>
      </c>
      <c r="DB95">
        <v>6</v>
      </c>
      <c r="DC95" t="str">
        <f t="shared" ca="1" si="404"/>
        <v/>
      </c>
      <c r="DD95" t="str">
        <f ca="1">_xlfn.IFNA(IF(VLOOKUP($DC95,Tabela1[#All],6,FALSE)&lt;&gt;0,VLOOKUP($DC95,Tabela1[#All],6,FALSE),""),"")</f>
        <v/>
      </c>
      <c r="DE95" t="str">
        <f ca="1">_xlfn.IFNA(IF(VLOOKUP($DC95,Tabela1[#All],7,FALSE)&lt;&gt;0,VLOOKUP($DC95,Tabela1[#All],7,FALSE),""),"")</f>
        <v/>
      </c>
      <c r="DF95" t="str">
        <f ca="1">_xlfn.IFNA(IF(VLOOKUP($DC95,Tabela1[#All],8,FALSE)&lt;&gt;0,VLOOKUP($DC95,Tabela1[#All],8,FALSE),""),"")</f>
        <v/>
      </c>
      <c r="DG95" t="str">
        <f ca="1">_xlfn.IFNA(IF(VLOOKUP($DC95,Tabela1[#All],10,FALSE)&lt;&gt;"0",VLOOKUP($DC95,Tabela1[#All],10,FALSE),""),"")</f>
        <v/>
      </c>
      <c r="DH95" t="str">
        <f t="shared" ca="1" si="304"/>
        <v/>
      </c>
      <c r="DI95" t="str">
        <f t="shared" ca="1" si="305"/>
        <v/>
      </c>
      <c r="DJ95" t="str">
        <f t="shared" ca="1" si="306"/>
        <v/>
      </c>
      <c r="DK95" t="str">
        <f t="shared" ca="1" si="307"/>
        <v/>
      </c>
      <c r="DL95" t="str">
        <f t="shared" ca="1" si="308"/>
        <v/>
      </c>
      <c r="DM95" t="str">
        <f t="shared" ca="1" si="309"/>
        <v/>
      </c>
      <c r="DN95" t="str">
        <f t="shared" ca="1" si="310"/>
        <v/>
      </c>
      <c r="DO95" t="str">
        <f t="shared" ca="1" si="382"/>
        <v/>
      </c>
      <c r="DP95" t="str">
        <f t="shared" ca="1" si="391"/>
        <v/>
      </c>
      <c r="DQ95" t="str">
        <f t="shared" ca="1" si="391"/>
        <v/>
      </c>
      <c r="DR95" t="str">
        <f t="shared" ca="1" si="391"/>
        <v/>
      </c>
      <c r="DS95" t="str">
        <f ca="1">_xlfn.IFNA(IF(INDEX('Tabela kolorów'!$A$1:$AP$42,MATCH(DP95,'Tabela kolorów'!$A$1:$AP$1,0),MATCH(DQ95,'Tabela kolorów'!$A$1:$A$42,0))=1,"+","-"),"")</f>
        <v/>
      </c>
      <c r="DT95" s="1" t="str">
        <f ca="1">_xlfn.IFNA(IF(INDEX('Tabela kolorów'!$A$1:$AP$42,MATCH(DP95,'Tabela kolorów'!$A$1:$AP$1,0),MATCH(DR95,'Tabela kolorów'!$A$1:$A$42,0))=1,"+","-"),"")</f>
        <v/>
      </c>
      <c r="DU95" s="1" t="str">
        <f ca="1">_xlfn.IFNA(IF(INDEX('Tabela kolorów'!$A$1:$AP$42,MATCH(DQ95,'Tabela kolorów'!$A$1:$AP$1,0),MATCH(DR95,'Tabela kolorów'!$A$1:$A$42,0))=1,"+","-"),"")</f>
        <v/>
      </c>
      <c r="DV95" t="str">
        <f t="shared" ca="1" si="358"/>
        <v/>
      </c>
      <c r="DW95" t="str">
        <f t="shared" ca="1" si="311"/>
        <v/>
      </c>
      <c r="DX95" t="str">
        <f t="shared" ca="1" si="312"/>
        <v/>
      </c>
      <c r="EA95">
        <v>89</v>
      </c>
      <c r="EB95" t="str">
        <f t="shared" ca="1" si="313"/>
        <v/>
      </c>
      <c r="EC95" t="str">
        <f ca="1">IF(EB95&lt;&gt;"",VLOOKUP(EB95,Tabela1[],3,FALSE),"")</f>
        <v/>
      </c>
      <c r="ED95" t="str">
        <f t="shared" ca="1" si="392"/>
        <v/>
      </c>
      <c r="EE95" t="str">
        <f t="shared" ca="1" si="392"/>
        <v/>
      </c>
      <c r="EF95" t="str">
        <f t="shared" ca="1" si="392"/>
        <v/>
      </c>
      <c r="EG95" t="str">
        <f t="shared" ca="1" si="392"/>
        <v/>
      </c>
      <c r="EH95" t="str">
        <f t="shared" ca="1" si="392"/>
        <v/>
      </c>
      <c r="EI95" t="str">
        <f t="shared" ca="1" si="392"/>
        <v/>
      </c>
      <c r="EJ95" t="str">
        <f t="shared" ca="1" si="392"/>
        <v/>
      </c>
      <c r="EK95" t="str">
        <f t="shared" ca="1" si="392"/>
        <v/>
      </c>
      <c r="EV95">
        <v>6</v>
      </c>
      <c r="EW95" t="str">
        <f t="shared" ca="1" si="405"/>
        <v/>
      </c>
      <c r="EX95" t="str">
        <f ca="1">_xlfn.IFNA(IF(VLOOKUP($EW95,Tabela1[#All],6,FALSE)&lt;&gt;0,VLOOKUP($EW95,Tabela1[#All],6,FALSE),""),"")</f>
        <v/>
      </c>
      <c r="EY95" t="str">
        <f ca="1">_xlfn.IFNA(IF(VLOOKUP($EW95,Tabela1[#All],7,FALSE)&lt;&gt;0,VLOOKUP($EW95,Tabela1[#All],7,FALSE),""),"")</f>
        <v/>
      </c>
      <c r="EZ95" t="str">
        <f ca="1">_xlfn.IFNA(IF(VLOOKUP($EW95,Tabela1[#All],8,FALSE)&lt;&gt;0,VLOOKUP($EW95,Tabela1[#All],8,FALSE),""),"")</f>
        <v/>
      </c>
      <c r="FA95" t="str">
        <f ca="1">_xlfn.IFNA(IF(VLOOKUP($EW95,Tabela1[#All],10,FALSE)&lt;&gt;"0",VLOOKUP($EW95,Tabela1[#All],10,FALSE),""),"")</f>
        <v/>
      </c>
      <c r="FB95" t="str">
        <f t="shared" ca="1" si="315"/>
        <v/>
      </c>
      <c r="FC95" t="str">
        <f t="shared" ca="1" si="316"/>
        <v/>
      </c>
      <c r="FD95" t="str">
        <f t="shared" ca="1" si="317"/>
        <v/>
      </c>
      <c r="FE95" t="str">
        <f t="shared" ca="1" si="318"/>
        <v/>
      </c>
      <c r="FF95" t="str">
        <f t="shared" ca="1" si="319"/>
        <v/>
      </c>
      <c r="FG95" t="str">
        <f t="shared" ca="1" si="320"/>
        <v/>
      </c>
      <c r="FH95" t="str">
        <f t="shared" ca="1" si="321"/>
        <v/>
      </c>
      <c r="FI95" t="str">
        <f t="shared" ca="1" si="359"/>
        <v/>
      </c>
      <c r="FJ95" t="str">
        <f t="shared" ca="1" si="393"/>
        <v/>
      </c>
      <c r="FK95" t="str">
        <f t="shared" ca="1" si="393"/>
        <v/>
      </c>
      <c r="FL95" t="str">
        <f t="shared" ca="1" si="393"/>
        <v/>
      </c>
      <c r="FM95" t="str">
        <f ca="1">_xlfn.IFNA(IF(INDEX('Tabela kolorów'!$A$1:$AP$42,MATCH(FJ95,'Tabela kolorów'!$A$1:$AP$1,0),MATCH(FK95,'Tabela kolorów'!$A$1:$A$42,0))=1,"+","-"),"")</f>
        <v/>
      </c>
      <c r="FN95" s="1" t="str">
        <f ca="1">_xlfn.IFNA(IF(INDEX('Tabela kolorów'!$A$1:$AP$42,MATCH(FJ95,'Tabela kolorów'!$A$1:$AP$1,0),MATCH(FL95,'Tabela kolorów'!$A$1:$A$42,0))=1,"+","-"),"")</f>
        <v/>
      </c>
      <c r="FO95" s="1" t="str">
        <f ca="1">_xlfn.IFNA(IF(INDEX('Tabela kolorów'!$A$1:$AP$42,MATCH(FK95,'Tabela kolorów'!$A$1:$AP$1,0),MATCH(FL95,'Tabela kolorów'!$A$1:$A$42,0))=1,"+","-"),"")</f>
        <v/>
      </c>
      <c r="FP95" t="str">
        <f t="shared" ca="1" si="375"/>
        <v/>
      </c>
      <c r="FQ95" t="str">
        <f t="shared" ca="1" si="322"/>
        <v/>
      </c>
      <c r="FR95" t="str">
        <f t="shared" ca="1" si="323"/>
        <v/>
      </c>
      <c r="FU95">
        <v>89</v>
      </c>
      <c r="FV95" t="str">
        <f t="shared" ca="1" si="324"/>
        <v/>
      </c>
      <c r="FW95" t="str">
        <f ca="1">IF(FV95&lt;&gt;"",VLOOKUP(FV95,Tabela1[],3,FALSE),"")</f>
        <v/>
      </c>
      <c r="FX95" t="str">
        <f t="shared" ca="1" si="394"/>
        <v/>
      </c>
      <c r="FY95" t="str">
        <f t="shared" ca="1" si="394"/>
        <v/>
      </c>
      <c r="FZ95" t="str">
        <f t="shared" ca="1" si="394"/>
        <v/>
      </c>
      <c r="GA95" t="str">
        <f t="shared" ca="1" si="394"/>
        <v/>
      </c>
      <c r="GB95" t="str">
        <f t="shared" ca="1" si="394"/>
        <v/>
      </c>
      <c r="GC95" t="str">
        <f t="shared" ca="1" si="394"/>
        <v/>
      </c>
      <c r="GD95" t="str">
        <f t="shared" ca="1" si="394"/>
        <v/>
      </c>
      <c r="GE95" t="str">
        <f t="shared" ca="1" si="394"/>
        <v/>
      </c>
      <c r="GP95">
        <v>6</v>
      </c>
      <c r="GQ95" t="str">
        <f t="shared" ca="1" si="406"/>
        <v/>
      </c>
      <c r="GR95" t="str">
        <f ca="1">_xlfn.IFNA(IF(VLOOKUP($GQ95,Tabela1[#All],6,FALSE)&lt;&gt;0,VLOOKUP($GQ95,Tabela1[#All],6,FALSE),""),"")</f>
        <v/>
      </c>
      <c r="GS95" t="str">
        <f ca="1">_xlfn.IFNA(IF(VLOOKUP($GQ95,Tabela1[#All],7,FALSE)&lt;&gt;0,VLOOKUP($GQ95,Tabela1[#All],7,FALSE),""),"")</f>
        <v/>
      </c>
      <c r="GT95" t="str">
        <f ca="1">_xlfn.IFNA(IF(VLOOKUP($GQ95,Tabela1[#All],8,FALSE)&lt;&gt;0,VLOOKUP($GQ95,Tabela1[#All],8,FALSE),""),"")</f>
        <v/>
      </c>
      <c r="GU95" t="str">
        <f ca="1">_xlfn.IFNA(IF(VLOOKUP($GQ95,Tabela1[#All],10,FALSE)&lt;&gt;"0",VLOOKUP($GQ95,Tabela1[#All],10,FALSE),""),"")</f>
        <v/>
      </c>
      <c r="GV95" t="str">
        <f t="shared" ca="1" si="326"/>
        <v/>
      </c>
      <c r="GW95" t="str">
        <f t="shared" ca="1" si="327"/>
        <v/>
      </c>
      <c r="GX95" t="str">
        <f t="shared" ca="1" si="328"/>
        <v/>
      </c>
      <c r="GY95" t="str">
        <f t="shared" ca="1" si="329"/>
        <v/>
      </c>
      <c r="GZ95" t="str">
        <f t="shared" ca="1" si="330"/>
        <v/>
      </c>
      <c r="HA95" t="str">
        <f t="shared" ca="1" si="331"/>
        <v/>
      </c>
      <c r="HB95" t="str">
        <f t="shared" ca="1" si="332"/>
        <v/>
      </c>
      <c r="HC95" t="str">
        <f t="shared" ca="1" si="360"/>
        <v/>
      </c>
      <c r="HD95" t="str">
        <f t="shared" ca="1" si="395"/>
        <v/>
      </c>
      <c r="HE95" t="str">
        <f t="shared" ca="1" si="395"/>
        <v/>
      </c>
      <c r="HF95" t="str">
        <f t="shared" ca="1" si="395"/>
        <v/>
      </c>
      <c r="HG95" t="str">
        <f ca="1">_xlfn.IFNA(IF(INDEX('Tabela kolorów'!$A$1:$AP$42,MATCH(HD95,'Tabela kolorów'!$A$1:$AP$1,0),MATCH(HE95,'Tabela kolorów'!$A$1:$A$42,0))=1,"+","-"),"")</f>
        <v/>
      </c>
      <c r="HH95" s="1" t="str">
        <f ca="1">_xlfn.IFNA(IF(INDEX('Tabela kolorów'!$A$1:$AP$42,MATCH(HD95,'Tabela kolorów'!$A$1:$AP$1,0),MATCH(HF95,'Tabela kolorów'!$A$1:$A$42,0))=1,"+","-"),"")</f>
        <v/>
      </c>
      <c r="HI95" s="1" t="str">
        <f ca="1">_xlfn.IFNA(IF(INDEX('Tabela kolorów'!$A$1:$AP$42,MATCH(HE95,'Tabela kolorów'!$A$1:$AP$1,0),MATCH(HF95,'Tabela kolorów'!$A$1:$A$42,0))=1,"+","-"),"")</f>
        <v/>
      </c>
      <c r="HJ95" t="str">
        <f t="shared" ca="1" si="376"/>
        <v/>
      </c>
      <c r="HK95" t="str">
        <f t="shared" ca="1" si="333"/>
        <v/>
      </c>
      <c r="HL95" t="str">
        <f t="shared" ca="1" si="334"/>
        <v/>
      </c>
      <c r="HO95">
        <v>89</v>
      </c>
      <c r="HP95" t="str">
        <f t="shared" ca="1" si="335"/>
        <v/>
      </c>
      <c r="HQ95" t="str">
        <f ca="1">IF(HP95&lt;&gt;"",VLOOKUP(HP95,Tabela1[],3,FALSE),"")</f>
        <v/>
      </c>
      <c r="HR95" t="str">
        <f t="shared" ca="1" si="396"/>
        <v/>
      </c>
      <c r="HS95" t="str">
        <f t="shared" ca="1" si="396"/>
        <v/>
      </c>
      <c r="HT95" t="str">
        <f t="shared" ca="1" si="396"/>
        <v/>
      </c>
      <c r="HU95" t="str">
        <f t="shared" ca="1" si="396"/>
        <v/>
      </c>
      <c r="HV95" t="str">
        <f t="shared" ca="1" si="396"/>
        <v/>
      </c>
      <c r="HW95" t="str">
        <f t="shared" ca="1" si="396"/>
        <v/>
      </c>
      <c r="HX95" t="str">
        <f t="shared" ca="1" si="396"/>
        <v/>
      </c>
      <c r="HY95" t="str">
        <f t="shared" ca="1" si="396"/>
        <v/>
      </c>
      <c r="IJ95">
        <v>6</v>
      </c>
      <c r="IK95" t="str">
        <f t="shared" ca="1" si="407"/>
        <v/>
      </c>
      <c r="IL95" t="str">
        <f ca="1">_xlfn.IFNA(IF(VLOOKUP($IK95,Tabela1[#All],6,FALSE)&lt;&gt;0,VLOOKUP($IK95,Tabela1[#All],6,FALSE),""),"")</f>
        <v/>
      </c>
      <c r="IM95" t="str">
        <f ca="1">_xlfn.IFNA(IF(VLOOKUP($IK95,Tabela1[#All],7,FALSE)&lt;&gt;0,VLOOKUP($IK95,Tabela1[#All],7,FALSE),""),"")</f>
        <v/>
      </c>
      <c r="IN95" t="str">
        <f ca="1">_xlfn.IFNA(IF(VLOOKUP($IK95,Tabela1[#All],8,FALSE)&lt;&gt;0,VLOOKUP($IK95,Tabela1[#All],8,FALSE),""),"")</f>
        <v/>
      </c>
      <c r="IO95" t="str">
        <f ca="1">_xlfn.IFNA(IF(VLOOKUP($IK95,Tabela1[#All],10,FALSE)&lt;&gt;"0",VLOOKUP($IK95,Tabela1[#All],10,FALSE),""),"")</f>
        <v/>
      </c>
      <c r="IP95" t="str">
        <f t="shared" ca="1" si="337"/>
        <v/>
      </c>
      <c r="IQ95" t="str">
        <f t="shared" ca="1" si="338"/>
        <v/>
      </c>
      <c r="IR95" t="str">
        <f t="shared" ca="1" si="339"/>
        <v/>
      </c>
      <c r="IS95" t="str">
        <f t="shared" ca="1" si="340"/>
        <v/>
      </c>
      <c r="IT95" t="str">
        <f t="shared" ca="1" si="341"/>
        <v/>
      </c>
      <c r="IU95" t="str">
        <f t="shared" ca="1" si="342"/>
        <v/>
      </c>
      <c r="IV95" t="str">
        <f t="shared" ca="1" si="343"/>
        <v/>
      </c>
      <c r="IW95" t="str">
        <f t="shared" ca="1" si="361"/>
        <v/>
      </c>
      <c r="IX95" t="str">
        <f t="shared" ca="1" si="397"/>
        <v/>
      </c>
      <c r="IY95" t="str">
        <f t="shared" ca="1" si="397"/>
        <v/>
      </c>
      <c r="IZ95" t="str">
        <f t="shared" ca="1" si="397"/>
        <v/>
      </c>
      <c r="JA95" t="str">
        <f ca="1">_xlfn.IFNA(IF(INDEX('Tabela kolorów'!$A$1:$AP$42,MATCH(IX95,'Tabela kolorów'!$A$1:$AP$1,0),MATCH(IY95,'Tabela kolorów'!$A$1:$A$42,0))=1,"+","-"),"")</f>
        <v/>
      </c>
      <c r="JB95" s="1" t="str">
        <f ca="1">_xlfn.IFNA(IF(INDEX('Tabela kolorów'!$A$1:$AP$42,MATCH(IX95,'Tabela kolorów'!$A$1:$AP$1,0),MATCH(IZ95,'Tabela kolorów'!$A$1:$A$42,0))=1,"+","-"),"")</f>
        <v/>
      </c>
      <c r="JC95" s="1" t="str">
        <f ca="1">_xlfn.IFNA(IF(INDEX('Tabela kolorów'!$A$1:$AP$42,MATCH(IY95,'Tabela kolorów'!$A$1:$AP$1,0),MATCH(IZ95,'Tabela kolorów'!$A$1:$A$42,0))=1,"+","-"),"")</f>
        <v/>
      </c>
      <c r="JD95" t="str">
        <f t="shared" ca="1" si="377"/>
        <v/>
      </c>
      <c r="JE95" t="str">
        <f t="shared" ca="1" si="344"/>
        <v/>
      </c>
      <c r="JF95" t="str">
        <f t="shared" ca="1" si="345"/>
        <v/>
      </c>
      <c r="JI95">
        <v>89</v>
      </c>
      <c r="JJ95" t="str">
        <f t="shared" ca="1" si="346"/>
        <v/>
      </c>
      <c r="JK95" t="str">
        <f ca="1">IF(JJ95&lt;&gt;"",VLOOKUP(JJ95,Tabela1[],3,FALSE),"")</f>
        <v/>
      </c>
      <c r="JL95" t="str">
        <f t="shared" ca="1" si="398"/>
        <v/>
      </c>
      <c r="JM95" t="str">
        <f t="shared" ca="1" si="398"/>
        <v/>
      </c>
      <c r="JN95" t="str">
        <f t="shared" ca="1" si="398"/>
        <v/>
      </c>
      <c r="JO95" t="str">
        <f t="shared" ca="1" si="398"/>
        <v/>
      </c>
      <c r="JP95" t="str">
        <f t="shared" ca="1" si="398"/>
        <v/>
      </c>
      <c r="JQ95" t="str">
        <f t="shared" ca="1" si="398"/>
        <v/>
      </c>
      <c r="JR95" t="str">
        <f t="shared" ca="1" si="398"/>
        <v/>
      </c>
      <c r="JS95" t="str">
        <f t="shared" ca="1" si="398"/>
        <v/>
      </c>
      <c r="KD95">
        <v>6</v>
      </c>
      <c r="KE95" t="str">
        <f t="shared" ca="1" si="408"/>
        <v/>
      </c>
      <c r="KF95" t="str">
        <f ca="1">_xlfn.IFNA(IF(VLOOKUP($KE95,Tabela1[#All],6,FALSE)&lt;&gt;0,VLOOKUP($KE95,Tabela1[#All],6,FALSE),""),"")</f>
        <v/>
      </c>
      <c r="KG95" t="str">
        <f ca="1">_xlfn.IFNA(IF(VLOOKUP($KE95,Tabela1[#All],7,FALSE)&lt;&gt;0,VLOOKUP($KE95,Tabela1[#All],7,FALSE),""),"")</f>
        <v/>
      </c>
      <c r="KH95" t="str">
        <f ca="1">_xlfn.IFNA(IF(VLOOKUP($KE95,Tabela1[#All],8,FALSE)&lt;&gt;0,VLOOKUP($KE95,Tabela1[#All],8,FALSE),""),"")</f>
        <v/>
      </c>
      <c r="KI95" t="str">
        <f ca="1">_xlfn.IFNA(IF(VLOOKUP($KE95,Tabela1[#All],10,FALSE)&lt;&gt;"0",VLOOKUP($KE95,Tabela1[#All],10,FALSE),""),"")</f>
        <v/>
      </c>
      <c r="KJ95" t="str">
        <f t="shared" ca="1" si="362"/>
        <v/>
      </c>
      <c r="KK95" t="str">
        <f t="shared" ca="1" si="363"/>
        <v/>
      </c>
      <c r="KL95" t="str">
        <f t="shared" ca="1" si="364"/>
        <v/>
      </c>
      <c r="KM95" t="str">
        <f t="shared" ca="1" si="348"/>
        <v/>
      </c>
      <c r="KN95" t="str">
        <f t="shared" ca="1" si="349"/>
        <v/>
      </c>
      <c r="KO95" t="str">
        <f t="shared" ca="1" si="350"/>
        <v/>
      </c>
      <c r="KP95" t="str">
        <f t="shared" ca="1" si="351"/>
        <v/>
      </c>
      <c r="KQ95" t="str">
        <f t="shared" ca="1" si="365"/>
        <v/>
      </c>
      <c r="KR95" t="str">
        <f t="shared" ca="1" si="399"/>
        <v/>
      </c>
      <c r="KS95" t="str">
        <f t="shared" ca="1" si="399"/>
        <v/>
      </c>
      <c r="KT95" t="str">
        <f t="shared" ca="1" si="399"/>
        <v/>
      </c>
      <c r="KU95" t="str">
        <f ca="1">_xlfn.IFNA(IF(INDEX('Tabela kolorów'!$A$1:$AP$42,MATCH(KR95,'Tabela kolorów'!$A$1:$AP$1,0),MATCH(KS95,'Tabela kolorów'!$A$1:$A$42,0))=1,"+","-"),"")</f>
        <v/>
      </c>
      <c r="KV95" s="1" t="str">
        <f ca="1">_xlfn.IFNA(IF(INDEX('Tabela kolorów'!$A$1:$AP$42,MATCH(KR95,'Tabela kolorów'!$A$1:$AP$1,0),MATCH(KT95,'Tabela kolorów'!$A$1:$A$42,0))=1,"+","-"),"")</f>
        <v/>
      </c>
      <c r="KW95" s="1" t="str">
        <f ca="1">_xlfn.IFNA(IF(INDEX('Tabela kolorów'!$A$1:$AP$42,MATCH(KS95,'Tabela kolorów'!$A$1:$AP$1,0),MATCH(KT95,'Tabela kolorów'!$A$1:$A$42,0))=1,"+","-"),"")</f>
        <v/>
      </c>
      <c r="KX95" t="str">
        <f t="shared" ca="1" si="380"/>
        <v/>
      </c>
      <c r="KY95" t="str">
        <f t="shared" ca="1" si="352"/>
        <v/>
      </c>
      <c r="KZ95" t="str">
        <f t="shared" ca="1" si="353"/>
        <v/>
      </c>
      <c r="LC95">
        <v>89</v>
      </c>
      <c r="LD95" t="str">
        <f t="shared" ca="1" si="354"/>
        <v/>
      </c>
      <c r="LE95" t="str">
        <f ca="1">IF(LD95&lt;&gt;"",VLOOKUP(LD95,Tabela1[],3,FALSE),"")</f>
        <v/>
      </c>
      <c r="LF95" t="str">
        <f t="shared" ca="1" si="400"/>
        <v/>
      </c>
      <c r="LG95" t="str">
        <f t="shared" ca="1" si="400"/>
        <v/>
      </c>
      <c r="LH95" t="str">
        <f t="shared" ca="1" si="400"/>
        <v/>
      </c>
      <c r="LI95" t="str">
        <f t="shared" ca="1" si="400"/>
        <v/>
      </c>
      <c r="LJ95" t="str">
        <f t="shared" ca="1" si="400"/>
        <v/>
      </c>
      <c r="LK95" t="str">
        <f t="shared" ca="1" si="400"/>
        <v/>
      </c>
      <c r="LL95" t="str">
        <f t="shared" ca="1" si="400"/>
        <v/>
      </c>
      <c r="LM95" t="str">
        <f t="shared" ca="1" si="400"/>
        <v/>
      </c>
    </row>
    <row r="96" spans="12:325" x14ac:dyDescent="0.3">
      <c r="L96" s="679">
        <v>5</v>
      </c>
      <c r="N96" s="672" t="str">
        <f>_xlfn.IFNA(IF(VLOOKUP($M96,Tabela1[#All],6,FALSE)&lt;&gt;0,VLOOKUP($M96,Tabela1[#All],6,FALSE),""),"")</f>
        <v/>
      </c>
      <c r="O96" s="672" t="str">
        <f>_xlfn.IFNA(IF(VLOOKUP($M96,Tabela1[#All],7,FALSE)&lt;&gt;0,VLOOKUP($M96,Tabela1[#All],7,FALSE),""),"")</f>
        <v/>
      </c>
      <c r="P96" s="672" t="str">
        <f>_xlfn.IFNA(IF(VLOOKUP($M96,Tabela1[#All],8,FALSE)&lt;&gt;0,VLOOKUP($M96,Tabela1[#All],8,FALSE),""),"")</f>
        <v/>
      </c>
      <c r="Q96" s="684" t="str">
        <f>_xlfn.IFNA(IF(VLOOKUP($M96,Tabela1[#All],10,FALSE)&lt;&gt;"0",VLOOKUP($M96,Tabela1[#All],10,FALSE),""),"")</f>
        <v/>
      </c>
      <c r="R96" s="686" t="str">
        <f t="shared" si="366"/>
        <v/>
      </c>
      <c r="S96" s="672" t="str">
        <f t="shared" si="367"/>
        <v/>
      </c>
      <c r="T96" s="672" t="str">
        <f t="shared" si="368"/>
        <v/>
      </c>
      <c r="U96" s="672" t="str">
        <f t="shared" si="369"/>
        <v/>
      </c>
      <c r="V96" s="672" t="str">
        <f t="shared" si="370"/>
        <v/>
      </c>
      <c r="W96" s="672" t="str">
        <f t="shared" si="371"/>
        <v/>
      </c>
      <c r="X96" s="687" t="str">
        <f t="shared" si="372"/>
        <v/>
      </c>
      <c r="Y96" s="686" t="str">
        <f t="shared" si="378"/>
        <v/>
      </c>
      <c r="Z96" s="672" t="str">
        <f t="shared" si="402"/>
        <v/>
      </c>
      <c r="AA96" s="672" t="str">
        <f t="shared" si="402"/>
        <v/>
      </c>
      <c r="AB96" s="679" t="str">
        <f t="shared" si="402"/>
        <v/>
      </c>
      <c r="AC96" s="685" t="str">
        <f>_xlfn.IFNA(IF(INDEX('Tabela kolorów'!$A$1:$AP$42,MATCH(Z96,'Tabela kolorów'!$A$1:$AP$1,0),MATCH(AA96,'Tabela kolorów'!$A$1:$A$42,0))=1,"+","-"),"")</f>
        <v/>
      </c>
      <c r="AD96" s="10" t="str">
        <f>_xlfn.IFNA(IF(INDEX('Tabela kolorów'!$A$1:$AP$42,MATCH(Z96,'Tabela kolorów'!$A$1:$AP$1,0),MATCH(AB96,'Tabela kolorów'!$A$1:$A$42,0))=1,"+","-"),"")</f>
        <v/>
      </c>
      <c r="AE96" s="10" t="str">
        <f>_xlfn.IFNA(IF(INDEX('Tabela kolorów'!$A$1:$AP$42,MATCH(AA96,'Tabela kolorów'!$A$1:$AP$1,0),MATCH(AB96,'Tabela kolorów'!$A$1:$A$42,0))=1,"+","-"),"")</f>
        <v/>
      </c>
      <c r="AF96" s="679" t="str">
        <f t="shared" si="379"/>
        <v/>
      </c>
      <c r="AG96" s="688" t="str">
        <f t="shared" si="373"/>
        <v/>
      </c>
      <c r="AH96" s="701" t="str">
        <f t="shared" si="374"/>
        <v/>
      </c>
      <c r="AK96" s="10">
        <v>89</v>
      </c>
      <c r="AL96" s="672" t="str">
        <f t="shared" ca="1" si="355"/>
        <v/>
      </c>
      <c r="AM96" s="672" t="str">
        <f ca="1">IF(AL96&lt;&gt;"",VLOOKUP(AL96,Tabela1[],3,FALSE),"")</f>
        <v/>
      </c>
      <c r="AN96" s="672" t="str">
        <f t="shared" ca="1" si="401"/>
        <v/>
      </c>
      <c r="AO96" s="672" t="str">
        <f t="shared" ca="1" si="401"/>
        <v/>
      </c>
      <c r="AP96" s="672" t="str">
        <f t="shared" ca="1" si="401"/>
        <v/>
      </c>
      <c r="AQ96" s="672" t="str">
        <f t="shared" ca="1" si="401"/>
        <v/>
      </c>
      <c r="AR96" s="672" t="str">
        <f t="shared" ca="1" si="401"/>
        <v/>
      </c>
      <c r="AS96" s="672" t="str">
        <f t="shared" ca="1" si="401"/>
        <v/>
      </c>
      <c r="AT96" s="672" t="str">
        <f t="shared" ca="1" si="401"/>
        <v/>
      </c>
      <c r="AU96" s="672" t="str">
        <f t="shared" ca="1" si="401"/>
        <v/>
      </c>
      <c r="BG96" s="392"/>
      <c r="BH96">
        <v>7</v>
      </c>
      <c r="BI96" t="str">
        <f t="shared" ca="1" si="403"/>
        <v/>
      </c>
      <c r="BJ96" t="str">
        <f ca="1">_xlfn.IFNA(IF(VLOOKUP($BI96,Tabela1[#All],6,FALSE)&lt;&gt;0,VLOOKUP($BI96,Tabela1[#All],6,FALSE),""),"")</f>
        <v/>
      </c>
      <c r="BK96" t="str">
        <f ca="1">_xlfn.IFNA(IF(VLOOKUP($BI96,Tabela1[#All],7,FALSE)&lt;&gt;0,VLOOKUP($BI96,Tabela1[#All],7,FALSE),""),"")</f>
        <v/>
      </c>
      <c r="BL96" t="str">
        <f ca="1">_xlfn.IFNA(IF(VLOOKUP($BI96,Tabela1[#All],8,FALSE)&lt;&gt;0,VLOOKUP($BI96,Tabela1[#All],8,FALSE),""),"")</f>
        <v/>
      </c>
      <c r="BM96" t="str">
        <f ca="1">_xlfn.IFNA(IF(VLOOKUP($BI96,Tabela1[#All],10,FALSE)&lt;&gt;"0",VLOOKUP($BI96,Tabela1[#All],10,FALSE),""),"")</f>
        <v/>
      </c>
      <c r="BN96" t="str">
        <f t="shared" ca="1" si="293"/>
        <v/>
      </c>
      <c r="BO96" t="str">
        <f t="shared" ca="1" si="294"/>
        <v/>
      </c>
      <c r="BP96" t="str">
        <f t="shared" ca="1" si="295"/>
        <v/>
      </c>
      <c r="BQ96" t="str">
        <f t="shared" ca="1" si="296"/>
        <v/>
      </c>
      <c r="BR96" t="str">
        <f t="shared" ca="1" si="297"/>
        <v/>
      </c>
      <c r="BS96" t="str">
        <f t="shared" ca="1" si="298"/>
        <v/>
      </c>
      <c r="BT96" t="str">
        <f t="shared" ca="1" si="299"/>
        <v/>
      </c>
      <c r="BU96" t="str">
        <f t="shared" ca="1" si="356"/>
        <v/>
      </c>
      <c r="BV96" t="str">
        <f t="shared" ca="1" si="389"/>
        <v/>
      </c>
      <c r="BW96" t="str">
        <f t="shared" ca="1" si="389"/>
        <v/>
      </c>
      <c r="BX96" t="str">
        <f t="shared" ca="1" si="389"/>
        <v/>
      </c>
      <c r="BY96" t="str">
        <f ca="1">_xlfn.IFNA(IF(INDEX('Tabela kolorów'!$A$1:$AP$42,MATCH(BV96,'Tabela kolorów'!$A$1:$AP$1,0),MATCH(BW96,'Tabela kolorów'!$A$1:$A$42,0))=1,"+","-"),"")</f>
        <v/>
      </c>
      <c r="BZ96" s="1" t="str">
        <f ca="1">_xlfn.IFNA(IF(INDEX('Tabela kolorów'!$A$1:$AP$42,MATCH(BV96,'Tabela kolorów'!$A$1:$AP$1,0),MATCH(BX96,'Tabela kolorów'!$A$1:$A$42,0))=1,"+","-"),"")</f>
        <v/>
      </c>
      <c r="CA96" s="1" t="str">
        <f ca="1">_xlfn.IFNA(IF(INDEX('Tabela kolorów'!$A$1:$AP$42,MATCH(BW96,'Tabela kolorów'!$A$1:$AP$1,0),MATCH(BX96,'Tabela kolorów'!$A$1:$A$42,0))=1,"+","-"),"")</f>
        <v/>
      </c>
      <c r="CB96" t="str">
        <f t="shared" ca="1" si="357"/>
        <v/>
      </c>
      <c r="CC96" t="str">
        <f t="shared" ca="1" si="300"/>
        <v/>
      </c>
      <c r="CD96" t="str">
        <f t="shared" ca="1" si="301"/>
        <v/>
      </c>
      <c r="CG96">
        <v>90</v>
      </c>
      <c r="CH96" t="str">
        <f t="shared" ca="1" si="302"/>
        <v/>
      </c>
      <c r="CI96" t="str">
        <f ca="1">IF(CH96&lt;&gt;"",VLOOKUP(CH96,Tabela1[],3,FALSE),"")</f>
        <v/>
      </c>
      <c r="CJ96" t="str">
        <f t="shared" ref="CJ96:CQ106" ca="1" si="409">IF($CH96&lt;&gt;"",IF($CI96=CJ$5,$CH96,""),"")</f>
        <v/>
      </c>
      <c r="CK96" t="str">
        <f t="shared" ca="1" si="409"/>
        <v/>
      </c>
      <c r="CL96" t="str">
        <f t="shared" ca="1" si="409"/>
        <v/>
      </c>
      <c r="CM96" t="str">
        <f t="shared" ca="1" si="409"/>
        <v/>
      </c>
      <c r="CN96" t="str">
        <f t="shared" ca="1" si="409"/>
        <v/>
      </c>
      <c r="CO96" t="str">
        <f t="shared" ca="1" si="409"/>
        <v/>
      </c>
      <c r="CP96" t="str">
        <f t="shared" ca="1" si="409"/>
        <v/>
      </c>
      <c r="CQ96" t="str">
        <f t="shared" ca="1" si="409"/>
        <v/>
      </c>
      <c r="DB96">
        <v>7</v>
      </c>
      <c r="DC96" t="str">
        <f t="shared" ca="1" si="404"/>
        <v/>
      </c>
      <c r="DD96" t="str">
        <f ca="1">_xlfn.IFNA(IF(VLOOKUP($DC96,Tabela1[#All],6,FALSE)&lt;&gt;0,VLOOKUP($DC96,Tabela1[#All],6,FALSE),""),"")</f>
        <v/>
      </c>
      <c r="DE96" t="str">
        <f ca="1">_xlfn.IFNA(IF(VLOOKUP($DC96,Tabela1[#All],7,FALSE)&lt;&gt;0,VLOOKUP($DC96,Tabela1[#All],7,FALSE),""),"")</f>
        <v/>
      </c>
      <c r="DF96" t="str">
        <f ca="1">_xlfn.IFNA(IF(VLOOKUP($DC96,Tabela1[#All],8,FALSE)&lt;&gt;0,VLOOKUP($DC96,Tabela1[#All],8,FALSE),""),"")</f>
        <v/>
      </c>
      <c r="DG96" t="str">
        <f ca="1">_xlfn.IFNA(IF(VLOOKUP($DC96,Tabela1[#All],10,FALSE)&lt;&gt;"0",VLOOKUP($DC96,Tabela1[#All],10,FALSE),""),"")</f>
        <v/>
      </c>
      <c r="DH96" t="str">
        <f t="shared" ca="1" si="304"/>
        <v/>
      </c>
      <c r="DI96" t="str">
        <f t="shared" ca="1" si="305"/>
        <v/>
      </c>
      <c r="DJ96" t="str">
        <f t="shared" ca="1" si="306"/>
        <v/>
      </c>
      <c r="DK96" t="str">
        <f t="shared" ca="1" si="307"/>
        <v/>
      </c>
      <c r="DL96" t="str">
        <f t="shared" ca="1" si="308"/>
        <v/>
      </c>
      <c r="DM96" t="str">
        <f t="shared" ca="1" si="309"/>
        <v/>
      </c>
      <c r="DN96" t="str">
        <f t="shared" ca="1" si="310"/>
        <v/>
      </c>
      <c r="DO96" t="str">
        <f t="shared" ca="1" si="382"/>
        <v/>
      </c>
      <c r="DP96" t="str">
        <f t="shared" ca="1" si="391"/>
        <v/>
      </c>
      <c r="DQ96" t="str">
        <f t="shared" ca="1" si="391"/>
        <v/>
      </c>
      <c r="DR96" t="str">
        <f t="shared" ca="1" si="391"/>
        <v/>
      </c>
      <c r="DS96" t="str">
        <f ca="1">_xlfn.IFNA(IF(INDEX('Tabela kolorów'!$A$1:$AP$42,MATCH(DP96,'Tabela kolorów'!$A$1:$AP$1,0),MATCH(DQ96,'Tabela kolorów'!$A$1:$A$42,0))=1,"+","-"),"")</f>
        <v/>
      </c>
      <c r="DT96" s="1" t="str">
        <f ca="1">_xlfn.IFNA(IF(INDEX('Tabela kolorów'!$A$1:$AP$42,MATCH(DP96,'Tabela kolorów'!$A$1:$AP$1,0),MATCH(DR96,'Tabela kolorów'!$A$1:$A$42,0))=1,"+","-"),"")</f>
        <v/>
      </c>
      <c r="DU96" s="1" t="str">
        <f ca="1">_xlfn.IFNA(IF(INDEX('Tabela kolorów'!$A$1:$AP$42,MATCH(DQ96,'Tabela kolorów'!$A$1:$AP$1,0),MATCH(DR96,'Tabela kolorów'!$A$1:$A$42,0))=1,"+","-"),"")</f>
        <v/>
      </c>
      <c r="DV96" t="str">
        <f t="shared" ca="1" si="358"/>
        <v/>
      </c>
      <c r="DW96" t="str">
        <f t="shared" ca="1" si="311"/>
        <v/>
      </c>
      <c r="DX96" t="str">
        <f t="shared" ca="1" si="312"/>
        <v/>
      </c>
      <c r="EA96">
        <v>90</v>
      </c>
      <c r="EB96" t="str">
        <f t="shared" ca="1" si="313"/>
        <v/>
      </c>
      <c r="EC96" t="str">
        <f ca="1">IF(EB96&lt;&gt;"",VLOOKUP(EB96,Tabela1[],3,FALSE),"")</f>
        <v/>
      </c>
      <c r="ED96" t="str">
        <f t="shared" ref="ED96:EK106" ca="1" si="410">IF($EB96&lt;&gt;"",IF($EC96=ED$5,$EB96,""),"")</f>
        <v/>
      </c>
      <c r="EE96" t="str">
        <f t="shared" ca="1" si="410"/>
        <v/>
      </c>
      <c r="EF96" t="str">
        <f t="shared" ca="1" si="410"/>
        <v/>
      </c>
      <c r="EG96" t="str">
        <f t="shared" ca="1" si="410"/>
        <v/>
      </c>
      <c r="EH96" t="str">
        <f t="shared" ca="1" si="410"/>
        <v/>
      </c>
      <c r="EI96" t="str">
        <f t="shared" ca="1" si="410"/>
        <v/>
      </c>
      <c r="EJ96" t="str">
        <f t="shared" ca="1" si="410"/>
        <v/>
      </c>
      <c r="EK96" t="str">
        <f t="shared" ca="1" si="410"/>
        <v/>
      </c>
      <c r="EV96">
        <v>7</v>
      </c>
      <c r="EW96" t="str">
        <f t="shared" ca="1" si="405"/>
        <v/>
      </c>
      <c r="EX96" t="str">
        <f ca="1">_xlfn.IFNA(IF(VLOOKUP($EW96,Tabela1[#All],6,FALSE)&lt;&gt;0,VLOOKUP($EW96,Tabela1[#All],6,FALSE),""),"")</f>
        <v/>
      </c>
      <c r="EY96" t="str">
        <f ca="1">_xlfn.IFNA(IF(VLOOKUP($EW96,Tabela1[#All],7,FALSE)&lt;&gt;0,VLOOKUP($EW96,Tabela1[#All],7,FALSE),""),"")</f>
        <v/>
      </c>
      <c r="EZ96" t="str">
        <f ca="1">_xlfn.IFNA(IF(VLOOKUP($EW96,Tabela1[#All],8,FALSE)&lt;&gt;0,VLOOKUP($EW96,Tabela1[#All],8,FALSE),""),"")</f>
        <v/>
      </c>
      <c r="FA96" t="str">
        <f ca="1">_xlfn.IFNA(IF(VLOOKUP($EW96,Tabela1[#All],10,FALSE)&lt;&gt;"0",VLOOKUP($EW96,Tabela1[#All],10,FALSE),""),"")</f>
        <v/>
      </c>
      <c r="FB96" t="str">
        <f t="shared" ca="1" si="315"/>
        <v/>
      </c>
      <c r="FC96" t="str">
        <f t="shared" ca="1" si="316"/>
        <v/>
      </c>
      <c r="FD96" t="str">
        <f t="shared" ca="1" si="317"/>
        <v/>
      </c>
      <c r="FE96" t="str">
        <f t="shared" ca="1" si="318"/>
        <v/>
      </c>
      <c r="FF96" t="str">
        <f t="shared" ca="1" si="319"/>
        <v/>
      </c>
      <c r="FG96" t="str">
        <f t="shared" ca="1" si="320"/>
        <v/>
      </c>
      <c r="FH96" t="str">
        <f t="shared" ca="1" si="321"/>
        <v/>
      </c>
      <c r="FI96" t="str">
        <f t="shared" ca="1" si="359"/>
        <v/>
      </c>
      <c r="FJ96" t="str">
        <f t="shared" ca="1" si="393"/>
        <v/>
      </c>
      <c r="FK96" t="str">
        <f t="shared" ca="1" si="393"/>
        <v/>
      </c>
      <c r="FL96" t="str">
        <f t="shared" ca="1" si="393"/>
        <v/>
      </c>
      <c r="FM96" t="str">
        <f ca="1">_xlfn.IFNA(IF(INDEX('Tabela kolorów'!$A$1:$AP$42,MATCH(FJ96,'Tabela kolorów'!$A$1:$AP$1,0),MATCH(FK96,'Tabela kolorów'!$A$1:$A$42,0))=1,"+","-"),"")</f>
        <v/>
      </c>
      <c r="FN96" s="1" t="str">
        <f ca="1">_xlfn.IFNA(IF(INDEX('Tabela kolorów'!$A$1:$AP$42,MATCH(FJ96,'Tabela kolorów'!$A$1:$AP$1,0),MATCH(FL96,'Tabela kolorów'!$A$1:$A$42,0))=1,"+","-"),"")</f>
        <v/>
      </c>
      <c r="FO96" s="1" t="str">
        <f ca="1">_xlfn.IFNA(IF(INDEX('Tabela kolorów'!$A$1:$AP$42,MATCH(FK96,'Tabela kolorów'!$A$1:$AP$1,0),MATCH(FL96,'Tabela kolorów'!$A$1:$A$42,0))=1,"+","-"),"")</f>
        <v/>
      </c>
      <c r="FP96" t="str">
        <f t="shared" ca="1" si="375"/>
        <v/>
      </c>
      <c r="FQ96" t="str">
        <f t="shared" ca="1" si="322"/>
        <v/>
      </c>
      <c r="FR96" t="str">
        <f t="shared" ca="1" si="323"/>
        <v/>
      </c>
      <c r="FU96">
        <v>90</v>
      </c>
      <c r="FV96" t="str">
        <f t="shared" ca="1" si="324"/>
        <v/>
      </c>
      <c r="FW96" t="str">
        <f ca="1">IF(FV96&lt;&gt;"",VLOOKUP(FV96,Tabela1[],3,FALSE),"")</f>
        <v/>
      </c>
      <c r="FX96" t="str">
        <f t="shared" ref="FX96:GE106" ca="1" si="411">IF($FV96&lt;&gt;"",IF($FW96=FX$5,$FV96,""),"")</f>
        <v/>
      </c>
      <c r="FY96" t="str">
        <f t="shared" ca="1" si="411"/>
        <v/>
      </c>
      <c r="FZ96" t="str">
        <f t="shared" ca="1" si="411"/>
        <v/>
      </c>
      <c r="GA96" t="str">
        <f t="shared" ca="1" si="411"/>
        <v/>
      </c>
      <c r="GB96" t="str">
        <f t="shared" ca="1" si="411"/>
        <v/>
      </c>
      <c r="GC96" t="str">
        <f t="shared" ca="1" si="411"/>
        <v/>
      </c>
      <c r="GD96" t="str">
        <f t="shared" ca="1" si="411"/>
        <v/>
      </c>
      <c r="GE96" t="str">
        <f t="shared" ca="1" si="411"/>
        <v/>
      </c>
      <c r="GP96">
        <v>7</v>
      </c>
      <c r="GQ96" t="str">
        <f t="shared" ca="1" si="406"/>
        <v/>
      </c>
      <c r="GR96" t="str">
        <f ca="1">_xlfn.IFNA(IF(VLOOKUP($GQ96,Tabela1[#All],6,FALSE)&lt;&gt;0,VLOOKUP($GQ96,Tabela1[#All],6,FALSE),""),"")</f>
        <v/>
      </c>
      <c r="GS96" t="str">
        <f ca="1">_xlfn.IFNA(IF(VLOOKUP($GQ96,Tabela1[#All],7,FALSE)&lt;&gt;0,VLOOKUP($GQ96,Tabela1[#All],7,FALSE),""),"")</f>
        <v/>
      </c>
      <c r="GT96" t="str">
        <f ca="1">_xlfn.IFNA(IF(VLOOKUP($GQ96,Tabela1[#All],8,FALSE)&lt;&gt;0,VLOOKUP($GQ96,Tabela1[#All],8,FALSE),""),"")</f>
        <v/>
      </c>
      <c r="GU96" t="str">
        <f ca="1">_xlfn.IFNA(IF(VLOOKUP($GQ96,Tabela1[#All],10,FALSE)&lt;&gt;"0",VLOOKUP($GQ96,Tabela1[#All],10,FALSE),""),"")</f>
        <v/>
      </c>
      <c r="GV96" t="str">
        <f t="shared" ca="1" si="326"/>
        <v/>
      </c>
      <c r="GW96" t="str">
        <f t="shared" ca="1" si="327"/>
        <v/>
      </c>
      <c r="GX96" t="str">
        <f t="shared" ca="1" si="328"/>
        <v/>
      </c>
      <c r="GY96" t="str">
        <f t="shared" ca="1" si="329"/>
        <v/>
      </c>
      <c r="GZ96" t="str">
        <f t="shared" ca="1" si="330"/>
        <v/>
      </c>
      <c r="HA96" t="str">
        <f t="shared" ca="1" si="331"/>
        <v/>
      </c>
      <c r="HB96" t="str">
        <f t="shared" ca="1" si="332"/>
        <v/>
      </c>
      <c r="HC96" t="str">
        <f t="shared" ca="1" si="360"/>
        <v/>
      </c>
      <c r="HD96" t="str">
        <f t="shared" ca="1" si="395"/>
        <v/>
      </c>
      <c r="HE96" t="str">
        <f t="shared" ca="1" si="395"/>
        <v/>
      </c>
      <c r="HF96" t="str">
        <f t="shared" ca="1" si="395"/>
        <v/>
      </c>
      <c r="HG96" t="str">
        <f ca="1">_xlfn.IFNA(IF(INDEX('Tabela kolorów'!$A$1:$AP$42,MATCH(HD96,'Tabela kolorów'!$A$1:$AP$1,0),MATCH(HE96,'Tabela kolorów'!$A$1:$A$42,0))=1,"+","-"),"")</f>
        <v/>
      </c>
      <c r="HH96" s="1" t="str">
        <f ca="1">_xlfn.IFNA(IF(INDEX('Tabela kolorów'!$A$1:$AP$42,MATCH(HD96,'Tabela kolorów'!$A$1:$AP$1,0),MATCH(HF96,'Tabela kolorów'!$A$1:$A$42,0))=1,"+","-"),"")</f>
        <v/>
      </c>
      <c r="HI96" s="1" t="str">
        <f ca="1">_xlfn.IFNA(IF(INDEX('Tabela kolorów'!$A$1:$AP$42,MATCH(HE96,'Tabela kolorów'!$A$1:$AP$1,0),MATCH(HF96,'Tabela kolorów'!$A$1:$A$42,0))=1,"+","-"),"")</f>
        <v/>
      </c>
      <c r="HJ96" t="str">
        <f t="shared" ca="1" si="376"/>
        <v/>
      </c>
      <c r="HK96" t="str">
        <f t="shared" ca="1" si="333"/>
        <v/>
      </c>
      <c r="HL96" t="str">
        <f t="shared" ca="1" si="334"/>
        <v/>
      </c>
      <c r="HO96">
        <v>90</v>
      </c>
      <c r="HP96" t="str">
        <f t="shared" ca="1" si="335"/>
        <v/>
      </c>
      <c r="HQ96" t="str">
        <f ca="1">IF(HP96&lt;&gt;"",VLOOKUP(HP96,Tabela1[],3,FALSE),"")</f>
        <v/>
      </c>
      <c r="HR96" t="str">
        <f t="shared" ref="HR96:HY106" ca="1" si="412">IF($HP96&lt;&gt;"",IF($HQ96=HR$5,$HP96,""),"")</f>
        <v/>
      </c>
      <c r="HS96" t="str">
        <f t="shared" ca="1" si="412"/>
        <v/>
      </c>
      <c r="HT96" t="str">
        <f t="shared" ca="1" si="412"/>
        <v/>
      </c>
      <c r="HU96" t="str">
        <f t="shared" ca="1" si="412"/>
        <v/>
      </c>
      <c r="HV96" t="str">
        <f t="shared" ca="1" si="412"/>
        <v/>
      </c>
      <c r="HW96" t="str">
        <f t="shared" ca="1" si="412"/>
        <v/>
      </c>
      <c r="HX96" t="str">
        <f t="shared" ca="1" si="412"/>
        <v/>
      </c>
      <c r="HY96" t="str">
        <f t="shared" ca="1" si="412"/>
        <v/>
      </c>
      <c r="IJ96">
        <v>7</v>
      </c>
      <c r="IK96" t="str">
        <f t="shared" ca="1" si="407"/>
        <v/>
      </c>
      <c r="IL96" t="str">
        <f ca="1">_xlfn.IFNA(IF(VLOOKUP($IK96,Tabela1[#All],6,FALSE)&lt;&gt;0,VLOOKUP($IK96,Tabela1[#All],6,FALSE),""),"")</f>
        <v/>
      </c>
      <c r="IM96" t="str">
        <f ca="1">_xlfn.IFNA(IF(VLOOKUP($IK96,Tabela1[#All],7,FALSE)&lt;&gt;0,VLOOKUP($IK96,Tabela1[#All],7,FALSE),""),"")</f>
        <v/>
      </c>
      <c r="IN96" t="str">
        <f ca="1">_xlfn.IFNA(IF(VLOOKUP($IK96,Tabela1[#All],8,FALSE)&lt;&gt;0,VLOOKUP($IK96,Tabela1[#All],8,FALSE),""),"")</f>
        <v/>
      </c>
      <c r="IO96" t="str">
        <f ca="1">_xlfn.IFNA(IF(VLOOKUP($IK96,Tabela1[#All],10,FALSE)&lt;&gt;"0",VLOOKUP($IK96,Tabela1[#All],10,FALSE),""),"")</f>
        <v/>
      </c>
      <c r="IP96" t="str">
        <f t="shared" ca="1" si="337"/>
        <v/>
      </c>
      <c r="IQ96" t="str">
        <f t="shared" ca="1" si="338"/>
        <v/>
      </c>
      <c r="IR96" t="str">
        <f t="shared" ca="1" si="339"/>
        <v/>
      </c>
      <c r="IS96" t="str">
        <f t="shared" ca="1" si="340"/>
        <v/>
      </c>
      <c r="IT96" t="str">
        <f t="shared" ca="1" si="341"/>
        <v/>
      </c>
      <c r="IU96" t="str">
        <f t="shared" ca="1" si="342"/>
        <v/>
      </c>
      <c r="IV96" t="str">
        <f t="shared" ca="1" si="343"/>
        <v/>
      </c>
      <c r="IW96" t="str">
        <f t="shared" ca="1" si="361"/>
        <v/>
      </c>
      <c r="IX96" t="str">
        <f t="shared" ca="1" si="397"/>
        <v/>
      </c>
      <c r="IY96" t="str">
        <f t="shared" ca="1" si="397"/>
        <v/>
      </c>
      <c r="IZ96" t="str">
        <f t="shared" ca="1" si="397"/>
        <v/>
      </c>
      <c r="JA96" t="str">
        <f ca="1">_xlfn.IFNA(IF(INDEX('Tabela kolorów'!$A$1:$AP$42,MATCH(IX96,'Tabela kolorów'!$A$1:$AP$1,0),MATCH(IY96,'Tabela kolorów'!$A$1:$A$42,0))=1,"+","-"),"")</f>
        <v/>
      </c>
      <c r="JB96" s="1" t="str">
        <f ca="1">_xlfn.IFNA(IF(INDEX('Tabela kolorów'!$A$1:$AP$42,MATCH(IX96,'Tabela kolorów'!$A$1:$AP$1,0),MATCH(IZ96,'Tabela kolorów'!$A$1:$A$42,0))=1,"+","-"),"")</f>
        <v/>
      </c>
      <c r="JC96" s="1" t="str">
        <f ca="1">_xlfn.IFNA(IF(INDEX('Tabela kolorów'!$A$1:$AP$42,MATCH(IY96,'Tabela kolorów'!$A$1:$AP$1,0),MATCH(IZ96,'Tabela kolorów'!$A$1:$A$42,0))=1,"+","-"),"")</f>
        <v/>
      </c>
      <c r="JD96" t="str">
        <f t="shared" ca="1" si="377"/>
        <v/>
      </c>
      <c r="JE96" t="str">
        <f t="shared" ca="1" si="344"/>
        <v/>
      </c>
      <c r="JF96" t="str">
        <f t="shared" ca="1" si="345"/>
        <v/>
      </c>
      <c r="JI96">
        <v>90</v>
      </c>
      <c r="JJ96" t="str">
        <f t="shared" ca="1" si="346"/>
        <v/>
      </c>
      <c r="JK96" t="str">
        <f ca="1">IF(JJ96&lt;&gt;"",VLOOKUP(JJ96,Tabela1[],3,FALSE),"")</f>
        <v/>
      </c>
      <c r="JL96" t="str">
        <f t="shared" ref="JL96:JS106" ca="1" si="413">IF($JJ96&lt;&gt;"",IF($JK96=JL$5,$JJ96,""),"")</f>
        <v/>
      </c>
      <c r="JM96" t="str">
        <f t="shared" ca="1" si="413"/>
        <v/>
      </c>
      <c r="JN96" t="str">
        <f t="shared" ca="1" si="413"/>
        <v/>
      </c>
      <c r="JO96" t="str">
        <f t="shared" ca="1" si="413"/>
        <v/>
      </c>
      <c r="JP96" t="str">
        <f t="shared" ca="1" si="413"/>
        <v/>
      </c>
      <c r="JQ96" t="str">
        <f t="shared" ca="1" si="413"/>
        <v/>
      </c>
      <c r="JR96" t="str">
        <f t="shared" ca="1" si="413"/>
        <v/>
      </c>
      <c r="JS96" t="str">
        <f t="shared" ca="1" si="413"/>
        <v/>
      </c>
      <c r="KD96">
        <v>7</v>
      </c>
      <c r="KE96" t="str">
        <f t="shared" ca="1" si="408"/>
        <v/>
      </c>
      <c r="KF96" t="str">
        <f ca="1">_xlfn.IFNA(IF(VLOOKUP($KE96,Tabela1[#All],6,FALSE)&lt;&gt;0,VLOOKUP($KE96,Tabela1[#All],6,FALSE),""),"")</f>
        <v/>
      </c>
      <c r="KG96" t="str">
        <f ca="1">_xlfn.IFNA(IF(VLOOKUP($KE96,Tabela1[#All],7,FALSE)&lt;&gt;0,VLOOKUP($KE96,Tabela1[#All],7,FALSE),""),"")</f>
        <v/>
      </c>
      <c r="KH96" t="str">
        <f ca="1">_xlfn.IFNA(IF(VLOOKUP($KE96,Tabela1[#All],8,FALSE)&lt;&gt;0,VLOOKUP($KE96,Tabela1[#All],8,FALSE),""),"")</f>
        <v/>
      </c>
      <c r="KI96" t="str">
        <f ca="1">_xlfn.IFNA(IF(VLOOKUP($KE96,Tabela1[#All],10,FALSE)&lt;&gt;"0",VLOOKUP($KE96,Tabela1[#All],10,FALSE),""),"")</f>
        <v/>
      </c>
      <c r="KJ96" t="str">
        <f t="shared" ca="1" si="362"/>
        <v/>
      </c>
      <c r="KK96" t="str">
        <f t="shared" ca="1" si="363"/>
        <v/>
      </c>
      <c r="KL96" t="str">
        <f t="shared" ca="1" si="364"/>
        <v/>
      </c>
      <c r="KM96" t="str">
        <f t="shared" ca="1" si="348"/>
        <v/>
      </c>
      <c r="KN96" t="str">
        <f t="shared" ca="1" si="349"/>
        <v/>
      </c>
      <c r="KO96" t="str">
        <f t="shared" ca="1" si="350"/>
        <v/>
      </c>
      <c r="KP96" t="str">
        <f t="shared" ca="1" si="351"/>
        <v/>
      </c>
      <c r="KQ96" t="str">
        <f t="shared" ca="1" si="365"/>
        <v/>
      </c>
      <c r="KR96" t="str">
        <f t="shared" ca="1" si="399"/>
        <v/>
      </c>
      <c r="KS96" t="str">
        <f t="shared" ca="1" si="399"/>
        <v/>
      </c>
      <c r="KT96" t="str">
        <f t="shared" ca="1" si="399"/>
        <v/>
      </c>
      <c r="KU96" t="str">
        <f ca="1">_xlfn.IFNA(IF(INDEX('Tabela kolorów'!$A$1:$AP$42,MATCH(KR96,'Tabela kolorów'!$A$1:$AP$1,0),MATCH(KS96,'Tabela kolorów'!$A$1:$A$42,0))=1,"+","-"),"")</f>
        <v/>
      </c>
      <c r="KV96" s="1" t="str">
        <f ca="1">_xlfn.IFNA(IF(INDEX('Tabela kolorów'!$A$1:$AP$42,MATCH(KR96,'Tabela kolorów'!$A$1:$AP$1,0),MATCH(KT96,'Tabela kolorów'!$A$1:$A$42,0))=1,"+","-"),"")</f>
        <v/>
      </c>
      <c r="KW96" s="1" t="str">
        <f ca="1">_xlfn.IFNA(IF(INDEX('Tabela kolorów'!$A$1:$AP$42,MATCH(KS96,'Tabela kolorów'!$A$1:$AP$1,0),MATCH(KT96,'Tabela kolorów'!$A$1:$A$42,0))=1,"+","-"),"")</f>
        <v/>
      </c>
      <c r="KX96" t="str">
        <f t="shared" ca="1" si="380"/>
        <v/>
      </c>
      <c r="KY96" t="str">
        <f t="shared" ca="1" si="352"/>
        <v/>
      </c>
      <c r="KZ96" t="str">
        <f t="shared" ca="1" si="353"/>
        <v/>
      </c>
      <c r="LC96">
        <v>90</v>
      </c>
      <c r="LD96" t="str">
        <f t="shared" ca="1" si="354"/>
        <v/>
      </c>
      <c r="LE96" t="str">
        <f ca="1">IF(LD96&lt;&gt;"",VLOOKUP(LD96,Tabela1[],3,FALSE),"")</f>
        <v/>
      </c>
      <c r="LF96" t="str">
        <f t="shared" ref="LF96:LM106" ca="1" si="414">IF($LD96&lt;&gt;"",IF($LE96=LF$5,$LD96,""),"")</f>
        <v/>
      </c>
      <c r="LG96" t="str">
        <f t="shared" ca="1" si="414"/>
        <v/>
      </c>
      <c r="LH96" t="str">
        <f t="shared" ca="1" si="414"/>
        <v/>
      </c>
      <c r="LI96" t="str">
        <f t="shared" ca="1" si="414"/>
        <v/>
      </c>
      <c r="LJ96" t="str">
        <f t="shared" ca="1" si="414"/>
        <v/>
      </c>
      <c r="LK96" t="str">
        <f t="shared" ca="1" si="414"/>
        <v/>
      </c>
      <c r="LL96" t="str">
        <f t="shared" ca="1" si="414"/>
        <v/>
      </c>
      <c r="LM96" t="str">
        <f t="shared" ca="1" si="414"/>
        <v/>
      </c>
    </row>
    <row r="97" spans="12:325" x14ac:dyDescent="0.3">
      <c r="L97" s="679">
        <v>6</v>
      </c>
      <c r="N97" s="672" t="str">
        <f>_xlfn.IFNA(IF(VLOOKUP($M97,Tabela1[#All],6,FALSE)&lt;&gt;0,VLOOKUP($M97,Tabela1[#All],6,FALSE),""),"")</f>
        <v/>
      </c>
      <c r="O97" s="672" t="str">
        <f>_xlfn.IFNA(IF(VLOOKUP($M97,Tabela1[#All],7,FALSE)&lt;&gt;0,VLOOKUP($M97,Tabela1[#All],7,FALSE),""),"")</f>
        <v/>
      </c>
      <c r="P97" s="672" t="str">
        <f>_xlfn.IFNA(IF(VLOOKUP($M97,Tabela1[#All],8,FALSE)&lt;&gt;0,VLOOKUP($M97,Tabela1[#All],8,FALSE),""),"")</f>
        <v/>
      </c>
      <c r="Q97" s="684" t="str">
        <f>_xlfn.IFNA(IF(VLOOKUP($M97,Tabela1[#All],10,FALSE)&lt;&gt;"0",VLOOKUP($M97,Tabela1[#All],10,FALSE),""),"")</f>
        <v/>
      </c>
      <c r="R97" s="686" t="str">
        <f t="shared" si="366"/>
        <v/>
      </c>
      <c r="S97" s="672" t="str">
        <f t="shared" si="367"/>
        <v/>
      </c>
      <c r="T97" s="672" t="str">
        <f t="shared" si="368"/>
        <v/>
      </c>
      <c r="U97" s="672" t="str">
        <f t="shared" si="369"/>
        <v/>
      </c>
      <c r="V97" s="672" t="str">
        <f t="shared" si="370"/>
        <v/>
      </c>
      <c r="W97" s="672" t="str">
        <f t="shared" si="371"/>
        <v/>
      </c>
      <c r="X97" s="687" t="str">
        <f t="shared" si="372"/>
        <v/>
      </c>
      <c r="Y97" s="686" t="str">
        <f t="shared" si="378"/>
        <v/>
      </c>
      <c r="Z97" s="672" t="str">
        <f t="shared" si="402"/>
        <v/>
      </c>
      <c r="AA97" s="672" t="str">
        <f t="shared" si="402"/>
        <v/>
      </c>
      <c r="AB97" s="679" t="str">
        <f t="shared" si="402"/>
        <v/>
      </c>
      <c r="AC97" s="685" t="str">
        <f>_xlfn.IFNA(IF(INDEX('Tabela kolorów'!$A$1:$AP$42,MATCH(Z97,'Tabela kolorów'!$A$1:$AP$1,0),MATCH(AA97,'Tabela kolorów'!$A$1:$A$42,0))=1,"+","-"),"")</f>
        <v/>
      </c>
      <c r="AD97" s="10" t="str">
        <f>_xlfn.IFNA(IF(INDEX('Tabela kolorów'!$A$1:$AP$42,MATCH(Z97,'Tabela kolorów'!$A$1:$AP$1,0),MATCH(AB97,'Tabela kolorów'!$A$1:$A$42,0))=1,"+","-"),"")</f>
        <v/>
      </c>
      <c r="AE97" s="10" t="str">
        <f>_xlfn.IFNA(IF(INDEX('Tabela kolorów'!$A$1:$AP$42,MATCH(AA97,'Tabela kolorów'!$A$1:$AP$1,0),MATCH(AB97,'Tabela kolorów'!$A$1:$A$42,0))=1,"+","-"),"")</f>
        <v/>
      </c>
      <c r="AF97" s="679" t="str">
        <f t="shared" si="379"/>
        <v/>
      </c>
      <c r="AG97" s="688" t="str">
        <f t="shared" si="373"/>
        <v/>
      </c>
      <c r="AH97" s="701" t="str">
        <f t="shared" si="374"/>
        <v/>
      </c>
      <c r="AK97" s="10">
        <v>90</v>
      </c>
      <c r="AL97" s="672" t="str">
        <f t="shared" ca="1" si="355"/>
        <v/>
      </c>
      <c r="AM97" s="672" t="str">
        <f ca="1">IF(AL97&lt;&gt;"",VLOOKUP(AL97,Tabela1[],3,FALSE),"")</f>
        <v/>
      </c>
      <c r="AN97" s="672" t="str">
        <f t="shared" ref="AN97:AU107" ca="1" si="415">IF($AL97&lt;&gt;"",IF($AM97=AN$6,$AL97,""),"")</f>
        <v/>
      </c>
      <c r="AO97" s="672" t="str">
        <f t="shared" ca="1" si="415"/>
        <v/>
      </c>
      <c r="AP97" s="672" t="str">
        <f t="shared" ca="1" si="415"/>
        <v/>
      </c>
      <c r="AQ97" s="672" t="str">
        <f t="shared" ca="1" si="415"/>
        <v/>
      </c>
      <c r="AR97" s="672" t="str">
        <f t="shared" ca="1" si="415"/>
        <v/>
      </c>
      <c r="AS97" s="672" t="str">
        <f t="shared" ca="1" si="415"/>
        <v/>
      </c>
      <c r="AT97" s="672" t="str">
        <f t="shared" ca="1" si="415"/>
        <v/>
      </c>
      <c r="AU97" s="672" t="str">
        <f t="shared" ca="1" si="415"/>
        <v/>
      </c>
      <c r="BG97" s="392"/>
      <c r="BH97">
        <v>8</v>
      </c>
      <c r="BI97" t="str">
        <f t="shared" ca="1" si="403"/>
        <v/>
      </c>
      <c r="BJ97" t="str">
        <f ca="1">_xlfn.IFNA(IF(VLOOKUP($BI97,Tabela1[#All],6,FALSE)&lt;&gt;0,VLOOKUP($BI97,Tabela1[#All],6,FALSE),""),"")</f>
        <v/>
      </c>
      <c r="BK97" t="str">
        <f ca="1">_xlfn.IFNA(IF(VLOOKUP($BI97,Tabela1[#All],7,FALSE)&lt;&gt;0,VLOOKUP($BI97,Tabela1[#All],7,FALSE),""),"")</f>
        <v/>
      </c>
      <c r="BL97" t="str">
        <f ca="1">_xlfn.IFNA(IF(VLOOKUP($BI97,Tabela1[#All],8,FALSE)&lt;&gt;0,VLOOKUP($BI97,Tabela1[#All],8,FALSE),""),"")</f>
        <v/>
      </c>
      <c r="BM97" t="str">
        <f ca="1">_xlfn.IFNA(IF(VLOOKUP($BI97,Tabela1[#All],10,FALSE)&lt;&gt;"0",VLOOKUP($BI97,Tabela1[#All],10,FALSE),""),"")</f>
        <v/>
      </c>
      <c r="BN97" t="str">
        <f t="shared" ca="1" si="293"/>
        <v/>
      </c>
      <c r="BO97" t="str">
        <f t="shared" ca="1" si="294"/>
        <v/>
      </c>
      <c r="BP97" t="str">
        <f t="shared" ca="1" si="295"/>
        <v/>
      </c>
      <c r="BQ97" t="str">
        <f t="shared" ca="1" si="296"/>
        <v/>
      </c>
      <c r="BR97" t="str">
        <f t="shared" ca="1" si="297"/>
        <v/>
      </c>
      <c r="BS97" t="str">
        <f t="shared" ca="1" si="298"/>
        <v/>
      </c>
      <c r="BT97" t="str">
        <f t="shared" ca="1" si="299"/>
        <v/>
      </c>
      <c r="BU97" t="str">
        <f t="shared" ca="1" si="356"/>
        <v/>
      </c>
      <c r="BV97" t="str">
        <f t="shared" ca="1" si="389"/>
        <v/>
      </c>
      <c r="BW97" t="str">
        <f t="shared" ca="1" si="389"/>
        <v/>
      </c>
      <c r="BX97" t="str">
        <f t="shared" ca="1" si="389"/>
        <v/>
      </c>
      <c r="BY97" t="str">
        <f ca="1">_xlfn.IFNA(IF(INDEX('Tabela kolorów'!$A$1:$AP$42,MATCH(BV97,'Tabela kolorów'!$A$1:$AP$1,0),MATCH(BW97,'Tabela kolorów'!$A$1:$A$42,0))=1,"+","-"),"")</f>
        <v/>
      </c>
      <c r="BZ97" s="1" t="str">
        <f ca="1">_xlfn.IFNA(IF(INDEX('Tabela kolorów'!$A$1:$AP$42,MATCH(BV97,'Tabela kolorów'!$A$1:$AP$1,0),MATCH(BX97,'Tabela kolorów'!$A$1:$A$42,0))=1,"+","-"),"")</f>
        <v/>
      </c>
      <c r="CA97" s="1" t="str">
        <f ca="1">_xlfn.IFNA(IF(INDEX('Tabela kolorów'!$A$1:$AP$42,MATCH(BW97,'Tabela kolorów'!$A$1:$AP$1,0),MATCH(BX97,'Tabela kolorów'!$A$1:$A$42,0))=1,"+","-"),"")</f>
        <v/>
      </c>
      <c r="CB97" t="str">
        <f t="shared" ca="1" si="357"/>
        <v/>
      </c>
      <c r="CC97" t="str">
        <f t="shared" ca="1" si="300"/>
        <v/>
      </c>
      <c r="CD97" t="str">
        <f t="shared" ca="1" si="301"/>
        <v/>
      </c>
      <c r="CG97">
        <v>91</v>
      </c>
      <c r="CH97" t="str">
        <f t="shared" ca="1" si="302"/>
        <v/>
      </c>
      <c r="CI97" t="str">
        <f ca="1">IF(CH97&lt;&gt;"",VLOOKUP(CH97,Tabela1[],3,FALSE),"")</f>
        <v/>
      </c>
      <c r="CJ97" t="str">
        <f t="shared" ca="1" si="409"/>
        <v/>
      </c>
      <c r="CK97" t="str">
        <f t="shared" ca="1" si="409"/>
        <v/>
      </c>
      <c r="CL97" t="str">
        <f t="shared" ca="1" si="409"/>
        <v/>
      </c>
      <c r="CM97" t="str">
        <f t="shared" ca="1" si="409"/>
        <v/>
      </c>
      <c r="CN97" t="str">
        <f t="shared" ca="1" si="409"/>
        <v/>
      </c>
      <c r="CO97" t="str">
        <f t="shared" ca="1" si="409"/>
        <v/>
      </c>
      <c r="CP97" t="str">
        <f t="shared" ca="1" si="409"/>
        <v/>
      </c>
      <c r="CQ97" t="str">
        <f t="shared" ca="1" si="409"/>
        <v/>
      </c>
      <c r="DB97">
        <v>8</v>
      </c>
      <c r="DC97" t="str">
        <f t="shared" ca="1" si="404"/>
        <v/>
      </c>
      <c r="DD97" t="str">
        <f ca="1">_xlfn.IFNA(IF(VLOOKUP($DC97,Tabela1[#All],6,FALSE)&lt;&gt;0,VLOOKUP($DC97,Tabela1[#All],6,FALSE),""),"")</f>
        <v/>
      </c>
      <c r="DE97" t="str">
        <f ca="1">_xlfn.IFNA(IF(VLOOKUP($DC97,Tabela1[#All],7,FALSE)&lt;&gt;0,VLOOKUP($DC97,Tabela1[#All],7,FALSE),""),"")</f>
        <v/>
      </c>
      <c r="DF97" t="str">
        <f ca="1">_xlfn.IFNA(IF(VLOOKUP($DC97,Tabela1[#All],8,FALSE)&lt;&gt;0,VLOOKUP($DC97,Tabela1[#All],8,FALSE),""),"")</f>
        <v/>
      </c>
      <c r="DG97" t="str">
        <f ca="1">_xlfn.IFNA(IF(VLOOKUP($DC97,Tabela1[#All],10,FALSE)&lt;&gt;"0",VLOOKUP($DC97,Tabela1[#All],10,FALSE),""),"")</f>
        <v/>
      </c>
      <c r="DH97" t="str">
        <f t="shared" ca="1" si="304"/>
        <v/>
      </c>
      <c r="DI97" t="str">
        <f t="shared" ca="1" si="305"/>
        <v/>
      </c>
      <c r="DJ97" t="str">
        <f t="shared" ca="1" si="306"/>
        <v/>
      </c>
      <c r="DK97" t="str">
        <f t="shared" ca="1" si="307"/>
        <v/>
      </c>
      <c r="DL97" t="str">
        <f t="shared" ca="1" si="308"/>
        <v/>
      </c>
      <c r="DM97" t="str">
        <f t="shared" ca="1" si="309"/>
        <v/>
      </c>
      <c r="DN97" t="str">
        <f t="shared" ca="1" si="310"/>
        <v/>
      </c>
      <c r="DO97" t="str">
        <f t="shared" ca="1" si="382"/>
        <v/>
      </c>
      <c r="DP97" t="str">
        <f t="shared" ca="1" si="391"/>
        <v/>
      </c>
      <c r="DQ97" t="str">
        <f t="shared" ca="1" si="391"/>
        <v/>
      </c>
      <c r="DR97" t="str">
        <f t="shared" ca="1" si="391"/>
        <v/>
      </c>
      <c r="DS97" t="str">
        <f ca="1">_xlfn.IFNA(IF(INDEX('Tabela kolorów'!$A$1:$AP$42,MATCH(DP97,'Tabela kolorów'!$A$1:$AP$1,0),MATCH(DQ97,'Tabela kolorów'!$A$1:$A$42,0))=1,"+","-"),"")</f>
        <v/>
      </c>
      <c r="DT97" s="1" t="str">
        <f ca="1">_xlfn.IFNA(IF(INDEX('Tabela kolorów'!$A$1:$AP$42,MATCH(DP97,'Tabela kolorów'!$A$1:$AP$1,0),MATCH(DR97,'Tabela kolorów'!$A$1:$A$42,0))=1,"+","-"),"")</f>
        <v/>
      </c>
      <c r="DU97" s="1" t="str">
        <f ca="1">_xlfn.IFNA(IF(INDEX('Tabela kolorów'!$A$1:$AP$42,MATCH(DQ97,'Tabela kolorów'!$A$1:$AP$1,0),MATCH(DR97,'Tabela kolorów'!$A$1:$A$42,0))=1,"+","-"),"")</f>
        <v/>
      </c>
      <c r="DV97" t="str">
        <f t="shared" ca="1" si="358"/>
        <v/>
      </c>
      <c r="DW97" t="str">
        <f t="shared" ca="1" si="311"/>
        <v/>
      </c>
      <c r="DX97" t="str">
        <f t="shared" ca="1" si="312"/>
        <v/>
      </c>
      <c r="EA97">
        <v>91</v>
      </c>
      <c r="EB97" t="str">
        <f t="shared" ca="1" si="313"/>
        <v/>
      </c>
      <c r="EC97" t="str">
        <f ca="1">IF(EB97&lt;&gt;"",VLOOKUP(EB97,Tabela1[],3,FALSE),"")</f>
        <v/>
      </c>
      <c r="ED97" t="str">
        <f t="shared" ca="1" si="410"/>
        <v/>
      </c>
      <c r="EE97" t="str">
        <f t="shared" ca="1" si="410"/>
        <v/>
      </c>
      <c r="EF97" t="str">
        <f t="shared" ca="1" si="410"/>
        <v/>
      </c>
      <c r="EG97" t="str">
        <f t="shared" ca="1" si="410"/>
        <v/>
      </c>
      <c r="EH97" t="str">
        <f t="shared" ca="1" si="410"/>
        <v/>
      </c>
      <c r="EI97" t="str">
        <f t="shared" ca="1" si="410"/>
        <v/>
      </c>
      <c r="EJ97" t="str">
        <f t="shared" ca="1" si="410"/>
        <v/>
      </c>
      <c r="EK97" t="str">
        <f t="shared" ca="1" si="410"/>
        <v/>
      </c>
      <c r="EV97">
        <v>8</v>
      </c>
      <c r="EW97" t="str">
        <f t="shared" ca="1" si="405"/>
        <v/>
      </c>
      <c r="EX97" t="str">
        <f ca="1">_xlfn.IFNA(IF(VLOOKUP($EW97,Tabela1[#All],6,FALSE)&lt;&gt;0,VLOOKUP($EW97,Tabela1[#All],6,FALSE),""),"")</f>
        <v/>
      </c>
      <c r="EY97" t="str">
        <f ca="1">_xlfn.IFNA(IF(VLOOKUP($EW97,Tabela1[#All],7,FALSE)&lt;&gt;0,VLOOKUP($EW97,Tabela1[#All],7,FALSE),""),"")</f>
        <v/>
      </c>
      <c r="EZ97" t="str">
        <f ca="1">_xlfn.IFNA(IF(VLOOKUP($EW97,Tabela1[#All],8,FALSE)&lt;&gt;0,VLOOKUP($EW97,Tabela1[#All],8,FALSE),""),"")</f>
        <v/>
      </c>
      <c r="FA97" t="str">
        <f ca="1">_xlfn.IFNA(IF(VLOOKUP($EW97,Tabela1[#All],10,FALSE)&lt;&gt;"0",VLOOKUP($EW97,Tabela1[#All],10,FALSE),""),"")</f>
        <v/>
      </c>
      <c r="FB97" t="str">
        <f t="shared" ca="1" si="315"/>
        <v/>
      </c>
      <c r="FC97" t="str">
        <f t="shared" ca="1" si="316"/>
        <v/>
      </c>
      <c r="FD97" t="str">
        <f t="shared" ca="1" si="317"/>
        <v/>
      </c>
      <c r="FE97" t="str">
        <f t="shared" ca="1" si="318"/>
        <v/>
      </c>
      <c r="FF97" t="str">
        <f t="shared" ca="1" si="319"/>
        <v/>
      </c>
      <c r="FG97" t="str">
        <f t="shared" ca="1" si="320"/>
        <v/>
      </c>
      <c r="FH97" t="str">
        <f t="shared" ca="1" si="321"/>
        <v/>
      </c>
      <c r="FI97" t="str">
        <f t="shared" ca="1" si="359"/>
        <v/>
      </c>
      <c r="FJ97" t="str">
        <f t="shared" ca="1" si="393"/>
        <v/>
      </c>
      <c r="FK97" t="str">
        <f t="shared" ca="1" si="393"/>
        <v/>
      </c>
      <c r="FL97" t="str">
        <f t="shared" ca="1" si="393"/>
        <v/>
      </c>
      <c r="FM97" t="str">
        <f ca="1">_xlfn.IFNA(IF(INDEX('Tabela kolorów'!$A$1:$AP$42,MATCH(FJ97,'Tabela kolorów'!$A$1:$AP$1,0),MATCH(FK97,'Tabela kolorów'!$A$1:$A$42,0))=1,"+","-"),"")</f>
        <v/>
      </c>
      <c r="FN97" s="1" t="str">
        <f ca="1">_xlfn.IFNA(IF(INDEX('Tabela kolorów'!$A$1:$AP$42,MATCH(FJ97,'Tabela kolorów'!$A$1:$AP$1,0),MATCH(FL97,'Tabela kolorów'!$A$1:$A$42,0))=1,"+","-"),"")</f>
        <v/>
      </c>
      <c r="FO97" s="1" t="str">
        <f ca="1">_xlfn.IFNA(IF(INDEX('Tabela kolorów'!$A$1:$AP$42,MATCH(FK97,'Tabela kolorów'!$A$1:$AP$1,0),MATCH(FL97,'Tabela kolorów'!$A$1:$A$42,0))=1,"+","-"),"")</f>
        <v/>
      </c>
      <c r="FP97" t="str">
        <f t="shared" ca="1" si="375"/>
        <v/>
      </c>
      <c r="FQ97" t="str">
        <f t="shared" ca="1" si="322"/>
        <v/>
      </c>
      <c r="FR97" t="str">
        <f t="shared" ca="1" si="323"/>
        <v/>
      </c>
      <c r="FU97">
        <v>91</v>
      </c>
      <c r="FV97" t="str">
        <f t="shared" ca="1" si="324"/>
        <v/>
      </c>
      <c r="FW97" t="str">
        <f ca="1">IF(FV97&lt;&gt;"",VLOOKUP(FV97,Tabela1[],3,FALSE),"")</f>
        <v/>
      </c>
      <c r="FX97" t="str">
        <f t="shared" ca="1" si="411"/>
        <v/>
      </c>
      <c r="FY97" t="str">
        <f t="shared" ca="1" si="411"/>
        <v/>
      </c>
      <c r="FZ97" t="str">
        <f t="shared" ca="1" si="411"/>
        <v/>
      </c>
      <c r="GA97" t="str">
        <f t="shared" ca="1" si="411"/>
        <v/>
      </c>
      <c r="GB97" t="str">
        <f t="shared" ca="1" si="411"/>
        <v/>
      </c>
      <c r="GC97" t="str">
        <f t="shared" ca="1" si="411"/>
        <v/>
      </c>
      <c r="GD97" t="str">
        <f t="shared" ca="1" si="411"/>
        <v/>
      </c>
      <c r="GE97" t="str">
        <f t="shared" ca="1" si="411"/>
        <v/>
      </c>
      <c r="GP97">
        <v>8</v>
      </c>
      <c r="GQ97" t="str">
        <f t="shared" ca="1" si="406"/>
        <v/>
      </c>
      <c r="GR97" t="str">
        <f ca="1">_xlfn.IFNA(IF(VLOOKUP($GQ97,Tabela1[#All],6,FALSE)&lt;&gt;0,VLOOKUP($GQ97,Tabela1[#All],6,FALSE),""),"")</f>
        <v/>
      </c>
      <c r="GS97" t="str">
        <f ca="1">_xlfn.IFNA(IF(VLOOKUP($GQ97,Tabela1[#All],7,FALSE)&lt;&gt;0,VLOOKUP($GQ97,Tabela1[#All],7,FALSE),""),"")</f>
        <v/>
      </c>
      <c r="GT97" t="str">
        <f ca="1">_xlfn.IFNA(IF(VLOOKUP($GQ97,Tabela1[#All],8,FALSE)&lt;&gt;0,VLOOKUP($GQ97,Tabela1[#All],8,FALSE),""),"")</f>
        <v/>
      </c>
      <c r="GU97" t="str">
        <f ca="1">_xlfn.IFNA(IF(VLOOKUP($GQ97,Tabela1[#All],10,FALSE)&lt;&gt;"0",VLOOKUP($GQ97,Tabela1[#All],10,FALSE),""),"")</f>
        <v/>
      </c>
      <c r="GV97" t="str">
        <f t="shared" ca="1" si="326"/>
        <v/>
      </c>
      <c r="GW97" t="str">
        <f t="shared" ca="1" si="327"/>
        <v/>
      </c>
      <c r="GX97" t="str">
        <f t="shared" ca="1" si="328"/>
        <v/>
      </c>
      <c r="GY97" t="str">
        <f t="shared" ca="1" si="329"/>
        <v/>
      </c>
      <c r="GZ97" t="str">
        <f t="shared" ca="1" si="330"/>
        <v/>
      </c>
      <c r="HA97" t="str">
        <f t="shared" ca="1" si="331"/>
        <v/>
      </c>
      <c r="HB97" t="str">
        <f t="shared" ca="1" si="332"/>
        <v/>
      </c>
      <c r="HC97" t="str">
        <f t="shared" ca="1" si="360"/>
        <v/>
      </c>
      <c r="HD97" t="str">
        <f t="shared" ca="1" si="395"/>
        <v/>
      </c>
      <c r="HE97" t="str">
        <f t="shared" ca="1" si="395"/>
        <v/>
      </c>
      <c r="HF97" t="str">
        <f t="shared" ca="1" si="395"/>
        <v/>
      </c>
      <c r="HG97" t="str">
        <f ca="1">_xlfn.IFNA(IF(INDEX('Tabela kolorów'!$A$1:$AP$42,MATCH(HD97,'Tabela kolorów'!$A$1:$AP$1,0),MATCH(HE97,'Tabela kolorów'!$A$1:$A$42,0))=1,"+","-"),"")</f>
        <v/>
      </c>
      <c r="HH97" s="1" t="str">
        <f ca="1">_xlfn.IFNA(IF(INDEX('Tabela kolorów'!$A$1:$AP$42,MATCH(HD97,'Tabela kolorów'!$A$1:$AP$1,0),MATCH(HF97,'Tabela kolorów'!$A$1:$A$42,0))=1,"+","-"),"")</f>
        <v/>
      </c>
      <c r="HI97" s="1" t="str">
        <f ca="1">_xlfn.IFNA(IF(INDEX('Tabela kolorów'!$A$1:$AP$42,MATCH(HE97,'Tabela kolorów'!$A$1:$AP$1,0),MATCH(HF97,'Tabela kolorów'!$A$1:$A$42,0))=1,"+","-"),"")</f>
        <v/>
      </c>
      <c r="HJ97" t="str">
        <f t="shared" ca="1" si="376"/>
        <v/>
      </c>
      <c r="HK97" t="str">
        <f t="shared" ca="1" si="333"/>
        <v/>
      </c>
      <c r="HL97" t="str">
        <f t="shared" ca="1" si="334"/>
        <v/>
      </c>
      <c r="HO97">
        <v>91</v>
      </c>
      <c r="HP97" t="str">
        <f t="shared" ca="1" si="335"/>
        <v/>
      </c>
      <c r="HQ97" t="str">
        <f ca="1">IF(HP97&lt;&gt;"",VLOOKUP(HP97,Tabela1[],3,FALSE),"")</f>
        <v/>
      </c>
      <c r="HR97" t="str">
        <f t="shared" ca="1" si="412"/>
        <v/>
      </c>
      <c r="HS97" t="str">
        <f t="shared" ca="1" si="412"/>
        <v/>
      </c>
      <c r="HT97" t="str">
        <f t="shared" ca="1" si="412"/>
        <v/>
      </c>
      <c r="HU97" t="str">
        <f t="shared" ca="1" si="412"/>
        <v/>
      </c>
      <c r="HV97" t="str">
        <f t="shared" ca="1" si="412"/>
        <v/>
      </c>
      <c r="HW97" t="str">
        <f t="shared" ca="1" si="412"/>
        <v/>
      </c>
      <c r="HX97" t="str">
        <f t="shared" ca="1" si="412"/>
        <v/>
      </c>
      <c r="HY97" t="str">
        <f t="shared" ca="1" si="412"/>
        <v/>
      </c>
      <c r="IJ97">
        <v>8</v>
      </c>
      <c r="IK97" t="str">
        <f t="shared" ca="1" si="407"/>
        <v/>
      </c>
      <c r="IL97" t="str">
        <f ca="1">_xlfn.IFNA(IF(VLOOKUP($IK97,Tabela1[#All],6,FALSE)&lt;&gt;0,VLOOKUP($IK97,Tabela1[#All],6,FALSE),""),"")</f>
        <v/>
      </c>
      <c r="IM97" t="str">
        <f ca="1">_xlfn.IFNA(IF(VLOOKUP($IK97,Tabela1[#All],7,FALSE)&lt;&gt;0,VLOOKUP($IK97,Tabela1[#All],7,FALSE),""),"")</f>
        <v/>
      </c>
      <c r="IN97" t="str">
        <f ca="1">_xlfn.IFNA(IF(VLOOKUP($IK97,Tabela1[#All],8,FALSE)&lt;&gt;0,VLOOKUP($IK97,Tabela1[#All],8,FALSE),""),"")</f>
        <v/>
      </c>
      <c r="IO97" t="str">
        <f ca="1">_xlfn.IFNA(IF(VLOOKUP($IK97,Tabela1[#All],10,FALSE)&lt;&gt;"0",VLOOKUP($IK97,Tabela1[#All],10,FALSE),""),"")</f>
        <v/>
      </c>
      <c r="IP97" t="str">
        <f t="shared" ca="1" si="337"/>
        <v/>
      </c>
      <c r="IQ97" t="str">
        <f t="shared" ca="1" si="338"/>
        <v/>
      </c>
      <c r="IR97" t="str">
        <f t="shared" ca="1" si="339"/>
        <v/>
      </c>
      <c r="IS97" t="str">
        <f t="shared" ca="1" si="340"/>
        <v/>
      </c>
      <c r="IT97" t="str">
        <f t="shared" ca="1" si="341"/>
        <v/>
      </c>
      <c r="IU97" t="str">
        <f t="shared" ca="1" si="342"/>
        <v/>
      </c>
      <c r="IV97" t="str">
        <f t="shared" ca="1" si="343"/>
        <v/>
      </c>
      <c r="IW97" t="str">
        <f t="shared" ca="1" si="361"/>
        <v/>
      </c>
      <c r="IX97" t="str">
        <f t="shared" ca="1" si="397"/>
        <v/>
      </c>
      <c r="IY97" t="str">
        <f t="shared" ca="1" si="397"/>
        <v/>
      </c>
      <c r="IZ97" t="str">
        <f t="shared" ca="1" si="397"/>
        <v/>
      </c>
      <c r="JA97" t="str">
        <f ca="1">_xlfn.IFNA(IF(INDEX('Tabela kolorów'!$A$1:$AP$42,MATCH(IX97,'Tabela kolorów'!$A$1:$AP$1,0),MATCH(IY97,'Tabela kolorów'!$A$1:$A$42,0))=1,"+","-"),"")</f>
        <v/>
      </c>
      <c r="JB97" s="1" t="str">
        <f ca="1">_xlfn.IFNA(IF(INDEX('Tabela kolorów'!$A$1:$AP$42,MATCH(IX97,'Tabela kolorów'!$A$1:$AP$1,0),MATCH(IZ97,'Tabela kolorów'!$A$1:$A$42,0))=1,"+","-"),"")</f>
        <v/>
      </c>
      <c r="JC97" s="1" t="str">
        <f ca="1">_xlfn.IFNA(IF(INDEX('Tabela kolorów'!$A$1:$AP$42,MATCH(IY97,'Tabela kolorów'!$A$1:$AP$1,0),MATCH(IZ97,'Tabela kolorów'!$A$1:$A$42,0))=1,"+","-"),"")</f>
        <v/>
      </c>
      <c r="JD97" t="str">
        <f t="shared" ca="1" si="377"/>
        <v/>
      </c>
      <c r="JE97" t="str">
        <f t="shared" ca="1" si="344"/>
        <v/>
      </c>
      <c r="JF97" t="str">
        <f t="shared" ca="1" si="345"/>
        <v/>
      </c>
      <c r="JI97">
        <v>91</v>
      </c>
      <c r="JJ97" t="str">
        <f t="shared" ca="1" si="346"/>
        <v/>
      </c>
      <c r="JK97" t="str">
        <f ca="1">IF(JJ97&lt;&gt;"",VLOOKUP(JJ97,Tabela1[],3,FALSE),"")</f>
        <v/>
      </c>
      <c r="JL97" t="str">
        <f t="shared" ca="1" si="413"/>
        <v/>
      </c>
      <c r="JM97" t="str">
        <f t="shared" ca="1" si="413"/>
        <v/>
      </c>
      <c r="JN97" t="str">
        <f t="shared" ca="1" si="413"/>
        <v/>
      </c>
      <c r="JO97" t="str">
        <f t="shared" ca="1" si="413"/>
        <v/>
      </c>
      <c r="JP97" t="str">
        <f t="shared" ca="1" si="413"/>
        <v/>
      </c>
      <c r="JQ97" t="str">
        <f t="shared" ca="1" si="413"/>
        <v/>
      </c>
      <c r="JR97" t="str">
        <f t="shared" ca="1" si="413"/>
        <v/>
      </c>
      <c r="JS97" t="str">
        <f t="shared" ca="1" si="413"/>
        <v/>
      </c>
      <c r="KD97">
        <v>8</v>
      </c>
      <c r="KE97" t="str">
        <f t="shared" ca="1" si="408"/>
        <v/>
      </c>
      <c r="KF97" t="str">
        <f ca="1">_xlfn.IFNA(IF(VLOOKUP($KE97,Tabela1[#All],6,FALSE)&lt;&gt;0,VLOOKUP($KE97,Tabela1[#All],6,FALSE),""),"")</f>
        <v/>
      </c>
      <c r="KG97" t="str">
        <f ca="1">_xlfn.IFNA(IF(VLOOKUP($KE97,Tabela1[#All],7,FALSE)&lt;&gt;0,VLOOKUP($KE97,Tabela1[#All],7,FALSE),""),"")</f>
        <v/>
      </c>
      <c r="KH97" t="str">
        <f ca="1">_xlfn.IFNA(IF(VLOOKUP($KE97,Tabela1[#All],8,FALSE)&lt;&gt;0,VLOOKUP($KE97,Tabela1[#All],8,FALSE),""),"")</f>
        <v/>
      </c>
      <c r="KI97" t="str">
        <f ca="1">_xlfn.IFNA(IF(VLOOKUP($KE97,Tabela1[#All],10,FALSE)&lt;&gt;"0",VLOOKUP($KE97,Tabela1[#All],10,FALSE),""),"")</f>
        <v/>
      </c>
      <c r="KJ97" t="str">
        <f t="shared" ca="1" si="362"/>
        <v/>
      </c>
      <c r="KK97" t="str">
        <f t="shared" ca="1" si="363"/>
        <v/>
      </c>
      <c r="KL97" t="str">
        <f t="shared" ca="1" si="364"/>
        <v/>
      </c>
      <c r="KM97" t="str">
        <f t="shared" ca="1" si="348"/>
        <v/>
      </c>
      <c r="KN97" t="str">
        <f t="shared" ca="1" si="349"/>
        <v/>
      </c>
      <c r="KO97" t="str">
        <f t="shared" ca="1" si="350"/>
        <v/>
      </c>
      <c r="KP97" t="str">
        <f t="shared" ca="1" si="351"/>
        <v/>
      </c>
      <c r="KQ97" t="str">
        <f t="shared" ca="1" si="365"/>
        <v/>
      </c>
      <c r="KR97" t="str">
        <f t="shared" ca="1" si="399"/>
        <v/>
      </c>
      <c r="KS97" t="str">
        <f t="shared" ca="1" si="399"/>
        <v/>
      </c>
      <c r="KT97" t="str">
        <f t="shared" ca="1" si="399"/>
        <v/>
      </c>
      <c r="KU97" t="str">
        <f ca="1">_xlfn.IFNA(IF(INDEX('Tabela kolorów'!$A$1:$AP$42,MATCH(KR97,'Tabela kolorów'!$A$1:$AP$1,0),MATCH(KS97,'Tabela kolorów'!$A$1:$A$42,0))=1,"+","-"),"")</f>
        <v/>
      </c>
      <c r="KV97" s="1" t="str">
        <f ca="1">_xlfn.IFNA(IF(INDEX('Tabela kolorów'!$A$1:$AP$42,MATCH(KR97,'Tabela kolorów'!$A$1:$AP$1,0),MATCH(KT97,'Tabela kolorów'!$A$1:$A$42,0))=1,"+","-"),"")</f>
        <v/>
      </c>
      <c r="KW97" s="1" t="str">
        <f ca="1">_xlfn.IFNA(IF(INDEX('Tabela kolorów'!$A$1:$AP$42,MATCH(KS97,'Tabela kolorów'!$A$1:$AP$1,0),MATCH(KT97,'Tabela kolorów'!$A$1:$A$42,0))=1,"+","-"),"")</f>
        <v/>
      </c>
      <c r="KX97" t="str">
        <f t="shared" ca="1" si="380"/>
        <v/>
      </c>
      <c r="KY97" t="str">
        <f t="shared" ca="1" si="352"/>
        <v/>
      </c>
      <c r="KZ97" t="str">
        <f t="shared" ca="1" si="353"/>
        <v/>
      </c>
      <c r="LC97">
        <v>91</v>
      </c>
      <c r="LD97" t="str">
        <f t="shared" ca="1" si="354"/>
        <v/>
      </c>
      <c r="LE97" t="str">
        <f ca="1">IF(LD97&lt;&gt;"",VLOOKUP(LD97,Tabela1[],3,FALSE),"")</f>
        <v/>
      </c>
      <c r="LF97" t="str">
        <f t="shared" ca="1" si="414"/>
        <v/>
      </c>
      <c r="LG97" t="str">
        <f t="shared" ca="1" si="414"/>
        <v/>
      </c>
      <c r="LH97" t="str">
        <f t="shared" ca="1" si="414"/>
        <v/>
      </c>
      <c r="LI97" t="str">
        <f t="shared" ca="1" si="414"/>
        <v/>
      </c>
      <c r="LJ97" t="str">
        <f t="shared" ca="1" si="414"/>
        <v/>
      </c>
      <c r="LK97" t="str">
        <f t="shared" ca="1" si="414"/>
        <v/>
      </c>
      <c r="LL97" t="str">
        <f t="shared" ca="1" si="414"/>
        <v/>
      </c>
      <c r="LM97" t="str">
        <f t="shared" ca="1" si="414"/>
        <v/>
      </c>
    </row>
    <row r="98" spans="12:325" x14ac:dyDescent="0.3">
      <c r="L98" s="679">
        <v>7</v>
      </c>
      <c r="N98" s="672" t="str">
        <f>_xlfn.IFNA(IF(VLOOKUP($M98,Tabela1[#All],6,FALSE)&lt;&gt;0,VLOOKUP($M98,Tabela1[#All],6,FALSE),""),"")</f>
        <v/>
      </c>
      <c r="O98" s="672" t="str">
        <f>_xlfn.IFNA(IF(VLOOKUP($M98,Tabela1[#All],7,FALSE)&lt;&gt;0,VLOOKUP($M98,Tabela1[#All],7,FALSE),""),"")</f>
        <v/>
      </c>
      <c r="P98" s="672" t="str">
        <f>_xlfn.IFNA(IF(VLOOKUP($M98,Tabela1[#All],8,FALSE)&lt;&gt;0,VLOOKUP($M98,Tabela1[#All],8,FALSE),""),"")</f>
        <v/>
      </c>
      <c r="Q98" s="684" t="str">
        <f>_xlfn.IFNA(IF(VLOOKUP($M98,Tabela1[#All],10,FALSE)&lt;&gt;"0",VLOOKUP($M98,Tabela1[#All],10,FALSE),""),"")</f>
        <v/>
      </c>
      <c r="R98" s="686" t="str">
        <f t="shared" si="366"/>
        <v/>
      </c>
      <c r="S98" s="672" t="str">
        <f t="shared" si="367"/>
        <v/>
      </c>
      <c r="T98" s="672" t="str">
        <f t="shared" si="368"/>
        <v/>
      </c>
      <c r="U98" s="672" t="str">
        <f t="shared" si="369"/>
        <v/>
      </c>
      <c r="V98" s="672" t="str">
        <f t="shared" si="370"/>
        <v/>
      </c>
      <c r="W98" s="672" t="str">
        <f t="shared" si="371"/>
        <v/>
      </c>
      <c r="X98" s="687" t="str">
        <f t="shared" si="372"/>
        <v/>
      </c>
      <c r="Y98" s="686" t="str">
        <f t="shared" si="378"/>
        <v/>
      </c>
      <c r="Z98" s="672" t="str">
        <f t="shared" si="402"/>
        <v/>
      </c>
      <c r="AA98" s="672" t="str">
        <f t="shared" si="402"/>
        <v/>
      </c>
      <c r="AB98" s="679" t="str">
        <f t="shared" si="402"/>
        <v/>
      </c>
      <c r="AC98" s="685" t="str">
        <f>_xlfn.IFNA(IF(INDEX('Tabela kolorów'!$A$1:$AP$42,MATCH(Z98,'Tabela kolorów'!$A$1:$AP$1,0),MATCH(AA98,'Tabela kolorów'!$A$1:$A$42,0))=1,"+","-"),"")</f>
        <v/>
      </c>
      <c r="AD98" s="10" t="str">
        <f>_xlfn.IFNA(IF(INDEX('Tabela kolorów'!$A$1:$AP$42,MATCH(Z98,'Tabela kolorów'!$A$1:$AP$1,0),MATCH(AB98,'Tabela kolorów'!$A$1:$A$42,0))=1,"+","-"),"")</f>
        <v/>
      </c>
      <c r="AE98" s="10" t="str">
        <f>_xlfn.IFNA(IF(INDEX('Tabela kolorów'!$A$1:$AP$42,MATCH(AA98,'Tabela kolorów'!$A$1:$AP$1,0),MATCH(AB98,'Tabela kolorów'!$A$1:$A$42,0))=1,"+","-"),"")</f>
        <v/>
      </c>
      <c r="AF98" s="679" t="str">
        <f t="shared" si="379"/>
        <v/>
      </c>
      <c r="AG98" s="688" t="str">
        <f t="shared" si="373"/>
        <v/>
      </c>
      <c r="AH98" s="701" t="str">
        <f t="shared" si="374"/>
        <v/>
      </c>
      <c r="AK98" s="10">
        <v>91</v>
      </c>
      <c r="AL98" s="672" t="str">
        <f t="shared" ca="1" si="355"/>
        <v/>
      </c>
      <c r="AM98" s="672" t="str">
        <f ca="1">IF(AL98&lt;&gt;"",VLOOKUP(AL98,Tabela1[],3,FALSE),"")</f>
        <v/>
      </c>
      <c r="AN98" s="672" t="str">
        <f t="shared" ca="1" si="415"/>
        <v/>
      </c>
      <c r="AO98" s="672" t="str">
        <f t="shared" ca="1" si="415"/>
        <v/>
      </c>
      <c r="AP98" s="672" t="str">
        <f t="shared" ca="1" si="415"/>
        <v/>
      </c>
      <c r="AQ98" s="672" t="str">
        <f t="shared" ca="1" si="415"/>
        <v/>
      </c>
      <c r="AR98" s="672" t="str">
        <f t="shared" ca="1" si="415"/>
        <v/>
      </c>
      <c r="AS98" s="672" t="str">
        <f t="shared" ca="1" si="415"/>
        <v/>
      </c>
      <c r="AT98" s="672" t="str">
        <f t="shared" ca="1" si="415"/>
        <v/>
      </c>
      <c r="AU98" s="672" t="str">
        <f t="shared" ca="1" si="415"/>
        <v/>
      </c>
      <c r="BG98" s="392"/>
      <c r="BH98">
        <v>9</v>
      </c>
      <c r="BI98" t="str">
        <f t="shared" ca="1" si="403"/>
        <v/>
      </c>
      <c r="BJ98" t="str">
        <f ca="1">_xlfn.IFNA(IF(VLOOKUP($BI98,Tabela1[#All],6,FALSE)&lt;&gt;0,VLOOKUP($BI98,Tabela1[#All],6,FALSE),""),"")</f>
        <v/>
      </c>
      <c r="BK98" t="str">
        <f ca="1">_xlfn.IFNA(IF(VLOOKUP($BI98,Tabela1[#All],7,FALSE)&lt;&gt;0,VLOOKUP($BI98,Tabela1[#All],7,FALSE),""),"")</f>
        <v/>
      </c>
      <c r="BL98" t="str">
        <f ca="1">_xlfn.IFNA(IF(VLOOKUP($BI98,Tabela1[#All],8,FALSE)&lt;&gt;0,VLOOKUP($BI98,Tabela1[#All],8,FALSE),""),"")</f>
        <v/>
      </c>
      <c r="BM98" t="str">
        <f ca="1">_xlfn.IFNA(IF(VLOOKUP($BI98,Tabela1[#All],10,FALSE)&lt;&gt;"0",VLOOKUP($BI98,Tabela1[#All],10,FALSE),""),"")</f>
        <v/>
      </c>
      <c r="BN98" t="str">
        <f t="shared" ca="1" si="293"/>
        <v/>
      </c>
      <c r="BO98" t="str">
        <f t="shared" ca="1" si="294"/>
        <v/>
      </c>
      <c r="BP98" t="str">
        <f t="shared" ca="1" si="295"/>
        <v/>
      </c>
      <c r="BQ98" t="str">
        <f t="shared" ca="1" si="296"/>
        <v/>
      </c>
      <c r="BR98" t="str">
        <f t="shared" ca="1" si="297"/>
        <v/>
      </c>
      <c r="BS98" t="str">
        <f t="shared" ca="1" si="298"/>
        <v/>
      </c>
      <c r="BT98" t="str">
        <f t="shared" ca="1" si="299"/>
        <v/>
      </c>
      <c r="BU98" t="str">
        <f t="shared" ca="1" si="356"/>
        <v/>
      </c>
      <c r="BV98" t="str">
        <f t="shared" ca="1" si="389"/>
        <v/>
      </c>
      <c r="BW98" t="str">
        <f t="shared" ca="1" si="389"/>
        <v/>
      </c>
      <c r="BX98" t="str">
        <f t="shared" ca="1" si="389"/>
        <v/>
      </c>
      <c r="BY98" t="str">
        <f ca="1">_xlfn.IFNA(IF(INDEX('Tabela kolorów'!$A$1:$AP$42,MATCH(BV98,'Tabela kolorów'!$A$1:$AP$1,0),MATCH(BW98,'Tabela kolorów'!$A$1:$A$42,0))=1,"+","-"),"")</f>
        <v/>
      </c>
      <c r="BZ98" s="1" t="str">
        <f ca="1">_xlfn.IFNA(IF(INDEX('Tabela kolorów'!$A$1:$AP$42,MATCH(BV98,'Tabela kolorów'!$A$1:$AP$1,0),MATCH(BX98,'Tabela kolorów'!$A$1:$A$42,0))=1,"+","-"),"")</f>
        <v/>
      </c>
      <c r="CA98" s="1" t="str">
        <f ca="1">_xlfn.IFNA(IF(INDEX('Tabela kolorów'!$A$1:$AP$42,MATCH(BW98,'Tabela kolorów'!$A$1:$AP$1,0),MATCH(BX98,'Tabela kolorów'!$A$1:$A$42,0))=1,"+","-"),"")</f>
        <v/>
      </c>
      <c r="CB98" t="str">
        <f t="shared" ca="1" si="357"/>
        <v/>
      </c>
      <c r="CC98" t="str">
        <f t="shared" ca="1" si="300"/>
        <v/>
      </c>
      <c r="CD98" t="str">
        <f t="shared" ca="1" si="301"/>
        <v/>
      </c>
      <c r="CG98">
        <v>92</v>
      </c>
      <c r="CH98" t="str">
        <f t="shared" ca="1" si="302"/>
        <v/>
      </c>
      <c r="CI98" t="str">
        <f ca="1">IF(CH98&lt;&gt;"",VLOOKUP(CH98,Tabela1[],3,FALSE),"")</f>
        <v/>
      </c>
      <c r="CJ98" t="str">
        <f t="shared" ca="1" si="409"/>
        <v/>
      </c>
      <c r="CK98" t="str">
        <f t="shared" ca="1" si="409"/>
        <v/>
      </c>
      <c r="CL98" t="str">
        <f t="shared" ca="1" si="409"/>
        <v/>
      </c>
      <c r="CM98" t="str">
        <f t="shared" ca="1" si="409"/>
        <v/>
      </c>
      <c r="CN98" t="str">
        <f t="shared" ca="1" si="409"/>
        <v/>
      </c>
      <c r="CO98" t="str">
        <f t="shared" ca="1" si="409"/>
        <v/>
      </c>
      <c r="CP98" t="str">
        <f t="shared" ca="1" si="409"/>
        <v/>
      </c>
      <c r="CQ98" t="str">
        <f t="shared" ca="1" si="409"/>
        <v/>
      </c>
      <c r="DB98">
        <v>9</v>
      </c>
      <c r="DC98" t="str">
        <f t="shared" ca="1" si="404"/>
        <v/>
      </c>
      <c r="DD98" t="str">
        <f ca="1">_xlfn.IFNA(IF(VLOOKUP($DC98,Tabela1[#All],6,FALSE)&lt;&gt;0,VLOOKUP($DC98,Tabela1[#All],6,FALSE),""),"")</f>
        <v/>
      </c>
      <c r="DE98" t="str">
        <f ca="1">_xlfn.IFNA(IF(VLOOKUP($DC98,Tabela1[#All],7,FALSE)&lt;&gt;0,VLOOKUP($DC98,Tabela1[#All],7,FALSE),""),"")</f>
        <v/>
      </c>
      <c r="DF98" t="str">
        <f ca="1">_xlfn.IFNA(IF(VLOOKUP($DC98,Tabela1[#All],8,FALSE)&lt;&gt;0,VLOOKUP($DC98,Tabela1[#All],8,FALSE),""),"")</f>
        <v/>
      </c>
      <c r="DG98" t="str">
        <f ca="1">_xlfn.IFNA(IF(VLOOKUP($DC98,Tabela1[#All],10,FALSE)&lt;&gt;"0",VLOOKUP($DC98,Tabela1[#All],10,FALSE),""),"")</f>
        <v/>
      </c>
      <c r="DH98" t="str">
        <f t="shared" ca="1" si="304"/>
        <v/>
      </c>
      <c r="DI98" t="str">
        <f t="shared" ca="1" si="305"/>
        <v/>
      </c>
      <c r="DJ98" t="str">
        <f t="shared" ca="1" si="306"/>
        <v/>
      </c>
      <c r="DK98" t="str">
        <f t="shared" ca="1" si="307"/>
        <v/>
      </c>
      <c r="DL98" t="str">
        <f t="shared" ca="1" si="308"/>
        <v/>
      </c>
      <c r="DM98" t="str">
        <f t="shared" ca="1" si="309"/>
        <v/>
      </c>
      <c r="DN98" t="str">
        <f t="shared" ca="1" si="310"/>
        <v/>
      </c>
      <c r="DO98" t="str">
        <f t="shared" ca="1" si="382"/>
        <v/>
      </c>
      <c r="DP98" t="str">
        <f t="shared" ca="1" si="391"/>
        <v/>
      </c>
      <c r="DQ98" t="str">
        <f t="shared" ca="1" si="391"/>
        <v/>
      </c>
      <c r="DR98" t="str">
        <f t="shared" ca="1" si="391"/>
        <v/>
      </c>
      <c r="DS98" t="str">
        <f ca="1">_xlfn.IFNA(IF(INDEX('Tabela kolorów'!$A$1:$AP$42,MATCH(DP98,'Tabela kolorów'!$A$1:$AP$1,0),MATCH(DQ98,'Tabela kolorów'!$A$1:$A$42,0))=1,"+","-"),"")</f>
        <v/>
      </c>
      <c r="DT98" s="1" t="str">
        <f ca="1">_xlfn.IFNA(IF(INDEX('Tabela kolorów'!$A$1:$AP$42,MATCH(DP98,'Tabela kolorów'!$A$1:$AP$1,0),MATCH(DR98,'Tabela kolorów'!$A$1:$A$42,0))=1,"+","-"),"")</f>
        <v/>
      </c>
      <c r="DU98" s="1" t="str">
        <f ca="1">_xlfn.IFNA(IF(INDEX('Tabela kolorów'!$A$1:$AP$42,MATCH(DQ98,'Tabela kolorów'!$A$1:$AP$1,0),MATCH(DR98,'Tabela kolorów'!$A$1:$A$42,0))=1,"+","-"),"")</f>
        <v/>
      </c>
      <c r="DV98" t="str">
        <f t="shared" ca="1" si="358"/>
        <v/>
      </c>
      <c r="DW98" t="str">
        <f t="shared" ca="1" si="311"/>
        <v/>
      </c>
      <c r="DX98" t="str">
        <f t="shared" ca="1" si="312"/>
        <v/>
      </c>
      <c r="EA98">
        <v>92</v>
      </c>
      <c r="EB98" t="str">
        <f t="shared" ca="1" si="313"/>
        <v/>
      </c>
      <c r="EC98" t="str">
        <f ca="1">IF(EB98&lt;&gt;"",VLOOKUP(EB98,Tabela1[],3,FALSE),"")</f>
        <v/>
      </c>
      <c r="ED98" t="str">
        <f t="shared" ca="1" si="410"/>
        <v/>
      </c>
      <c r="EE98" t="str">
        <f t="shared" ca="1" si="410"/>
        <v/>
      </c>
      <c r="EF98" t="str">
        <f t="shared" ca="1" si="410"/>
        <v/>
      </c>
      <c r="EG98" t="str">
        <f t="shared" ca="1" si="410"/>
        <v/>
      </c>
      <c r="EH98" t="str">
        <f t="shared" ca="1" si="410"/>
        <v/>
      </c>
      <c r="EI98" t="str">
        <f t="shared" ca="1" si="410"/>
        <v/>
      </c>
      <c r="EJ98" t="str">
        <f t="shared" ca="1" si="410"/>
        <v/>
      </c>
      <c r="EK98" t="str">
        <f t="shared" ca="1" si="410"/>
        <v/>
      </c>
      <c r="EV98">
        <v>9</v>
      </c>
      <c r="EW98" t="str">
        <f t="shared" ca="1" si="405"/>
        <v/>
      </c>
      <c r="EX98" t="str">
        <f ca="1">_xlfn.IFNA(IF(VLOOKUP($EW98,Tabela1[#All],6,FALSE)&lt;&gt;0,VLOOKUP($EW98,Tabela1[#All],6,FALSE),""),"")</f>
        <v/>
      </c>
      <c r="EY98" t="str">
        <f ca="1">_xlfn.IFNA(IF(VLOOKUP($EW98,Tabela1[#All],7,FALSE)&lt;&gt;0,VLOOKUP($EW98,Tabela1[#All],7,FALSE),""),"")</f>
        <v/>
      </c>
      <c r="EZ98" t="str">
        <f ca="1">_xlfn.IFNA(IF(VLOOKUP($EW98,Tabela1[#All],8,FALSE)&lt;&gt;0,VLOOKUP($EW98,Tabela1[#All],8,FALSE),""),"")</f>
        <v/>
      </c>
      <c r="FA98" t="str">
        <f ca="1">_xlfn.IFNA(IF(VLOOKUP($EW98,Tabela1[#All],10,FALSE)&lt;&gt;"0",VLOOKUP($EW98,Tabela1[#All],10,FALSE),""),"")</f>
        <v/>
      </c>
      <c r="FB98" t="str">
        <f t="shared" ca="1" si="315"/>
        <v/>
      </c>
      <c r="FC98" t="str">
        <f t="shared" ca="1" si="316"/>
        <v/>
      </c>
      <c r="FD98" t="str">
        <f t="shared" ca="1" si="317"/>
        <v/>
      </c>
      <c r="FE98" t="str">
        <f t="shared" ca="1" si="318"/>
        <v/>
      </c>
      <c r="FF98" t="str">
        <f t="shared" ca="1" si="319"/>
        <v/>
      </c>
      <c r="FG98" t="str">
        <f t="shared" ca="1" si="320"/>
        <v/>
      </c>
      <c r="FH98" t="str">
        <f t="shared" ca="1" si="321"/>
        <v/>
      </c>
      <c r="FI98" t="str">
        <f t="shared" ca="1" si="359"/>
        <v/>
      </c>
      <c r="FJ98" t="str">
        <f t="shared" ca="1" si="393"/>
        <v/>
      </c>
      <c r="FK98" t="str">
        <f t="shared" ca="1" si="393"/>
        <v/>
      </c>
      <c r="FL98" t="str">
        <f t="shared" ca="1" si="393"/>
        <v/>
      </c>
      <c r="FM98" t="str">
        <f ca="1">_xlfn.IFNA(IF(INDEX('Tabela kolorów'!$A$1:$AP$42,MATCH(FJ98,'Tabela kolorów'!$A$1:$AP$1,0),MATCH(FK98,'Tabela kolorów'!$A$1:$A$42,0))=1,"+","-"),"")</f>
        <v/>
      </c>
      <c r="FN98" s="1" t="str">
        <f ca="1">_xlfn.IFNA(IF(INDEX('Tabela kolorów'!$A$1:$AP$42,MATCH(FJ98,'Tabela kolorów'!$A$1:$AP$1,0),MATCH(FL98,'Tabela kolorów'!$A$1:$A$42,0))=1,"+","-"),"")</f>
        <v/>
      </c>
      <c r="FO98" s="1" t="str">
        <f ca="1">_xlfn.IFNA(IF(INDEX('Tabela kolorów'!$A$1:$AP$42,MATCH(FK98,'Tabela kolorów'!$A$1:$AP$1,0),MATCH(FL98,'Tabela kolorów'!$A$1:$A$42,0))=1,"+","-"),"")</f>
        <v/>
      </c>
      <c r="FP98" t="str">
        <f t="shared" ca="1" si="375"/>
        <v/>
      </c>
      <c r="FQ98" t="str">
        <f t="shared" ca="1" si="322"/>
        <v/>
      </c>
      <c r="FR98" t="str">
        <f t="shared" ca="1" si="323"/>
        <v/>
      </c>
      <c r="FU98">
        <v>92</v>
      </c>
      <c r="FV98" t="str">
        <f t="shared" ca="1" si="324"/>
        <v/>
      </c>
      <c r="FW98" t="str">
        <f ca="1">IF(FV98&lt;&gt;"",VLOOKUP(FV98,Tabela1[],3,FALSE),"")</f>
        <v/>
      </c>
      <c r="FX98" t="str">
        <f t="shared" ca="1" si="411"/>
        <v/>
      </c>
      <c r="FY98" t="str">
        <f t="shared" ca="1" si="411"/>
        <v/>
      </c>
      <c r="FZ98" t="str">
        <f t="shared" ca="1" si="411"/>
        <v/>
      </c>
      <c r="GA98" t="str">
        <f t="shared" ca="1" si="411"/>
        <v/>
      </c>
      <c r="GB98" t="str">
        <f t="shared" ca="1" si="411"/>
        <v/>
      </c>
      <c r="GC98" t="str">
        <f t="shared" ca="1" si="411"/>
        <v/>
      </c>
      <c r="GD98" t="str">
        <f t="shared" ca="1" si="411"/>
        <v/>
      </c>
      <c r="GE98" t="str">
        <f t="shared" ca="1" si="411"/>
        <v/>
      </c>
      <c r="GP98">
        <v>9</v>
      </c>
      <c r="GQ98" t="str">
        <f t="shared" ca="1" si="406"/>
        <v/>
      </c>
      <c r="GR98" t="str">
        <f ca="1">_xlfn.IFNA(IF(VLOOKUP($GQ98,Tabela1[#All],6,FALSE)&lt;&gt;0,VLOOKUP($GQ98,Tabela1[#All],6,FALSE),""),"")</f>
        <v/>
      </c>
      <c r="GS98" t="str">
        <f ca="1">_xlfn.IFNA(IF(VLOOKUP($GQ98,Tabela1[#All],7,FALSE)&lt;&gt;0,VLOOKUP($GQ98,Tabela1[#All],7,FALSE),""),"")</f>
        <v/>
      </c>
      <c r="GT98" t="str">
        <f ca="1">_xlfn.IFNA(IF(VLOOKUP($GQ98,Tabela1[#All],8,FALSE)&lt;&gt;0,VLOOKUP($GQ98,Tabela1[#All],8,FALSE),""),"")</f>
        <v/>
      </c>
      <c r="GU98" t="str">
        <f ca="1">_xlfn.IFNA(IF(VLOOKUP($GQ98,Tabela1[#All],10,FALSE)&lt;&gt;"0",VLOOKUP($GQ98,Tabela1[#All],10,FALSE),""),"")</f>
        <v/>
      </c>
      <c r="GV98" t="str">
        <f t="shared" ca="1" si="326"/>
        <v/>
      </c>
      <c r="GW98" t="str">
        <f t="shared" ca="1" si="327"/>
        <v/>
      </c>
      <c r="GX98" t="str">
        <f t="shared" ca="1" si="328"/>
        <v/>
      </c>
      <c r="GY98" t="str">
        <f t="shared" ca="1" si="329"/>
        <v/>
      </c>
      <c r="GZ98" t="str">
        <f t="shared" ca="1" si="330"/>
        <v/>
      </c>
      <c r="HA98" t="str">
        <f t="shared" ca="1" si="331"/>
        <v/>
      </c>
      <c r="HB98" t="str">
        <f t="shared" ca="1" si="332"/>
        <v/>
      </c>
      <c r="HC98" t="str">
        <f t="shared" ca="1" si="360"/>
        <v/>
      </c>
      <c r="HD98" t="str">
        <f t="shared" ca="1" si="395"/>
        <v/>
      </c>
      <c r="HE98" t="str">
        <f t="shared" ca="1" si="395"/>
        <v/>
      </c>
      <c r="HF98" t="str">
        <f t="shared" ca="1" si="395"/>
        <v/>
      </c>
      <c r="HG98" t="str">
        <f ca="1">_xlfn.IFNA(IF(INDEX('Tabela kolorów'!$A$1:$AP$42,MATCH(HD98,'Tabela kolorów'!$A$1:$AP$1,0),MATCH(HE98,'Tabela kolorów'!$A$1:$A$42,0))=1,"+","-"),"")</f>
        <v/>
      </c>
      <c r="HH98" s="1" t="str">
        <f ca="1">_xlfn.IFNA(IF(INDEX('Tabela kolorów'!$A$1:$AP$42,MATCH(HD98,'Tabela kolorów'!$A$1:$AP$1,0),MATCH(HF98,'Tabela kolorów'!$A$1:$A$42,0))=1,"+","-"),"")</f>
        <v/>
      </c>
      <c r="HI98" s="1" t="str">
        <f ca="1">_xlfn.IFNA(IF(INDEX('Tabela kolorów'!$A$1:$AP$42,MATCH(HE98,'Tabela kolorów'!$A$1:$AP$1,0),MATCH(HF98,'Tabela kolorów'!$A$1:$A$42,0))=1,"+","-"),"")</f>
        <v/>
      </c>
      <c r="HJ98" t="str">
        <f t="shared" ca="1" si="376"/>
        <v/>
      </c>
      <c r="HK98" t="str">
        <f t="shared" ca="1" si="333"/>
        <v/>
      </c>
      <c r="HL98" t="str">
        <f t="shared" ca="1" si="334"/>
        <v/>
      </c>
      <c r="HO98">
        <v>92</v>
      </c>
      <c r="HP98" t="str">
        <f t="shared" ca="1" si="335"/>
        <v/>
      </c>
      <c r="HQ98" t="str">
        <f ca="1">IF(HP98&lt;&gt;"",VLOOKUP(HP98,Tabela1[],3,FALSE),"")</f>
        <v/>
      </c>
      <c r="HR98" t="str">
        <f t="shared" ca="1" si="412"/>
        <v/>
      </c>
      <c r="HS98" t="str">
        <f t="shared" ca="1" si="412"/>
        <v/>
      </c>
      <c r="HT98" t="str">
        <f t="shared" ca="1" si="412"/>
        <v/>
      </c>
      <c r="HU98" t="str">
        <f t="shared" ca="1" si="412"/>
        <v/>
      </c>
      <c r="HV98" t="str">
        <f t="shared" ca="1" si="412"/>
        <v/>
      </c>
      <c r="HW98" t="str">
        <f t="shared" ca="1" si="412"/>
        <v/>
      </c>
      <c r="HX98" t="str">
        <f t="shared" ca="1" si="412"/>
        <v/>
      </c>
      <c r="HY98" t="str">
        <f t="shared" ca="1" si="412"/>
        <v/>
      </c>
      <c r="IJ98">
        <v>9</v>
      </c>
      <c r="IK98" t="str">
        <f t="shared" ca="1" si="407"/>
        <v/>
      </c>
      <c r="IL98" t="str">
        <f ca="1">_xlfn.IFNA(IF(VLOOKUP($IK98,Tabela1[#All],6,FALSE)&lt;&gt;0,VLOOKUP($IK98,Tabela1[#All],6,FALSE),""),"")</f>
        <v/>
      </c>
      <c r="IM98" t="str">
        <f ca="1">_xlfn.IFNA(IF(VLOOKUP($IK98,Tabela1[#All],7,FALSE)&lt;&gt;0,VLOOKUP($IK98,Tabela1[#All],7,FALSE),""),"")</f>
        <v/>
      </c>
      <c r="IN98" t="str">
        <f ca="1">_xlfn.IFNA(IF(VLOOKUP($IK98,Tabela1[#All],8,FALSE)&lt;&gt;0,VLOOKUP($IK98,Tabela1[#All],8,FALSE),""),"")</f>
        <v/>
      </c>
      <c r="IO98" t="str">
        <f ca="1">_xlfn.IFNA(IF(VLOOKUP($IK98,Tabela1[#All],10,FALSE)&lt;&gt;"0",VLOOKUP($IK98,Tabela1[#All],10,FALSE),""),"")</f>
        <v/>
      </c>
      <c r="IP98" t="str">
        <f t="shared" ca="1" si="337"/>
        <v/>
      </c>
      <c r="IQ98" t="str">
        <f t="shared" ca="1" si="338"/>
        <v/>
      </c>
      <c r="IR98" t="str">
        <f t="shared" ca="1" si="339"/>
        <v/>
      </c>
      <c r="IS98" t="str">
        <f t="shared" ca="1" si="340"/>
        <v/>
      </c>
      <c r="IT98" t="str">
        <f t="shared" ca="1" si="341"/>
        <v/>
      </c>
      <c r="IU98" t="str">
        <f t="shared" ca="1" si="342"/>
        <v/>
      </c>
      <c r="IV98" t="str">
        <f t="shared" ca="1" si="343"/>
        <v/>
      </c>
      <c r="IW98" t="str">
        <f t="shared" ca="1" si="361"/>
        <v/>
      </c>
      <c r="IX98" t="str">
        <f t="shared" ca="1" si="397"/>
        <v/>
      </c>
      <c r="IY98" t="str">
        <f t="shared" ca="1" si="397"/>
        <v/>
      </c>
      <c r="IZ98" t="str">
        <f t="shared" ca="1" si="397"/>
        <v/>
      </c>
      <c r="JA98" t="str">
        <f ca="1">_xlfn.IFNA(IF(INDEX('Tabela kolorów'!$A$1:$AP$42,MATCH(IX98,'Tabela kolorów'!$A$1:$AP$1,0),MATCH(IY98,'Tabela kolorów'!$A$1:$A$42,0))=1,"+","-"),"")</f>
        <v/>
      </c>
      <c r="JB98" s="1" t="str">
        <f ca="1">_xlfn.IFNA(IF(INDEX('Tabela kolorów'!$A$1:$AP$42,MATCH(IX98,'Tabela kolorów'!$A$1:$AP$1,0),MATCH(IZ98,'Tabela kolorów'!$A$1:$A$42,0))=1,"+","-"),"")</f>
        <v/>
      </c>
      <c r="JC98" s="1" t="str">
        <f ca="1">_xlfn.IFNA(IF(INDEX('Tabela kolorów'!$A$1:$AP$42,MATCH(IY98,'Tabela kolorów'!$A$1:$AP$1,0),MATCH(IZ98,'Tabela kolorów'!$A$1:$A$42,0))=1,"+","-"),"")</f>
        <v/>
      </c>
      <c r="JD98" t="str">
        <f t="shared" ca="1" si="377"/>
        <v/>
      </c>
      <c r="JE98" t="str">
        <f t="shared" ca="1" si="344"/>
        <v/>
      </c>
      <c r="JF98" t="str">
        <f t="shared" ca="1" si="345"/>
        <v/>
      </c>
      <c r="JI98">
        <v>92</v>
      </c>
      <c r="JJ98" t="str">
        <f t="shared" ca="1" si="346"/>
        <v/>
      </c>
      <c r="JK98" t="str">
        <f ca="1">IF(JJ98&lt;&gt;"",VLOOKUP(JJ98,Tabela1[],3,FALSE),"")</f>
        <v/>
      </c>
      <c r="JL98" t="str">
        <f t="shared" ca="1" si="413"/>
        <v/>
      </c>
      <c r="JM98" t="str">
        <f t="shared" ca="1" si="413"/>
        <v/>
      </c>
      <c r="JN98" t="str">
        <f t="shared" ca="1" si="413"/>
        <v/>
      </c>
      <c r="JO98" t="str">
        <f t="shared" ca="1" si="413"/>
        <v/>
      </c>
      <c r="JP98" t="str">
        <f t="shared" ca="1" si="413"/>
        <v/>
      </c>
      <c r="JQ98" t="str">
        <f t="shared" ca="1" si="413"/>
        <v/>
      </c>
      <c r="JR98" t="str">
        <f t="shared" ca="1" si="413"/>
        <v/>
      </c>
      <c r="JS98" t="str">
        <f t="shared" ca="1" si="413"/>
        <v/>
      </c>
      <c r="KD98">
        <v>9</v>
      </c>
      <c r="KE98" t="str">
        <f t="shared" ca="1" si="408"/>
        <v/>
      </c>
      <c r="KF98" t="str">
        <f ca="1">_xlfn.IFNA(IF(VLOOKUP($KE98,Tabela1[#All],6,FALSE)&lt;&gt;0,VLOOKUP($KE98,Tabela1[#All],6,FALSE),""),"")</f>
        <v/>
      </c>
      <c r="KG98" t="str">
        <f ca="1">_xlfn.IFNA(IF(VLOOKUP($KE98,Tabela1[#All],7,FALSE)&lt;&gt;0,VLOOKUP($KE98,Tabela1[#All],7,FALSE),""),"")</f>
        <v/>
      </c>
      <c r="KH98" t="str">
        <f ca="1">_xlfn.IFNA(IF(VLOOKUP($KE98,Tabela1[#All],8,FALSE)&lt;&gt;0,VLOOKUP($KE98,Tabela1[#All],8,FALSE),""),"")</f>
        <v/>
      </c>
      <c r="KI98" t="str">
        <f ca="1">_xlfn.IFNA(IF(VLOOKUP($KE98,Tabela1[#All],10,FALSE)&lt;&gt;"0",VLOOKUP($KE98,Tabela1[#All],10,FALSE),""),"")</f>
        <v/>
      </c>
      <c r="KJ98" t="str">
        <f t="shared" ca="1" si="362"/>
        <v/>
      </c>
      <c r="KK98" t="str">
        <f t="shared" ca="1" si="363"/>
        <v/>
      </c>
      <c r="KL98" t="str">
        <f t="shared" ca="1" si="364"/>
        <v/>
      </c>
      <c r="KM98" t="str">
        <f t="shared" ca="1" si="348"/>
        <v/>
      </c>
      <c r="KN98" t="str">
        <f t="shared" ca="1" si="349"/>
        <v/>
      </c>
      <c r="KO98" t="str">
        <f t="shared" ca="1" si="350"/>
        <v/>
      </c>
      <c r="KP98" t="str">
        <f t="shared" ca="1" si="351"/>
        <v/>
      </c>
      <c r="KQ98" t="str">
        <f t="shared" ca="1" si="365"/>
        <v/>
      </c>
      <c r="KR98" t="str">
        <f t="shared" ca="1" si="399"/>
        <v/>
      </c>
      <c r="KS98" t="str">
        <f t="shared" ca="1" si="399"/>
        <v/>
      </c>
      <c r="KT98" t="str">
        <f t="shared" ca="1" si="399"/>
        <v/>
      </c>
      <c r="KU98" t="str">
        <f ca="1">_xlfn.IFNA(IF(INDEX('Tabela kolorów'!$A$1:$AP$42,MATCH(KR98,'Tabela kolorów'!$A$1:$AP$1,0),MATCH(KS98,'Tabela kolorów'!$A$1:$A$42,0))=1,"+","-"),"")</f>
        <v/>
      </c>
      <c r="KV98" s="1" t="str">
        <f ca="1">_xlfn.IFNA(IF(INDEX('Tabela kolorów'!$A$1:$AP$42,MATCH(KR98,'Tabela kolorów'!$A$1:$AP$1,0),MATCH(KT98,'Tabela kolorów'!$A$1:$A$42,0))=1,"+","-"),"")</f>
        <v/>
      </c>
      <c r="KW98" s="1" t="str">
        <f ca="1">_xlfn.IFNA(IF(INDEX('Tabela kolorów'!$A$1:$AP$42,MATCH(KS98,'Tabela kolorów'!$A$1:$AP$1,0),MATCH(KT98,'Tabela kolorów'!$A$1:$A$42,0))=1,"+","-"),"")</f>
        <v/>
      </c>
      <c r="KX98" t="str">
        <f t="shared" ca="1" si="380"/>
        <v/>
      </c>
      <c r="KY98" t="str">
        <f t="shared" ca="1" si="352"/>
        <v/>
      </c>
      <c r="KZ98" t="str">
        <f t="shared" ca="1" si="353"/>
        <v/>
      </c>
      <c r="LC98">
        <v>92</v>
      </c>
      <c r="LD98" t="str">
        <f t="shared" ca="1" si="354"/>
        <v/>
      </c>
      <c r="LE98" t="str">
        <f ca="1">IF(LD98&lt;&gt;"",VLOOKUP(LD98,Tabela1[],3,FALSE),"")</f>
        <v/>
      </c>
      <c r="LF98" t="str">
        <f t="shared" ca="1" si="414"/>
        <v/>
      </c>
      <c r="LG98" t="str">
        <f t="shared" ca="1" si="414"/>
        <v/>
      </c>
      <c r="LH98" t="str">
        <f t="shared" ca="1" si="414"/>
        <v/>
      </c>
      <c r="LI98" t="str">
        <f t="shared" ca="1" si="414"/>
        <v/>
      </c>
      <c r="LJ98" t="str">
        <f t="shared" ca="1" si="414"/>
        <v/>
      </c>
      <c r="LK98" t="str">
        <f t="shared" ca="1" si="414"/>
        <v/>
      </c>
      <c r="LL98" t="str">
        <f t="shared" ca="1" si="414"/>
        <v/>
      </c>
      <c r="LM98" t="str">
        <f t="shared" ca="1" si="414"/>
        <v/>
      </c>
    </row>
    <row r="99" spans="12:325" x14ac:dyDescent="0.3">
      <c r="L99" s="679">
        <v>8</v>
      </c>
      <c r="N99" s="672" t="str">
        <f>_xlfn.IFNA(IF(VLOOKUP($M99,Tabela1[#All],6,FALSE)&lt;&gt;0,VLOOKUP($M99,Tabela1[#All],6,FALSE),""),"")</f>
        <v/>
      </c>
      <c r="O99" s="672" t="str">
        <f>_xlfn.IFNA(IF(VLOOKUP($M99,Tabela1[#All],7,FALSE)&lt;&gt;0,VLOOKUP($M99,Tabela1[#All],7,FALSE),""),"")</f>
        <v/>
      </c>
      <c r="P99" s="672" t="str">
        <f>_xlfn.IFNA(IF(VLOOKUP($M99,Tabela1[#All],8,FALSE)&lt;&gt;0,VLOOKUP($M99,Tabela1[#All],8,FALSE),""),"")</f>
        <v/>
      </c>
      <c r="Q99" s="684" t="str">
        <f>_xlfn.IFNA(IF(VLOOKUP($M99,Tabela1[#All],10,FALSE)&lt;&gt;"0",VLOOKUP($M99,Tabela1[#All],10,FALSE),""),"")</f>
        <v/>
      </c>
      <c r="R99" s="686" t="str">
        <f t="shared" si="366"/>
        <v/>
      </c>
      <c r="S99" s="672" t="str">
        <f t="shared" si="367"/>
        <v/>
      </c>
      <c r="T99" s="672" t="str">
        <f t="shared" si="368"/>
        <v/>
      </c>
      <c r="U99" s="672" t="str">
        <f t="shared" si="369"/>
        <v/>
      </c>
      <c r="V99" s="672" t="str">
        <f t="shared" si="370"/>
        <v/>
      </c>
      <c r="W99" s="672" t="str">
        <f t="shared" si="371"/>
        <v/>
      </c>
      <c r="X99" s="687" t="str">
        <f t="shared" si="372"/>
        <v/>
      </c>
      <c r="Y99" s="686" t="str">
        <f t="shared" si="378"/>
        <v/>
      </c>
      <c r="Z99" s="672" t="str">
        <f t="shared" si="402"/>
        <v/>
      </c>
      <c r="AA99" s="672" t="str">
        <f t="shared" si="402"/>
        <v/>
      </c>
      <c r="AB99" s="679" t="str">
        <f t="shared" si="402"/>
        <v/>
      </c>
      <c r="AC99" s="685" t="str">
        <f>_xlfn.IFNA(IF(INDEX('Tabela kolorów'!$A$1:$AP$42,MATCH(Z99,'Tabela kolorów'!$A$1:$AP$1,0),MATCH(AA99,'Tabela kolorów'!$A$1:$A$42,0))=1,"+","-"),"")</f>
        <v/>
      </c>
      <c r="AD99" s="10" t="str">
        <f>_xlfn.IFNA(IF(INDEX('Tabela kolorów'!$A$1:$AP$42,MATCH(Z99,'Tabela kolorów'!$A$1:$AP$1,0),MATCH(AB99,'Tabela kolorów'!$A$1:$A$42,0))=1,"+","-"),"")</f>
        <v/>
      </c>
      <c r="AE99" s="10" t="str">
        <f>_xlfn.IFNA(IF(INDEX('Tabela kolorów'!$A$1:$AP$42,MATCH(AA99,'Tabela kolorów'!$A$1:$AP$1,0),MATCH(AB99,'Tabela kolorów'!$A$1:$A$42,0))=1,"+","-"),"")</f>
        <v/>
      </c>
      <c r="AF99" s="679" t="str">
        <f t="shared" si="379"/>
        <v/>
      </c>
      <c r="AG99" s="688" t="str">
        <f t="shared" si="373"/>
        <v/>
      </c>
      <c r="AH99" s="701" t="str">
        <f t="shared" si="374"/>
        <v/>
      </c>
      <c r="AK99" s="10">
        <v>92</v>
      </c>
      <c r="AL99" s="672" t="str">
        <f t="shared" ca="1" si="355"/>
        <v/>
      </c>
      <c r="AM99" s="672" t="str">
        <f ca="1">IF(AL99&lt;&gt;"",VLOOKUP(AL99,Tabela1[],3,FALSE),"")</f>
        <v/>
      </c>
      <c r="AN99" s="672" t="str">
        <f t="shared" ca="1" si="415"/>
        <v/>
      </c>
      <c r="AO99" s="672" t="str">
        <f t="shared" ca="1" si="415"/>
        <v/>
      </c>
      <c r="AP99" s="672" t="str">
        <f t="shared" ca="1" si="415"/>
        <v/>
      </c>
      <c r="AQ99" s="672" t="str">
        <f t="shared" ca="1" si="415"/>
        <v/>
      </c>
      <c r="AR99" s="672" t="str">
        <f t="shared" ca="1" si="415"/>
        <v/>
      </c>
      <c r="AS99" s="672" t="str">
        <f t="shared" ca="1" si="415"/>
        <v/>
      </c>
      <c r="AT99" s="672" t="str">
        <f t="shared" ca="1" si="415"/>
        <v/>
      </c>
      <c r="AU99" s="672" t="str">
        <f t="shared" ca="1" si="415"/>
        <v/>
      </c>
      <c r="BG99" s="392"/>
      <c r="BH99">
        <v>10</v>
      </c>
      <c r="BI99" t="str">
        <f t="shared" ca="1" si="403"/>
        <v/>
      </c>
      <c r="BJ99" t="str">
        <f ca="1">_xlfn.IFNA(IF(VLOOKUP($BI99,Tabela1[#All],6,FALSE)&lt;&gt;0,VLOOKUP($BI99,Tabela1[#All],6,FALSE),""),"")</f>
        <v/>
      </c>
      <c r="BK99" t="str">
        <f ca="1">_xlfn.IFNA(IF(VLOOKUP($BI99,Tabela1[#All],7,FALSE)&lt;&gt;0,VLOOKUP($BI99,Tabela1[#All],7,FALSE),""),"")</f>
        <v/>
      </c>
      <c r="BL99" t="str">
        <f ca="1">_xlfn.IFNA(IF(VLOOKUP($BI99,Tabela1[#All],8,FALSE)&lt;&gt;0,VLOOKUP($BI99,Tabela1[#All],8,FALSE),""),"")</f>
        <v/>
      </c>
      <c r="BM99" t="str">
        <f ca="1">_xlfn.IFNA(IF(VLOOKUP($BI99,Tabela1[#All],10,FALSE)&lt;&gt;"0",VLOOKUP($BI99,Tabela1[#All],10,FALSE),""),"")</f>
        <v/>
      </c>
      <c r="BN99" t="str">
        <f t="shared" ca="1" si="293"/>
        <v/>
      </c>
      <c r="BO99" t="str">
        <f t="shared" ca="1" si="294"/>
        <v/>
      </c>
      <c r="BP99" t="str">
        <f t="shared" ca="1" si="295"/>
        <v/>
      </c>
      <c r="BQ99" t="str">
        <f t="shared" ca="1" si="296"/>
        <v/>
      </c>
      <c r="BR99" t="str">
        <f t="shared" ca="1" si="297"/>
        <v/>
      </c>
      <c r="BS99" t="str">
        <f t="shared" ca="1" si="298"/>
        <v/>
      </c>
      <c r="BT99" t="str">
        <f t="shared" ca="1" si="299"/>
        <v/>
      </c>
      <c r="BU99" t="str">
        <f t="shared" ca="1" si="356"/>
        <v/>
      </c>
      <c r="BV99" t="str">
        <f t="shared" ca="1" si="389"/>
        <v/>
      </c>
      <c r="BW99" t="str">
        <f t="shared" ca="1" si="389"/>
        <v/>
      </c>
      <c r="BX99" t="str">
        <f t="shared" ca="1" si="389"/>
        <v/>
      </c>
      <c r="BY99" t="str">
        <f ca="1">_xlfn.IFNA(IF(INDEX('Tabela kolorów'!$A$1:$AP$42,MATCH(BV99,'Tabela kolorów'!$A$1:$AP$1,0),MATCH(BW99,'Tabela kolorów'!$A$1:$A$42,0))=1,"+","-"),"")</f>
        <v/>
      </c>
      <c r="BZ99" s="1" t="str">
        <f ca="1">_xlfn.IFNA(IF(INDEX('Tabela kolorów'!$A$1:$AP$42,MATCH(BV99,'Tabela kolorów'!$A$1:$AP$1,0),MATCH(BX99,'Tabela kolorów'!$A$1:$A$42,0))=1,"+","-"),"")</f>
        <v/>
      </c>
      <c r="CA99" s="1" t="str">
        <f ca="1">_xlfn.IFNA(IF(INDEX('Tabela kolorów'!$A$1:$AP$42,MATCH(BW99,'Tabela kolorów'!$A$1:$AP$1,0),MATCH(BX99,'Tabela kolorów'!$A$1:$A$42,0))=1,"+","-"),"")</f>
        <v/>
      </c>
      <c r="CB99" t="str">
        <f t="shared" ca="1" si="357"/>
        <v/>
      </c>
      <c r="CC99" t="str">
        <f t="shared" ca="1" si="300"/>
        <v/>
      </c>
      <c r="CD99" t="str">
        <f t="shared" ca="1" si="301"/>
        <v/>
      </c>
      <c r="CG99">
        <v>93</v>
      </c>
      <c r="CH99" t="str">
        <f t="shared" ca="1" si="302"/>
        <v/>
      </c>
      <c r="CI99" t="str">
        <f ca="1">IF(CH99&lt;&gt;"",VLOOKUP(CH99,Tabela1[],3,FALSE),"")</f>
        <v/>
      </c>
      <c r="CJ99" t="str">
        <f t="shared" ca="1" si="409"/>
        <v/>
      </c>
      <c r="CK99" t="str">
        <f t="shared" ca="1" si="409"/>
        <v/>
      </c>
      <c r="CL99" t="str">
        <f t="shared" ca="1" si="409"/>
        <v/>
      </c>
      <c r="CM99" t="str">
        <f t="shared" ca="1" si="409"/>
        <v/>
      </c>
      <c r="CN99" t="str">
        <f t="shared" ca="1" si="409"/>
        <v/>
      </c>
      <c r="CO99" t="str">
        <f t="shared" ca="1" si="409"/>
        <v/>
      </c>
      <c r="CP99" t="str">
        <f t="shared" ca="1" si="409"/>
        <v/>
      </c>
      <c r="CQ99" t="str">
        <f t="shared" ca="1" si="409"/>
        <v/>
      </c>
      <c r="DB99">
        <v>10</v>
      </c>
      <c r="DC99" t="str">
        <f t="shared" ca="1" si="404"/>
        <v/>
      </c>
      <c r="DD99" t="str">
        <f ca="1">_xlfn.IFNA(IF(VLOOKUP($DC99,Tabela1[#All],6,FALSE)&lt;&gt;0,VLOOKUP($DC99,Tabela1[#All],6,FALSE),""),"")</f>
        <v/>
      </c>
      <c r="DE99" t="str">
        <f ca="1">_xlfn.IFNA(IF(VLOOKUP($DC99,Tabela1[#All],7,FALSE)&lt;&gt;0,VLOOKUP($DC99,Tabela1[#All],7,FALSE),""),"")</f>
        <v/>
      </c>
      <c r="DF99" t="str">
        <f ca="1">_xlfn.IFNA(IF(VLOOKUP($DC99,Tabela1[#All],8,FALSE)&lt;&gt;0,VLOOKUP($DC99,Tabela1[#All],8,FALSE),""),"")</f>
        <v/>
      </c>
      <c r="DG99" t="str">
        <f ca="1">_xlfn.IFNA(IF(VLOOKUP($DC99,Tabela1[#All],10,FALSE)&lt;&gt;"0",VLOOKUP($DC99,Tabela1[#All],10,FALSE),""),"")</f>
        <v/>
      </c>
      <c r="DH99" t="str">
        <f t="shared" ca="1" si="304"/>
        <v/>
      </c>
      <c r="DI99" t="str">
        <f t="shared" ca="1" si="305"/>
        <v/>
      </c>
      <c r="DJ99" t="str">
        <f t="shared" ca="1" si="306"/>
        <v/>
      </c>
      <c r="DK99" t="str">
        <f t="shared" ca="1" si="307"/>
        <v/>
      </c>
      <c r="DL99" t="str">
        <f t="shared" ca="1" si="308"/>
        <v/>
      </c>
      <c r="DM99" t="str">
        <f t="shared" ca="1" si="309"/>
        <v/>
      </c>
      <c r="DN99" t="str">
        <f t="shared" ca="1" si="310"/>
        <v/>
      </c>
      <c r="DO99" t="str">
        <f t="shared" ca="1" si="382"/>
        <v/>
      </c>
      <c r="DP99" t="str">
        <f t="shared" ca="1" si="391"/>
        <v/>
      </c>
      <c r="DQ99" t="str">
        <f t="shared" ca="1" si="391"/>
        <v/>
      </c>
      <c r="DR99" t="str">
        <f t="shared" ca="1" si="391"/>
        <v/>
      </c>
      <c r="DS99" t="str">
        <f ca="1">_xlfn.IFNA(IF(INDEX('Tabela kolorów'!$A$1:$AP$42,MATCH(DP99,'Tabela kolorów'!$A$1:$AP$1,0),MATCH(DQ99,'Tabela kolorów'!$A$1:$A$42,0))=1,"+","-"),"")</f>
        <v/>
      </c>
      <c r="DT99" s="1" t="str">
        <f ca="1">_xlfn.IFNA(IF(INDEX('Tabela kolorów'!$A$1:$AP$42,MATCH(DP99,'Tabela kolorów'!$A$1:$AP$1,0),MATCH(DR99,'Tabela kolorów'!$A$1:$A$42,0))=1,"+","-"),"")</f>
        <v/>
      </c>
      <c r="DU99" s="1" t="str">
        <f ca="1">_xlfn.IFNA(IF(INDEX('Tabela kolorów'!$A$1:$AP$42,MATCH(DQ99,'Tabela kolorów'!$A$1:$AP$1,0),MATCH(DR99,'Tabela kolorów'!$A$1:$A$42,0))=1,"+","-"),"")</f>
        <v/>
      </c>
      <c r="DV99" t="str">
        <f t="shared" ca="1" si="358"/>
        <v/>
      </c>
      <c r="DW99" t="str">
        <f t="shared" ca="1" si="311"/>
        <v/>
      </c>
      <c r="DX99" t="str">
        <f t="shared" ca="1" si="312"/>
        <v/>
      </c>
      <c r="EA99">
        <v>93</v>
      </c>
      <c r="EB99" t="str">
        <f t="shared" ca="1" si="313"/>
        <v/>
      </c>
      <c r="EC99" t="str">
        <f ca="1">IF(EB99&lt;&gt;"",VLOOKUP(EB99,Tabela1[],3,FALSE),"")</f>
        <v/>
      </c>
      <c r="ED99" t="str">
        <f t="shared" ca="1" si="410"/>
        <v/>
      </c>
      <c r="EE99" t="str">
        <f t="shared" ca="1" si="410"/>
        <v/>
      </c>
      <c r="EF99" t="str">
        <f t="shared" ca="1" si="410"/>
        <v/>
      </c>
      <c r="EG99" t="str">
        <f t="shared" ca="1" si="410"/>
        <v/>
      </c>
      <c r="EH99" t="str">
        <f t="shared" ca="1" si="410"/>
        <v/>
      </c>
      <c r="EI99" t="str">
        <f t="shared" ca="1" si="410"/>
        <v/>
      </c>
      <c r="EJ99" t="str">
        <f t="shared" ca="1" si="410"/>
        <v/>
      </c>
      <c r="EK99" t="str">
        <f t="shared" ca="1" si="410"/>
        <v/>
      </c>
      <c r="EV99">
        <v>10</v>
      </c>
      <c r="EW99" t="str">
        <f t="shared" ca="1" si="405"/>
        <v/>
      </c>
      <c r="EX99" t="str">
        <f ca="1">_xlfn.IFNA(IF(VLOOKUP($EW99,Tabela1[#All],6,FALSE)&lt;&gt;0,VLOOKUP($EW99,Tabela1[#All],6,FALSE),""),"")</f>
        <v/>
      </c>
      <c r="EY99" t="str">
        <f ca="1">_xlfn.IFNA(IF(VLOOKUP($EW99,Tabela1[#All],7,FALSE)&lt;&gt;0,VLOOKUP($EW99,Tabela1[#All],7,FALSE),""),"")</f>
        <v/>
      </c>
      <c r="EZ99" t="str">
        <f ca="1">_xlfn.IFNA(IF(VLOOKUP($EW99,Tabela1[#All],8,FALSE)&lt;&gt;0,VLOOKUP($EW99,Tabela1[#All],8,FALSE),""),"")</f>
        <v/>
      </c>
      <c r="FA99" t="str">
        <f ca="1">_xlfn.IFNA(IF(VLOOKUP($EW99,Tabela1[#All],10,FALSE)&lt;&gt;"0",VLOOKUP($EW99,Tabela1[#All],10,FALSE),""),"")</f>
        <v/>
      </c>
      <c r="FB99" t="str">
        <f t="shared" ca="1" si="315"/>
        <v/>
      </c>
      <c r="FC99" t="str">
        <f t="shared" ca="1" si="316"/>
        <v/>
      </c>
      <c r="FD99" t="str">
        <f t="shared" ca="1" si="317"/>
        <v/>
      </c>
      <c r="FE99" t="str">
        <f t="shared" ca="1" si="318"/>
        <v/>
      </c>
      <c r="FF99" t="str">
        <f t="shared" ca="1" si="319"/>
        <v/>
      </c>
      <c r="FG99" t="str">
        <f t="shared" ca="1" si="320"/>
        <v/>
      </c>
      <c r="FH99" t="str">
        <f t="shared" ca="1" si="321"/>
        <v/>
      </c>
      <c r="FI99" t="str">
        <f t="shared" ca="1" si="359"/>
        <v/>
      </c>
      <c r="FJ99" t="str">
        <f t="shared" ca="1" si="393"/>
        <v/>
      </c>
      <c r="FK99" t="str">
        <f t="shared" ca="1" si="393"/>
        <v/>
      </c>
      <c r="FL99" t="str">
        <f t="shared" ca="1" si="393"/>
        <v/>
      </c>
      <c r="FM99" t="str">
        <f ca="1">_xlfn.IFNA(IF(INDEX('Tabela kolorów'!$A$1:$AP$42,MATCH(FJ99,'Tabela kolorów'!$A$1:$AP$1,0),MATCH(FK99,'Tabela kolorów'!$A$1:$A$42,0))=1,"+","-"),"")</f>
        <v/>
      </c>
      <c r="FN99" s="1" t="str">
        <f ca="1">_xlfn.IFNA(IF(INDEX('Tabela kolorów'!$A$1:$AP$42,MATCH(FJ99,'Tabela kolorów'!$A$1:$AP$1,0),MATCH(FL99,'Tabela kolorów'!$A$1:$A$42,0))=1,"+","-"),"")</f>
        <v/>
      </c>
      <c r="FO99" s="1" t="str">
        <f ca="1">_xlfn.IFNA(IF(INDEX('Tabela kolorów'!$A$1:$AP$42,MATCH(FK99,'Tabela kolorów'!$A$1:$AP$1,0),MATCH(FL99,'Tabela kolorów'!$A$1:$A$42,0))=1,"+","-"),"")</f>
        <v/>
      </c>
      <c r="FP99" t="str">
        <f t="shared" ca="1" si="375"/>
        <v/>
      </c>
      <c r="FQ99" t="str">
        <f t="shared" ca="1" si="322"/>
        <v/>
      </c>
      <c r="FR99" t="str">
        <f t="shared" ca="1" si="323"/>
        <v/>
      </c>
      <c r="FU99">
        <v>93</v>
      </c>
      <c r="FV99" t="str">
        <f t="shared" ca="1" si="324"/>
        <v/>
      </c>
      <c r="FW99" t="str">
        <f ca="1">IF(FV99&lt;&gt;"",VLOOKUP(FV99,Tabela1[],3,FALSE),"")</f>
        <v/>
      </c>
      <c r="FX99" t="str">
        <f t="shared" ca="1" si="411"/>
        <v/>
      </c>
      <c r="FY99" t="str">
        <f t="shared" ca="1" si="411"/>
        <v/>
      </c>
      <c r="FZ99" t="str">
        <f t="shared" ca="1" si="411"/>
        <v/>
      </c>
      <c r="GA99" t="str">
        <f t="shared" ca="1" si="411"/>
        <v/>
      </c>
      <c r="GB99" t="str">
        <f t="shared" ca="1" si="411"/>
        <v/>
      </c>
      <c r="GC99" t="str">
        <f t="shared" ca="1" si="411"/>
        <v/>
      </c>
      <c r="GD99" t="str">
        <f t="shared" ca="1" si="411"/>
        <v/>
      </c>
      <c r="GE99" t="str">
        <f t="shared" ca="1" si="411"/>
        <v/>
      </c>
      <c r="GP99">
        <v>10</v>
      </c>
      <c r="GQ99" t="str">
        <f t="shared" ca="1" si="406"/>
        <v/>
      </c>
      <c r="GR99" t="str">
        <f ca="1">_xlfn.IFNA(IF(VLOOKUP($GQ99,Tabela1[#All],6,FALSE)&lt;&gt;0,VLOOKUP($GQ99,Tabela1[#All],6,FALSE),""),"")</f>
        <v/>
      </c>
      <c r="GS99" t="str">
        <f ca="1">_xlfn.IFNA(IF(VLOOKUP($GQ99,Tabela1[#All],7,FALSE)&lt;&gt;0,VLOOKUP($GQ99,Tabela1[#All],7,FALSE),""),"")</f>
        <v/>
      </c>
      <c r="GT99" t="str">
        <f ca="1">_xlfn.IFNA(IF(VLOOKUP($GQ99,Tabela1[#All],8,FALSE)&lt;&gt;0,VLOOKUP($GQ99,Tabela1[#All],8,FALSE),""),"")</f>
        <v/>
      </c>
      <c r="GU99" t="str">
        <f ca="1">_xlfn.IFNA(IF(VLOOKUP($GQ99,Tabela1[#All],10,FALSE)&lt;&gt;"0",VLOOKUP($GQ99,Tabela1[#All],10,FALSE),""),"")</f>
        <v/>
      </c>
      <c r="GV99" t="str">
        <f t="shared" ca="1" si="326"/>
        <v/>
      </c>
      <c r="GW99" t="str">
        <f t="shared" ca="1" si="327"/>
        <v/>
      </c>
      <c r="GX99" t="str">
        <f t="shared" ca="1" si="328"/>
        <v/>
      </c>
      <c r="GY99" t="str">
        <f t="shared" ca="1" si="329"/>
        <v/>
      </c>
      <c r="GZ99" t="str">
        <f t="shared" ca="1" si="330"/>
        <v/>
      </c>
      <c r="HA99" t="str">
        <f t="shared" ca="1" si="331"/>
        <v/>
      </c>
      <c r="HB99" t="str">
        <f t="shared" ca="1" si="332"/>
        <v/>
      </c>
      <c r="HC99" t="str">
        <f t="shared" ca="1" si="360"/>
        <v/>
      </c>
      <c r="HD99" t="str">
        <f t="shared" ca="1" si="395"/>
        <v/>
      </c>
      <c r="HE99" t="str">
        <f t="shared" ca="1" si="395"/>
        <v/>
      </c>
      <c r="HF99" t="str">
        <f t="shared" ca="1" si="395"/>
        <v/>
      </c>
      <c r="HG99" t="str">
        <f ca="1">_xlfn.IFNA(IF(INDEX('Tabela kolorów'!$A$1:$AP$42,MATCH(HD99,'Tabela kolorów'!$A$1:$AP$1,0),MATCH(HE99,'Tabela kolorów'!$A$1:$A$42,0))=1,"+","-"),"")</f>
        <v/>
      </c>
      <c r="HH99" s="1" t="str">
        <f ca="1">_xlfn.IFNA(IF(INDEX('Tabela kolorów'!$A$1:$AP$42,MATCH(HD99,'Tabela kolorów'!$A$1:$AP$1,0),MATCH(HF99,'Tabela kolorów'!$A$1:$A$42,0))=1,"+","-"),"")</f>
        <v/>
      </c>
      <c r="HI99" s="1" t="str">
        <f ca="1">_xlfn.IFNA(IF(INDEX('Tabela kolorów'!$A$1:$AP$42,MATCH(HE99,'Tabela kolorów'!$A$1:$AP$1,0),MATCH(HF99,'Tabela kolorów'!$A$1:$A$42,0))=1,"+","-"),"")</f>
        <v/>
      </c>
      <c r="HJ99" t="str">
        <f t="shared" ca="1" si="376"/>
        <v/>
      </c>
      <c r="HK99" t="str">
        <f t="shared" ca="1" si="333"/>
        <v/>
      </c>
      <c r="HL99" t="str">
        <f t="shared" ca="1" si="334"/>
        <v/>
      </c>
      <c r="HO99">
        <v>93</v>
      </c>
      <c r="HP99" t="str">
        <f t="shared" ca="1" si="335"/>
        <v/>
      </c>
      <c r="HQ99" t="str">
        <f ca="1">IF(HP99&lt;&gt;"",VLOOKUP(HP99,Tabela1[],3,FALSE),"")</f>
        <v/>
      </c>
      <c r="HR99" t="str">
        <f t="shared" ca="1" si="412"/>
        <v/>
      </c>
      <c r="HS99" t="str">
        <f t="shared" ca="1" si="412"/>
        <v/>
      </c>
      <c r="HT99" t="str">
        <f t="shared" ca="1" si="412"/>
        <v/>
      </c>
      <c r="HU99" t="str">
        <f t="shared" ca="1" si="412"/>
        <v/>
      </c>
      <c r="HV99" t="str">
        <f t="shared" ca="1" si="412"/>
        <v/>
      </c>
      <c r="HW99" t="str">
        <f t="shared" ca="1" si="412"/>
        <v/>
      </c>
      <c r="HX99" t="str">
        <f t="shared" ca="1" si="412"/>
        <v/>
      </c>
      <c r="HY99" t="str">
        <f t="shared" ca="1" si="412"/>
        <v/>
      </c>
      <c r="IJ99">
        <v>10</v>
      </c>
      <c r="IK99" t="str">
        <f t="shared" ca="1" si="407"/>
        <v/>
      </c>
      <c r="IL99" t="str">
        <f ca="1">_xlfn.IFNA(IF(VLOOKUP($IK99,Tabela1[#All],6,FALSE)&lt;&gt;0,VLOOKUP($IK99,Tabela1[#All],6,FALSE),""),"")</f>
        <v/>
      </c>
      <c r="IM99" t="str">
        <f ca="1">_xlfn.IFNA(IF(VLOOKUP($IK99,Tabela1[#All],7,FALSE)&lt;&gt;0,VLOOKUP($IK99,Tabela1[#All],7,FALSE),""),"")</f>
        <v/>
      </c>
      <c r="IN99" t="str">
        <f ca="1">_xlfn.IFNA(IF(VLOOKUP($IK99,Tabela1[#All],8,FALSE)&lt;&gt;0,VLOOKUP($IK99,Tabela1[#All],8,FALSE),""),"")</f>
        <v/>
      </c>
      <c r="IO99" t="str">
        <f ca="1">_xlfn.IFNA(IF(VLOOKUP($IK99,Tabela1[#All],10,FALSE)&lt;&gt;"0",VLOOKUP($IK99,Tabela1[#All],10,FALSE),""),"")</f>
        <v/>
      </c>
      <c r="IP99" t="str">
        <f t="shared" ca="1" si="337"/>
        <v/>
      </c>
      <c r="IQ99" t="str">
        <f t="shared" ca="1" si="338"/>
        <v/>
      </c>
      <c r="IR99" t="str">
        <f t="shared" ca="1" si="339"/>
        <v/>
      </c>
      <c r="IS99" t="str">
        <f t="shared" ca="1" si="340"/>
        <v/>
      </c>
      <c r="IT99" t="str">
        <f t="shared" ca="1" si="341"/>
        <v/>
      </c>
      <c r="IU99" t="str">
        <f t="shared" ca="1" si="342"/>
        <v/>
      </c>
      <c r="IV99" t="str">
        <f t="shared" ca="1" si="343"/>
        <v/>
      </c>
      <c r="IW99" t="str">
        <f t="shared" ca="1" si="361"/>
        <v/>
      </c>
      <c r="IX99" t="str">
        <f t="shared" ca="1" si="397"/>
        <v/>
      </c>
      <c r="IY99" t="str">
        <f t="shared" ca="1" si="397"/>
        <v/>
      </c>
      <c r="IZ99" t="str">
        <f t="shared" ca="1" si="397"/>
        <v/>
      </c>
      <c r="JA99" t="str">
        <f ca="1">_xlfn.IFNA(IF(INDEX('Tabela kolorów'!$A$1:$AP$42,MATCH(IX99,'Tabela kolorów'!$A$1:$AP$1,0),MATCH(IY99,'Tabela kolorów'!$A$1:$A$42,0))=1,"+","-"),"")</f>
        <v/>
      </c>
      <c r="JB99" s="1" t="str">
        <f ca="1">_xlfn.IFNA(IF(INDEX('Tabela kolorów'!$A$1:$AP$42,MATCH(IX99,'Tabela kolorów'!$A$1:$AP$1,0),MATCH(IZ99,'Tabela kolorów'!$A$1:$A$42,0))=1,"+","-"),"")</f>
        <v/>
      </c>
      <c r="JC99" s="1" t="str">
        <f ca="1">_xlfn.IFNA(IF(INDEX('Tabela kolorów'!$A$1:$AP$42,MATCH(IY99,'Tabela kolorów'!$A$1:$AP$1,0),MATCH(IZ99,'Tabela kolorów'!$A$1:$A$42,0))=1,"+","-"),"")</f>
        <v/>
      </c>
      <c r="JD99" t="str">
        <f t="shared" ca="1" si="377"/>
        <v/>
      </c>
      <c r="JE99" t="str">
        <f t="shared" ca="1" si="344"/>
        <v/>
      </c>
      <c r="JF99" t="str">
        <f t="shared" ca="1" si="345"/>
        <v/>
      </c>
      <c r="JI99">
        <v>93</v>
      </c>
      <c r="JJ99" t="str">
        <f t="shared" ca="1" si="346"/>
        <v/>
      </c>
      <c r="JK99" t="str">
        <f ca="1">IF(JJ99&lt;&gt;"",VLOOKUP(JJ99,Tabela1[],3,FALSE),"")</f>
        <v/>
      </c>
      <c r="JL99" t="str">
        <f t="shared" ca="1" si="413"/>
        <v/>
      </c>
      <c r="JM99" t="str">
        <f t="shared" ca="1" si="413"/>
        <v/>
      </c>
      <c r="JN99" t="str">
        <f t="shared" ca="1" si="413"/>
        <v/>
      </c>
      <c r="JO99" t="str">
        <f t="shared" ca="1" si="413"/>
        <v/>
      </c>
      <c r="JP99" t="str">
        <f t="shared" ca="1" si="413"/>
        <v/>
      </c>
      <c r="JQ99" t="str">
        <f t="shared" ca="1" si="413"/>
        <v/>
      </c>
      <c r="JR99" t="str">
        <f t="shared" ca="1" si="413"/>
        <v/>
      </c>
      <c r="JS99" t="str">
        <f t="shared" ca="1" si="413"/>
        <v/>
      </c>
      <c r="KD99">
        <v>10</v>
      </c>
      <c r="KE99" t="str">
        <f t="shared" ca="1" si="408"/>
        <v/>
      </c>
      <c r="KF99" t="str">
        <f ca="1">_xlfn.IFNA(IF(VLOOKUP($KE99,Tabela1[#All],6,FALSE)&lt;&gt;0,VLOOKUP($KE99,Tabela1[#All],6,FALSE),""),"")</f>
        <v/>
      </c>
      <c r="KG99" t="str">
        <f ca="1">_xlfn.IFNA(IF(VLOOKUP($KE99,Tabela1[#All],7,FALSE)&lt;&gt;0,VLOOKUP($KE99,Tabela1[#All],7,FALSE),""),"")</f>
        <v/>
      </c>
      <c r="KH99" t="str">
        <f ca="1">_xlfn.IFNA(IF(VLOOKUP($KE99,Tabela1[#All],8,FALSE)&lt;&gt;0,VLOOKUP($KE99,Tabela1[#All],8,FALSE),""),"")</f>
        <v/>
      </c>
      <c r="KI99" t="str">
        <f ca="1">_xlfn.IFNA(IF(VLOOKUP($KE99,Tabela1[#All],10,FALSE)&lt;&gt;"0",VLOOKUP($KE99,Tabela1[#All],10,FALSE),""),"")</f>
        <v/>
      </c>
      <c r="KJ99" t="str">
        <f t="shared" ca="1" si="362"/>
        <v/>
      </c>
      <c r="KK99" t="str">
        <f t="shared" ca="1" si="363"/>
        <v/>
      </c>
      <c r="KL99" t="str">
        <f t="shared" ca="1" si="364"/>
        <v/>
      </c>
      <c r="KM99" t="str">
        <f t="shared" ca="1" si="348"/>
        <v/>
      </c>
      <c r="KN99" t="str">
        <f t="shared" ca="1" si="349"/>
        <v/>
      </c>
      <c r="KO99" t="str">
        <f t="shared" ca="1" si="350"/>
        <v/>
      </c>
      <c r="KP99" t="str">
        <f t="shared" ca="1" si="351"/>
        <v/>
      </c>
      <c r="KQ99" t="str">
        <f t="shared" ca="1" si="365"/>
        <v/>
      </c>
      <c r="KR99" t="str">
        <f t="shared" ca="1" si="399"/>
        <v/>
      </c>
      <c r="KS99" t="str">
        <f t="shared" ca="1" si="399"/>
        <v/>
      </c>
      <c r="KT99" t="str">
        <f t="shared" ca="1" si="399"/>
        <v/>
      </c>
      <c r="KU99" t="str">
        <f ca="1">_xlfn.IFNA(IF(INDEX('Tabela kolorów'!$A$1:$AP$42,MATCH(KR99,'Tabela kolorów'!$A$1:$AP$1,0),MATCH(KS99,'Tabela kolorów'!$A$1:$A$42,0))=1,"+","-"),"")</f>
        <v/>
      </c>
      <c r="KV99" s="1" t="str">
        <f ca="1">_xlfn.IFNA(IF(INDEX('Tabela kolorów'!$A$1:$AP$42,MATCH(KR99,'Tabela kolorów'!$A$1:$AP$1,0),MATCH(KT99,'Tabela kolorów'!$A$1:$A$42,0))=1,"+","-"),"")</f>
        <v/>
      </c>
      <c r="KW99" s="1" t="str">
        <f ca="1">_xlfn.IFNA(IF(INDEX('Tabela kolorów'!$A$1:$AP$42,MATCH(KS99,'Tabela kolorów'!$A$1:$AP$1,0),MATCH(KT99,'Tabela kolorów'!$A$1:$A$42,0))=1,"+","-"),"")</f>
        <v/>
      </c>
      <c r="KX99" t="str">
        <f t="shared" ca="1" si="380"/>
        <v/>
      </c>
      <c r="KY99" t="str">
        <f t="shared" ca="1" si="352"/>
        <v/>
      </c>
      <c r="KZ99" t="str">
        <f t="shared" ca="1" si="353"/>
        <v/>
      </c>
      <c r="LC99">
        <v>93</v>
      </c>
      <c r="LD99" t="str">
        <f t="shared" ca="1" si="354"/>
        <v/>
      </c>
      <c r="LE99" t="str">
        <f ca="1">IF(LD99&lt;&gt;"",VLOOKUP(LD99,Tabela1[],3,FALSE),"")</f>
        <v/>
      </c>
      <c r="LF99" t="str">
        <f t="shared" ca="1" si="414"/>
        <v/>
      </c>
      <c r="LG99" t="str">
        <f t="shared" ca="1" si="414"/>
        <v/>
      </c>
      <c r="LH99" t="str">
        <f t="shared" ca="1" si="414"/>
        <v/>
      </c>
      <c r="LI99" t="str">
        <f t="shared" ca="1" si="414"/>
        <v/>
      </c>
      <c r="LJ99" t="str">
        <f t="shared" ca="1" si="414"/>
        <v/>
      </c>
      <c r="LK99" t="str">
        <f t="shared" ca="1" si="414"/>
        <v/>
      </c>
      <c r="LL99" t="str">
        <f t="shared" ca="1" si="414"/>
        <v/>
      </c>
      <c r="LM99" t="str">
        <f t="shared" ca="1" si="414"/>
        <v/>
      </c>
    </row>
    <row r="100" spans="12:325" x14ac:dyDescent="0.3">
      <c r="L100" s="679">
        <v>9</v>
      </c>
      <c r="N100" s="672" t="str">
        <f>_xlfn.IFNA(IF(VLOOKUP($M100,Tabela1[#All],6,FALSE)&lt;&gt;0,VLOOKUP($M100,Tabela1[#All],6,FALSE),""),"")</f>
        <v/>
      </c>
      <c r="O100" s="672" t="str">
        <f>_xlfn.IFNA(IF(VLOOKUP($M100,Tabela1[#All],7,FALSE)&lt;&gt;0,VLOOKUP($M100,Tabela1[#All],7,FALSE),""),"")</f>
        <v/>
      </c>
      <c r="P100" s="672" t="str">
        <f>_xlfn.IFNA(IF(VLOOKUP($M100,Tabela1[#All],8,FALSE)&lt;&gt;0,VLOOKUP($M100,Tabela1[#All],8,FALSE),""),"")</f>
        <v/>
      </c>
      <c r="Q100" s="684" t="str">
        <f>_xlfn.IFNA(IF(VLOOKUP($M100,Tabela1[#All],10,FALSE)&lt;&gt;"0",VLOOKUP($M100,Tabela1[#All],10,FALSE),""),"")</f>
        <v/>
      </c>
      <c r="R100" s="686" t="str">
        <f t="shared" si="366"/>
        <v/>
      </c>
      <c r="S100" s="672" t="str">
        <f t="shared" si="367"/>
        <v/>
      </c>
      <c r="T100" s="672" t="str">
        <f t="shared" si="368"/>
        <v/>
      </c>
      <c r="U100" s="672" t="str">
        <f t="shared" si="369"/>
        <v/>
      </c>
      <c r="V100" s="672" t="str">
        <f t="shared" si="370"/>
        <v/>
      </c>
      <c r="W100" s="672" t="str">
        <f t="shared" si="371"/>
        <v/>
      </c>
      <c r="X100" s="687" t="str">
        <f t="shared" si="372"/>
        <v/>
      </c>
      <c r="Y100" s="686" t="str">
        <f t="shared" si="378"/>
        <v/>
      </c>
      <c r="Z100" s="672" t="str">
        <f t="shared" si="402"/>
        <v/>
      </c>
      <c r="AA100" s="672" t="str">
        <f t="shared" si="402"/>
        <v/>
      </c>
      <c r="AB100" s="679" t="str">
        <f t="shared" si="402"/>
        <v/>
      </c>
      <c r="AC100" s="685" t="str">
        <f>_xlfn.IFNA(IF(INDEX('Tabela kolorów'!$A$1:$AP$42,MATCH(Z100,'Tabela kolorów'!$A$1:$AP$1,0),MATCH(AA100,'Tabela kolorów'!$A$1:$A$42,0))=1,"+","-"),"")</f>
        <v/>
      </c>
      <c r="AD100" s="10" t="str">
        <f>_xlfn.IFNA(IF(INDEX('Tabela kolorów'!$A$1:$AP$42,MATCH(Z100,'Tabela kolorów'!$A$1:$AP$1,0),MATCH(AB100,'Tabela kolorów'!$A$1:$A$42,0))=1,"+","-"),"")</f>
        <v/>
      </c>
      <c r="AE100" s="10" t="str">
        <f>_xlfn.IFNA(IF(INDEX('Tabela kolorów'!$A$1:$AP$42,MATCH(AA100,'Tabela kolorów'!$A$1:$AP$1,0),MATCH(AB100,'Tabela kolorów'!$A$1:$A$42,0))=1,"+","-"),"")</f>
        <v/>
      </c>
      <c r="AF100" s="679" t="str">
        <f t="shared" si="379"/>
        <v/>
      </c>
      <c r="AG100" s="688" t="str">
        <f t="shared" si="373"/>
        <v/>
      </c>
      <c r="AH100" s="701" t="str">
        <f t="shared" si="374"/>
        <v/>
      </c>
      <c r="AK100" s="10">
        <v>93</v>
      </c>
      <c r="AL100" s="672" t="str">
        <f t="shared" ca="1" si="355"/>
        <v/>
      </c>
      <c r="AM100" s="672" t="str">
        <f ca="1">IF(AL100&lt;&gt;"",VLOOKUP(AL100,Tabela1[],3,FALSE),"")</f>
        <v/>
      </c>
      <c r="AN100" s="672" t="str">
        <f t="shared" ca="1" si="415"/>
        <v/>
      </c>
      <c r="AO100" s="672" t="str">
        <f t="shared" ca="1" si="415"/>
        <v/>
      </c>
      <c r="AP100" s="672" t="str">
        <f t="shared" ca="1" si="415"/>
        <v/>
      </c>
      <c r="AQ100" s="672" t="str">
        <f t="shared" ca="1" si="415"/>
        <v/>
      </c>
      <c r="AR100" s="672" t="str">
        <f t="shared" ca="1" si="415"/>
        <v/>
      </c>
      <c r="AS100" s="672" t="str">
        <f t="shared" ca="1" si="415"/>
        <v/>
      </c>
      <c r="AT100" s="672" t="str">
        <f t="shared" ca="1" si="415"/>
        <v/>
      </c>
      <c r="AU100" s="672" t="str">
        <f t="shared" ca="1" si="415"/>
        <v/>
      </c>
      <c r="BG100" s="392"/>
      <c r="BH100">
        <v>11</v>
      </c>
      <c r="BI100" t="str">
        <f t="shared" ca="1" si="403"/>
        <v/>
      </c>
      <c r="BJ100" t="str">
        <f ca="1">_xlfn.IFNA(IF(VLOOKUP($BI100,Tabela1[#All],6,FALSE)&lt;&gt;0,VLOOKUP($BI100,Tabela1[#All],6,FALSE),""),"")</f>
        <v/>
      </c>
      <c r="BK100" t="str">
        <f ca="1">_xlfn.IFNA(IF(VLOOKUP($BI100,Tabela1[#All],7,FALSE)&lt;&gt;0,VLOOKUP($BI100,Tabela1[#All],7,FALSE),""),"")</f>
        <v/>
      </c>
      <c r="BL100" t="str">
        <f ca="1">_xlfn.IFNA(IF(VLOOKUP($BI100,Tabela1[#All],8,FALSE)&lt;&gt;0,VLOOKUP($BI100,Tabela1[#All],8,FALSE),""),"")</f>
        <v/>
      </c>
      <c r="BM100" t="str">
        <f ca="1">_xlfn.IFNA(IF(VLOOKUP($BI100,Tabela1[#All],10,FALSE)&lt;&gt;"0",VLOOKUP($BI100,Tabela1[#All],10,FALSE),""),"")</f>
        <v/>
      </c>
      <c r="BN100" t="str">
        <f t="shared" ca="1" si="293"/>
        <v/>
      </c>
      <c r="BO100" t="str">
        <f t="shared" ca="1" si="294"/>
        <v/>
      </c>
      <c r="BP100" t="str">
        <f t="shared" ca="1" si="295"/>
        <v/>
      </c>
      <c r="BQ100" t="str">
        <f t="shared" ca="1" si="296"/>
        <v/>
      </c>
      <c r="BR100" t="str">
        <f t="shared" ca="1" si="297"/>
        <v/>
      </c>
      <c r="BS100" t="str">
        <f t="shared" ca="1" si="298"/>
        <v/>
      </c>
      <c r="BT100" t="str">
        <f t="shared" ca="1" si="299"/>
        <v/>
      </c>
      <c r="BU100" t="str">
        <f t="shared" ca="1" si="356"/>
        <v/>
      </c>
      <c r="BV100" t="str">
        <f t="shared" ca="1" si="389"/>
        <v/>
      </c>
      <c r="BW100" t="str">
        <f t="shared" ca="1" si="389"/>
        <v/>
      </c>
      <c r="BX100" t="str">
        <f t="shared" ca="1" si="389"/>
        <v/>
      </c>
      <c r="BY100" t="str">
        <f ca="1">_xlfn.IFNA(IF(INDEX('Tabela kolorów'!$A$1:$AP$42,MATCH(BV100,'Tabela kolorów'!$A$1:$AP$1,0),MATCH(BW100,'Tabela kolorów'!$A$1:$A$42,0))=1,"+","-"),"")</f>
        <v/>
      </c>
      <c r="BZ100" s="1" t="str">
        <f ca="1">_xlfn.IFNA(IF(INDEX('Tabela kolorów'!$A$1:$AP$42,MATCH(BV100,'Tabela kolorów'!$A$1:$AP$1,0),MATCH(BX100,'Tabela kolorów'!$A$1:$A$42,0))=1,"+","-"),"")</f>
        <v/>
      </c>
      <c r="CA100" s="1" t="str">
        <f ca="1">_xlfn.IFNA(IF(INDEX('Tabela kolorów'!$A$1:$AP$42,MATCH(BW100,'Tabela kolorów'!$A$1:$AP$1,0),MATCH(BX100,'Tabela kolorów'!$A$1:$A$42,0))=1,"+","-"),"")</f>
        <v/>
      </c>
      <c r="CB100" t="str">
        <f t="shared" ca="1" si="357"/>
        <v/>
      </c>
      <c r="CC100" t="str">
        <f t="shared" ca="1" si="300"/>
        <v/>
      </c>
      <c r="CD100" t="str">
        <f t="shared" ca="1" si="301"/>
        <v/>
      </c>
      <c r="CG100">
        <v>94</v>
      </c>
      <c r="CH100" t="str">
        <f t="shared" ca="1" si="302"/>
        <v/>
      </c>
      <c r="CI100" t="str">
        <f ca="1">IF(CH100&lt;&gt;"",VLOOKUP(CH100,Tabela1[],3,FALSE),"")</f>
        <v/>
      </c>
      <c r="CJ100" t="str">
        <f t="shared" ca="1" si="409"/>
        <v/>
      </c>
      <c r="CK100" t="str">
        <f t="shared" ca="1" si="409"/>
        <v/>
      </c>
      <c r="CL100" t="str">
        <f t="shared" ca="1" si="409"/>
        <v/>
      </c>
      <c r="CM100" t="str">
        <f t="shared" ca="1" si="409"/>
        <v/>
      </c>
      <c r="CN100" t="str">
        <f t="shared" ca="1" si="409"/>
        <v/>
      </c>
      <c r="CO100" t="str">
        <f t="shared" ca="1" si="409"/>
        <v/>
      </c>
      <c r="CP100" t="str">
        <f t="shared" ca="1" si="409"/>
        <v/>
      </c>
      <c r="CQ100" t="str">
        <f t="shared" ca="1" si="409"/>
        <v/>
      </c>
      <c r="DB100">
        <v>11</v>
      </c>
      <c r="DC100" t="str">
        <f t="shared" ca="1" si="404"/>
        <v/>
      </c>
      <c r="DD100" t="str">
        <f ca="1">_xlfn.IFNA(IF(VLOOKUP($DC100,Tabela1[#All],6,FALSE)&lt;&gt;0,VLOOKUP($DC100,Tabela1[#All],6,FALSE),""),"")</f>
        <v/>
      </c>
      <c r="DE100" t="str">
        <f ca="1">_xlfn.IFNA(IF(VLOOKUP($DC100,Tabela1[#All],7,FALSE)&lt;&gt;0,VLOOKUP($DC100,Tabela1[#All],7,FALSE),""),"")</f>
        <v/>
      </c>
      <c r="DF100" t="str">
        <f ca="1">_xlfn.IFNA(IF(VLOOKUP($DC100,Tabela1[#All],8,FALSE)&lt;&gt;0,VLOOKUP($DC100,Tabela1[#All],8,FALSE),""),"")</f>
        <v/>
      </c>
      <c r="DG100" t="str">
        <f ca="1">_xlfn.IFNA(IF(VLOOKUP($DC100,Tabela1[#All],10,FALSE)&lt;&gt;"0",VLOOKUP($DC100,Tabela1[#All],10,FALSE),""),"")</f>
        <v/>
      </c>
      <c r="DH100" t="str">
        <f t="shared" ca="1" si="304"/>
        <v/>
      </c>
      <c r="DI100" t="str">
        <f t="shared" ca="1" si="305"/>
        <v/>
      </c>
      <c r="DJ100" t="str">
        <f t="shared" ca="1" si="306"/>
        <v/>
      </c>
      <c r="DK100" t="str">
        <f t="shared" ca="1" si="307"/>
        <v/>
      </c>
      <c r="DL100" t="str">
        <f t="shared" ca="1" si="308"/>
        <v/>
      </c>
      <c r="DM100" t="str">
        <f t="shared" ca="1" si="309"/>
        <v/>
      </c>
      <c r="DN100" t="str">
        <f t="shared" ca="1" si="310"/>
        <v/>
      </c>
      <c r="DO100" t="str">
        <f t="shared" ca="1" si="382"/>
        <v/>
      </c>
      <c r="DP100" t="str">
        <f t="shared" ca="1" si="391"/>
        <v/>
      </c>
      <c r="DQ100" t="str">
        <f t="shared" ca="1" si="391"/>
        <v/>
      </c>
      <c r="DR100" t="str">
        <f t="shared" ca="1" si="391"/>
        <v/>
      </c>
      <c r="DS100" t="str">
        <f ca="1">_xlfn.IFNA(IF(INDEX('Tabela kolorów'!$A$1:$AP$42,MATCH(DP100,'Tabela kolorów'!$A$1:$AP$1,0),MATCH(DQ100,'Tabela kolorów'!$A$1:$A$42,0))=1,"+","-"),"")</f>
        <v/>
      </c>
      <c r="DT100" s="1" t="str">
        <f ca="1">_xlfn.IFNA(IF(INDEX('Tabela kolorów'!$A$1:$AP$42,MATCH(DP100,'Tabela kolorów'!$A$1:$AP$1,0),MATCH(DR100,'Tabela kolorów'!$A$1:$A$42,0))=1,"+","-"),"")</f>
        <v/>
      </c>
      <c r="DU100" s="1" t="str">
        <f ca="1">_xlfn.IFNA(IF(INDEX('Tabela kolorów'!$A$1:$AP$42,MATCH(DQ100,'Tabela kolorów'!$A$1:$AP$1,0),MATCH(DR100,'Tabela kolorów'!$A$1:$A$42,0))=1,"+","-"),"")</f>
        <v/>
      </c>
      <c r="DV100" t="str">
        <f t="shared" ca="1" si="358"/>
        <v/>
      </c>
      <c r="DW100" t="str">
        <f t="shared" ca="1" si="311"/>
        <v/>
      </c>
      <c r="DX100" t="str">
        <f t="shared" ca="1" si="312"/>
        <v/>
      </c>
      <c r="EA100">
        <v>94</v>
      </c>
      <c r="EB100" t="str">
        <f t="shared" ca="1" si="313"/>
        <v/>
      </c>
      <c r="EC100" t="str">
        <f ca="1">IF(EB100&lt;&gt;"",VLOOKUP(EB100,Tabela1[],3,FALSE),"")</f>
        <v/>
      </c>
      <c r="ED100" t="str">
        <f t="shared" ca="1" si="410"/>
        <v/>
      </c>
      <c r="EE100" t="str">
        <f t="shared" ca="1" si="410"/>
        <v/>
      </c>
      <c r="EF100" t="str">
        <f t="shared" ca="1" si="410"/>
        <v/>
      </c>
      <c r="EG100" t="str">
        <f t="shared" ca="1" si="410"/>
        <v/>
      </c>
      <c r="EH100" t="str">
        <f t="shared" ca="1" si="410"/>
        <v/>
      </c>
      <c r="EI100" t="str">
        <f t="shared" ca="1" si="410"/>
        <v/>
      </c>
      <c r="EJ100" t="str">
        <f t="shared" ca="1" si="410"/>
        <v/>
      </c>
      <c r="EK100" t="str">
        <f t="shared" ca="1" si="410"/>
        <v/>
      </c>
      <c r="EV100">
        <v>11</v>
      </c>
      <c r="EW100" t="str">
        <f t="shared" ca="1" si="405"/>
        <v/>
      </c>
      <c r="EX100" t="str">
        <f ca="1">_xlfn.IFNA(IF(VLOOKUP($EW100,Tabela1[#All],6,FALSE)&lt;&gt;0,VLOOKUP($EW100,Tabela1[#All],6,FALSE),""),"")</f>
        <v/>
      </c>
      <c r="EY100" t="str">
        <f ca="1">_xlfn.IFNA(IF(VLOOKUP($EW100,Tabela1[#All],7,FALSE)&lt;&gt;0,VLOOKUP($EW100,Tabela1[#All],7,FALSE),""),"")</f>
        <v/>
      </c>
      <c r="EZ100" t="str">
        <f ca="1">_xlfn.IFNA(IF(VLOOKUP($EW100,Tabela1[#All],8,FALSE)&lt;&gt;0,VLOOKUP($EW100,Tabela1[#All],8,FALSE),""),"")</f>
        <v/>
      </c>
      <c r="FA100" t="str">
        <f ca="1">_xlfn.IFNA(IF(VLOOKUP($EW100,Tabela1[#All],10,FALSE)&lt;&gt;"0",VLOOKUP($EW100,Tabela1[#All],10,FALSE),""),"")</f>
        <v/>
      </c>
      <c r="FB100" t="str">
        <f t="shared" ca="1" si="315"/>
        <v/>
      </c>
      <c r="FC100" t="str">
        <f t="shared" ca="1" si="316"/>
        <v/>
      </c>
      <c r="FD100" t="str">
        <f t="shared" ca="1" si="317"/>
        <v/>
      </c>
      <c r="FE100" t="str">
        <f t="shared" ca="1" si="318"/>
        <v/>
      </c>
      <c r="FF100" t="str">
        <f t="shared" ca="1" si="319"/>
        <v/>
      </c>
      <c r="FG100" t="str">
        <f t="shared" ca="1" si="320"/>
        <v/>
      </c>
      <c r="FH100" t="str">
        <f t="shared" ca="1" si="321"/>
        <v/>
      </c>
      <c r="FI100" t="str">
        <f t="shared" ca="1" si="359"/>
        <v/>
      </c>
      <c r="FJ100" t="str">
        <f t="shared" ca="1" si="393"/>
        <v/>
      </c>
      <c r="FK100" t="str">
        <f t="shared" ca="1" si="393"/>
        <v/>
      </c>
      <c r="FL100" t="str">
        <f t="shared" ca="1" si="393"/>
        <v/>
      </c>
      <c r="FM100" t="str">
        <f ca="1">_xlfn.IFNA(IF(INDEX('Tabela kolorów'!$A$1:$AP$42,MATCH(FJ100,'Tabela kolorów'!$A$1:$AP$1,0),MATCH(FK100,'Tabela kolorów'!$A$1:$A$42,0))=1,"+","-"),"")</f>
        <v/>
      </c>
      <c r="FN100" s="1" t="str">
        <f ca="1">_xlfn.IFNA(IF(INDEX('Tabela kolorów'!$A$1:$AP$42,MATCH(FJ100,'Tabela kolorów'!$A$1:$AP$1,0),MATCH(FL100,'Tabela kolorów'!$A$1:$A$42,0))=1,"+","-"),"")</f>
        <v/>
      </c>
      <c r="FO100" s="1" t="str">
        <f ca="1">_xlfn.IFNA(IF(INDEX('Tabela kolorów'!$A$1:$AP$42,MATCH(FK100,'Tabela kolorów'!$A$1:$AP$1,0),MATCH(FL100,'Tabela kolorów'!$A$1:$A$42,0))=1,"+","-"),"")</f>
        <v/>
      </c>
      <c r="FP100" t="str">
        <f t="shared" ca="1" si="375"/>
        <v/>
      </c>
      <c r="FQ100" t="str">
        <f t="shared" ca="1" si="322"/>
        <v/>
      </c>
      <c r="FR100" t="str">
        <f t="shared" ca="1" si="323"/>
        <v/>
      </c>
      <c r="FU100">
        <v>94</v>
      </c>
      <c r="FV100" t="str">
        <f t="shared" ca="1" si="324"/>
        <v/>
      </c>
      <c r="FW100" t="str">
        <f ca="1">IF(FV100&lt;&gt;"",VLOOKUP(FV100,Tabela1[],3,FALSE),"")</f>
        <v/>
      </c>
      <c r="FX100" t="str">
        <f t="shared" ca="1" si="411"/>
        <v/>
      </c>
      <c r="FY100" t="str">
        <f t="shared" ca="1" si="411"/>
        <v/>
      </c>
      <c r="FZ100" t="str">
        <f t="shared" ca="1" si="411"/>
        <v/>
      </c>
      <c r="GA100" t="str">
        <f t="shared" ca="1" si="411"/>
        <v/>
      </c>
      <c r="GB100" t="str">
        <f t="shared" ca="1" si="411"/>
        <v/>
      </c>
      <c r="GC100" t="str">
        <f t="shared" ca="1" si="411"/>
        <v/>
      </c>
      <c r="GD100" t="str">
        <f t="shared" ca="1" si="411"/>
        <v/>
      </c>
      <c r="GE100" t="str">
        <f t="shared" ca="1" si="411"/>
        <v/>
      </c>
      <c r="GP100">
        <v>11</v>
      </c>
      <c r="GQ100" t="str">
        <f t="shared" ca="1" si="406"/>
        <v/>
      </c>
      <c r="GR100" t="str">
        <f ca="1">_xlfn.IFNA(IF(VLOOKUP($GQ100,Tabela1[#All],6,FALSE)&lt;&gt;0,VLOOKUP($GQ100,Tabela1[#All],6,FALSE),""),"")</f>
        <v/>
      </c>
      <c r="GS100" t="str">
        <f ca="1">_xlfn.IFNA(IF(VLOOKUP($GQ100,Tabela1[#All],7,FALSE)&lt;&gt;0,VLOOKUP($GQ100,Tabela1[#All],7,FALSE),""),"")</f>
        <v/>
      </c>
      <c r="GT100" t="str">
        <f ca="1">_xlfn.IFNA(IF(VLOOKUP($GQ100,Tabela1[#All],8,FALSE)&lt;&gt;0,VLOOKUP($GQ100,Tabela1[#All],8,FALSE),""),"")</f>
        <v/>
      </c>
      <c r="GU100" t="str">
        <f ca="1">_xlfn.IFNA(IF(VLOOKUP($GQ100,Tabela1[#All],10,FALSE)&lt;&gt;"0",VLOOKUP($GQ100,Tabela1[#All],10,FALSE),""),"")</f>
        <v/>
      </c>
      <c r="GV100" t="str">
        <f t="shared" ca="1" si="326"/>
        <v/>
      </c>
      <c r="GW100" t="str">
        <f t="shared" ca="1" si="327"/>
        <v/>
      </c>
      <c r="GX100" t="str">
        <f t="shared" ca="1" si="328"/>
        <v/>
      </c>
      <c r="GY100" t="str">
        <f t="shared" ca="1" si="329"/>
        <v/>
      </c>
      <c r="GZ100" t="str">
        <f t="shared" ca="1" si="330"/>
        <v/>
      </c>
      <c r="HA100" t="str">
        <f t="shared" ca="1" si="331"/>
        <v/>
      </c>
      <c r="HB100" t="str">
        <f t="shared" ca="1" si="332"/>
        <v/>
      </c>
      <c r="HC100" t="str">
        <f t="shared" ca="1" si="360"/>
        <v/>
      </c>
      <c r="HD100" t="str">
        <f t="shared" ca="1" si="395"/>
        <v/>
      </c>
      <c r="HE100" t="str">
        <f t="shared" ca="1" si="395"/>
        <v/>
      </c>
      <c r="HF100" t="str">
        <f t="shared" ca="1" si="395"/>
        <v/>
      </c>
      <c r="HG100" t="str">
        <f ca="1">_xlfn.IFNA(IF(INDEX('Tabela kolorów'!$A$1:$AP$42,MATCH(HD100,'Tabela kolorów'!$A$1:$AP$1,0),MATCH(HE100,'Tabela kolorów'!$A$1:$A$42,0))=1,"+","-"),"")</f>
        <v/>
      </c>
      <c r="HH100" s="1" t="str">
        <f ca="1">_xlfn.IFNA(IF(INDEX('Tabela kolorów'!$A$1:$AP$42,MATCH(HD100,'Tabela kolorów'!$A$1:$AP$1,0),MATCH(HF100,'Tabela kolorów'!$A$1:$A$42,0))=1,"+","-"),"")</f>
        <v/>
      </c>
      <c r="HI100" s="1" t="str">
        <f ca="1">_xlfn.IFNA(IF(INDEX('Tabela kolorów'!$A$1:$AP$42,MATCH(HE100,'Tabela kolorów'!$A$1:$AP$1,0),MATCH(HF100,'Tabela kolorów'!$A$1:$A$42,0))=1,"+","-"),"")</f>
        <v/>
      </c>
      <c r="HJ100" t="str">
        <f t="shared" ca="1" si="376"/>
        <v/>
      </c>
      <c r="HK100" t="str">
        <f t="shared" ca="1" si="333"/>
        <v/>
      </c>
      <c r="HL100" t="str">
        <f t="shared" ca="1" si="334"/>
        <v/>
      </c>
      <c r="HO100">
        <v>94</v>
      </c>
      <c r="HP100" t="str">
        <f t="shared" ca="1" si="335"/>
        <v/>
      </c>
      <c r="HQ100" t="str">
        <f ca="1">IF(HP100&lt;&gt;"",VLOOKUP(HP100,Tabela1[],3,FALSE),"")</f>
        <v/>
      </c>
      <c r="HR100" t="str">
        <f t="shared" ca="1" si="412"/>
        <v/>
      </c>
      <c r="HS100" t="str">
        <f t="shared" ca="1" si="412"/>
        <v/>
      </c>
      <c r="HT100" t="str">
        <f t="shared" ca="1" si="412"/>
        <v/>
      </c>
      <c r="HU100" t="str">
        <f t="shared" ca="1" si="412"/>
        <v/>
      </c>
      <c r="HV100" t="str">
        <f t="shared" ca="1" si="412"/>
        <v/>
      </c>
      <c r="HW100" t="str">
        <f t="shared" ca="1" si="412"/>
        <v/>
      </c>
      <c r="HX100" t="str">
        <f t="shared" ca="1" si="412"/>
        <v/>
      </c>
      <c r="HY100" t="str">
        <f t="shared" ca="1" si="412"/>
        <v/>
      </c>
      <c r="IJ100">
        <v>11</v>
      </c>
      <c r="IK100" t="str">
        <f t="shared" ca="1" si="407"/>
        <v/>
      </c>
      <c r="IL100" t="str">
        <f ca="1">_xlfn.IFNA(IF(VLOOKUP($IK100,Tabela1[#All],6,FALSE)&lt;&gt;0,VLOOKUP($IK100,Tabela1[#All],6,FALSE),""),"")</f>
        <v/>
      </c>
      <c r="IM100" t="str">
        <f ca="1">_xlfn.IFNA(IF(VLOOKUP($IK100,Tabela1[#All],7,FALSE)&lt;&gt;0,VLOOKUP($IK100,Tabela1[#All],7,FALSE),""),"")</f>
        <v/>
      </c>
      <c r="IN100" t="str">
        <f ca="1">_xlfn.IFNA(IF(VLOOKUP($IK100,Tabela1[#All],8,FALSE)&lt;&gt;0,VLOOKUP($IK100,Tabela1[#All],8,FALSE),""),"")</f>
        <v/>
      </c>
      <c r="IO100" t="str">
        <f ca="1">_xlfn.IFNA(IF(VLOOKUP($IK100,Tabela1[#All],10,FALSE)&lt;&gt;"0",VLOOKUP($IK100,Tabela1[#All],10,FALSE),""),"")</f>
        <v/>
      </c>
      <c r="IP100" t="str">
        <f t="shared" ca="1" si="337"/>
        <v/>
      </c>
      <c r="IQ100" t="str">
        <f t="shared" ca="1" si="338"/>
        <v/>
      </c>
      <c r="IR100" t="str">
        <f t="shared" ca="1" si="339"/>
        <v/>
      </c>
      <c r="IS100" t="str">
        <f t="shared" ca="1" si="340"/>
        <v/>
      </c>
      <c r="IT100" t="str">
        <f t="shared" ca="1" si="341"/>
        <v/>
      </c>
      <c r="IU100" t="str">
        <f t="shared" ca="1" si="342"/>
        <v/>
      </c>
      <c r="IV100" t="str">
        <f t="shared" ca="1" si="343"/>
        <v/>
      </c>
      <c r="IW100" t="str">
        <f t="shared" ca="1" si="361"/>
        <v/>
      </c>
      <c r="IX100" t="str">
        <f t="shared" ca="1" si="397"/>
        <v/>
      </c>
      <c r="IY100" t="str">
        <f t="shared" ca="1" si="397"/>
        <v/>
      </c>
      <c r="IZ100" t="str">
        <f t="shared" ca="1" si="397"/>
        <v/>
      </c>
      <c r="JA100" t="str">
        <f ca="1">_xlfn.IFNA(IF(INDEX('Tabela kolorów'!$A$1:$AP$42,MATCH(IX100,'Tabela kolorów'!$A$1:$AP$1,0),MATCH(IY100,'Tabela kolorów'!$A$1:$A$42,0))=1,"+","-"),"")</f>
        <v/>
      </c>
      <c r="JB100" s="1" t="str">
        <f ca="1">_xlfn.IFNA(IF(INDEX('Tabela kolorów'!$A$1:$AP$42,MATCH(IX100,'Tabela kolorów'!$A$1:$AP$1,0),MATCH(IZ100,'Tabela kolorów'!$A$1:$A$42,0))=1,"+","-"),"")</f>
        <v/>
      </c>
      <c r="JC100" s="1" t="str">
        <f ca="1">_xlfn.IFNA(IF(INDEX('Tabela kolorów'!$A$1:$AP$42,MATCH(IY100,'Tabela kolorów'!$A$1:$AP$1,0),MATCH(IZ100,'Tabela kolorów'!$A$1:$A$42,0))=1,"+","-"),"")</f>
        <v/>
      </c>
      <c r="JD100" t="str">
        <f t="shared" ca="1" si="377"/>
        <v/>
      </c>
      <c r="JE100" t="str">
        <f t="shared" ca="1" si="344"/>
        <v/>
      </c>
      <c r="JF100" t="str">
        <f t="shared" ca="1" si="345"/>
        <v/>
      </c>
      <c r="JI100">
        <v>94</v>
      </c>
      <c r="JJ100" t="str">
        <f t="shared" ca="1" si="346"/>
        <v/>
      </c>
      <c r="JK100" t="str">
        <f ca="1">IF(JJ100&lt;&gt;"",VLOOKUP(JJ100,Tabela1[],3,FALSE),"")</f>
        <v/>
      </c>
      <c r="JL100" t="str">
        <f t="shared" ca="1" si="413"/>
        <v/>
      </c>
      <c r="JM100" t="str">
        <f t="shared" ca="1" si="413"/>
        <v/>
      </c>
      <c r="JN100" t="str">
        <f t="shared" ca="1" si="413"/>
        <v/>
      </c>
      <c r="JO100" t="str">
        <f t="shared" ca="1" si="413"/>
        <v/>
      </c>
      <c r="JP100" t="str">
        <f t="shared" ca="1" si="413"/>
        <v/>
      </c>
      <c r="JQ100" t="str">
        <f t="shared" ca="1" si="413"/>
        <v/>
      </c>
      <c r="JR100" t="str">
        <f t="shared" ca="1" si="413"/>
        <v/>
      </c>
      <c r="JS100" t="str">
        <f t="shared" ca="1" si="413"/>
        <v/>
      </c>
      <c r="KD100">
        <v>11</v>
      </c>
      <c r="KE100" t="str">
        <f t="shared" ca="1" si="408"/>
        <v/>
      </c>
      <c r="KF100" t="str">
        <f ca="1">_xlfn.IFNA(IF(VLOOKUP($KE100,Tabela1[#All],6,FALSE)&lt;&gt;0,VLOOKUP($KE100,Tabela1[#All],6,FALSE),""),"")</f>
        <v/>
      </c>
      <c r="KG100" t="str">
        <f ca="1">_xlfn.IFNA(IF(VLOOKUP($KE100,Tabela1[#All],7,FALSE)&lt;&gt;0,VLOOKUP($KE100,Tabela1[#All],7,FALSE),""),"")</f>
        <v/>
      </c>
      <c r="KH100" t="str">
        <f ca="1">_xlfn.IFNA(IF(VLOOKUP($KE100,Tabela1[#All],8,FALSE)&lt;&gt;0,VLOOKUP($KE100,Tabela1[#All],8,FALSE),""),"")</f>
        <v/>
      </c>
      <c r="KI100" t="str">
        <f ca="1">_xlfn.IFNA(IF(VLOOKUP($KE100,Tabela1[#All],10,FALSE)&lt;&gt;"0",VLOOKUP($KE100,Tabela1[#All],10,FALSE),""),"")</f>
        <v/>
      </c>
      <c r="KJ100" t="str">
        <f t="shared" ca="1" si="362"/>
        <v/>
      </c>
      <c r="KK100" t="str">
        <f t="shared" ca="1" si="363"/>
        <v/>
      </c>
      <c r="KL100" t="str">
        <f t="shared" ca="1" si="364"/>
        <v/>
      </c>
      <c r="KM100" t="str">
        <f t="shared" ca="1" si="348"/>
        <v/>
      </c>
      <c r="KN100" t="str">
        <f t="shared" ca="1" si="349"/>
        <v/>
      </c>
      <c r="KO100" t="str">
        <f t="shared" ca="1" si="350"/>
        <v/>
      </c>
      <c r="KP100" t="str">
        <f t="shared" ca="1" si="351"/>
        <v/>
      </c>
      <c r="KQ100" t="str">
        <f t="shared" ca="1" si="365"/>
        <v/>
      </c>
      <c r="KR100" t="str">
        <f t="shared" ca="1" si="399"/>
        <v/>
      </c>
      <c r="KS100" t="str">
        <f t="shared" ca="1" si="399"/>
        <v/>
      </c>
      <c r="KT100" t="str">
        <f t="shared" ca="1" si="399"/>
        <v/>
      </c>
      <c r="KU100" t="str">
        <f ca="1">_xlfn.IFNA(IF(INDEX('Tabela kolorów'!$A$1:$AP$42,MATCH(KR100,'Tabela kolorów'!$A$1:$AP$1,0),MATCH(KS100,'Tabela kolorów'!$A$1:$A$42,0))=1,"+","-"),"")</f>
        <v/>
      </c>
      <c r="KV100" s="1" t="str">
        <f ca="1">_xlfn.IFNA(IF(INDEX('Tabela kolorów'!$A$1:$AP$42,MATCH(KR100,'Tabela kolorów'!$A$1:$AP$1,0),MATCH(KT100,'Tabela kolorów'!$A$1:$A$42,0))=1,"+","-"),"")</f>
        <v/>
      </c>
      <c r="KW100" s="1" t="str">
        <f ca="1">_xlfn.IFNA(IF(INDEX('Tabela kolorów'!$A$1:$AP$42,MATCH(KS100,'Tabela kolorów'!$A$1:$AP$1,0),MATCH(KT100,'Tabela kolorów'!$A$1:$A$42,0))=1,"+","-"),"")</f>
        <v/>
      </c>
      <c r="KX100" t="str">
        <f t="shared" ca="1" si="380"/>
        <v/>
      </c>
      <c r="KY100" t="str">
        <f t="shared" ca="1" si="352"/>
        <v/>
      </c>
      <c r="KZ100" t="str">
        <f t="shared" ca="1" si="353"/>
        <v/>
      </c>
      <c r="LC100">
        <v>94</v>
      </c>
      <c r="LD100" t="str">
        <f t="shared" ca="1" si="354"/>
        <v/>
      </c>
      <c r="LE100" t="str">
        <f ca="1">IF(LD100&lt;&gt;"",VLOOKUP(LD100,Tabela1[],3,FALSE),"")</f>
        <v/>
      </c>
      <c r="LF100" t="str">
        <f t="shared" ca="1" si="414"/>
        <v/>
      </c>
      <c r="LG100" t="str">
        <f t="shared" ca="1" si="414"/>
        <v/>
      </c>
      <c r="LH100" t="str">
        <f t="shared" ca="1" si="414"/>
        <v/>
      </c>
      <c r="LI100" t="str">
        <f t="shared" ca="1" si="414"/>
        <v/>
      </c>
      <c r="LJ100" t="str">
        <f t="shared" ca="1" si="414"/>
        <v/>
      </c>
      <c r="LK100" t="str">
        <f t="shared" ca="1" si="414"/>
        <v/>
      </c>
      <c r="LL100" t="str">
        <f t="shared" ca="1" si="414"/>
        <v/>
      </c>
      <c r="LM100" t="str">
        <f t="shared" ca="1" si="414"/>
        <v/>
      </c>
    </row>
    <row r="101" spans="12:325" x14ac:dyDescent="0.3">
      <c r="L101" s="679">
        <v>10</v>
      </c>
      <c r="N101" s="672" t="str">
        <f>_xlfn.IFNA(IF(VLOOKUP($M101,Tabela1[#All],6,FALSE)&lt;&gt;0,VLOOKUP($M101,Tabela1[#All],6,FALSE),""),"")</f>
        <v/>
      </c>
      <c r="O101" s="672" t="str">
        <f>_xlfn.IFNA(IF(VLOOKUP($M101,Tabela1[#All],7,FALSE)&lt;&gt;0,VLOOKUP($M101,Tabela1[#All],7,FALSE),""),"")</f>
        <v/>
      </c>
      <c r="P101" s="672" t="str">
        <f>_xlfn.IFNA(IF(VLOOKUP($M101,Tabela1[#All],8,FALSE)&lt;&gt;0,VLOOKUP($M101,Tabela1[#All],8,FALSE),""),"")</f>
        <v/>
      </c>
      <c r="Q101" s="684" t="str">
        <f>_xlfn.IFNA(IF(VLOOKUP($M101,Tabela1[#All],10,FALSE)&lt;&gt;"0",VLOOKUP($M101,Tabela1[#All],10,FALSE),""),"")</f>
        <v/>
      </c>
      <c r="R101" s="686" t="str">
        <f t="shared" si="366"/>
        <v/>
      </c>
      <c r="S101" s="672" t="str">
        <f t="shared" si="367"/>
        <v/>
      </c>
      <c r="T101" s="672" t="str">
        <f t="shared" si="368"/>
        <v/>
      </c>
      <c r="U101" s="672" t="str">
        <f t="shared" si="369"/>
        <v/>
      </c>
      <c r="V101" s="672" t="str">
        <f t="shared" si="370"/>
        <v/>
      </c>
      <c r="W101" s="672" t="str">
        <f t="shared" si="371"/>
        <v/>
      </c>
      <c r="X101" s="687" t="str">
        <f t="shared" si="372"/>
        <v/>
      </c>
      <c r="Y101" s="686" t="str">
        <f t="shared" si="378"/>
        <v/>
      </c>
      <c r="Z101" s="672" t="str">
        <f t="shared" si="402"/>
        <v/>
      </c>
      <c r="AA101" s="672" t="str">
        <f t="shared" si="402"/>
        <v/>
      </c>
      <c r="AB101" s="679" t="str">
        <f t="shared" si="402"/>
        <v/>
      </c>
      <c r="AC101" s="685" t="str">
        <f>_xlfn.IFNA(IF(INDEX('Tabela kolorów'!$A$1:$AP$42,MATCH(Z101,'Tabela kolorów'!$A$1:$AP$1,0),MATCH(AA101,'Tabela kolorów'!$A$1:$A$42,0))=1,"+","-"),"")</f>
        <v/>
      </c>
      <c r="AD101" s="10" t="str">
        <f>_xlfn.IFNA(IF(INDEX('Tabela kolorów'!$A$1:$AP$42,MATCH(Z101,'Tabela kolorów'!$A$1:$AP$1,0),MATCH(AB101,'Tabela kolorów'!$A$1:$A$42,0))=1,"+","-"),"")</f>
        <v/>
      </c>
      <c r="AE101" s="10" t="str">
        <f>_xlfn.IFNA(IF(INDEX('Tabela kolorów'!$A$1:$AP$42,MATCH(AA101,'Tabela kolorów'!$A$1:$AP$1,0),MATCH(AB101,'Tabela kolorów'!$A$1:$A$42,0))=1,"+","-"),"")</f>
        <v/>
      </c>
      <c r="AF101" s="679" t="str">
        <f t="shared" si="379"/>
        <v/>
      </c>
      <c r="AG101" s="688" t="str">
        <f t="shared" si="373"/>
        <v/>
      </c>
      <c r="AH101" s="701" t="str">
        <f t="shared" si="374"/>
        <v/>
      </c>
      <c r="AK101" s="10">
        <v>94</v>
      </c>
      <c r="AL101" s="672" t="str">
        <f t="shared" ca="1" si="355"/>
        <v/>
      </c>
      <c r="AM101" s="672" t="str">
        <f ca="1">IF(AL101&lt;&gt;"",VLOOKUP(AL101,Tabela1[],3,FALSE),"")</f>
        <v/>
      </c>
      <c r="AN101" s="672" t="str">
        <f t="shared" ca="1" si="415"/>
        <v/>
      </c>
      <c r="AO101" s="672" t="str">
        <f t="shared" ca="1" si="415"/>
        <v/>
      </c>
      <c r="AP101" s="672" t="str">
        <f t="shared" ca="1" si="415"/>
        <v/>
      </c>
      <c r="AQ101" s="672" t="str">
        <f t="shared" ca="1" si="415"/>
        <v/>
      </c>
      <c r="AR101" s="672" t="str">
        <f t="shared" ca="1" si="415"/>
        <v/>
      </c>
      <c r="AS101" s="672" t="str">
        <f t="shared" ca="1" si="415"/>
        <v/>
      </c>
      <c r="AT101" s="672" t="str">
        <f t="shared" ca="1" si="415"/>
        <v/>
      </c>
      <c r="AU101" s="672" t="str">
        <f t="shared" ca="1" si="415"/>
        <v/>
      </c>
      <c r="BG101" s="392"/>
      <c r="BH101">
        <v>12</v>
      </c>
      <c r="BI101" t="str">
        <f t="shared" ca="1" si="403"/>
        <v/>
      </c>
      <c r="BJ101" t="str">
        <f ca="1">_xlfn.IFNA(IF(VLOOKUP($BI101,Tabela1[#All],6,FALSE)&lt;&gt;0,VLOOKUP($BI101,Tabela1[#All],6,FALSE),""),"")</f>
        <v/>
      </c>
      <c r="BK101" t="str">
        <f ca="1">_xlfn.IFNA(IF(VLOOKUP($BI101,Tabela1[#All],7,FALSE)&lt;&gt;0,VLOOKUP($BI101,Tabela1[#All],7,FALSE),""),"")</f>
        <v/>
      </c>
      <c r="BL101" t="str">
        <f ca="1">_xlfn.IFNA(IF(VLOOKUP($BI101,Tabela1[#All],8,FALSE)&lt;&gt;0,VLOOKUP($BI101,Tabela1[#All],8,FALSE),""),"")</f>
        <v/>
      </c>
      <c r="BM101" t="str">
        <f ca="1">_xlfn.IFNA(IF(VLOOKUP($BI101,Tabela1[#All],10,FALSE)&lt;&gt;"0",VLOOKUP($BI101,Tabela1[#All],10,FALSE),""),"")</f>
        <v/>
      </c>
      <c r="BN101" t="str">
        <f t="shared" ca="1" si="293"/>
        <v/>
      </c>
      <c r="BO101" t="str">
        <f t="shared" ca="1" si="294"/>
        <v/>
      </c>
      <c r="BP101" t="str">
        <f t="shared" ca="1" si="295"/>
        <v/>
      </c>
      <c r="BQ101" t="str">
        <f t="shared" ca="1" si="296"/>
        <v/>
      </c>
      <c r="BR101" t="str">
        <f t="shared" ca="1" si="297"/>
        <v/>
      </c>
      <c r="BS101" t="str">
        <f t="shared" ca="1" si="298"/>
        <v/>
      </c>
      <c r="BT101" t="str">
        <f t="shared" ca="1" si="299"/>
        <v/>
      </c>
      <c r="BU101" t="str">
        <f t="shared" ca="1" si="356"/>
        <v/>
      </c>
      <c r="BV101" t="str">
        <f t="shared" ca="1" si="389"/>
        <v/>
      </c>
      <c r="BW101" t="str">
        <f t="shared" ca="1" si="389"/>
        <v/>
      </c>
      <c r="BX101" t="str">
        <f t="shared" ca="1" si="389"/>
        <v/>
      </c>
      <c r="BY101" t="str">
        <f ca="1">_xlfn.IFNA(IF(INDEX('Tabela kolorów'!$A$1:$AP$42,MATCH(BV101,'Tabela kolorów'!$A$1:$AP$1,0),MATCH(BW101,'Tabela kolorów'!$A$1:$A$42,0))=1,"+","-"),"")</f>
        <v/>
      </c>
      <c r="BZ101" s="1" t="str">
        <f ca="1">_xlfn.IFNA(IF(INDEX('Tabela kolorów'!$A$1:$AP$42,MATCH(BV101,'Tabela kolorów'!$A$1:$AP$1,0),MATCH(BX101,'Tabela kolorów'!$A$1:$A$42,0))=1,"+","-"),"")</f>
        <v/>
      </c>
      <c r="CA101" s="1" t="str">
        <f ca="1">_xlfn.IFNA(IF(INDEX('Tabela kolorów'!$A$1:$AP$42,MATCH(BW101,'Tabela kolorów'!$A$1:$AP$1,0),MATCH(BX101,'Tabela kolorów'!$A$1:$A$42,0))=1,"+","-"),"")</f>
        <v/>
      </c>
      <c r="CB101" t="str">
        <f t="shared" ca="1" si="357"/>
        <v/>
      </c>
      <c r="CC101" t="str">
        <f t="shared" ca="1" si="300"/>
        <v/>
      </c>
      <c r="CD101" t="str">
        <f t="shared" ca="1" si="301"/>
        <v/>
      </c>
      <c r="CG101">
        <v>95</v>
      </c>
      <c r="CH101" t="str">
        <f t="shared" ca="1" si="302"/>
        <v/>
      </c>
      <c r="CI101" t="str">
        <f ca="1">IF(CH101&lt;&gt;"",VLOOKUP(CH101,Tabela1[],3,FALSE),"")</f>
        <v/>
      </c>
      <c r="CJ101" t="str">
        <f t="shared" ca="1" si="409"/>
        <v/>
      </c>
      <c r="CK101" t="str">
        <f t="shared" ca="1" si="409"/>
        <v/>
      </c>
      <c r="CL101" t="str">
        <f t="shared" ca="1" si="409"/>
        <v/>
      </c>
      <c r="CM101" t="str">
        <f t="shared" ca="1" si="409"/>
        <v/>
      </c>
      <c r="CN101" t="str">
        <f t="shared" ca="1" si="409"/>
        <v/>
      </c>
      <c r="CO101" t="str">
        <f t="shared" ca="1" si="409"/>
        <v/>
      </c>
      <c r="CP101" t="str">
        <f t="shared" ca="1" si="409"/>
        <v/>
      </c>
      <c r="CQ101" t="str">
        <f t="shared" ca="1" si="409"/>
        <v/>
      </c>
      <c r="DB101">
        <v>12</v>
      </c>
      <c r="DC101" t="str">
        <f t="shared" ca="1" si="404"/>
        <v/>
      </c>
      <c r="DD101" t="str">
        <f ca="1">_xlfn.IFNA(IF(VLOOKUP($DC101,Tabela1[#All],6,FALSE)&lt;&gt;0,VLOOKUP($DC101,Tabela1[#All],6,FALSE),""),"")</f>
        <v/>
      </c>
      <c r="DE101" t="str">
        <f ca="1">_xlfn.IFNA(IF(VLOOKUP($DC101,Tabela1[#All],7,FALSE)&lt;&gt;0,VLOOKUP($DC101,Tabela1[#All],7,FALSE),""),"")</f>
        <v/>
      </c>
      <c r="DF101" t="str">
        <f ca="1">_xlfn.IFNA(IF(VLOOKUP($DC101,Tabela1[#All],8,FALSE)&lt;&gt;0,VLOOKUP($DC101,Tabela1[#All],8,FALSE),""),"")</f>
        <v/>
      </c>
      <c r="DG101" t="str">
        <f ca="1">_xlfn.IFNA(IF(VLOOKUP($DC101,Tabela1[#All],10,FALSE)&lt;&gt;"0",VLOOKUP($DC101,Tabela1[#All],10,FALSE),""),"")</f>
        <v/>
      </c>
      <c r="DH101" t="str">
        <f t="shared" ca="1" si="304"/>
        <v/>
      </c>
      <c r="DI101" t="str">
        <f t="shared" ca="1" si="305"/>
        <v/>
      </c>
      <c r="DJ101" t="str">
        <f t="shared" ca="1" si="306"/>
        <v/>
      </c>
      <c r="DK101" t="str">
        <f t="shared" ca="1" si="307"/>
        <v/>
      </c>
      <c r="DL101" t="str">
        <f t="shared" ca="1" si="308"/>
        <v/>
      </c>
      <c r="DM101" t="str">
        <f t="shared" ca="1" si="309"/>
        <v/>
      </c>
      <c r="DN101" t="str">
        <f t="shared" ca="1" si="310"/>
        <v/>
      </c>
      <c r="DO101" t="str">
        <f t="shared" ca="1" si="382"/>
        <v/>
      </c>
      <c r="DP101" t="str">
        <f t="shared" ca="1" si="391"/>
        <v/>
      </c>
      <c r="DQ101" t="str">
        <f t="shared" ca="1" si="391"/>
        <v/>
      </c>
      <c r="DR101" t="str">
        <f t="shared" ca="1" si="391"/>
        <v/>
      </c>
      <c r="DS101" t="str">
        <f ca="1">_xlfn.IFNA(IF(INDEX('Tabela kolorów'!$A$1:$AP$42,MATCH(DP101,'Tabela kolorów'!$A$1:$AP$1,0),MATCH(DQ101,'Tabela kolorów'!$A$1:$A$42,0))=1,"+","-"),"")</f>
        <v/>
      </c>
      <c r="DT101" s="1" t="str">
        <f ca="1">_xlfn.IFNA(IF(INDEX('Tabela kolorów'!$A$1:$AP$42,MATCH(DP101,'Tabela kolorów'!$A$1:$AP$1,0),MATCH(DR101,'Tabela kolorów'!$A$1:$A$42,0))=1,"+","-"),"")</f>
        <v/>
      </c>
      <c r="DU101" s="1" t="str">
        <f ca="1">_xlfn.IFNA(IF(INDEX('Tabela kolorów'!$A$1:$AP$42,MATCH(DQ101,'Tabela kolorów'!$A$1:$AP$1,0),MATCH(DR101,'Tabela kolorów'!$A$1:$A$42,0))=1,"+","-"),"")</f>
        <v/>
      </c>
      <c r="DV101" t="str">
        <f t="shared" ca="1" si="358"/>
        <v/>
      </c>
      <c r="DW101" t="str">
        <f t="shared" ca="1" si="311"/>
        <v/>
      </c>
      <c r="DX101" t="str">
        <f t="shared" ca="1" si="312"/>
        <v/>
      </c>
      <c r="EA101">
        <v>95</v>
      </c>
      <c r="EB101" t="str">
        <f t="shared" ca="1" si="313"/>
        <v/>
      </c>
      <c r="EC101" t="str">
        <f ca="1">IF(EB101&lt;&gt;"",VLOOKUP(EB101,Tabela1[],3,FALSE),"")</f>
        <v/>
      </c>
      <c r="ED101" t="str">
        <f t="shared" ca="1" si="410"/>
        <v/>
      </c>
      <c r="EE101" t="str">
        <f t="shared" ca="1" si="410"/>
        <v/>
      </c>
      <c r="EF101" t="str">
        <f t="shared" ca="1" si="410"/>
        <v/>
      </c>
      <c r="EG101" t="str">
        <f t="shared" ca="1" si="410"/>
        <v/>
      </c>
      <c r="EH101" t="str">
        <f t="shared" ca="1" si="410"/>
        <v/>
      </c>
      <c r="EI101" t="str">
        <f t="shared" ca="1" si="410"/>
        <v/>
      </c>
      <c r="EJ101" t="str">
        <f t="shared" ca="1" si="410"/>
        <v/>
      </c>
      <c r="EK101" t="str">
        <f t="shared" ca="1" si="410"/>
        <v/>
      </c>
      <c r="EV101">
        <v>12</v>
      </c>
      <c r="EW101" t="str">
        <f t="shared" ca="1" si="405"/>
        <v/>
      </c>
      <c r="EX101" t="str">
        <f ca="1">_xlfn.IFNA(IF(VLOOKUP($EW101,Tabela1[#All],6,FALSE)&lt;&gt;0,VLOOKUP($EW101,Tabela1[#All],6,FALSE),""),"")</f>
        <v/>
      </c>
      <c r="EY101" t="str">
        <f ca="1">_xlfn.IFNA(IF(VLOOKUP($EW101,Tabela1[#All],7,FALSE)&lt;&gt;0,VLOOKUP($EW101,Tabela1[#All],7,FALSE),""),"")</f>
        <v/>
      </c>
      <c r="EZ101" t="str">
        <f ca="1">_xlfn.IFNA(IF(VLOOKUP($EW101,Tabela1[#All],8,FALSE)&lt;&gt;0,VLOOKUP($EW101,Tabela1[#All],8,FALSE),""),"")</f>
        <v/>
      </c>
      <c r="FA101" t="str">
        <f ca="1">_xlfn.IFNA(IF(VLOOKUP($EW101,Tabela1[#All],10,FALSE)&lt;&gt;"0",VLOOKUP($EW101,Tabela1[#All],10,FALSE),""),"")</f>
        <v/>
      </c>
      <c r="FB101" t="str">
        <f t="shared" ca="1" si="315"/>
        <v/>
      </c>
      <c r="FC101" t="str">
        <f t="shared" ca="1" si="316"/>
        <v/>
      </c>
      <c r="FD101" t="str">
        <f t="shared" ca="1" si="317"/>
        <v/>
      </c>
      <c r="FE101" t="str">
        <f t="shared" ca="1" si="318"/>
        <v/>
      </c>
      <c r="FF101" t="str">
        <f t="shared" ca="1" si="319"/>
        <v/>
      </c>
      <c r="FG101" t="str">
        <f t="shared" ca="1" si="320"/>
        <v/>
      </c>
      <c r="FH101" t="str">
        <f t="shared" ca="1" si="321"/>
        <v/>
      </c>
      <c r="FI101" t="str">
        <f t="shared" ca="1" si="359"/>
        <v/>
      </c>
      <c r="FJ101" t="str">
        <f t="shared" ca="1" si="393"/>
        <v/>
      </c>
      <c r="FK101" t="str">
        <f t="shared" ca="1" si="393"/>
        <v/>
      </c>
      <c r="FL101" t="str">
        <f t="shared" ca="1" si="393"/>
        <v/>
      </c>
      <c r="FM101" t="str">
        <f ca="1">_xlfn.IFNA(IF(INDEX('Tabela kolorów'!$A$1:$AP$42,MATCH(FJ101,'Tabela kolorów'!$A$1:$AP$1,0),MATCH(FK101,'Tabela kolorów'!$A$1:$A$42,0))=1,"+","-"),"")</f>
        <v/>
      </c>
      <c r="FN101" s="1" t="str">
        <f ca="1">_xlfn.IFNA(IF(INDEX('Tabela kolorów'!$A$1:$AP$42,MATCH(FJ101,'Tabela kolorów'!$A$1:$AP$1,0),MATCH(FL101,'Tabela kolorów'!$A$1:$A$42,0))=1,"+","-"),"")</f>
        <v/>
      </c>
      <c r="FO101" s="1" t="str">
        <f ca="1">_xlfn.IFNA(IF(INDEX('Tabela kolorów'!$A$1:$AP$42,MATCH(FK101,'Tabela kolorów'!$A$1:$AP$1,0),MATCH(FL101,'Tabela kolorów'!$A$1:$A$42,0))=1,"+","-"),"")</f>
        <v/>
      </c>
      <c r="FP101" t="str">
        <f t="shared" ca="1" si="375"/>
        <v/>
      </c>
      <c r="FQ101" t="str">
        <f t="shared" ca="1" si="322"/>
        <v/>
      </c>
      <c r="FR101" t="str">
        <f t="shared" ca="1" si="323"/>
        <v/>
      </c>
      <c r="FU101">
        <v>95</v>
      </c>
      <c r="FV101" t="str">
        <f t="shared" ca="1" si="324"/>
        <v/>
      </c>
      <c r="FW101" t="str">
        <f ca="1">IF(FV101&lt;&gt;"",VLOOKUP(FV101,Tabela1[],3,FALSE),"")</f>
        <v/>
      </c>
      <c r="FX101" t="str">
        <f t="shared" ca="1" si="411"/>
        <v/>
      </c>
      <c r="FY101" t="str">
        <f t="shared" ca="1" si="411"/>
        <v/>
      </c>
      <c r="FZ101" t="str">
        <f t="shared" ca="1" si="411"/>
        <v/>
      </c>
      <c r="GA101" t="str">
        <f t="shared" ca="1" si="411"/>
        <v/>
      </c>
      <c r="GB101" t="str">
        <f t="shared" ca="1" si="411"/>
        <v/>
      </c>
      <c r="GC101" t="str">
        <f t="shared" ca="1" si="411"/>
        <v/>
      </c>
      <c r="GD101" t="str">
        <f t="shared" ca="1" si="411"/>
        <v/>
      </c>
      <c r="GE101" t="str">
        <f t="shared" ca="1" si="411"/>
        <v/>
      </c>
      <c r="GP101">
        <v>12</v>
      </c>
      <c r="GQ101" t="str">
        <f t="shared" ca="1" si="406"/>
        <v/>
      </c>
      <c r="GR101" t="str">
        <f ca="1">_xlfn.IFNA(IF(VLOOKUP($GQ101,Tabela1[#All],6,FALSE)&lt;&gt;0,VLOOKUP($GQ101,Tabela1[#All],6,FALSE),""),"")</f>
        <v/>
      </c>
      <c r="GS101" t="str">
        <f ca="1">_xlfn.IFNA(IF(VLOOKUP($GQ101,Tabela1[#All],7,FALSE)&lt;&gt;0,VLOOKUP($GQ101,Tabela1[#All],7,FALSE),""),"")</f>
        <v/>
      </c>
      <c r="GT101" t="str">
        <f ca="1">_xlfn.IFNA(IF(VLOOKUP($GQ101,Tabela1[#All],8,FALSE)&lt;&gt;0,VLOOKUP($GQ101,Tabela1[#All],8,FALSE),""),"")</f>
        <v/>
      </c>
      <c r="GU101" t="str">
        <f ca="1">_xlfn.IFNA(IF(VLOOKUP($GQ101,Tabela1[#All],10,FALSE)&lt;&gt;"0",VLOOKUP($GQ101,Tabela1[#All],10,FALSE),""),"")</f>
        <v/>
      </c>
      <c r="GV101" t="str">
        <f t="shared" ca="1" si="326"/>
        <v/>
      </c>
      <c r="GW101" t="str">
        <f t="shared" ca="1" si="327"/>
        <v/>
      </c>
      <c r="GX101" t="str">
        <f t="shared" ca="1" si="328"/>
        <v/>
      </c>
      <c r="GY101" t="str">
        <f t="shared" ca="1" si="329"/>
        <v/>
      </c>
      <c r="GZ101" t="str">
        <f t="shared" ca="1" si="330"/>
        <v/>
      </c>
      <c r="HA101" t="str">
        <f t="shared" ca="1" si="331"/>
        <v/>
      </c>
      <c r="HB101" t="str">
        <f t="shared" ca="1" si="332"/>
        <v/>
      </c>
      <c r="HC101" t="str">
        <f t="shared" ca="1" si="360"/>
        <v/>
      </c>
      <c r="HD101" t="str">
        <f t="shared" ca="1" si="395"/>
        <v/>
      </c>
      <c r="HE101" t="str">
        <f t="shared" ca="1" si="395"/>
        <v/>
      </c>
      <c r="HF101" t="str">
        <f t="shared" ca="1" si="395"/>
        <v/>
      </c>
      <c r="HG101" t="str">
        <f ca="1">_xlfn.IFNA(IF(INDEX('Tabela kolorów'!$A$1:$AP$42,MATCH(HD101,'Tabela kolorów'!$A$1:$AP$1,0),MATCH(HE101,'Tabela kolorów'!$A$1:$A$42,0))=1,"+","-"),"")</f>
        <v/>
      </c>
      <c r="HH101" s="1" t="str">
        <f ca="1">_xlfn.IFNA(IF(INDEX('Tabela kolorów'!$A$1:$AP$42,MATCH(HD101,'Tabela kolorów'!$A$1:$AP$1,0),MATCH(HF101,'Tabela kolorów'!$A$1:$A$42,0))=1,"+","-"),"")</f>
        <v/>
      </c>
      <c r="HI101" s="1" t="str">
        <f ca="1">_xlfn.IFNA(IF(INDEX('Tabela kolorów'!$A$1:$AP$42,MATCH(HE101,'Tabela kolorów'!$A$1:$AP$1,0),MATCH(HF101,'Tabela kolorów'!$A$1:$A$42,0))=1,"+","-"),"")</f>
        <v/>
      </c>
      <c r="HJ101" t="str">
        <f t="shared" ca="1" si="376"/>
        <v/>
      </c>
      <c r="HK101" t="str">
        <f t="shared" ca="1" si="333"/>
        <v/>
      </c>
      <c r="HL101" t="str">
        <f t="shared" ca="1" si="334"/>
        <v/>
      </c>
      <c r="HO101">
        <v>95</v>
      </c>
      <c r="HP101" t="str">
        <f t="shared" ca="1" si="335"/>
        <v/>
      </c>
      <c r="HQ101" t="str">
        <f ca="1">IF(HP101&lt;&gt;"",VLOOKUP(HP101,Tabela1[],3,FALSE),"")</f>
        <v/>
      </c>
      <c r="HR101" t="str">
        <f t="shared" ca="1" si="412"/>
        <v/>
      </c>
      <c r="HS101" t="str">
        <f t="shared" ca="1" si="412"/>
        <v/>
      </c>
      <c r="HT101" t="str">
        <f t="shared" ca="1" si="412"/>
        <v/>
      </c>
      <c r="HU101" t="str">
        <f t="shared" ca="1" si="412"/>
        <v/>
      </c>
      <c r="HV101" t="str">
        <f t="shared" ca="1" si="412"/>
        <v/>
      </c>
      <c r="HW101" t="str">
        <f t="shared" ca="1" si="412"/>
        <v/>
      </c>
      <c r="HX101" t="str">
        <f t="shared" ca="1" si="412"/>
        <v/>
      </c>
      <c r="HY101" t="str">
        <f t="shared" ca="1" si="412"/>
        <v/>
      </c>
      <c r="IJ101">
        <v>12</v>
      </c>
      <c r="IK101" t="str">
        <f t="shared" ca="1" si="407"/>
        <v/>
      </c>
      <c r="IL101" t="str">
        <f ca="1">_xlfn.IFNA(IF(VLOOKUP($IK101,Tabela1[#All],6,FALSE)&lt;&gt;0,VLOOKUP($IK101,Tabela1[#All],6,FALSE),""),"")</f>
        <v/>
      </c>
      <c r="IM101" t="str">
        <f ca="1">_xlfn.IFNA(IF(VLOOKUP($IK101,Tabela1[#All],7,FALSE)&lt;&gt;0,VLOOKUP($IK101,Tabela1[#All],7,FALSE),""),"")</f>
        <v/>
      </c>
      <c r="IN101" t="str">
        <f ca="1">_xlfn.IFNA(IF(VLOOKUP($IK101,Tabela1[#All],8,FALSE)&lt;&gt;0,VLOOKUP($IK101,Tabela1[#All],8,FALSE),""),"")</f>
        <v/>
      </c>
      <c r="IO101" t="str">
        <f ca="1">_xlfn.IFNA(IF(VLOOKUP($IK101,Tabela1[#All],10,FALSE)&lt;&gt;"0",VLOOKUP($IK101,Tabela1[#All],10,FALSE),""),"")</f>
        <v/>
      </c>
      <c r="IP101" t="str">
        <f t="shared" ca="1" si="337"/>
        <v/>
      </c>
      <c r="IQ101" t="str">
        <f t="shared" ca="1" si="338"/>
        <v/>
      </c>
      <c r="IR101" t="str">
        <f t="shared" ca="1" si="339"/>
        <v/>
      </c>
      <c r="IS101" t="str">
        <f t="shared" ca="1" si="340"/>
        <v/>
      </c>
      <c r="IT101" t="str">
        <f t="shared" ca="1" si="341"/>
        <v/>
      </c>
      <c r="IU101" t="str">
        <f t="shared" ca="1" si="342"/>
        <v/>
      </c>
      <c r="IV101" t="str">
        <f t="shared" ca="1" si="343"/>
        <v/>
      </c>
      <c r="IW101" t="str">
        <f t="shared" ca="1" si="361"/>
        <v/>
      </c>
      <c r="IX101" t="str">
        <f t="shared" ca="1" si="397"/>
        <v/>
      </c>
      <c r="IY101" t="str">
        <f t="shared" ca="1" si="397"/>
        <v/>
      </c>
      <c r="IZ101" t="str">
        <f t="shared" ca="1" si="397"/>
        <v/>
      </c>
      <c r="JA101" t="str">
        <f ca="1">_xlfn.IFNA(IF(INDEX('Tabela kolorów'!$A$1:$AP$42,MATCH(IX101,'Tabela kolorów'!$A$1:$AP$1,0),MATCH(IY101,'Tabela kolorów'!$A$1:$A$42,0))=1,"+","-"),"")</f>
        <v/>
      </c>
      <c r="JB101" s="1" t="str">
        <f ca="1">_xlfn.IFNA(IF(INDEX('Tabela kolorów'!$A$1:$AP$42,MATCH(IX101,'Tabela kolorów'!$A$1:$AP$1,0),MATCH(IZ101,'Tabela kolorów'!$A$1:$A$42,0))=1,"+","-"),"")</f>
        <v/>
      </c>
      <c r="JC101" s="1" t="str">
        <f ca="1">_xlfn.IFNA(IF(INDEX('Tabela kolorów'!$A$1:$AP$42,MATCH(IY101,'Tabela kolorów'!$A$1:$AP$1,0),MATCH(IZ101,'Tabela kolorów'!$A$1:$A$42,0))=1,"+","-"),"")</f>
        <v/>
      </c>
      <c r="JD101" t="str">
        <f t="shared" ca="1" si="377"/>
        <v/>
      </c>
      <c r="JE101" t="str">
        <f t="shared" ca="1" si="344"/>
        <v/>
      </c>
      <c r="JF101" t="str">
        <f t="shared" ca="1" si="345"/>
        <v/>
      </c>
      <c r="JI101">
        <v>95</v>
      </c>
      <c r="JJ101" t="str">
        <f t="shared" ca="1" si="346"/>
        <v/>
      </c>
      <c r="JK101" t="str">
        <f ca="1">IF(JJ101&lt;&gt;"",VLOOKUP(JJ101,Tabela1[],3,FALSE),"")</f>
        <v/>
      </c>
      <c r="JL101" t="str">
        <f t="shared" ca="1" si="413"/>
        <v/>
      </c>
      <c r="JM101" t="str">
        <f t="shared" ca="1" si="413"/>
        <v/>
      </c>
      <c r="JN101" t="str">
        <f t="shared" ca="1" si="413"/>
        <v/>
      </c>
      <c r="JO101" t="str">
        <f t="shared" ca="1" si="413"/>
        <v/>
      </c>
      <c r="JP101" t="str">
        <f t="shared" ca="1" si="413"/>
        <v/>
      </c>
      <c r="JQ101" t="str">
        <f t="shared" ca="1" si="413"/>
        <v/>
      </c>
      <c r="JR101" t="str">
        <f t="shared" ca="1" si="413"/>
        <v/>
      </c>
      <c r="JS101" t="str">
        <f t="shared" ca="1" si="413"/>
        <v/>
      </c>
      <c r="KD101">
        <v>12</v>
      </c>
      <c r="KE101" t="str">
        <f t="shared" ca="1" si="408"/>
        <v/>
      </c>
      <c r="KF101" t="str">
        <f ca="1">_xlfn.IFNA(IF(VLOOKUP($KE101,Tabela1[#All],6,FALSE)&lt;&gt;0,VLOOKUP($KE101,Tabela1[#All],6,FALSE),""),"")</f>
        <v/>
      </c>
      <c r="KG101" t="str">
        <f ca="1">_xlfn.IFNA(IF(VLOOKUP($KE101,Tabela1[#All],7,FALSE)&lt;&gt;0,VLOOKUP($KE101,Tabela1[#All],7,FALSE),""),"")</f>
        <v/>
      </c>
      <c r="KH101" t="str">
        <f ca="1">_xlfn.IFNA(IF(VLOOKUP($KE101,Tabela1[#All],8,FALSE)&lt;&gt;0,VLOOKUP($KE101,Tabela1[#All],8,FALSE),""),"")</f>
        <v/>
      </c>
      <c r="KI101" t="str">
        <f ca="1">_xlfn.IFNA(IF(VLOOKUP($KE101,Tabela1[#All],10,FALSE)&lt;&gt;"0",VLOOKUP($KE101,Tabela1[#All],10,FALSE),""),"")</f>
        <v/>
      </c>
      <c r="KJ101" t="str">
        <f t="shared" ca="1" si="362"/>
        <v/>
      </c>
      <c r="KK101" t="str">
        <f t="shared" ca="1" si="363"/>
        <v/>
      </c>
      <c r="KL101" t="str">
        <f t="shared" ca="1" si="364"/>
        <v/>
      </c>
      <c r="KM101" t="str">
        <f t="shared" ca="1" si="348"/>
        <v/>
      </c>
      <c r="KN101" t="str">
        <f t="shared" ca="1" si="349"/>
        <v/>
      </c>
      <c r="KO101" t="str">
        <f t="shared" ca="1" si="350"/>
        <v/>
      </c>
      <c r="KP101" t="str">
        <f t="shared" ca="1" si="351"/>
        <v/>
      </c>
      <c r="KQ101" t="str">
        <f t="shared" ca="1" si="365"/>
        <v/>
      </c>
      <c r="KR101" t="str">
        <f t="shared" ca="1" si="399"/>
        <v/>
      </c>
      <c r="KS101" t="str">
        <f t="shared" ca="1" si="399"/>
        <v/>
      </c>
      <c r="KT101" t="str">
        <f t="shared" ca="1" si="399"/>
        <v/>
      </c>
      <c r="KU101" t="str">
        <f ca="1">_xlfn.IFNA(IF(INDEX('Tabela kolorów'!$A$1:$AP$42,MATCH(KR101,'Tabela kolorów'!$A$1:$AP$1,0),MATCH(KS101,'Tabela kolorów'!$A$1:$A$42,0))=1,"+","-"),"")</f>
        <v/>
      </c>
      <c r="KV101" s="1" t="str">
        <f ca="1">_xlfn.IFNA(IF(INDEX('Tabela kolorów'!$A$1:$AP$42,MATCH(KR101,'Tabela kolorów'!$A$1:$AP$1,0),MATCH(KT101,'Tabela kolorów'!$A$1:$A$42,0))=1,"+","-"),"")</f>
        <v/>
      </c>
      <c r="KW101" s="1" t="str">
        <f ca="1">_xlfn.IFNA(IF(INDEX('Tabela kolorów'!$A$1:$AP$42,MATCH(KS101,'Tabela kolorów'!$A$1:$AP$1,0),MATCH(KT101,'Tabela kolorów'!$A$1:$A$42,0))=1,"+","-"),"")</f>
        <v/>
      </c>
      <c r="KX101" t="str">
        <f t="shared" ca="1" si="380"/>
        <v/>
      </c>
      <c r="KY101" t="str">
        <f t="shared" ca="1" si="352"/>
        <v/>
      </c>
      <c r="KZ101" t="str">
        <f t="shared" ca="1" si="353"/>
        <v/>
      </c>
      <c r="LC101">
        <v>95</v>
      </c>
      <c r="LD101" t="str">
        <f t="shared" ca="1" si="354"/>
        <v/>
      </c>
      <c r="LE101" t="str">
        <f ca="1">IF(LD101&lt;&gt;"",VLOOKUP(LD101,Tabela1[],3,FALSE),"")</f>
        <v/>
      </c>
      <c r="LF101" t="str">
        <f t="shared" ca="1" si="414"/>
        <v/>
      </c>
      <c r="LG101" t="str">
        <f t="shared" ca="1" si="414"/>
        <v/>
      </c>
      <c r="LH101" t="str">
        <f t="shared" ca="1" si="414"/>
        <v/>
      </c>
      <c r="LI101" t="str">
        <f t="shared" ca="1" si="414"/>
        <v/>
      </c>
      <c r="LJ101" t="str">
        <f t="shared" ca="1" si="414"/>
        <v/>
      </c>
      <c r="LK101" t="str">
        <f t="shared" ca="1" si="414"/>
        <v/>
      </c>
      <c r="LL101" t="str">
        <f t="shared" ca="1" si="414"/>
        <v/>
      </c>
      <c r="LM101" t="str">
        <f t="shared" ca="1" si="414"/>
        <v/>
      </c>
    </row>
    <row r="102" spans="12:325" x14ac:dyDescent="0.3">
      <c r="L102" s="679">
        <v>11</v>
      </c>
      <c r="N102" s="672" t="str">
        <f>_xlfn.IFNA(IF(VLOOKUP($M102,Tabela1[#All],6,FALSE)&lt;&gt;0,VLOOKUP($M102,Tabela1[#All],6,FALSE),""),"")</f>
        <v/>
      </c>
      <c r="O102" s="672" t="str">
        <f>_xlfn.IFNA(IF(VLOOKUP($M102,Tabela1[#All],7,FALSE)&lt;&gt;0,VLOOKUP($M102,Tabela1[#All],7,FALSE),""),"")</f>
        <v/>
      </c>
      <c r="P102" s="672" t="str">
        <f>_xlfn.IFNA(IF(VLOOKUP($M102,Tabela1[#All],8,FALSE)&lt;&gt;0,VLOOKUP($M102,Tabela1[#All],8,FALSE),""),"")</f>
        <v/>
      </c>
      <c r="Q102" s="684" t="str">
        <f>_xlfn.IFNA(IF(VLOOKUP($M102,Tabela1[#All],10,FALSE)&lt;&gt;"0",VLOOKUP($M102,Tabela1[#All],10,FALSE),""),"")</f>
        <v/>
      </c>
      <c r="R102" s="686" t="str">
        <f t="shared" si="366"/>
        <v/>
      </c>
      <c r="S102" s="672" t="str">
        <f t="shared" si="367"/>
        <v/>
      </c>
      <c r="T102" s="672" t="str">
        <f t="shared" si="368"/>
        <v/>
      </c>
      <c r="U102" s="672" t="str">
        <f t="shared" si="369"/>
        <v/>
      </c>
      <c r="V102" s="672" t="str">
        <f t="shared" si="370"/>
        <v/>
      </c>
      <c r="W102" s="672" t="str">
        <f t="shared" si="371"/>
        <v/>
      </c>
      <c r="X102" s="687" t="str">
        <f t="shared" si="372"/>
        <v/>
      </c>
      <c r="Y102" s="686" t="str">
        <f t="shared" si="378"/>
        <v/>
      </c>
      <c r="Z102" s="672" t="str">
        <f t="shared" si="402"/>
        <v/>
      </c>
      <c r="AA102" s="672" t="str">
        <f t="shared" si="402"/>
        <v/>
      </c>
      <c r="AB102" s="679" t="str">
        <f t="shared" si="402"/>
        <v/>
      </c>
      <c r="AC102" s="685" t="str">
        <f>_xlfn.IFNA(IF(INDEX('Tabela kolorów'!$A$1:$AP$42,MATCH(Z102,'Tabela kolorów'!$A$1:$AP$1,0),MATCH(AA102,'Tabela kolorów'!$A$1:$A$42,0))=1,"+","-"),"")</f>
        <v/>
      </c>
      <c r="AD102" s="10" t="str">
        <f>_xlfn.IFNA(IF(INDEX('Tabela kolorów'!$A$1:$AP$42,MATCH(Z102,'Tabela kolorów'!$A$1:$AP$1,0),MATCH(AB102,'Tabela kolorów'!$A$1:$A$42,0))=1,"+","-"),"")</f>
        <v/>
      </c>
      <c r="AE102" s="10" t="str">
        <f>_xlfn.IFNA(IF(INDEX('Tabela kolorów'!$A$1:$AP$42,MATCH(AA102,'Tabela kolorów'!$A$1:$AP$1,0),MATCH(AB102,'Tabela kolorów'!$A$1:$A$42,0))=1,"+","-"),"")</f>
        <v/>
      </c>
      <c r="AF102" s="679" t="str">
        <f t="shared" si="379"/>
        <v/>
      </c>
      <c r="AG102" s="688" t="str">
        <f t="shared" si="373"/>
        <v/>
      </c>
      <c r="AH102" s="701" t="str">
        <f t="shared" si="374"/>
        <v/>
      </c>
      <c r="AK102" s="10">
        <v>95</v>
      </c>
      <c r="AL102" s="672" t="str">
        <f t="shared" ca="1" si="355"/>
        <v/>
      </c>
      <c r="AM102" s="672" t="str">
        <f ca="1">IF(AL102&lt;&gt;"",VLOOKUP(AL102,Tabela1[],3,FALSE),"")</f>
        <v/>
      </c>
      <c r="AN102" s="672" t="str">
        <f t="shared" ca="1" si="415"/>
        <v/>
      </c>
      <c r="AO102" s="672" t="str">
        <f t="shared" ca="1" si="415"/>
        <v/>
      </c>
      <c r="AP102" s="672" t="str">
        <f t="shared" ca="1" si="415"/>
        <v/>
      </c>
      <c r="AQ102" s="672" t="str">
        <f t="shared" ca="1" si="415"/>
        <v/>
      </c>
      <c r="AR102" s="672" t="str">
        <f t="shared" ca="1" si="415"/>
        <v/>
      </c>
      <c r="AS102" s="672" t="str">
        <f t="shared" ca="1" si="415"/>
        <v/>
      </c>
      <c r="AT102" s="672" t="str">
        <f t="shared" ca="1" si="415"/>
        <v/>
      </c>
      <c r="AU102" s="672" t="str">
        <f t="shared" ca="1" si="415"/>
        <v/>
      </c>
      <c r="BG102" s="392"/>
      <c r="BH102">
        <v>13</v>
      </c>
      <c r="BI102" t="str">
        <f t="shared" ca="1" si="403"/>
        <v/>
      </c>
      <c r="BJ102" t="str">
        <f ca="1">_xlfn.IFNA(IF(VLOOKUP($BI102,Tabela1[#All],6,FALSE)&lt;&gt;0,VLOOKUP($BI102,Tabela1[#All],6,FALSE),""),"")</f>
        <v/>
      </c>
      <c r="BK102" t="str">
        <f ca="1">_xlfn.IFNA(IF(VLOOKUP($BI102,Tabela1[#All],7,FALSE)&lt;&gt;0,VLOOKUP($BI102,Tabela1[#All],7,FALSE),""),"")</f>
        <v/>
      </c>
      <c r="BL102" t="str">
        <f ca="1">_xlfn.IFNA(IF(VLOOKUP($BI102,Tabela1[#All],8,FALSE)&lt;&gt;0,VLOOKUP($BI102,Tabela1[#All],8,FALSE),""),"")</f>
        <v/>
      </c>
      <c r="BM102" t="str">
        <f ca="1">_xlfn.IFNA(IF(VLOOKUP($BI102,Tabela1[#All],10,FALSE)&lt;&gt;"0",VLOOKUP($BI102,Tabela1[#All],10,FALSE),""),"")</f>
        <v/>
      </c>
      <c r="BN102" t="str">
        <f t="shared" ref="BN102:BN133" ca="1" si="416">IF($BI102&lt;&gt;"",$BJ$2,"")</f>
        <v/>
      </c>
      <c r="BO102" t="str">
        <f t="shared" ref="BO102:BO133" ca="1" si="417">IF(BI102&lt;&gt;"",$BK$2,"")</f>
        <v/>
      </c>
      <c r="BP102" t="str">
        <f t="shared" ref="BP102:BP133" ca="1" si="418">IF(BI102&lt;&gt;"",$BL$2,"")</f>
        <v/>
      </c>
      <c r="BQ102" t="str">
        <f t="shared" ref="BQ102:BQ133" ca="1" si="419">IF(AND(BJ102&lt;&gt;$BJ$2,BJ102&lt;&gt;$BK$2,BJ102&lt;&gt;$BL$2),BJ102,"")</f>
        <v/>
      </c>
      <c r="BR102" t="str">
        <f t="shared" ref="BR102:BR133" ca="1" si="420">IF(AND(BK102&lt;&gt;$BJ$2,BK102&lt;&gt;$BK$2,BK102&lt;&gt;$BL$2),BK102,"")</f>
        <v/>
      </c>
      <c r="BS102" t="str">
        <f t="shared" ref="BS102:BS133" ca="1" si="421">IF(AND(BL102&lt;&gt;$BJ$2,BL102&lt;&gt;$BK$2,BL102&lt;&gt;$BL$2),BL102,"")</f>
        <v/>
      </c>
      <c r="BT102" t="str">
        <f t="shared" ref="BT102:BT133" ca="1" si="422">IF(BI102&lt;&gt;"",6-COUNTBLANK(BN102:BS102),"")</f>
        <v/>
      </c>
      <c r="BU102" t="str">
        <f t="shared" ca="1" si="356"/>
        <v/>
      </c>
      <c r="BV102" t="str">
        <f t="shared" ca="1" si="389"/>
        <v/>
      </c>
      <c r="BW102" t="str">
        <f t="shared" ca="1" si="389"/>
        <v/>
      </c>
      <c r="BX102" t="str">
        <f t="shared" ca="1" si="389"/>
        <v/>
      </c>
      <c r="BY102" t="str">
        <f ca="1">_xlfn.IFNA(IF(INDEX('Tabela kolorów'!$A$1:$AP$42,MATCH(BV102,'Tabela kolorów'!$A$1:$AP$1,0),MATCH(BW102,'Tabela kolorów'!$A$1:$A$42,0))=1,"+","-"),"")</f>
        <v/>
      </c>
      <c r="BZ102" s="1" t="str">
        <f ca="1">_xlfn.IFNA(IF(INDEX('Tabela kolorów'!$A$1:$AP$42,MATCH(BV102,'Tabela kolorów'!$A$1:$AP$1,0),MATCH(BX102,'Tabela kolorów'!$A$1:$A$42,0))=1,"+","-"),"")</f>
        <v/>
      </c>
      <c r="CA102" s="1" t="str">
        <f ca="1">_xlfn.IFNA(IF(INDEX('Tabela kolorów'!$A$1:$AP$42,MATCH(BW102,'Tabela kolorów'!$A$1:$AP$1,0),MATCH(BX102,'Tabela kolorów'!$A$1:$A$42,0))=1,"+","-"),"")</f>
        <v/>
      </c>
      <c r="CB102" t="str">
        <f t="shared" ca="1" si="357"/>
        <v/>
      </c>
      <c r="CC102" t="str">
        <f t="shared" ref="CC102:CC133" ca="1" si="423">IF(CB102="Dopasowane",IF(IF(BM102="Tak",1,0)+IF($BM$2="Tak",1,0)&lt;=1,"Dopasowane","Nie dopasowane"),"")</f>
        <v/>
      </c>
      <c r="CD102" t="str">
        <f t="shared" ref="CD102:CD133" ca="1" si="424">IF(CC102="Dopasowane",BI102,"")</f>
        <v/>
      </c>
      <c r="CG102">
        <v>96</v>
      </c>
      <c r="CH102" t="str">
        <f t="shared" ca="1" si="302"/>
        <v/>
      </c>
      <c r="CI102" t="str">
        <f ca="1">IF(CH102&lt;&gt;"",VLOOKUP(CH102,Tabela1[],3,FALSE),"")</f>
        <v/>
      </c>
      <c r="CJ102" t="str">
        <f t="shared" ca="1" si="409"/>
        <v/>
      </c>
      <c r="CK102" t="str">
        <f t="shared" ca="1" si="409"/>
        <v/>
      </c>
      <c r="CL102" t="str">
        <f t="shared" ca="1" si="409"/>
        <v/>
      </c>
      <c r="CM102" t="str">
        <f t="shared" ca="1" si="409"/>
        <v/>
      </c>
      <c r="CN102" t="str">
        <f t="shared" ca="1" si="409"/>
        <v/>
      </c>
      <c r="CO102" t="str">
        <f t="shared" ca="1" si="409"/>
        <v/>
      </c>
      <c r="CP102" t="str">
        <f t="shared" ca="1" si="409"/>
        <v/>
      </c>
      <c r="CQ102" t="str">
        <f t="shared" ca="1" si="409"/>
        <v/>
      </c>
      <c r="DB102">
        <v>13</v>
      </c>
      <c r="DC102" t="str">
        <f t="shared" ca="1" si="404"/>
        <v/>
      </c>
      <c r="DD102" t="str">
        <f ca="1">_xlfn.IFNA(IF(VLOOKUP($DC102,Tabela1[#All],6,FALSE)&lt;&gt;0,VLOOKUP($DC102,Tabela1[#All],6,FALSE),""),"")</f>
        <v/>
      </c>
      <c r="DE102" t="str">
        <f ca="1">_xlfn.IFNA(IF(VLOOKUP($DC102,Tabela1[#All],7,FALSE)&lt;&gt;0,VLOOKUP($DC102,Tabela1[#All],7,FALSE),""),"")</f>
        <v/>
      </c>
      <c r="DF102" t="str">
        <f ca="1">_xlfn.IFNA(IF(VLOOKUP($DC102,Tabela1[#All],8,FALSE)&lt;&gt;0,VLOOKUP($DC102,Tabela1[#All],8,FALSE),""),"")</f>
        <v/>
      </c>
      <c r="DG102" t="str">
        <f ca="1">_xlfn.IFNA(IF(VLOOKUP($DC102,Tabela1[#All],10,FALSE)&lt;&gt;"0",VLOOKUP($DC102,Tabela1[#All],10,FALSE),""),"")</f>
        <v/>
      </c>
      <c r="DH102" t="str">
        <f t="shared" ref="DH102:DH133" ca="1" si="425">IF($DC102&lt;&gt;"",$DD$2,"")</f>
        <v/>
      </c>
      <c r="DI102" t="str">
        <f t="shared" ref="DI102:DI133" ca="1" si="426">IF($DC102&lt;&gt;"",$DE$2,"")</f>
        <v/>
      </c>
      <c r="DJ102" t="str">
        <f t="shared" ref="DJ102:DJ133" ca="1" si="427">IF($DC102&lt;&gt;"",$DF$2,"")</f>
        <v/>
      </c>
      <c r="DK102" t="str">
        <f t="shared" ref="DK102:DK133" ca="1" si="428">IF(AND(DD102&lt;&gt;$DD$2,DD102&lt;&gt;$DE$2,DD102&lt;&gt;$DF$2),DD102,"")</f>
        <v/>
      </c>
      <c r="DL102" t="str">
        <f t="shared" ref="DL102:DL133" ca="1" si="429">IF(AND(DE102&lt;&gt;$DD$2,DE102&lt;&gt;$DE$2,DE102&lt;&gt;$DF$2),DE102,"")</f>
        <v/>
      </c>
      <c r="DM102" t="str">
        <f t="shared" ref="DM102:DM133" ca="1" si="430">IF(AND(DF102&lt;&gt;$DD$2,DF102&lt;&gt;$DE$2,DF102&lt;&gt;$DF$2),DF102,"")</f>
        <v/>
      </c>
      <c r="DN102" t="str">
        <f t="shared" ref="DN102:DN133" ca="1" si="431">IF(DC102&lt;&gt;"",6-COUNTBLANK(DH102:DM102),"")</f>
        <v/>
      </c>
      <c r="DO102" t="str">
        <f t="shared" ca="1" si="382"/>
        <v/>
      </c>
      <c r="DP102" t="str">
        <f t="shared" ca="1" si="391"/>
        <v/>
      </c>
      <c r="DQ102" t="str">
        <f t="shared" ca="1" si="391"/>
        <v/>
      </c>
      <c r="DR102" t="str">
        <f t="shared" ca="1" si="391"/>
        <v/>
      </c>
      <c r="DS102" t="str">
        <f ca="1">_xlfn.IFNA(IF(INDEX('Tabela kolorów'!$A$1:$AP$42,MATCH(DP102,'Tabela kolorów'!$A$1:$AP$1,0),MATCH(DQ102,'Tabela kolorów'!$A$1:$A$42,0))=1,"+","-"),"")</f>
        <v/>
      </c>
      <c r="DT102" s="1" t="str">
        <f ca="1">_xlfn.IFNA(IF(INDEX('Tabela kolorów'!$A$1:$AP$42,MATCH(DP102,'Tabela kolorów'!$A$1:$AP$1,0),MATCH(DR102,'Tabela kolorów'!$A$1:$A$42,0))=1,"+","-"),"")</f>
        <v/>
      </c>
      <c r="DU102" s="1" t="str">
        <f ca="1">_xlfn.IFNA(IF(INDEX('Tabela kolorów'!$A$1:$AP$42,MATCH(DQ102,'Tabela kolorów'!$A$1:$AP$1,0),MATCH(DR102,'Tabela kolorów'!$A$1:$A$42,0))=1,"+","-"),"")</f>
        <v/>
      </c>
      <c r="DV102" t="str">
        <f t="shared" ca="1" si="358"/>
        <v/>
      </c>
      <c r="DW102" t="str">
        <f t="shared" ref="DW102:DW133" ca="1" si="432">IF(DV102="Dopasowane",IF(IF(DG102="Tak",1,0)+IF($DG$2="Tak",1,0)&lt;=1,"Dopasowane","Nie dopasowane"),"")</f>
        <v/>
      </c>
      <c r="DX102" t="str">
        <f t="shared" ref="DX102:DX133" ca="1" si="433">IF(DW102="Dopasowane",DC102,"")</f>
        <v/>
      </c>
      <c r="EA102">
        <v>96</v>
      </c>
      <c r="EB102" t="str">
        <f t="shared" ca="1" si="313"/>
        <v/>
      </c>
      <c r="EC102" t="str">
        <f ca="1">IF(EB102&lt;&gt;"",VLOOKUP(EB102,Tabela1[],3,FALSE),"")</f>
        <v/>
      </c>
      <c r="ED102" t="str">
        <f t="shared" ca="1" si="410"/>
        <v/>
      </c>
      <c r="EE102" t="str">
        <f t="shared" ca="1" si="410"/>
        <v/>
      </c>
      <c r="EF102" t="str">
        <f t="shared" ca="1" si="410"/>
        <v/>
      </c>
      <c r="EG102" t="str">
        <f t="shared" ca="1" si="410"/>
        <v/>
      </c>
      <c r="EH102" t="str">
        <f t="shared" ca="1" si="410"/>
        <v/>
      </c>
      <c r="EI102" t="str">
        <f t="shared" ca="1" si="410"/>
        <v/>
      </c>
      <c r="EJ102" t="str">
        <f t="shared" ca="1" si="410"/>
        <v/>
      </c>
      <c r="EK102" t="str">
        <f t="shared" ca="1" si="410"/>
        <v/>
      </c>
      <c r="EV102">
        <v>13</v>
      </c>
      <c r="EW102" t="str">
        <f t="shared" ca="1" si="405"/>
        <v/>
      </c>
      <c r="EX102" t="str">
        <f ca="1">_xlfn.IFNA(IF(VLOOKUP($EW102,Tabela1[#All],6,FALSE)&lt;&gt;0,VLOOKUP($EW102,Tabela1[#All],6,FALSE),""),"")</f>
        <v/>
      </c>
      <c r="EY102" t="str">
        <f ca="1">_xlfn.IFNA(IF(VLOOKUP($EW102,Tabela1[#All],7,FALSE)&lt;&gt;0,VLOOKUP($EW102,Tabela1[#All],7,FALSE),""),"")</f>
        <v/>
      </c>
      <c r="EZ102" t="str">
        <f ca="1">_xlfn.IFNA(IF(VLOOKUP($EW102,Tabela1[#All],8,FALSE)&lt;&gt;0,VLOOKUP($EW102,Tabela1[#All],8,FALSE),""),"")</f>
        <v/>
      </c>
      <c r="FA102" t="str">
        <f ca="1">_xlfn.IFNA(IF(VLOOKUP($EW102,Tabela1[#All],10,FALSE)&lt;&gt;"0",VLOOKUP($EW102,Tabela1[#All],10,FALSE),""),"")</f>
        <v/>
      </c>
      <c r="FB102" t="str">
        <f t="shared" ref="FB102:FB133" ca="1" si="434">IF($EW102&lt;&gt;"",$EX$2,"")</f>
        <v/>
      </c>
      <c r="FC102" t="str">
        <f t="shared" ref="FC102:FC133" ca="1" si="435">IF($EW102&lt;&gt;"",$EY$2,"")</f>
        <v/>
      </c>
      <c r="FD102" t="str">
        <f t="shared" ref="FD102:FD133" ca="1" si="436">IF($EW102&lt;&gt;"",$EZ$2,"")</f>
        <v/>
      </c>
      <c r="FE102" t="str">
        <f t="shared" ref="FE102:FE133" ca="1" si="437">IF(AND(EX102&lt;&gt;$EX$2,EX102&lt;&gt;$EY$2,EX102&lt;&gt;$EZ$2),EX102,"")</f>
        <v/>
      </c>
      <c r="FF102" t="str">
        <f t="shared" ref="FF102:FF133" ca="1" si="438">IF(AND(EY102&lt;&gt;$EX$2,EY102&lt;&gt;$EY$2,EY102&lt;&gt;$EZ$2),EY102,"")</f>
        <v/>
      </c>
      <c r="FG102" t="str">
        <f t="shared" ref="FG102:FG133" ca="1" si="439">IF(AND(EZ102&lt;&gt;$EX$2,EZ102&lt;&gt;$EY$2,EZ102&lt;&gt;$EZ$2),EZ102,"")</f>
        <v/>
      </c>
      <c r="FH102" t="str">
        <f t="shared" ref="FH102:FH133" ca="1" si="440">IF(EW102&lt;&gt;"",6-COUNTBLANK(FB102:FG102),"")</f>
        <v/>
      </c>
      <c r="FI102" t="str">
        <f t="shared" ca="1" si="359"/>
        <v/>
      </c>
      <c r="FJ102" t="str">
        <f t="shared" ca="1" si="393"/>
        <v/>
      </c>
      <c r="FK102" t="str">
        <f t="shared" ca="1" si="393"/>
        <v/>
      </c>
      <c r="FL102" t="str">
        <f t="shared" ca="1" si="393"/>
        <v/>
      </c>
      <c r="FM102" t="str">
        <f ca="1">_xlfn.IFNA(IF(INDEX('Tabela kolorów'!$A$1:$AP$42,MATCH(FJ102,'Tabela kolorów'!$A$1:$AP$1,0),MATCH(FK102,'Tabela kolorów'!$A$1:$A$42,0))=1,"+","-"),"")</f>
        <v/>
      </c>
      <c r="FN102" s="1" t="str">
        <f ca="1">_xlfn.IFNA(IF(INDEX('Tabela kolorów'!$A$1:$AP$42,MATCH(FJ102,'Tabela kolorów'!$A$1:$AP$1,0),MATCH(FL102,'Tabela kolorów'!$A$1:$A$42,0))=1,"+","-"),"")</f>
        <v/>
      </c>
      <c r="FO102" s="1" t="str">
        <f ca="1">_xlfn.IFNA(IF(INDEX('Tabela kolorów'!$A$1:$AP$42,MATCH(FK102,'Tabela kolorów'!$A$1:$AP$1,0),MATCH(FL102,'Tabela kolorów'!$A$1:$A$42,0))=1,"+","-"),"")</f>
        <v/>
      </c>
      <c r="FP102" t="str">
        <f t="shared" ca="1" si="375"/>
        <v/>
      </c>
      <c r="FQ102" t="str">
        <f t="shared" ref="FQ102:FQ133" ca="1" si="441">IF(FP102="Dopasowane",IF(IF(FA102="Tak",1,0)+IF(FA$2="Tak",1,0)&lt;=1,"Dopasowane","Nie dopasowane"),"")</f>
        <v/>
      </c>
      <c r="FR102" t="str">
        <f t="shared" ref="FR102:FR133" ca="1" si="442">IF(FQ102="Dopasowane",EW102,"")</f>
        <v/>
      </c>
      <c r="FU102">
        <v>96</v>
      </c>
      <c r="FV102" t="str">
        <f t="shared" ca="1" si="324"/>
        <v/>
      </c>
      <c r="FW102" t="str">
        <f ca="1">IF(FV102&lt;&gt;"",VLOOKUP(FV102,Tabela1[],3,FALSE),"")</f>
        <v/>
      </c>
      <c r="FX102" t="str">
        <f t="shared" ca="1" si="411"/>
        <v/>
      </c>
      <c r="FY102" t="str">
        <f t="shared" ca="1" si="411"/>
        <v/>
      </c>
      <c r="FZ102" t="str">
        <f t="shared" ca="1" si="411"/>
        <v/>
      </c>
      <c r="GA102" t="str">
        <f t="shared" ca="1" si="411"/>
        <v/>
      </c>
      <c r="GB102" t="str">
        <f t="shared" ca="1" si="411"/>
        <v/>
      </c>
      <c r="GC102" t="str">
        <f t="shared" ca="1" si="411"/>
        <v/>
      </c>
      <c r="GD102" t="str">
        <f t="shared" ca="1" si="411"/>
        <v/>
      </c>
      <c r="GE102" t="str">
        <f t="shared" ca="1" si="411"/>
        <v/>
      </c>
      <c r="GP102">
        <v>13</v>
      </c>
      <c r="GQ102" t="str">
        <f t="shared" ca="1" si="406"/>
        <v/>
      </c>
      <c r="GR102" t="str">
        <f ca="1">_xlfn.IFNA(IF(VLOOKUP($GQ102,Tabela1[#All],6,FALSE)&lt;&gt;0,VLOOKUP($GQ102,Tabela1[#All],6,FALSE),""),"")</f>
        <v/>
      </c>
      <c r="GS102" t="str">
        <f ca="1">_xlfn.IFNA(IF(VLOOKUP($GQ102,Tabela1[#All],7,FALSE)&lt;&gt;0,VLOOKUP($GQ102,Tabela1[#All],7,FALSE),""),"")</f>
        <v/>
      </c>
      <c r="GT102" t="str">
        <f ca="1">_xlfn.IFNA(IF(VLOOKUP($GQ102,Tabela1[#All],8,FALSE)&lt;&gt;0,VLOOKUP($GQ102,Tabela1[#All],8,FALSE),""),"")</f>
        <v/>
      </c>
      <c r="GU102" t="str">
        <f ca="1">_xlfn.IFNA(IF(VLOOKUP($GQ102,Tabela1[#All],10,FALSE)&lt;&gt;"0",VLOOKUP($GQ102,Tabela1[#All],10,FALSE),""),"")</f>
        <v/>
      </c>
      <c r="GV102" t="str">
        <f t="shared" ref="GV102:GV133" ca="1" si="443">IF($GQ102&lt;&gt;"",$GR$2,"")</f>
        <v/>
      </c>
      <c r="GW102" t="str">
        <f t="shared" ref="GW102:GW133" ca="1" si="444">IF($GQ102&lt;&gt;"",$GS$2,"")</f>
        <v/>
      </c>
      <c r="GX102" t="str">
        <f t="shared" ref="GX102:GX133" ca="1" si="445">IF($GQ102&lt;&gt;"",$GT$2,"")</f>
        <v/>
      </c>
      <c r="GY102" t="str">
        <f t="shared" ref="GY102:GY133" ca="1" si="446">IF(AND(GR102&lt;&gt;$GR$2,GR102&lt;&gt;$GS$2,GR102&lt;&gt;$GT$2),GR102,"")</f>
        <v/>
      </c>
      <c r="GZ102" t="str">
        <f t="shared" ref="GZ102:GZ133" ca="1" si="447">IF(AND(GS102&lt;&gt;$GR$2,GS102&lt;&gt;$GS$2,GS102&lt;&gt;$GT$2),GS102,"")</f>
        <v/>
      </c>
      <c r="HA102" t="str">
        <f t="shared" ref="HA102:HA133" ca="1" si="448">IF(AND(GT102&lt;&gt;$GR$2,GT102&lt;&gt;$GS$2,GT102&lt;&gt;$GT$2),GT102,"")</f>
        <v/>
      </c>
      <c r="HB102" t="str">
        <f t="shared" ref="HB102:HB133" ca="1" si="449">IF(GQ102&lt;&gt;"",6-COUNTBLANK(GV102:HA102),"")</f>
        <v/>
      </c>
      <c r="HC102" t="str">
        <f t="shared" ca="1" si="360"/>
        <v/>
      </c>
      <c r="HD102" t="str">
        <f t="shared" ca="1" si="395"/>
        <v/>
      </c>
      <c r="HE102" t="str">
        <f t="shared" ca="1" si="395"/>
        <v/>
      </c>
      <c r="HF102" t="str">
        <f t="shared" ca="1" si="395"/>
        <v/>
      </c>
      <c r="HG102" t="str">
        <f ca="1">_xlfn.IFNA(IF(INDEX('Tabela kolorów'!$A$1:$AP$42,MATCH(HD102,'Tabela kolorów'!$A$1:$AP$1,0),MATCH(HE102,'Tabela kolorów'!$A$1:$A$42,0))=1,"+","-"),"")</f>
        <v/>
      </c>
      <c r="HH102" s="1" t="str">
        <f ca="1">_xlfn.IFNA(IF(INDEX('Tabela kolorów'!$A$1:$AP$42,MATCH(HD102,'Tabela kolorów'!$A$1:$AP$1,0),MATCH(HF102,'Tabela kolorów'!$A$1:$A$42,0))=1,"+","-"),"")</f>
        <v/>
      </c>
      <c r="HI102" s="1" t="str">
        <f ca="1">_xlfn.IFNA(IF(INDEX('Tabela kolorów'!$A$1:$AP$42,MATCH(HE102,'Tabela kolorów'!$A$1:$AP$1,0),MATCH(HF102,'Tabela kolorów'!$A$1:$A$42,0))=1,"+","-"),"")</f>
        <v/>
      </c>
      <c r="HJ102" t="str">
        <f t="shared" ca="1" si="376"/>
        <v/>
      </c>
      <c r="HK102" t="str">
        <f t="shared" ref="HK102:HK133" ca="1" si="450">IF(HJ102="Dopasowane",IF(IF(GU102="Tak",1,0)+IF(GU$2="Tak",1,0)&lt;=1,"Dopasowane","Nie dopasowane"),"")</f>
        <v/>
      </c>
      <c r="HL102" t="str">
        <f t="shared" ref="HL102:HL133" ca="1" si="451">IF(HK102="Dopasowane",GQ102,"")</f>
        <v/>
      </c>
      <c r="HO102">
        <v>96</v>
      </c>
      <c r="HP102" t="str">
        <f t="shared" ca="1" si="335"/>
        <v/>
      </c>
      <c r="HQ102" t="str">
        <f ca="1">IF(HP102&lt;&gt;"",VLOOKUP(HP102,Tabela1[],3,FALSE),"")</f>
        <v/>
      </c>
      <c r="HR102" t="str">
        <f t="shared" ca="1" si="412"/>
        <v/>
      </c>
      <c r="HS102" t="str">
        <f t="shared" ca="1" si="412"/>
        <v/>
      </c>
      <c r="HT102" t="str">
        <f t="shared" ca="1" si="412"/>
        <v/>
      </c>
      <c r="HU102" t="str">
        <f t="shared" ca="1" si="412"/>
        <v/>
      </c>
      <c r="HV102" t="str">
        <f t="shared" ca="1" si="412"/>
        <v/>
      </c>
      <c r="HW102" t="str">
        <f t="shared" ca="1" si="412"/>
        <v/>
      </c>
      <c r="HX102" t="str">
        <f t="shared" ca="1" si="412"/>
        <v/>
      </c>
      <c r="HY102" t="str">
        <f t="shared" ca="1" si="412"/>
        <v/>
      </c>
      <c r="IJ102">
        <v>13</v>
      </c>
      <c r="IK102" t="str">
        <f t="shared" ca="1" si="407"/>
        <v/>
      </c>
      <c r="IL102" t="str">
        <f ca="1">_xlfn.IFNA(IF(VLOOKUP($IK102,Tabela1[#All],6,FALSE)&lt;&gt;0,VLOOKUP($IK102,Tabela1[#All],6,FALSE),""),"")</f>
        <v/>
      </c>
      <c r="IM102" t="str">
        <f ca="1">_xlfn.IFNA(IF(VLOOKUP($IK102,Tabela1[#All],7,FALSE)&lt;&gt;0,VLOOKUP($IK102,Tabela1[#All],7,FALSE),""),"")</f>
        <v/>
      </c>
      <c r="IN102" t="str">
        <f ca="1">_xlfn.IFNA(IF(VLOOKUP($IK102,Tabela1[#All],8,FALSE)&lt;&gt;0,VLOOKUP($IK102,Tabela1[#All],8,FALSE),""),"")</f>
        <v/>
      </c>
      <c r="IO102" t="str">
        <f ca="1">_xlfn.IFNA(IF(VLOOKUP($IK102,Tabela1[#All],10,FALSE)&lt;&gt;"0",VLOOKUP($IK102,Tabela1[#All],10,FALSE),""),"")</f>
        <v/>
      </c>
      <c r="IP102" t="str">
        <f t="shared" ref="IP102:IP133" ca="1" si="452">IF($IK102&lt;&gt;"",$IL$2,"")</f>
        <v/>
      </c>
      <c r="IQ102" t="str">
        <f t="shared" ref="IQ102:IQ133" ca="1" si="453">IF($IK102&lt;&gt;"",$IM$2,"")</f>
        <v/>
      </c>
      <c r="IR102" t="str">
        <f t="shared" ref="IR102:IR133" ca="1" si="454">IF($IK102&lt;&gt;"",$IN$2,"")</f>
        <v/>
      </c>
      <c r="IS102" t="str">
        <f t="shared" ref="IS102:IS133" ca="1" si="455">IF(AND(IL102&lt;&gt;$IL$2,IL102&lt;&gt;$IM$2,IL102&lt;&gt;$IN$2),IL102,"")</f>
        <v/>
      </c>
      <c r="IT102" t="str">
        <f t="shared" ref="IT102:IT133" ca="1" si="456">IF(AND(IM102&lt;&gt;$IL$2,IM102&lt;&gt;$IM$2,IM102&lt;&gt;$IN$2),IM102,"")</f>
        <v/>
      </c>
      <c r="IU102" t="str">
        <f t="shared" ref="IU102:IU133" ca="1" si="457">IF(AND(IN102&lt;&gt;$IL$2,IN102&lt;&gt;$IM$2,IN102&lt;&gt;$IN$2),IN102,"")</f>
        <v/>
      </c>
      <c r="IV102" t="str">
        <f t="shared" ref="IV102:IV133" ca="1" si="458">IF(IK102&lt;&gt;"",6-COUNTBLANK(IP102:IU102),"")</f>
        <v/>
      </c>
      <c r="IW102" t="str">
        <f t="shared" ca="1" si="361"/>
        <v/>
      </c>
      <c r="IX102" t="str">
        <f t="shared" ca="1" si="397"/>
        <v/>
      </c>
      <c r="IY102" t="str">
        <f t="shared" ca="1" si="397"/>
        <v/>
      </c>
      <c r="IZ102" t="str">
        <f t="shared" ca="1" si="397"/>
        <v/>
      </c>
      <c r="JA102" t="str">
        <f ca="1">_xlfn.IFNA(IF(INDEX('Tabela kolorów'!$A$1:$AP$42,MATCH(IX102,'Tabela kolorów'!$A$1:$AP$1,0),MATCH(IY102,'Tabela kolorów'!$A$1:$A$42,0))=1,"+","-"),"")</f>
        <v/>
      </c>
      <c r="JB102" s="1" t="str">
        <f ca="1">_xlfn.IFNA(IF(INDEX('Tabela kolorów'!$A$1:$AP$42,MATCH(IX102,'Tabela kolorów'!$A$1:$AP$1,0),MATCH(IZ102,'Tabela kolorów'!$A$1:$A$42,0))=1,"+","-"),"")</f>
        <v/>
      </c>
      <c r="JC102" s="1" t="str">
        <f ca="1">_xlfn.IFNA(IF(INDEX('Tabela kolorów'!$A$1:$AP$42,MATCH(IY102,'Tabela kolorów'!$A$1:$AP$1,0),MATCH(IZ102,'Tabela kolorów'!$A$1:$A$42,0))=1,"+","-"),"")</f>
        <v/>
      </c>
      <c r="JD102" t="str">
        <f t="shared" ca="1" si="377"/>
        <v/>
      </c>
      <c r="JE102" t="str">
        <f t="shared" ref="JE102:JE133" ca="1" si="459">IF(JD102="Dopasowane",IF(IF(IO102="Tak",1,0)+IF(IO$2="Tak",1,0)&lt;=1,"Dopasowane","Nie dopasowane"),"")</f>
        <v/>
      </c>
      <c r="JF102" t="str">
        <f t="shared" ref="JF102:JF133" ca="1" si="460">IF(JE102="Dopasowane",IK102,"")</f>
        <v/>
      </c>
      <c r="JI102">
        <v>96</v>
      </c>
      <c r="JJ102" t="str">
        <f t="shared" ca="1" si="346"/>
        <v/>
      </c>
      <c r="JK102" t="str">
        <f ca="1">IF(JJ102&lt;&gt;"",VLOOKUP(JJ102,Tabela1[],3,FALSE),"")</f>
        <v/>
      </c>
      <c r="JL102" t="str">
        <f t="shared" ca="1" si="413"/>
        <v/>
      </c>
      <c r="JM102" t="str">
        <f t="shared" ca="1" si="413"/>
        <v/>
      </c>
      <c r="JN102" t="str">
        <f t="shared" ca="1" si="413"/>
        <v/>
      </c>
      <c r="JO102" t="str">
        <f t="shared" ca="1" si="413"/>
        <v/>
      </c>
      <c r="JP102" t="str">
        <f t="shared" ca="1" si="413"/>
        <v/>
      </c>
      <c r="JQ102" t="str">
        <f t="shared" ca="1" si="413"/>
        <v/>
      </c>
      <c r="JR102" t="str">
        <f t="shared" ca="1" si="413"/>
        <v/>
      </c>
      <c r="JS102" t="str">
        <f t="shared" ca="1" si="413"/>
        <v/>
      </c>
      <c r="KD102">
        <v>13</v>
      </c>
      <c r="KE102" t="str">
        <f t="shared" ca="1" si="408"/>
        <v/>
      </c>
      <c r="KF102" t="str">
        <f ca="1">_xlfn.IFNA(IF(VLOOKUP($KE102,Tabela1[#All],6,FALSE)&lt;&gt;0,VLOOKUP($KE102,Tabela1[#All],6,FALSE),""),"")</f>
        <v/>
      </c>
      <c r="KG102" t="str">
        <f ca="1">_xlfn.IFNA(IF(VLOOKUP($KE102,Tabela1[#All],7,FALSE)&lt;&gt;0,VLOOKUP($KE102,Tabela1[#All],7,FALSE),""),"")</f>
        <v/>
      </c>
      <c r="KH102" t="str">
        <f ca="1">_xlfn.IFNA(IF(VLOOKUP($KE102,Tabela1[#All],8,FALSE)&lt;&gt;0,VLOOKUP($KE102,Tabela1[#All],8,FALSE),""),"")</f>
        <v/>
      </c>
      <c r="KI102" t="str">
        <f ca="1">_xlfn.IFNA(IF(VLOOKUP($KE102,Tabela1[#All],10,FALSE)&lt;&gt;"0",VLOOKUP($KE102,Tabela1[#All],10,FALSE),""),"")</f>
        <v/>
      </c>
      <c r="KJ102" t="str">
        <f t="shared" ca="1" si="362"/>
        <v/>
      </c>
      <c r="KK102" t="str">
        <f t="shared" ca="1" si="363"/>
        <v/>
      </c>
      <c r="KL102" t="str">
        <f t="shared" ca="1" si="364"/>
        <v/>
      </c>
      <c r="KM102" t="str">
        <f t="shared" ref="KM102:KM133" ca="1" si="461">IF(AND(KF102&lt;&gt;$KF$2,KF102&lt;&gt;$KG$2,KF102&lt;&gt;$KH$2),KF102,"")</f>
        <v/>
      </c>
      <c r="KN102" t="str">
        <f t="shared" ref="KN102:KN133" ca="1" si="462">IF(AND(KG102&lt;&gt;$KF$2,KG102&lt;&gt;$KG$2,KG102&lt;&gt;$KH$2),KG102,"")</f>
        <v/>
      </c>
      <c r="KO102" t="str">
        <f t="shared" ref="KO102:KO133" ca="1" si="463">IF(AND(KH102&lt;&gt;$KF$2,KH102&lt;&gt;$KG$2,KH102&lt;&gt;$KH$2),KH102,"")</f>
        <v/>
      </c>
      <c r="KP102" t="str">
        <f t="shared" ref="KP102:KP133" ca="1" si="464">IF(KE102&lt;&gt;"",6-COUNTBLANK(KJ102:KO102),"")</f>
        <v/>
      </c>
      <c r="KQ102" t="str">
        <f t="shared" ca="1" si="365"/>
        <v/>
      </c>
      <c r="KR102" t="str">
        <f t="shared" ca="1" si="399"/>
        <v/>
      </c>
      <c r="KS102" t="str">
        <f t="shared" ca="1" si="399"/>
        <v/>
      </c>
      <c r="KT102" t="str">
        <f t="shared" ca="1" si="399"/>
        <v/>
      </c>
      <c r="KU102" t="str">
        <f ca="1">_xlfn.IFNA(IF(INDEX('Tabela kolorów'!$A$1:$AP$42,MATCH(KR102,'Tabela kolorów'!$A$1:$AP$1,0),MATCH(KS102,'Tabela kolorów'!$A$1:$A$42,0))=1,"+","-"),"")</f>
        <v/>
      </c>
      <c r="KV102" s="1" t="str">
        <f ca="1">_xlfn.IFNA(IF(INDEX('Tabela kolorów'!$A$1:$AP$42,MATCH(KR102,'Tabela kolorów'!$A$1:$AP$1,0),MATCH(KT102,'Tabela kolorów'!$A$1:$A$42,0))=1,"+","-"),"")</f>
        <v/>
      </c>
      <c r="KW102" s="1" t="str">
        <f ca="1">_xlfn.IFNA(IF(INDEX('Tabela kolorów'!$A$1:$AP$42,MATCH(KS102,'Tabela kolorów'!$A$1:$AP$1,0),MATCH(KT102,'Tabela kolorów'!$A$1:$A$42,0))=1,"+","-"),"")</f>
        <v/>
      </c>
      <c r="KX102" t="str">
        <f t="shared" ca="1" si="380"/>
        <v/>
      </c>
      <c r="KY102" t="str">
        <f t="shared" ref="KY102:KY133" ca="1" si="465">IF(KX102="Dopasowane",IF(IF(KI102="Tak",1,0)+IF(KI$2="Tak",1,0)&lt;=1,"Dopasowane","Nie dopasowane"),"")</f>
        <v/>
      </c>
      <c r="KZ102" t="str">
        <f t="shared" ref="KZ102:KZ133" ca="1" si="466">IF(KY102="Dopasowane",KE102,"")</f>
        <v/>
      </c>
      <c r="LC102">
        <v>96</v>
      </c>
      <c r="LD102" t="str">
        <f t="shared" ca="1" si="354"/>
        <v/>
      </c>
      <c r="LE102" t="str">
        <f ca="1">IF(LD102&lt;&gt;"",VLOOKUP(LD102,Tabela1[],3,FALSE),"")</f>
        <v/>
      </c>
      <c r="LF102" t="str">
        <f t="shared" ca="1" si="414"/>
        <v/>
      </c>
      <c r="LG102" t="str">
        <f t="shared" ca="1" si="414"/>
        <v/>
      </c>
      <c r="LH102" t="str">
        <f t="shared" ca="1" si="414"/>
        <v/>
      </c>
      <c r="LI102" t="str">
        <f t="shared" ca="1" si="414"/>
        <v/>
      </c>
      <c r="LJ102" t="str">
        <f t="shared" ca="1" si="414"/>
        <v/>
      </c>
      <c r="LK102" t="str">
        <f t="shared" ca="1" si="414"/>
        <v/>
      </c>
      <c r="LL102" t="str">
        <f t="shared" ca="1" si="414"/>
        <v/>
      </c>
      <c r="LM102" t="str">
        <f t="shared" ca="1" si="414"/>
        <v/>
      </c>
    </row>
    <row r="103" spans="12:325" x14ac:dyDescent="0.3">
      <c r="L103" s="679">
        <v>12</v>
      </c>
      <c r="N103" s="672" t="str">
        <f>_xlfn.IFNA(IF(VLOOKUP($M103,Tabela1[#All],6,FALSE)&lt;&gt;0,VLOOKUP($M103,Tabela1[#All],6,FALSE),""),"")</f>
        <v/>
      </c>
      <c r="O103" s="672" t="str">
        <f>_xlfn.IFNA(IF(VLOOKUP($M103,Tabela1[#All],7,FALSE)&lt;&gt;0,VLOOKUP($M103,Tabela1[#All],7,FALSE),""),"")</f>
        <v/>
      </c>
      <c r="P103" s="672" t="str">
        <f>_xlfn.IFNA(IF(VLOOKUP($M103,Tabela1[#All],8,FALSE)&lt;&gt;0,VLOOKUP($M103,Tabela1[#All],8,FALSE),""),"")</f>
        <v/>
      </c>
      <c r="Q103" s="684" t="str">
        <f>_xlfn.IFNA(IF(VLOOKUP($M103,Tabela1[#All],10,FALSE)&lt;&gt;"0",VLOOKUP($M103,Tabela1[#All],10,FALSE),""),"")</f>
        <v/>
      </c>
      <c r="R103" s="686" t="str">
        <f t="shared" si="366"/>
        <v/>
      </c>
      <c r="S103" s="672" t="str">
        <f t="shared" si="367"/>
        <v/>
      </c>
      <c r="T103" s="672" t="str">
        <f t="shared" si="368"/>
        <v/>
      </c>
      <c r="U103" s="672" t="str">
        <f t="shared" si="369"/>
        <v/>
      </c>
      <c r="V103" s="672" t="str">
        <f t="shared" si="370"/>
        <v/>
      </c>
      <c r="W103" s="672" t="str">
        <f t="shared" si="371"/>
        <v/>
      </c>
      <c r="X103" s="687" t="str">
        <f t="shared" si="372"/>
        <v/>
      </c>
      <c r="Y103" s="686" t="str">
        <f t="shared" si="378"/>
        <v/>
      </c>
      <c r="Z103" s="672" t="str">
        <f t="shared" si="402"/>
        <v/>
      </c>
      <c r="AA103" s="672" t="str">
        <f t="shared" si="402"/>
        <v/>
      </c>
      <c r="AB103" s="679" t="str">
        <f t="shared" si="402"/>
        <v/>
      </c>
      <c r="AC103" s="685" t="str">
        <f>_xlfn.IFNA(IF(INDEX('Tabela kolorów'!$A$1:$AP$42,MATCH(Z103,'Tabela kolorów'!$A$1:$AP$1,0),MATCH(AA103,'Tabela kolorów'!$A$1:$A$42,0))=1,"+","-"),"")</f>
        <v/>
      </c>
      <c r="AD103" s="10" t="str">
        <f>_xlfn.IFNA(IF(INDEX('Tabela kolorów'!$A$1:$AP$42,MATCH(Z103,'Tabela kolorów'!$A$1:$AP$1,0),MATCH(AB103,'Tabela kolorów'!$A$1:$A$42,0))=1,"+","-"),"")</f>
        <v/>
      </c>
      <c r="AE103" s="10" t="str">
        <f>_xlfn.IFNA(IF(INDEX('Tabela kolorów'!$A$1:$AP$42,MATCH(AA103,'Tabela kolorów'!$A$1:$AP$1,0),MATCH(AB103,'Tabela kolorów'!$A$1:$A$42,0))=1,"+","-"),"")</f>
        <v/>
      </c>
      <c r="AF103" s="679" t="str">
        <f t="shared" si="379"/>
        <v/>
      </c>
      <c r="AG103" s="688" t="str">
        <f t="shared" si="373"/>
        <v/>
      </c>
      <c r="AH103" s="701" t="str">
        <f t="shared" si="374"/>
        <v/>
      </c>
      <c r="AK103" s="10">
        <v>96</v>
      </c>
      <c r="AL103" s="672" t="str">
        <f t="shared" ca="1" si="355"/>
        <v/>
      </c>
      <c r="AM103" s="672" t="str">
        <f ca="1">IF(AL103&lt;&gt;"",VLOOKUP(AL103,Tabela1[],3,FALSE),"")</f>
        <v/>
      </c>
      <c r="AN103" s="672" t="str">
        <f t="shared" ca="1" si="415"/>
        <v/>
      </c>
      <c r="AO103" s="672" t="str">
        <f t="shared" ca="1" si="415"/>
        <v/>
      </c>
      <c r="AP103" s="672" t="str">
        <f t="shared" ca="1" si="415"/>
        <v/>
      </c>
      <c r="AQ103" s="672" t="str">
        <f t="shared" ca="1" si="415"/>
        <v/>
      </c>
      <c r="AR103" s="672" t="str">
        <f t="shared" ca="1" si="415"/>
        <v/>
      </c>
      <c r="AS103" s="672" t="str">
        <f t="shared" ca="1" si="415"/>
        <v/>
      </c>
      <c r="AT103" s="672" t="str">
        <f t="shared" ca="1" si="415"/>
        <v/>
      </c>
      <c r="AU103" s="672" t="str">
        <f t="shared" ca="1" si="415"/>
        <v/>
      </c>
      <c r="BG103" s="392"/>
      <c r="BH103">
        <v>14</v>
      </c>
      <c r="BI103" t="str">
        <f t="shared" ca="1" si="403"/>
        <v/>
      </c>
      <c r="BJ103" t="str">
        <f ca="1">_xlfn.IFNA(IF(VLOOKUP($BI103,Tabela1[#All],6,FALSE)&lt;&gt;0,VLOOKUP($BI103,Tabela1[#All],6,FALSE),""),"")</f>
        <v/>
      </c>
      <c r="BK103" t="str">
        <f ca="1">_xlfn.IFNA(IF(VLOOKUP($BI103,Tabela1[#All],7,FALSE)&lt;&gt;0,VLOOKUP($BI103,Tabela1[#All],7,FALSE),""),"")</f>
        <v/>
      </c>
      <c r="BL103" t="str">
        <f ca="1">_xlfn.IFNA(IF(VLOOKUP($BI103,Tabela1[#All],8,FALSE)&lt;&gt;0,VLOOKUP($BI103,Tabela1[#All],8,FALSE),""),"")</f>
        <v/>
      </c>
      <c r="BM103" t="str">
        <f ca="1">_xlfn.IFNA(IF(VLOOKUP($BI103,Tabela1[#All],10,FALSE)&lt;&gt;"0",VLOOKUP($BI103,Tabela1[#All],10,FALSE),""),"")</f>
        <v/>
      </c>
      <c r="BN103" t="str">
        <f t="shared" ca="1" si="416"/>
        <v/>
      </c>
      <c r="BO103" t="str">
        <f t="shared" ca="1" si="417"/>
        <v/>
      </c>
      <c r="BP103" t="str">
        <f t="shared" ca="1" si="418"/>
        <v/>
      </c>
      <c r="BQ103" t="str">
        <f t="shared" ca="1" si="419"/>
        <v/>
      </c>
      <c r="BR103" t="str">
        <f t="shared" ca="1" si="420"/>
        <v/>
      </c>
      <c r="BS103" t="str">
        <f t="shared" ca="1" si="421"/>
        <v/>
      </c>
      <c r="BT103" t="str">
        <f t="shared" ca="1" si="422"/>
        <v/>
      </c>
      <c r="BU103" t="str">
        <f t="shared" ca="1" si="356"/>
        <v/>
      </c>
      <c r="BV103" t="str">
        <f t="shared" ca="1" si="389"/>
        <v/>
      </c>
      <c r="BW103" t="str">
        <f t="shared" ca="1" si="389"/>
        <v/>
      </c>
      <c r="BX103" t="str">
        <f t="shared" ca="1" si="389"/>
        <v/>
      </c>
      <c r="BY103" t="str">
        <f ca="1">_xlfn.IFNA(IF(INDEX('Tabela kolorów'!$A$1:$AP$42,MATCH(BV103,'Tabela kolorów'!$A$1:$AP$1,0),MATCH(BW103,'Tabela kolorów'!$A$1:$A$42,0))=1,"+","-"),"")</f>
        <v/>
      </c>
      <c r="BZ103" s="1" t="str">
        <f ca="1">_xlfn.IFNA(IF(INDEX('Tabela kolorów'!$A$1:$AP$42,MATCH(BV103,'Tabela kolorów'!$A$1:$AP$1,0),MATCH(BX103,'Tabela kolorów'!$A$1:$A$42,0))=1,"+","-"),"")</f>
        <v/>
      </c>
      <c r="CA103" s="1" t="str">
        <f ca="1">_xlfn.IFNA(IF(INDEX('Tabela kolorów'!$A$1:$AP$42,MATCH(BW103,'Tabela kolorów'!$A$1:$AP$1,0),MATCH(BX103,'Tabela kolorów'!$A$1:$A$42,0))=1,"+","-"),"")</f>
        <v/>
      </c>
      <c r="CB103" t="str">
        <f t="shared" ca="1" si="357"/>
        <v/>
      </c>
      <c r="CC103" t="str">
        <f t="shared" ca="1" si="423"/>
        <v/>
      </c>
      <c r="CD103" t="str">
        <f t="shared" ca="1" si="424"/>
        <v/>
      </c>
      <c r="CG103">
        <v>97</v>
      </c>
      <c r="CH103" t="str">
        <f t="shared" ca="1" si="302"/>
        <v/>
      </c>
      <c r="CI103" t="str">
        <f ca="1">IF(CH103&lt;&gt;"",VLOOKUP(CH103,Tabela1[],3,FALSE),"")</f>
        <v/>
      </c>
      <c r="CJ103" t="str">
        <f t="shared" ca="1" si="409"/>
        <v/>
      </c>
      <c r="CK103" t="str">
        <f t="shared" ca="1" si="409"/>
        <v/>
      </c>
      <c r="CL103" t="str">
        <f t="shared" ca="1" si="409"/>
        <v/>
      </c>
      <c r="CM103" t="str">
        <f t="shared" ca="1" si="409"/>
        <v/>
      </c>
      <c r="CN103" t="str">
        <f t="shared" ca="1" si="409"/>
        <v/>
      </c>
      <c r="CO103" t="str">
        <f t="shared" ca="1" si="409"/>
        <v/>
      </c>
      <c r="CP103" t="str">
        <f t="shared" ca="1" si="409"/>
        <v/>
      </c>
      <c r="CQ103" t="str">
        <f t="shared" ca="1" si="409"/>
        <v/>
      </c>
      <c r="DB103">
        <v>14</v>
      </c>
      <c r="DC103" t="str">
        <f t="shared" ca="1" si="404"/>
        <v/>
      </c>
      <c r="DD103" t="str">
        <f ca="1">_xlfn.IFNA(IF(VLOOKUP($DC103,Tabela1[#All],6,FALSE)&lt;&gt;0,VLOOKUP($DC103,Tabela1[#All],6,FALSE),""),"")</f>
        <v/>
      </c>
      <c r="DE103" t="str">
        <f ca="1">_xlfn.IFNA(IF(VLOOKUP($DC103,Tabela1[#All],7,FALSE)&lt;&gt;0,VLOOKUP($DC103,Tabela1[#All],7,FALSE),""),"")</f>
        <v/>
      </c>
      <c r="DF103" t="str">
        <f ca="1">_xlfn.IFNA(IF(VLOOKUP($DC103,Tabela1[#All],8,FALSE)&lt;&gt;0,VLOOKUP($DC103,Tabela1[#All],8,FALSE),""),"")</f>
        <v/>
      </c>
      <c r="DG103" t="str">
        <f ca="1">_xlfn.IFNA(IF(VLOOKUP($DC103,Tabela1[#All],10,FALSE)&lt;&gt;"0",VLOOKUP($DC103,Tabela1[#All],10,FALSE),""),"")</f>
        <v/>
      </c>
      <c r="DH103" t="str">
        <f t="shared" ca="1" si="425"/>
        <v/>
      </c>
      <c r="DI103" t="str">
        <f t="shared" ca="1" si="426"/>
        <v/>
      </c>
      <c r="DJ103" t="str">
        <f t="shared" ca="1" si="427"/>
        <v/>
      </c>
      <c r="DK103" t="str">
        <f t="shared" ca="1" si="428"/>
        <v/>
      </c>
      <c r="DL103" t="str">
        <f t="shared" ca="1" si="429"/>
        <v/>
      </c>
      <c r="DM103" t="str">
        <f t="shared" ca="1" si="430"/>
        <v/>
      </c>
      <c r="DN103" t="str">
        <f t="shared" ca="1" si="431"/>
        <v/>
      </c>
      <c r="DO103" t="str">
        <f t="shared" ca="1" si="382"/>
        <v/>
      </c>
      <c r="DP103" t="str">
        <f t="shared" ca="1" si="391"/>
        <v/>
      </c>
      <c r="DQ103" t="str">
        <f t="shared" ca="1" si="391"/>
        <v/>
      </c>
      <c r="DR103" t="str">
        <f t="shared" ca="1" si="391"/>
        <v/>
      </c>
      <c r="DS103" t="str">
        <f ca="1">_xlfn.IFNA(IF(INDEX('Tabela kolorów'!$A$1:$AP$42,MATCH(DP103,'Tabela kolorów'!$A$1:$AP$1,0),MATCH(DQ103,'Tabela kolorów'!$A$1:$A$42,0))=1,"+","-"),"")</f>
        <v/>
      </c>
      <c r="DT103" s="1" t="str">
        <f ca="1">_xlfn.IFNA(IF(INDEX('Tabela kolorów'!$A$1:$AP$42,MATCH(DP103,'Tabela kolorów'!$A$1:$AP$1,0),MATCH(DR103,'Tabela kolorów'!$A$1:$A$42,0))=1,"+","-"),"")</f>
        <v/>
      </c>
      <c r="DU103" s="1" t="str">
        <f ca="1">_xlfn.IFNA(IF(INDEX('Tabela kolorów'!$A$1:$AP$42,MATCH(DQ103,'Tabela kolorów'!$A$1:$AP$1,0),MATCH(DR103,'Tabela kolorów'!$A$1:$A$42,0))=1,"+","-"),"")</f>
        <v/>
      </c>
      <c r="DV103" t="str">
        <f t="shared" ca="1" si="358"/>
        <v/>
      </c>
      <c r="DW103" t="str">
        <f t="shared" ca="1" si="432"/>
        <v/>
      </c>
      <c r="DX103" t="str">
        <f t="shared" ca="1" si="433"/>
        <v/>
      </c>
      <c r="EA103">
        <v>97</v>
      </c>
      <c r="EB103" t="str">
        <f t="shared" ca="1" si="313"/>
        <v/>
      </c>
      <c r="EC103" t="str">
        <f ca="1">IF(EB103&lt;&gt;"",VLOOKUP(EB103,Tabela1[],3,FALSE),"")</f>
        <v/>
      </c>
      <c r="ED103" t="str">
        <f t="shared" ca="1" si="410"/>
        <v/>
      </c>
      <c r="EE103" t="str">
        <f t="shared" ca="1" si="410"/>
        <v/>
      </c>
      <c r="EF103" t="str">
        <f t="shared" ca="1" si="410"/>
        <v/>
      </c>
      <c r="EG103" t="str">
        <f t="shared" ca="1" si="410"/>
        <v/>
      </c>
      <c r="EH103" t="str">
        <f t="shared" ca="1" si="410"/>
        <v/>
      </c>
      <c r="EI103" t="str">
        <f t="shared" ca="1" si="410"/>
        <v/>
      </c>
      <c r="EJ103" t="str">
        <f t="shared" ca="1" si="410"/>
        <v/>
      </c>
      <c r="EK103" t="str">
        <f t="shared" ca="1" si="410"/>
        <v/>
      </c>
      <c r="EV103">
        <v>14</v>
      </c>
      <c r="EW103" t="str">
        <f t="shared" ca="1" si="405"/>
        <v/>
      </c>
      <c r="EX103" t="str">
        <f ca="1">_xlfn.IFNA(IF(VLOOKUP($EW103,Tabela1[#All],6,FALSE)&lt;&gt;0,VLOOKUP($EW103,Tabela1[#All],6,FALSE),""),"")</f>
        <v/>
      </c>
      <c r="EY103" t="str">
        <f ca="1">_xlfn.IFNA(IF(VLOOKUP($EW103,Tabela1[#All],7,FALSE)&lt;&gt;0,VLOOKUP($EW103,Tabela1[#All],7,FALSE),""),"")</f>
        <v/>
      </c>
      <c r="EZ103" t="str">
        <f ca="1">_xlfn.IFNA(IF(VLOOKUP($EW103,Tabela1[#All],8,FALSE)&lt;&gt;0,VLOOKUP($EW103,Tabela1[#All],8,FALSE),""),"")</f>
        <v/>
      </c>
      <c r="FA103" t="str">
        <f ca="1">_xlfn.IFNA(IF(VLOOKUP($EW103,Tabela1[#All],10,FALSE)&lt;&gt;"0",VLOOKUP($EW103,Tabela1[#All],10,FALSE),""),"")</f>
        <v/>
      </c>
      <c r="FB103" t="str">
        <f t="shared" ca="1" si="434"/>
        <v/>
      </c>
      <c r="FC103" t="str">
        <f t="shared" ca="1" si="435"/>
        <v/>
      </c>
      <c r="FD103" t="str">
        <f t="shared" ca="1" si="436"/>
        <v/>
      </c>
      <c r="FE103" t="str">
        <f t="shared" ca="1" si="437"/>
        <v/>
      </c>
      <c r="FF103" t="str">
        <f t="shared" ca="1" si="438"/>
        <v/>
      </c>
      <c r="FG103" t="str">
        <f t="shared" ca="1" si="439"/>
        <v/>
      </c>
      <c r="FH103" t="str">
        <f t="shared" ca="1" si="440"/>
        <v/>
      </c>
      <c r="FI103" t="str">
        <f t="shared" ca="1" si="359"/>
        <v/>
      </c>
      <c r="FJ103" t="str">
        <f t="shared" ca="1" si="393"/>
        <v/>
      </c>
      <c r="FK103" t="str">
        <f t="shared" ca="1" si="393"/>
        <v/>
      </c>
      <c r="FL103" t="str">
        <f t="shared" ca="1" si="393"/>
        <v/>
      </c>
      <c r="FM103" t="str">
        <f ca="1">_xlfn.IFNA(IF(INDEX('Tabela kolorów'!$A$1:$AP$42,MATCH(FJ103,'Tabela kolorów'!$A$1:$AP$1,0),MATCH(FK103,'Tabela kolorów'!$A$1:$A$42,0))=1,"+","-"),"")</f>
        <v/>
      </c>
      <c r="FN103" s="1" t="str">
        <f ca="1">_xlfn.IFNA(IF(INDEX('Tabela kolorów'!$A$1:$AP$42,MATCH(FJ103,'Tabela kolorów'!$A$1:$AP$1,0),MATCH(FL103,'Tabela kolorów'!$A$1:$A$42,0))=1,"+","-"),"")</f>
        <v/>
      </c>
      <c r="FO103" s="1" t="str">
        <f ca="1">_xlfn.IFNA(IF(INDEX('Tabela kolorów'!$A$1:$AP$42,MATCH(FK103,'Tabela kolorów'!$A$1:$AP$1,0),MATCH(FL103,'Tabela kolorów'!$A$1:$A$42,0))=1,"+","-"),"")</f>
        <v/>
      </c>
      <c r="FP103" t="str">
        <f t="shared" ca="1" si="375"/>
        <v/>
      </c>
      <c r="FQ103" t="str">
        <f t="shared" ca="1" si="441"/>
        <v/>
      </c>
      <c r="FR103" t="str">
        <f t="shared" ca="1" si="442"/>
        <v/>
      </c>
      <c r="FU103">
        <v>97</v>
      </c>
      <c r="FV103" t="str">
        <f t="shared" ca="1" si="324"/>
        <v/>
      </c>
      <c r="FW103" t="str">
        <f ca="1">IF(FV103&lt;&gt;"",VLOOKUP(FV103,Tabela1[],3,FALSE),"")</f>
        <v/>
      </c>
      <c r="FX103" t="str">
        <f t="shared" ca="1" si="411"/>
        <v/>
      </c>
      <c r="FY103" t="str">
        <f t="shared" ca="1" si="411"/>
        <v/>
      </c>
      <c r="FZ103" t="str">
        <f t="shared" ca="1" si="411"/>
        <v/>
      </c>
      <c r="GA103" t="str">
        <f t="shared" ca="1" si="411"/>
        <v/>
      </c>
      <c r="GB103" t="str">
        <f t="shared" ca="1" si="411"/>
        <v/>
      </c>
      <c r="GC103" t="str">
        <f t="shared" ca="1" si="411"/>
        <v/>
      </c>
      <c r="GD103" t="str">
        <f t="shared" ca="1" si="411"/>
        <v/>
      </c>
      <c r="GE103" t="str">
        <f t="shared" ca="1" si="411"/>
        <v/>
      </c>
      <c r="GP103">
        <v>14</v>
      </c>
      <c r="GQ103" t="str">
        <f t="shared" ca="1" si="406"/>
        <v/>
      </c>
      <c r="GR103" t="str">
        <f ca="1">_xlfn.IFNA(IF(VLOOKUP($GQ103,Tabela1[#All],6,FALSE)&lt;&gt;0,VLOOKUP($GQ103,Tabela1[#All],6,FALSE),""),"")</f>
        <v/>
      </c>
      <c r="GS103" t="str">
        <f ca="1">_xlfn.IFNA(IF(VLOOKUP($GQ103,Tabela1[#All],7,FALSE)&lt;&gt;0,VLOOKUP($GQ103,Tabela1[#All],7,FALSE),""),"")</f>
        <v/>
      </c>
      <c r="GT103" t="str">
        <f ca="1">_xlfn.IFNA(IF(VLOOKUP($GQ103,Tabela1[#All],8,FALSE)&lt;&gt;0,VLOOKUP($GQ103,Tabela1[#All],8,FALSE),""),"")</f>
        <v/>
      </c>
      <c r="GU103" t="str">
        <f ca="1">_xlfn.IFNA(IF(VLOOKUP($GQ103,Tabela1[#All],10,FALSE)&lt;&gt;"0",VLOOKUP($GQ103,Tabela1[#All],10,FALSE),""),"")</f>
        <v/>
      </c>
      <c r="GV103" t="str">
        <f t="shared" ca="1" si="443"/>
        <v/>
      </c>
      <c r="GW103" t="str">
        <f t="shared" ca="1" si="444"/>
        <v/>
      </c>
      <c r="GX103" t="str">
        <f t="shared" ca="1" si="445"/>
        <v/>
      </c>
      <c r="GY103" t="str">
        <f t="shared" ca="1" si="446"/>
        <v/>
      </c>
      <c r="GZ103" t="str">
        <f t="shared" ca="1" si="447"/>
        <v/>
      </c>
      <c r="HA103" t="str">
        <f t="shared" ca="1" si="448"/>
        <v/>
      </c>
      <c r="HB103" t="str">
        <f t="shared" ca="1" si="449"/>
        <v/>
      </c>
      <c r="HC103" t="str">
        <f t="shared" ca="1" si="360"/>
        <v/>
      </c>
      <c r="HD103" t="str">
        <f t="shared" ca="1" si="395"/>
        <v/>
      </c>
      <c r="HE103" t="str">
        <f t="shared" ca="1" si="395"/>
        <v/>
      </c>
      <c r="HF103" t="str">
        <f t="shared" ca="1" si="395"/>
        <v/>
      </c>
      <c r="HG103" t="str">
        <f ca="1">_xlfn.IFNA(IF(INDEX('Tabela kolorów'!$A$1:$AP$42,MATCH(HD103,'Tabela kolorów'!$A$1:$AP$1,0),MATCH(HE103,'Tabela kolorów'!$A$1:$A$42,0))=1,"+","-"),"")</f>
        <v/>
      </c>
      <c r="HH103" s="1" t="str">
        <f ca="1">_xlfn.IFNA(IF(INDEX('Tabela kolorów'!$A$1:$AP$42,MATCH(HD103,'Tabela kolorów'!$A$1:$AP$1,0),MATCH(HF103,'Tabela kolorów'!$A$1:$A$42,0))=1,"+","-"),"")</f>
        <v/>
      </c>
      <c r="HI103" s="1" t="str">
        <f ca="1">_xlfn.IFNA(IF(INDEX('Tabela kolorów'!$A$1:$AP$42,MATCH(HE103,'Tabela kolorów'!$A$1:$AP$1,0),MATCH(HF103,'Tabela kolorów'!$A$1:$A$42,0))=1,"+","-"),"")</f>
        <v/>
      </c>
      <c r="HJ103" t="str">
        <f t="shared" ca="1" si="376"/>
        <v/>
      </c>
      <c r="HK103" t="str">
        <f t="shared" ca="1" si="450"/>
        <v/>
      </c>
      <c r="HL103" t="str">
        <f t="shared" ca="1" si="451"/>
        <v/>
      </c>
      <c r="HO103">
        <v>97</v>
      </c>
      <c r="HP103" t="str">
        <f t="shared" ca="1" si="335"/>
        <v/>
      </c>
      <c r="HQ103" t="str">
        <f ca="1">IF(HP103&lt;&gt;"",VLOOKUP(HP103,Tabela1[],3,FALSE),"")</f>
        <v/>
      </c>
      <c r="HR103" t="str">
        <f t="shared" ca="1" si="412"/>
        <v/>
      </c>
      <c r="HS103" t="str">
        <f t="shared" ca="1" si="412"/>
        <v/>
      </c>
      <c r="HT103" t="str">
        <f t="shared" ca="1" si="412"/>
        <v/>
      </c>
      <c r="HU103" t="str">
        <f t="shared" ca="1" si="412"/>
        <v/>
      </c>
      <c r="HV103" t="str">
        <f t="shared" ca="1" si="412"/>
        <v/>
      </c>
      <c r="HW103" t="str">
        <f t="shared" ca="1" si="412"/>
        <v/>
      </c>
      <c r="HX103" t="str">
        <f t="shared" ca="1" si="412"/>
        <v/>
      </c>
      <c r="HY103" t="str">
        <f t="shared" ca="1" si="412"/>
        <v/>
      </c>
      <c r="IJ103">
        <v>14</v>
      </c>
      <c r="IK103" t="str">
        <f t="shared" ca="1" si="407"/>
        <v/>
      </c>
      <c r="IL103" t="str">
        <f ca="1">_xlfn.IFNA(IF(VLOOKUP($IK103,Tabela1[#All],6,FALSE)&lt;&gt;0,VLOOKUP($IK103,Tabela1[#All],6,FALSE),""),"")</f>
        <v/>
      </c>
      <c r="IM103" t="str">
        <f ca="1">_xlfn.IFNA(IF(VLOOKUP($IK103,Tabela1[#All],7,FALSE)&lt;&gt;0,VLOOKUP($IK103,Tabela1[#All],7,FALSE),""),"")</f>
        <v/>
      </c>
      <c r="IN103" t="str">
        <f ca="1">_xlfn.IFNA(IF(VLOOKUP($IK103,Tabela1[#All],8,FALSE)&lt;&gt;0,VLOOKUP($IK103,Tabela1[#All],8,FALSE),""),"")</f>
        <v/>
      </c>
      <c r="IO103" t="str">
        <f ca="1">_xlfn.IFNA(IF(VLOOKUP($IK103,Tabela1[#All],10,FALSE)&lt;&gt;"0",VLOOKUP($IK103,Tabela1[#All],10,FALSE),""),"")</f>
        <v/>
      </c>
      <c r="IP103" t="str">
        <f t="shared" ca="1" si="452"/>
        <v/>
      </c>
      <c r="IQ103" t="str">
        <f t="shared" ca="1" si="453"/>
        <v/>
      </c>
      <c r="IR103" t="str">
        <f t="shared" ca="1" si="454"/>
        <v/>
      </c>
      <c r="IS103" t="str">
        <f t="shared" ca="1" si="455"/>
        <v/>
      </c>
      <c r="IT103" t="str">
        <f t="shared" ca="1" si="456"/>
        <v/>
      </c>
      <c r="IU103" t="str">
        <f t="shared" ca="1" si="457"/>
        <v/>
      </c>
      <c r="IV103" t="str">
        <f t="shared" ca="1" si="458"/>
        <v/>
      </c>
      <c r="IW103" t="str">
        <f t="shared" ca="1" si="361"/>
        <v/>
      </c>
      <c r="IX103" t="str">
        <f t="shared" ca="1" si="397"/>
        <v/>
      </c>
      <c r="IY103" t="str">
        <f t="shared" ca="1" si="397"/>
        <v/>
      </c>
      <c r="IZ103" t="str">
        <f t="shared" ca="1" si="397"/>
        <v/>
      </c>
      <c r="JA103" t="str">
        <f ca="1">_xlfn.IFNA(IF(INDEX('Tabela kolorów'!$A$1:$AP$42,MATCH(IX103,'Tabela kolorów'!$A$1:$AP$1,0),MATCH(IY103,'Tabela kolorów'!$A$1:$A$42,0))=1,"+","-"),"")</f>
        <v/>
      </c>
      <c r="JB103" s="1" t="str">
        <f ca="1">_xlfn.IFNA(IF(INDEX('Tabela kolorów'!$A$1:$AP$42,MATCH(IX103,'Tabela kolorów'!$A$1:$AP$1,0),MATCH(IZ103,'Tabela kolorów'!$A$1:$A$42,0))=1,"+","-"),"")</f>
        <v/>
      </c>
      <c r="JC103" s="1" t="str">
        <f ca="1">_xlfn.IFNA(IF(INDEX('Tabela kolorów'!$A$1:$AP$42,MATCH(IY103,'Tabela kolorów'!$A$1:$AP$1,0),MATCH(IZ103,'Tabela kolorów'!$A$1:$A$42,0))=1,"+","-"),"")</f>
        <v/>
      </c>
      <c r="JD103" t="str">
        <f t="shared" ca="1" si="377"/>
        <v/>
      </c>
      <c r="JE103" t="str">
        <f t="shared" ca="1" si="459"/>
        <v/>
      </c>
      <c r="JF103" t="str">
        <f t="shared" ca="1" si="460"/>
        <v/>
      </c>
      <c r="JI103">
        <v>97</v>
      </c>
      <c r="JJ103" t="str">
        <f t="shared" ca="1" si="346"/>
        <v/>
      </c>
      <c r="JK103" t="str">
        <f ca="1">IF(JJ103&lt;&gt;"",VLOOKUP(JJ103,Tabela1[],3,FALSE),"")</f>
        <v/>
      </c>
      <c r="JL103" t="str">
        <f t="shared" ca="1" si="413"/>
        <v/>
      </c>
      <c r="JM103" t="str">
        <f t="shared" ca="1" si="413"/>
        <v/>
      </c>
      <c r="JN103" t="str">
        <f t="shared" ca="1" si="413"/>
        <v/>
      </c>
      <c r="JO103" t="str">
        <f t="shared" ca="1" si="413"/>
        <v/>
      </c>
      <c r="JP103" t="str">
        <f t="shared" ca="1" si="413"/>
        <v/>
      </c>
      <c r="JQ103" t="str">
        <f t="shared" ca="1" si="413"/>
        <v/>
      </c>
      <c r="JR103" t="str">
        <f t="shared" ca="1" si="413"/>
        <v/>
      </c>
      <c r="JS103" t="str">
        <f t="shared" ca="1" si="413"/>
        <v/>
      </c>
      <c r="KD103">
        <v>14</v>
      </c>
      <c r="KE103" t="str">
        <f t="shared" ca="1" si="408"/>
        <v/>
      </c>
      <c r="KF103" t="str">
        <f ca="1">_xlfn.IFNA(IF(VLOOKUP($KE103,Tabela1[#All],6,FALSE)&lt;&gt;0,VLOOKUP($KE103,Tabela1[#All],6,FALSE),""),"")</f>
        <v/>
      </c>
      <c r="KG103" t="str">
        <f ca="1">_xlfn.IFNA(IF(VLOOKUP($KE103,Tabela1[#All],7,FALSE)&lt;&gt;0,VLOOKUP($KE103,Tabela1[#All],7,FALSE),""),"")</f>
        <v/>
      </c>
      <c r="KH103" t="str">
        <f ca="1">_xlfn.IFNA(IF(VLOOKUP($KE103,Tabela1[#All],8,FALSE)&lt;&gt;0,VLOOKUP($KE103,Tabela1[#All],8,FALSE),""),"")</f>
        <v/>
      </c>
      <c r="KI103" t="str">
        <f ca="1">_xlfn.IFNA(IF(VLOOKUP($KE103,Tabela1[#All],10,FALSE)&lt;&gt;"0",VLOOKUP($KE103,Tabela1[#All],10,FALSE),""),"")</f>
        <v/>
      </c>
      <c r="KJ103" t="str">
        <f t="shared" ref="KJ103:KJ134" ca="1" si="467">IF($IK103&lt;&gt;"",$IL$2,"")</f>
        <v/>
      </c>
      <c r="KK103" t="str">
        <f t="shared" ref="KK103:KK134" ca="1" si="468">IF($IK103&lt;&gt;"",$IM$2,"")</f>
        <v/>
      </c>
      <c r="KL103" t="str">
        <f t="shared" ref="KL103:KL134" ca="1" si="469">IF($IK103&lt;&gt;"",$IN$2,"")</f>
        <v/>
      </c>
      <c r="KM103" t="str">
        <f t="shared" ca="1" si="461"/>
        <v/>
      </c>
      <c r="KN103" t="str">
        <f t="shared" ca="1" si="462"/>
        <v/>
      </c>
      <c r="KO103" t="str">
        <f t="shared" ca="1" si="463"/>
        <v/>
      </c>
      <c r="KP103" t="str">
        <f t="shared" ca="1" si="464"/>
        <v/>
      </c>
      <c r="KQ103" t="str">
        <f t="shared" ca="1" si="365"/>
        <v/>
      </c>
      <c r="KR103" t="str">
        <f t="shared" ca="1" si="399"/>
        <v/>
      </c>
      <c r="KS103" t="str">
        <f t="shared" ca="1" si="399"/>
        <v/>
      </c>
      <c r="KT103" t="str">
        <f t="shared" ca="1" si="399"/>
        <v/>
      </c>
      <c r="KU103" t="str">
        <f ca="1">_xlfn.IFNA(IF(INDEX('Tabela kolorów'!$A$1:$AP$42,MATCH(KR103,'Tabela kolorów'!$A$1:$AP$1,0),MATCH(KS103,'Tabela kolorów'!$A$1:$A$42,0))=1,"+","-"),"")</f>
        <v/>
      </c>
      <c r="KV103" s="1" t="str">
        <f ca="1">_xlfn.IFNA(IF(INDEX('Tabela kolorów'!$A$1:$AP$42,MATCH(KR103,'Tabela kolorów'!$A$1:$AP$1,0),MATCH(KT103,'Tabela kolorów'!$A$1:$A$42,0))=1,"+","-"),"")</f>
        <v/>
      </c>
      <c r="KW103" s="1" t="str">
        <f ca="1">_xlfn.IFNA(IF(INDEX('Tabela kolorów'!$A$1:$AP$42,MATCH(KS103,'Tabela kolorów'!$A$1:$AP$1,0),MATCH(KT103,'Tabela kolorów'!$A$1:$A$42,0))=1,"+","-"),"")</f>
        <v/>
      </c>
      <c r="KX103" t="str">
        <f t="shared" ca="1" si="380"/>
        <v/>
      </c>
      <c r="KY103" t="str">
        <f t="shared" ca="1" si="465"/>
        <v/>
      </c>
      <c r="KZ103" t="str">
        <f t="shared" ca="1" si="466"/>
        <v/>
      </c>
      <c r="LC103">
        <v>97</v>
      </c>
      <c r="LD103" t="str">
        <f t="shared" ca="1" si="354"/>
        <v/>
      </c>
      <c r="LE103" t="str">
        <f ca="1">IF(LD103&lt;&gt;"",VLOOKUP(LD103,Tabela1[],3,FALSE),"")</f>
        <v/>
      </c>
      <c r="LF103" t="str">
        <f t="shared" ca="1" si="414"/>
        <v/>
      </c>
      <c r="LG103" t="str">
        <f t="shared" ca="1" si="414"/>
        <v/>
      </c>
      <c r="LH103" t="str">
        <f t="shared" ca="1" si="414"/>
        <v/>
      </c>
      <c r="LI103" t="str">
        <f t="shared" ca="1" si="414"/>
        <v/>
      </c>
      <c r="LJ103" t="str">
        <f t="shared" ca="1" si="414"/>
        <v/>
      </c>
      <c r="LK103" t="str">
        <f t="shared" ca="1" si="414"/>
        <v/>
      </c>
      <c r="LL103" t="str">
        <f t="shared" ca="1" si="414"/>
        <v/>
      </c>
      <c r="LM103" t="str">
        <f t="shared" ca="1" si="414"/>
        <v/>
      </c>
    </row>
    <row r="104" spans="12:325" x14ac:dyDescent="0.3">
      <c r="L104" s="679">
        <v>13</v>
      </c>
      <c r="N104" s="672" t="str">
        <f>_xlfn.IFNA(IF(VLOOKUP($M104,Tabela1[#All],6,FALSE)&lt;&gt;0,VLOOKUP($M104,Tabela1[#All],6,FALSE),""),"")</f>
        <v/>
      </c>
      <c r="O104" s="672" t="str">
        <f>_xlfn.IFNA(IF(VLOOKUP($M104,Tabela1[#All],7,FALSE)&lt;&gt;0,VLOOKUP($M104,Tabela1[#All],7,FALSE),""),"")</f>
        <v/>
      </c>
      <c r="P104" s="672" t="str">
        <f>_xlfn.IFNA(IF(VLOOKUP($M104,Tabela1[#All],8,FALSE)&lt;&gt;0,VLOOKUP($M104,Tabela1[#All],8,FALSE),""),"")</f>
        <v/>
      </c>
      <c r="Q104" s="684" t="str">
        <f>_xlfn.IFNA(IF(VLOOKUP($M104,Tabela1[#All],10,FALSE)&lt;&gt;"0",VLOOKUP($M104,Tabela1[#All],10,FALSE),""),"")</f>
        <v/>
      </c>
      <c r="R104" s="686" t="str">
        <f t="shared" ref="R104:R135" si="470">IF(M104&lt;&gt;"",$N$2,"")</f>
        <v/>
      </c>
      <c r="S104" s="672" t="str">
        <f t="shared" ref="S104:S135" si="471">IF(M104&lt;&gt;"",$O$2,"")</f>
        <v/>
      </c>
      <c r="T104" s="672" t="str">
        <f t="shared" ref="T104:T135" si="472">IF(M104&lt;&gt;"",$P$2,"")</f>
        <v/>
      </c>
      <c r="U104" s="672" t="str">
        <f t="shared" ref="U104:U135" si="473">IF(AND(N104&lt;&gt;$N$2,N104&lt;&gt;$O$2,N104&lt;&gt;$P$2),N104,"")</f>
        <v/>
      </c>
      <c r="V104" s="672" t="str">
        <f t="shared" ref="V104:V135" si="474">IF(AND(O104&lt;&gt;$N$2,O104&lt;&gt;$O$2,O104&lt;&gt;$P$2),O104,"")</f>
        <v/>
      </c>
      <c r="W104" s="672" t="str">
        <f t="shared" ref="W104:W135" si="475">IF(AND(P104&lt;&gt;$N$2,P104&lt;&gt;$O$2,P104&lt;&gt;$P$2),P104,"")</f>
        <v/>
      </c>
      <c r="X104" s="687" t="str">
        <f t="shared" ref="X104:X135" si="476">IF(M104&lt;&gt;"",IF(R104&lt;&gt;"",1,0)+IF(S104&lt;&gt;"",1,0)+IF(T104&lt;&gt;"",1,0)+IF(U104&lt;&gt;"",1,0)+IF(V104&lt;&gt;"",1,0)+IF(W104&lt;&gt;"",1,0),"")</f>
        <v/>
      </c>
      <c r="Y104" s="686" t="str">
        <f t="shared" si="378"/>
        <v/>
      </c>
      <c r="Z104" s="672" t="str">
        <f t="shared" si="402"/>
        <v/>
      </c>
      <c r="AA104" s="672" t="str">
        <f t="shared" si="402"/>
        <v/>
      </c>
      <c r="AB104" s="679" t="str">
        <f t="shared" si="402"/>
        <v/>
      </c>
      <c r="AC104" s="685" t="str">
        <f>_xlfn.IFNA(IF(INDEX('Tabela kolorów'!$A$1:$AP$42,MATCH(Z104,'Tabela kolorów'!$A$1:$AP$1,0),MATCH(AA104,'Tabela kolorów'!$A$1:$A$42,0))=1,"+","-"),"")</f>
        <v/>
      </c>
      <c r="AD104" s="10" t="str">
        <f>_xlfn.IFNA(IF(INDEX('Tabela kolorów'!$A$1:$AP$42,MATCH(Z104,'Tabela kolorów'!$A$1:$AP$1,0),MATCH(AB104,'Tabela kolorów'!$A$1:$A$42,0))=1,"+","-"),"")</f>
        <v/>
      </c>
      <c r="AE104" s="10" t="str">
        <f>_xlfn.IFNA(IF(INDEX('Tabela kolorów'!$A$1:$AP$42,MATCH(AA104,'Tabela kolorów'!$A$1:$AP$1,0),MATCH(AB104,'Tabela kolorów'!$A$1:$A$42,0))=1,"+","-"),"")</f>
        <v/>
      </c>
      <c r="AF104" s="679" t="str">
        <f t="shared" si="379"/>
        <v/>
      </c>
      <c r="AG104" s="688" t="str">
        <f t="shared" ref="AG104:AG135" si="477">IF(AF104="Dopasowane",IF(IF(Q104="Tak",1,0)+IF($Q$2="Tak",1,0)&lt;=1,"Dopasowane","Nie dopasowane"),"")</f>
        <v/>
      </c>
      <c r="AH104" s="701" t="str">
        <f t="shared" ref="AH104:AH135" si="478">IF(AG104="Dopasowane",M104,"")</f>
        <v/>
      </c>
      <c r="AK104" s="10">
        <v>97</v>
      </c>
      <c r="AL104" s="672" t="str">
        <f t="shared" ca="1" si="355"/>
        <v/>
      </c>
      <c r="AM104" s="672" t="str">
        <f ca="1">IF(AL104&lt;&gt;"",VLOOKUP(AL104,Tabela1[],3,FALSE),"")</f>
        <v/>
      </c>
      <c r="AN104" s="672" t="str">
        <f t="shared" ca="1" si="415"/>
        <v/>
      </c>
      <c r="AO104" s="672" t="str">
        <f t="shared" ca="1" si="415"/>
        <v/>
      </c>
      <c r="AP104" s="672" t="str">
        <f t="shared" ca="1" si="415"/>
        <v/>
      </c>
      <c r="AQ104" s="672" t="str">
        <f t="shared" ca="1" si="415"/>
        <v/>
      </c>
      <c r="AR104" s="672" t="str">
        <f t="shared" ca="1" si="415"/>
        <v/>
      </c>
      <c r="AS104" s="672" t="str">
        <f t="shared" ca="1" si="415"/>
        <v/>
      </c>
      <c r="AT104" s="672" t="str">
        <f t="shared" ca="1" si="415"/>
        <v/>
      </c>
      <c r="AU104" s="672" t="str">
        <f t="shared" ca="1" si="415"/>
        <v/>
      </c>
      <c r="BG104" s="392"/>
      <c r="BH104">
        <v>15</v>
      </c>
      <c r="BI104" t="str">
        <f t="shared" ca="1" si="403"/>
        <v/>
      </c>
      <c r="BJ104" t="str">
        <f ca="1">_xlfn.IFNA(IF(VLOOKUP($BI104,Tabela1[#All],6,FALSE)&lt;&gt;0,VLOOKUP($BI104,Tabela1[#All],6,FALSE),""),"")</f>
        <v/>
      </c>
      <c r="BK104" t="str">
        <f ca="1">_xlfn.IFNA(IF(VLOOKUP($BI104,Tabela1[#All],7,FALSE)&lt;&gt;0,VLOOKUP($BI104,Tabela1[#All],7,FALSE),""),"")</f>
        <v/>
      </c>
      <c r="BL104" t="str">
        <f ca="1">_xlfn.IFNA(IF(VLOOKUP($BI104,Tabela1[#All],8,FALSE)&lt;&gt;0,VLOOKUP($BI104,Tabela1[#All],8,FALSE),""),"")</f>
        <v/>
      </c>
      <c r="BM104" t="str">
        <f ca="1">_xlfn.IFNA(IF(VLOOKUP($BI104,Tabela1[#All],10,FALSE)&lt;&gt;"0",VLOOKUP($BI104,Tabela1[#All],10,FALSE),""),"")</f>
        <v/>
      </c>
      <c r="BN104" t="str">
        <f t="shared" ca="1" si="416"/>
        <v/>
      </c>
      <c r="BO104" t="str">
        <f t="shared" ca="1" si="417"/>
        <v/>
      </c>
      <c r="BP104" t="str">
        <f t="shared" ca="1" si="418"/>
        <v/>
      </c>
      <c r="BQ104" t="str">
        <f t="shared" ca="1" si="419"/>
        <v/>
      </c>
      <c r="BR104" t="str">
        <f t="shared" ca="1" si="420"/>
        <v/>
      </c>
      <c r="BS104" t="str">
        <f t="shared" ca="1" si="421"/>
        <v/>
      </c>
      <c r="BT104" t="str">
        <f t="shared" ca="1" si="422"/>
        <v/>
      </c>
      <c r="BU104" t="str">
        <f t="shared" ca="1" si="356"/>
        <v/>
      </c>
      <c r="BV104" t="str">
        <f t="shared" ca="1" si="389"/>
        <v/>
      </c>
      <c r="BW104" t="str">
        <f t="shared" ca="1" si="389"/>
        <v/>
      </c>
      <c r="BX104" t="str">
        <f t="shared" ca="1" si="389"/>
        <v/>
      </c>
      <c r="BY104" t="str">
        <f ca="1">_xlfn.IFNA(IF(INDEX('Tabela kolorów'!$A$1:$AP$42,MATCH(BV104,'Tabela kolorów'!$A$1:$AP$1,0),MATCH(BW104,'Tabela kolorów'!$A$1:$A$42,0))=1,"+","-"),"")</f>
        <v/>
      </c>
      <c r="BZ104" s="1" t="str">
        <f ca="1">_xlfn.IFNA(IF(INDEX('Tabela kolorów'!$A$1:$AP$42,MATCH(BV104,'Tabela kolorów'!$A$1:$AP$1,0),MATCH(BX104,'Tabela kolorów'!$A$1:$A$42,0))=1,"+","-"),"")</f>
        <v/>
      </c>
      <c r="CA104" s="1" t="str">
        <f ca="1">_xlfn.IFNA(IF(INDEX('Tabela kolorów'!$A$1:$AP$42,MATCH(BW104,'Tabela kolorów'!$A$1:$AP$1,0),MATCH(BX104,'Tabela kolorów'!$A$1:$A$42,0))=1,"+","-"),"")</f>
        <v/>
      </c>
      <c r="CB104" t="str">
        <f t="shared" ca="1" si="357"/>
        <v/>
      </c>
      <c r="CC104" t="str">
        <f t="shared" ca="1" si="423"/>
        <v/>
      </c>
      <c r="CD104" t="str">
        <f t="shared" ca="1" si="424"/>
        <v/>
      </c>
      <c r="CG104">
        <v>98</v>
      </c>
      <c r="CH104" t="str">
        <f t="shared" ca="1" si="302"/>
        <v/>
      </c>
      <c r="CI104" t="str">
        <f ca="1">IF(CH104&lt;&gt;"",VLOOKUP(CH104,Tabela1[],3,FALSE),"")</f>
        <v/>
      </c>
      <c r="CJ104" t="str">
        <f t="shared" ca="1" si="409"/>
        <v/>
      </c>
      <c r="CK104" t="str">
        <f t="shared" ca="1" si="409"/>
        <v/>
      </c>
      <c r="CL104" t="str">
        <f t="shared" ca="1" si="409"/>
        <v/>
      </c>
      <c r="CM104" t="str">
        <f t="shared" ca="1" si="409"/>
        <v/>
      </c>
      <c r="CN104" t="str">
        <f t="shared" ca="1" si="409"/>
        <v/>
      </c>
      <c r="CO104" t="str">
        <f t="shared" ca="1" si="409"/>
        <v/>
      </c>
      <c r="CP104" t="str">
        <f t="shared" ca="1" si="409"/>
        <v/>
      </c>
      <c r="CQ104" t="str">
        <f t="shared" ca="1" si="409"/>
        <v/>
      </c>
      <c r="DB104">
        <v>15</v>
      </c>
      <c r="DC104" t="str">
        <f t="shared" ca="1" si="404"/>
        <v/>
      </c>
      <c r="DD104" t="str">
        <f ca="1">_xlfn.IFNA(IF(VLOOKUP($DC104,Tabela1[#All],6,FALSE)&lt;&gt;0,VLOOKUP($DC104,Tabela1[#All],6,FALSE),""),"")</f>
        <v/>
      </c>
      <c r="DE104" t="str">
        <f ca="1">_xlfn.IFNA(IF(VLOOKUP($DC104,Tabela1[#All],7,FALSE)&lt;&gt;0,VLOOKUP($DC104,Tabela1[#All],7,FALSE),""),"")</f>
        <v/>
      </c>
      <c r="DF104" t="str">
        <f ca="1">_xlfn.IFNA(IF(VLOOKUP($DC104,Tabela1[#All],8,FALSE)&lt;&gt;0,VLOOKUP($DC104,Tabela1[#All],8,FALSE),""),"")</f>
        <v/>
      </c>
      <c r="DG104" t="str">
        <f ca="1">_xlfn.IFNA(IF(VLOOKUP($DC104,Tabela1[#All],10,FALSE)&lt;&gt;"0",VLOOKUP($DC104,Tabela1[#All],10,FALSE),""),"")</f>
        <v/>
      </c>
      <c r="DH104" t="str">
        <f t="shared" ca="1" si="425"/>
        <v/>
      </c>
      <c r="DI104" t="str">
        <f t="shared" ca="1" si="426"/>
        <v/>
      </c>
      <c r="DJ104" t="str">
        <f t="shared" ca="1" si="427"/>
        <v/>
      </c>
      <c r="DK104" t="str">
        <f t="shared" ca="1" si="428"/>
        <v/>
      </c>
      <c r="DL104" t="str">
        <f t="shared" ca="1" si="429"/>
        <v/>
      </c>
      <c r="DM104" t="str">
        <f t="shared" ca="1" si="430"/>
        <v/>
      </c>
      <c r="DN104" t="str">
        <f t="shared" ca="1" si="431"/>
        <v/>
      </c>
      <c r="DO104" t="str">
        <f t="shared" ca="1" si="382"/>
        <v/>
      </c>
      <c r="DP104" t="str">
        <f t="shared" ca="1" si="391"/>
        <v/>
      </c>
      <c r="DQ104" t="str">
        <f t="shared" ca="1" si="391"/>
        <v/>
      </c>
      <c r="DR104" t="str">
        <f t="shared" ca="1" si="391"/>
        <v/>
      </c>
      <c r="DS104" t="str">
        <f ca="1">_xlfn.IFNA(IF(INDEX('Tabela kolorów'!$A$1:$AP$42,MATCH(DP104,'Tabela kolorów'!$A$1:$AP$1,0),MATCH(DQ104,'Tabela kolorów'!$A$1:$A$42,0))=1,"+","-"),"")</f>
        <v/>
      </c>
      <c r="DT104" s="1" t="str">
        <f ca="1">_xlfn.IFNA(IF(INDEX('Tabela kolorów'!$A$1:$AP$42,MATCH(DP104,'Tabela kolorów'!$A$1:$AP$1,0),MATCH(DR104,'Tabela kolorów'!$A$1:$A$42,0))=1,"+","-"),"")</f>
        <v/>
      </c>
      <c r="DU104" s="1" t="str">
        <f ca="1">_xlfn.IFNA(IF(INDEX('Tabela kolorów'!$A$1:$AP$42,MATCH(DQ104,'Tabela kolorów'!$A$1:$AP$1,0),MATCH(DR104,'Tabela kolorów'!$A$1:$A$42,0))=1,"+","-"),"")</f>
        <v/>
      </c>
      <c r="DV104" t="str">
        <f t="shared" ca="1" si="358"/>
        <v/>
      </c>
      <c r="DW104" t="str">
        <f t="shared" ca="1" si="432"/>
        <v/>
      </c>
      <c r="DX104" t="str">
        <f t="shared" ca="1" si="433"/>
        <v/>
      </c>
      <c r="EA104">
        <v>98</v>
      </c>
      <c r="EB104" t="str">
        <f t="shared" ca="1" si="313"/>
        <v/>
      </c>
      <c r="EC104" t="str">
        <f ca="1">IF(EB104&lt;&gt;"",VLOOKUP(EB104,Tabela1[],3,FALSE),"")</f>
        <v/>
      </c>
      <c r="ED104" t="str">
        <f t="shared" ca="1" si="410"/>
        <v/>
      </c>
      <c r="EE104" t="str">
        <f t="shared" ca="1" si="410"/>
        <v/>
      </c>
      <c r="EF104" t="str">
        <f t="shared" ca="1" si="410"/>
        <v/>
      </c>
      <c r="EG104" t="str">
        <f t="shared" ca="1" si="410"/>
        <v/>
      </c>
      <c r="EH104" t="str">
        <f t="shared" ca="1" si="410"/>
        <v/>
      </c>
      <c r="EI104" t="str">
        <f t="shared" ca="1" si="410"/>
        <v/>
      </c>
      <c r="EJ104" t="str">
        <f t="shared" ca="1" si="410"/>
        <v/>
      </c>
      <c r="EK104" t="str">
        <f t="shared" ca="1" si="410"/>
        <v/>
      </c>
      <c r="EV104">
        <v>15</v>
      </c>
      <c r="EW104" t="str">
        <f t="shared" ca="1" si="405"/>
        <v/>
      </c>
      <c r="EX104" t="str">
        <f ca="1">_xlfn.IFNA(IF(VLOOKUP($EW104,Tabela1[#All],6,FALSE)&lt;&gt;0,VLOOKUP($EW104,Tabela1[#All],6,FALSE),""),"")</f>
        <v/>
      </c>
      <c r="EY104" t="str">
        <f ca="1">_xlfn.IFNA(IF(VLOOKUP($EW104,Tabela1[#All],7,FALSE)&lt;&gt;0,VLOOKUP($EW104,Tabela1[#All],7,FALSE),""),"")</f>
        <v/>
      </c>
      <c r="EZ104" t="str">
        <f ca="1">_xlfn.IFNA(IF(VLOOKUP($EW104,Tabela1[#All],8,FALSE)&lt;&gt;0,VLOOKUP($EW104,Tabela1[#All],8,FALSE),""),"")</f>
        <v/>
      </c>
      <c r="FA104" t="str">
        <f ca="1">_xlfn.IFNA(IF(VLOOKUP($EW104,Tabela1[#All],10,FALSE)&lt;&gt;"0",VLOOKUP($EW104,Tabela1[#All],10,FALSE),""),"")</f>
        <v/>
      </c>
      <c r="FB104" t="str">
        <f t="shared" ca="1" si="434"/>
        <v/>
      </c>
      <c r="FC104" t="str">
        <f t="shared" ca="1" si="435"/>
        <v/>
      </c>
      <c r="FD104" t="str">
        <f t="shared" ca="1" si="436"/>
        <v/>
      </c>
      <c r="FE104" t="str">
        <f t="shared" ca="1" si="437"/>
        <v/>
      </c>
      <c r="FF104" t="str">
        <f t="shared" ca="1" si="438"/>
        <v/>
      </c>
      <c r="FG104" t="str">
        <f t="shared" ca="1" si="439"/>
        <v/>
      </c>
      <c r="FH104" t="str">
        <f t="shared" ca="1" si="440"/>
        <v/>
      </c>
      <c r="FI104" t="str">
        <f t="shared" ca="1" si="359"/>
        <v/>
      </c>
      <c r="FJ104" t="str">
        <f t="shared" ca="1" si="393"/>
        <v/>
      </c>
      <c r="FK104" t="str">
        <f t="shared" ca="1" si="393"/>
        <v/>
      </c>
      <c r="FL104" t="str">
        <f t="shared" ca="1" si="393"/>
        <v/>
      </c>
      <c r="FM104" t="str">
        <f ca="1">_xlfn.IFNA(IF(INDEX('Tabela kolorów'!$A$1:$AP$42,MATCH(FJ104,'Tabela kolorów'!$A$1:$AP$1,0),MATCH(FK104,'Tabela kolorów'!$A$1:$A$42,0))=1,"+","-"),"")</f>
        <v/>
      </c>
      <c r="FN104" s="1" t="str">
        <f ca="1">_xlfn.IFNA(IF(INDEX('Tabela kolorów'!$A$1:$AP$42,MATCH(FJ104,'Tabela kolorów'!$A$1:$AP$1,0),MATCH(FL104,'Tabela kolorów'!$A$1:$A$42,0))=1,"+","-"),"")</f>
        <v/>
      </c>
      <c r="FO104" s="1" t="str">
        <f ca="1">_xlfn.IFNA(IF(INDEX('Tabela kolorów'!$A$1:$AP$42,MATCH(FK104,'Tabela kolorów'!$A$1:$AP$1,0),MATCH(FL104,'Tabela kolorów'!$A$1:$A$42,0))=1,"+","-"),"")</f>
        <v/>
      </c>
      <c r="FP104" t="str">
        <f t="shared" ca="1" si="375"/>
        <v/>
      </c>
      <c r="FQ104" t="str">
        <f t="shared" ca="1" si="441"/>
        <v/>
      </c>
      <c r="FR104" t="str">
        <f t="shared" ca="1" si="442"/>
        <v/>
      </c>
      <c r="FU104">
        <v>98</v>
      </c>
      <c r="FV104" t="str">
        <f t="shared" ca="1" si="324"/>
        <v/>
      </c>
      <c r="FW104" t="str">
        <f ca="1">IF(FV104&lt;&gt;"",VLOOKUP(FV104,Tabela1[],3,FALSE),"")</f>
        <v/>
      </c>
      <c r="FX104" t="str">
        <f t="shared" ca="1" si="411"/>
        <v/>
      </c>
      <c r="FY104" t="str">
        <f t="shared" ca="1" si="411"/>
        <v/>
      </c>
      <c r="FZ104" t="str">
        <f t="shared" ca="1" si="411"/>
        <v/>
      </c>
      <c r="GA104" t="str">
        <f t="shared" ca="1" si="411"/>
        <v/>
      </c>
      <c r="GB104" t="str">
        <f t="shared" ca="1" si="411"/>
        <v/>
      </c>
      <c r="GC104" t="str">
        <f t="shared" ca="1" si="411"/>
        <v/>
      </c>
      <c r="GD104" t="str">
        <f t="shared" ca="1" si="411"/>
        <v/>
      </c>
      <c r="GE104" t="str">
        <f t="shared" ca="1" si="411"/>
        <v/>
      </c>
      <c r="GP104">
        <v>15</v>
      </c>
      <c r="GQ104" t="str">
        <f t="shared" ca="1" si="406"/>
        <v/>
      </c>
      <c r="GR104" t="str">
        <f ca="1">_xlfn.IFNA(IF(VLOOKUP($GQ104,Tabela1[#All],6,FALSE)&lt;&gt;0,VLOOKUP($GQ104,Tabela1[#All],6,FALSE),""),"")</f>
        <v/>
      </c>
      <c r="GS104" t="str">
        <f ca="1">_xlfn.IFNA(IF(VLOOKUP($GQ104,Tabela1[#All],7,FALSE)&lt;&gt;0,VLOOKUP($GQ104,Tabela1[#All],7,FALSE),""),"")</f>
        <v/>
      </c>
      <c r="GT104" t="str">
        <f ca="1">_xlfn.IFNA(IF(VLOOKUP($GQ104,Tabela1[#All],8,FALSE)&lt;&gt;0,VLOOKUP($GQ104,Tabela1[#All],8,FALSE),""),"")</f>
        <v/>
      </c>
      <c r="GU104" t="str">
        <f ca="1">_xlfn.IFNA(IF(VLOOKUP($GQ104,Tabela1[#All],10,FALSE)&lt;&gt;"0",VLOOKUP($GQ104,Tabela1[#All],10,FALSE),""),"")</f>
        <v/>
      </c>
      <c r="GV104" t="str">
        <f t="shared" ca="1" si="443"/>
        <v/>
      </c>
      <c r="GW104" t="str">
        <f t="shared" ca="1" si="444"/>
        <v/>
      </c>
      <c r="GX104" t="str">
        <f t="shared" ca="1" si="445"/>
        <v/>
      </c>
      <c r="GY104" t="str">
        <f t="shared" ca="1" si="446"/>
        <v/>
      </c>
      <c r="GZ104" t="str">
        <f t="shared" ca="1" si="447"/>
        <v/>
      </c>
      <c r="HA104" t="str">
        <f t="shared" ca="1" si="448"/>
        <v/>
      </c>
      <c r="HB104" t="str">
        <f t="shared" ca="1" si="449"/>
        <v/>
      </c>
      <c r="HC104" t="str">
        <f t="shared" ca="1" si="360"/>
        <v/>
      </c>
      <c r="HD104" t="str">
        <f t="shared" ca="1" si="395"/>
        <v/>
      </c>
      <c r="HE104" t="str">
        <f t="shared" ca="1" si="395"/>
        <v/>
      </c>
      <c r="HF104" t="str">
        <f t="shared" ca="1" si="395"/>
        <v/>
      </c>
      <c r="HG104" t="str">
        <f ca="1">_xlfn.IFNA(IF(INDEX('Tabela kolorów'!$A$1:$AP$42,MATCH(HD104,'Tabela kolorów'!$A$1:$AP$1,0),MATCH(HE104,'Tabela kolorów'!$A$1:$A$42,0))=1,"+","-"),"")</f>
        <v/>
      </c>
      <c r="HH104" s="1" t="str">
        <f ca="1">_xlfn.IFNA(IF(INDEX('Tabela kolorów'!$A$1:$AP$42,MATCH(HD104,'Tabela kolorów'!$A$1:$AP$1,0),MATCH(HF104,'Tabela kolorów'!$A$1:$A$42,0))=1,"+","-"),"")</f>
        <v/>
      </c>
      <c r="HI104" s="1" t="str">
        <f ca="1">_xlfn.IFNA(IF(INDEX('Tabela kolorów'!$A$1:$AP$42,MATCH(HE104,'Tabela kolorów'!$A$1:$AP$1,0),MATCH(HF104,'Tabela kolorów'!$A$1:$A$42,0))=1,"+","-"),"")</f>
        <v/>
      </c>
      <c r="HJ104" t="str">
        <f t="shared" ca="1" si="376"/>
        <v/>
      </c>
      <c r="HK104" t="str">
        <f t="shared" ca="1" si="450"/>
        <v/>
      </c>
      <c r="HL104" t="str">
        <f t="shared" ca="1" si="451"/>
        <v/>
      </c>
      <c r="HO104">
        <v>98</v>
      </c>
      <c r="HP104" t="str">
        <f t="shared" ca="1" si="335"/>
        <v/>
      </c>
      <c r="HQ104" t="str">
        <f ca="1">IF(HP104&lt;&gt;"",VLOOKUP(HP104,Tabela1[],3,FALSE),"")</f>
        <v/>
      </c>
      <c r="HR104" t="str">
        <f t="shared" ca="1" si="412"/>
        <v/>
      </c>
      <c r="HS104" t="str">
        <f t="shared" ca="1" si="412"/>
        <v/>
      </c>
      <c r="HT104" t="str">
        <f t="shared" ca="1" si="412"/>
        <v/>
      </c>
      <c r="HU104" t="str">
        <f t="shared" ca="1" si="412"/>
        <v/>
      </c>
      <c r="HV104" t="str">
        <f t="shared" ca="1" si="412"/>
        <v/>
      </c>
      <c r="HW104" t="str">
        <f t="shared" ca="1" si="412"/>
        <v/>
      </c>
      <c r="HX104" t="str">
        <f t="shared" ca="1" si="412"/>
        <v/>
      </c>
      <c r="HY104" t="str">
        <f t="shared" ca="1" si="412"/>
        <v/>
      </c>
      <c r="IJ104">
        <v>15</v>
      </c>
      <c r="IK104" t="str">
        <f t="shared" ca="1" si="407"/>
        <v/>
      </c>
      <c r="IL104" t="str">
        <f ca="1">_xlfn.IFNA(IF(VLOOKUP($IK104,Tabela1[#All],6,FALSE)&lt;&gt;0,VLOOKUP($IK104,Tabela1[#All],6,FALSE),""),"")</f>
        <v/>
      </c>
      <c r="IM104" t="str">
        <f ca="1">_xlfn.IFNA(IF(VLOOKUP($IK104,Tabela1[#All],7,FALSE)&lt;&gt;0,VLOOKUP($IK104,Tabela1[#All],7,FALSE),""),"")</f>
        <v/>
      </c>
      <c r="IN104" t="str">
        <f ca="1">_xlfn.IFNA(IF(VLOOKUP($IK104,Tabela1[#All],8,FALSE)&lt;&gt;0,VLOOKUP($IK104,Tabela1[#All],8,FALSE),""),"")</f>
        <v/>
      </c>
      <c r="IO104" t="str">
        <f ca="1">_xlfn.IFNA(IF(VLOOKUP($IK104,Tabela1[#All],10,FALSE)&lt;&gt;"0",VLOOKUP($IK104,Tabela1[#All],10,FALSE),""),"")</f>
        <v/>
      </c>
      <c r="IP104" t="str">
        <f t="shared" ca="1" si="452"/>
        <v/>
      </c>
      <c r="IQ104" t="str">
        <f t="shared" ca="1" si="453"/>
        <v/>
      </c>
      <c r="IR104" t="str">
        <f t="shared" ca="1" si="454"/>
        <v/>
      </c>
      <c r="IS104" t="str">
        <f t="shared" ca="1" si="455"/>
        <v/>
      </c>
      <c r="IT104" t="str">
        <f t="shared" ca="1" si="456"/>
        <v/>
      </c>
      <c r="IU104" t="str">
        <f t="shared" ca="1" si="457"/>
        <v/>
      </c>
      <c r="IV104" t="str">
        <f t="shared" ca="1" si="458"/>
        <v/>
      </c>
      <c r="IW104" t="str">
        <f t="shared" ca="1" si="361"/>
        <v/>
      </c>
      <c r="IX104" t="str">
        <f t="shared" ca="1" si="397"/>
        <v/>
      </c>
      <c r="IY104" t="str">
        <f t="shared" ca="1" si="397"/>
        <v/>
      </c>
      <c r="IZ104" t="str">
        <f t="shared" ca="1" si="397"/>
        <v/>
      </c>
      <c r="JA104" t="str">
        <f ca="1">_xlfn.IFNA(IF(INDEX('Tabela kolorów'!$A$1:$AP$42,MATCH(IX104,'Tabela kolorów'!$A$1:$AP$1,0),MATCH(IY104,'Tabela kolorów'!$A$1:$A$42,0))=1,"+","-"),"")</f>
        <v/>
      </c>
      <c r="JB104" s="1" t="str">
        <f ca="1">_xlfn.IFNA(IF(INDEX('Tabela kolorów'!$A$1:$AP$42,MATCH(IX104,'Tabela kolorów'!$A$1:$AP$1,0),MATCH(IZ104,'Tabela kolorów'!$A$1:$A$42,0))=1,"+","-"),"")</f>
        <v/>
      </c>
      <c r="JC104" s="1" t="str">
        <f ca="1">_xlfn.IFNA(IF(INDEX('Tabela kolorów'!$A$1:$AP$42,MATCH(IY104,'Tabela kolorów'!$A$1:$AP$1,0),MATCH(IZ104,'Tabela kolorów'!$A$1:$A$42,0))=1,"+","-"),"")</f>
        <v/>
      </c>
      <c r="JD104" t="str">
        <f t="shared" ca="1" si="377"/>
        <v/>
      </c>
      <c r="JE104" t="str">
        <f t="shared" ca="1" si="459"/>
        <v/>
      </c>
      <c r="JF104" t="str">
        <f t="shared" ca="1" si="460"/>
        <v/>
      </c>
      <c r="JI104">
        <v>98</v>
      </c>
      <c r="JJ104" t="str">
        <f t="shared" ca="1" si="346"/>
        <v/>
      </c>
      <c r="JK104" t="str">
        <f ca="1">IF(JJ104&lt;&gt;"",VLOOKUP(JJ104,Tabela1[],3,FALSE),"")</f>
        <v/>
      </c>
      <c r="JL104" t="str">
        <f t="shared" ca="1" si="413"/>
        <v/>
      </c>
      <c r="JM104" t="str">
        <f t="shared" ca="1" si="413"/>
        <v/>
      </c>
      <c r="JN104" t="str">
        <f t="shared" ca="1" si="413"/>
        <v/>
      </c>
      <c r="JO104" t="str">
        <f t="shared" ca="1" si="413"/>
        <v/>
      </c>
      <c r="JP104" t="str">
        <f t="shared" ca="1" si="413"/>
        <v/>
      </c>
      <c r="JQ104" t="str">
        <f t="shared" ca="1" si="413"/>
        <v/>
      </c>
      <c r="JR104" t="str">
        <f t="shared" ca="1" si="413"/>
        <v/>
      </c>
      <c r="JS104" t="str">
        <f t="shared" ca="1" si="413"/>
        <v/>
      </c>
      <c r="KD104">
        <v>15</v>
      </c>
      <c r="KE104" t="str">
        <f t="shared" ca="1" si="408"/>
        <v/>
      </c>
      <c r="KF104" t="str">
        <f ca="1">_xlfn.IFNA(IF(VLOOKUP($KE104,Tabela1[#All],6,FALSE)&lt;&gt;0,VLOOKUP($KE104,Tabela1[#All],6,FALSE),""),"")</f>
        <v/>
      </c>
      <c r="KG104" t="str">
        <f ca="1">_xlfn.IFNA(IF(VLOOKUP($KE104,Tabela1[#All],7,FALSE)&lt;&gt;0,VLOOKUP($KE104,Tabela1[#All],7,FALSE),""),"")</f>
        <v/>
      </c>
      <c r="KH104" t="str">
        <f ca="1">_xlfn.IFNA(IF(VLOOKUP($KE104,Tabela1[#All],8,FALSE)&lt;&gt;0,VLOOKUP($KE104,Tabela1[#All],8,FALSE),""),"")</f>
        <v/>
      </c>
      <c r="KI104" t="str">
        <f ca="1">_xlfn.IFNA(IF(VLOOKUP($KE104,Tabela1[#All],10,FALSE)&lt;&gt;"0",VLOOKUP($KE104,Tabela1[#All],10,FALSE),""),"")</f>
        <v/>
      </c>
      <c r="KJ104" t="str">
        <f t="shared" ca="1" si="467"/>
        <v/>
      </c>
      <c r="KK104" t="str">
        <f t="shared" ca="1" si="468"/>
        <v/>
      </c>
      <c r="KL104" t="str">
        <f t="shared" ca="1" si="469"/>
        <v/>
      </c>
      <c r="KM104" t="str">
        <f t="shared" ca="1" si="461"/>
        <v/>
      </c>
      <c r="KN104" t="str">
        <f t="shared" ca="1" si="462"/>
        <v/>
      </c>
      <c r="KO104" t="str">
        <f t="shared" ca="1" si="463"/>
        <v/>
      </c>
      <c r="KP104" t="str">
        <f t="shared" ca="1" si="464"/>
        <v/>
      </c>
      <c r="KQ104" t="str">
        <f t="shared" ca="1" si="365"/>
        <v/>
      </c>
      <c r="KR104" t="str">
        <f t="shared" ca="1" si="399"/>
        <v/>
      </c>
      <c r="KS104" t="str">
        <f t="shared" ca="1" si="399"/>
        <v/>
      </c>
      <c r="KT104" t="str">
        <f t="shared" ca="1" si="399"/>
        <v/>
      </c>
      <c r="KU104" t="str">
        <f ca="1">_xlfn.IFNA(IF(INDEX('Tabela kolorów'!$A$1:$AP$42,MATCH(KR104,'Tabela kolorów'!$A$1:$AP$1,0),MATCH(KS104,'Tabela kolorów'!$A$1:$A$42,0))=1,"+","-"),"")</f>
        <v/>
      </c>
      <c r="KV104" s="1" t="str">
        <f ca="1">_xlfn.IFNA(IF(INDEX('Tabela kolorów'!$A$1:$AP$42,MATCH(KR104,'Tabela kolorów'!$A$1:$AP$1,0),MATCH(KT104,'Tabela kolorów'!$A$1:$A$42,0))=1,"+","-"),"")</f>
        <v/>
      </c>
      <c r="KW104" s="1" t="str">
        <f ca="1">_xlfn.IFNA(IF(INDEX('Tabela kolorów'!$A$1:$AP$42,MATCH(KS104,'Tabela kolorów'!$A$1:$AP$1,0),MATCH(KT104,'Tabela kolorów'!$A$1:$A$42,0))=1,"+","-"),"")</f>
        <v/>
      </c>
      <c r="KX104" t="str">
        <f t="shared" ca="1" si="380"/>
        <v/>
      </c>
      <c r="KY104" t="str">
        <f t="shared" ca="1" si="465"/>
        <v/>
      </c>
      <c r="KZ104" t="str">
        <f t="shared" ca="1" si="466"/>
        <v/>
      </c>
      <c r="LC104">
        <v>98</v>
      </c>
      <c r="LD104" t="str">
        <f t="shared" ca="1" si="354"/>
        <v/>
      </c>
      <c r="LE104" t="str">
        <f ca="1">IF(LD104&lt;&gt;"",VLOOKUP(LD104,Tabela1[],3,FALSE),"")</f>
        <v/>
      </c>
      <c r="LF104" t="str">
        <f t="shared" ca="1" si="414"/>
        <v/>
      </c>
      <c r="LG104" t="str">
        <f t="shared" ca="1" si="414"/>
        <v/>
      </c>
      <c r="LH104" t="str">
        <f t="shared" ca="1" si="414"/>
        <v/>
      </c>
      <c r="LI104" t="str">
        <f t="shared" ca="1" si="414"/>
        <v/>
      </c>
      <c r="LJ104" t="str">
        <f t="shared" ca="1" si="414"/>
        <v/>
      </c>
      <c r="LK104" t="str">
        <f t="shared" ca="1" si="414"/>
        <v/>
      </c>
      <c r="LL104" t="str">
        <f t="shared" ca="1" si="414"/>
        <v/>
      </c>
      <c r="LM104" t="str">
        <f t="shared" ca="1" si="414"/>
        <v/>
      </c>
    </row>
    <row r="105" spans="12:325" x14ac:dyDescent="0.3">
      <c r="L105" s="679">
        <v>14</v>
      </c>
      <c r="N105" s="672" t="str">
        <f>_xlfn.IFNA(IF(VLOOKUP($M105,Tabela1[#All],6,FALSE)&lt;&gt;0,VLOOKUP($M105,Tabela1[#All],6,FALSE),""),"")</f>
        <v/>
      </c>
      <c r="O105" s="672" t="str">
        <f>_xlfn.IFNA(IF(VLOOKUP($M105,Tabela1[#All],7,FALSE)&lt;&gt;0,VLOOKUP($M105,Tabela1[#All],7,FALSE),""),"")</f>
        <v/>
      </c>
      <c r="P105" s="672" t="str">
        <f>_xlfn.IFNA(IF(VLOOKUP($M105,Tabela1[#All],8,FALSE)&lt;&gt;0,VLOOKUP($M105,Tabela1[#All],8,FALSE),""),"")</f>
        <v/>
      </c>
      <c r="Q105" s="684" t="str">
        <f>_xlfn.IFNA(IF(VLOOKUP($M105,Tabela1[#All],10,FALSE)&lt;&gt;"0",VLOOKUP($M105,Tabela1[#All],10,FALSE),""),"")</f>
        <v/>
      </c>
      <c r="R105" s="686" t="str">
        <f t="shared" si="470"/>
        <v/>
      </c>
      <c r="S105" s="672" t="str">
        <f t="shared" si="471"/>
        <v/>
      </c>
      <c r="T105" s="672" t="str">
        <f t="shared" si="472"/>
        <v/>
      </c>
      <c r="U105" s="672" t="str">
        <f t="shared" si="473"/>
        <v/>
      </c>
      <c r="V105" s="672" t="str">
        <f t="shared" si="474"/>
        <v/>
      </c>
      <c r="W105" s="672" t="str">
        <f t="shared" si="475"/>
        <v/>
      </c>
      <c r="X105" s="687" t="str">
        <f t="shared" si="476"/>
        <v/>
      </c>
      <c r="Y105" s="686" t="str">
        <f t="shared" si="378"/>
        <v/>
      </c>
      <c r="Z105" s="672" t="str">
        <f t="shared" si="402"/>
        <v/>
      </c>
      <c r="AA105" s="672" t="str">
        <f t="shared" si="402"/>
        <v/>
      </c>
      <c r="AB105" s="679" t="str">
        <f t="shared" si="402"/>
        <v/>
      </c>
      <c r="AC105" s="685" t="str">
        <f>_xlfn.IFNA(IF(INDEX('Tabela kolorów'!$A$1:$AP$42,MATCH(Z105,'Tabela kolorów'!$A$1:$AP$1,0),MATCH(AA105,'Tabela kolorów'!$A$1:$A$42,0))=1,"+","-"),"")</f>
        <v/>
      </c>
      <c r="AD105" s="10" t="str">
        <f>_xlfn.IFNA(IF(INDEX('Tabela kolorów'!$A$1:$AP$42,MATCH(Z105,'Tabela kolorów'!$A$1:$AP$1,0),MATCH(AB105,'Tabela kolorów'!$A$1:$A$42,0))=1,"+","-"),"")</f>
        <v/>
      </c>
      <c r="AE105" s="10" t="str">
        <f>_xlfn.IFNA(IF(INDEX('Tabela kolorów'!$A$1:$AP$42,MATCH(AA105,'Tabela kolorów'!$A$1:$AP$1,0),MATCH(AB105,'Tabela kolorów'!$A$1:$A$42,0))=1,"+","-"),"")</f>
        <v/>
      </c>
      <c r="AF105" s="679" t="str">
        <f t="shared" si="379"/>
        <v/>
      </c>
      <c r="AG105" s="688" t="str">
        <f t="shared" si="477"/>
        <v/>
      </c>
      <c r="AH105" s="701" t="str">
        <f t="shared" si="478"/>
        <v/>
      </c>
      <c r="AK105" s="10">
        <v>98</v>
      </c>
      <c r="AL105" s="672" t="str">
        <f t="shared" ca="1" si="355"/>
        <v/>
      </c>
      <c r="AM105" s="672" t="str">
        <f ca="1">IF(AL105&lt;&gt;"",VLOOKUP(AL105,Tabela1[],3,FALSE),"")</f>
        <v/>
      </c>
      <c r="AN105" s="672" t="str">
        <f t="shared" ca="1" si="415"/>
        <v/>
      </c>
      <c r="AO105" s="672" t="str">
        <f t="shared" ca="1" si="415"/>
        <v/>
      </c>
      <c r="AP105" s="672" t="str">
        <f t="shared" ca="1" si="415"/>
        <v/>
      </c>
      <c r="AQ105" s="672" t="str">
        <f t="shared" ca="1" si="415"/>
        <v/>
      </c>
      <c r="AR105" s="672" t="str">
        <f t="shared" ca="1" si="415"/>
        <v/>
      </c>
      <c r="AS105" s="672" t="str">
        <f t="shared" ca="1" si="415"/>
        <v/>
      </c>
      <c r="AT105" s="672" t="str">
        <f t="shared" ca="1" si="415"/>
        <v/>
      </c>
      <c r="AU105" s="672" t="str">
        <f t="shared" ca="1" si="415"/>
        <v/>
      </c>
      <c r="BG105" s="392"/>
      <c r="BH105">
        <v>16</v>
      </c>
      <c r="BI105" t="str">
        <f t="shared" ca="1" si="403"/>
        <v/>
      </c>
      <c r="BJ105" t="str">
        <f ca="1">_xlfn.IFNA(IF(VLOOKUP($BI105,Tabela1[#All],6,FALSE)&lt;&gt;0,VLOOKUP($BI105,Tabela1[#All],6,FALSE),""),"")</f>
        <v/>
      </c>
      <c r="BK105" t="str">
        <f ca="1">_xlfn.IFNA(IF(VLOOKUP($BI105,Tabela1[#All],7,FALSE)&lt;&gt;0,VLOOKUP($BI105,Tabela1[#All],7,FALSE),""),"")</f>
        <v/>
      </c>
      <c r="BL105" t="str">
        <f ca="1">_xlfn.IFNA(IF(VLOOKUP($BI105,Tabela1[#All],8,FALSE)&lt;&gt;0,VLOOKUP($BI105,Tabela1[#All],8,FALSE),""),"")</f>
        <v/>
      </c>
      <c r="BM105" t="str">
        <f ca="1">_xlfn.IFNA(IF(VLOOKUP($BI105,Tabela1[#All],10,FALSE)&lt;&gt;"0",VLOOKUP($BI105,Tabela1[#All],10,FALSE),""),"")</f>
        <v/>
      </c>
      <c r="BN105" t="str">
        <f t="shared" ca="1" si="416"/>
        <v/>
      </c>
      <c r="BO105" t="str">
        <f t="shared" ca="1" si="417"/>
        <v/>
      </c>
      <c r="BP105" t="str">
        <f t="shared" ca="1" si="418"/>
        <v/>
      </c>
      <c r="BQ105" t="str">
        <f t="shared" ca="1" si="419"/>
        <v/>
      </c>
      <c r="BR105" t="str">
        <f t="shared" ca="1" si="420"/>
        <v/>
      </c>
      <c r="BS105" t="str">
        <f t="shared" ca="1" si="421"/>
        <v/>
      </c>
      <c r="BT105" t="str">
        <f t="shared" ca="1" si="422"/>
        <v/>
      </c>
      <c r="BU105" t="str">
        <f t="shared" ca="1" si="356"/>
        <v/>
      </c>
      <c r="BV105" t="str">
        <f t="shared" ca="1" si="389"/>
        <v/>
      </c>
      <c r="BW105" t="str">
        <f t="shared" ca="1" si="389"/>
        <v/>
      </c>
      <c r="BX105" t="str">
        <f t="shared" ca="1" si="389"/>
        <v/>
      </c>
      <c r="BY105" t="str">
        <f ca="1">_xlfn.IFNA(IF(INDEX('Tabela kolorów'!$A$1:$AP$42,MATCH(BV105,'Tabela kolorów'!$A$1:$AP$1,0),MATCH(BW105,'Tabela kolorów'!$A$1:$A$42,0))=1,"+","-"),"")</f>
        <v/>
      </c>
      <c r="BZ105" s="1" t="str">
        <f ca="1">_xlfn.IFNA(IF(INDEX('Tabela kolorów'!$A$1:$AP$42,MATCH(BV105,'Tabela kolorów'!$A$1:$AP$1,0),MATCH(BX105,'Tabela kolorów'!$A$1:$A$42,0))=1,"+","-"),"")</f>
        <v/>
      </c>
      <c r="CA105" s="1" t="str">
        <f ca="1">_xlfn.IFNA(IF(INDEX('Tabela kolorów'!$A$1:$AP$42,MATCH(BW105,'Tabela kolorów'!$A$1:$AP$1,0),MATCH(BX105,'Tabela kolorów'!$A$1:$A$42,0))=1,"+","-"),"")</f>
        <v/>
      </c>
      <c r="CB105" t="str">
        <f t="shared" ca="1" si="357"/>
        <v/>
      </c>
      <c r="CC105" t="str">
        <f t="shared" ca="1" si="423"/>
        <v/>
      </c>
      <c r="CD105" t="str">
        <f t="shared" ca="1" si="424"/>
        <v/>
      </c>
      <c r="CG105">
        <v>99</v>
      </c>
      <c r="CH105" t="str">
        <f t="shared" ca="1" si="302"/>
        <v/>
      </c>
      <c r="CI105" t="str">
        <f ca="1">IF(CH105&lt;&gt;"",VLOOKUP(CH105,Tabela1[],3,FALSE),"")</f>
        <v/>
      </c>
      <c r="CJ105" t="str">
        <f t="shared" ca="1" si="409"/>
        <v/>
      </c>
      <c r="CK105" t="str">
        <f t="shared" ca="1" si="409"/>
        <v/>
      </c>
      <c r="CL105" t="str">
        <f t="shared" ca="1" si="409"/>
        <v/>
      </c>
      <c r="CM105" t="str">
        <f t="shared" ca="1" si="409"/>
        <v/>
      </c>
      <c r="CN105" t="str">
        <f t="shared" ca="1" si="409"/>
        <v/>
      </c>
      <c r="CO105" t="str">
        <f t="shared" ca="1" si="409"/>
        <v/>
      </c>
      <c r="CP105" t="str">
        <f t="shared" ca="1" si="409"/>
        <v/>
      </c>
      <c r="CQ105" t="str">
        <f t="shared" ca="1" si="409"/>
        <v/>
      </c>
      <c r="DB105">
        <v>16</v>
      </c>
      <c r="DC105" t="str">
        <f t="shared" ca="1" si="404"/>
        <v/>
      </c>
      <c r="DD105" t="str">
        <f ca="1">_xlfn.IFNA(IF(VLOOKUP($DC105,Tabela1[#All],6,FALSE)&lt;&gt;0,VLOOKUP($DC105,Tabela1[#All],6,FALSE),""),"")</f>
        <v/>
      </c>
      <c r="DE105" t="str">
        <f ca="1">_xlfn.IFNA(IF(VLOOKUP($DC105,Tabela1[#All],7,FALSE)&lt;&gt;0,VLOOKUP($DC105,Tabela1[#All],7,FALSE),""),"")</f>
        <v/>
      </c>
      <c r="DF105" t="str">
        <f ca="1">_xlfn.IFNA(IF(VLOOKUP($DC105,Tabela1[#All],8,FALSE)&lt;&gt;0,VLOOKUP($DC105,Tabela1[#All],8,FALSE),""),"")</f>
        <v/>
      </c>
      <c r="DG105" t="str">
        <f ca="1">_xlfn.IFNA(IF(VLOOKUP($DC105,Tabela1[#All],10,FALSE)&lt;&gt;"0",VLOOKUP($DC105,Tabela1[#All],10,FALSE),""),"")</f>
        <v/>
      </c>
      <c r="DH105" t="str">
        <f t="shared" ca="1" si="425"/>
        <v/>
      </c>
      <c r="DI105" t="str">
        <f t="shared" ca="1" si="426"/>
        <v/>
      </c>
      <c r="DJ105" t="str">
        <f t="shared" ca="1" si="427"/>
        <v/>
      </c>
      <c r="DK105" t="str">
        <f t="shared" ca="1" si="428"/>
        <v/>
      </c>
      <c r="DL105" t="str">
        <f t="shared" ca="1" si="429"/>
        <v/>
      </c>
      <c r="DM105" t="str">
        <f t="shared" ca="1" si="430"/>
        <v/>
      </c>
      <c r="DN105" t="str">
        <f t="shared" ca="1" si="431"/>
        <v/>
      </c>
      <c r="DO105" t="str">
        <f t="shared" ca="1" si="382"/>
        <v/>
      </c>
      <c r="DP105" t="str">
        <f t="shared" ca="1" si="391"/>
        <v/>
      </c>
      <c r="DQ105" t="str">
        <f t="shared" ca="1" si="391"/>
        <v/>
      </c>
      <c r="DR105" t="str">
        <f t="shared" ca="1" si="391"/>
        <v/>
      </c>
      <c r="DS105" t="str">
        <f ca="1">_xlfn.IFNA(IF(INDEX('Tabela kolorów'!$A$1:$AP$42,MATCH(DP105,'Tabela kolorów'!$A$1:$AP$1,0),MATCH(DQ105,'Tabela kolorów'!$A$1:$A$42,0))=1,"+","-"),"")</f>
        <v/>
      </c>
      <c r="DT105" s="1" t="str">
        <f ca="1">_xlfn.IFNA(IF(INDEX('Tabela kolorów'!$A$1:$AP$42,MATCH(DP105,'Tabela kolorów'!$A$1:$AP$1,0),MATCH(DR105,'Tabela kolorów'!$A$1:$A$42,0))=1,"+","-"),"")</f>
        <v/>
      </c>
      <c r="DU105" s="1" t="str">
        <f ca="1">_xlfn.IFNA(IF(INDEX('Tabela kolorów'!$A$1:$AP$42,MATCH(DQ105,'Tabela kolorów'!$A$1:$AP$1,0),MATCH(DR105,'Tabela kolorów'!$A$1:$A$42,0))=1,"+","-"),"")</f>
        <v/>
      </c>
      <c r="DV105" t="str">
        <f t="shared" ca="1" si="358"/>
        <v/>
      </c>
      <c r="DW105" t="str">
        <f t="shared" ca="1" si="432"/>
        <v/>
      </c>
      <c r="DX105" t="str">
        <f t="shared" ca="1" si="433"/>
        <v/>
      </c>
      <c r="EA105">
        <v>99</v>
      </c>
      <c r="EB105" t="str">
        <f t="shared" ca="1" si="313"/>
        <v/>
      </c>
      <c r="EC105" t="str">
        <f ca="1">IF(EB105&lt;&gt;"",VLOOKUP(EB105,Tabela1[],3,FALSE),"")</f>
        <v/>
      </c>
      <c r="ED105" t="str">
        <f t="shared" ca="1" si="410"/>
        <v/>
      </c>
      <c r="EE105" t="str">
        <f t="shared" ca="1" si="410"/>
        <v/>
      </c>
      <c r="EF105" t="str">
        <f t="shared" ca="1" si="410"/>
        <v/>
      </c>
      <c r="EG105" t="str">
        <f t="shared" ca="1" si="410"/>
        <v/>
      </c>
      <c r="EH105" t="str">
        <f t="shared" ca="1" si="410"/>
        <v/>
      </c>
      <c r="EI105" t="str">
        <f t="shared" ca="1" si="410"/>
        <v/>
      </c>
      <c r="EJ105" t="str">
        <f t="shared" ca="1" si="410"/>
        <v/>
      </c>
      <c r="EK105" t="str">
        <f t="shared" ca="1" si="410"/>
        <v/>
      </c>
      <c r="EV105">
        <v>16</v>
      </c>
      <c r="EW105" t="str">
        <f t="shared" ca="1" si="405"/>
        <v/>
      </c>
      <c r="EX105" t="str">
        <f ca="1">_xlfn.IFNA(IF(VLOOKUP($EW105,Tabela1[#All],6,FALSE)&lt;&gt;0,VLOOKUP($EW105,Tabela1[#All],6,FALSE),""),"")</f>
        <v/>
      </c>
      <c r="EY105" t="str">
        <f ca="1">_xlfn.IFNA(IF(VLOOKUP($EW105,Tabela1[#All],7,FALSE)&lt;&gt;0,VLOOKUP($EW105,Tabela1[#All],7,FALSE),""),"")</f>
        <v/>
      </c>
      <c r="EZ105" t="str">
        <f ca="1">_xlfn.IFNA(IF(VLOOKUP($EW105,Tabela1[#All],8,FALSE)&lt;&gt;0,VLOOKUP($EW105,Tabela1[#All],8,FALSE),""),"")</f>
        <v/>
      </c>
      <c r="FA105" t="str">
        <f ca="1">_xlfn.IFNA(IF(VLOOKUP($EW105,Tabela1[#All],10,FALSE)&lt;&gt;"0",VLOOKUP($EW105,Tabela1[#All],10,FALSE),""),"")</f>
        <v/>
      </c>
      <c r="FB105" t="str">
        <f t="shared" ca="1" si="434"/>
        <v/>
      </c>
      <c r="FC105" t="str">
        <f t="shared" ca="1" si="435"/>
        <v/>
      </c>
      <c r="FD105" t="str">
        <f t="shared" ca="1" si="436"/>
        <v/>
      </c>
      <c r="FE105" t="str">
        <f t="shared" ca="1" si="437"/>
        <v/>
      </c>
      <c r="FF105" t="str">
        <f t="shared" ca="1" si="438"/>
        <v/>
      </c>
      <c r="FG105" t="str">
        <f t="shared" ca="1" si="439"/>
        <v/>
      </c>
      <c r="FH105" t="str">
        <f t="shared" ca="1" si="440"/>
        <v/>
      </c>
      <c r="FI105" t="str">
        <f t="shared" ca="1" si="359"/>
        <v/>
      </c>
      <c r="FJ105" t="str">
        <f t="shared" ca="1" si="393"/>
        <v/>
      </c>
      <c r="FK105" t="str">
        <f t="shared" ca="1" si="393"/>
        <v/>
      </c>
      <c r="FL105" t="str">
        <f t="shared" ca="1" si="393"/>
        <v/>
      </c>
      <c r="FM105" t="str">
        <f ca="1">_xlfn.IFNA(IF(INDEX('Tabela kolorów'!$A$1:$AP$42,MATCH(FJ105,'Tabela kolorów'!$A$1:$AP$1,0),MATCH(FK105,'Tabela kolorów'!$A$1:$A$42,0))=1,"+","-"),"")</f>
        <v/>
      </c>
      <c r="FN105" s="1" t="str">
        <f ca="1">_xlfn.IFNA(IF(INDEX('Tabela kolorów'!$A$1:$AP$42,MATCH(FJ105,'Tabela kolorów'!$A$1:$AP$1,0),MATCH(FL105,'Tabela kolorów'!$A$1:$A$42,0))=1,"+","-"),"")</f>
        <v/>
      </c>
      <c r="FO105" s="1" t="str">
        <f ca="1">_xlfn.IFNA(IF(INDEX('Tabela kolorów'!$A$1:$AP$42,MATCH(FK105,'Tabela kolorów'!$A$1:$AP$1,0),MATCH(FL105,'Tabela kolorów'!$A$1:$A$42,0))=1,"+","-"),"")</f>
        <v/>
      </c>
      <c r="FP105" t="str">
        <f t="shared" ca="1" si="375"/>
        <v/>
      </c>
      <c r="FQ105" t="str">
        <f t="shared" ca="1" si="441"/>
        <v/>
      </c>
      <c r="FR105" t="str">
        <f t="shared" ca="1" si="442"/>
        <v/>
      </c>
      <c r="FU105">
        <v>99</v>
      </c>
      <c r="FV105" t="str">
        <f t="shared" ca="1" si="324"/>
        <v/>
      </c>
      <c r="FW105" t="str">
        <f ca="1">IF(FV105&lt;&gt;"",VLOOKUP(FV105,Tabela1[],3,FALSE),"")</f>
        <v/>
      </c>
      <c r="FX105" t="str">
        <f t="shared" ca="1" si="411"/>
        <v/>
      </c>
      <c r="FY105" t="str">
        <f t="shared" ca="1" si="411"/>
        <v/>
      </c>
      <c r="FZ105" t="str">
        <f t="shared" ca="1" si="411"/>
        <v/>
      </c>
      <c r="GA105" t="str">
        <f t="shared" ca="1" si="411"/>
        <v/>
      </c>
      <c r="GB105" t="str">
        <f t="shared" ca="1" si="411"/>
        <v/>
      </c>
      <c r="GC105" t="str">
        <f t="shared" ca="1" si="411"/>
        <v/>
      </c>
      <c r="GD105" t="str">
        <f t="shared" ca="1" si="411"/>
        <v/>
      </c>
      <c r="GE105" t="str">
        <f t="shared" ca="1" si="411"/>
        <v/>
      </c>
      <c r="GP105">
        <v>16</v>
      </c>
      <c r="GQ105" t="str">
        <f t="shared" ca="1" si="406"/>
        <v/>
      </c>
      <c r="GR105" t="str">
        <f ca="1">_xlfn.IFNA(IF(VLOOKUP($GQ105,Tabela1[#All],6,FALSE)&lt;&gt;0,VLOOKUP($GQ105,Tabela1[#All],6,FALSE),""),"")</f>
        <v/>
      </c>
      <c r="GS105" t="str">
        <f ca="1">_xlfn.IFNA(IF(VLOOKUP($GQ105,Tabela1[#All],7,FALSE)&lt;&gt;0,VLOOKUP($GQ105,Tabela1[#All],7,FALSE),""),"")</f>
        <v/>
      </c>
      <c r="GT105" t="str">
        <f ca="1">_xlfn.IFNA(IF(VLOOKUP($GQ105,Tabela1[#All],8,FALSE)&lt;&gt;0,VLOOKUP($GQ105,Tabela1[#All],8,FALSE),""),"")</f>
        <v/>
      </c>
      <c r="GU105" t="str">
        <f ca="1">_xlfn.IFNA(IF(VLOOKUP($GQ105,Tabela1[#All],10,FALSE)&lt;&gt;"0",VLOOKUP($GQ105,Tabela1[#All],10,FALSE),""),"")</f>
        <v/>
      </c>
      <c r="GV105" t="str">
        <f t="shared" ca="1" si="443"/>
        <v/>
      </c>
      <c r="GW105" t="str">
        <f t="shared" ca="1" si="444"/>
        <v/>
      </c>
      <c r="GX105" t="str">
        <f t="shared" ca="1" si="445"/>
        <v/>
      </c>
      <c r="GY105" t="str">
        <f t="shared" ca="1" si="446"/>
        <v/>
      </c>
      <c r="GZ105" t="str">
        <f t="shared" ca="1" si="447"/>
        <v/>
      </c>
      <c r="HA105" t="str">
        <f t="shared" ca="1" si="448"/>
        <v/>
      </c>
      <c r="HB105" t="str">
        <f t="shared" ca="1" si="449"/>
        <v/>
      </c>
      <c r="HC105" t="str">
        <f t="shared" ca="1" si="360"/>
        <v/>
      </c>
      <c r="HD105" t="str">
        <f t="shared" ca="1" si="395"/>
        <v/>
      </c>
      <c r="HE105" t="str">
        <f t="shared" ca="1" si="395"/>
        <v/>
      </c>
      <c r="HF105" t="str">
        <f t="shared" ca="1" si="395"/>
        <v/>
      </c>
      <c r="HG105" t="str">
        <f ca="1">_xlfn.IFNA(IF(INDEX('Tabela kolorów'!$A$1:$AP$42,MATCH(HD105,'Tabela kolorów'!$A$1:$AP$1,0),MATCH(HE105,'Tabela kolorów'!$A$1:$A$42,0))=1,"+","-"),"")</f>
        <v/>
      </c>
      <c r="HH105" s="1" t="str">
        <f ca="1">_xlfn.IFNA(IF(INDEX('Tabela kolorów'!$A$1:$AP$42,MATCH(HD105,'Tabela kolorów'!$A$1:$AP$1,0),MATCH(HF105,'Tabela kolorów'!$A$1:$A$42,0))=1,"+","-"),"")</f>
        <v/>
      </c>
      <c r="HI105" s="1" t="str">
        <f ca="1">_xlfn.IFNA(IF(INDEX('Tabela kolorów'!$A$1:$AP$42,MATCH(HE105,'Tabela kolorów'!$A$1:$AP$1,0),MATCH(HF105,'Tabela kolorów'!$A$1:$A$42,0))=1,"+","-"),"")</f>
        <v/>
      </c>
      <c r="HJ105" t="str">
        <f t="shared" ca="1" si="376"/>
        <v/>
      </c>
      <c r="HK105" t="str">
        <f t="shared" ca="1" si="450"/>
        <v/>
      </c>
      <c r="HL105" t="str">
        <f t="shared" ca="1" si="451"/>
        <v/>
      </c>
      <c r="HO105">
        <v>99</v>
      </c>
      <c r="HP105" t="str">
        <f t="shared" ca="1" si="335"/>
        <v/>
      </c>
      <c r="HQ105" t="str">
        <f ca="1">IF(HP105&lt;&gt;"",VLOOKUP(HP105,Tabela1[],3,FALSE),"")</f>
        <v/>
      </c>
      <c r="HR105" t="str">
        <f t="shared" ca="1" si="412"/>
        <v/>
      </c>
      <c r="HS105" t="str">
        <f t="shared" ca="1" si="412"/>
        <v/>
      </c>
      <c r="HT105" t="str">
        <f t="shared" ca="1" si="412"/>
        <v/>
      </c>
      <c r="HU105" t="str">
        <f t="shared" ca="1" si="412"/>
        <v/>
      </c>
      <c r="HV105" t="str">
        <f t="shared" ca="1" si="412"/>
        <v/>
      </c>
      <c r="HW105" t="str">
        <f t="shared" ca="1" si="412"/>
        <v/>
      </c>
      <c r="HX105" t="str">
        <f t="shared" ca="1" si="412"/>
        <v/>
      </c>
      <c r="HY105" t="str">
        <f t="shared" ca="1" si="412"/>
        <v/>
      </c>
      <c r="IJ105">
        <v>16</v>
      </c>
      <c r="IK105" t="str">
        <f t="shared" ca="1" si="407"/>
        <v/>
      </c>
      <c r="IL105" t="str">
        <f ca="1">_xlfn.IFNA(IF(VLOOKUP($IK105,Tabela1[#All],6,FALSE)&lt;&gt;0,VLOOKUP($IK105,Tabela1[#All],6,FALSE),""),"")</f>
        <v/>
      </c>
      <c r="IM105" t="str">
        <f ca="1">_xlfn.IFNA(IF(VLOOKUP($IK105,Tabela1[#All],7,FALSE)&lt;&gt;0,VLOOKUP($IK105,Tabela1[#All],7,FALSE),""),"")</f>
        <v/>
      </c>
      <c r="IN105" t="str">
        <f ca="1">_xlfn.IFNA(IF(VLOOKUP($IK105,Tabela1[#All],8,FALSE)&lt;&gt;0,VLOOKUP($IK105,Tabela1[#All],8,FALSE),""),"")</f>
        <v/>
      </c>
      <c r="IO105" t="str">
        <f ca="1">_xlfn.IFNA(IF(VLOOKUP($IK105,Tabela1[#All],10,FALSE)&lt;&gt;"0",VLOOKUP($IK105,Tabela1[#All],10,FALSE),""),"")</f>
        <v/>
      </c>
      <c r="IP105" t="str">
        <f t="shared" ca="1" si="452"/>
        <v/>
      </c>
      <c r="IQ105" t="str">
        <f t="shared" ca="1" si="453"/>
        <v/>
      </c>
      <c r="IR105" t="str">
        <f t="shared" ca="1" si="454"/>
        <v/>
      </c>
      <c r="IS105" t="str">
        <f t="shared" ca="1" si="455"/>
        <v/>
      </c>
      <c r="IT105" t="str">
        <f t="shared" ca="1" si="456"/>
        <v/>
      </c>
      <c r="IU105" t="str">
        <f t="shared" ca="1" si="457"/>
        <v/>
      </c>
      <c r="IV105" t="str">
        <f t="shared" ca="1" si="458"/>
        <v/>
      </c>
      <c r="IW105" t="str">
        <f t="shared" ca="1" si="361"/>
        <v/>
      </c>
      <c r="IX105" t="str">
        <f t="shared" ca="1" si="397"/>
        <v/>
      </c>
      <c r="IY105" t="str">
        <f t="shared" ca="1" si="397"/>
        <v/>
      </c>
      <c r="IZ105" t="str">
        <f t="shared" ca="1" si="397"/>
        <v/>
      </c>
      <c r="JA105" t="str">
        <f ca="1">_xlfn.IFNA(IF(INDEX('Tabela kolorów'!$A$1:$AP$42,MATCH(IX105,'Tabela kolorów'!$A$1:$AP$1,0),MATCH(IY105,'Tabela kolorów'!$A$1:$A$42,0))=1,"+","-"),"")</f>
        <v/>
      </c>
      <c r="JB105" s="1" t="str">
        <f ca="1">_xlfn.IFNA(IF(INDEX('Tabela kolorów'!$A$1:$AP$42,MATCH(IX105,'Tabela kolorów'!$A$1:$AP$1,0),MATCH(IZ105,'Tabela kolorów'!$A$1:$A$42,0))=1,"+","-"),"")</f>
        <v/>
      </c>
      <c r="JC105" s="1" t="str">
        <f ca="1">_xlfn.IFNA(IF(INDEX('Tabela kolorów'!$A$1:$AP$42,MATCH(IY105,'Tabela kolorów'!$A$1:$AP$1,0),MATCH(IZ105,'Tabela kolorów'!$A$1:$A$42,0))=1,"+","-"),"")</f>
        <v/>
      </c>
      <c r="JD105" t="str">
        <f t="shared" ca="1" si="377"/>
        <v/>
      </c>
      <c r="JE105" t="str">
        <f t="shared" ca="1" si="459"/>
        <v/>
      </c>
      <c r="JF105" t="str">
        <f t="shared" ca="1" si="460"/>
        <v/>
      </c>
      <c r="JI105">
        <v>99</v>
      </c>
      <c r="JJ105" t="str">
        <f t="shared" ca="1" si="346"/>
        <v/>
      </c>
      <c r="JK105" t="str">
        <f ca="1">IF(JJ105&lt;&gt;"",VLOOKUP(JJ105,Tabela1[],3,FALSE),"")</f>
        <v/>
      </c>
      <c r="JL105" t="str">
        <f t="shared" ca="1" si="413"/>
        <v/>
      </c>
      <c r="JM105" t="str">
        <f t="shared" ca="1" si="413"/>
        <v/>
      </c>
      <c r="JN105" t="str">
        <f t="shared" ca="1" si="413"/>
        <v/>
      </c>
      <c r="JO105" t="str">
        <f t="shared" ca="1" si="413"/>
        <v/>
      </c>
      <c r="JP105" t="str">
        <f t="shared" ca="1" si="413"/>
        <v/>
      </c>
      <c r="JQ105" t="str">
        <f t="shared" ca="1" si="413"/>
        <v/>
      </c>
      <c r="JR105" t="str">
        <f t="shared" ca="1" si="413"/>
        <v/>
      </c>
      <c r="JS105" t="str">
        <f t="shared" ca="1" si="413"/>
        <v/>
      </c>
      <c r="KD105">
        <v>16</v>
      </c>
      <c r="KE105" t="str">
        <f t="shared" ca="1" si="408"/>
        <v/>
      </c>
      <c r="KF105" t="str">
        <f ca="1">_xlfn.IFNA(IF(VLOOKUP($KE105,Tabela1[#All],6,FALSE)&lt;&gt;0,VLOOKUP($KE105,Tabela1[#All],6,FALSE),""),"")</f>
        <v/>
      </c>
      <c r="KG105" t="str">
        <f ca="1">_xlfn.IFNA(IF(VLOOKUP($KE105,Tabela1[#All],7,FALSE)&lt;&gt;0,VLOOKUP($KE105,Tabela1[#All],7,FALSE),""),"")</f>
        <v/>
      </c>
      <c r="KH105" t="str">
        <f ca="1">_xlfn.IFNA(IF(VLOOKUP($KE105,Tabela1[#All],8,FALSE)&lt;&gt;0,VLOOKUP($KE105,Tabela1[#All],8,FALSE),""),"")</f>
        <v/>
      </c>
      <c r="KI105" t="str">
        <f ca="1">_xlfn.IFNA(IF(VLOOKUP($KE105,Tabela1[#All],10,FALSE)&lt;&gt;"0",VLOOKUP($KE105,Tabela1[#All],10,FALSE),""),"")</f>
        <v/>
      </c>
      <c r="KJ105" t="str">
        <f t="shared" ca="1" si="467"/>
        <v/>
      </c>
      <c r="KK105" t="str">
        <f t="shared" ca="1" si="468"/>
        <v/>
      </c>
      <c r="KL105" t="str">
        <f t="shared" ca="1" si="469"/>
        <v/>
      </c>
      <c r="KM105" t="str">
        <f t="shared" ca="1" si="461"/>
        <v/>
      </c>
      <c r="KN105" t="str">
        <f t="shared" ca="1" si="462"/>
        <v/>
      </c>
      <c r="KO105" t="str">
        <f t="shared" ca="1" si="463"/>
        <v/>
      </c>
      <c r="KP105" t="str">
        <f t="shared" ca="1" si="464"/>
        <v/>
      </c>
      <c r="KQ105" t="str">
        <f t="shared" ca="1" si="365"/>
        <v/>
      </c>
      <c r="KR105" t="str">
        <f t="shared" ca="1" si="399"/>
        <v/>
      </c>
      <c r="KS105" t="str">
        <f t="shared" ca="1" si="399"/>
        <v/>
      </c>
      <c r="KT105" t="str">
        <f t="shared" ca="1" si="399"/>
        <v/>
      </c>
      <c r="KU105" t="str">
        <f ca="1">_xlfn.IFNA(IF(INDEX('Tabela kolorów'!$A$1:$AP$42,MATCH(KR105,'Tabela kolorów'!$A$1:$AP$1,0),MATCH(KS105,'Tabela kolorów'!$A$1:$A$42,0))=1,"+","-"),"")</f>
        <v/>
      </c>
      <c r="KV105" s="1" t="str">
        <f ca="1">_xlfn.IFNA(IF(INDEX('Tabela kolorów'!$A$1:$AP$42,MATCH(KR105,'Tabela kolorów'!$A$1:$AP$1,0),MATCH(KT105,'Tabela kolorów'!$A$1:$A$42,0))=1,"+","-"),"")</f>
        <v/>
      </c>
      <c r="KW105" s="1" t="str">
        <f ca="1">_xlfn.IFNA(IF(INDEX('Tabela kolorów'!$A$1:$AP$42,MATCH(KS105,'Tabela kolorów'!$A$1:$AP$1,0),MATCH(KT105,'Tabela kolorów'!$A$1:$A$42,0))=1,"+","-"),"")</f>
        <v/>
      </c>
      <c r="KX105" t="str">
        <f t="shared" ca="1" si="380"/>
        <v/>
      </c>
      <c r="KY105" t="str">
        <f t="shared" ca="1" si="465"/>
        <v/>
      </c>
      <c r="KZ105" t="str">
        <f t="shared" ca="1" si="466"/>
        <v/>
      </c>
      <c r="LC105">
        <v>99</v>
      </c>
      <c r="LD105" t="str">
        <f t="shared" ca="1" si="354"/>
        <v/>
      </c>
      <c r="LE105" t="str">
        <f ca="1">IF(LD105&lt;&gt;"",VLOOKUP(LD105,Tabela1[],3,FALSE),"")</f>
        <v/>
      </c>
      <c r="LF105" t="str">
        <f t="shared" ca="1" si="414"/>
        <v/>
      </c>
      <c r="LG105" t="str">
        <f t="shared" ca="1" si="414"/>
        <v/>
      </c>
      <c r="LH105" t="str">
        <f t="shared" ca="1" si="414"/>
        <v/>
      </c>
      <c r="LI105" t="str">
        <f t="shared" ca="1" si="414"/>
        <v/>
      </c>
      <c r="LJ105" t="str">
        <f t="shared" ca="1" si="414"/>
        <v/>
      </c>
      <c r="LK105" t="str">
        <f t="shared" ca="1" si="414"/>
        <v/>
      </c>
      <c r="LL105" t="str">
        <f t="shared" ca="1" si="414"/>
        <v/>
      </c>
      <c r="LM105" t="str">
        <f t="shared" ca="1" si="414"/>
        <v/>
      </c>
    </row>
    <row r="106" spans="12:325" x14ac:dyDescent="0.3">
      <c r="L106" s="679">
        <v>15</v>
      </c>
      <c r="N106" s="672" t="str">
        <f>_xlfn.IFNA(IF(VLOOKUP($M106,Tabela1[#All],6,FALSE)&lt;&gt;0,VLOOKUP($M106,Tabela1[#All],6,FALSE),""),"")</f>
        <v/>
      </c>
      <c r="O106" s="672" t="str">
        <f>_xlfn.IFNA(IF(VLOOKUP($M106,Tabela1[#All],7,FALSE)&lt;&gt;0,VLOOKUP($M106,Tabela1[#All],7,FALSE),""),"")</f>
        <v/>
      </c>
      <c r="P106" s="672" t="str">
        <f>_xlfn.IFNA(IF(VLOOKUP($M106,Tabela1[#All],8,FALSE)&lt;&gt;0,VLOOKUP($M106,Tabela1[#All],8,FALSE),""),"")</f>
        <v/>
      </c>
      <c r="Q106" s="684" t="str">
        <f>_xlfn.IFNA(IF(VLOOKUP($M106,Tabela1[#All],10,FALSE)&lt;&gt;"0",VLOOKUP($M106,Tabela1[#All],10,FALSE),""),"")</f>
        <v/>
      </c>
      <c r="R106" s="686" t="str">
        <f t="shared" si="470"/>
        <v/>
      </c>
      <c r="S106" s="672" t="str">
        <f t="shared" si="471"/>
        <v/>
      </c>
      <c r="T106" s="672" t="str">
        <f t="shared" si="472"/>
        <v/>
      </c>
      <c r="U106" s="672" t="str">
        <f t="shared" si="473"/>
        <v/>
      </c>
      <c r="V106" s="672" t="str">
        <f t="shared" si="474"/>
        <v/>
      </c>
      <c r="W106" s="672" t="str">
        <f t="shared" si="475"/>
        <v/>
      </c>
      <c r="X106" s="687" t="str">
        <f t="shared" si="476"/>
        <v/>
      </c>
      <c r="Y106" s="686" t="str">
        <f t="shared" si="378"/>
        <v/>
      </c>
      <c r="Z106" s="672" t="str">
        <f t="shared" si="402"/>
        <v/>
      </c>
      <c r="AA106" s="672" t="str">
        <f t="shared" si="402"/>
        <v/>
      </c>
      <c r="AB106" s="679" t="str">
        <f t="shared" si="402"/>
        <v/>
      </c>
      <c r="AC106" s="685" t="str">
        <f>_xlfn.IFNA(IF(INDEX('Tabela kolorów'!$A$1:$AP$42,MATCH(Z106,'Tabela kolorów'!$A$1:$AP$1,0),MATCH(AA106,'Tabela kolorów'!$A$1:$A$42,0))=1,"+","-"),"")</f>
        <v/>
      </c>
      <c r="AD106" s="10" t="str">
        <f>_xlfn.IFNA(IF(INDEX('Tabela kolorów'!$A$1:$AP$42,MATCH(Z106,'Tabela kolorów'!$A$1:$AP$1,0),MATCH(AB106,'Tabela kolorów'!$A$1:$A$42,0))=1,"+","-"),"")</f>
        <v/>
      </c>
      <c r="AE106" s="10" t="str">
        <f>_xlfn.IFNA(IF(INDEX('Tabela kolorów'!$A$1:$AP$42,MATCH(AA106,'Tabela kolorów'!$A$1:$AP$1,0),MATCH(AB106,'Tabela kolorów'!$A$1:$A$42,0))=1,"+","-"),"")</f>
        <v/>
      </c>
      <c r="AF106" s="679" t="str">
        <f t="shared" si="379"/>
        <v/>
      </c>
      <c r="AG106" s="688" t="str">
        <f t="shared" si="477"/>
        <v/>
      </c>
      <c r="AH106" s="701" t="str">
        <f t="shared" si="478"/>
        <v/>
      </c>
      <c r="AK106" s="10">
        <v>99</v>
      </c>
      <c r="AL106" s="672" t="str">
        <f t="shared" ca="1" si="355"/>
        <v/>
      </c>
      <c r="AM106" s="672" t="str">
        <f ca="1">IF(AL106&lt;&gt;"",VLOOKUP(AL106,Tabela1[],3,FALSE),"")</f>
        <v/>
      </c>
      <c r="AN106" s="672" t="str">
        <f t="shared" ca="1" si="415"/>
        <v/>
      </c>
      <c r="AO106" s="672" t="str">
        <f t="shared" ca="1" si="415"/>
        <v/>
      </c>
      <c r="AP106" s="672" t="str">
        <f t="shared" ca="1" si="415"/>
        <v/>
      </c>
      <c r="AQ106" s="672" t="str">
        <f t="shared" ca="1" si="415"/>
        <v/>
      </c>
      <c r="AR106" s="672" t="str">
        <f t="shared" ca="1" si="415"/>
        <v/>
      </c>
      <c r="AS106" s="672" t="str">
        <f t="shared" ca="1" si="415"/>
        <v/>
      </c>
      <c r="AT106" s="672" t="str">
        <f t="shared" ca="1" si="415"/>
        <v/>
      </c>
      <c r="AU106" s="672" t="str">
        <f t="shared" ca="1" si="415"/>
        <v/>
      </c>
      <c r="BG106" s="392"/>
      <c r="BH106">
        <v>17</v>
      </c>
      <c r="BI106" t="str">
        <f t="shared" ca="1" si="403"/>
        <v/>
      </c>
      <c r="BJ106" t="str">
        <f ca="1">_xlfn.IFNA(IF(VLOOKUP($BI106,Tabela1[#All],6,FALSE)&lt;&gt;0,VLOOKUP($BI106,Tabela1[#All],6,FALSE),""),"")</f>
        <v/>
      </c>
      <c r="BK106" t="str">
        <f ca="1">_xlfn.IFNA(IF(VLOOKUP($BI106,Tabela1[#All],7,FALSE)&lt;&gt;0,VLOOKUP($BI106,Tabela1[#All],7,FALSE),""),"")</f>
        <v/>
      </c>
      <c r="BL106" t="str">
        <f ca="1">_xlfn.IFNA(IF(VLOOKUP($BI106,Tabela1[#All],8,FALSE)&lt;&gt;0,VLOOKUP($BI106,Tabela1[#All],8,FALSE),""),"")</f>
        <v/>
      </c>
      <c r="BM106" t="str">
        <f ca="1">_xlfn.IFNA(IF(VLOOKUP($BI106,Tabela1[#All],10,FALSE)&lt;&gt;"0",VLOOKUP($BI106,Tabela1[#All],10,FALSE),""),"")</f>
        <v/>
      </c>
      <c r="BN106" t="str">
        <f t="shared" ca="1" si="416"/>
        <v/>
      </c>
      <c r="BO106" t="str">
        <f t="shared" ca="1" si="417"/>
        <v/>
      </c>
      <c r="BP106" t="str">
        <f t="shared" ca="1" si="418"/>
        <v/>
      </c>
      <c r="BQ106" t="str">
        <f t="shared" ca="1" si="419"/>
        <v/>
      </c>
      <c r="BR106" t="str">
        <f t="shared" ca="1" si="420"/>
        <v/>
      </c>
      <c r="BS106" t="str">
        <f t="shared" ca="1" si="421"/>
        <v/>
      </c>
      <c r="BT106" t="str">
        <f t="shared" ca="1" si="422"/>
        <v/>
      </c>
      <c r="BU106" t="str">
        <f t="shared" ca="1" si="356"/>
        <v/>
      </c>
      <c r="BV106" t="str">
        <f t="shared" ref="BV106:BX125" ca="1" si="479">TRIM(MID(SUBSTITUTE($BU106,";",REPT(" ",LEN($BU106))),BV$5*LEN($BU106)+1,LEN($BU106)))</f>
        <v/>
      </c>
      <c r="BW106" t="str">
        <f t="shared" ca="1" si="479"/>
        <v/>
      </c>
      <c r="BX106" t="str">
        <f t="shared" ca="1" si="479"/>
        <v/>
      </c>
      <c r="BY106" t="str">
        <f ca="1">_xlfn.IFNA(IF(INDEX('Tabela kolorów'!$A$1:$AP$42,MATCH(BV106,'Tabela kolorów'!$A$1:$AP$1,0),MATCH(BW106,'Tabela kolorów'!$A$1:$A$42,0))=1,"+","-"),"")</f>
        <v/>
      </c>
      <c r="BZ106" s="1" t="str">
        <f ca="1">_xlfn.IFNA(IF(INDEX('Tabela kolorów'!$A$1:$AP$42,MATCH(BV106,'Tabela kolorów'!$A$1:$AP$1,0),MATCH(BX106,'Tabela kolorów'!$A$1:$A$42,0))=1,"+","-"),"")</f>
        <v/>
      </c>
      <c r="CA106" s="1" t="str">
        <f ca="1">_xlfn.IFNA(IF(INDEX('Tabela kolorów'!$A$1:$AP$42,MATCH(BW106,'Tabela kolorów'!$A$1:$AP$1,0),MATCH(BX106,'Tabela kolorów'!$A$1:$A$42,0))=1,"+","-"),"")</f>
        <v/>
      </c>
      <c r="CB106" t="str">
        <f t="shared" ca="1" si="357"/>
        <v/>
      </c>
      <c r="CC106" t="str">
        <f t="shared" ca="1" si="423"/>
        <v/>
      </c>
      <c r="CD106" t="str">
        <f t="shared" ca="1" si="424"/>
        <v/>
      </c>
      <c r="CG106">
        <v>100</v>
      </c>
      <c r="CH106" t="str">
        <f t="shared" ca="1" si="302"/>
        <v/>
      </c>
      <c r="CI106" t="str">
        <f ca="1">IF(CH106&lt;&gt;"",VLOOKUP(CH106,Tabela1[],3,FALSE),"")</f>
        <v/>
      </c>
      <c r="CJ106" t="str">
        <f t="shared" ca="1" si="409"/>
        <v/>
      </c>
      <c r="CK106" t="str">
        <f t="shared" ca="1" si="409"/>
        <v/>
      </c>
      <c r="CL106" t="str">
        <f t="shared" ca="1" si="409"/>
        <v/>
      </c>
      <c r="CM106" t="str">
        <f t="shared" ca="1" si="409"/>
        <v/>
      </c>
      <c r="CN106" t="str">
        <f t="shared" ca="1" si="409"/>
        <v/>
      </c>
      <c r="CO106" t="str">
        <f t="shared" ca="1" si="409"/>
        <v/>
      </c>
      <c r="CP106" t="str">
        <f t="shared" ca="1" si="409"/>
        <v/>
      </c>
      <c r="CQ106" t="str">
        <f t="shared" ca="1" si="409"/>
        <v/>
      </c>
      <c r="DB106">
        <v>17</v>
      </c>
      <c r="DC106" t="str">
        <f t="shared" ca="1" si="404"/>
        <v/>
      </c>
      <c r="DD106" t="str">
        <f ca="1">_xlfn.IFNA(IF(VLOOKUP($DC106,Tabela1[#All],6,FALSE)&lt;&gt;0,VLOOKUP($DC106,Tabela1[#All],6,FALSE),""),"")</f>
        <v/>
      </c>
      <c r="DE106" t="str">
        <f ca="1">_xlfn.IFNA(IF(VLOOKUP($DC106,Tabela1[#All],7,FALSE)&lt;&gt;0,VLOOKUP($DC106,Tabela1[#All],7,FALSE),""),"")</f>
        <v/>
      </c>
      <c r="DF106" t="str">
        <f ca="1">_xlfn.IFNA(IF(VLOOKUP($DC106,Tabela1[#All],8,FALSE)&lt;&gt;0,VLOOKUP($DC106,Tabela1[#All],8,FALSE),""),"")</f>
        <v/>
      </c>
      <c r="DG106" t="str">
        <f ca="1">_xlfn.IFNA(IF(VLOOKUP($DC106,Tabela1[#All],10,FALSE)&lt;&gt;"0",VLOOKUP($DC106,Tabela1[#All],10,FALSE),""),"")</f>
        <v/>
      </c>
      <c r="DH106" t="str">
        <f t="shared" ca="1" si="425"/>
        <v/>
      </c>
      <c r="DI106" t="str">
        <f t="shared" ca="1" si="426"/>
        <v/>
      </c>
      <c r="DJ106" t="str">
        <f t="shared" ca="1" si="427"/>
        <v/>
      </c>
      <c r="DK106" t="str">
        <f t="shared" ca="1" si="428"/>
        <v/>
      </c>
      <c r="DL106" t="str">
        <f t="shared" ca="1" si="429"/>
        <v/>
      </c>
      <c r="DM106" t="str">
        <f t="shared" ca="1" si="430"/>
        <v/>
      </c>
      <c r="DN106" t="str">
        <f t="shared" ca="1" si="431"/>
        <v/>
      </c>
      <c r="DO106" t="str">
        <f t="shared" ca="1" si="382"/>
        <v/>
      </c>
      <c r="DP106" t="str">
        <f t="shared" ref="DP106:DR125" ca="1" si="480">TRIM(MID(SUBSTITUTE($DO106,";",REPT(" ",LEN($DO106))),DP$5*LEN($DO106)+1,LEN($DO106)))</f>
        <v/>
      </c>
      <c r="DQ106" t="str">
        <f t="shared" ca="1" si="480"/>
        <v/>
      </c>
      <c r="DR106" t="str">
        <f t="shared" ca="1" si="480"/>
        <v/>
      </c>
      <c r="DS106" t="str">
        <f ca="1">_xlfn.IFNA(IF(INDEX('Tabela kolorów'!$A$1:$AP$42,MATCH(DP106,'Tabela kolorów'!$A$1:$AP$1,0),MATCH(DQ106,'Tabela kolorów'!$A$1:$A$42,0))=1,"+","-"),"")</f>
        <v/>
      </c>
      <c r="DT106" s="1" t="str">
        <f ca="1">_xlfn.IFNA(IF(INDEX('Tabela kolorów'!$A$1:$AP$42,MATCH(DP106,'Tabela kolorów'!$A$1:$AP$1,0),MATCH(DR106,'Tabela kolorów'!$A$1:$A$42,0))=1,"+","-"),"")</f>
        <v/>
      </c>
      <c r="DU106" s="1" t="str">
        <f ca="1">_xlfn.IFNA(IF(INDEX('Tabela kolorów'!$A$1:$AP$42,MATCH(DQ106,'Tabela kolorów'!$A$1:$AP$1,0),MATCH(DR106,'Tabela kolorów'!$A$1:$A$42,0))=1,"+","-"),"")</f>
        <v/>
      </c>
      <c r="DV106" t="str">
        <f t="shared" ca="1" si="358"/>
        <v/>
      </c>
      <c r="DW106" t="str">
        <f t="shared" ca="1" si="432"/>
        <v/>
      </c>
      <c r="DX106" t="str">
        <f t="shared" ca="1" si="433"/>
        <v/>
      </c>
      <c r="EA106">
        <v>100</v>
      </c>
      <c r="EB106" t="str">
        <f t="shared" ca="1" si="313"/>
        <v/>
      </c>
      <c r="EC106" t="str">
        <f ca="1">IF(EB106&lt;&gt;"",VLOOKUP(EB106,Tabela1[],3,FALSE),"")</f>
        <v/>
      </c>
      <c r="ED106" t="str">
        <f t="shared" ca="1" si="410"/>
        <v/>
      </c>
      <c r="EE106" t="str">
        <f t="shared" ca="1" si="410"/>
        <v/>
      </c>
      <c r="EF106" t="str">
        <f t="shared" ca="1" si="410"/>
        <v/>
      </c>
      <c r="EG106" t="str">
        <f t="shared" ca="1" si="410"/>
        <v/>
      </c>
      <c r="EH106" t="str">
        <f t="shared" ca="1" si="410"/>
        <v/>
      </c>
      <c r="EI106" t="str">
        <f t="shared" ca="1" si="410"/>
        <v/>
      </c>
      <c r="EJ106" t="str">
        <f t="shared" ca="1" si="410"/>
        <v/>
      </c>
      <c r="EK106" t="str">
        <f t="shared" ca="1" si="410"/>
        <v/>
      </c>
      <c r="EV106">
        <v>17</v>
      </c>
      <c r="EW106" t="str">
        <f t="shared" ca="1" si="405"/>
        <v/>
      </c>
      <c r="EX106" t="str">
        <f ca="1">_xlfn.IFNA(IF(VLOOKUP($EW106,Tabela1[#All],6,FALSE)&lt;&gt;0,VLOOKUP($EW106,Tabela1[#All],6,FALSE),""),"")</f>
        <v/>
      </c>
      <c r="EY106" t="str">
        <f ca="1">_xlfn.IFNA(IF(VLOOKUP($EW106,Tabela1[#All],7,FALSE)&lt;&gt;0,VLOOKUP($EW106,Tabela1[#All],7,FALSE),""),"")</f>
        <v/>
      </c>
      <c r="EZ106" t="str">
        <f ca="1">_xlfn.IFNA(IF(VLOOKUP($EW106,Tabela1[#All],8,FALSE)&lt;&gt;0,VLOOKUP($EW106,Tabela1[#All],8,FALSE),""),"")</f>
        <v/>
      </c>
      <c r="FA106" t="str">
        <f ca="1">_xlfn.IFNA(IF(VLOOKUP($EW106,Tabela1[#All],10,FALSE)&lt;&gt;"0",VLOOKUP($EW106,Tabela1[#All],10,FALSE),""),"")</f>
        <v/>
      </c>
      <c r="FB106" t="str">
        <f t="shared" ca="1" si="434"/>
        <v/>
      </c>
      <c r="FC106" t="str">
        <f t="shared" ca="1" si="435"/>
        <v/>
      </c>
      <c r="FD106" t="str">
        <f t="shared" ca="1" si="436"/>
        <v/>
      </c>
      <c r="FE106" t="str">
        <f t="shared" ca="1" si="437"/>
        <v/>
      </c>
      <c r="FF106" t="str">
        <f t="shared" ca="1" si="438"/>
        <v/>
      </c>
      <c r="FG106" t="str">
        <f t="shared" ca="1" si="439"/>
        <v/>
      </c>
      <c r="FH106" t="str">
        <f t="shared" ca="1" si="440"/>
        <v/>
      </c>
      <c r="FI106" t="str">
        <f t="shared" ca="1" si="359"/>
        <v/>
      </c>
      <c r="FJ106" t="str">
        <f t="shared" ref="FJ106:FL125" ca="1" si="481">TRIM(MID(SUBSTITUTE($FI106,";",REPT(" ",LEN($FI106))),FJ$5*LEN($FI106)+1,LEN($FI106)))</f>
        <v/>
      </c>
      <c r="FK106" t="str">
        <f t="shared" ca="1" si="481"/>
        <v/>
      </c>
      <c r="FL106" t="str">
        <f t="shared" ca="1" si="481"/>
        <v/>
      </c>
      <c r="FM106" t="str">
        <f ca="1">_xlfn.IFNA(IF(INDEX('Tabela kolorów'!$A$1:$AP$42,MATCH(FJ106,'Tabela kolorów'!$A$1:$AP$1,0),MATCH(FK106,'Tabela kolorów'!$A$1:$A$42,0))=1,"+","-"),"")</f>
        <v/>
      </c>
      <c r="FN106" s="1" t="str">
        <f ca="1">_xlfn.IFNA(IF(INDEX('Tabela kolorów'!$A$1:$AP$42,MATCH(FJ106,'Tabela kolorów'!$A$1:$AP$1,0),MATCH(FL106,'Tabela kolorów'!$A$1:$A$42,0))=1,"+","-"),"")</f>
        <v/>
      </c>
      <c r="FO106" s="1" t="str">
        <f ca="1">_xlfn.IFNA(IF(INDEX('Tabela kolorów'!$A$1:$AP$42,MATCH(FK106,'Tabela kolorów'!$A$1:$AP$1,0),MATCH(FL106,'Tabela kolorów'!$A$1:$A$42,0))=1,"+","-"),"")</f>
        <v/>
      </c>
      <c r="FP106" t="str">
        <f t="shared" ca="1" si="375"/>
        <v/>
      </c>
      <c r="FQ106" t="str">
        <f t="shared" ca="1" si="441"/>
        <v/>
      </c>
      <c r="FR106" t="str">
        <f t="shared" ca="1" si="442"/>
        <v/>
      </c>
      <c r="FU106">
        <v>100</v>
      </c>
      <c r="FV106" t="str">
        <f t="shared" ca="1" si="324"/>
        <v/>
      </c>
      <c r="FW106" t="str">
        <f ca="1">IF(FV106&lt;&gt;"",VLOOKUP(FV106,Tabela1[],3,FALSE),"")</f>
        <v/>
      </c>
      <c r="FX106" t="str">
        <f t="shared" ca="1" si="411"/>
        <v/>
      </c>
      <c r="FY106" t="str">
        <f t="shared" ca="1" si="411"/>
        <v/>
      </c>
      <c r="FZ106" t="str">
        <f t="shared" ca="1" si="411"/>
        <v/>
      </c>
      <c r="GA106" t="str">
        <f t="shared" ca="1" si="411"/>
        <v/>
      </c>
      <c r="GB106" t="str">
        <f t="shared" ca="1" si="411"/>
        <v/>
      </c>
      <c r="GC106" t="str">
        <f t="shared" ca="1" si="411"/>
        <v/>
      </c>
      <c r="GD106" t="str">
        <f t="shared" ca="1" si="411"/>
        <v/>
      </c>
      <c r="GE106" t="str">
        <f t="shared" ca="1" si="411"/>
        <v/>
      </c>
      <c r="GP106">
        <v>17</v>
      </c>
      <c r="GQ106" t="str">
        <f t="shared" ca="1" si="406"/>
        <v/>
      </c>
      <c r="GR106" t="str">
        <f ca="1">_xlfn.IFNA(IF(VLOOKUP($GQ106,Tabela1[#All],6,FALSE)&lt;&gt;0,VLOOKUP($GQ106,Tabela1[#All],6,FALSE),""),"")</f>
        <v/>
      </c>
      <c r="GS106" t="str">
        <f ca="1">_xlfn.IFNA(IF(VLOOKUP($GQ106,Tabela1[#All],7,FALSE)&lt;&gt;0,VLOOKUP($GQ106,Tabela1[#All],7,FALSE),""),"")</f>
        <v/>
      </c>
      <c r="GT106" t="str">
        <f ca="1">_xlfn.IFNA(IF(VLOOKUP($GQ106,Tabela1[#All],8,FALSE)&lt;&gt;0,VLOOKUP($GQ106,Tabela1[#All],8,FALSE),""),"")</f>
        <v/>
      </c>
      <c r="GU106" t="str">
        <f ca="1">_xlfn.IFNA(IF(VLOOKUP($GQ106,Tabela1[#All],10,FALSE)&lt;&gt;"0",VLOOKUP($GQ106,Tabela1[#All],10,FALSE),""),"")</f>
        <v/>
      </c>
      <c r="GV106" t="str">
        <f t="shared" ca="1" si="443"/>
        <v/>
      </c>
      <c r="GW106" t="str">
        <f t="shared" ca="1" si="444"/>
        <v/>
      </c>
      <c r="GX106" t="str">
        <f t="shared" ca="1" si="445"/>
        <v/>
      </c>
      <c r="GY106" t="str">
        <f t="shared" ca="1" si="446"/>
        <v/>
      </c>
      <c r="GZ106" t="str">
        <f t="shared" ca="1" si="447"/>
        <v/>
      </c>
      <c r="HA106" t="str">
        <f t="shared" ca="1" si="448"/>
        <v/>
      </c>
      <c r="HB106" t="str">
        <f t="shared" ca="1" si="449"/>
        <v/>
      </c>
      <c r="HC106" t="str">
        <f t="shared" ca="1" si="360"/>
        <v/>
      </c>
      <c r="HD106" t="str">
        <f t="shared" ref="HD106:HF125" ca="1" si="482">TRIM(MID(SUBSTITUTE($HC106,";",REPT(" ",LEN($HC106))),HD$5*LEN($HC106)+1,LEN($HC106)))</f>
        <v/>
      </c>
      <c r="HE106" t="str">
        <f t="shared" ca="1" si="482"/>
        <v/>
      </c>
      <c r="HF106" t="str">
        <f t="shared" ca="1" si="482"/>
        <v/>
      </c>
      <c r="HG106" t="str">
        <f ca="1">_xlfn.IFNA(IF(INDEX('Tabela kolorów'!$A$1:$AP$42,MATCH(HD106,'Tabela kolorów'!$A$1:$AP$1,0),MATCH(HE106,'Tabela kolorów'!$A$1:$A$42,0))=1,"+","-"),"")</f>
        <v/>
      </c>
      <c r="HH106" s="1" t="str">
        <f ca="1">_xlfn.IFNA(IF(INDEX('Tabela kolorów'!$A$1:$AP$42,MATCH(HD106,'Tabela kolorów'!$A$1:$AP$1,0),MATCH(HF106,'Tabela kolorów'!$A$1:$A$42,0))=1,"+","-"),"")</f>
        <v/>
      </c>
      <c r="HI106" s="1" t="str">
        <f ca="1">_xlfn.IFNA(IF(INDEX('Tabela kolorów'!$A$1:$AP$42,MATCH(HE106,'Tabela kolorów'!$A$1:$AP$1,0),MATCH(HF106,'Tabela kolorów'!$A$1:$A$42,0))=1,"+","-"),"")</f>
        <v/>
      </c>
      <c r="HJ106" t="str">
        <f t="shared" ca="1" si="376"/>
        <v/>
      </c>
      <c r="HK106" t="str">
        <f t="shared" ca="1" si="450"/>
        <v/>
      </c>
      <c r="HL106" t="str">
        <f t="shared" ca="1" si="451"/>
        <v/>
      </c>
      <c r="HO106">
        <v>100</v>
      </c>
      <c r="HP106" t="str">
        <f t="shared" ca="1" si="335"/>
        <v/>
      </c>
      <c r="HQ106" t="str">
        <f ca="1">IF(HP106&lt;&gt;"",VLOOKUP(HP106,Tabela1[],3,FALSE),"")</f>
        <v/>
      </c>
      <c r="HR106" t="str">
        <f t="shared" ca="1" si="412"/>
        <v/>
      </c>
      <c r="HS106" t="str">
        <f t="shared" ca="1" si="412"/>
        <v/>
      </c>
      <c r="HT106" t="str">
        <f t="shared" ca="1" si="412"/>
        <v/>
      </c>
      <c r="HU106" t="str">
        <f t="shared" ca="1" si="412"/>
        <v/>
      </c>
      <c r="HV106" t="str">
        <f t="shared" ca="1" si="412"/>
        <v/>
      </c>
      <c r="HW106" t="str">
        <f t="shared" ca="1" si="412"/>
        <v/>
      </c>
      <c r="HX106" t="str">
        <f t="shared" ca="1" si="412"/>
        <v/>
      </c>
      <c r="HY106" t="str">
        <f t="shared" ca="1" si="412"/>
        <v/>
      </c>
      <c r="IJ106">
        <v>17</v>
      </c>
      <c r="IK106" t="str">
        <f t="shared" ca="1" si="407"/>
        <v/>
      </c>
      <c r="IL106" t="str">
        <f ca="1">_xlfn.IFNA(IF(VLOOKUP($IK106,Tabela1[#All],6,FALSE)&lt;&gt;0,VLOOKUP($IK106,Tabela1[#All],6,FALSE),""),"")</f>
        <v/>
      </c>
      <c r="IM106" t="str">
        <f ca="1">_xlfn.IFNA(IF(VLOOKUP($IK106,Tabela1[#All],7,FALSE)&lt;&gt;0,VLOOKUP($IK106,Tabela1[#All],7,FALSE),""),"")</f>
        <v/>
      </c>
      <c r="IN106" t="str">
        <f ca="1">_xlfn.IFNA(IF(VLOOKUP($IK106,Tabela1[#All],8,FALSE)&lt;&gt;0,VLOOKUP($IK106,Tabela1[#All],8,FALSE),""),"")</f>
        <v/>
      </c>
      <c r="IO106" t="str">
        <f ca="1">_xlfn.IFNA(IF(VLOOKUP($IK106,Tabela1[#All],10,FALSE)&lt;&gt;"0",VLOOKUP($IK106,Tabela1[#All],10,FALSE),""),"")</f>
        <v/>
      </c>
      <c r="IP106" t="str">
        <f t="shared" ca="1" si="452"/>
        <v/>
      </c>
      <c r="IQ106" t="str">
        <f t="shared" ca="1" si="453"/>
        <v/>
      </c>
      <c r="IR106" t="str">
        <f t="shared" ca="1" si="454"/>
        <v/>
      </c>
      <c r="IS106" t="str">
        <f t="shared" ca="1" si="455"/>
        <v/>
      </c>
      <c r="IT106" t="str">
        <f t="shared" ca="1" si="456"/>
        <v/>
      </c>
      <c r="IU106" t="str">
        <f t="shared" ca="1" si="457"/>
        <v/>
      </c>
      <c r="IV106" t="str">
        <f t="shared" ca="1" si="458"/>
        <v/>
      </c>
      <c r="IW106" t="str">
        <f t="shared" ca="1" si="361"/>
        <v/>
      </c>
      <c r="IX106" t="str">
        <f t="shared" ref="IX106:IZ125" ca="1" si="483">TRIM(MID(SUBSTITUTE($IW106,";",REPT(" ",LEN($IW106))),IX$5*LEN($IW106)+1,LEN($IW106)))</f>
        <v/>
      </c>
      <c r="IY106" t="str">
        <f t="shared" ca="1" si="483"/>
        <v/>
      </c>
      <c r="IZ106" t="str">
        <f t="shared" ca="1" si="483"/>
        <v/>
      </c>
      <c r="JA106" t="str">
        <f ca="1">_xlfn.IFNA(IF(INDEX('Tabela kolorów'!$A$1:$AP$42,MATCH(IX106,'Tabela kolorów'!$A$1:$AP$1,0),MATCH(IY106,'Tabela kolorów'!$A$1:$A$42,0))=1,"+","-"),"")</f>
        <v/>
      </c>
      <c r="JB106" s="1" t="str">
        <f ca="1">_xlfn.IFNA(IF(INDEX('Tabela kolorów'!$A$1:$AP$42,MATCH(IX106,'Tabela kolorów'!$A$1:$AP$1,0),MATCH(IZ106,'Tabela kolorów'!$A$1:$A$42,0))=1,"+","-"),"")</f>
        <v/>
      </c>
      <c r="JC106" s="1" t="str">
        <f ca="1">_xlfn.IFNA(IF(INDEX('Tabela kolorów'!$A$1:$AP$42,MATCH(IY106,'Tabela kolorów'!$A$1:$AP$1,0),MATCH(IZ106,'Tabela kolorów'!$A$1:$A$42,0))=1,"+","-"),"")</f>
        <v/>
      </c>
      <c r="JD106" t="str">
        <f t="shared" ca="1" si="377"/>
        <v/>
      </c>
      <c r="JE106" t="str">
        <f t="shared" ca="1" si="459"/>
        <v/>
      </c>
      <c r="JF106" t="str">
        <f t="shared" ca="1" si="460"/>
        <v/>
      </c>
      <c r="JI106">
        <v>100</v>
      </c>
      <c r="JJ106" t="str">
        <f t="shared" ca="1" si="346"/>
        <v/>
      </c>
      <c r="JK106" t="str">
        <f ca="1">IF(JJ106&lt;&gt;"",VLOOKUP(JJ106,Tabela1[],3,FALSE),"")</f>
        <v/>
      </c>
      <c r="JL106" t="str">
        <f t="shared" ca="1" si="413"/>
        <v/>
      </c>
      <c r="JM106" t="str">
        <f t="shared" ca="1" si="413"/>
        <v/>
      </c>
      <c r="JN106" t="str">
        <f t="shared" ca="1" si="413"/>
        <v/>
      </c>
      <c r="JO106" t="str">
        <f t="shared" ca="1" si="413"/>
        <v/>
      </c>
      <c r="JP106" t="str">
        <f t="shared" ca="1" si="413"/>
        <v/>
      </c>
      <c r="JQ106" t="str">
        <f t="shared" ca="1" si="413"/>
        <v/>
      </c>
      <c r="JR106" t="str">
        <f t="shared" ca="1" si="413"/>
        <v/>
      </c>
      <c r="JS106" t="str">
        <f t="shared" ca="1" si="413"/>
        <v/>
      </c>
      <c r="KD106">
        <v>17</v>
      </c>
      <c r="KE106" t="str">
        <f t="shared" ca="1" si="408"/>
        <v/>
      </c>
      <c r="KF106" t="str">
        <f ca="1">_xlfn.IFNA(IF(VLOOKUP($KE106,Tabela1[#All],6,FALSE)&lt;&gt;0,VLOOKUP($KE106,Tabela1[#All],6,FALSE),""),"")</f>
        <v/>
      </c>
      <c r="KG106" t="str">
        <f ca="1">_xlfn.IFNA(IF(VLOOKUP($KE106,Tabela1[#All],7,FALSE)&lt;&gt;0,VLOOKUP($KE106,Tabela1[#All],7,FALSE),""),"")</f>
        <v/>
      </c>
      <c r="KH106" t="str">
        <f ca="1">_xlfn.IFNA(IF(VLOOKUP($KE106,Tabela1[#All],8,FALSE)&lt;&gt;0,VLOOKUP($KE106,Tabela1[#All],8,FALSE),""),"")</f>
        <v/>
      </c>
      <c r="KI106" t="str">
        <f ca="1">_xlfn.IFNA(IF(VLOOKUP($KE106,Tabela1[#All],10,FALSE)&lt;&gt;"0",VLOOKUP($KE106,Tabela1[#All],10,FALSE),""),"")</f>
        <v/>
      </c>
      <c r="KJ106" t="str">
        <f t="shared" ca="1" si="467"/>
        <v/>
      </c>
      <c r="KK106" t="str">
        <f t="shared" ca="1" si="468"/>
        <v/>
      </c>
      <c r="KL106" t="str">
        <f t="shared" ca="1" si="469"/>
        <v/>
      </c>
      <c r="KM106" t="str">
        <f t="shared" ca="1" si="461"/>
        <v/>
      </c>
      <c r="KN106" t="str">
        <f t="shared" ca="1" si="462"/>
        <v/>
      </c>
      <c r="KO106" t="str">
        <f t="shared" ca="1" si="463"/>
        <v/>
      </c>
      <c r="KP106" t="str">
        <f t="shared" ca="1" si="464"/>
        <v/>
      </c>
      <c r="KQ106" t="str">
        <f t="shared" ca="1" si="365"/>
        <v/>
      </c>
      <c r="KR106" t="str">
        <f t="shared" ref="KR106:KT125" ca="1" si="484">TRIM(MID(SUBSTITUTE($KQ106,";",REPT(" ",LEN($IW106))),KR$5*LEN($IW106)+1,LEN($IW106)))</f>
        <v/>
      </c>
      <c r="KS106" t="str">
        <f t="shared" ca="1" si="484"/>
        <v/>
      </c>
      <c r="KT106" t="str">
        <f t="shared" ca="1" si="484"/>
        <v/>
      </c>
      <c r="KU106" t="str">
        <f ca="1">_xlfn.IFNA(IF(INDEX('Tabela kolorów'!$A$1:$AP$42,MATCH(KR106,'Tabela kolorów'!$A$1:$AP$1,0),MATCH(KS106,'Tabela kolorów'!$A$1:$A$42,0))=1,"+","-"),"")</f>
        <v/>
      </c>
      <c r="KV106" s="1" t="str">
        <f ca="1">_xlfn.IFNA(IF(INDEX('Tabela kolorów'!$A$1:$AP$42,MATCH(KR106,'Tabela kolorów'!$A$1:$AP$1,0),MATCH(KT106,'Tabela kolorów'!$A$1:$A$42,0))=1,"+","-"),"")</f>
        <v/>
      </c>
      <c r="KW106" s="1" t="str">
        <f ca="1">_xlfn.IFNA(IF(INDEX('Tabela kolorów'!$A$1:$AP$42,MATCH(KS106,'Tabela kolorów'!$A$1:$AP$1,0),MATCH(KT106,'Tabela kolorów'!$A$1:$A$42,0))=1,"+","-"),"")</f>
        <v/>
      </c>
      <c r="KX106" t="str">
        <f t="shared" ca="1" si="380"/>
        <v/>
      </c>
      <c r="KY106" t="str">
        <f t="shared" ca="1" si="465"/>
        <v/>
      </c>
      <c r="KZ106" t="str">
        <f t="shared" ca="1" si="466"/>
        <v/>
      </c>
      <c r="LC106">
        <v>100</v>
      </c>
      <c r="LD106" t="str">
        <f t="shared" ca="1" si="354"/>
        <v/>
      </c>
      <c r="LE106" t="str">
        <f ca="1">IF(LD106&lt;&gt;"",VLOOKUP(LD106,Tabela1[],3,FALSE),"")</f>
        <v/>
      </c>
      <c r="LF106" t="str">
        <f t="shared" ca="1" si="414"/>
        <v/>
      </c>
      <c r="LG106" t="str">
        <f t="shared" ca="1" si="414"/>
        <v/>
      </c>
      <c r="LH106" t="str">
        <f t="shared" ca="1" si="414"/>
        <v/>
      </c>
      <c r="LI106" t="str">
        <f t="shared" ca="1" si="414"/>
        <v/>
      </c>
      <c r="LJ106" t="str">
        <f t="shared" ca="1" si="414"/>
        <v/>
      </c>
      <c r="LK106" t="str">
        <f t="shared" ca="1" si="414"/>
        <v/>
      </c>
      <c r="LL106" t="str">
        <f t="shared" ca="1" si="414"/>
        <v/>
      </c>
      <c r="LM106" t="str">
        <f t="shared" ca="1" si="414"/>
        <v/>
      </c>
    </row>
    <row r="107" spans="12:325" x14ac:dyDescent="0.3">
      <c r="L107" s="679">
        <v>16</v>
      </c>
      <c r="N107" s="672" t="str">
        <f>_xlfn.IFNA(IF(VLOOKUP($M107,Tabela1[#All],6,FALSE)&lt;&gt;0,VLOOKUP($M107,Tabela1[#All],6,FALSE),""),"")</f>
        <v/>
      </c>
      <c r="O107" s="672" t="str">
        <f>_xlfn.IFNA(IF(VLOOKUP($M107,Tabela1[#All],7,FALSE)&lt;&gt;0,VLOOKUP($M107,Tabela1[#All],7,FALSE),""),"")</f>
        <v/>
      </c>
      <c r="P107" s="672" t="str">
        <f>_xlfn.IFNA(IF(VLOOKUP($M107,Tabela1[#All],8,FALSE)&lt;&gt;0,VLOOKUP($M107,Tabela1[#All],8,FALSE),""),"")</f>
        <v/>
      </c>
      <c r="Q107" s="684" t="str">
        <f>_xlfn.IFNA(IF(VLOOKUP($M107,Tabela1[#All],10,FALSE)&lt;&gt;"0",VLOOKUP($M107,Tabela1[#All],10,FALSE),""),"")</f>
        <v/>
      </c>
      <c r="R107" s="686" t="str">
        <f t="shared" si="470"/>
        <v/>
      </c>
      <c r="S107" s="672" t="str">
        <f t="shared" si="471"/>
        <v/>
      </c>
      <c r="T107" s="672" t="str">
        <f t="shared" si="472"/>
        <v/>
      </c>
      <c r="U107" s="672" t="str">
        <f t="shared" si="473"/>
        <v/>
      </c>
      <c r="V107" s="672" t="str">
        <f t="shared" si="474"/>
        <v/>
      </c>
      <c r="W107" s="672" t="str">
        <f t="shared" si="475"/>
        <v/>
      </c>
      <c r="X107" s="687" t="str">
        <f t="shared" si="476"/>
        <v/>
      </c>
      <c r="Y107" s="686" t="str">
        <f t="shared" si="378"/>
        <v/>
      </c>
      <c r="Z107" s="672" t="str">
        <f t="shared" si="402"/>
        <v/>
      </c>
      <c r="AA107" s="672" t="str">
        <f t="shared" si="402"/>
        <v/>
      </c>
      <c r="AB107" s="679" t="str">
        <f t="shared" si="402"/>
        <v/>
      </c>
      <c r="AC107" s="685" t="str">
        <f>_xlfn.IFNA(IF(INDEX('Tabela kolorów'!$A$1:$AP$42,MATCH(Z107,'Tabela kolorów'!$A$1:$AP$1,0),MATCH(AA107,'Tabela kolorów'!$A$1:$A$42,0))=1,"+","-"),"")</f>
        <v/>
      </c>
      <c r="AD107" s="10" t="str">
        <f>_xlfn.IFNA(IF(INDEX('Tabela kolorów'!$A$1:$AP$42,MATCH(Z107,'Tabela kolorów'!$A$1:$AP$1,0),MATCH(AB107,'Tabela kolorów'!$A$1:$A$42,0))=1,"+","-"),"")</f>
        <v/>
      </c>
      <c r="AE107" s="10" t="str">
        <f>_xlfn.IFNA(IF(INDEX('Tabela kolorów'!$A$1:$AP$42,MATCH(AA107,'Tabela kolorów'!$A$1:$AP$1,0),MATCH(AB107,'Tabela kolorów'!$A$1:$A$42,0))=1,"+","-"),"")</f>
        <v/>
      </c>
      <c r="AF107" s="679" t="str">
        <f t="shared" si="379"/>
        <v/>
      </c>
      <c r="AG107" s="688" t="str">
        <f t="shared" si="477"/>
        <v/>
      </c>
      <c r="AH107" s="701" t="str">
        <f t="shared" si="478"/>
        <v/>
      </c>
      <c r="AK107" s="10">
        <v>100</v>
      </c>
      <c r="AL107" s="672" t="str">
        <f t="shared" ca="1" si="355"/>
        <v/>
      </c>
      <c r="AM107" s="672" t="str">
        <f ca="1">IF(AL107&lt;&gt;"",VLOOKUP(AL107,Tabela1[],3,FALSE),"")</f>
        <v/>
      </c>
      <c r="AN107" s="672" t="str">
        <f t="shared" ca="1" si="415"/>
        <v/>
      </c>
      <c r="AO107" s="672" t="str">
        <f t="shared" ca="1" si="415"/>
        <v/>
      </c>
      <c r="AP107" s="672" t="str">
        <f t="shared" ca="1" si="415"/>
        <v/>
      </c>
      <c r="AQ107" s="672" t="str">
        <f t="shared" ca="1" si="415"/>
        <v/>
      </c>
      <c r="AR107" s="672" t="str">
        <f t="shared" ca="1" si="415"/>
        <v/>
      </c>
      <c r="AS107" s="672" t="str">
        <f t="shared" ca="1" si="415"/>
        <v/>
      </c>
      <c r="AT107" s="672" t="str">
        <f t="shared" ca="1" si="415"/>
        <v/>
      </c>
      <c r="AU107" s="672" t="str">
        <f t="shared" ca="1" si="415"/>
        <v/>
      </c>
      <c r="BG107" s="392"/>
      <c r="BH107">
        <v>18</v>
      </c>
      <c r="BI107" t="str">
        <f t="shared" ca="1" si="403"/>
        <v/>
      </c>
      <c r="BJ107" t="str">
        <f ca="1">_xlfn.IFNA(IF(VLOOKUP($BI107,Tabela1[#All],6,FALSE)&lt;&gt;0,VLOOKUP($BI107,Tabela1[#All],6,FALSE),""),"")</f>
        <v/>
      </c>
      <c r="BK107" t="str">
        <f ca="1">_xlfn.IFNA(IF(VLOOKUP($BI107,Tabela1[#All],7,FALSE)&lt;&gt;0,VLOOKUP($BI107,Tabela1[#All],7,FALSE),""),"")</f>
        <v/>
      </c>
      <c r="BL107" t="str">
        <f ca="1">_xlfn.IFNA(IF(VLOOKUP($BI107,Tabela1[#All],8,FALSE)&lt;&gt;0,VLOOKUP($BI107,Tabela1[#All],8,FALSE),""),"")</f>
        <v/>
      </c>
      <c r="BM107" t="str">
        <f ca="1">_xlfn.IFNA(IF(VLOOKUP($BI107,Tabela1[#All],10,FALSE)&lt;&gt;"0",VLOOKUP($BI107,Tabela1[#All],10,FALSE),""),"")</f>
        <v/>
      </c>
      <c r="BN107" t="str">
        <f t="shared" ca="1" si="416"/>
        <v/>
      </c>
      <c r="BO107" t="str">
        <f t="shared" ca="1" si="417"/>
        <v/>
      </c>
      <c r="BP107" t="str">
        <f t="shared" ca="1" si="418"/>
        <v/>
      </c>
      <c r="BQ107" t="str">
        <f t="shared" ca="1" si="419"/>
        <v/>
      </c>
      <c r="BR107" t="str">
        <f t="shared" ca="1" si="420"/>
        <v/>
      </c>
      <c r="BS107" t="str">
        <f t="shared" ca="1" si="421"/>
        <v/>
      </c>
      <c r="BT107" t="str">
        <f t="shared" ca="1" si="422"/>
        <v/>
      </c>
      <c r="BU107" t="str">
        <f t="shared" ca="1" si="356"/>
        <v/>
      </c>
      <c r="BV107" t="str">
        <f t="shared" ca="1" si="479"/>
        <v/>
      </c>
      <c r="BW107" t="str">
        <f t="shared" ca="1" si="479"/>
        <v/>
      </c>
      <c r="BX107" t="str">
        <f t="shared" ca="1" si="479"/>
        <v/>
      </c>
      <c r="BY107" t="str">
        <f ca="1">_xlfn.IFNA(IF(INDEX('Tabela kolorów'!$A$1:$AP$42,MATCH(BV107,'Tabela kolorów'!$A$1:$AP$1,0),MATCH(BW107,'Tabela kolorów'!$A$1:$A$42,0))=1,"+","-"),"")</f>
        <v/>
      </c>
      <c r="BZ107" s="1" t="str">
        <f ca="1">_xlfn.IFNA(IF(INDEX('Tabela kolorów'!$A$1:$AP$42,MATCH(BV107,'Tabela kolorów'!$A$1:$AP$1,0),MATCH(BX107,'Tabela kolorów'!$A$1:$A$42,0))=1,"+","-"),"")</f>
        <v/>
      </c>
      <c r="CA107" s="1" t="str">
        <f ca="1">_xlfn.IFNA(IF(INDEX('Tabela kolorów'!$A$1:$AP$42,MATCH(BW107,'Tabela kolorów'!$A$1:$AP$1,0),MATCH(BX107,'Tabela kolorów'!$A$1:$A$42,0))=1,"+","-"),"")</f>
        <v/>
      </c>
      <c r="CB107" t="str">
        <f t="shared" ca="1" si="357"/>
        <v/>
      </c>
      <c r="CC107" t="str">
        <f t="shared" ca="1" si="423"/>
        <v/>
      </c>
      <c r="CD107" t="str">
        <f t="shared" ca="1" si="424"/>
        <v/>
      </c>
      <c r="DB107">
        <v>18</v>
      </c>
      <c r="DC107" t="str">
        <f t="shared" ca="1" si="404"/>
        <v/>
      </c>
      <c r="DD107" t="str">
        <f ca="1">_xlfn.IFNA(IF(VLOOKUP($DC107,Tabela1[#All],6,FALSE)&lt;&gt;0,VLOOKUP($DC107,Tabela1[#All],6,FALSE),""),"")</f>
        <v/>
      </c>
      <c r="DE107" t="str">
        <f ca="1">_xlfn.IFNA(IF(VLOOKUP($DC107,Tabela1[#All],7,FALSE)&lt;&gt;0,VLOOKUP($DC107,Tabela1[#All],7,FALSE),""),"")</f>
        <v/>
      </c>
      <c r="DF107" t="str">
        <f ca="1">_xlfn.IFNA(IF(VLOOKUP($DC107,Tabela1[#All],8,FALSE)&lt;&gt;0,VLOOKUP($DC107,Tabela1[#All],8,FALSE),""),"")</f>
        <v/>
      </c>
      <c r="DG107" t="str">
        <f ca="1">_xlfn.IFNA(IF(VLOOKUP($DC107,Tabela1[#All],10,FALSE)&lt;&gt;"0",VLOOKUP($DC107,Tabela1[#All],10,FALSE),""),"")</f>
        <v/>
      </c>
      <c r="DH107" t="str">
        <f t="shared" ca="1" si="425"/>
        <v/>
      </c>
      <c r="DI107" t="str">
        <f t="shared" ca="1" si="426"/>
        <v/>
      </c>
      <c r="DJ107" t="str">
        <f t="shared" ca="1" si="427"/>
        <v/>
      </c>
      <c r="DK107" t="str">
        <f t="shared" ca="1" si="428"/>
        <v/>
      </c>
      <c r="DL107" t="str">
        <f t="shared" ca="1" si="429"/>
        <v/>
      </c>
      <c r="DM107" t="str">
        <f t="shared" ca="1" si="430"/>
        <v/>
      </c>
      <c r="DN107" t="str">
        <f t="shared" ca="1" si="431"/>
        <v/>
      </c>
      <c r="DO107" t="str">
        <f t="shared" ca="1" si="382"/>
        <v/>
      </c>
      <c r="DP107" t="str">
        <f t="shared" ca="1" si="480"/>
        <v/>
      </c>
      <c r="DQ107" t="str">
        <f t="shared" ca="1" si="480"/>
        <v/>
      </c>
      <c r="DR107" t="str">
        <f t="shared" ca="1" si="480"/>
        <v/>
      </c>
      <c r="DS107" t="str">
        <f ca="1">_xlfn.IFNA(IF(INDEX('Tabela kolorów'!$A$1:$AP$42,MATCH(DP107,'Tabela kolorów'!$A$1:$AP$1,0),MATCH(DQ107,'Tabela kolorów'!$A$1:$A$42,0))=1,"+","-"),"")</f>
        <v/>
      </c>
      <c r="DT107" s="1" t="str">
        <f ca="1">_xlfn.IFNA(IF(INDEX('Tabela kolorów'!$A$1:$AP$42,MATCH(DP107,'Tabela kolorów'!$A$1:$AP$1,0),MATCH(DR107,'Tabela kolorów'!$A$1:$A$42,0))=1,"+","-"),"")</f>
        <v/>
      </c>
      <c r="DU107" s="1" t="str">
        <f ca="1">_xlfn.IFNA(IF(INDEX('Tabela kolorów'!$A$1:$AP$42,MATCH(DQ107,'Tabela kolorów'!$A$1:$AP$1,0),MATCH(DR107,'Tabela kolorów'!$A$1:$A$42,0))=1,"+","-"),"")</f>
        <v/>
      </c>
      <c r="DV107" t="str">
        <f t="shared" ca="1" si="358"/>
        <v/>
      </c>
      <c r="DW107" t="str">
        <f t="shared" ca="1" si="432"/>
        <v/>
      </c>
      <c r="DX107" t="str">
        <f t="shared" ca="1" si="433"/>
        <v/>
      </c>
      <c r="EV107">
        <v>18</v>
      </c>
      <c r="EW107" t="str">
        <f t="shared" ca="1" si="405"/>
        <v/>
      </c>
      <c r="EX107" t="str">
        <f ca="1">_xlfn.IFNA(IF(VLOOKUP($EW107,Tabela1[#All],6,FALSE)&lt;&gt;0,VLOOKUP($EW107,Tabela1[#All],6,FALSE),""),"")</f>
        <v/>
      </c>
      <c r="EY107" t="str">
        <f ca="1">_xlfn.IFNA(IF(VLOOKUP($EW107,Tabela1[#All],7,FALSE)&lt;&gt;0,VLOOKUP($EW107,Tabela1[#All],7,FALSE),""),"")</f>
        <v/>
      </c>
      <c r="EZ107" t="str">
        <f ca="1">_xlfn.IFNA(IF(VLOOKUP($EW107,Tabela1[#All],8,FALSE)&lt;&gt;0,VLOOKUP($EW107,Tabela1[#All],8,FALSE),""),"")</f>
        <v/>
      </c>
      <c r="FA107" t="str">
        <f ca="1">_xlfn.IFNA(IF(VLOOKUP($EW107,Tabela1[#All],10,FALSE)&lt;&gt;"0",VLOOKUP($EW107,Tabela1[#All],10,FALSE),""),"")</f>
        <v/>
      </c>
      <c r="FB107" t="str">
        <f t="shared" ca="1" si="434"/>
        <v/>
      </c>
      <c r="FC107" t="str">
        <f t="shared" ca="1" si="435"/>
        <v/>
      </c>
      <c r="FD107" t="str">
        <f t="shared" ca="1" si="436"/>
        <v/>
      </c>
      <c r="FE107" t="str">
        <f t="shared" ca="1" si="437"/>
        <v/>
      </c>
      <c r="FF107" t="str">
        <f t="shared" ca="1" si="438"/>
        <v/>
      </c>
      <c r="FG107" t="str">
        <f t="shared" ca="1" si="439"/>
        <v/>
      </c>
      <c r="FH107" t="str">
        <f t="shared" ca="1" si="440"/>
        <v/>
      </c>
      <c r="FI107" t="str">
        <f t="shared" ca="1" si="359"/>
        <v/>
      </c>
      <c r="FJ107" t="str">
        <f t="shared" ca="1" si="481"/>
        <v/>
      </c>
      <c r="FK107" t="str">
        <f t="shared" ca="1" si="481"/>
        <v/>
      </c>
      <c r="FL107" t="str">
        <f t="shared" ca="1" si="481"/>
        <v/>
      </c>
      <c r="FM107" t="str">
        <f ca="1">_xlfn.IFNA(IF(INDEX('Tabela kolorów'!$A$1:$AP$42,MATCH(FJ107,'Tabela kolorów'!$A$1:$AP$1,0),MATCH(FK107,'Tabela kolorów'!$A$1:$A$42,0))=1,"+","-"),"")</f>
        <v/>
      </c>
      <c r="FN107" s="1" t="str">
        <f ca="1">_xlfn.IFNA(IF(INDEX('Tabela kolorów'!$A$1:$AP$42,MATCH(FJ107,'Tabela kolorów'!$A$1:$AP$1,0),MATCH(FL107,'Tabela kolorów'!$A$1:$A$42,0))=1,"+","-"),"")</f>
        <v/>
      </c>
      <c r="FO107" s="1" t="str">
        <f ca="1">_xlfn.IFNA(IF(INDEX('Tabela kolorów'!$A$1:$AP$42,MATCH(FK107,'Tabela kolorów'!$A$1:$AP$1,0),MATCH(FL107,'Tabela kolorów'!$A$1:$A$42,0))=1,"+","-"),"")</f>
        <v/>
      </c>
      <c r="FP107" t="str">
        <f t="shared" ca="1" si="375"/>
        <v/>
      </c>
      <c r="FQ107" t="str">
        <f t="shared" ca="1" si="441"/>
        <v/>
      </c>
      <c r="FR107" t="str">
        <f t="shared" ca="1" si="442"/>
        <v/>
      </c>
      <c r="GP107">
        <v>18</v>
      </c>
      <c r="GQ107" t="str">
        <f t="shared" ca="1" si="406"/>
        <v/>
      </c>
      <c r="GR107" t="str">
        <f ca="1">_xlfn.IFNA(IF(VLOOKUP($GQ107,Tabela1[#All],6,FALSE)&lt;&gt;0,VLOOKUP($GQ107,Tabela1[#All],6,FALSE),""),"")</f>
        <v/>
      </c>
      <c r="GS107" t="str">
        <f ca="1">_xlfn.IFNA(IF(VLOOKUP($GQ107,Tabela1[#All],7,FALSE)&lt;&gt;0,VLOOKUP($GQ107,Tabela1[#All],7,FALSE),""),"")</f>
        <v/>
      </c>
      <c r="GT107" t="str">
        <f ca="1">_xlfn.IFNA(IF(VLOOKUP($GQ107,Tabela1[#All],8,FALSE)&lt;&gt;0,VLOOKUP($GQ107,Tabela1[#All],8,FALSE),""),"")</f>
        <v/>
      </c>
      <c r="GU107" t="str">
        <f ca="1">_xlfn.IFNA(IF(VLOOKUP($GQ107,Tabela1[#All],10,FALSE)&lt;&gt;"0",VLOOKUP($GQ107,Tabela1[#All],10,FALSE),""),"")</f>
        <v/>
      </c>
      <c r="GV107" t="str">
        <f t="shared" ca="1" si="443"/>
        <v/>
      </c>
      <c r="GW107" t="str">
        <f t="shared" ca="1" si="444"/>
        <v/>
      </c>
      <c r="GX107" t="str">
        <f t="shared" ca="1" si="445"/>
        <v/>
      </c>
      <c r="GY107" t="str">
        <f t="shared" ca="1" si="446"/>
        <v/>
      </c>
      <c r="GZ107" t="str">
        <f t="shared" ca="1" si="447"/>
        <v/>
      </c>
      <c r="HA107" t="str">
        <f t="shared" ca="1" si="448"/>
        <v/>
      </c>
      <c r="HB107" t="str">
        <f t="shared" ca="1" si="449"/>
        <v/>
      </c>
      <c r="HC107" t="str">
        <f t="shared" ca="1" si="360"/>
        <v/>
      </c>
      <c r="HD107" t="str">
        <f t="shared" ca="1" si="482"/>
        <v/>
      </c>
      <c r="HE107" t="str">
        <f t="shared" ca="1" si="482"/>
        <v/>
      </c>
      <c r="HF107" t="str">
        <f t="shared" ca="1" si="482"/>
        <v/>
      </c>
      <c r="HG107" t="str">
        <f ca="1">_xlfn.IFNA(IF(INDEX('Tabela kolorów'!$A$1:$AP$42,MATCH(HD107,'Tabela kolorów'!$A$1:$AP$1,0),MATCH(HE107,'Tabela kolorów'!$A$1:$A$42,0))=1,"+","-"),"")</f>
        <v/>
      </c>
      <c r="HH107" s="1" t="str">
        <f ca="1">_xlfn.IFNA(IF(INDEX('Tabela kolorów'!$A$1:$AP$42,MATCH(HD107,'Tabela kolorów'!$A$1:$AP$1,0),MATCH(HF107,'Tabela kolorów'!$A$1:$A$42,0))=1,"+","-"),"")</f>
        <v/>
      </c>
      <c r="HI107" s="1" t="str">
        <f ca="1">_xlfn.IFNA(IF(INDEX('Tabela kolorów'!$A$1:$AP$42,MATCH(HE107,'Tabela kolorów'!$A$1:$AP$1,0),MATCH(HF107,'Tabela kolorów'!$A$1:$A$42,0))=1,"+","-"),"")</f>
        <v/>
      </c>
      <c r="HJ107" t="str">
        <f t="shared" ca="1" si="376"/>
        <v/>
      </c>
      <c r="HK107" t="str">
        <f t="shared" ca="1" si="450"/>
        <v/>
      </c>
      <c r="HL107" t="str">
        <f t="shared" ca="1" si="451"/>
        <v/>
      </c>
      <c r="IJ107">
        <v>18</v>
      </c>
      <c r="IK107" t="str">
        <f t="shared" ca="1" si="407"/>
        <v/>
      </c>
      <c r="IL107" t="str">
        <f ca="1">_xlfn.IFNA(IF(VLOOKUP($IK107,Tabela1[#All],6,FALSE)&lt;&gt;0,VLOOKUP($IK107,Tabela1[#All],6,FALSE),""),"")</f>
        <v/>
      </c>
      <c r="IM107" t="str">
        <f ca="1">_xlfn.IFNA(IF(VLOOKUP($IK107,Tabela1[#All],7,FALSE)&lt;&gt;0,VLOOKUP($IK107,Tabela1[#All],7,FALSE),""),"")</f>
        <v/>
      </c>
      <c r="IN107" t="str">
        <f ca="1">_xlfn.IFNA(IF(VLOOKUP($IK107,Tabela1[#All],8,FALSE)&lt;&gt;0,VLOOKUP($IK107,Tabela1[#All],8,FALSE),""),"")</f>
        <v/>
      </c>
      <c r="IO107" t="str">
        <f ca="1">_xlfn.IFNA(IF(VLOOKUP($IK107,Tabela1[#All],10,FALSE)&lt;&gt;"0",VLOOKUP($IK107,Tabela1[#All],10,FALSE),""),"")</f>
        <v/>
      </c>
      <c r="IP107" t="str">
        <f t="shared" ca="1" si="452"/>
        <v/>
      </c>
      <c r="IQ107" t="str">
        <f t="shared" ca="1" si="453"/>
        <v/>
      </c>
      <c r="IR107" t="str">
        <f t="shared" ca="1" si="454"/>
        <v/>
      </c>
      <c r="IS107" t="str">
        <f t="shared" ca="1" si="455"/>
        <v/>
      </c>
      <c r="IT107" t="str">
        <f t="shared" ca="1" si="456"/>
        <v/>
      </c>
      <c r="IU107" t="str">
        <f t="shared" ca="1" si="457"/>
        <v/>
      </c>
      <c r="IV107" t="str">
        <f t="shared" ca="1" si="458"/>
        <v/>
      </c>
      <c r="IW107" t="str">
        <f t="shared" ca="1" si="361"/>
        <v/>
      </c>
      <c r="IX107" t="str">
        <f t="shared" ca="1" si="483"/>
        <v/>
      </c>
      <c r="IY107" t="str">
        <f t="shared" ca="1" si="483"/>
        <v/>
      </c>
      <c r="IZ107" t="str">
        <f t="shared" ca="1" si="483"/>
        <v/>
      </c>
      <c r="JA107" t="str">
        <f ca="1">_xlfn.IFNA(IF(INDEX('Tabela kolorów'!$A$1:$AP$42,MATCH(IX107,'Tabela kolorów'!$A$1:$AP$1,0),MATCH(IY107,'Tabela kolorów'!$A$1:$A$42,0))=1,"+","-"),"")</f>
        <v/>
      </c>
      <c r="JB107" s="1" t="str">
        <f ca="1">_xlfn.IFNA(IF(INDEX('Tabela kolorów'!$A$1:$AP$42,MATCH(IX107,'Tabela kolorów'!$A$1:$AP$1,0),MATCH(IZ107,'Tabela kolorów'!$A$1:$A$42,0))=1,"+","-"),"")</f>
        <v/>
      </c>
      <c r="JC107" s="1" t="str">
        <f ca="1">_xlfn.IFNA(IF(INDEX('Tabela kolorów'!$A$1:$AP$42,MATCH(IY107,'Tabela kolorów'!$A$1:$AP$1,0),MATCH(IZ107,'Tabela kolorów'!$A$1:$A$42,0))=1,"+","-"),"")</f>
        <v/>
      </c>
      <c r="JD107" t="str">
        <f t="shared" ca="1" si="377"/>
        <v/>
      </c>
      <c r="JE107" t="str">
        <f t="shared" ca="1" si="459"/>
        <v/>
      </c>
      <c r="JF107" t="str">
        <f t="shared" ca="1" si="460"/>
        <v/>
      </c>
      <c r="KD107">
        <v>18</v>
      </c>
      <c r="KE107" t="str">
        <f t="shared" ca="1" si="408"/>
        <v/>
      </c>
      <c r="KF107" t="str">
        <f ca="1">_xlfn.IFNA(IF(VLOOKUP($KE107,Tabela1[#All],6,FALSE)&lt;&gt;0,VLOOKUP($KE107,Tabela1[#All],6,FALSE),""),"")</f>
        <v/>
      </c>
      <c r="KG107" t="str">
        <f ca="1">_xlfn.IFNA(IF(VLOOKUP($KE107,Tabela1[#All],7,FALSE)&lt;&gt;0,VLOOKUP($KE107,Tabela1[#All],7,FALSE),""),"")</f>
        <v/>
      </c>
      <c r="KH107" t="str">
        <f ca="1">_xlfn.IFNA(IF(VLOOKUP($KE107,Tabela1[#All],8,FALSE)&lt;&gt;0,VLOOKUP($KE107,Tabela1[#All],8,FALSE),""),"")</f>
        <v/>
      </c>
      <c r="KI107" t="str">
        <f ca="1">_xlfn.IFNA(IF(VLOOKUP($KE107,Tabela1[#All],10,FALSE)&lt;&gt;"0",VLOOKUP($KE107,Tabela1[#All],10,FALSE),""),"")</f>
        <v/>
      </c>
      <c r="KJ107" t="str">
        <f t="shared" ca="1" si="467"/>
        <v/>
      </c>
      <c r="KK107" t="str">
        <f t="shared" ca="1" si="468"/>
        <v/>
      </c>
      <c r="KL107" t="str">
        <f t="shared" ca="1" si="469"/>
        <v/>
      </c>
      <c r="KM107" t="str">
        <f t="shared" ca="1" si="461"/>
        <v/>
      </c>
      <c r="KN107" t="str">
        <f t="shared" ca="1" si="462"/>
        <v/>
      </c>
      <c r="KO107" t="str">
        <f t="shared" ca="1" si="463"/>
        <v/>
      </c>
      <c r="KP107" t="str">
        <f t="shared" ca="1" si="464"/>
        <v/>
      </c>
      <c r="KQ107" t="str">
        <f t="shared" ca="1" si="365"/>
        <v/>
      </c>
      <c r="KR107" t="str">
        <f t="shared" ca="1" si="484"/>
        <v/>
      </c>
      <c r="KS107" t="str">
        <f t="shared" ca="1" si="484"/>
        <v/>
      </c>
      <c r="KT107" t="str">
        <f t="shared" ca="1" si="484"/>
        <v/>
      </c>
      <c r="KU107" t="str">
        <f ca="1">_xlfn.IFNA(IF(INDEX('Tabela kolorów'!$A$1:$AP$42,MATCH(KR107,'Tabela kolorów'!$A$1:$AP$1,0),MATCH(KS107,'Tabela kolorów'!$A$1:$A$42,0))=1,"+","-"),"")</f>
        <v/>
      </c>
      <c r="KV107" s="1" t="str">
        <f ca="1">_xlfn.IFNA(IF(INDEX('Tabela kolorów'!$A$1:$AP$42,MATCH(KR107,'Tabela kolorów'!$A$1:$AP$1,0),MATCH(KT107,'Tabela kolorów'!$A$1:$A$42,0))=1,"+","-"),"")</f>
        <v/>
      </c>
      <c r="KW107" s="1" t="str">
        <f ca="1">_xlfn.IFNA(IF(INDEX('Tabela kolorów'!$A$1:$AP$42,MATCH(KS107,'Tabela kolorów'!$A$1:$AP$1,0),MATCH(KT107,'Tabela kolorów'!$A$1:$A$42,0))=1,"+","-"),"")</f>
        <v/>
      </c>
      <c r="KX107" t="str">
        <f t="shared" ca="1" si="380"/>
        <v/>
      </c>
      <c r="KY107" t="str">
        <f t="shared" ca="1" si="465"/>
        <v/>
      </c>
      <c r="KZ107" t="str">
        <f t="shared" ca="1" si="466"/>
        <v/>
      </c>
    </row>
    <row r="108" spans="12:325" x14ac:dyDescent="0.3">
      <c r="L108" s="679">
        <v>17</v>
      </c>
      <c r="N108" s="672" t="str">
        <f>_xlfn.IFNA(IF(VLOOKUP($M108,Tabela1[#All],6,FALSE)&lt;&gt;0,VLOOKUP($M108,Tabela1[#All],6,FALSE),""),"")</f>
        <v/>
      </c>
      <c r="O108" s="672" t="str">
        <f>_xlfn.IFNA(IF(VLOOKUP($M108,Tabela1[#All],7,FALSE)&lt;&gt;0,VLOOKUP($M108,Tabela1[#All],7,FALSE),""),"")</f>
        <v/>
      </c>
      <c r="P108" s="672" t="str">
        <f>_xlfn.IFNA(IF(VLOOKUP($M108,Tabela1[#All],8,FALSE)&lt;&gt;0,VLOOKUP($M108,Tabela1[#All],8,FALSE),""),"")</f>
        <v/>
      </c>
      <c r="Q108" s="684" t="str">
        <f>_xlfn.IFNA(IF(VLOOKUP($M108,Tabela1[#All],10,FALSE)&lt;&gt;"0",VLOOKUP($M108,Tabela1[#All],10,FALSE),""),"")</f>
        <v/>
      </c>
      <c r="R108" s="686" t="str">
        <f t="shared" si="470"/>
        <v/>
      </c>
      <c r="S108" s="672" t="str">
        <f t="shared" si="471"/>
        <v/>
      </c>
      <c r="T108" s="672" t="str">
        <f t="shared" si="472"/>
        <v/>
      </c>
      <c r="U108" s="672" t="str">
        <f t="shared" si="473"/>
        <v/>
      </c>
      <c r="V108" s="672" t="str">
        <f t="shared" si="474"/>
        <v/>
      </c>
      <c r="W108" s="672" t="str">
        <f t="shared" si="475"/>
        <v/>
      </c>
      <c r="X108" s="687" t="str">
        <f t="shared" si="476"/>
        <v/>
      </c>
      <c r="Y108" s="686" t="str">
        <f t="shared" si="378"/>
        <v/>
      </c>
      <c r="Z108" s="672" t="str">
        <f t="shared" ref="Z108:AB127" si="485">TRIM(MID(SUBSTITUTE($Y108,";",REPT(" ",LEN($Y108))),Z$7*LEN($Y108)+1,LEN($Y108)))</f>
        <v/>
      </c>
      <c r="AA108" s="672" t="str">
        <f t="shared" si="485"/>
        <v/>
      </c>
      <c r="AB108" s="679" t="str">
        <f t="shared" si="485"/>
        <v/>
      </c>
      <c r="AC108" s="685" t="str">
        <f>_xlfn.IFNA(IF(INDEX('Tabela kolorów'!$A$1:$AP$42,MATCH(Z108,'Tabela kolorów'!$A$1:$AP$1,0),MATCH(AA108,'Tabela kolorów'!$A$1:$A$42,0))=1,"+","-"),"")</f>
        <v/>
      </c>
      <c r="AD108" s="10" t="str">
        <f>_xlfn.IFNA(IF(INDEX('Tabela kolorów'!$A$1:$AP$42,MATCH(Z108,'Tabela kolorów'!$A$1:$AP$1,0),MATCH(AB108,'Tabela kolorów'!$A$1:$A$42,0))=1,"+","-"),"")</f>
        <v/>
      </c>
      <c r="AE108" s="10" t="str">
        <f>_xlfn.IFNA(IF(INDEX('Tabela kolorów'!$A$1:$AP$42,MATCH(AA108,'Tabela kolorów'!$A$1:$AP$1,0),MATCH(AB108,'Tabela kolorów'!$A$1:$A$42,0))=1,"+","-"),"")</f>
        <v/>
      </c>
      <c r="AF108" s="679" t="str">
        <f t="shared" si="379"/>
        <v/>
      </c>
      <c r="AG108" s="688" t="str">
        <f t="shared" si="477"/>
        <v/>
      </c>
      <c r="AH108" s="701" t="str">
        <f t="shared" si="478"/>
        <v/>
      </c>
      <c r="BG108" s="392"/>
      <c r="BH108">
        <v>19</v>
      </c>
      <c r="BI108" t="str">
        <f t="shared" ca="1" si="403"/>
        <v/>
      </c>
      <c r="BJ108" t="str">
        <f ca="1">_xlfn.IFNA(IF(VLOOKUP($BI108,Tabela1[#All],6,FALSE)&lt;&gt;0,VLOOKUP($BI108,Tabela1[#All],6,FALSE),""),"")</f>
        <v/>
      </c>
      <c r="BK108" t="str">
        <f ca="1">_xlfn.IFNA(IF(VLOOKUP($BI108,Tabela1[#All],7,FALSE)&lt;&gt;0,VLOOKUP($BI108,Tabela1[#All],7,FALSE),""),"")</f>
        <v/>
      </c>
      <c r="BL108" t="str">
        <f ca="1">_xlfn.IFNA(IF(VLOOKUP($BI108,Tabela1[#All],8,FALSE)&lt;&gt;0,VLOOKUP($BI108,Tabela1[#All],8,FALSE),""),"")</f>
        <v/>
      </c>
      <c r="BM108" t="str">
        <f ca="1">_xlfn.IFNA(IF(VLOOKUP($BI108,Tabela1[#All],10,FALSE)&lt;&gt;"0",VLOOKUP($BI108,Tabela1[#All],10,FALSE),""),"")</f>
        <v/>
      </c>
      <c r="BN108" t="str">
        <f t="shared" ca="1" si="416"/>
        <v/>
      </c>
      <c r="BO108" t="str">
        <f t="shared" ca="1" si="417"/>
        <v/>
      </c>
      <c r="BP108" t="str">
        <f t="shared" ca="1" si="418"/>
        <v/>
      </c>
      <c r="BQ108" t="str">
        <f t="shared" ca="1" si="419"/>
        <v/>
      </c>
      <c r="BR108" t="str">
        <f t="shared" ca="1" si="420"/>
        <v/>
      </c>
      <c r="BS108" t="str">
        <f t="shared" ca="1" si="421"/>
        <v/>
      </c>
      <c r="BT108" t="str">
        <f t="shared" ca="1" si="422"/>
        <v/>
      </c>
      <c r="BU108" t="str">
        <f t="shared" ca="1" si="356"/>
        <v/>
      </c>
      <c r="BV108" t="str">
        <f t="shared" ca="1" si="479"/>
        <v/>
      </c>
      <c r="BW108" t="str">
        <f t="shared" ca="1" si="479"/>
        <v/>
      </c>
      <c r="BX108" t="str">
        <f t="shared" ca="1" si="479"/>
        <v/>
      </c>
      <c r="BY108" t="str">
        <f ca="1">_xlfn.IFNA(IF(INDEX('Tabela kolorów'!$A$1:$AP$42,MATCH(BV108,'Tabela kolorów'!$A$1:$AP$1,0),MATCH(BW108,'Tabela kolorów'!$A$1:$A$42,0))=1,"+","-"),"")</f>
        <v/>
      </c>
      <c r="BZ108" s="1" t="str">
        <f ca="1">_xlfn.IFNA(IF(INDEX('Tabela kolorów'!$A$1:$AP$42,MATCH(BV108,'Tabela kolorów'!$A$1:$AP$1,0),MATCH(BX108,'Tabela kolorów'!$A$1:$A$42,0))=1,"+","-"),"")</f>
        <v/>
      </c>
      <c r="CA108" s="1" t="str">
        <f ca="1">_xlfn.IFNA(IF(INDEX('Tabela kolorów'!$A$1:$AP$42,MATCH(BW108,'Tabela kolorów'!$A$1:$AP$1,0),MATCH(BX108,'Tabela kolorów'!$A$1:$A$42,0))=1,"+","-"),"")</f>
        <v/>
      </c>
      <c r="CB108" t="str">
        <f t="shared" ca="1" si="357"/>
        <v/>
      </c>
      <c r="CC108" t="str">
        <f t="shared" ca="1" si="423"/>
        <v/>
      </c>
      <c r="CD108" t="str">
        <f t="shared" ca="1" si="424"/>
        <v/>
      </c>
      <c r="DB108">
        <v>19</v>
      </c>
      <c r="DC108" t="str">
        <f t="shared" ca="1" si="404"/>
        <v/>
      </c>
      <c r="DD108" t="str">
        <f ca="1">_xlfn.IFNA(IF(VLOOKUP($DC108,Tabela1[#All],6,FALSE)&lt;&gt;0,VLOOKUP($DC108,Tabela1[#All],6,FALSE),""),"")</f>
        <v/>
      </c>
      <c r="DE108" t="str">
        <f ca="1">_xlfn.IFNA(IF(VLOOKUP($DC108,Tabela1[#All],7,FALSE)&lt;&gt;0,VLOOKUP($DC108,Tabela1[#All],7,FALSE),""),"")</f>
        <v/>
      </c>
      <c r="DF108" t="str">
        <f ca="1">_xlfn.IFNA(IF(VLOOKUP($DC108,Tabela1[#All],8,FALSE)&lt;&gt;0,VLOOKUP($DC108,Tabela1[#All],8,FALSE),""),"")</f>
        <v/>
      </c>
      <c r="DG108" t="str">
        <f ca="1">_xlfn.IFNA(IF(VLOOKUP($DC108,Tabela1[#All],10,FALSE)&lt;&gt;"0",VLOOKUP($DC108,Tabela1[#All],10,FALSE),""),"")</f>
        <v/>
      </c>
      <c r="DH108" t="str">
        <f t="shared" ca="1" si="425"/>
        <v/>
      </c>
      <c r="DI108" t="str">
        <f t="shared" ca="1" si="426"/>
        <v/>
      </c>
      <c r="DJ108" t="str">
        <f t="shared" ca="1" si="427"/>
        <v/>
      </c>
      <c r="DK108" t="str">
        <f t="shared" ca="1" si="428"/>
        <v/>
      </c>
      <c r="DL108" t="str">
        <f t="shared" ca="1" si="429"/>
        <v/>
      </c>
      <c r="DM108" t="str">
        <f t="shared" ca="1" si="430"/>
        <v/>
      </c>
      <c r="DN108" t="str">
        <f t="shared" ca="1" si="431"/>
        <v/>
      </c>
      <c r="DO108" t="str">
        <f t="shared" ca="1" si="382"/>
        <v/>
      </c>
      <c r="DP108" t="str">
        <f t="shared" ca="1" si="480"/>
        <v/>
      </c>
      <c r="DQ108" t="str">
        <f t="shared" ca="1" si="480"/>
        <v/>
      </c>
      <c r="DR108" t="str">
        <f t="shared" ca="1" si="480"/>
        <v/>
      </c>
      <c r="DS108" t="str">
        <f ca="1">_xlfn.IFNA(IF(INDEX('Tabela kolorów'!$A$1:$AP$42,MATCH(DP108,'Tabela kolorów'!$A$1:$AP$1,0),MATCH(DQ108,'Tabela kolorów'!$A$1:$A$42,0))=1,"+","-"),"")</f>
        <v/>
      </c>
      <c r="DT108" s="1" t="str">
        <f ca="1">_xlfn.IFNA(IF(INDEX('Tabela kolorów'!$A$1:$AP$42,MATCH(DP108,'Tabela kolorów'!$A$1:$AP$1,0),MATCH(DR108,'Tabela kolorów'!$A$1:$A$42,0))=1,"+","-"),"")</f>
        <v/>
      </c>
      <c r="DU108" s="1" t="str">
        <f ca="1">_xlfn.IFNA(IF(INDEX('Tabela kolorów'!$A$1:$AP$42,MATCH(DQ108,'Tabela kolorów'!$A$1:$AP$1,0),MATCH(DR108,'Tabela kolorów'!$A$1:$A$42,0))=1,"+","-"),"")</f>
        <v/>
      </c>
      <c r="DV108" t="str">
        <f t="shared" ca="1" si="358"/>
        <v/>
      </c>
      <c r="DW108" t="str">
        <f t="shared" ca="1" si="432"/>
        <v/>
      </c>
      <c r="DX108" t="str">
        <f t="shared" ca="1" si="433"/>
        <v/>
      </c>
      <c r="EV108">
        <v>19</v>
      </c>
      <c r="EW108" t="str">
        <f t="shared" ca="1" si="405"/>
        <v/>
      </c>
      <c r="EX108" t="str">
        <f ca="1">_xlfn.IFNA(IF(VLOOKUP($EW108,Tabela1[#All],6,FALSE)&lt;&gt;0,VLOOKUP($EW108,Tabela1[#All],6,FALSE),""),"")</f>
        <v/>
      </c>
      <c r="EY108" t="str">
        <f ca="1">_xlfn.IFNA(IF(VLOOKUP($EW108,Tabela1[#All],7,FALSE)&lt;&gt;0,VLOOKUP($EW108,Tabela1[#All],7,FALSE),""),"")</f>
        <v/>
      </c>
      <c r="EZ108" t="str">
        <f ca="1">_xlfn.IFNA(IF(VLOOKUP($EW108,Tabela1[#All],8,FALSE)&lt;&gt;0,VLOOKUP($EW108,Tabela1[#All],8,FALSE),""),"")</f>
        <v/>
      </c>
      <c r="FA108" t="str">
        <f ca="1">_xlfn.IFNA(IF(VLOOKUP($EW108,Tabela1[#All],10,FALSE)&lt;&gt;"0",VLOOKUP($EW108,Tabela1[#All],10,FALSE),""),"")</f>
        <v/>
      </c>
      <c r="FB108" t="str">
        <f t="shared" ca="1" si="434"/>
        <v/>
      </c>
      <c r="FC108" t="str">
        <f t="shared" ca="1" si="435"/>
        <v/>
      </c>
      <c r="FD108" t="str">
        <f t="shared" ca="1" si="436"/>
        <v/>
      </c>
      <c r="FE108" t="str">
        <f t="shared" ca="1" si="437"/>
        <v/>
      </c>
      <c r="FF108" t="str">
        <f t="shared" ca="1" si="438"/>
        <v/>
      </c>
      <c r="FG108" t="str">
        <f t="shared" ca="1" si="439"/>
        <v/>
      </c>
      <c r="FH108" t="str">
        <f t="shared" ca="1" si="440"/>
        <v/>
      </c>
      <c r="FI108" t="str">
        <f t="shared" ca="1" si="359"/>
        <v/>
      </c>
      <c r="FJ108" t="str">
        <f t="shared" ca="1" si="481"/>
        <v/>
      </c>
      <c r="FK108" t="str">
        <f t="shared" ca="1" si="481"/>
        <v/>
      </c>
      <c r="FL108" t="str">
        <f t="shared" ca="1" si="481"/>
        <v/>
      </c>
      <c r="FM108" t="str">
        <f ca="1">_xlfn.IFNA(IF(INDEX('Tabela kolorów'!$A$1:$AP$42,MATCH(FJ108,'Tabela kolorów'!$A$1:$AP$1,0),MATCH(FK108,'Tabela kolorów'!$A$1:$A$42,0))=1,"+","-"),"")</f>
        <v/>
      </c>
      <c r="FN108" s="1" t="str">
        <f ca="1">_xlfn.IFNA(IF(INDEX('Tabela kolorów'!$A$1:$AP$42,MATCH(FJ108,'Tabela kolorów'!$A$1:$AP$1,0),MATCH(FL108,'Tabela kolorów'!$A$1:$A$42,0))=1,"+","-"),"")</f>
        <v/>
      </c>
      <c r="FO108" s="1" t="str">
        <f ca="1">_xlfn.IFNA(IF(INDEX('Tabela kolorów'!$A$1:$AP$42,MATCH(FK108,'Tabela kolorów'!$A$1:$AP$1,0),MATCH(FL108,'Tabela kolorów'!$A$1:$A$42,0))=1,"+","-"),"")</f>
        <v/>
      </c>
      <c r="FP108" t="str">
        <f t="shared" ca="1" si="375"/>
        <v/>
      </c>
      <c r="FQ108" t="str">
        <f t="shared" ca="1" si="441"/>
        <v/>
      </c>
      <c r="FR108" t="str">
        <f t="shared" ca="1" si="442"/>
        <v/>
      </c>
      <c r="GP108">
        <v>19</v>
      </c>
      <c r="GQ108" t="str">
        <f t="shared" ca="1" si="406"/>
        <v/>
      </c>
      <c r="GR108" t="str">
        <f ca="1">_xlfn.IFNA(IF(VLOOKUP($GQ108,Tabela1[#All],6,FALSE)&lt;&gt;0,VLOOKUP($GQ108,Tabela1[#All],6,FALSE),""),"")</f>
        <v/>
      </c>
      <c r="GS108" t="str">
        <f ca="1">_xlfn.IFNA(IF(VLOOKUP($GQ108,Tabela1[#All],7,FALSE)&lt;&gt;0,VLOOKUP($GQ108,Tabela1[#All],7,FALSE),""),"")</f>
        <v/>
      </c>
      <c r="GT108" t="str">
        <f ca="1">_xlfn.IFNA(IF(VLOOKUP($GQ108,Tabela1[#All],8,FALSE)&lt;&gt;0,VLOOKUP($GQ108,Tabela1[#All],8,FALSE),""),"")</f>
        <v/>
      </c>
      <c r="GU108" t="str">
        <f ca="1">_xlfn.IFNA(IF(VLOOKUP($GQ108,Tabela1[#All],10,FALSE)&lt;&gt;"0",VLOOKUP($GQ108,Tabela1[#All],10,FALSE),""),"")</f>
        <v/>
      </c>
      <c r="GV108" t="str">
        <f t="shared" ca="1" si="443"/>
        <v/>
      </c>
      <c r="GW108" t="str">
        <f t="shared" ca="1" si="444"/>
        <v/>
      </c>
      <c r="GX108" t="str">
        <f t="shared" ca="1" si="445"/>
        <v/>
      </c>
      <c r="GY108" t="str">
        <f t="shared" ca="1" si="446"/>
        <v/>
      </c>
      <c r="GZ108" t="str">
        <f t="shared" ca="1" si="447"/>
        <v/>
      </c>
      <c r="HA108" t="str">
        <f t="shared" ca="1" si="448"/>
        <v/>
      </c>
      <c r="HB108" t="str">
        <f t="shared" ca="1" si="449"/>
        <v/>
      </c>
      <c r="HC108" t="str">
        <f t="shared" ca="1" si="360"/>
        <v/>
      </c>
      <c r="HD108" t="str">
        <f t="shared" ca="1" si="482"/>
        <v/>
      </c>
      <c r="HE108" t="str">
        <f t="shared" ca="1" si="482"/>
        <v/>
      </c>
      <c r="HF108" t="str">
        <f t="shared" ca="1" si="482"/>
        <v/>
      </c>
      <c r="HG108" t="str">
        <f ca="1">_xlfn.IFNA(IF(INDEX('Tabela kolorów'!$A$1:$AP$42,MATCH(HD108,'Tabela kolorów'!$A$1:$AP$1,0),MATCH(HE108,'Tabela kolorów'!$A$1:$A$42,0))=1,"+","-"),"")</f>
        <v/>
      </c>
      <c r="HH108" s="1" t="str">
        <f ca="1">_xlfn.IFNA(IF(INDEX('Tabela kolorów'!$A$1:$AP$42,MATCH(HD108,'Tabela kolorów'!$A$1:$AP$1,0),MATCH(HF108,'Tabela kolorów'!$A$1:$A$42,0))=1,"+","-"),"")</f>
        <v/>
      </c>
      <c r="HI108" s="1" t="str">
        <f ca="1">_xlfn.IFNA(IF(INDEX('Tabela kolorów'!$A$1:$AP$42,MATCH(HE108,'Tabela kolorów'!$A$1:$AP$1,0),MATCH(HF108,'Tabela kolorów'!$A$1:$A$42,0))=1,"+","-"),"")</f>
        <v/>
      </c>
      <c r="HJ108" t="str">
        <f t="shared" ca="1" si="376"/>
        <v/>
      </c>
      <c r="HK108" t="str">
        <f t="shared" ca="1" si="450"/>
        <v/>
      </c>
      <c r="HL108" t="str">
        <f t="shared" ca="1" si="451"/>
        <v/>
      </c>
      <c r="IJ108">
        <v>19</v>
      </c>
      <c r="IK108" t="str">
        <f t="shared" ca="1" si="407"/>
        <v/>
      </c>
      <c r="IL108" t="str">
        <f ca="1">_xlfn.IFNA(IF(VLOOKUP($IK108,Tabela1[#All],6,FALSE)&lt;&gt;0,VLOOKUP($IK108,Tabela1[#All],6,FALSE),""),"")</f>
        <v/>
      </c>
      <c r="IM108" t="str">
        <f ca="1">_xlfn.IFNA(IF(VLOOKUP($IK108,Tabela1[#All],7,FALSE)&lt;&gt;0,VLOOKUP($IK108,Tabela1[#All],7,FALSE),""),"")</f>
        <v/>
      </c>
      <c r="IN108" t="str">
        <f ca="1">_xlfn.IFNA(IF(VLOOKUP($IK108,Tabela1[#All],8,FALSE)&lt;&gt;0,VLOOKUP($IK108,Tabela1[#All],8,FALSE),""),"")</f>
        <v/>
      </c>
      <c r="IO108" t="str">
        <f ca="1">_xlfn.IFNA(IF(VLOOKUP($IK108,Tabela1[#All],10,FALSE)&lt;&gt;"0",VLOOKUP($IK108,Tabela1[#All],10,FALSE),""),"")</f>
        <v/>
      </c>
      <c r="IP108" t="str">
        <f t="shared" ca="1" si="452"/>
        <v/>
      </c>
      <c r="IQ108" t="str">
        <f t="shared" ca="1" si="453"/>
        <v/>
      </c>
      <c r="IR108" t="str">
        <f t="shared" ca="1" si="454"/>
        <v/>
      </c>
      <c r="IS108" t="str">
        <f t="shared" ca="1" si="455"/>
        <v/>
      </c>
      <c r="IT108" t="str">
        <f t="shared" ca="1" si="456"/>
        <v/>
      </c>
      <c r="IU108" t="str">
        <f t="shared" ca="1" si="457"/>
        <v/>
      </c>
      <c r="IV108" t="str">
        <f t="shared" ca="1" si="458"/>
        <v/>
      </c>
      <c r="IW108" t="str">
        <f t="shared" ca="1" si="361"/>
        <v/>
      </c>
      <c r="IX108" t="str">
        <f t="shared" ca="1" si="483"/>
        <v/>
      </c>
      <c r="IY108" t="str">
        <f t="shared" ca="1" si="483"/>
        <v/>
      </c>
      <c r="IZ108" t="str">
        <f t="shared" ca="1" si="483"/>
        <v/>
      </c>
      <c r="JA108" t="str">
        <f ca="1">_xlfn.IFNA(IF(INDEX('Tabela kolorów'!$A$1:$AP$42,MATCH(IX108,'Tabela kolorów'!$A$1:$AP$1,0),MATCH(IY108,'Tabela kolorów'!$A$1:$A$42,0))=1,"+","-"),"")</f>
        <v/>
      </c>
      <c r="JB108" s="1" t="str">
        <f ca="1">_xlfn.IFNA(IF(INDEX('Tabela kolorów'!$A$1:$AP$42,MATCH(IX108,'Tabela kolorów'!$A$1:$AP$1,0),MATCH(IZ108,'Tabela kolorów'!$A$1:$A$42,0))=1,"+","-"),"")</f>
        <v/>
      </c>
      <c r="JC108" s="1" t="str">
        <f ca="1">_xlfn.IFNA(IF(INDEX('Tabela kolorów'!$A$1:$AP$42,MATCH(IY108,'Tabela kolorów'!$A$1:$AP$1,0),MATCH(IZ108,'Tabela kolorów'!$A$1:$A$42,0))=1,"+","-"),"")</f>
        <v/>
      </c>
      <c r="JD108" t="str">
        <f t="shared" ca="1" si="377"/>
        <v/>
      </c>
      <c r="JE108" t="str">
        <f t="shared" ca="1" si="459"/>
        <v/>
      </c>
      <c r="JF108" t="str">
        <f t="shared" ca="1" si="460"/>
        <v/>
      </c>
      <c r="KD108">
        <v>19</v>
      </c>
      <c r="KE108" t="str">
        <f t="shared" ca="1" si="408"/>
        <v/>
      </c>
      <c r="KF108" t="str">
        <f ca="1">_xlfn.IFNA(IF(VLOOKUP($KE108,Tabela1[#All],6,FALSE)&lt;&gt;0,VLOOKUP($KE108,Tabela1[#All],6,FALSE),""),"")</f>
        <v/>
      </c>
      <c r="KG108" t="str">
        <f ca="1">_xlfn.IFNA(IF(VLOOKUP($KE108,Tabela1[#All],7,FALSE)&lt;&gt;0,VLOOKUP($KE108,Tabela1[#All],7,FALSE),""),"")</f>
        <v/>
      </c>
      <c r="KH108" t="str">
        <f ca="1">_xlfn.IFNA(IF(VLOOKUP($KE108,Tabela1[#All],8,FALSE)&lt;&gt;0,VLOOKUP($KE108,Tabela1[#All],8,FALSE),""),"")</f>
        <v/>
      </c>
      <c r="KI108" t="str">
        <f ca="1">_xlfn.IFNA(IF(VLOOKUP($KE108,Tabela1[#All],10,FALSE)&lt;&gt;"0",VLOOKUP($KE108,Tabela1[#All],10,FALSE),""),"")</f>
        <v/>
      </c>
      <c r="KJ108" t="str">
        <f t="shared" ca="1" si="467"/>
        <v/>
      </c>
      <c r="KK108" t="str">
        <f t="shared" ca="1" si="468"/>
        <v/>
      </c>
      <c r="KL108" t="str">
        <f t="shared" ca="1" si="469"/>
        <v/>
      </c>
      <c r="KM108" t="str">
        <f t="shared" ca="1" si="461"/>
        <v/>
      </c>
      <c r="KN108" t="str">
        <f t="shared" ca="1" si="462"/>
        <v/>
      </c>
      <c r="KO108" t="str">
        <f t="shared" ca="1" si="463"/>
        <v/>
      </c>
      <c r="KP108" t="str">
        <f t="shared" ca="1" si="464"/>
        <v/>
      </c>
      <c r="KQ108" t="str">
        <f t="shared" ca="1" si="365"/>
        <v/>
      </c>
      <c r="KR108" t="str">
        <f t="shared" ca="1" si="484"/>
        <v/>
      </c>
      <c r="KS108" t="str">
        <f t="shared" ca="1" si="484"/>
        <v/>
      </c>
      <c r="KT108" t="str">
        <f t="shared" ca="1" si="484"/>
        <v/>
      </c>
      <c r="KU108" t="str">
        <f ca="1">_xlfn.IFNA(IF(INDEX('Tabela kolorów'!$A$1:$AP$42,MATCH(KR108,'Tabela kolorów'!$A$1:$AP$1,0),MATCH(KS108,'Tabela kolorów'!$A$1:$A$42,0))=1,"+","-"),"")</f>
        <v/>
      </c>
      <c r="KV108" s="1" t="str">
        <f ca="1">_xlfn.IFNA(IF(INDEX('Tabela kolorów'!$A$1:$AP$42,MATCH(KR108,'Tabela kolorów'!$A$1:$AP$1,0),MATCH(KT108,'Tabela kolorów'!$A$1:$A$42,0))=1,"+","-"),"")</f>
        <v/>
      </c>
      <c r="KW108" s="1" t="str">
        <f ca="1">_xlfn.IFNA(IF(INDEX('Tabela kolorów'!$A$1:$AP$42,MATCH(KS108,'Tabela kolorów'!$A$1:$AP$1,0),MATCH(KT108,'Tabela kolorów'!$A$1:$A$42,0))=1,"+","-"),"")</f>
        <v/>
      </c>
      <c r="KX108" t="str">
        <f t="shared" ca="1" si="380"/>
        <v/>
      </c>
      <c r="KY108" t="str">
        <f t="shared" ca="1" si="465"/>
        <v/>
      </c>
      <c r="KZ108" t="str">
        <f t="shared" ca="1" si="466"/>
        <v/>
      </c>
    </row>
    <row r="109" spans="12:325" x14ac:dyDescent="0.3">
      <c r="L109" s="679">
        <v>18</v>
      </c>
      <c r="N109" s="672" t="str">
        <f>_xlfn.IFNA(IF(VLOOKUP($M109,Tabela1[#All],6,FALSE)&lt;&gt;0,VLOOKUP($M109,Tabela1[#All],6,FALSE),""),"")</f>
        <v/>
      </c>
      <c r="O109" s="672" t="str">
        <f>_xlfn.IFNA(IF(VLOOKUP($M109,Tabela1[#All],7,FALSE)&lt;&gt;0,VLOOKUP($M109,Tabela1[#All],7,FALSE),""),"")</f>
        <v/>
      </c>
      <c r="P109" s="672" t="str">
        <f>_xlfn.IFNA(IF(VLOOKUP($M109,Tabela1[#All],8,FALSE)&lt;&gt;0,VLOOKUP($M109,Tabela1[#All],8,FALSE),""),"")</f>
        <v/>
      </c>
      <c r="Q109" s="684" t="str">
        <f>_xlfn.IFNA(IF(VLOOKUP($M109,Tabela1[#All],10,FALSE)&lt;&gt;"0",VLOOKUP($M109,Tabela1[#All],10,FALSE),""),"")</f>
        <v/>
      </c>
      <c r="R109" s="686" t="str">
        <f t="shared" si="470"/>
        <v/>
      </c>
      <c r="S109" s="672" t="str">
        <f t="shared" si="471"/>
        <v/>
      </c>
      <c r="T109" s="672" t="str">
        <f t="shared" si="472"/>
        <v/>
      </c>
      <c r="U109" s="672" t="str">
        <f t="shared" si="473"/>
        <v/>
      </c>
      <c r="V109" s="672" t="str">
        <f t="shared" si="474"/>
        <v/>
      </c>
      <c r="W109" s="672" t="str">
        <f t="shared" si="475"/>
        <v/>
      </c>
      <c r="X109" s="687" t="str">
        <f t="shared" si="476"/>
        <v/>
      </c>
      <c r="Y109" s="686" t="str">
        <f t="shared" si="378"/>
        <v/>
      </c>
      <c r="Z109" s="672" t="str">
        <f t="shared" si="485"/>
        <v/>
      </c>
      <c r="AA109" s="672" t="str">
        <f t="shared" si="485"/>
        <v/>
      </c>
      <c r="AB109" s="679" t="str">
        <f t="shared" si="485"/>
        <v/>
      </c>
      <c r="AC109" s="685" t="str">
        <f>_xlfn.IFNA(IF(INDEX('Tabela kolorów'!$A$1:$AP$42,MATCH(Z109,'Tabela kolorów'!$A$1:$AP$1,0),MATCH(AA109,'Tabela kolorów'!$A$1:$A$42,0))=1,"+","-"),"")</f>
        <v/>
      </c>
      <c r="AD109" s="10" t="str">
        <f>_xlfn.IFNA(IF(INDEX('Tabela kolorów'!$A$1:$AP$42,MATCH(Z109,'Tabela kolorów'!$A$1:$AP$1,0),MATCH(AB109,'Tabela kolorów'!$A$1:$A$42,0))=1,"+","-"),"")</f>
        <v/>
      </c>
      <c r="AE109" s="10" t="str">
        <f>_xlfn.IFNA(IF(INDEX('Tabela kolorów'!$A$1:$AP$42,MATCH(AA109,'Tabela kolorów'!$A$1:$AP$1,0),MATCH(AB109,'Tabela kolorów'!$A$1:$A$42,0))=1,"+","-"),"")</f>
        <v/>
      </c>
      <c r="AF109" s="679" t="str">
        <f t="shared" si="379"/>
        <v/>
      </c>
      <c r="AG109" s="688" t="str">
        <f t="shared" si="477"/>
        <v/>
      </c>
      <c r="AH109" s="701" t="str">
        <f t="shared" si="478"/>
        <v/>
      </c>
      <c r="BG109" s="392"/>
      <c r="BH109">
        <v>20</v>
      </c>
      <c r="BI109" t="str">
        <f t="shared" ca="1" si="403"/>
        <v/>
      </c>
      <c r="BJ109" t="str">
        <f ca="1">_xlfn.IFNA(IF(VLOOKUP($BI109,Tabela1[#All],6,FALSE)&lt;&gt;0,VLOOKUP($BI109,Tabela1[#All],6,FALSE),""),"")</f>
        <v/>
      </c>
      <c r="BK109" t="str">
        <f ca="1">_xlfn.IFNA(IF(VLOOKUP($BI109,Tabela1[#All],7,FALSE)&lt;&gt;0,VLOOKUP($BI109,Tabela1[#All],7,FALSE),""),"")</f>
        <v/>
      </c>
      <c r="BL109" t="str">
        <f ca="1">_xlfn.IFNA(IF(VLOOKUP($BI109,Tabela1[#All],8,FALSE)&lt;&gt;0,VLOOKUP($BI109,Tabela1[#All],8,FALSE),""),"")</f>
        <v/>
      </c>
      <c r="BM109" t="str">
        <f ca="1">_xlfn.IFNA(IF(VLOOKUP($BI109,Tabela1[#All],10,FALSE)&lt;&gt;"0",VLOOKUP($BI109,Tabela1[#All],10,FALSE),""),"")</f>
        <v/>
      </c>
      <c r="BN109" t="str">
        <f t="shared" ca="1" si="416"/>
        <v/>
      </c>
      <c r="BO109" t="str">
        <f t="shared" ca="1" si="417"/>
        <v/>
      </c>
      <c r="BP109" t="str">
        <f t="shared" ca="1" si="418"/>
        <v/>
      </c>
      <c r="BQ109" t="str">
        <f t="shared" ca="1" si="419"/>
        <v/>
      </c>
      <c r="BR109" t="str">
        <f t="shared" ca="1" si="420"/>
        <v/>
      </c>
      <c r="BS109" t="str">
        <f t="shared" ca="1" si="421"/>
        <v/>
      </c>
      <c r="BT109" t="str">
        <f t="shared" ca="1" si="422"/>
        <v/>
      </c>
      <c r="BU109" t="str">
        <f t="shared" ca="1" si="356"/>
        <v/>
      </c>
      <c r="BV109" t="str">
        <f t="shared" ca="1" si="479"/>
        <v/>
      </c>
      <c r="BW109" t="str">
        <f t="shared" ca="1" si="479"/>
        <v/>
      </c>
      <c r="BX109" t="str">
        <f t="shared" ca="1" si="479"/>
        <v/>
      </c>
      <c r="BY109" t="str">
        <f ca="1">_xlfn.IFNA(IF(INDEX('Tabela kolorów'!$A$1:$AP$42,MATCH(BV109,'Tabela kolorów'!$A$1:$AP$1,0),MATCH(BW109,'Tabela kolorów'!$A$1:$A$42,0))=1,"+","-"),"")</f>
        <v/>
      </c>
      <c r="BZ109" s="1" t="str">
        <f ca="1">_xlfn.IFNA(IF(INDEX('Tabela kolorów'!$A$1:$AP$42,MATCH(BV109,'Tabela kolorów'!$A$1:$AP$1,0),MATCH(BX109,'Tabela kolorów'!$A$1:$A$42,0))=1,"+","-"),"")</f>
        <v/>
      </c>
      <c r="CA109" s="1" t="str">
        <f ca="1">_xlfn.IFNA(IF(INDEX('Tabela kolorów'!$A$1:$AP$42,MATCH(BW109,'Tabela kolorów'!$A$1:$AP$1,0),MATCH(BX109,'Tabela kolorów'!$A$1:$A$42,0))=1,"+","-"),"")</f>
        <v/>
      </c>
      <c r="CB109" t="str">
        <f t="shared" ca="1" si="357"/>
        <v/>
      </c>
      <c r="CC109" t="str">
        <f t="shared" ca="1" si="423"/>
        <v/>
      </c>
      <c r="CD109" t="str">
        <f t="shared" ca="1" si="424"/>
        <v/>
      </c>
      <c r="DB109">
        <v>20</v>
      </c>
      <c r="DC109" t="str">
        <f t="shared" ca="1" si="404"/>
        <v/>
      </c>
      <c r="DD109" t="str">
        <f ca="1">_xlfn.IFNA(IF(VLOOKUP($DC109,Tabela1[#All],6,FALSE)&lt;&gt;0,VLOOKUP($DC109,Tabela1[#All],6,FALSE),""),"")</f>
        <v/>
      </c>
      <c r="DE109" t="str">
        <f ca="1">_xlfn.IFNA(IF(VLOOKUP($DC109,Tabela1[#All],7,FALSE)&lt;&gt;0,VLOOKUP($DC109,Tabela1[#All],7,FALSE),""),"")</f>
        <v/>
      </c>
      <c r="DF109" t="str">
        <f ca="1">_xlfn.IFNA(IF(VLOOKUP($DC109,Tabela1[#All],8,FALSE)&lt;&gt;0,VLOOKUP($DC109,Tabela1[#All],8,FALSE),""),"")</f>
        <v/>
      </c>
      <c r="DG109" t="str">
        <f ca="1">_xlfn.IFNA(IF(VLOOKUP($DC109,Tabela1[#All],10,FALSE)&lt;&gt;"0",VLOOKUP($DC109,Tabela1[#All],10,FALSE),""),"")</f>
        <v/>
      </c>
      <c r="DH109" t="str">
        <f t="shared" ca="1" si="425"/>
        <v/>
      </c>
      <c r="DI109" t="str">
        <f t="shared" ca="1" si="426"/>
        <v/>
      </c>
      <c r="DJ109" t="str">
        <f t="shared" ca="1" si="427"/>
        <v/>
      </c>
      <c r="DK109" t="str">
        <f t="shared" ca="1" si="428"/>
        <v/>
      </c>
      <c r="DL109" t="str">
        <f t="shared" ca="1" si="429"/>
        <v/>
      </c>
      <c r="DM109" t="str">
        <f t="shared" ca="1" si="430"/>
        <v/>
      </c>
      <c r="DN109" t="str">
        <f t="shared" ca="1" si="431"/>
        <v/>
      </c>
      <c r="DO109" t="str">
        <f t="shared" ca="1" si="382"/>
        <v/>
      </c>
      <c r="DP109" t="str">
        <f t="shared" ca="1" si="480"/>
        <v/>
      </c>
      <c r="DQ109" t="str">
        <f t="shared" ca="1" si="480"/>
        <v/>
      </c>
      <c r="DR109" t="str">
        <f t="shared" ca="1" si="480"/>
        <v/>
      </c>
      <c r="DS109" t="str">
        <f ca="1">_xlfn.IFNA(IF(INDEX('Tabela kolorów'!$A$1:$AP$42,MATCH(DP109,'Tabela kolorów'!$A$1:$AP$1,0),MATCH(DQ109,'Tabela kolorów'!$A$1:$A$42,0))=1,"+","-"),"")</f>
        <v/>
      </c>
      <c r="DT109" s="1" t="str">
        <f ca="1">_xlfn.IFNA(IF(INDEX('Tabela kolorów'!$A$1:$AP$42,MATCH(DP109,'Tabela kolorów'!$A$1:$AP$1,0),MATCH(DR109,'Tabela kolorów'!$A$1:$A$42,0))=1,"+","-"),"")</f>
        <v/>
      </c>
      <c r="DU109" s="1" t="str">
        <f ca="1">_xlfn.IFNA(IF(INDEX('Tabela kolorów'!$A$1:$AP$42,MATCH(DQ109,'Tabela kolorów'!$A$1:$AP$1,0),MATCH(DR109,'Tabela kolorów'!$A$1:$A$42,0))=1,"+","-"),"")</f>
        <v/>
      </c>
      <c r="DV109" t="str">
        <f t="shared" ca="1" si="358"/>
        <v/>
      </c>
      <c r="DW109" t="str">
        <f t="shared" ca="1" si="432"/>
        <v/>
      </c>
      <c r="DX109" t="str">
        <f t="shared" ca="1" si="433"/>
        <v/>
      </c>
      <c r="EV109">
        <v>20</v>
      </c>
      <c r="EW109" t="str">
        <f t="shared" ca="1" si="405"/>
        <v/>
      </c>
      <c r="EX109" t="str">
        <f ca="1">_xlfn.IFNA(IF(VLOOKUP($EW109,Tabela1[#All],6,FALSE)&lt;&gt;0,VLOOKUP($EW109,Tabela1[#All],6,FALSE),""),"")</f>
        <v/>
      </c>
      <c r="EY109" t="str">
        <f ca="1">_xlfn.IFNA(IF(VLOOKUP($EW109,Tabela1[#All],7,FALSE)&lt;&gt;0,VLOOKUP($EW109,Tabela1[#All],7,FALSE),""),"")</f>
        <v/>
      </c>
      <c r="EZ109" t="str">
        <f ca="1">_xlfn.IFNA(IF(VLOOKUP($EW109,Tabela1[#All],8,FALSE)&lt;&gt;0,VLOOKUP($EW109,Tabela1[#All],8,FALSE),""),"")</f>
        <v/>
      </c>
      <c r="FA109" t="str">
        <f ca="1">_xlfn.IFNA(IF(VLOOKUP($EW109,Tabela1[#All],10,FALSE)&lt;&gt;"0",VLOOKUP($EW109,Tabela1[#All],10,FALSE),""),"")</f>
        <v/>
      </c>
      <c r="FB109" t="str">
        <f t="shared" ca="1" si="434"/>
        <v/>
      </c>
      <c r="FC109" t="str">
        <f t="shared" ca="1" si="435"/>
        <v/>
      </c>
      <c r="FD109" t="str">
        <f t="shared" ca="1" si="436"/>
        <v/>
      </c>
      <c r="FE109" t="str">
        <f t="shared" ca="1" si="437"/>
        <v/>
      </c>
      <c r="FF109" t="str">
        <f t="shared" ca="1" si="438"/>
        <v/>
      </c>
      <c r="FG109" t="str">
        <f t="shared" ca="1" si="439"/>
        <v/>
      </c>
      <c r="FH109" t="str">
        <f t="shared" ca="1" si="440"/>
        <v/>
      </c>
      <c r="FI109" t="str">
        <f t="shared" ca="1" si="359"/>
        <v/>
      </c>
      <c r="FJ109" t="str">
        <f t="shared" ca="1" si="481"/>
        <v/>
      </c>
      <c r="FK109" t="str">
        <f t="shared" ca="1" si="481"/>
        <v/>
      </c>
      <c r="FL109" t="str">
        <f t="shared" ca="1" si="481"/>
        <v/>
      </c>
      <c r="FM109" t="str">
        <f ca="1">_xlfn.IFNA(IF(INDEX('Tabela kolorów'!$A$1:$AP$42,MATCH(FJ109,'Tabela kolorów'!$A$1:$AP$1,0),MATCH(FK109,'Tabela kolorów'!$A$1:$A$42,0))=1,"+","-"),"")</f>
        <v/>
      </c>
      <c r="FN109" s="1" t="str">
        <f ca="1">_xlfn.IFNA(IF(INDEX('Tabela kolorów'!$A$1:$AP$42,MATCH(FJ109,'Tabela kolorów'!$A$1:$AP$1,0),MATCH(FL109,'Tabela kolorów'!$A$1:$A$42,0))=1,"+","-"),"")</f>
        <v/>
      </c>
      <c r="FO109" s="1" t="str">
        <f ca="1">_xlfn.IFNA(IF(INDEX('Tabela kolorów'!$A$1:$AP$42,MATCH(FK109,'Tabela kolorów'!$A$1:$AP$1,0),MATCH(FL109,'Tabela kolorów'!$A$1:$A$42,0))=1,"+","-"),"")</f>
        <v/>
      </c>
      <c r="FP109" t="str">
        <f t="shared" ca="1" si="375"/>
        <v/>
      </c>
      <c r="FQ109" t="str">
        <f t="shared" ca="1" si="441"/>
        <v/>
      </c>
      <c r="FR109" t="str">
        <f t="shared" ca="1" si="442"/>
        <v/>
      </c>
      <c r="GP109">
        <v>20</v>
      </c>
      <c r="GQ109" t="str">
        <f t="shared" ca="1" si="406"/>
        <v/>
      </c>
      <c r="GR109" t="str">
        <f ca="1">_xlfn.IFNA(IF(VLOOKUP($GQ109,Tabela1[#All],6,FALSE)&lt;&gt;0,VLOOKUP($GQ109,Tabela1[#All],6,FALSE),""),"")</f>
        <v/>
      </c>
      <c r="GS109" t="str">
        <f ca="1">_xlfn.IFNA(IF(VLOOKUP($GQ109,Tabela1[#All],7,FALSE)&lt;&gt;0,VLOOKUP($GQ109,Tabela1[#All],7,FALSE),""),"")</f>
        <v/>
      </c>
      <c r="GT109" t="str">
        <f ca="1">_xlfn.IFNA(IF(VLOOKUP($GQ109,Tabela1[#All],8,FALSE)&lt;&gt;0,VLOOKUP($GQ109,Tabela1[#All],8,FALSE),""),"")</f>
        <v/>
      </c>
      <c r="GU109" t="str">
        <f ca="1">_xlfn.IFNA(IF(VLOOKUP($GQ109,Tabela1[#All],10,FALSE)&lt;&gt;"0",VLOOKUP($GQ109,Tabela1[#All],10,FALSE),""),"")</f>
        <v/>
      </c>
      <c r="GV109" t="str">
        <f t="shared" ca="1" si="443"/>
        <v/>
      </c>
      <c r="GW109" t="str">
        <f t="shared" ca="1" si="444"/>
        <v/>
      </c>
      <c r="GX109" t="str">
        <f t="shared" ca="1" si="445"/>
        <v/>
      </c>
      <c r="GY109" t="str">
        <f t="shared" ca="1" si="446"/>
        <v/>
      </c>
      <c r="GZ109" t="str">
        <f t="shared" ca="1" si="447"/>
        <v/>
      </c>
      <c r="HA109" t="str">
        <f t="shared" ca="1" si="448"/>
        <v/>
      </c>
      <c r="HB109" t="str">
        <f t="shared" ca="1" si="449"/>
        <v/>
      </c>
      <c r="HC109" t="str">
        <f t="shared" ca="1" si="360"/>
        <v/>
      </c>
      <c r="HD109" t="str">
        <f t="shared" ca="1" si="482"/>
        <v/>
      </c>
      <c r="HE109" t="str">
        <f t="shared" ca="1" si="482"/>
        <v/>
      </c>
      <c r="HF109" t="str">
        <f t="shared" ca="1" si="482"/>
        <v/>
      </c>
      <c r="HG109" t="str">
        <f ca="1">_xlfn.IFNA(IF(INDEX('Tabela kolorów'!$A$1:$AP$42,MATCH(HD109,'Tabela kolorów'!$A$1:$AP$1,0),MATCH(HE109,'Tabela kolorów'!$A$1:$A$42,0))=1,"+","-"),"")</f>
        <v/>
      </c>
      <c r="HH109" s="1" t="str">
        <f ca="1">_xlfn.IFNA(IF(INDEX('Tabela kolorów'!$A$1:$AP$42,MATCH(HD109,'Tabela kolorów'!$A$1:$AP$1,0),MATCH(HF109,'Tabela kolorów'!$A$1:$A$42,0))=1,"+","-"),"")</f>
        <v/>
      </c>
      <c r="HI109" s="1" t="str">
        <f ca="1">_xlfn.IFNA(IF(INDEX('Tabela kolorów'!$A$1:$AP$42,MATCH(HE109,'Tabela kolorów'!$A$1:$AP$1,0),MATCH(HF109,'Tabela kolorów'!$A$1:$A$42,0))=1,"+","-"),"")</f>
        <v/>
      </c>
      <c r="HJ109" t="str">
        <f t="shared" ca="1" si="376"/>
        <v/>
      </c>
      <c r="HK109" t="str">
        <f t="shared" ca="1" si="450"/>
        <v/>
      </c>
      <c r="HL109" t="str">
        <f t="shared" ca="1" si="451"/>
        <v/>
      </c>
      <c r="IJ109">
        <v>20</v>
      </c>
      <c r="IK109" t="str">
        <f t="shared" ca="1" si="407"/>
        <v/>
      </c>
      <c r="IL109" t="str">
        <f ca="1">_xlfn.IFNA(IF(VLOOKUP($IK109,Tabela1[#All],6,FALSE)&lt;&gt;0,VLOOKUP($IK109,Tabela1[#All],6,FALSE),""),"")</f>
        <v/>
      </c>
      <c r="IM109" t="str">
        <f ca="1">_xlfn.IFNA(IF(VLOOKUP($IK109,Tabela1[#All],7,FALSE)&lt;&gt;0,VLOOKUP($IK109,Tabela1[#All],7,FALSE),""),"")</f>
        <v/>
      </c>
      <c r="IN109" t="str">
        <f ca="1">_xlfn.IFNA(IF(VLOOKUP($IK109,Tabela1[#All],8,FALSE)&lt;&gt;0,VLOOKUP($IK109,Tabela1[#All],8,FALSE),""),"")</f>
        <v/>
      </c>
      <c r="IO109" t="str">
        <f ca="1">_xlfn.IFNA(IF(VLOOKUP($IK109,Tabela1[#All],10,FALSE)&lt;&gt;"0",VLOOKUP($IK109,Tabela1[#All],10,FALSE),""),"")</f>
        <v/>
      </c>
      <c r="IP109" t="str">
        <f t="shared" ca="1" si="452"/>
        <v/>
      </c>
      <c r="IQ109" t="str">
        <f t="shared" ca="1" si="453"/>
        <v/>
      </c>
      <c r="IR109" t="str">
        <f t="shared" ca="1" si="454"/>
        <v/>
      </c>
      <c r="IS109" t="str">
        <f t="shared" ca="1" si="455"/>
        <v/>
      </c>
      <c r="IT109" t="str">
        <f t="shared" ca="1" si="456"/>
        <v/>
      </c>
      <c r="IU109" t="str">
        <f t="shared" ca="1" si="457"/>
        <v/>
      </c>
      <c r="IV109" t="str">
        <f t="shared" ca="1" si="458"/>
        <v/>
      </c>
      <c r="IW109" t="str">
        <f t="shared" ca="1" si="361"/>
        <v/>
      </c>
      <c r="IX109" t="str">
        <f t="shared" ca="1" si="483"/>
        <v/>
      </c>
      <c r="IY109" t="str">
        <f t="shared" ca="1" si="483"/>
        <v/>
      </c>
      <c r="IZ109" t="str">
        <f t="shared" ca="1" si="483"/>
        <v/>
      </c>
      <c r="JA109" t="str">
        <f ca="1">_xlfn.IFNA(IF(INDEX('Tabela kolorów'!$A$1:$AP$42,MATCH(IX109,'Tabela kolorów'!$A$1:$AP$1,0),MATCH(IY109,'Tabela kolorów'!$A$1:$A$42,0))=1,"+","-"),"")</f>
        <v/>
      </c>
      <c r="JB109" s="1" t="str">
        <f ca="1">_xlfn.IFNA(IF(INDEX('Tabela kolorów'!$A$1:$AP$42,MATCH(IX109,'Tabela kolorów'!$A$1:$AP$1,0),MATCH(IZ109,'Tabela kolorów'!$A$1:$A$42,0))=1,"+","-"),"")</f>
        <v/>
      </c>
      <c r="JC109" s="1" t="str">
        <f ca="1">_xlfn.IFNA(IF(INDEX('Tabela kolorów'!$A$1:$AP$42,MATCH(IY109,'Tabela kolorów'!$A$1:$AP$1,0),MATCH(IZ109,'Tabela kolorów'!$A$1:$A$42,0))=1,"+","-"),"")</f>
        <v/>
      </c>
      <c r="JD109" t="str">
        <f t="shared" ca="1" si="377"/>
        <v/>
      </c>
      <c r="JE109" t="str">
        <f t="shared" ca="1" si="459"/>
        <v/>
      </c>
      <c r="JF109" t="str">
        <f t="shared" ca="1" si="460"/>
        <v/>
      </c>
      <c r="KD109">
        <v>20</v>
      </c>
      <c r="KE109" t="str">
        <f t="shared" ca="1" si="408"/>
        <v/>
      </c>
      <c r="KF109" t="str">
        <f ca="1">_xlfn.IFNA(IF(VLOOKUP($KE109,Tabela1[#All],6,FALSE)&lt;&gt;0,VLOOKUP($KE109,Tabela1[#All],6,FALSE),""),"")</f>
        <v/>
      </c>
      <c r="KG109" t="str">
        <f ca="1">_xlfn.IFNA(IF(VLOOKUP($KE109,Tabela1[#All],7,FALSE)&lt;&gt;0,VLOOKUP($KE109,Tabela1[#All],7,FALSE),""),"")</f>
        <v/>
      </c>
      <c r="KH109" t="str">
        <f ca="1">_xlfn.IFNA(IF(VLOOKUP($KE109,Tabela1[#All],8,FALSE)&lt;&gt;0,VLOOKUP($KE109,Tabela1[#All],8,FALSE),""),"")</f>
        <v/>
      </c>
      <c r="KI109" t="str">
        <f ca="1">_xlfn.IFNA(IF(VLOOKUP($KE109,Tabela1[#All],10,FALSE)&lt;&gt;"0",VLOOKUP($KE109,Tabela1[#All],10,FALSE),""),"")</f>
        <v/>
      </c>
      <c r="KJ109" t="str">
        <f t="shared" ca="1" si="467"/>
        <v/>
      </c>
      <c r="KK109" t="str">
        <f t="shared" ca="1" si="468"/>
        <v/>
      </c>
      <c r="KL109" t="str">
        <f t="shared" ca="1" si="469"/>
        <v/>
      </c>
      <c r="KM109" t="str">
        <f t="shared" ca="1" si="461"/>
        <v/>
      </c>
      <c r="KN109" t="str">
        <f t="shared" ca="1" si="462"/>
        <v/>
      </c>
      <c r="KO109" t="str">
        <f t="shared" ca="1" si="463"/>
        <v/>
      </c>
      <c r="KP109" t="str">
        <f t="shared" ca="1" si="464"/>
        <v/>
      </c>
      <c r="KQ109" t="str">
        <f t="shared" ca="1" si="365"/>
        <v/>
      </c>
      <c r="KR109" t="str">
        <f t="shared" ca="1" si="484"/>
        <v/>
      </c>
      <c r="KS109" t="str">
        <f t="shared" ca="1" si="484"/>
        <v/>
      </c>
      <c r="KT109" t="str">
        <f t="shared" ca="1" si="484"/>
        <v/>
      </c>
      <c r="KU109" t="str">
        <f ca="1">_xlfn.IFNA(IF(INDEX('Tabela kolorów'!$A$1:$AP$42,MATCH(KR109,'Tabela kolorów'!$A$1:$AP$1,0),MATCH(KS109,'Tabela kolorów'!$A$1:$A$42,0))=1,"+","-"),"")</f>
        <v/>
      </c>
      <c r="KV109" s="1" t="str">
        <f ca="1">_xlfn.IFNA(IF(INDEX('Tabela kolorów'!$A$1:$AP$42,MATCH(KR109,'Tabela kolorów'!$A$1:$AP$1,0),MATCH(KT109,'Tabela kolorów'!$A$1:$A$42,0))=1,"+","-"),"")</f>
        <v/>
      </c>
      <c r="KW109" s="1" t="str">
        <f ca="1">_xlfn.IFNA(IF(INDEX('Tabela kolorów'!$A$1:$AP$42,MATCH(KS109,'Tabela kolorów'!$A$1:$AP$1,0),MATCH(KT109,'Tabela kolorów'!$A$1:$A$42,0))=1,"+","-"),"")</f>
        <v/>
      </c>
      <c r="KX109" t="str">
        <f t="shared" ca="1" si="380"/>
        <v/>
      </c>
      <c r="KY109" t="str">
        <f t="shared" ca="1" si="465"/>
        <v/>
      </c>
      <c r="KZ109" t="str">
        <f t="shared" ca="1" si="466"/>
        <v/>
      </c>
    </row>
    <row r="110" spans="12:325" x14ac:dyDescent="0.3">
      <c r="L110" s="679">
        <v>19</v>
      </c>
      <c r="N110" s="672" t="str">
        <f>_xlfn.IFNA(IF(VLOOKUP($M110,Tabela1[#All],6,FALSE)&lt;&gt;0,VLOOKUP($M110,Tabela1[#All],6,FALSE),""),"")</f>
        <v/>
      </c>
      <c r="O110" s="672" t="str">
        <f>_xlfn.IFNA(IF(VLOOKUP($M110,Tabela1[#All],7,FALSE)&lt;&gt;0,VLOOKUP($M110,Tabela1[#All],7,FALSE),""),"")</f>
        <v/>
      </c>
      <c r="P110" s="672" t="str">
        <f>_xlfn.IFNA(IF(VLOOKUP($M110,Tabela1[#All],8,FALSE)&lt;&gt;0,VLOOKUP($M110,Tabela1[#All],8,FALSE),""),"")</f>
        <v/>
      </c>
      <c r="Q110" s="684" t="str">
        <f>_xlfn.IFNA(IF(VLOOKUP($M110,Tabela1[#All],10,FALSE)&lt;&gt;"0",VLOOKUP($M110,Tabela1[#All],10,FALSE),""),"")</f>
        <v/>
      </c>
      <c r="R110" s="686" t="str">
        <f t="shared" si="470"/>
        <v/>
      </c>
      <c r="S110" s="672" t="str">
        <f t="shared" si="471"/>
        <v/>
      </c>
      <c r="T110" s="672" t="str">
        <f t="shared" si="472"/>
        <v/>
      </c>
      <c r="U110" s="672" t="str">
        <f t="shared" si="473"/>
        <v/>
      </c>
      <c r="V110" s="672" t="str">
        <f t="shared" si="474"/>
        <v/>
      </c>
      <c r="W110" s="672" t="str">
        <f t="shared" si="475"/>
        <v/>
      </c>
      <c r="X110" s="687" t="str">
        <f t="shared" si="476"/>
        <v/>
      </c>
      <c r="Y110" s="686" t="str">
        <f t="shared" si="378"/>
        <v/>
      </c>
      <c r="Z110" s="672" t="str">
        <f t="shared" si="485"/>
        <v/>
      </c>
      <c r="AA110" s="672" t="str">
        <f t="shared" si="485"/>
        <v/>
      </c>
      <c r="AB110" s="679" t="str">
        <f t="shared" si="485"/>
        <v/>
      </c>
      <c r="AC110" s="685" t="str">
        <f>_xlfn.IFNA(IF(INDEX('Tabela kolorów'!$A$1:$AP$42,MATCH(Z110,'Tabela kolorów'!$A$1:$AP$1,0),MATCH(AA110,'Tabela kolorów'!$A$1:$A$42,0))=1,"+","-"),"")</f>
        <v/>
      </c>
      <c r="AD110" s="10" t="str">
        <f>_xlfn.IFNA(IF(INDEX('Tabela kolorów'!$A$1:$AP$42,MATCH(Z110,'Tabela kolorów'!$A$1:$AP$1,0),MATCH(AB110,'Tabela kolorów'!$A$1:$A$42,0))=1,"+","-"),"")</f>
        <v/>
      </c>
      <c r="AE110" s="10" t="str">
        <f>_xlfn.IFNA(IF(INDEX('Tabela kolorów'!$A$1:$AP$42,MATCH(AA110,'Tabela kolorów'!$A$1:$AP$1,0),MATCH(AB110,'Tabela kolorów'!$A$1:$A$42,0))=1,"+","-"),"")</f>
        <v/>
      </c>
      <c r="AF110" s="679" t="str">
        <f t="shared" si="379"/>
        <v/>
      </c>
      <c r="AG110" s="688" t="str">
        <f t="shared" si="477"/>
        <v/>
      </c>
      <c r="AH110" s="701" t="str">
        <f t="shared" si="478"/>
        <v/>
      </c>
      <c r="BG110" s="392"/>
      <c r="BH110" t="s">
        <v>450</v>
      </c>
      <c r="BJ110" t="str">
        <f>_xlfn.IFNA(IF(VLOOKUP($BI110,Tabela1[#All],6,FALSE)&lt;&gt;0,VLOOKUP($BI110,Tabela1[#All],6,FALSE),""),"")</f>
        <v/>
      </c>
      <c r="BK110" t="str">
        <f>_xlfn.IFNA(IF(VLOOKUP($BI110,Tabela1[#All],7,FALSE)&lt;&gt;0,VLOOKUP($BI110,Tabela1[#All],7,FALSE),""),"")</f>
        <v/>
      </c>
      <c r="BL110" t="str">
        <f>_xlfn.IFNA(IF(VLOOKUP($BI110,Tabela1[#All],8,FALSE)&lt;&gt;0,VLOOKUP($BI110,Tabela1[#All],8,FALSE),""),"")</f>
        <v/>
      </c>
      <c r="BM110" t="str">
        <f>_xlfn.IFNA(IF(VLOOKUP($BI110,Tabela1[#All],10,FALSE)&lt;&gt;"0",VLOOKUP($BI110,Tabela1[#All],10,FALSE),""),"")</f>
        <v/>
      </c>
      <c r="BN110" t="str">
        <f t="shared" si="416"/>
        <v/>
      </c>
      <c r="BO110" t="str">
        <f t="shared" si="417"/>
        <v/>
      </c>
      <c r="BP110" t="str">
        <f t="shared" si="418"/>
        <v/>
      </c>
      <c r="BQ110" t="str">
        <f t="shared" si="419"/>
        <v/>
      </c>
      <c r="BR110" t="str">
        <f t="shared" si="420"/>
        <v/>
      </c>
      <c r="BS110" t="str">
        <f t="shared" si="421"/>
        <v/>
      </c>
      <c r="BT110" t="str">
        <f t="shared" si="422"/>
        <v/>
      </c>
      <c r="BU110" t="str">
        <f t="shared" si="356"/>
        <v/>
      </c>
      <c r="BV110" t="str">
        <f t="shared" si="479"/>
        <v/>
      </c>
      <c r="BW110" t="str">
        <f t="shared" si="479"/>
        <v/>
      </c>
      <c r="BX110" t="str">
        <f t="shared" si="479"/>
        <v/>
      </c>
      <c r="BY110" t="str">
        <f>_xlfn.IFNA(IF(INDEX('Tabela kolorów'!$A$1:$AP$42,MATCH(BV110,'Tabela kolorów'!$A$1:$AP$1,0),MATCH(BW110,'Tabela kolorów'!$A$1:$A$42,0))=1,"+","-"),"")</f>
        <v/>
      </c>
      <c r="BZ110" s="1" t="str">
        <f>_xlfn.IFNA(IF(INDEX('Tabela kolorów'!$A$1:$AP$42,MATCH(BV110,'Tabela kolorów'!$A$1:$AP$1,0),MATCH(BX110,'Tabela kolorów'!$A$1:$A$42,0))=1,"+","-"),"")</f>
        <v/>
      </c>
      <c r="CA110" s="1" t="str">
        <f>_xlfn.IFNA(IF(INDEX('Tabela kolorów'!$A$1:$AP$42,MATCH(BW110,'Tabela kolorów'!$A$1:$AP$1,0),MATCH(BX110,'Tabela kolorów'!$A$1:$A$42,0))=1,"+","-"),"")</f>
        <v/>
      </c>
      <c r="CB110" t="str">
        <f t="shared" si="357"/>
        <v/>
      </c>
      <c r="CC110" t="str">
        <f t="shared" si="423"/>
        <v/>
      </c>
      <c r="CD110" t="str">
        <f t="shared" si="424"/>
        <v/>
      </c>
      <c r="DB110" t="s">
        <v>450</v>
      </c>
      <c r="DD110" t="str">
        <f>_xlfn.IFNA(IF(VLOOKUP($DC110,Tabela1[#All],6,FALSE)&lt;&gt;0,VLOOKUP($DC110,Tabela1[#All],6,FALSE),""),"")</f>
        <v/>
      </c>
      <c r="DE110" t="str">
        <f>_xlfn.IFNA(IF(VLOOKUP($DC110,Tabela1[#All],7,FALSE)&lt;&gt;0,VLOOKUP($DC110,Tabela1[#All],7,FALSE),""),"")</f>
        <v/>
      </c>
      <c r="DF110" t="str">
        <f>_xlfn.IFNA(IF(VLOOKUP($DC110,Tabela1[#All],8,FALSE)&lt;&gt;0,VLOOKUP($DC110,Tabela1[#All],8,FALSE),""),"")</f>
        <v/>
      </c>
      <c r="DG110" t="str">
        <f>_xlfn.IFNA(IF(VLOOKUP($DC110,Tabela1[#All],10,FALSE)&lt;&gt;"0",VLOOKUP($DC110,Tabela1[#All],10,FALSE),""),"")</f>
        <v/>
      </c>
      <c r="DH110" t="str">
        <f t="shared" si="425"/>
        <v/>
      </c>
      <c r="DI110" t="str">
        <f t="shared" si="426"/>
        <v/>
      </c>
      <c r="DJ110" t="str">
        <f t="shared" si="427"/>
        <v/>
      </c>
      <c r="DK110" t="str">
        <f t="shared" si="428"/>
        <v/>
      </c>
      <c r="DL110" t="str">
        <f t="shared" si="429"/>
        <v/>
      </c>
      <c r="DM110" t="str">
        <f t="shared" si="430"/>
        <v/>
      </c>
      <c r="DN110" t="str">
        <f t="shared" si="431"/>
        <v/>
      </c>
      <c r="DO110" t="str">
        <f t="shared" si="382"/>
        <v/>
      </c>
      <c r="DP110" t="str">
        <f t="shared" si="480"/>
        <v/>
      </c>
      <c r="DQ110" t="str">
        <f t="shared" si="480"/>
        <v/>
      </c>
      <c r="DR110" t="str">
        <f t="shared" si="480"/>
        <v/>
      </c>
      <c r="DS110" t="str">
        <f>_xlfn.IFNA(IF(INDEX('Tabela kolorów'!$A$1:$AP$42,MATCH(DP110,'Tabela kolorów'!$A$1:$AP$1,0),MATCH(DQ110,'Tabela kolorów'!$A$1:$A$42,0))=1,"+","-"),"")</f>
        <v/>
      </c>
      <c r="DT110" s="1" t="str">
        <f>_xlfn.IFNA(IF(INDEX('Tabela kolorów'!$A$1:$AP$42,MATCH(DP110,'Tabela kolorów'!$A$1:$AP$1,0),MATCH(DR110,'Tabela kolorów'!$A$1:$A$42,0))=1,"+","-"),"")</f>
        <v/>
      </c>
      <c r="DU110" s="1" t="str">
        <f>_xlfn.IFNA(IF(INDEX('Tabela kolorów'!$A$1:$AP$42,MATCH(DQ110,'Tabela kolorów'!$A$1:$AP$1,0),MATCH(DR110,'Tabela kolorów'!$A$1:$A$42,0))=1,"+","-"),"")</f>
        <v/>
      </c>
      <c r="DV110" t="str">
        <f t="shared" si="358"/>
        <v/>
      </c>
      <c r="DW110" t="str">
        <f t="shared" si="432"/>
        <v/>
      </c>
      <c r="DX110" t="str">
        <f t="shared" si="433"/>
        <v/>
      </c>
      <c r="EV110" t="s">
        <v>450</v>
      </c>
      <c r="EX110" t="str">
        <f>_xlfn.IFNA(IF(VLOOKUP($EW110,Tabela1[#All],6,FALSE)&lt;&gt;0,VLOOKUP($EW110,Tabela1[#All],6,FALSE),""),"")</f>
        <v/>
      </c>
      <c r="EY110" t="str">
        <f>_xlfn.IFNA(IF(VLOOKUP($EW110,Tabela1[#All],7,FALSE)&lt;&gt;0,VLOOKUP($EW110,Tabela1[#All],7,FALSE),""),"")</f>
        <v/>
      </c>
      <c r="EZ110" t="str">
        <f>_xlfn.IFNA(IF(VLOOKUP($EW110,Tabela1[#All],8,FALSE)&lt;&gt;0,VLOOKUP($EW110,Tabela1[#All],8,FALSE),""),"")</f>
        <v/>
      </c>
      <c r="FA110" t="str">
        <f>_xlfn.IFNA(IF(VLOOKUP($EW110,Tabela1[#All],10,FALSE)&lt;&gt;"0",VLOOKUP($EW110,Tabela1[#All],10,FALSE),""),"")</f>
        <v/>
      </c>
      <c r="FB110" t="str">
        <f t="shared" si="434"/>
        <v/>
      </c>
      <c r="FC110" t="str">
        <f t="shared" si="435"/>
        <v/>
      </c>
      <c r="FD110" t="str">
        <f t="shared" si="436"/>
        <v/>
      </c>
      <c r="FE110" t="str">
        <f t="shared" si="437"/>
        <v/>
      </c>
      <c r="FF110" t="str">
        <f t="shared" si="438"/>
        <v/>
      </c>
      <c r="FG110" t="str">
        <f t="shared" si="439"/>
        <v/>
      </c>
      <c r="FH110" t="str">
        <f t="shared" si="440"/>
        <v/>
      </c>
      <c r="FI110" t="str">
        <f t="shared" si="359"/>
        <v/>
      </c>
      <c r="FJ110" t="str">
        <f t="shared" si="481"/>
        <v/>
      </c>
      <c r="FK110" t="str">
        <f t="shared" si="481"/>
        <v/>
      </c>
      <c r="FL110" t="str">
        <f t="shared" si="481"/>
        <v/>
      </c>
      <c r="FM110" t="str">
        <f>_xlfn.IFNA(IF(INDEX('Tabela kolorów'!$A$1:$AP$42,MATCH(FJ110,'Tabela kolorów'!$A$1:$AP$1,0),MATCH(FK110,'Tabela kolorów'!$A$1:$A$42,0))=1,"+","-"),"")</f>
        <v/>
      </c>
      <c r="FN110" s="1" t="str">
        <f>_xlfn.IFNA(IF(INDEX('Tabela kolorów'!$A$1:$AP$42,MATCH(FJ110,'Tabela kolorów'!$A$1:$AP$1,0),MATCH(FL110,'Tabela kolorów'!$A$1:$A$42,0))=1,"+","-"),"")</f>
        <v/>
      </c>
      <c r="FO110" s="1" t="str">
        <f>_xlfn.IFNA(IF(INDEX('Tabela kolorów'!$A$1:$AP$42,MATCH(FK110,'Tabela kolorów'!$A$1:$AP$1,0),MATCH(FL110,'Tabela kolorów'!$A$1:$A$42,0))=1,"+","-"),"")</f>
        <v/>
      </c>
      <c r="FP110" t="str">
        <f t="shared" si="375"/>
        <v/>
      </c>
      <c r="FQ110" t="str">
        <f t="shared" si="441"/>
        <v/>
      </c>
      <c r="FR110" t="str">
        <f t="shared" si="442"/>
        <v/>
      </c>
      <c r="GP110" t="s">
        <v>450</v>
      </c>
      <c r="GR110" t="str">
        <f>_xlfn.IFNA(IF(VLOOKUP($GQ110,Tabela1[#All],6,FALSE)&lt;&gt;0,VLOOKUP($GQ110,Tabela1[#All],6,FALSE),""),"")</f>
        <v/>
      </c>
      <c r="GS110" t="str">
        <f>_xlfn.IFNA(IF(VLOOKUP($GQ110,Tabela1[#All],7,FALSE)&lt;&gt;0,VLOOKUP($GQ110,Tabela1[#All],7,FALSE),""),"")</f>
        <v/>
      </c>
      <c r="GT110" t="str">
        <f>_xlfn.IFNA(IF(VLOOKUP($GQ110,Tabela1[#All],8,FALSE)&lt;&gt;0,VLOOKUP($GQ110,Tabela1[#All],8,FALSE),""),"")</f>
        <v/>
      </c>
      <c r="GU110" t="str">
        <f>_xlfn.IFNA(IF(VLOOKUP($GQ110,Tabela1[#All],10,FALSE)&lt;&gt;"0",VLOOKUP($GQ110,Tabela1[#All],10,FALSE),""),"")</f>
        <v/>
      </c>
      <c r="GV110" t="str">
        <f t="shared" si="443"/>
        <v/>
      </c>
      <c r="GW110" t="str">
        <f t="shared" si="444"/>
        <v/>
      </c>
      <c r="GX110" t="str">
        <f t="shared" si="445"/>
        <v/>
      </c>
      <c r="GY110" t="str">
        <f t="shared" si="446"/>
        <v/>
      </c>
      <c r="GZ110" t="str">
        <f t="shared" si="447"/>
        <v/>
      </c>
      <c r="HA110" t="str">
        <f t="shared" si="448"/>
        <v/>
      </c>
      <c r="HB110" t="str">
        <f t="shared" si="449"/>
        <v/>
      </c>
      <c r="HC110" t="str">
        <f t="shared" si="360"/>
        <v/>
      </c>
      <c r="HD110" t="str">
        <f t="shared" si="482"/>
        <v/>
      </c>
      <c r="HE110" t="str">
        <f t="shared" si="482"/>
        <v/>
      </c>
      <c r="HF110" t="str">
        <f t="shared" si="482"/>
        <v/>
      </c>
      <c r="HG110" t="str">
        <f>_xlfn.IFNA(IF(INDEX('Tabela kolorów'!$A$1:$AP$42,MATCH(HD110,'Tabela kolorów'!$A$1:$AP$1,0),MATCH(HE110,'Tabela kolorów'!$A$1:$A$42,0))=1,"+","-"),"")</f>
        <v/>
      </c>
      <c r="HH110" s="1" t="str">
        <f>_xlfn.IFNA(IF(INDEX('Tabela kolorów'!$A$1:$AP$42,MATCH(HD110,'Tabela kolorów'!$A$1:$AP$1,0),MATCH(HF110,'Tabela kolorów'!$A$1:$A$42,0))=1,"+","-"),"")</f>
        <v/>
      </c>
      <c r="HI110" s="1" t="str">
        <f>_xlfn.IFNA(IF(INDEX('Tabela kolorów'!$A$1:$AP$42,MATCH(HE110,'Tabela kolorów'!$A$1:$AP$1,0),MATCH(HF110,'Tabela kolorów'!$A$1:$A$42,0))=1,"+","-"),"")</f>
        <v/>
      </c>
      <c r="HJ110" t="str">
        <f t="shared" si="376"/>
        <v/>
      </c>
      <c r="HK110" t="str">
        <f t="shared" si="450"/>
        <v/>
      </c>
      <c r="HL110" t="str">
        <f t="shared" si="451"/>
        <v/>
      </c>
      <c r="IJ110" t="s">
        <v>450</v>
      </c>
      <c r="IL110" t="str">
        <f>_xlfn.IFNA(IF(VLOOKUP($IK110,Tabela1[#All],6,FALSE)&lt;&gt;0,VLOOKUP($IK110,Tabela1[#All],6,FALSE),""),"")</f>
        <v/>
      </c>
      <c r="IM110" t="str">
        <f>_xlfn.IFNA(IF(VLOOKUP($IK110,Tabela1[#All],7,FALSE)&lt;&gt;0,VLOOKUP($IK110,Tabela1[#All],7,FALSE),""),"")</f>
        <v/>
      </c>
      <c r="IN110" t="str">
        <f>_xlfn.IFNA(IF(VLOOKUP($IK110,Tabela1[#All],8,FALSE)&lt;&gt;0,VLOOKUP($IK110,Tabela1[#All],8,FALSE),""),"")</f>
        <v/>
      </c>
      <c r="IO110" t="str">
        <f>_xlfn.IFNA(IF(VLOOKUP($IK110,Tabela1[#All],10,FALSE)&lt;&gt;"0",VLOOKUP($IK110,Tabela1[#All],10,FALSE),""),"")</f>
        <v/>
      </c>
      <c r="IP110" t="str">
        <f t="shared" si="452"/>
        <v/>
      </c>
      <c r="IQ110" t="str">
        <f t="shared" si="453"/>
        <v/>
      </c>
      <c r="IR110" t="str">
        <f t="shared" si="454"/>
        <v/>
      </c>
      <c r="IS110" t="str">
        <f t="shared" si="455"/>
        <v/>
      </c>
      <c r="IT110" t="str">
        <f t="shared" si="456"/>
        <v/>
      </c>
      <c r="IU110" t="str">
        <f t="shared" si="457"/>
        <v/>
      </c>
      <c r="IV110" t="str">
        <f t="shared" si="458"/>
        <v/>
      </c>
      <c r="IW110" t="str">
        <f t="shared" si="361"/>
        <v/>
      </c>
      <c r="IX110" t="str">
        <f t="shared" si="483"/>
        <v/>
      </c>
      <c r="IY110" t="str">
        <f t="shared" si="483"/>
        <v/>
      </c>
      <c r="IZ110" t="str">
        <f t="shared" si="483"/>
        <v/>
      </c>
      <c r="JA110" t="str">
        <f>_xlfn.IFNA(IF(INDEX('Tabela kolorów'!$A$1:$AP$42,MATCH(IX110,'Tabela kolorów'!$A$1:$AP$1,0),MATCH(IY110,'Tabela kolorów'!$A$1:$A$42,0))=1,"+","-"),"")</f>
        <v/>
      </c>
      <c r="JB110" s="1" t="str">
        <f>_xlfn.IFNA(IF(INDEX('Tabela kolorów'!$A$1:$AP$42,MATCH(IX110,'Tabela kolorów'!$A$1:$AP$1,0),MATCH(IZ110,'Tabela kolorów'!$A$1:$A$42,0))=1,"+","-"),"")</f>
        <v/>
      </c>
      <c r="JC110" s="1" t="str">
        <f>_xlfn.IFNA(IF(INDEX('Tabela kolorów'!$A$1:$AP$42,MATCH(IY110,'Tabela kolorów'!$A$1:$AP$1,0),MATCH(IZ110,'Tabela kolorów'!$A$1:$A$42,0))=1,"+","-"),"")</f>
        <v/>
      </c>
      <c r="JD110" t="str">
        <f t="shared" si="377"/>
        <v/>
      </c>
      <c r="JE110" t="str">
        <f t="shared" si="459"/>
        <v/>
      </c>
      <c r="JF110" t="str">
        <f t="shared" si="460"/>
        <v/>
      </c>
      <c r="KD110" t="s">
        <v>450</v>
      </c>
      <c r="KF110" t="str">
        <f>_xlfn.IFNA(IF(VLOOKUP($KE110,Tabela1[#All],6,FALSE)&lt;&gt;0,VLOOKUP($KE110,Tabela1[#All],6,FALSE),""),"")</f>
        <v/>
      </c>
      <c r="KG110" t="str">
        <f>_xlfn.IFNA(IF(VLOOKUP($KE110,Tabela1[#All],7,FALSE)&lt;&gt;0,VLOOKUP($KE110,Tabela1[#All],7,FALSE),""),"")</f>
        <v/>
      </c>
      <c r="KH110" t="str">
        <f>_xlfn.IFNA(IF(VLOOKUP($KE110,Tabela1[#All],8,FALSE)&lt;&gt;0,VLOOKUP($KE110,Tabela1[#All],8,FALSE),""),"")</f>
        <v/>
      </c>
      <c r="KI110" t="str">
        <f>_xlfn.IFNA(IF(VLOOKUP($KE110,Tabela1[#All],10,FALSE)&lt;&gt;"0",VLOOKUP($KE110,Tabela1[#All],10,FALSE),""),"")</f>
        <v/>
      </c>
      <c r="KJ110" t="str">
        <f t="shared" si="467"/>
        <v/>
      </c>
      <c r="KK110" t="str">
        <f t="shared" si="468"/>
        <v/>
      </c>
      <c r="KL110" t="str">
        <f t="shared" si="469"/>
        <v/>
      </c>
      <c r="KM110" t="str">
        <f t="shared" si="461"/>
        <v/>
      </c>
      <c r="KN110" t="str">
        <f t="shared" si="462"/>
        <v/>
      </c>
      <c r="KO110" t="str">
        <f t="shared" si="463"/>
        <v/>
      </c>
      <c r="KP110" t="str">
        <f t="shared" si="464"/>
        <v/>
      </c>
      <c r="KQ110" t="str">
        <f t="shared" si="365"/>
        <v/>
      </c>
      <c r="KR110" t="str">
        <f t="shared" si="484"/>
        <v/>
      </c>
      <c r="KS110" t="str">
        <f t="shared" si="484"/>
        <v/>
      </c>
      <c r="KT110" t="str">
        <f t="shared" si="484"/>
        <v/>
      </c>
      <c r="KU110" t="str">
        <f>_xlfn.IFNA(IF(INDEX('Tabela kolorów'!$A$1:$AP$42,MATCH(KR110,'Tabela kolorów'!$A$1:$AP$1,0),MATCH(KS110,'Tabela kolorów'!$A$1:$A$42,0))=1,"+","-"),"")</f>
        <v/>
      </c>
      <c r="KV110" s="1" t="str">
        <f>_xlfn.IFNA(IF(INDEX('Tabela kolorów'!$A$1:$AP$42,MATCH(KR110,'Tabela kolorów'!$A$1:$AP$1,0),MATCH(KT110,'Tabela kolorów'!$A$1:$A$42,0))=1,"+","-"),"")</f>
        <v/>
      </c>
      <c r="KW110" s="1" t="str">
        <f>_xlfn.IFNA(IF(INDEX('Tabela kolorów'!$A$1:$AP$42,MATCH(KS110,'Tabela kolorów'!$A$1:$AP$1,0),MATCH(KT110,'Tabela kolorów'!$A$1:$A$42,0))=1,"+","-"),"")</f>
        <v/>
      </c>
      <c r="KX110" t="str">
        <f t="shared" si="380"/>
        <v/>
      </c>
      <c r="KY110" t="str">
        <f t="shared" si="465"/>
        <v/>
      </c>
      <c r="KZ110" t="str">
        <f t="shared" si="466"/>
        <v/>
      </c>
    </row>
    <row r="111" spans="12:325" x14ac:dyDescent="0.3">
      <c r="L111" s="679">
        <v>20</v>
      </c>
      <c r="N111" s="672" t="str">
        <f>_xlfn.IFNA(IF(VLOOKUP($M111,Tabela1[#All],6,FALSE)&lt;&gt;0,VLOOKUP($M111,Tabela1[#All],6,FALSE),""),"")</f>
        <v/>
      </c>
      <c r="O111" s="672" t="str">
        <f>_xlfn.IFNA(IF(VLOOKUP($M111,Tabela1[#All],7,FALSE)&lt;&gt;0,VLOOKUP($M111,Tabela1[#All],7,FALSE),""),"")</f>
        <v/>
      </c>
      <c r="P111" s="672" t="str">
        <f>_xlfn.IFNA(IF(VLOOKUP($M111,Tabela1[#All],8,FALSE)&lt;&gt;0,VLOOKUP($M111,Tabela1[#All],8,FALSE),""),"")</f>
        <v/>
      </c>
      <c r="Q111" s="684" t="str">
        <f>_xlfn.IFNA(IF(VLOOKUP($M111,Tabela1[#All],10,FALSE)&lt;&gt;"0",VLOOKUP($M111,Tabela1[#All],10,FALSE),""),"")</f>
        <v/>
      </c>
      <c r="R111" s="686" t="str">
        <f t="shared" si="470"/>
        <v/>
      </c>
      <c r="S111" s="672" t="str">
        <f t="shared" si="471"/>
        <v/>
      </c>
      <c r="T111" s="672" t="str">
        <f t="shared" si="472"/>
        <v/>
      </c>
      <c r="U111" s="672" t="str">
        <f t="shared" si="473"/>
        <v/>
      </c>
      <c r="V111" s="672" t="str">
        <f t="shared" si="474"/>
        <v/>
      </c>
      <c r="W111" s="672" t="str">
        <f t="shared" si="475"/>
        <v/>
      </c>
      <c r="X111" s="687" t="str">
        <f t="shared" si="476"/>
        <v/>
      </c>
      <c r="Y111" s="686" t="str">
        <f t="shared" si="378"/>
        <v/>
      </c>
      <c r="Z111" s="672" t="str">
        <f t="shared" si="485"/>
        <v/>
      </c>
      <c r="AA111" s="672" t="str">
        <f t="shared" si="485"/>
        <v/>
      </c>
      <c r="AB111" s="679" t="str">
        <f t="shared" si="485"/>
        <v/>
      </c>
      <c r="AC111" s="685" t="str">
        <f>_xlfn.IFNA(IF(INDEX('Tabela kolorów'!$A$1:$AP$42,MATCH(Z111,'Tabela kolorów'!$A$1:$AP$1,0),MATCH(AA111,'Tabela kolorów'!$A$1:$A$42,0))=1,"+","-"),"")</f>
        <v/>
      </c>
      <c r="AD111" s="10" t="str">
        <f>_xlfn.IFNA(IF(INDEX('Tabela kolorów'!$A$1:$AP$42,MATCH(Z111,'Tabela kolorów'!$A$1:$AP$1,0),MATCH(AB111,'Tabela kolorów'!$A$1:$A$42,0))=1,"+","-"),"")</f>
        <v/>
      </c>
      <c r="AE111" s="10" t="str">
        <f>_xlfn.IFNA(IF(INDEX('Tabela kolorów'!$A$1:$AP$42,MATCH(AA111,'Tabela kolorów'!$A$1:$AP$1,0),MATCH(AB111,'Tabela kolorów'!$A$1:$A$42,0))=1,"+","-"),"")</f>
        <v/>
      </c>
      <c r="AF111" s="679" t="str">
        <f t="shared" si="379"/>
        <v/>
      </c>
      <c r="AG111" s="688" t="str">
        <f t="shared" si="477"/>
        <v/>
      </c>
      <c r="AH111" s="701" t="str">
        <f t="shared" si="478"/>
        <v/>
      </c>
      <c r="BG111" s="392"/>
      <c r="BH111">
        <v>1</v>
      </c>
      <c r="BI111" t="str">
        <f t="shared" ref="BI111:BI130" ca="1" si="486">BC9</f>
        <v/>
      </c>
      <c r="BJ111" t="str">
        <f ca="1">_xlfn.IFNA(IF(VLOOKUP($BI111,Tabela1[#All],6,FALSE)&lt;&gt;0,VLOOKUP($BI111,Tabela1[#All],6,FALSE),""),"")</f>
        <v/>
      </c>
      <c r="BK111" t="str">
        <f ca="1">_xlfn.IFNA(IF(VLOOKUP($BI111,Tabela1[#All],7,FALSE)&lt;&gt;0,VLOOKUP($BI111,Tabela1[#All],7,FALSE),""),"")</f>
        <v/>
      </c>
      <c r="BL111" t="str">
        <f ca="1">_xlfn.IFNA(IF(VLOOKUP($BI111,Tabela1[#All],8,FALSE)&lt;&gt;0,VLOOKUP($BI111,Tabela1[#All],8,FALSE),""),"")</f>
        <v/>
      </c>
      <c r="BM111" t="str">
        <f ca="1">_xlfn.IFNA(IF(VLOOKUP($BI111,Tabela1[#All],10,FALSE)&lt;&gt;"0",VLOOKUP($BI111,Tabela1[#All],10,FALSE),""),"")</f>
        <v/>
      </c>
      <c r="BN111" t="str">
        <f t="shared" ca="1" si="416"/>
        <v/>
      </c>
      <c r="BO111" t="str">
        <f t="shared" ca="1" si="417"/>
        <v/>
      </c>
      <c r="BP111" t="str">
        <f t="shared" ca="1" si="418"/>
        <v/>
      </c>
      <c r="BQ111" t="str">
        <f t="shared" ca="1" si="419"/>
        <v/>
      </c>
      <c r="BR111" t="str">
        <f t="shared" ca="1" si="420"/>
        <v/>
      </c>
      <c r="BS111" t="str">
        <f t="shared" ca="1" si="421"/>
        <v/>
      </c>
      <c r="BT111" t="str">
        <f t="shared" ca="1" si="422"/>
        <v/>
      </c>
      <c r="BU111" t="str">
        <f t="shared" ca="1" si="356"/>
        <v/>
      </c>
      <c r="BV111" t="str">
        <f t="shared" ca="1" si="479"/>
        <v/>
      </c>
      <c r="BW111" t="str">
        <f t="shared" ca="1" si="479"/>
        <v/>
      </c>
      <c r="BX111" t="str">
        <f t="shared" ca="1" si="479"/>
        <v/>
      </c>
      <c r="BY111" t="str">
        <f ca="1">_xlfn.IFNA(IF(INDEX('Tabela kolorów'!$A$1:$AP$42,MATCH(BV111,'Tabela kolorów'!$A$1:$AP$1,0),MATCH(BW111,'Tabela kolorów'!$A$1:$A$42,0))=1,"+","-"),"")</f>
        <v/>
      </c>
      <c r="BZ111" s="1" t="str">
        <f ca="1">_xlfn.IFNA(IF(INDEX('Tabela kolorów'!$A$1:$AP$42,MATCH(BV111,'Tabela kolorów'!$A$1:$AP$1,0),MATCH(BX111,'Tabela kolorów'!$A$1:$A$42,0))=1,"+","-"),"")</f>
        <v/>
      </c>
      <c r="CA111" s="1" t="str">
        <f ca="1">_xlfn.IFNA(IF(INDEX('Tabela kolorów'!$A$1:$AP$42,MATCH(BW111,'Tabela kolorów'!$A$1:$AP$1,0),MATCH(BX111,'Tabela kolorów'!$A$1:$A$42,0))=1,"+","-"),"")</f>
        <v/>
      </c>
      <c r="CB111" t="str">
        <f t="shared" ca="1" si="357"/>
        <v/>
      </c>
      <c r="CC111" t="str">
        <f t="shared" ca="1" si="423"/>
        <v/>
      </c>
      <c r="CD111" t="str">
        <f t="shared" ca="1" si="424"/>
        <v/>
      </c>
      <c r="DB111">
        <v>1</v>
      </c>
      <c r="DC111" t="str">
        <f ca="1">CX6</f>
        <v/>
      </c>
      <c r="DD111" t="str">
        <f ca="1">_xlfn.IFNA(IF(VLOOKUP($DC111,Tabela1[#All],6,FALSE)&lt;&gt;0,VLOOKUP($DC111,Tabela1[#All],6,FALSE),""),"")</f>
        <v/>
      </c>
      <c r="DE111" t="str">
        <f ca="1">_xlfn.IFNA(IF(VLOOKUP($DC111,Tabela1[#All],7,FALSE)&lt;&gt;0,VLOOKUP($DC111,Tabela1[#All],7,FALSE),""),"")</f>
        <v/>
      </c>
      <c r="DF111" t="str">
        <f ca="1">_xlfn.IFNA(IF(VLOOKUP($DC111,Tabela1[#All],8,FALSE)&lt;&gt;0,VLOOKUP($DC111,Tabela1[#All],8,FALSE),""),"")</f>
        <v/>
      </c>
      <c r="DG111" t="str">
        <f ca="1">_xlfn.IFNA(IF(VLOOKUP($DC111,Tabela1[#All],10,FALSE)&lt;&gt;"0",VLOOKUP($DC111,Tabela1[#All],10,FALSE),""),"")</f>
        <v/>
      </c>
      <c r="DH111" t="str">
        <f t="shared" ca="1" si="425"/>
        <v/>
      </c>
      <c r="DI111" t="str">
        <f t="shared" ca="1" si="426"/>
        <v/>
      </c>
      <c r="DJ111" t="str">
        <f t="shared" ca="1" si="427"/>
        <v/>
      </c>
      <c r="DK111" t="str">
        <f t="shared" ca="1" si="428"/>
        <v/>
      </c>
      <c r="DL111" t="str">
        <f t="shared" ca="1" si="429"/>
        <v/>
      </c>
      <c r="DM111" t="str">
        <f t="shared" ca="1" si="430"/>
        <v/>
      </c>
      <c r="DN111" t="str">
        <f t="shared" ca="1" si="431"/>
        <v/>
      </c>
      <c r="DO111" t="str">
        <f t="shared" ca="1" si="382"/>
        <v/>
      </c>
      <c r="DP111" t="str">
        <f t="shared" ca="1" si="480"/>
        <v/>
      </c>
      <c r="DQ111" t="str">
        <f t="shared" ca="1" si="480"/>
        <v/>
      </c>
      <c r="DR111" t="str">
        <f t="shared" ca="1" si="480"/>
        <v/>
      </c>
      <c r="DS111" t="str">
        <f ca="1">_xlfn.IFNA(IF(INDEX('Tabela kolorów'!$A$1:$AP$42,MATCH(DP111,'Tabela kolorów'!$A$1:$AP$1,0),MATCH(DQ111,'Tabela kolorów'!$A$1:$A$42,0))=1,"+","-"),"")</f>
        <v/>
      </c>
      <c r="DT111" s="1" t="str">
        <f ca="1">_xlfn.IFNA(IF(INDEX('Tabela kolorów'!$A$1:$AP$42,MATCH(DP111,'Tabela kolorów'!$A$1:$AP$1,0),MATCH(DR111,'Tabela kolorów'!$A$1:$A$42,0))=1,"+","-"),"")</f>
        <v/>
      </c>
      <c r="DU111" s="1" t="str">
        <f ca="1">_xlfn.IFNA(IF(INDEX('Tabela kolorów'!$A$1:$AP$42,MATCH(DQ111,'Tabela kolorów'!$A$1:$AP$1,0),MATCH(DR111,'Tabela kolorów'!$A$1:$A$42,0))=1,"+","-"),"")</f>
        <v/>
      </c>
      <c r="DV111" t="str">
        <f t="shared" ca="1" si="358"/>
        <v/>
      </c>
      <c r="DW111" t="str">
        <f t="shared" ca="1" si="432"/>
        <v/>
      </c>
      <c r="DX111" t="str">
        <f t="shared" ca="1" si="433"/>
        <v/>
      </c>
      <c r="EV111">
        <v>1</v>
      </c>
      <c r="EW111" t="str">
        <f ca="1">ER6</f>
        <v/>
      </c>
      <c r="EX111" t="str">
        <f ca="1">_xlfn.IFNA(IF(VLOOKUP($EW111,Tabela1[#All],6,FALSE)&lt;&gt;0,VLOOKUP($EW111,Tabela1[#All],6,FALSE),""),"")</f>
        <v/>
      </c>
      <c r="EY111" t="str">
        <f ca="1">_xlfn.IFNA(IF(VLOOKUP($EW111,Tabela1[#All],7,FALSE)&lt;&gt;0,VLOOKUP($EW111,Tabela1[#All],7,FALSE),""),"")</f>
        <v/>
      </c>
      <c r="EZ111" t="str">
        <f ca="1">_xlfn.IFNA(IF(VLOOKUP($EW111,Tabela1[#All],8,FALSE)&lt;&gt;0,VLOOKUP($EW111,Tabela1[#All],8,FALSE),""),"")</f>
        <v/>
      </c>
      <c r="FA111" t="str">
        <f ca="1">_xlfn.IFNA(IF(VLOOKUP($EW111,Tabela1[#All],10,FALSE)&lt;&gt;"0",VLOOKUP($EW111,Tabela1[#All],10,FALSE),""),"")</f>
        <v/>
      </c>
      <c r="FB111" t="str">
        <f t="shared" ca="1" si="434"/>
        <v/>
      </c>
      <c r="FC111" t="str">
        <f t="shared" ca="1" si="435"/>
        <v/>
      </c>
      <c r="FD111" t="str">
        <f t="shared" ca="1" si="436"/>
        <v/>
      </c>
      <c r="FE111" t="str">
        <f t="shared" ca="1" si="437"/>
        <v/>
      </c>
      <c r="FF111" t="str">
        <f t="shared" ca="1" si="438"/>
        <v/>
      </c>
      <c r="FG111" t="str">
        <f t="shared" ca="1" si="439"/>
        <v/>
      </c>
      <c r="FH111" t="str">
        <f t="shared" ca="1" si="440"/>
        <v/>
      </c>
      <c r="FI111" t="str">
        <f t="shared" ca="1" si="359"/>
        <v/>
      </c>
      <c r="FJ111" t="str">
        <f t="shared" ca="1" si="481"/>
        <v/>
      </c>
      <c r="FK111" t="str">
        <f t="shared" ca="1" si="481"/>
        <v/>
      </c>
      <c r="FL111" t="str">
        <f t="shared" ca="1" si="481"/>
        <v/>
      </c>
      <c r="FM111" t="str">
        <f ca="1">_xlfn.IFNA(IF(INDEX('Tabela kolorów'!$A$1:$AP$42,MATCH(FJ111,'Tabela kolorów'!$A$1:$AP$1,0),MATCH(FK111,'Tabela kolorów'!$A$1:$A$42,0))=1,"+","-"),"")</f>
        <v/>
      </c>
      <c r="FN111" s="1" t="str">
        <f ca="1">_xlfn.IFNA(IF(INDEX('Tabela kolorów'!$A$1:$AP$42,MATCH(FJ111,'Tabela kolorów'!$A$1:$AP$1,0),MATCH(FL111,'Tabela kolorów'!$A$1:$A$42,0))=1,"+","-"),"")</f>
        <v/>
      </c>
      <c r="FO111" s="1" t="str">
        <f ca="1">_xlfn.IFNA(IF(INDEX('Tabela kolorów'!$A$1:$AP$42,MATCH(FK111,'Tabela kolorów'!$A$1:$AP$1,0),MATCH(FL111,'Tabela kolorów'!$A$1:$A$42,0))=1,"+","-"),"")</f>
        <v/>
      </c>
      <c r="FP111" t="str">
        <f t="shared" ca="1" si="375"/>
        <v/>
      </c>
      <c r="FQ111" t="str">
        <f t="shared" ca="1" si="441"/>
        <v/>
      </c>
      <c r="FR111" t="str">
        <f t="shared" ca="1" si="442"/>
        <v/>
      </c>
      <c r="GP111">
        <v>1</v>
      </c>
      <c r="GQ111" t="str">
        <f ca="1">GL6</f>
        <v/>
      </c>
      <c r="GR111" t="str">
        <f ca="1">_xlfn.IFNA(IF(VLOOKUP($GQ111,Tabela1[#All],6,FALSE)&lt;&gt;0,VLOOKUP($GQ111,Tabela1[#All],6,FALSE),""),"")</f>
        <v/>
      </c>
      <c r="GS111" t="str">
        <f ca="1">_xlfn.IFNA(IF(VLOOKUP($GQ111,Tabela1[#All],7,FALSE)&lt;&gt;0,VLOOKUP($GQ111,Tabela1[#All],7,FALSE),""),"")</f>
        <v/>
      </c>
      <c r="GT111" t="str">
        <f ca="1">_xlfn.IFNA(IF(VLOOKUP($GQ111,Tabela1[#All],8,FALSE)&lt;&gt;0,VLOOKUP($GQ111,Tabela1[#All],8,FALSE),""),"")</f>
        <v/>
      </c>
      <c r="GU111" t="str">
        <f ca="1">_xlfn.IFNA(IF(VLOOKUP($GQ111,Tabela1[#All],10,FALSE)&lt;&gt;"0",VLOOKUP($GQ111,Tabela1[#All],10,FALSE),""),"")</f>
        <v/>
      </c>
      <c r="GV111" t="str">
        <f t="shared" ca="1" si="443"/>
        <v/>
      </c>
      <c r="GW111" t="str">
        <f t="shared" ca="1" si="444"/>
        <v/>
      </c>
      <c r="GX111" t="str">
        <f t="shared" ca="1" si="445"/>
        <v/>
      </c>
      <c r="GY111" t="str">
        <f t="shared" ca="1" si="446"/>
        <v/>
      </c>
      <c r="GZ111" t="str">
        <f t="shared" ca="1" si="447"/>
        <v/>
      </c>
      <c r="HA111" t="str">
        <f t="shared" ca="1" si="448"/>
        <v/>
      </c>
      <c r="HB111" t="str">
        <f t="shared" ca="1" si="449"/>
        <v/>
      </c>
      <c r="HC111" t="str">
        <f t="shared" ca="1" si="360"/>
        <v/>
      </c>
      <c r="HD111" t="str">
        <f t="shared" ca="1" si="482"/>
        <v/>
      </c>
      <c r="HE111" t="str">
        <f t="shared" ca="1" si="482"/>
        <v/>
      </c>
      <c r="HF111" t="str">
        <f t="shared" ca="1" si="482"/>
        <v/>
      </c>
      <c r="HG111" t="str">
        <f ca="1">_xlfn.IFNA(IF(INDEX('Tabela kolorów'!$A$1:$AP$42,MATCH(HD111,'Tabela kolorów'!$A$1:$AP$1,0),MATCH(HE111,'Tabela kolorów'!$A$1:$A$42,0))=1,"+","-"),"")</f>
        <v/>
      </c>
      <c r="HH111" s="1" t="str">
        <f ca="1">_xlfn.IFNA(IF(INDEX('Tabela kolorów'!$A$1:$AP$42,MATCH(HD111,'Tabela kolorów'!$A$1:$AP$1,0),MATCH(HF111,'Tabela kolorów'!$A$1:$A$42,0))=1,"+","-"),"")</f>
        <v/>
      </c>
      <c r="HI111" s="1" t="str">
        <f ca="1">_xlfn.IFNA(IF(INDEX('Tabela kolorów'!$A$1:$AP$42,MATCH(HE111,'Tabela kolorów'!$A$1:$AP$1,0),MATCH(HF111,'Tabela kolorów'!$A$1:$A$42,0))=1,"+","-"),"")</f>
        <v/>
      </c>
      <c r="HJ111" t="str">
        <f t="shared" ca="1" si="376"/>
        <v/>
      </c>
      <c r="HK111" t="str">
        <f t="shared" ca="1" si="450"/>
        <v/>
      </c>
      <c r="HL111" t="str">
        <f t="shared" ca="1" si="451"/>
        <v/>
      </c>
      <c r="IJ111">
        <v>1</v>
      </c>
      <c r="IK111" t="str">
        <f ca="1">IF6</f>
        <v/>
      </c>
      <c r="IL111" t="str">
        <f ca="1">_xlfn.IFNA(IF(VLOOKUP($IK111,Tabela1[#All],6,FALSE)&lt;&gt;0,VLOOKUP($IK111,Tabela1[#All],6,FALSE),""),"")</f>
        <v/>
      </c>
      <c r="IM111" t="str">
        <f ca="1">_xlfn.IFNA(IF(VLOOKUP($IK111,Tabela1[#All],7,FALSE)&lt;&gt;0,VLOOKUP($IK111,Tabela1[#All],7,FALSE),""),"")</f>
        <v/>
      </c>
      <c r="IN111" t="str">
        <f ca="1">_xlfn.IFNA(IF(VLOOKUP($IK111,Tabela1[#All],8,FALSE)&lt;&gt;0,VLOOKUP($IK111,Tabela1[#All],8,FALSE),""),"")</f>
        <v/>
      </c>
      <c r="IO111" t="str">
        <f ca="1">_xlfn.IFNA(IF(VLOOKUP($IK111,Tabela1[#All],10,FALSE)&lt;&gt;"0",VLOOKUP($IK111,Tabela1[#All],10,FALSE),""),"")</f>
        <v/>
      </c>
      <c r="IP111" t="str">
        <f t="shared" ca="1" si="452"/>
        <v/>
      </c>
      <c r="IQ111" t="str">
        <f t="shared" ca="1" si="453"/>
        <v/>
      </c>
      <c r="IR111" t="str">
        <f t="shared" ca="1" si="454"/>
        <v/>
      </c>
      <c r="IS111" t="str">
        <f t="shared" ca="1" si="455"/>
        <v/>
      </c>
      <c r="IT111" t="str">
        <f t="shared" ca="1" si="456"/>
        <v/>
      </c>
      <c r="IU111" t="str">
        <f t="shared" ca="1" si="457"/>
        <v/>
      </c>
      <c r="IV111" t="str">
        <f t="shared" ca="1" si="458"/>
        <v/>
      </c>
      <c r="IW111" t="str">
        <f t="shared" ca="1" si="361"/>
        <v/>
      </c>
      <c r="IX111" t="str">
        <f t="shared" ca="1" si="483"/>
        <v/>
      </c>
      <c r="IY111" t="str">
        <f t="shared" ca="1" si="483"/>
        <v/>
      </c>
      <c r="IZ111" t="str">
        <f t="shared" ca="1" si="483"/>
        <v/>
      </c>
      <c r="JA111" t="str">
        <f ca="1">_xlfn.IFNA(IF(INDEX('Tabela kolorów'!$A$1:$AP$42,MATCH(IX111,'Tabela kolorów'!$A$1:$AP$1,0),MATCH(IY111,'Tabela kolorów'!$A$1:$A$42,0))=1,"+","-"),"")</f>
        <v/>
      </c>
      <c r="JB111" s="1" t="str">
        <f ca="1">_xlfn.IFNA(IF(INDEX('Tabela kolorów'!$A$1:$AP$42,MATCH(IX111,'Tabela kolorów'!$A$1:$AP$1,0),MATCH(IZ111,'Tabela kolorów'!$A$1:$A$42,0))=1,"+","-"),"")</f>
        <v/>
      </c>
      <c r="JC111" s="1" t="str">
        <f ca="1">_xlfn.IFNA(IF(INDEX('Tabela kolorów'!$A$1:$AP$42,MATCH(IY111,'Tabela kolorów'!$A$1:$AP$1,0),MATCH(IZ111,'Tabela kolorów'!$A$1:$A$42,0))=1,"+","-"),"")</f>
        <v/>
      </c>
      <c r="JD111" t="str">
        <f t="shared" ca="1" si="377"/>
        <v/>
      </c>
      <c r="JE111" t="str">
        <f t="shared" ca="1" si="459"/>
        <v/>
      </c>
      <c r="JF111" t="str">
        <f t="shared" ca="1" si="460"/>
        <v/>
      </c>
      <c r="KD111">
        <v>1</v>
      </c>
      <c r="KE111" t="str">
        <f ca="1">JZ6</f>
        <v/>
      </c>
      <c r="KF111" t="str">
        <f ca="1">_xlfn.IFNA(IF(VLOOKUP($KE111,Tabela1[#All],6,FALSE)&lt;&gt;0,VLOOKUP($KE111,Tabela1[#All],6,FALSE),""),"")</f>
        <v/>
      </c>
      <c r="KG111" t="str">
        <f ca="1">_xlfn.IFNA(IF(VLOOKUP($KE111,Tabela1[#All],7,FALSE)&lt;&gt;0,VLOOKUP($KE111,Tabela1[#All],7,FALSE),""),"")</f>
        <v/>
      </c>
      <c r="KH111" t="str">
        <f ca="1">_xlfn.IFNA(IF(VLOOKUP($KE111,Tabela1[#All],8,FALSE)&lt;&gt;0,VLOOKUP($KE111,Tabela1[#All],8,FALSE),""),"")</f>
        <v/>
      </c>
      <c r="KI111" t="str">
        <f ca="1">_xlfn.IFNA(IF(VLOOKUP($KE111,Tabela1[#All],10,FALSE)&lt;&gt;"0",VLOOKUP($KE111,Tabela1[#All],10,FALSE),""),"")</f>
        <v/>
      </c>
      <c r="KJ111" t="str">
        <f t="shared" ca="1" si="467"/>
        <v/>
      </c>
      <c r="KK111" t="str">
        <f t="shared" ca="1" si="468"/>
        <v/>
      </c>
      <c r="KL111" t="str">
        <f t="shared" ca="1" si="469"/>
        <v/>
      </c>
      <c r="KM111" t="str">
        <f t="shared" ca="1" si="461"/>
        <v/>
      </c>
      <c r="KN111" t="str">
        <f t="shared" ca="1" si="462"/>
        <v/>
      </c>
      <c r="KO111" t="str">
        <f t="shared" ca="1" si="463"/>
        <v/>
      </c>
      <c r="KP111" t="str">
        <f t="shared" ca="1" si="464"/>
        <v/>
      </c>
      <c r="KQ111" t="str">
        <f t="shared" ca="1" si="365"/>
        <v/>
      </c>
      <c r="KR111" t="str">
        <f t="shared" ca="1" si="484"/>
        <v/>
      </c>
      <c r="KS111" t="str">
        <f t="shared" ca="1" si="484"/>
        <v/>
      </c>
      <c r="KT111" t="str">
        <f t="shared" ca="1" si="484"/>
        <v/>
      </c>
      <c r="KU111" t="str">
        <f ca="1">_xlfn.IFNA(IF(INDEX('Tabela kolorów'!$A$1:$AP$42,MATCH(KR111,'Tabela kolorów'!$A$1:$AP$1,0),MATCH(KS111,'Tabela kolorów'!$A$1:$A$42,0))=1,"+","-"),"")</f>
        <v/>
      </c>
      <c r="KV111" s="1" t="str">
        <f ca="1">_xlfn.IFNA(IF(INDEX('Tabela kolorów'!$A$1:$AP$42,MATCH(KR111,'Tabela kolorów'!$A$1:$AP$1,0),MATCH(KT111,'Tabela kolorów'!$A$1:$A$42,0))=1,"+","-"),"")</f>
        <v/>
      </c>
      <c r="KW111" s="1" t="str">
        <f ca="1">_xlfn.IFNA(IF(INDEX('Tabela kolorów'!$A$1:$AP$42,MATCH(KS111,'Tabela kolorów'!$A$1:$AP$1,0),MATCH(KT111,'Tabela kolorów'!$A$1:$A$42,0))=1,"+","-"),"")</f>
        <v/>
      </c>
      <c r="KX111" t="str">
        <f t="shared" ca="1" si="380"/>
        <v/>
      </c>
      <c r="KY111" t="str">
        <f t="shared" ca="1" si="465"/>
        <v/>
      </c>
      <c r="KZ111" t="str">
        <f t="shared" ca="1" si="466"/>
        <v/>
      </c>
    </row>
    <row r="112" spans="12:325" x14ac:dyDescent="0.3">
      <c r="L112" s="679" t="s">
        <v>450</v>
      </c>
      <c r="N112" s="672" t="str">
        <f>_xlfn.IFNA(IF(VLOOKUP($M112,Tabela1[#All],6,FALSE)&lt;&gt;0,VLOOKUP($M112,Tabela1[#All],6,FALSE),""),"")</f>
        <v/>
      </c>
      <c r="O112" s="672" t="str">
        <f>_xlfn.IFNA(IF(VLOOKUP($M112,Tabela1[#All],7,FALSE)&lt;&gt;0,VLOOKUP($M112,Tabela1[#All],7,FALSE),""),"")</f>
        <v/>
      </c>
      <c r="P112" s="672" t="str">
        <f>_xlfn.IFNA(IF(VLOOKUP($M112,Tabela1[#All],8,FALSE)&lt;&gt;0,VLOOKUP($M112,Tabela1[#All],8,FALSE),""),"")</f>
        <v/>
      </c>
      <c r="Q112" s="684" t="str">
        <f>_xlfn.IFNA(IF(VLOOKUP($M112,Tabela1[#All],10,FALSE)&lt;&gt;"0",VLOOKUP($M112,Tabela1[#All],10,FALSE),""),"")</f>
        <v/>
      </c>
      <c r="R112" s="686" t="str">
        <f t="shared" si="470"/>
        <v/>
      </c>
      <c r="S112" s="672" t="str">
        <f t="shared" si="471"/>
        <v/>
      </c>
      <c r="T112" s="672" t="str">
        <f t="shared" si="472"/>
        <v/>
      </c>
      <c r="U112" s="672" t="str">
        <f t="shared" si="473"/>
        <v/>
      </c>
      <c r="V112" s="672" t="str">
        <f t="shared" si="474"/>
        <v/>
      </c>
      <c r="W112" s="672" t="str">
        <f t="shared" si="475"/>
        <v/>
      </c>
      <c r="X112" s="687" t="str">
        <f t="shared" si="476"/>
        <v/>
      </c>
      <c r="Y112" s="686" t="str">
        <f t="shared" si="378"/>
        <v/>
      </c>
      <c r="Z112" s="672" t="str">
        <f t="shared" si="485"/>
        <v/>
      </c>
      <c r="AA112" s="672" t="str">
        <f t="shared" si="485"/>
        <v/>
      </c>
      <c r="AB112" s="679" t="str">
        <f t="shared" si="485"/>
        <v/>
      </c>
      <c r="AC112" s="685" t="str">
        <f>_xlfn.IFNA(IF(INDEX('Tabela kolorów'!$A$1:$AP$42,MATCH(Z112,'Tabela kolorów'!$A$1:$AP$1,0),MATCH(AA112,'Tabela kolorów'!$A$1:$A$42,0))=1,"+","-"),"")</f>
        <v/>
      </c>
      <c r="AD112" s="10" t="str">
        <f>_xlfn.IFNA(IF(INDEX('Tabela kolorów'!$A$1:$AP$42,MATCH(Z112,'Tabela kolorów'!$A$1:$AP$1,0),MATCH(AB112,'Tabela kolorów'!$A$1:$A$42,0))=1,"+","-"),"")</f>
        <v/>
      </c>
      <c r="AE112" s="10" t="str">
        <f>_xlfn.IFNA(IF(INDEX('Tabela kolorów'!$A$1:$AP$42,MATCH(AA112,'Tabela kolorów'!$A$1:$AP$1,0),MATCH(AB112,'Tabela kolorów'!$A$1:$A$42,0))=1,"+","-"),"")</f>
        <v/>
      </c>
      <c r="AF112" s="679" t="str">
        <f t="shared" si="379"/>
        <v/>
      </c>
      <c r="AG112" s="688" t="str">
        <f t="shared" si="477"/>
        <v/>
      </c>
      <c r="AH112" s="701" t="str">
        <f t="shared" si="478"/>
        <v/>
      </c>
      <c r="BG112" s="392"/>
      <c r="BH112">
        <v>2</v>
      </c>
      <c r="BI112" t="str">
        <f t="shared" ca="1" si="486"/>
        <v/>
      </c>
      <c r="BJ112" t="str">
        <f ca="1">_xlfn.IFNA(IF(VLOOKUP($BI112,Tabela1[#All],6,FALSE)&lt;&gt;0,VLOOKUP($BI112,Tabela1[#All],6,FALSE),""),"")</f>
        <v/>
      </c>
      <c r="BK112" t="str">
        <f ca="1">_xlfn.IFNA(IF(VLOOKUP($BI112,Tabela1[#All],7,FALSE)&lt;&gt;0,VLOOKUP($BI112,Tabela1[#All],7,FALSE),""),"")</f>
        <v/>
      </c>
      <c r="BL112" t="str">
        <f ca="1">_xlfn.IFNA(IF(VLOOKUP($BI112,Tabela1[#All],8,FALSE)&lt;&gt;0,VLOOKUP($BI112,Tabela1[#All],8,FALSE),""),"")</f>
        <v/>
      </c>
      <c r="BM112" t="str">
        <f ca="1">_xlfn.IFNA(IF(VLOOKUP($BI112,Tabela1[#All],10,FALSE)&lt;&gt;"0",VLOOKUP($BI112,Tabela1[#All],10,FALSE),""),"")</f>
        <v/>
      </c>
      <c r="BN112" t="str">
        <f t="shared" ca="1" si="416"/>
        <v/>
      </c>
      <c r="BO112" t="str">
        <f t="shared" ca="1" si="417"/>
        <v/>
      </c>
      <c r="BP112" t="str">
        <f t="shared" ca="1" si="418"/>
        <v/>
      </c>
      <c r="BQ112" t="str">
        <f t="shared" ca="1" si="419"/>
        <v/>
      </c>
      <c r="BR112" t="str">
        <f t="shared" ca="1" si="420"/>
        <v/>
      </c>
      <c r="BS112" t="str">
        <f t="shared" ca="1" si="421"/>
        <v/>
      </c>
      <c r="BT112" t="str">
        <f t="shared" ca="1" si="422"/>
        <v/>
      </c>
      <c r="BU112" t="str">
        <f t="shared" ca="1" si="356"/>
        <v/>
      </c>
      <c r="BV112" t="str">
        <f t="shared" ca="1" si="479"/>
        <v/>
      </c>
      <c r="BW112" t="str">
        <f t="shared" ca="1" si="479"/>
        <v/>
      </c>
      <c r="BX112" t="str">
        <f t="shared" ca="1" si="479"/>
        <v/>
      </c>
      <c r="BY112" t="str">
        <f ca="1">_xlfn.IFNA(IF(INDEX('Tabela kolorów'!$A$1:$AP$42,MATCH(BV112,'Tabela kolorów'!$A$1:$AP$1,0),MATCH(BW112,'Tabela kolorów'!$A$1:$A$42,0))=1,"+","-"),"")</f>
        <v/>
      </c>
      <c r="BZ112" s="1" t="str">
        <f ca="1">_xlfn.IFNA(IF(INDEX('Tabela kolorów'!$A$1:$AP$42,MATCH(BV112,'Tabela kolorów'!$A$1:$AP$1,0),MATCH(BX112,'Tabela kolorów'!$A$1:$A$42,0))=1,"+","-"),"")</f>
        <v/>
      </c>
      <c r="CA112" s="1" t="str">
        <f ca="1">_xlfn.IFNA(IF(INDEX('Tabela kolorów'!$A$1:$AP$42,MATCH(BW112,'Tabela kolorów'!$A$1:$AP$1,0),MATCH(BX112,'Tabela kolorów'!$A$1:$A$42,0))=1,"+","-"),"")</f>
        <v/>
      </c>
      <c r="CB112" t="str">
        <f t="shared" ca="1" si="357"/>
        <v/>
      </c>
      <c r="CC112" t="str">
        <f t="shared" ca="1" si="423"/>
        <v/>
      </c>
      <c r="CD112" t="str">
        <f t="shared" ca="1" si="424"/>
        <v/>
      </c>
      <c r="DB112">
        <v>2</v>
      </c>
      <c r="DC112" t="str">
        <f t="shared" ref="DC112:DC130" ca="1" si="487">CX7</f>
        <v/>
      </c>
      <c r="DD112" t="str">
        <f ca="1">_xlfn.IFNA(IF(VLOOKUP($DC112,Tabela1[#All],6,FALSE)&lt;&gt;0,VLOOKUP($DC112,Tabela1[#All],6,FALSE),""),"")</f>
        <v/>
      </c>
      <c r="DE112" t="str">
        <f ca="1">_xlfn.IFNA(IF(VLOOKUP($DC112,Tabela1[#All],7,FALSE)&lt;&gt;0,VLOOKUP($DC112,Tabela1[#All],7,FALSE),""),"")</f>
        <v/>
      </c>
      <c r="DF112" t="str">
        <f ca="1">_xlfn.IFNA(IF(VLOOKUP($DC112,Tabela1[#All],8,FALSE)&lt;&gt;0,VLOOKUP($DC112,Tabela1[#All],8,FALSE),""),"")</f>
        <v/>
      </c>
      <c r="DG112" t="str">
        <f ca="1">_xlfn.IFNA(IF(VLOOKUP($DC112,Tabela1[#All],10,FALSE)&lt;&gt;"0",VLOOKUP($DC112,Tabela1[#All],10,FALSE),""),"")</f>
        <v/>
      </c>
      <c r="DH112" t="str">
        <f t="shared" ca="1" si="425"/>
        <v/>
      </c>
      <c r="DI112" t="str">
        <f t="shared" ca="1" si="426"/>
        <v/>
      </c>
      <c r="DJ112" t="str">
        <f t="shared" ca="1" si="427"/>
        <v/>
      </c>
      <c r="DK112" t="str">
        <f t="shared" ca="1" si="428"/>
        <v/>
      </c>
      <c r="DL112" t="str">
        <f t="shared" ca="1" si="429"/>
        <v/>
      </c>
      <c r="DM112" t="str">
        <f t="shared" ca="1" si="430"/>
        <v/>
      </c>
      <c r="DN112" t="str">
        <f t="shared" ca="1" si="431"/>
        <v/>
      </c>
      <c r="DO112" t="str">
        <f t="shared" ca="1" si="382"/>
        <v/>
      </c>
      <c r="DP112" t="str">
        <f t="shared" ca="1" si="480"/>
        <v/>
      </c>
      <c r="DQ112" t="str">
        <f t="shared" ca="1" si="480"/>
        <v/>
      </c>
      <c r="DR112" t="str">
        <f t="shared" ca="1" si="480"/>
        <v/>
      </c>
      <c r="DS112" t="str">
        <f ca="1">_xlfn.IFNA(IF(INDEX('Tabela kolorów'!$A$1:$AP$42,MATCH(DP112,'Tabela kolorów'!$A$1:$AP$1,0),MATCH(DQ112,'Tabela kolorów'!$A$1:$A$42,0))=1,"+","-"),"")</f>
        <v/>
      </c>
      <c r="DT112" s="1" t="str">
        <f ca="1">_xlfn.IFNA(IF(INDEX('Tabela kolorów'!$A$1:$AP$42,MATCH(DP112,'Tabela kolorów'!$A$1:$AP$1,0),MATCH(DR112,'Tabela kolorów'!$A$1:$A$42,0))=1,"+","-"),"")</f>
        <v/>
      </c>
      <c r="DU112" s="1" t="str">
        <f ca="1">_xlfn.IFNA(IF(INDEX('Tabela kolorów'!$A$1:$AP$42,MATCH(DQ112,'Tabela kolorów'!$A$1:$AP$1,0),MATCH(DR112,'Tabela kolorów'!$A$1:$A$42,0))=1,"+","-"),"")</f>
        <v/>
      </c>
      <c r="DV112" t="str">
        <f t="shared" ca="1" si="358"/>
        <v/>
      </c>
      <c r="DW112" t="str">
        <f t="shared" ca="1" si="432"/>
        <v/>
      </c>
      <c r="DX112" t="str">
        <f t="shared" ca="1" si="433"/>
        <v/>
      </c>
      <c r="EV112">
        <v>2</v>
      </c>
      <c r="EW112" t="str">
        <f t="shared" ref="EW112:EW130" ca="1" si="488">ER7</f>
        <v/>
      </c>
      <c r="EX112" t="str">
        <f ca="1">_xlfn.IFNA(IF(VLOOKUP($EW112,Tabela1[#All],6,FALSE)&lt;&gt;0,VLOOKUP($EW112,Tabela1[#All],6,FALSE),""),"")</f>
        <v/>
      </c>
      <c r="EY112" t="str">
        <f ca="1">_xlfn.IFNA(IF(VLOOKUP($EW112,Tabela1[#All],7,FALSE)&lt;&gt;0,VLOOKUP($EW112,Tabela1[#All],7,FALSE),""),"")</f>
        <v/>
      </c>
      <c r="EZ112" t="str">
        <f ca="1">_xlfn.IFNA(IF(VLOOKUP($EW112,Tabela1[#All],8,FALSE)&lt;&gt;0,VLOOKUP($EW112,Tabela1[#All],8,FALSE),""),"")</f>
        <v/>
      </c>
      <c r="FA112" t="str">
        <f ca="1">_xlfn.IFNA(IF(VLOOKUP($EW112,Tabela1[#All],10,FALSE)&lt;&gt;"0",VLOOKUP($EW112,Tabela1[#All],10,FALSE),""),"")</f>
        <v/>
      </c>
      <c r="FB112" t="str">
        <f t="shared" ca="1" si="434"/>
        <v/>
      </c>
      <c r="FC112" t="str">
        <f t="shared" ca="1" si="435"/>
        <v/>
      </c>
      <c r="FD112" t="str">
        <f t="shared" ca="1" si="436"/>
        <v/>
      </c>
      <c r="FE112" t="str">
        <f t="shared" ca="1" si="437"/>
        <v/>
      </c>
      <c r="FF112" t="str">
        <f t="shared" ca="1" si="438"/>
        <v/>
      </c>
      <c r="FG112" t="str">
        <f t="shared" ca="1" si="439"/>
        <v/>
      </c>
      <c r="FH112" t="str">
        <f t="shared" ca="1" si="440"/>
        <v/>
      </c>
      <c r="FI112" t="str">
        <f t="shared" ca="1" si="359"/>
        <v/>
      </c>
      <c r="FJ112" t="str">
        <f t="shared" ca="1" si="481"/>
        <v/>
      </c>
      <c r="FK112" t="str">
        <f t="shared" ca="1" si="481"/>
        <v/>
      </c>
      <c r="FL112" t="str">
        <f t="shared" ca="1" si="481"/>
        <v/>
      </c>
      <c r="FM112" t="str">
        <f ca="1">_xlfn.IFNA(IF(INDEX('Tabela kolorów'!$A$1:$AP$42,MATCH(FJ112,'Tabela kolorów'!$A$1:$AP$1,0),MATCH(FK112,'Tabela kolorów'!$A$1:$A$42,0))=1,"+","-"),"")</f>
        <v/>
      </c>
      <c r="FN112" s="1" t="str">
        <f ca="1">_xlfn.IFNA(IF(INDEX('Tabela kolorów'!$A$1:$AP$42,MATCH(FJ112,'Tabela kolorów'!$A$1:$AP$1,0),MATCH(FL112,'Tabela kolorów'!$A$1:$A$42,0))=1,"+","-"),"")</f>
        <v/>
      </c>
      <c r="FO112" s="1" t="str">
        <f ca="1">_xlfn.IFNA(IF(INDEX('Tabela kolorów'!$A$1:$AP$42,MATCH(FK112,'Tabela kolorów'!$A$1:$AP$1,0),MATCH(FL112,'Tabela kolorów'!$A$1:$A$42,0))=1,"+","-"),"")</f>
        <v/>
      </c>
      <c r="FP112" t="str">
        <f t="shared" ca="1" si="375"/>
        <v/>
      </c>
      <c r="FQ112" t="str">
        <f t="shared" ca="1" si="441"/>
        <v/>
      </c>
      <c r="FR112" t="str">
        <f t="shared" ca="1" si="442"/>
        <v/>
      </c>
      <c r="GP112">
        <v>2</v>
      </c>
      <c r="GQ112" t="str">
        <f t="shared" ref="GQ112:GQ130" ca="1" si="489">GL7</f>
        <v/>
      </c>
      <c r="GR112" t="str">
        <f ca="1">_xlfn.IFNA(IF(VLOOKUP($GQ112,Tabela1[#All],6,FALSE)&lt;&gt;0,VLOOKUP($GQ112,Tabela1[#All],6,FALSE),""),"")</f>
        <v/>
      </c>
      <c r="GS112" t="str">
        <f ca="1">_xlfn.IFNA(IF(VLOOKUP($GQ112,Tabela1[#All],7,FALSE)&lt;&gt;0,VLOOKUP($GQ112,Tabela1[#All],7,FALSE),""),"")</f>
        <v/>
      </c>
      <c r="GT112" t="str">
        <f ca="1">_xlfn.IFNA(IF(VLOOKUP($GQ112,Tabela1[#All],8,FALSE)&lt;&gt;0,VLOOKUP($GQ112,Tabela1[#All],8,FALSE),""),"")</f>
        <v/>
      </c>
      <c r="GU112" t="str">
        <f ca="1">_xlfn.IFNA(IF(VLOOKUP($GQ112,Tabela1[#All],10,FALSE)&lt;&gt;"0",VLOOKUP($GQ112,Tabela1[#All],10,FALSE),""),"")</f>
        <v/>
      </c>
      <c r="GV112" t="str">
        <f t="shared" ca="1" si="443"/>
        <v/>
      </c>
      <c r="GW112" t="str">
        <f t="shared" ca="1" si="444"/>
        <v/>
      </c>
      <c r="GX112" t="str">
        <f t="shared" ca="1" si="445"/>
        <v/>
      </c>
      <c r="GY112" t="str">
        <f t="shared" ca="1" si="446"/>
        <v/>
      </c>
      <c r="GZ112" t="str">
        <f t="shared" ca="1" si="447"/>
        <v/>
      </c>
      <c r="HA112" t="str">
        <f t="shared" ca="1" si="448"/>
        <v/>
      </c>
      <c r="HB112" t="str">
        <f t="shared" ca="1" si="449"/>
        <v/>
      </c>
      <c r="HC112" t="str">
        <f t="shared" ca="1" si="360"/>
        <v/>
      </c>
      <c r="HD112" t="str">
        <f t="shared" ca="1" si="482"/>
        <v/>
      </c>
      <c r="HE112" t="str">
        <f t="shared" ca="1" si="482"/>
        <v/>
      </c>
      <c r="HF112" t="str">
        <f t="shared" ca="1" si="482"/>
        <v/>
      </c>
      <c r="HG112" t="str">
        <f ca="1">_xlfn.IFNA(IF(INDEX('Tabela kolorów'!$A$1:$AP$42,MATCH(HD112,'Tabela kolorów'!$A$1:$AP$1,0),MATCH(HE112,'Tabela kolorów'!$A$1:$A$42,0))=1,"+","-"),"")</f>
        <v/>
      </c>
      <c r="HH112" s="1" t="str">
        <f ca="1">_xlfn.IFNA(IF(INDEX('Tabela kolorów'!$A$1:$AP$42,MATCH(HD112,'Tabela kolorów'!$A$1:$AP$1,0),MATCH(HF112,'Tabela kolorów'!$A$1:$A$42,0))=1,"+","-"),"")</f>
        <v/>
      </c>
      <c r="HI112" s="1" t="str">
        <f ca="1">_xlfn.IFNA(IF(INDEX('Tabela kolorów'!$A$1:$AP$42,MATCH(HE112,'Tabela kolorów'!$A$1:$AP$1,0),MATCH(HF112,'Tabela kolorów'!$A$1:$A$42,0))=1,"+","-"),"")</f>
        <v/>
      </c>
      <c r="HJ112" t="str">
        <f t="shared" ca="1" si="376"/>
        <v/>
      </c>
      <c r="HK112" t="str">
        <f t="shared" ca="1" si="450"/>
        <v/>
      </c>
      <c r="HL112" t="str">
        <f t="shared" ca="1" si="451"/>
        <v/>
      </c>
      <c r="IJ112">
        <v>2</v>
      </c>
      <c r="IK112" t="str">
        <f t="shared" ref="IK112:IK130" ca="1" si="490">IF7</f>
        <v/>
      </c>
      <c r="IL112" t="str">
        <f ca="1">_xlfn.IFNA(IF(VLOOKUP($IK112,Tabela1[#All],6,FALSE)&lt;&gt;0,VLOOKUP($IK112,Tabela1[#All],6,FALSE),""),"")</f>
        <v/>
      </c>
      <c r="IM112" t="str">
        <f ca="1">_xlfn.IFNA(IF(VLOOKUP($IK112,Tabela1[#All],7,FALSE)&lt;&gt;0,VLOOKUP($IK112,Tabela1[#All],7,FALSE),""),"")</f>
        <v/>
      </c>
      <c r="IN112" t="str">
        <f ca="1">_xlfn.IFNA(IF(VLOOKUP($IK112,Tabela1[#All],8,FALSE)&lt;&gt;0,VLOOKUP($IK112,Tabela1[#All],8,FALSE),""),"")</f>
        <v/>
      </c>
      <c r="IO112" t="str">
        <f ca="1">_xlfn.IFNA(IF(VLOOKUP($IK112,Tabela1[#All],10,FALSE)&lt;&gt;"0",VLOOKUP($IK112,Tabela1[#All],10,FALSE),""),"")</f>
        <v/>
      </c>
      <c r="IP112" t="str">
        <f t="shared" ca="1" si="452"/>
        <v/>
      </c>
      <c r="IQ112" t="str">
        <f t="shared" ca="1" si="453"/>
        <v/>
      </c>
      <c r="IR112" t="str">
        <f t="shared" ca="1" si="454"/>
        <v/>
      </c>
      <c r="IS112" t="str">
        <f t="shared" ca="1" si="455"/>
        <v/>
      </c>
      <c r="IT112" t="str">
        <f t="shared" ca="1" si="456"/>
        <v/>
      </c>
      <c r="IU112" t="str">
        <f t="shared" ca="1" si="457"/>
        <v/>
      </c>
      <c r="IV112" t="str">
        <f t="shared" ca="1" si="458"/>
        <v/>
      </c>
      <c r="IW112" t="str">
        <f t="shared" ca="1" si="361"/>
        <v/>
      </c>
      <c r="IX112" t="str">
        <f t="shared" ca="1" si="483"/>
        <v/>
      </c>
      <c r="IY112" t="str">
        <f t="shared" ca="1" si="483"/>
        <v/>
      </c>
      <c r="IZ112" t="str">
        <f t="shared" ca="1" si="483"/>
        <v/>
      </c>
      <c r="JA112" t="str">
        <f ca="1">_xlfn.IFNA(IF(INDEX('Tabela kolorów'!$A$1:$AP$42,MATCH(IX112,'Tabela kolorów'!$A$1:$AP$1,0),MATCH(IY112,'Tabela kolorów'!$A$1:$A$42,0))=1,"+","-"),"")</f>
        <v/>
      </c>
      <c r="JB112" s="1" t="str">
        <f ca="1">_xlfn.IFNA(IF(INDEX('Tabela kolorów'!$A$1:$AP$42,MATCH(IX112,'Tabela kolorów'!$A$1:$AP$1,0),MATCH(IZ112,'Tabela kolorów'!$A$1:$A$42,0))=1,"+","-"),"")</f>
        <v/>
      </c>
      <c r="JC112" s="1" t="str">
        <f ca="1">_xlfn.IFNA(IF(INDEX('Tabela kolorów'!$A$1:$AP$42,MATCH(IY112,'Tabela kolorów'!$A$1:$AP$1,0),MATCH(IZ112,'Tabela kolorów'!$A$1:$A$42,0))=1,"+","-"),"")</f>
        <v/>
      </c>
      <c r="JD112" t="str">
        <f t="shared" ca="1" si="377"/>
        <v/>
      </c>
      <c r="JE112" t="str">
        <f t="shared" ca="1" si="459"/>
        <v/>
      </c>
      <c r="JF112" t="str">
        <f t="shared" ca="1" si="460"/>
        <v/>
      </c>
      <c r="KD112">
        <v>2</v>
      </c>
      <c r="KE112" t="str">
        <f t="shared" ref="KE112:KE130" ca="1" si="491">JZ7</f>
        <v/>
      </c>
      <c r="KF112" t="str">
        <f ca="1">_xlfn.IFNA(IF(VLOOKUP($KE112,Tabela1[#All],6,FALSE)&lt;&gt;0,VLOOKUP($KE112,Tabela1[#All],6,FALSE),""),"")</f>
        <v/>
      </c>
      <c r="KG112" t="str">
        <f ca="1">_xlfn.IFNA(IF(VLOOKUP($KE112,Tabela1[#All],7,FALSE)&lt;&gt;0,VLOOKUP($KE112,Tabela1[#All],7,FALSE),""),"")</f>
        <v/>
      </c>
      <c r="KH112" t="str">
        <f ca="1">_xlfn.IFNA(IF(VLOOKUP($KE112,Tabela1[#All],8,FALSE)&lt;&gt;0,VLOOKUP($KE112,Tabela1[#All],8,FALSE),""),"")</f>
        <v/>
      </c>
      <c r="KI112" t="str">
        <f ca="1">_xlfn.IFNA(IF(VLOOKUP($KE112,Tabela1[#All],10,FALSE)&lt;&gt;"0",VLOOKUP($KE112,Tabela1[#All],10,FALSE),""),"")</f>
        <v/>
      </c>
      <c r="KJ112" t="str">
        <f t="shared" ca="1" si="467"/>
        <v/>
      </c>
      <c r="KK112" t="str">
        <f t="shared" ca="1" si="468"/>
        <v/>
      </c>
      <c r="KL112" t="str">
        <f t="shared" ca="1" si="469"/>
        <v/>
      </c>
      <c r="KM112" t="str">
        <f t="shared" ca="1" si="461"/>
        <v/>
      </c>
      <c r="KN112" t="str">
        <f t="shared" ca="1" si="462"/>
        <v/>
      </c>
      <c r="KO112" t="str">
        <f t="shared" ca="1" si="463"/>
        <v/>
      </c>
      <c r="KP112" t="str">
        <f t="shared" ca="1" si="464"/>
        <v/>
      </c>
      <c r="KQ112" t="str">
        <f t="shared" ca="1" si="365"/>
        <v/>
      </c>
      <c r="KR112" t="str">
        <f t="shared" ca="1" si="484"/>
        <v/>
      </c>
      <c r="KS112" t="str">
        <f t="shared" ca="1" si="484"/>
        <v/>
      </c>
      <c r="KT112" t="str">
        <f t="shared" ca="1" si="484"/>
        <v/>
      </c>
      <c r="KU112" t="str">
        <f ca="1">_xlfn.IFNA(IF(INDEX('Tabela kolorów'!$A$1:$AP$42,MATCH(KR112,'Tabela kolorów'!$A$1:$AP$1,0),MATCH(KS112,'Tabela kolorów'!$A$1:$A$42,0))=1,"+","-"),"")</f>
        <v/>
      </c>
      <c r="KV112" s="1" t="str">
        <f ca="1">_xlfn.IFNA(IF(INDEX('Tabela kolorów'!$A$1:$AP$42,MATCH(KR112,'Tabela kolorów'!$A$1:$AP$1,0),MATCH(KT112,'Tabela kolorów'!$A$1:$A$42,0))=1,"+","-"),"")</f>
        <v/>
      </c>
      <c r="KW112" s="1" t="str">
        <f ca="1">_xlfn.IFNA(IF(INDEX('Tabela kolorów'!$A$1:$AP$42,MATCH(KS112,'Tabela kolorów'!$A$1:$AP$1,0),MATCH(KT112,'Tabela kolorów'!$A$1:$A$42,0))=1,"+","-"),"")</f>
        <v/>
      </c>
      <c r="KX112" t="str">
        <f t="shared" ca="1" si="380"/>
        <v/>
      </c>
      <c r="KY112" t="str">
        <f t="shared" ca="1" si="465"/>
        <v/>
      </c>
      <c r="KZ112" t="str">
        <f t="shared" ca="1" si="466"/>
        <v/>
      </c>
    </row>
    <row r="113" spans="12:312" x14ac:dyDescent="0.3">
      <c r="L113" s="679">
        <v>1</v>
      </c>
      <c r="M113" s="677" t="str" cm="1">
        <f t="array" aca="1" ref="M113" ca="1">IFERROR(OFFSET('Wybór ubrań'!F3,0,MATCH(L$112&amp;VLOOKUP($M$4,Lista[],5,FALSE),'Wybór ubrań'!G1:ET1,0),HLOOKUP(L112&amp;VLOOKUP($M$4,Lista[],5,FALSE),'Wybór ubrań'!F84:ET85,2,FALSE)),"")</f>
        <v/>
      </c>
      <c r="N113" s="672" t="str">
        <f ca="1">_xlfn.IFNA(IF(VLOOKUP($M113,Tabela1[#All],6,FALSE)&lt;&gt;0,VLOOKUP($M113,Tabela1[#All],6,FALSE),""),"")</f>
        <v/>
      </c>
      <c r="O113" s="672" t="str">
        <f ca="1">_xlfn.IFNA(IF(VLOOKUP($M113,Tabela1[#All],7,FALSE)&lt;&gt;0,VLOOKUP($M113,Tabela1[#All],7,FALSE),""),"")</f>
        <v/>
      </c>
      <c r="P113" s="672" t="str">
        <f ca="1">_xlfn.IFNA(IF(VLOOKUP($M113,Tabela1[#All],8,FALSE)&lt;&gt;0,VLOOKUP($M113,Tabela1[#All],8,FALSE),""),"")</f>
        <v/>
      </c>
      <c r="Q113" s="684" t="str">
        <f ca="1">_xlfn.IFNA(IF(VLOOKUP($M113,Tabela1[#All],10,FALSE)&lt;&gt;"0",VLOOKUP($M113,Tabela1[#All],10,FALSE),""),"")</f>
        <v/>
      </c>
      <c r="R113" s="686" t="str">
        <f t="shared" ca="1" si="470"/>
        <v/>
      </c>
      <c r="S113" s="672" t="str">
        <f t="shared" ca="1" si="471"/>
        <v/>
      </c>
      <c r="T113" s="672" t="str">
        <f t="shared" ca="1" si="472"/>
        <v/>
      </c>
      <c r="U113" s="672" t="str">
        <f t="shared" ca="1" si="473"/>
        <v/>
      </c>
      <c r="V113" s="672" t="str">
        <f t="shared" ca="1" si="474"/>
        <v/>
      </c>
      <c r="W113" s="672" t="str">
        <f t="shared" ca="1" si="475"/>
        <v/>
      </c>
      <c r="X113" s="687" t="str">
        <f t="shared" ca="1" si="476"/>
        <v/>
      </c>
      <c r="Y113" s="686" t="str">
        <f t="shared" ca="1" si="378"/>
        <v/>
      </c>
      <c r="Z113" s="672" t="str">
        <f t="shared" ca="1" si="485"/>
        <v/>
      </c>
      <c r="AA113" s="672" t="str">
        <f t="shared" ca="1" si="485"/>
        <v/>
      </c>
      <c r="AB113" s="679" t="str">
        <f t="shared" ca="1" si="485"/>
        <v/>
      </c>
      <c r="AC113" s="685" t="str">
        <f ca="1">_xlfn.IFNA(IF(INDEX('Tabela kolorów'!$A$1:$AP$42,MATCH(Z113,'Tabela kolorów'!$A$1:$AP$1,0),MATCH(AA113,'Tabela kolorów'!$A$1:$A$42,0))=1,"+","-"),"")</f>
        <v/>
      </c>
      <c r="AD113" s="10" t="str">
        <f ca="1">_xlfn.IFNA(IF(INDEX('Tabela kolorów'!$A$1:$AP$42,MATCH(Z113,'Tabela kolorów'!$A$1:$AP$1,0),MATCH(AB113,'Tabela kolorów'!$A$1:$A$42,0))=1,"+","-"),"")</f>
        <v/>
      </c>
      <c r="AE113" s="10" t="str">
        <f ca="1">_xlfn.IFNA(IF(INDEX('Tabela kolorów'!$A$1:$AP$42,MATCH(AA113,'Tabela kolorów'!$A$1:$AP$1,0),MATCH(AB113,'Tabela kolorów'!$A$1:$A$42,0))=1,"+","-"),"")</f>
        <v/>
      </c>
      <c r="AF113" s="679" t="str">
        <f t="shared" ca="1" si="379"/>
        <v/>
      </c>
      <c r="AG113" s="688" t="str">
        <f t="shared" ca="1" si="477"/>
        <v/>
      </c>
      <c r="AH113" s="701" t="str">
        <f t="shared" ca="1" si="478"/>
        <v/>
      </c>
      <c r="BG113" s="392"/>
      <c r="BH113">
        <v>3</v>
      </c>
      <c r="BI113" t="str">
        <f t="shared" ca="1" si="486"/>
        <v/>
      </c>
      <c r="BJ113" t="str">
        <f ca="1">_xlfn.IFNA(IF(VLOOKUP($BI113,Tabela1[#All],6,FALSE)&lt;&gt;0,VLOOKUP($BI113,Tabela1[#All],6,FALSE),""),"")</f>
        <v/>
      </c>
      <c r="BK113" t="str">
        <f ca="1">_xlfn.IFNA(IF(VLOOKUP($BI113,Tabela1[#All],7,FALSE)&lt;&gt;0,VLOOKUP($BI113,Tabela1[#All],7,FALSE),""),"")</f>
        <v/>
      </c>
      <c r="BL113" t="str">
        <f ca="1">_xlfn.IFNA(IF(VLOOKUP($BI113,Tabela1[#All],8,FALSE)&lt;&gt;0,VLOOKUP($BI113,Tabela1[#All],8,FALSE),""),"")</f>
        <v/>
      </c>
      <c r="BM113" t="str">
        <f ca="1">_xlfn.IFNA(IF(VLOOKUP($BI113,Tabela1[#All],10,FALSE)&lt;&gt;"0",VLOOKUP($BI113,Tabela1[#All],10,FALSE),""),"")</f>
        <v/>
      </c>
      <c r="BN113" t="str">
        <f t="shared" ca="1" si="416"/>
        <v/>
      </c>
      <c r="BO113" t="str">
        <f t="shared" ca="1" si="417"/>
        <v/>
      </c>
      <c r="BP113" t="str">
        <f t="shared" ca="1" si="418"/>
        <v/>
      </c>
      <c r="BQ113" t="str">
        <f t="shared" ca="1" si="419"/>
        <v/>
      </c>
      <c r="BR113" t="str">
        <f t="shared" ca="1" si="420"/>
        <v/>
      </c>
      <c r="BS113" t="str">
        <f t="shared" ca="1" si="421"/>
        <v/>
      </c>
      <c r="BT113" t="str">
        <f t="shared" ca="1" si="422"/>
        <v/>
      </c>
      <c r="BU113" t="str">
        <f t="shared" ca="1" si="356"/>
        <v/>
      </c>
      <c r="BV113" t="str">
        <f t="shared" ca="1" si="479"/>
        <v/>
      </c>
      <c r="BW113" t="str">
        <f t="shared" ca="1" si="479"/>
        <v/>
      </c>
      <c r="BX113" t="str">
        <f t="shared" ca="1" si="479"/>
        <v/>
      </c>
      <c r="BY113" t="str">
        <f ca="1">_xlfn.IFNA(IF(INDEX('Tabela kolorów'!$A$1:$AP$42,MATCH(BV113,'Tabela kolorów'!$A$1:$AP$1,0),MATCH(BW113,'Tabela kolorów'!$A$1:$A$42,0))=1,"+","-"),"")</f>
        <v/>
      </c>
      <c r="BZ113" s="1" t="str">
        <f ca="1">_xlfn.IFNA(IF(INDEX('Tabela kolorów'!$A$1:$AP$42,MATCH(BV113,'Tabela kolorów'!$A$1:$AP$1,0),MATCH(BX113,'Tabela kolorów'!$A$1:$A$42,0))=1,"+","-"),"")</f>
        <v/>
      </c>
      <c r="CA113" s="1" t="str">
        <f ca="1">_xlfn.IFNA(IF(INDEX('Tabela kolorów'!$A$1:$AP$42,MATCH(BW113,'Tabela kolorów'!$A$1:$AP$1,0),MATCH(BX113,'Tabela kolorów'!$A$1:$A$42,0))=1,"+","-"),"")</f>
        <v/>
      </c>
      <c r="CB113" t="str">
        <f t="shared" ca="1" si="357"/>
        <v/>
      </c>
      <c r="CC113" t="str">
        <f t="shared" ca="1" si="423"/>
        <v/>
      </c>
      <c r="CD113" t="str">
        <f t="shared" ca="1" si="424"/>
        <v/>
      </c>
      <c r="DB113">
        <v>3</v>
      </c>
      <c r="DC113" t="str">
        <f t="shared" ca="1" si="487"/>
        <v/>
      </c>
      <c r="DD113" t="str">
        <f ca="1">_xlfn.IFNA(IF(VLOOKUP($DC113,Tabela1[#All],6,FALSE)&lt;&gt;0,VLOOKUP($DC113,Tabela1[#All],6,FALSE),""),"")</f>
        <v/>
      </c>
      <c r="DE113" t="str">
        <f ca="1">_xlfn.IFNA(IF(VLOOKUP($DC113,Tabela1[#All],7,FALSE)&lt;&gt;0,VLOOKUP($DC113,Tabela1[#All],7,FALSE),""),"")</f>
        <v/>
      </c>
      <c r="DF113" t="str">
        <f ca="1">_xlfn.IFNA(IF(VLOOKUP($DC113,Tabela1[#All],8,FALSE)&lt;&gt;0,VLOOKUP($DC113,Tabela1[#All],8,FALSE),""),"")</f>
        <v/>
      </c>
      <c r="DG113" t="str">
        <f ca="1">_xlfn.IFNA(IF(VLOOKUP($DC113,Tabela1[#All],10,FALSE)&lt;&gt;"0",VLOOKUP($DC113,Tabela1[#All],10,FALSE),""),"")</f>
        <v/>
      </c>
      <c r="DH113" t="str">
        <f t="shared" ca="1" si="425"/>
        <v/>
      </c>
      <c r="DI113" t="str">
        <f t="shared" ca="1" si="426"/>
        <v/>
      </c>
      <c r="DJ113" t="str">
        <f t="shared" ca="1" si="427"/>
        <v/>
      </c>
      <c r="DK113" t="str">
        <f t="shared" ca="1" si="428"/>
        <v/>
      </c>
      <c r="DL113" t="str">
        <f t="shared" ca="1" si="429"/>
        <v/>
      </c>
      <c r="DM113" t="str">
        <f t="shared" ca="1" si="430"/>
        <v/>
      </c>
      <c r="DN113" t="str">
        <f t="shared" ca="1" si="431"/>
        <v/>
      </c>
      <c r="DO113" t="str">
        <f t="shared" ca="1" si="382"/>
        <v/>
      </c>
      <c r="DP113" t="str">
        <f t="shared" ca="1" si="480"/>
        <v/>
      </c>
      <c r="DQ113" t="str">
        <f t="shared" ca="1" si="480"/>
        <v/>
      </c>
      <c r="DR113" t="str">
        <f t="shared" ca="1" si="480"/>
        <v/>
      </c>
      <c r="DS113" t="str">
        <f ca="1">_xlfn.IFNA(IF(INDEX('Tabela kolorów'!$A$1:$AP$42,MATCH(DP113,'Tabela kolorów'!$A$1:$AP$1,0),MATCH(DQ113,'Tabela kolorów'!$A$1:$A$42,0))=1,"+","-"),"")</f>
        <v/>
      </c>
      <c r="DT113" s="1" t="str">
        <f ca="1">_xlfn.IFNA(IF(INDEX('Tabela kolorów'!$A$1:$AP$42,MATCH(DP113,'Tabela kolorów'!$A$1:$AP$1,0),MATCH(DR113,'Tabela kolorów'!$A$1:$A$42,0))=1,"+","-"),"")</f>
        <v/>
      </c>
      <c r="DU113" s="1" t="str">
        <f ca="1">_xlfn.IFNA(IF(INDEX('Tabela kolorów'!$A$1:$AP$42,MATCH(DQ113,'Tabela kolorów'!$A$1:$AP$1,0),MATCH(DR113,'Tabela kolorów'!$A$1:$A$42,0))=1,"+","-"),"")</f>
        <v/>
      </c>
      <c r="DV113" t="str">
        <f t="shared" ca="1" si="358"/>
        <v/>
      </c>
      <c r="DW113" t="str">
        <f t="shared" ca="1" si="432"/>
        <v/>
      </c>
      <c r="DX113" t="str">
        <f t="shared" ca="1" si="433"/>
        <v/>
      </c>
      <c r="EV113">
        <v>3</v>
      </c>
      <c r="EW113" t="str">
        <f t="shared" ca="1" si="488"/>
        <v/>
      </c>
      <c r="EX113" t="str">
        <f ca="1">_xlfn.IFNA(IF(VLOOKUP($EW113,Tabela1[#All],6,FALSE)&lt;&gt;0,VLOOKUP($EW113,Tabela1[#All],6,FALSE),""),"")</f>
        <v/>
      </c>
      <c r="EY113" t="str">
        <f ca="1">_xlfn.IFNA(IF(VLOOKUP($EW113,Tabela1[#All],7,FALSE)&lt;&gt;0,VLOOKUP($EW113,Tabela1[#All],7,FALSE),""),"")</f>
        <v/>
      </c>
      <c r="EZ113" t="str">
        <f ca="1">_xlfn.IFNA(IF(VLOOKUP($EW113,Tabela1[#All],8,FALSE)&lt;&gt;0,VLOOKUP($EW113,Tabela1[#All],8,FALSE),""),"")</f>
        <v/>
      </c>
      <c r="FA113" t="str">
        <f ca="1">_xlfn.IFNA(IF(VLOOKUP($EW113,Tabela1[#All],10,FALSE)&lt;&gt;"0",VLOOKUP($EW113,Tabela1[#All],10,FALSE),""),"")</f>
        <v/>
      </c>
      <c r="FB113" t="str">
        <f t="shared" ca="1" si="434"/>
        <v/>
      </c>
      <c r="FC113" t="str">
        <f t="shared" ca="1" si="435"/>
        <v/>
      </c>
      <c r="FD113" t="str">
        <f t="shared" ca="1" si="436"/>
        <v/>
      </c>
      <c r="FE113" t="str">
        <f t="shared" ca="1" si="437"/>
        <v/>
      </c>
      <c r="FF113" t="str">
        <f t="shared" ca="1" si="438"/>
        <v/>
      </c>
      <c r="FG113" t="str">
        <f t="shared" ca="1" si="439"/>
        <v/>
      </c>
      <c r="FH113" t="str">
        <f t="shared" ca="1" si="440"/>
        <v/>
      </c>
      <c r="FI113" t="str">
        <f t="shared" ca="1" si="359"/>
        <v/>
      </c>
      <c r="FJ113" t="str">
        <f t="shared" ca="1" si="481"/>
        <v/>
      </c>
      <c r="FK113" t="str">
        <f t="shared" ca="1" si="481"/>
        <v/>
      </c>
      <c r="FL113" t="str">
        <f t="shared" ca="1" si="481"/>
        <v/>
      </c>
      <c r="FM113" t="str">
        <f ca="1">_xlfn.IFNA(IF(INDEX('Tabela kolorów'!$A$1:$AP$42,MATCH(FJ113,'Tabela kolorów'!$A$1:$AP$1,0),MATCH(FK113,'Tabela kolorów'!$A$1:$A$42,0))=1,"+","-"),"")</f>
        <v/>
      </c>
      <c r="FN113" s="1" t="str">
        <f ca="1">_xlfn.IFNA(IF(INDEX('Tabela kolorów'!$A$1:$AP$42,MATCH(FJ113,'Tabela kolorów'!$A$1:$AP$1,0),MATCH(FL113,'Tabela kolorów'!$A$1:$A$42,0))=1,"+","-"),"")</f>
        <v/>
      </c>
      <c r="FO113" s="1" t="str">
        <f ca="1">_xlfn.IFNA(IF(INDEX('Tabela kolorów'!$A$1:$AP$42,MATCH(FK113,'Tabela kolorów'!$A$1:$AP$1,0),MATCH(FL113,'Tabela kolorów'!$A$1:$A$42,0))=1,"+","-"),"")</f>
        <v/>
      </c>
      <c r="FP113" t="str">
        <f t="shared" ca="1" si="375"/>
        <v/>
      </c>
      <c r="FQ113" t="str">
        <f t="shared" ca="1" si="441"/>
        <v/>
      </c>
      <c r="FR113" t="str">
        <f t="shared" ca="1" si="442"/>
        <v/>
      </c>
      <c r="GP113">
        <v>3</v>
      </c>
      <c r="GQ113" t="str">
        <f t="shared" ca="1" si="489"/>
        <v/>
      </c>
      <c r="GR113" t="str">
        <f ca="1">_xlfn.IFNA(IF(VLOOKUP($GQ113,Tabela1[#All],6,FALSE)&lt;&gt;0,VLOOKUP($GQ113,Tabela1[#All],6,FALSE),""),"")</f>
        <v/>
      </c>
      <c r="GS113" t="str">
        <f ca="1">_xlfn.IFNA(IF(VLOOKUP($GQ113,Tabela1[#All],7,FALSE)&lt;&gt;0,VLOOKUP($GQ113,Tabela1[#All],7,FALSE),""),"")</f>
        <v/>
      </c>
      <c r="GT113" t="str">
        <f ca="1">_xlfn.IFNA(IF(VLOOKUP($GQ113,Tabela1[#All],8,FALSE)&lt;&gt;0,VLOOKUP($GQ113,Tabela1[#All],8,FALSE),""),"")</f>
        <v/>
      </c>
      <c r="GU113" t="str">
        <f ca="1">_xlfn.IFNA(IF(VLOOKUP($GQ113,Tabela1[#All],10,FALSE)&lt;&gt;"0",VLOOKUP($GQ113,Tabela1[#All],10,FALSE),""),"")</f>
        <v/>
      </c>
      <c r="GV113" t="str">
        <f t="shared" ca="1" si="443"/>
        <v/>
      </c>
      <c r="GW113" t="str">
        <f t="shared" ca="1" si="444"/>
        <v/>
      </c>
      <c r="GX113" t="str">
        <f t="shared" ca="1" si="445"/>
        <v/>
      </c>
      <c r="GY113" t="str">
        <f t="shared" ca="1" si="446"/>
        <v/>
      </c>
      <c r="GZ113" t="str">
        <f t="shared" ca="1" si="447"/>
        <v/>
      </c>
      <c r="HA113" t="str">
        <f t="shared" ca="1" si="448"/>
        <v/>
      </c>
      <c r="HB113" t="str">
        <f t="shared" ca="1" si="449"/>
        <v/>
      </c>
      <c r="HC113" t="str">
        <f t="shared" ca="1" si="360"/>
        <v/>
      </c>
      <c r="HD113" t="str">
        <f t="shared" ca="1" si="482"/>
        <v/>
      </c>
      <c r="HE113" t="str">
        <f t="shared" ca="1" si="482"/>
        <v/>
      </c>
      <c r="HF113" t="str">
        <f t="shared" ca="1" si="482"/>
        <v/>
      </c>
      <c r="HG113" t="str">
        <f ca="1">_xlfn.IFNA(IF(INDEX('Tabela kolorów'!$A$1:$AP$42,MATCH(HD113,'Tabela kolorów'!$A$1:$AP$1,0),MATCH(HE113,'Tabela kolorów'!$A$1:$A$42,0))=1,"+","-"),"")</f>
        <v/>
      </c>
      <c r="HH113" s="1" t="str">
        <f ca="1">_xlfn.IFNA(IF(INDEX('Tabela kolorów'!$A$1:$AP$42,MATCH(HD113,'Tabela kolorów'!$A$1:$AP$1,0),MATCH(HF113,'Tabela kolorów'!$A$1:$A$42,0))=1,"+","-"),"")</f>
        <v/>
      </c>
      <c r="HI113" s="1" t="str">
        <f ca="1">_xlfn.IFNA(IF(INDEX('Tabela kolorów'!$A$1:$AP$42,MATCH(HE113,'Tabela kolorów'!$A$1:$AP$1,0),MATCH(HF113,'Tabela kolorów'!$A$1:$A$42,0))=1,"+","-"),"")</f>
        <v/>
      </c>
      <c r="HJ113" t="str">
        <f t="shared" ca="1" si="376"/>
        <v/>
      </c>
      <c r="HK113" t="str">
        <f t="shared" ca="1" si="450"/>
        <v/>
      </c>
      <c r="HL113" t="str">
        <f t="shared" ca="1" si="451"/>
        <v/>
      </c>
      <c r="IJ113">
        <v>3</v>
      </c>
      <c r="IK113" t="str">
        <f t="shared" ca="1" si="490"/>
        <v/>
      </c>
      <c r="IL113" t="str">
        <f ca="1">_xlfn.IFNA(IF(VLOOKUP($IK113,Tabela1[#All],6,FALSE)&lt;&gt;0,VLOOKUP($IK113,Tabela1[#All],6,FALSE),""),"")</f>
        <v/>
      </c>
      <c r="IM113" t="str">
        <f ca="1">_xlfn.IFNA(IF(VLOOKUP($IK113,Tabela1[#All],7,FALSE)&lt;&gt;0,VLOOKUP($IK113,Tabela1[#All],7,FALSE),""),"")</f>
        <v/>
      </c>
      <c r="IN113" t="str">
        <f ca="1">_xlfn.IFNA(IF(VLOOKUP($IK113,Tabela1[#All],8,FALSE)&lt;&gt;0,VLOOKUP($IK113,Tabela1[#All],8,FALSE),""),"")</f>
        <v/>
      </c>
      <c r="IO113" t="str">
        <f ca="1">_xlfn.IFNA(IF(VLOOKUP($IK113,Tabela1[#All],10,FALSE)&lt;&gt;"0",VLOOKUP($IK113,Tabela1[#All],10,FALSE),""),"")</f>
        <v/>
      </c>
      <c r="IP113" t="str">
        <f t="shared" ca="1" si="452"/>
        <v/>
      </c>
      <c r="IQ113" t="str">
        <f t="shared" ca="1" si="453"/>
        <v/>
      </c>
      <c r="IR113" t="str">
        <f t="shared" ca="1" si="454"/>
        <v/>
      </c>
      <c r="IS113" t="str">
        <f t="shared" ca="1" si="455"/>
        <v/>
      </c>
      <c r="IT113" t="str">
        <f t="shared" ca="1" si="456"/>
        <v/>
      </c>
      <c r="IU113" t="str">
        <f t="shared" ca="1" si="457"/>
        <v/>
      </c>
      <c r="IV113" t="str">
        <f t="shared" ca="1" si="458"/>
        <v/>
      </c>
      <c r="IW113" t="str">
        <f t="shared" ca="1" si="361"/>
        <v/>
      </c>
      <c r="IX113" t="str">
        <f t="shared" ca="1" si="483"/>
        <v/>
      </c>
      <c r="IY113" t="str">
        <f t="shared" ca="1" si="483"/>
        <v/>
      </c>
      <c r="IZ113" t="str">
        <f t="shared" ca="1" si="483"/>
        <v/>
      </c>
      <c r="JA113" t="str">
        <f ca="1">_xlfn.IFNA(IF(INDEX('Tabela kolorów'!$A$1:$AP$42,MATCH(IX113,'Tabela kolorów'!$A$1:$AP$1,0),MATCH(IY113,'Tabela kolorów'!$A$1:$A$42,0))=1,"+","-"),"")</f>
        <v/>
      </c>
      <c r="JB113" s="1" t="str">
        <f ca="1">_xlfn.IFNA(IF(INDEX('Tabela kolorów'!$A$1:$AP$42,MATCH(IX113,'Tabela kolorów'!$A$1:$AP$1,0),MATCH(IZ113,'Tabela kolorów'!$A$1:$A$42,0))=1,"+","-"),"")</f>
        <v/>
      </c>
      <c r="JC113" s="1" t="str">
        <f ca="1">_xlfn.IFNA(IF(INDEX('Tabela kolorów'!$A$1:$AP$42,MATCH(IY113,'Tabela kolorów'!$A$1:$AP$1,0),MATCH(IZ113,'Tabela kolorów'!$A$1:$A$42,0))=1,"+","-"),"")</f>
        <v/>
      </c>
      <c r="JD113" t="str">
        <f t="shared" ca="1" si="377"/>
        <v/>
      </c>
      <c r="JE113" t="str">
        <f t="shared" ca="1" si="459"/>
        <v/>
      </c>
      <c r="JF113" t="str">
        <f t="shared" ca="1" si="460"/>
        <v/>
      </c>
      <c r="KD113">
        <v>3</v>
      </c>
      <c r="KE113" t="str">
        <f t="shared" ca="1" si="491"/>
        <v/>
      </c>
      <c r="KF113" t="str">
        <f ca="1">_xlfn.IFNA(IF(VLOOKUP($KE113,Tabela1[#All],6,FALSE)&lt;&gt;0,VLOOKUP($KE113,Tabela1[#All],6,FALSE),""),"")</f>
        <v/>
      </c>
      <c r="KG113" t="str">
        <f ca="1">_xlfn.IFNA(IF(VLOOKUP($KE113,Tabela1[#All],7,FALSE)&lt;&gt;0,VLOOKUP($KE113,Tabela1[#All],7,FALSE),""),"")</f>
        <v/>
      </c>
      <c r="KH113" t="str">
        <f ca="1">_xlfn.IFNA(IF(VLOOKUP($KE113,Tabela1[#All],8,FALSE)&lt;&gt;0,VLOOKUP($KE113,Tabela1[#All],8,FALSE),""),"")</f>
        <v/>
      </c>
      <c r="KI113" t="str">
        <f ca="1">_xlfn.IFNA(IF(VLOOKUP($KE113,Tabela1[#All],10,FALSE)&lt;&gt;"0",VLOOKUP($KE113,Tabela1[#All],10,FALSE),""),"")</f>
        <v/>
      </c>
      <c r="KJ113" t="str">
        <f t="shared" ca="1" si="467"/>
        <v/>
      </c>
      <c r="KK113" t="str">
        <f t="shared" ca="1" si="468"/>
        <v/>
      </c>
      <c r="KL113" t="str">
        <f t="shared" ca="1" si="469"/>
        <v/>
      </c>
      <c r="KM113" t="str">
        <f t="shared" ca="1" si="461"/>
        <v/>
      </c>
      <c r="KN113" t="str">
        <f t="shared" ca="1" si="462"/>
        <v/>
      </c>
      <c r="KO113" t="str">
        <f t="shared" ca="1" si="463"/>
        <v/>
      </c>
      <c r="KP113" t="str">
        <f t="shared" ca="1" si="464"/>
        <v/>
      </c>
      <c r="KQ113" t="str">
        <f t="shared" ca="1" si="365"/>
        <v/>
      </c>
      <c r="KR113" t="str">
        <f t="shared" ca="1" si="484"/>
        <v/>
      </c>
      <c r="KS113" t="str">
        <f t="shared" ca="1" si="484"/>
        <v/>
      </c>
      <c r="KT113" t="str">
        <f t="shared" ca="1" si="484"/>
        <v/>
      </c>
      <c r="KU113" t="str">
        <f ca="1">_xlfn.IFNA(IF(INDEX('Tabela kolorów'!$A$1:$AP$42,MATCH(KR113,'Tabela kolorów'!$A$1:$AP$1,0),MATCH(KS113,'Tabela kolorów'!$A$1:$A$42,0))=1,"+","-"),"")</f>
        <v/>
      </c>
      <c r="KV113" s="1" t="str">
        <f ca="1">_xlfn.IFNA(IF(INDEX('Tabela kolorów'!$A$1:$AP$42,MATCH(KR113,'Tabela kolorów'!$A$1:$AP$1,0),MATCH(KT113,'Tabela kolorów'!$A$1:$A$42,0))=1,"+","-"),"")</f>
        <v/>
      </c>
      <c r="KW113" s="1" t="str">
        <f ca="1">_xlfn.IFNA(IF(INDEX('Tabela kolorów'!$A$1:$AP$42,MATCH(KS113,'Tabela kolorów'!$A$1:$AP$1,0),MATCH(KT113,'Tabela kolorów'!$A$1:$A$42,0))=1,"+","-"),"")</f>
        <v/>
      </c>
      <c r="KX113" t="str">
        <f t="shared" ca="1" si="380"/>
        <v/>
      </c>
      <c r="KY113" t="str">
        <f t="shared" ca="1" si="465"/>
        <v/>
      </c>
      <c r="KZ113" t="str">
        <f t="shared" ca="1" si="466"/>
        <v/>
      </c>
    </row>
    <row r="114" spans="12:312" x14ac:dyDescent="0.3">
      <c r="L114" s="679">
        <v>2</v>
      </c>
      <c r="N114" s="672" t="str">
        <f>_xlfn.IFNA(IF(VLOOKUP($M114,Tabela1[#All],6,FALSE)&lt;&gt;0,VLOOKUP($M114,Tabela1[#All],6,FALSE),""),"")</f>
        <v/>
      </c>
      <c r="O114" s="672" t="str">
        <f>_xlfn.IFNA(IF(VLOOKUP($M114,Tabela1[#All],7,FALSE)&lt;&gt;0,VLOOKUP($M114,Tabela1[#All],7,FALSE),""),"")</f>
        <v/>
      </c>
      <c r="P114" s="672" t="str">
        <f>_xlfn.IFNA(IF(VLOOKUP($M114,Tabela1[#All],8,FALSE)&lt;&gt;0,VLOOKUP($M114,Tabela1[#All],8,FALSE),""),"")</f>
        <v/>
      </c>
      <c r="Q114" s="684" t="str">
        <f>_xlfn.IFNA(IF(VLOOKUP($M114,Tabela1[#All],10,FALSE)&lt;&gt;"0",VLOOKUP($M114,Tabela1[#All],10,FALSE),""),"")</f>
        <v/>
      </c>
      <c r="R114" s="686" t="str">
        <f t="shared" si="470"/>
        <v/>
      </c>
      <c r="S114" s="672" t="str">
        <f t="shared" si="471"/>
        <v/>
      </c>
      <c r="T114" s="672" t="str">
        <f t="shared" si="472"/>
        <v/>
      </c>
      <c r="U114" s="672" t="str">
        <f t="shared" si="473"/>
        <v/>
      </c>
      <c r="V114" s="672" t="str">
        <f t="shared" si="474"/>
        <v/>
      </c>
      <c r="W114" s="672" t="str">
        <f t="shared" si="475"/>
        <v/>
      </c>
      <c r="X114" s="687" t="str">
        <f t="shared" si="476"/>
        <v/>
      </c>
      <c r="Y114" s="686" t="str">
        <f t="shared" si="378"/>
        <v/>
      </c>
      <c r="Z114" s="672" t="str">
        <f t="shared" si="485"/>
        <v/>
      </c>
      <c r="AA114" s="672" t="str">
        <f t="shared" si="485"/>
        <v/>
      </c>
      <c r="AB114" s="679" t="str">
        <f t="shared" si="485"/>
        <v/>
      </c>
      <c r="AC114" s="685" t="str">
        <f>_xlfn.IFNA(IF(INDEX('Tabela kolorów'!$A$1:$AP$42,MATCH(Z114,'Tabela kolorów'!$A$1:$AP$1,0),MATCH(AA114,'Tabela kolorów'!$A$1:$A$42,0))=1,"+","-"),"")</f>
        <v/>
      </c>
      <c r="AD114" s="10" t="str">
        <f>_xlfn.IFNA(IF(INDEX('Tabela kolorów'!$A$1:$AP$42,MATCH(Z114,'Tabela kolorów'!$A$1:$AP$1,0),MATCH(AB114,'Tabela kolorów'!$A$1:$A$42,0))=1,"+","-"),"")</f>
        <v/>
      </c>
      <c r="AE114" s="10" t="str">
        <f>_xlfn.IFNA(IF(INDEX('Tabela kolorów'!$A$1:$AP$42,MATCH(AA114,'Tabela kolorów'!$A$1:$AP$1,0),MATCH(AB114,'Tabela kolorów'!$A$1:$A$42,0))=1,"+","-"),"")</f>
        <v/>
      </c>
      <c r="AF114" s="679" t="str">
        <f t="shared" si="379"/>
        <v/>
      </c>
      <c r="AG114" s="688" t="str">
        <f t="shared" si="477"/>
        <v/>
      </c>
      <c r="AH114" s="701" t="str">
        <f t="shared" si="478"/>
        <v/>
      </c>
      <c r="BG114" s="392"/>
      <c r="BH114">
        <v>4</v>
      </c>
      <c r="BI114" t="str">
        <f t="shared" ca="1" si="486"/>
        <v/>
      </c>
      <c r="BJ114" t="str">
        <f ca="1">_xlfn.IFNA(IF(VLOOKUP($BI114,Tabela1[#All],6,FALSE)&lt;&gt;0,VLOOKUP($BI114,Tabela1[#All],6,FALSE),""),"")</f>
        <v/>
      </c>
      <c r="BK114" t="str">
        <f ca="1">_xlfn.IFNA(IF(VLOOKUP($BI114,Tabela1[#All],7,FALSE)&lt;&gt;0,VLOOKUP($BI114,Tabela1[#All],7,FALSE),""),"")</f>
        <v/>
      </c>
      <c r="BL114" t="str">
        <f ca="1">_xlfn.IFNA(IF(VLOOKUP($BI114,Tabela1[#All],8,FALSE)&lt;&gt;0,VLOOKUP($BI114,Tabela1[#All],8,FALSE),""),"")</f>
        <v/>
      </c>
      <c r="BM114" t="str">
        <f ca="1">_xlfn.IFNA(IF(VLOOKUP($BI114,Tabela1[#All],10,FALSE)&lt;&gt;"0",VLOOKUP($BI114,Tabela1[#All],10,FALSE),""),"")</f>
        <v/>
      </c>
      <c r="BN114" t="str">
        <f t="shared" ca="1" si="416"/>
        <v/>
      </c>
      <c r="BO114" t="str">
        <f t="shared" ca="1" si="417"/>
        <v/>
      </c>
      <c r="BP114" t="str">
        <f t="shared" ca="1" si="418"/>
        <v/>
      </c>
      <c r="BQ114" t="str">
        <f t="shared" ca="1" si="419"/>
        <v/>
      </c>
      <c r="BR114" t="str">
        <f t="shared" ca="1" si="420"/>
        <v/>
      </c>
      <c r="BS114" t="str">
        <f t="shared" ca="1" si="421"/>
        <v/>
      </c>
      <c r="BT114" t="str">
        <f t="shared" ca="1" si="422"/>
        <v/>
      </c>
      <c r="BU114" t="str">
        <f t="shared" ca="1" si="356"/>
        <v/>
      </c>
      <c r="BV114" t="str">
        <f t="shared" ca="1" si="479"/>
        <v/>
      </c>
      <c r="BW114" t="str">
        <f t="shared" ca="1" si="479"/>
        <v/>
      </c>
      <c r="BX114" t="str">
        <f t="shared" ca="1" si="479"/>
        <v/>
      </c>
      <c r="BY114" t="str">
        <f ca="1">_xlfn.IFNA(IF(INDEX('Tabela kolorów'!$A$1:$AP$42,MATCH(BV114,'Tabela kolorów'!$A$1:$AP$1,0),MATCH(BW114,'Tabela kolorów'!$A$1:$A$42,0))=1,"+","-"),"")</f>
        <v/>
      </c>
      <c r="BZ114" s="1" t="str">
        <f ca="1">_xlfn.IFNA(IF(INDEX('Tabela kolorów'!$A$1:$AP$42,MATCH(BV114,'Tabela kolorów'!$A$1:$AP$1,0),MATCH(BX114,'Tabela kolorów'!$A$1:$A$42,0))=1,"+","-"),"")</f>
        <v/>
      </c>
      <c r="CA114" s="1" t="str">
        <f ca="1">_xlfn.IFNA(IF(INDEX('Tabela kolorów'!$A$1:$AP$42,MATCH(BW114,'Tabela kolorów'!$A$1:$AP$1,0),MATCH(BX114,'Tabela kolorów'!$A$1:$A$42,0))=1,"+","-"),"")</f>
        <v/>
      </c>
      <c r="CB114" t="str">
        <f t="shared" ca="1" si="357"/>
        <v/>
      </c>
      <c r="CC114" t="str">
        <f t="shared" ca="1" si="423"/>
        <v/>
      </c>
      <c r="CD114" t="str">
        <f t="shared" ca="1" si="424"/>
        <v/>
      </c>
      <c r="DB114">
        <v>4</v>
      </c>
      <c r="DC114" t="str">
        <f t="shared" ca="1" si="487"/>
        <v/>
      </c>
      <c r="DD114" t="str">
        <f ca="1">_xlfn.IFNA(IF(VLOOKUP($DC114,Tabela1[#All],6,FALSE)&lt;&gt;0,VLOOKUP($DC114,Tabela1[#All],6,FALSE),""),"")</f>
        <v/>
      </c>
      <c r="DE114" t="str">
        <f ca="1">_xlfn.IFNA(IF(VLOOKUP($DC114,Tabela1[#All],7,FALSE)&lt;&gt;0,VLOOKUP($DC114,Tabela1[#All],7,FALSE),""),"")</f>
        <v/>
      </c>
      <c r="DF114" t="str">
        <f ca="1">_xlfn.IFNA(IF(VLOOKUP($DC114,Tabela1[#All],8,FALSE)&lt;&gt;0,VLOOKUP($DC114,Tabela1[#All],8,FALSE),""),"")</f>
        <v/>
      </c>
      <c r="DG114" t="str">
        <f ca="1">_xlfn.IFNA(IF(VLOOKUP($DC114,Tabela1[#All],10,FALSE)&lt;&gt;"0",VLOOKUP($DC114,Tabela1[#All],10,FALSE),""),"")</f>
        <v/>
      </c>
      <c r="DH114" t="str">
        <f t="shared" ca="1" si="425"/>
        <v/>
      </c>
      <c r="DI114" t="str">
        <f t="shared" ca="1" si="426"/>
        <v/>
      </c>
      <c r="DJ114" t="str">
        <f t="shared" ca="1" si="427"/>
        <v/>
      </c>
      <c r="DK114" t="str">
        <f t="shared" ca="1" si="428"/>
        <v/>
      </c>
      <c r="DL114" t="str">
        <f t="shared" ca="1" si="429"/>
        <v/>
      </c>
      <c r="DM114" t="str">
        <f t="shared" ca="1" si="430"/>
        <v/>
      </c>
      <c r="DN114" t="str">
        <f t="shared" ca="1" si="431"/>
        <v/>
      </c>
      <c r="DO114" t="str">
        <f t="shared" ca="1" si="382"/>
        <v/>
      </c>
      <c r="DP114" t="str">
        <f t="shared" ca="1" si="480"/>
        <v/>
      </c>
      <c r="DQ114" t="str">
        <f t="shared" ca="1" si="480"/>
        <v/>
      </c>
      <c r="DR114" t="str">
        <f t="shared" ca="1" si="480"/>
        <v/>
      </c>
      <c r="DS114" t="str">
        <f ca="1">_xlfn.IFNA(IF(INDEX('Tabela kolorów'!$A$1:$AP$42,MATCH(DP114,'Tabela kolorów'!$A$1:$AP$1,0),MATCH(DQ114,'Tabela kolorów'!$A$1:$A$42,0))=1,"+","-"),"")</f>
        <v/>
      </c>
      <c r="DT114" s="1" t="str">
        <f ca="1">_xlfn.IFNA(IF(INDEX('Tabela kolorów'!$A$1:$AP$42,MATCH(DP114,'Tabela kolorów'!$A$1:$AP$1,0),MATCH(DR114,'Tabela kolorów'!$A$1:$A$42,0))=1,"+","-"),"")</f>
        <v/>
      </c>
      <c r="DU114" s="1" t="str">
        <f ca="1">_xlfn.IFNA(IF(INDEX('Tabela kolorów'!$A$1:$AP$42,MATCH(DQ114,'Tabela kolorów'!$A$1:$AP$1,0),MATCH(DR114,'Tabela kolorów'!$A$1:$A$42,0))=1,"+","-"),"")</f>
        <v/>
      </c>
      <c r="DV114" t="str">
        <f t="shared" ca="1" si="358"/>
        <v/>
      </c>
      <c r="DW114" t="str">
        <f t="shared" ca="1" si="432"/>
        <v/>
      </c>
      <c r="DX114" t="str">
        <f t="shared" ca="1" si="433"/>
        <v/>
      </c>
      <c r="EV114">
        <v>4</v>
      </c>
      <c r="EW114" t="str">
        <f t="shared" ca="1" si="488"/>
        <v/>
      </c>
      <c r="EX114" t="str">
        <f ca="1">_xlfn.IFNA(IF(VLOOKUP($EW114,Tabela1[#All],6,FALSE)&lt;&gt;0,VLOOKUP($EW114,Tabela1[#All],6,FALSE),""),"")</f>
        <v/>
      </c>
      <c r="EY114" t="str">
        <f ca="1">_xlfn.IFNA(IF(VLOOKUP($EW114,Tabela1[#All],7,FALSE)&lt;&gt;0,VLOOKUP($EW114,Tabela1[#All],7,FALSE),""),"")</f>
        <v/>
      </c>
      <c r="EZ114" t="str">
        <f ca="1">_xlfn.IFNA(IF(VLOOKUP($EW114,Tabela1[#All],8,FALSE)&lt;&gt;0,VLOOKUP($EW114,Tabela1[#All],8,FALSE),""),"")</f>
        <v/>
      </c>
      <c r="FA114" t="str">
        <f ca="1">_xlfn.IFNA(IF(VLOOKUP($EW114,Tabela1[#All],10,FALSE)&lt;&gt;"0",VLOOKUP($EW114,Tabela1[#All],10,FALSE),""),"")</f>
        <v/>
      </c>
      <c r="FB114" t="str">
        <f t="shared" ca="1" si="434"/>
        <v/>
      </c>
      <c r="FC114" t="str">
        <f t="shared" ca="1" si="435"/>
        <v/>
      </c>
      <c r="FD114" t="str">
        <f t="shared" ca="1" si="436"/>
        <v/>
      </c>
      <c r="FE114" t="str">
        <f t="shared" ca="1" si="437"/>
        <v/>
      </c>
      <c r="FF114" t="str">
        <f t="shared" ca="1" si="438"/>
        <v/>
      </c>
      <c r="FG114" t="str">
        <f t="shared" ca="1" si="439"/>
        <v/>
      </c>
      <c r="FH114" t="str">
        <f t="shared" ca="1" si="440"/>
        <v/>
      </c>
      <c r="FI114" t="str">
        <f t="shared" ca="1" si="359"/>
        <v/>
      </c>
      <c r="FJ114" t="str">
        <f t="shared" ca="1" si="481"/>
        <v/>
      </c>
      <c r="FK114" t="str">
        <f t="shared" ca="1" si="481"/>
        <v/>
      </c>
      <c r="FL114" t="str">
        <f t="shared" ca="1" si="481"/>
        <v/>
      </c>
      <c r="FM114" t="str">
        <f ca="1">_xlfn.IFNA(IF(INDEX('Tabela kolorów'!$A$1:$AP$42,MATCH(FJ114,'Tabela kolorów'!$A$1:$AP$1,0),MATCH(FK114,'Tabela kolorów'!$A$1:$A$42,0))=1,"+","-"),"")</f>
        <v/>
      </c>
      <c r="FN114" s="1" t="str">
        <f ca="1">_xlfn.IFNA(IF(INDEX('Tabela kolorów'!$A$1:$AP$42,MATCH(FJ114,'Tabela kolorów'!$A$1:$AP$1,0),MATCH(FL114,'Tabela kolorów'!$A$1:$A$42,0))=1,"+","-"),"")</f>
        <v/>
      </c>
      <c r="FO114" s="1" t="str">
        <f ca="1">_xlfn.IFNA(IF(INDEX('Tabela kolorów'!$A$1:$AP$42,MATCH(FK114,'Tabela kolorów'!$A$1:$AP$1,0),MATCH(FL114,'Tabela kolorów'!$A$1:$A$42,0))=1,"+","-"),"")</f>
        <v/>
      </c>
      <c r="FP114" t="str">
        <f t="shared" ca="1" si="375"/>
        <v/>
      </c>
      <c r="FQ114" t="str">
        <f t="shared" ca="1" si="441"/>
        <v/>
      </c>
      <c r="FR114" t="str">
        <f t="shared" ca="1" si="442"/>
        <v/>
      </c>
      <c r="GP114">
        <v>4</v>
      </c>
      <c r="GQ114" t="str">
        <f t="shared" ca="1" si="489"/>
        <v/>
      </c>
      <c r="GR114" t="str">
        <f ca="1">_xlfn.IFNA(IF(VLOOKUP($GQ114,Tabela1[#All],6,FALSE)&lt;&gt;0,VLOOKUP($GQ114,Tabela1[#All],6,FALSE),""),"")</f>
        <v/>
      </c>
      <c r="GS114" t="str">
        <f ca="1">_xlfn.IFNA(IF(VLOOKUP($GQ114,Tabela1[#All],7,FALSE)&lt;&gt;0,VLOOKUP($GQ114,Tabela1[#All],7,FALSE),""),"")</f>
        <v/>
      </c>
      <c r="GT114" t="str">
        <f ca="1">_xlfn.IFNA(IF(VLOOKUP($GQ114,Tabela1[#All],8,FALSE)&lt;&gt;0,VLOOKUP($GQ114,Tabela1[#All],8,FALSE),""),"")</f>
        <v/>
      </c>
      <c r="GU114" t="str">
        <f ca="1">_xlfn.IFNA(IF(VLOOKUP($GQ114,Tabela1[#All],10,FALSE)&lt;&gt;"0",VLOOKUP($GQ114,Tabela1[#All],10,FALSE),""),"")</f>
        <v/>
      </c>
      <c r="GV114" t="str">
        <f t="shared" ca="1" si="443"/>
        <v/>
      </c>
      <c r="GW114" t="str">
        <f t="shared" ca="1" si="444"/>
        <v/>
      </c>
      <c r="GX114" t="str">
        <f t="shared" ca="1" si="445"/>
        <v/>
      </c>
      <c r="GY114" t="str">
        <f t="shared" ca="1" si="446"/>
        <v/>
      </c>
      <c r="GZ114" t="str">
        <f t="shared" ca="1" si="447"/>
        <v/>
      </c>
      <c r="HA114" t="str">
        <f t="shared" ca="1" si="448"/>
        <v/>
      </c>
      <c r="HB114" t="str">
        <f t="shared" ca="1" si="449"/>
        <v/>
      </c>
      <c r="HC114" t="str">
        <f t="shared" ca="1" si="360"/>
        <v/>
      </c>
      <c r="HD114" t="str">
        <f t="shared" ca="1" si="482"/>
        <v/>
      </c>
      <c r="HE114" t="str">
        <f t="shared" ca="1" si="482"/>
        <v/>
      </c>
      <c r="HF114" t="str">
        <f t="shared" ca="1" si="482"/>
        <v/>
      </c>
      <c r="HG114" t="str">
        <f ca="1">_xlfn.IFNA(IF(INDEX('Tabela kolorów'!$A$1:$AP$42,MATCH(HD114,'Tabela kolorów'!$A$1:$AP$1,0),MATCH(HE114,'Tabela kolorów'!$A$1:$A$42,0))=1,"+","-"),"")</f>
        <v/>
      </c>
      <c r="HH114" s="1" t="str">
        <f ca="1">_xlfn.IFNA(IF(INDEX('Tabela kolorów'!$A$1:$AP$42,MATCH(HD114,'Tabela kolorów'!$A$1:$AP$1,0),MATCH(HF114,'Tabela kolorów'!$A$1:$A$42,0))=1,"+","-"),"")</f>
        <v/>
      </c>
      <c r="HI114" s="1" t="str">
        <f ca="1">_xlfn.IFNA(IF(INDEX('Tabela kolorów'!$A$1:$AP$42,MATCH(HE114,'Tabela kolorów'!$A$1:$AP$1,0),MATCH(HF114,'Tabela kolorów'!$A$1:$A$42,0))=1,"+","-"),"")</f>
        <v/>
      </c>
      <c r="HJ114" t="str">
        <f t="shared" ca="1" si="376"/>
        <v/>
      </c>
      <c r="HK114" t="str">
        <f t="shared" ca="1" si="450"/>
        <v/>
      </c>
      <c r="HL114" t="str">
        <f t="shared" ca="1" si="451"/>
        <v/>
      </c>
      <c r="IJ114">
        <v>4</v>
      </c>
      <c r="IK114" t="str">
        <f t="shared" ca="1" si="490"/>
        <v/>
      </c>
      <c r="IL114" t="str">
        <f ca="1">_xlfn.IFNA(IF(VLOOKUP($IK114,Tabela1[#All],6,FALSE)&lt;&gt;0,VLOOKUP($IK114,Tabela1[#All],6,FALSE),""),"")</f>
        <v/>
      </c>
      <c r="IM114" t="str">
        <f ca="1">_xlfn.IFNA(IF(VLOOKUP($IK114,Tabela1[#All],7,FALSE)&lt;&gt;0,VLOOKUP($IK114,Tabela1[#All],7,FALSE),""),"")</f>
        <v/>
      </c>
      <c r="IN114" t="str">
        <f ca="1">_xlfn.IFNA(IF(VLOOKUP($IK114,Tabela1[#All],8,FALSE)&lt;&gt;0,VLOOKUP($IK114,Tabela1[#All],8,FALSE),""),"")</f>
        <v/>
      </c>
      <c r="IO114" t="str">
        <f ca="1">_xlfn.IFNA(IF(VLOOKUP($IK114,Tabela1[#All],10,FALSE)&lt;&gt;"0",VLOOKUP($IK114,Tabela1[#All],10,FALSE),""),"")</f>
        <v/>
      </c>
      <c r="IP114" t="str">
        <f t="shared" ca="1" si="452"/>
        <v/>
      </c>
      <c r="IQ114" t="str">
        <f t="shared" ca="1" si="453"/>
        <v/>
      </c>
      <c r="IR114" t="str">
        <f t="shared" ca="1" si="454"/>
        <v/>
      </c>
      <c r="IS114" t="str">
        <f t="shared" ca="1" si="455"/>
        <v/>
      </c>
      <c r="IT114" t="str">
        <f t="shared" ca="1" si="456"/>
        <v/>
      </c>
      <c r="IU114" t="str">
        <f t="shared" ca="1" si="457"/>
        <v/>
      </c>
      <c r="IV114" t="str">
        <f t="shared" ca="1" si="458"/>
        <v/>
      </c>
      <c r="IW114" t="str">
        <f t="shared" ca="1" si="361"/>
        <v/>
      </c>
      <c r="IX114" t="str">
        <f t="shared" ca="1" si="483"/>
        <v/>
      </c>
      <c r="IY114" t="str">
        <f t="shared" ca="1" si="483"/>
        <v/>
      </c>
      <c r="IZ114" t="str">
        <f t="shared" ca="1" si="483"/>
        <v/>
      </c>
      <c r="JA114" t="str">
        <f ca="1">_xlfn.IFNA(IF(INDEX('Tabela kolorów'!$A$1:$AP$42,MATCH(IX114,'Tabela kolorów'!$A$1:$AP$1,0),MATCH(IY114,'Tabela kolorów'!$A$1:$A$42,0))=1,"+","-"),"")</f>
        <v/>
      </c>
      <c r="JB114" s="1" t="str">
        <f ca="1">_xlfn.IFNA(IF(INDEX('Tabela kolorów'!$A$1:$AP$42,MATCH(IX114,'Tabela kolorów'!$A$1:$AP$1,0),MATCH(IZ114,'Tabela kolorów'!$A$1:$A$42,0))=1,"+","-"),"")</f>
        <v/>
      </c>
      <c r="JC114" s="1" t="str">
        <f ca="1">_xlfn.IFNA(IF(INDEX('Tabela kolorów'!$A$1:$AP$42,MATCH(IY114,'Tabela kolorów'!$A$1:$AP$1,0),MATCH(IZ114,'Tabela kolorów'!$A$1:$A$42,0))=1,"+","-"),"")</f>
        <v/>
      </c>
      <c r="JD114" t="str">
        <f t="shared" ca="1" si="377"/>
        <v/>
      </c>
      <c r="JE114" t="str">
        <f t="shared" ca="1" si="459"/>
        <v/>
      </c>
      <c r="JF114" t="str">
        <f t="shared" ca="1" si="460"/>
        <v/>
      </c>
      <c r="KD114">
        <v>4</v>
      </c>
      <c r="KE114" t="str">
        <f t="shared" ca="1" si="491"/>
        <v/>
      </c>
      <c r="KF114" t="str">
        <f ca="1">_xlfn.IFNA(IF(VLOOKUP($KE114,Tabela1[#All],6,FALSE)&lt;&gt;0,VLOOKUP($KE114,Tabela1[#All],6,FALSE),""),"")</f>
        <v/>
      </c>
      <c r="KG114" t="str">
        <f ca="1">_xlfn.IFNA(IF(VLOOKUP($KE114,Tabela1[#All],7,FALSE)&lt;&gt;0,VLOOKUP($KE114,Tabela1[#All],7,FALSE),""),"")</f>
        <v/>
      </c>
      <c r="KH114" t="str">
        <f ca="1">_xlfn.IFNA(IF(VLOOKUP($KE114,Tabela1[#All],8,FALSE)&lt;&gt;0,VLOOKUP($KE114,Tabela1[#All],8,FALSE),""),"")</f>
        <v/>
      </c>
      <c r="KI114" t="str">
        <f ca="1">_xlfn.IFNA(IF(VLOOKUP($KE114,Tabela1[#All],10,FALSE)&lt;&gt;"0",VLOOKUP($KE114,Tabela1[#All],10,FALSE),""),"")</f>
        <v/>
      </c>
      <c r="KJ114" t="str">
        <f t="shared" ca="1" si="467"/>
        <v/>
      </c>
      <c r="KK114" t="str">
        <f t="shared" ca="1" si="468"/>
        <v/>
      </c>
      <c r="KL114" t="str">
        <f t="shared" ca="1" si="469"/>
        <v/>
      </c>
      <c r="KM114" t="str">
        <f t="shared" ca="1" si="461"/>
        <v/>
      </c>
      <c r="KN114" t="str">
        <f t="shared" ca="1" si="462"/>
        <v/>
      </c>
      <c r="KO114" t="str">
        <f t="shared" ca="1" si="463"/>
        <v/>
      </c>
      <c r="KP114" t="str">
        <f t="shared" ca="1" si="464"/>
        <v/>
      </c>
      <c r="KQ114" t="str">
        <f t="shared" ca="1" si="365"/>
        <v/>
      </c>
      <c r="KR114" t="str">
        <f t="shared" ca="1" si="484"/>
        <v/>
      </c>
      <c r="KS114" t="str">
        <f t="shared" ca="1" si="484"/>
        <v/>
      </c>
      <c r="KT114" t="str">
        <f t="shared" ca="1" si="484"/>
        <v/>
      </c>
      <c r="KU114" t="str">
        <f ca="1">_xlfn.IFNA(IF(INDEX('Tabela kolorów'!$A$1:$AP$42,MATCH(KR114,'Tabela kolorów'!$A$1:$AP$1,0),MATCH(KS114,'Tabela kolorów'!$A$1:$A$42,0))=1,"+","-"),"")</f>
        <v/>
      </c>
      <c r="KV114" s="1" t="str">
        <f ca="1">_xlfn.IFNA(IF(INDEX('Tabela kolorów'!$A$1:$AP$42,MATCH(KR114,'Tabela kolorów'!$A$1:$AP$1,0),MATCH(KT114,'Tabela kolorów'!$A$1:$A$42,0))=1,"+","-"),"")</f>
        <v/>
      </c>
      <c r="KW114" s="1" t="str">
        <f ca="1">_xlfn.IFNA(IF(INDEX('Tabela kolorów'!$A$1:$AP$42,MATCH(KS114,'Tabela kolorów'!$A$1:$AP$1,0),MATCH(KT114,'Tabela kolorów'!$A$1:$A$42,0))=1,"+","-"),"")</f>
        <v/>
      </c>
      <c r="KX114" t="str">
        <f t="shared" ca="1" si="380"/>
        <v/>
      </c>
      <c r="KY114" t="str">
        <f t="shared" ca="1" si="465"/>
        <v/>
      </c>
      <c r="KZ114" t="str">
        <f t="shared" ca="1" si="466"/>
        <v/>
      </c>
    </row>
    <row r="115" spans="12:312" x14ac:dyDescent="0.3">
      <c r="L115" s="679">
        <v>3</v>
      </c>
      <c r="N115" s="672" t="str">
        <f>_xlfn.IFNA(IF(VLOOKUP($M115,Tabela1[#All],6,FALSE)&lt;&gt;0,VLOOKUP($M115,Tabela1[#All],6,FALSE),""),"")</f>
        <v/>
      </c>
      <c r="O115" s="672" t="str">
        <f>_xlfn.IFNA(IF(VLOOKUP($M115,Tabela1[#All],7,FALSE)&lt;&gt;0,VLOOKUP($M115,Tabela1[#All],7,FALSE),""),"")</f>
        <v/>
      </c>
      <c r="P115" s="672" t="str">
        <f>_xlfn.IFNA(IF(VLOOKUP($M115,Tabela1[#All],8,FALSE)&lt;&gt;0,VLOOKUP($M115,Tabela1[#All],8,FALSE),""),"")</f>
        <v/>
      </c>
      <c r="Q115" s="684" t="str">
        <f>_xlfn.IFNA(IF(VLOOKUP($M115,Tabela1[#All],10,FALSE)&lt;&gt;"0",VLOOKUP($M115,Tabela1[#All],10,FALSE),""),"")</f>
        <v/>
      </c>
      <c r="R115" s="686" t="str">
        <f t="shared" si="470"/>
        <v/>
      </c>
      <c r="S115" s="672" t="str">
        <f t="shared" si="471"/>
        <v/>
      </c>
      <c r="T115" s="672" t="str">
        <f t="shared" si="472"/>
        <v/>
      </c>
      <c r="U115" s="672" t="str">
        <f t="shared" si="473"/>
        <v/>
      </c>
      <c r="V115" s="672" t="str">
        <f t="shared" si="474"/>
        <v/>
      </c>
      <c r="W115" s="672" t="str">
        <f t="shared" si="475"/>
        <v/>
      </c>
      <c r="X115" s="687" t="str">
        <f t="shared" si="476"/>
        <v/>
      </c>
      <c r="Y115" s="686" t="str">
        <f t="shared" si="378"/>
        <v/>
      </c>
      <c r="Z115" s="672" t="str">
        <f t="shared" si="485"/>
        <v/>
      </c>
      <c r="AA115" s="672" t="str">
        <f t="shared" si="485"/>
        <v/>
      </c>
      <c r="AB115" s="679" t="str">
        <f t="shared" si="485"/>
        <v/>
      </c>
      <c r="AC115" s="685" t="str">
        <f>_xlfn.IFNA(IF(INDEX('Tabela kolorów'!$A$1:$AP$42,MATCH(Z115,'Tabela kolorów'!$A$1:$AP$1,0),MATCH(AA115,'Tabela kolorów'!$A$1:$A$42,0))=1,"+","-"),"")</f>
        <v/>
      </c>
      <c r="AD115" s="10" t="str">
        <f>_xlfn.IFNA(IF(INDEX('Tabela kolorów'!$A$1:$AP$42,MATCH(Z115,'Tabela kolorów'!$A$1:$AP$1,0),MATCH(AB115,'Tabela kolorów'!$A$1:$A$42,0))=1,"+","-"),"")</f>
        <v/>
      </c>
      <c r="AE115" s="10" t="str">
        <f>_xlfn.IFNA(IF(INDEX('Tabela kolorów'!$A$1:$AP$42,MATCH(AA115,'Tabela kolorów'!$A$1:$AP$1,0),MATCH(AB115,'Tabela kolorów'!$A$1:$A$42,0))=1,"+","-"),"")</f>
        <v/>
      </c>
      <c r="AF115" s="679" t="str">
        <f t="shared" si="379"/>
        <v/>
      </c>
      <c r="AG115" s="688" t="str">
        <f t="shared" si="477"/>
        <v/>
      </c>
      <c r="AH115" s="701" t="str">
        <f t="shared" si="478"/>
        <v/>
      </c>
      <c r="BG115" s="392"/>
      <c r="BH115">
        <v>5</v>
      </c>
      <c r="BI115" t="str">
        <f t="shared" ca="1" si="486"/>
        <v/>
      </c>
      <c r="BJ115" t="str">
        <f ca="1">_xlfn.IFNA(IF(VLOOKUP($BI115,Tabela1[#All],6,FALSE)&lt;&gt;0,VLOOKUP($BI115,Tabela1[#All],6,FALSE),""),"")</f>
        <v/>
      </c>
      <c r="BK115" t="str">
        <f ca="1">_xlfn.IFNA(IF(VLOOKUP($BI115,Tabela1[#All],7,FALSE)&lt;&gt;0,VLOOKUP($BI115,Tabela1[#All],7,FALSE),""),"")</f>
        <v/>
      </c>
      <c r="BL115" t="str">
        <f ca="1">_xlfn.IFNA(IF(VLOOKUP($BI115,Tabela1[#All],8,FALSE)&lt;&gt;0,VLOOKUP($BI115,Tabela1[#All],8,FALSE),""),"")</f>
        <v/>
      </c>
      <c r="BM115" t="str">
        <f ca="1">_xlfn.IFNA(IF(VLOOKUP($BI115,Tabela1[#All],10,FALSE)&lt;&gt;"0",VLOOKUP($BI115,Tabela1[#All],10,FALSE),""),"")</f>
        <v/>
      </c>
      <c r="BN115" t="str">
        <f t="shared" ca="1" si="416"/>
        <v/>
      </c>
      <c r="BO115" t="str">
        <f t="shared" ca="1" si="417"/>
        <v/>
      </c>
      <c r="BP115" t="str">
        <f t="shared" ca="1" si="418"/>
        <v/>
      </c>
      <c r="BQ115" t="str">
        <f t="shared" ca="1" si="419"/>
        <v/>
      </c>
      <c r="BR115" t="str">
        <f t="shared" ca="1" si="420"/>
        <v/>
      </c>
      <c r="BS115" t="str">
        <f t="shared" ca="1" si="421"/>
        <v/>
      </c>
      <c r="BT115" t="str">
        <f t="shared" ca="1" si="422"/>
        <v/>
      </c>
      <c r="BU115" t="str">
        <f t="shared" ca="1" si="356"/>
        <v/>
      </c>
      <c r="BV115" t="str">
        <f t="shared" ca="1" si="479"/>
        <v/>
      </c>
      <c r="BW115" t="str">
        <f t="shared" ca="1" si="479"/>
        <v/>
      </c>
      <c r="BX115" t="str">
        <f t="shared" ca="1" si="479"/>
        <v/>
      </c>
      <c r="BY115" t="str">
        <f ca="1">_xlfn.IFNA(IF(INDEX('Tabela kolorów'!$A$1:$AP$42,MATCH(BV115,'Tabela kolorów'!$A$1:$AP$1,0),MATCH(BW115,'Tabela kolorów'!$A$1:$A$42,0))=1,"+","-"),"")</f>
        <v/>
      </c>
      <c r="BZ115" s="1" t="str">
        <f ca="1">_xlfn.IFNA(IF(INDEX('Tabela kolorów'!$A$1:$AP$42,MATCH(BV115,'Tabela kolorów'!$A$1:$AP$1,0),MATCH(BX115,'Tabela kolorów'!$A$1:$A$42,0))=1,"+","-"),"")</f>
        <v/>
      </c>
      <c r="CA115" s="1" t="str">
        <f ca="1">_xlfn.IFNA(IF(INDEX('Tabela kolorów'!$A$1:$AP$42,MATCH(BW115,'Tabela kolorów'!$A$1:$AP$1,0),MATCH(BX115,'Tabela kolorów'!$A$1:$A$42,0))=1,"+","-"),"")</f>
        <v/>
      </c>
      <c r="CB115" t="str">
        <f t="shared" ca="1" si="357"/>
        <v/>
      </c>
      <c r="CC115" t="str">
        <f t="shared" ca="1" si="423"/>
        <v/>
      </c>
      <c r="CD115" t="str">
        <f t="shared" ca="1" si="424"/>
        <v/>
      </c>
      <c r="DB115">
        <v>5</v>
      </c>
      <c r="DC115" t="str">
        <f t="shared" ca="1" si="487"/>
        <v/>
      </c>
      <c r="DD115" t="str">
        <f ca="1">_xlfn.IFNA(IF(VLOOKUP($DC115,Tabela1[#All],6,FALSE)&lt;&gt;0,VLOOKUP($DC115,Tabela1[#All],6,FALSE),""),"")</f>
        <v/>
      </c>
      <c r="DE115" t="str">
        <f ca="1">_xlfn.IFNA(IF(VLOOKUP($DC115,Tabela1[#All],7,FALSE)&lt;&gt;0,VLOOKUP($DC115,Tabela1[#All],7,FALSE),""),"")</f>
        <v/>
      </c>
      <c r="DF115" t="str">
        <f ca="1">_xlfn.IFNA(IF(VLOOKUP($DC115,Tabela1[#All],8,FALSE)&lt;&gt;0,VLOOKUP($DC115,Tabela1[#All],8,FALSE),""),"")</f>
        <v/>
      </c>
      <c r="DG115" t="str">
        <f ca="1">_xlfn.IFNA(IF(VLOOKUP($DC115,Tabela1[#All],10,FALSE)&lt;&gt;"0",VLOOKUP($DC115,Tabela1[#All],10,FALSE),""),"")</f>
        <v/>
      </c>
      <c r="DH115" t="str">
        <f t="shared" ca="1" si="425"/>
        <v/>
      </c>
      <c r="DI115" t="str">
        <f t="shared" ca="1" si="426"/>
        <v/>
      </c>
      <c r="DJ115" t="str">
        <f t="shared" ca="1" si="427"/>
        <v/>
      </c>
      <c r="DK115" t="str">
        <f t="shared" ca="1" si="428"/>
        <v/>
      </c>
      <c r="DL115" t="str">
        <f t="shared" ca="1" si="429"/>
        <v/>
      </c>
      <c r="DM115" t="str">
        <f t="shared" ca="1" si="430"/>
        <v/>
      </c>
      <c r="DN115" t="str">
        <f t="shared" ca="1" si="431"/>
        <v/>
      </c>
      <c r="DO115" t="str">
        <f t="shared" ca="1" si="382"/>
        <v/>
      </c>
      <c r="DP115" t="str">
        <f t="shared" ca="1" si="480"/>
        <v/>
      </c>
      <c r="DQ115" t="str">
        <f t="shared" ca="1" si="480"/>
        <v/>
      </c>
      <c r="DR115" t="str">
        <f t="shared" ca="1" si="480"/>
        <v/>
      </c>
      <c r="DS115" t="str">
        <f ca="1">_xlfn.IFNA(IF(INDEX('Tabela kolorów'!$A$1:$AP$42,MATCH(DP115,'Tabela kolorów'!$A$1:$AP$1,0),MATCH(DQ115,'Tabela kolorów'!$A$1:$A$42,0))=1,"+","-"),"")</f>
        <v/>
      </c>
      <c r="DT115" s="1" t="str">
        <f ca="1">_xlfn.IFNA(IF(INDEX('Tabela kolorów'!$A$1:$AP$42,MATCH(DP115,'Tabela kolorów'!$A$1:$AP$1,0),MATCH(DR115,'Tabela kolorów'!$A$1:$A$42,0))=1,"+","-"),"")</f>
        <v/>
      </c>
      <c r="DU115" s="1" t="str">
        <f ca="1">_xlfn.IFNA(IF(INDEX('Tabela kolorów'!$A$1:$AP$42,MATCH(DQ115,'Tabela kolorów'!$A$1:$AP$1,0),MATCH(DR115,'Tabela kolorów'!$A$1:$A$42,0))=1,"+","-"),"")</f>
        <v/>
      </c>
      <c r="DV115" t="str">
        <f t="shared" ca="1" si="358"/>
        <v/>
      </c>
      <c r="DW115" t="str">
        <f t="shared" ca="1" si="432"/>
        <v/>
      </c>
      <c r="DX115" t="str">
        <f t="shared" ca="1" si="433"/>
        <v/>
      </c>
      <c r="EV115">
        <v>5</v>
      </c>
      <c r="EW115" t="str">
        <f t="shared" ca="1" si="488"/>
        <v/>
      </c>
      <c r="EX115" t="str">
        <f ca="1">_xlfn.IFNA(IF(VLOOKUP($EW115,Tabela1[#All],6,FALSE)&lt;&gt;0,VLOOKUP($EW115,Tabela1[#All],6,FALSE),""),"")</f>
        <v/>
      </c>
      <c r="EY115" t="str">
        <f ca="1">_xlfn.IFNA(IF(VLOOKUP($EW115,Tabela1[#All],7,FALSE)&lt;&gt;0,VLOOKUP($EW115,Tabela1[#All],7,FALSE),""),"")</f>
        <v/>
      </c>
      <c r="EZ115" t="str">
        <f ca="1">_xlfn.IFNA(IF(VLOOKUP($EW115,Tabela1[#All],8,FALSE)&lt;&gt;0,VLOOKUP($EW115,Tabela1[#All],8,FALSE),""),"")</f>
        <v/>
      </c>
      <c r="FA115" t="str">
        <f ca="1">_xlfn.IFNA(IF(VLOOKUP($EW115,Tabela1[#All],10,FALSE)&lt;&gt;"0",VLOOKUP($EW115,Tabela1[#All],10,FALSE),""),"")</f>
        <v/>
      </c>
      <c r="FB115" t="str">
        <f t="shared" ca="1" si="434"/>
        <v/>
      </c>
      <c r="FC115" t="str">
        <f t="shared" ca="1" si="435"/>
        <v/>
      </c>
      <c r="FD115" t="str">
        <f t="shared" ca="1" si="436"/>
        <v/>
      </c>
      <c r="FE115" t="str">
        <f t="shared" ca="1" si="437"/>
        <v/>
      </c>
      <c r="FF115" t="str">
        <f t="shared" ca="1" si="438"/>
        <v/>
      </c>
      <c r="FG115" t="str">
        <f t="shared" ca="1" si="439"/>
        <v/>
      </c>
      <c r="FH115" t="str">
        <f t="shared" ca="1" si="440"/>
        <v/>
      </c>
      <c r="FI115" t="str">
        <f t="shared" ca="1" si="359"/>
        <v/>
      </c>
      <c r="FJ115" t="str">
        <f t="shared" ca="1" si="481"/>
        <v/>
      </c>
      <c r="FK115" t="str">
        <f t="shared" ca="1" si="481"/>
        <v/>
      </c>
      <c r="FL115" t="str">
        <f t="shared" ca="1" si="481"/>
        <v/>
      </c>
      <c r="FM115" t="str">
        <f ca="1">_xlfn.IFNA(IF(INDEX('Tabela kolorów'!$A$1:$AP$42,MATCH(FJ115,'Tabela kolorów'!$A$1:$AP$1,0),MATCH(FK115,'Tabela kolorów'!$A$1:$A$42,0))=1,"+","-"),"")</f>
        <v/>
      </c>
      <c r="FN115" s="1" t="str">
        <f ca="1">_xlfn.IFNA(IF(INDEX('Tabela kolorów'!$A$1:$AP$42,MATCH(FJ115,'Tabela kolorów'!$A$1:$AP$1,0),MATCH(FL115,'Tabela kolorów'!$A$1:$A$42,0))=1,"+","-"),"")</f>
        <v/>
      </c>
      <c r="FO115" s="1" t="str">
        <f ca="1">_xlfn.IFNA(IF(INDEX('Tabela kolorów'!$A$1:$AP$42,MATCH(FK115,'Tabela kolorów'!$A$1:$AP$1,0),MATCH(FL115,'Tabela kolorów'!$A$1:$A$42,0))=1,"+","-"),"")</f>
        <v/>
      </c>
      <c r="FP115" t="str">
        <f t="shared" ca="1" si="375"/>
        <v/>
      </c>
      <c r="FQ115" t="str">
        <f t="shared" ca="1" si="441"/>
        <v/>
      </c>
      <c r="FR115" t="str">
        <f t="shared" ca="1" si="442"/>
        <v/>
      </c>
      <c r="GP115">
        <v>5</v>
      </c>
      <c r="GQ115" t="str">
        <f t="shared" ca="1" si="489"/>
        <v/>
      </c>
      <c r="GR115" t="str">
        <f ca="1">_xlfn.IFNA(IF(VLOOKUP($GQ115,Tabela1[#All],6,FALSE)&lt;&gt;0,VLOOKUP($GQ115,Tabela1[#All],6,FALSE),""),"")</f>
        <v/>
      </c>
      <c r="GS115" t="str">
        <f ca="1">_xlfn.IFNA(IF(VLOOKUP($GQ115,Tabela1[#All],7,FALSE)&lt;&gt;0,VLOOKUP($GQ115,Tabela1[#All],7,FALSE),""),"")</f>
        <v/>
      </c>
      <c r="GT115" t="str">
        <f ca="1">_xlfn.IFNA(IF(VLOOKUP($GQ115,Tabela1[#All],8,FALSE)&lt;&gt;0,VLOOKUP($GQ115,Tabela1[#All],8,FALSE),""),"")</f>
        <v/>
      </c>
      <c r="GU115" t="str">
        <f ca="1">_xlfn.IFNA(IF(VLOOKUP($GQ115,Tabela1[#All],10,FALSE)&lt;&gt;"0",VLOOKUP($GQ115,Tabela1[#All],10,FALSE),""),"")</f>
        <v/>
      </c>
      <c r="GV115" t="str">
        <f t="shared" ca="1" si="443"/>
        <v/>
      </c>
      <c r="GW115" t="str">
        <f t="shared" ca="1" si="444"/>
        <v/>
      </c>
      <c r="GX115" t="str">
        <f t="shared" ca="1" si="445"/>
        <v/>
      </c>
      <c r="GY115" t="str">
        <f t="shared" ca="1" si="446"/>
        <v/>
      </c>
      <c r="GZ115" t="str">
        <f t="shared" ca="1" si="447"/>
        <v/>
      </c>
      <c r="HA115" t="str">
        <f t="shared" ca="1" si="448"/>
        <v/>
      </c>
      <c r="HB115" t="str">
        <f t="shared" ca="1" si="449"/>
        <v/>
      </c>
      <c r="HC115" t="str">
        <f t="shared" ca="1" si="360"/>
        <v/>
      </c>
      <c r="HD115" t="str">
        <f t="shared" ca="1" si="482"/>
        <v/>
      </c>
      <c r="HE115" t="str">
        <f t="shared" ca="1" si="482"/>
        <v/>
      </c>
      <c r="HF115" t="str">
        <f t="shared" ca="1" si="482"/>
        <v/>
      </c>
      <c r="HG115" t="str">
        <f ca="1">_xlfn.IFNA(IF(INDEX('Tabela kolorów'!$A$1:$AP$42,MATCH(HD115,'Tabela kolorów'!$A$1:$AP$1,0),MATCH(HE115,'Tabela kolorów'!$A$1:$A$42,0))=1,"+","-"),"")</f>
        <v/>
      </c>
      <c r="HH115" s="1" t="str">
        <f ca="1">_xlfn.IFNA(IF(INDEX('Tabela kolorów'!$A$1:$AP$42,MATCH(HD115,'Tabela kolorów'!$A$1:$AP$1,0),MATCH(HF115,'Tabela kolorów'!$A$1:$A$42,0))=1,"+","-"),"")</f>
        <v/>
      </c>
      <c r="HI115" s="1" t="str">
        <f ca="1">_xlfn.IFNA(IF(INDEX('Tabela kolorów'!$A$1:$AP$42,MATCH(HE115,'Tabela kolorów'!$A$1:$AP$1,0),MATCH(HF115,'Tabela kolorów'!$A$1:$A$42,0))=1,"+","-"),"")</f>
        <v/>
      </c>
      <c r="HJ115" t="str">
        <f t="shared" ca="1" si="376"/>
        <v/>
      </c>
      <c r="HK115" t="str">
        <f t="shared" ca="1" si="450"/>
        <v/>
      </c>
      <c r="HL115" t="str">
        <f t="shared" ca="1" si="451"/>
        <v/>
      </c>
      <c r="IJ115">
        <v>5</v>
      </c>
      <c r="IK115" t="str">
        <f t="shared" ca="1" si="490"/>
        <v/>
      </c>
      <c r="IL115" t="str">
        <f ca="1">_xlfn.IFNA(IF(VLOOKUP($IK115,Tabela1[#All],6,FALSE)&lt;&gt;0,VLOOKUP($IK115,Tabela1[#All],6,FALSE),""),"")</f>
        <v/>
      </c>
      <c r="IM115" t="str">
        <f ca="1">_xlfn.IFNA(IF(VLOOKUP($IK115,Tabela1[#All],7,FALSE)&lt;&gt;0,VLOOKUP($IK115,Tabela1[#All],7,FALSE),""),"")</f>
        <v/>
      </c>
      <c r="IN115" t="str">
        <f ca="1">_xlfn.IFNA(IF(VLOOKUP($IK115,Tabela1[#All],8,FALSE)&lt;&gt;0,VLOOKUP($IK115,Tabela1[#All],8,FALSE),""),"")</f>
        <v/>
      </c>
      <c r="IO115" t="str">
        <f ca="1">_xlfn.IFNA(IF(VLOOKUP($IK115,Tabela1[#All],10,FALSE)&lt;&gt;"0",VLOOKUP($IK115,Tabela1[#All],10,FALSE),""),"")</f>
        <v/>
      </c>
      <c r="IP115" t="str">
        <f t="shared" ca="1" si="452"/>
        <v/>
      </c>
      <c r="IQ115" t="str">
        <f t="shared" ca="1" si="453"/>
        <v/>
      </c>
      <c r="IR115" t="str">
        <f t="shared" ca="1" si="454"/>
        <v/>
      </c>
      <c r="IS115" t="str">
        <f t="shared" ca="1" si="455"/>
        <v/>
      </c>
      <c r="IT115" t="str">
        <f t="shared" ca="1" si="456"/>
        <v/>
      </c>
      <c r="IU115" t="str">
        <f t="shared" ca="1" si="457"/>
        <v/>
      </c>
      <c r="IV115" t="str">
        <f t="shared" ca="1" si="458"/>
        <v/>
      </c>
      <c r="IW115" t="str">
        <f t="shared" ca="1" si="361"/>
        <v/>
      </c>
      <c r="IX115" t="str">
        <f t="shared" ca="1" si="483"/>
        <v/>
      </c>
      <c r="IY115" t="str">
        <f t="shared" ca="1" si="483"/>
        <v/>
      </c>
      <c r="IZ115" t="str">
        <f t="shared" ca="1" si="483"/>
        <v/>
      </c>
      <c r="JA115" t="str">
        <f ca="1">_xlfn.IFNA(IF(INDEX('Tabela kolorów'!$A$1:$AP$42,MATCH(IX115,'Tabela kolorów'!$A$1:$AP$1,0),MATCH(IY115,'Tabela kolorów'!$A$1:$A$42,0))=1,"+","-"),"")</f>
        <v/>
      </c>
      <c r="JB115" s="1" t="str">
        <f ca="1">_xlfn.IFNA(IF(INDEX('Tabela kolorów'!$A$1:$AP$42,MATCH(IX115,'Tabela kolorów'!$A$1:$AP$1,0),MATCH(IZ115,'Tabela kolorów'!$A$1:$A$42,0))=1,"+","-"),"")</f>
        <v/>
      </c>
      <c r="JC115" s="1" t="str">
        <f ca="1">_xlfn.IFNA(IF(INDEX('Tabela kolorów'!$A$1:$AP$42,MATCH(IY115,'Tabela kolorów'!$A$1:$AP$1,0),MATCH(IZ115,'Tabela kolorów'!$A$1:$A$42,0))=1,"+","-"),"")</f>
        <v/>
      </c>
      <c r="JD115" t="str">
        <f t="shared" ca="1" si="377"/>
        <v/>
      </c>
      <c r="JE115" t="str">
        <f t="shared" ca="1" si="459"/>
        <v/>
      </c>
      <c r="JF115" t="str">
        <f t="shared" ca="1" si="460"/>
        <v/>
      </c>
      <c r="KD115">
        <v>5</v>
      </c>
      <c r="KE115" t="str">
        <f t="shared" ca="1" si="491"/>
        <v/>
      </c>
      <c r="KF115" t="str">
        <f ca="1">_xlfn.IFNA(IF(VLOOKUP($KE115,Tabela1[#All],6,FALSE)&lt;&gt;0,VLOOKUP($KE115,Tabela1[#All],6,FALSE),""),"")</f>
        <v/>
      </c>
      <c r="KG115" t="str">
        <f ca="1">_xlfn.IFNA(IF(VLOOKUP($KE115,Tabela1[#All],7,FALSE)&lt;&gt;0,VLOOKUP($KE115,Tabela1[#All],7,FALSE),""),"")</f>
        <v/>
      </c>
      <c r="KH115" t="str">
        <f ca="1">_xlfn.IFNA(IF(VLOOKUP($KE115,Tabela1[#All],8,FALSE)&lt;&gt;0,VLOOKUP($KE115,Tabela1[#All],8,FALSE),""),"")</f>
        <v/>
      </c>
      <c r="KI115" t="str">
        <f ca="1">_xlfn.IFNA(IF(VLOOKUP($KE115,Tabela1[#All],10,FALSE)&lt;&gt;"0",VLOOKUP($KE115,Tabela1[#All],10,FALSE),""),"")</f>
        <v/>
      </c>
      <c r="KJ115" t="str">
        <f t="shared" ca="1" si="467"/>
        <v/>
      </c>
      <c r="KK115" t="str">
        <f t="shared" ca="1" si="468"/>
        <v/>
      </c>
      <c r="KL115" t="str">
        <f t="shared" ca="1" si="469"/>
        <v/>
      </c>
      <c r="KM115" t="str">
        <f t="shared" ca="1" si="461"/>
        <v/>
      </c>
      <c r="KN115" t="str">
        <f t="shared" ca="1" si="462"/>
        <v/>
      </c>
      <c r="KO115" t="str">
        <f t="shared" ca="1" si="463"/>
        <v/>
      </c>
      <c r="KP115" t="str">
        <f t="shared" ca="1" si="464"/>
        <v/>
      </c>
      <c r="KQ115" t="str">
        <f t="shared" ca="1" si="365"/>
        <v/>
      </c>
      <c r="KR115" t="str">
        <f t="shared" ca="1" si="484"/>
        <v/>
      </c>
      <c r="KS115" t="str">
        <f t="shared" ca="1" si="484"/>
        <v/>
      </c>
      <c r="KT115" t="str">
        <f t="shared" ca="1" si="484"/>
        <v/>
      </c>
      <c r="KU115" t="str">
        <f ca="1">_xlfn.IFNA(IF(INDEX('Tabela kolorów'!$A$1:$AP$42,MATCH(KR115,'Tabela kolorów'!$A$1:$AP$1,0),MATCH(KS115,'Tabela kolorów'!$A$1:$A$42,0))=1,"+","-"),"")</f>
        <v/>
      </c>
      <c r="KV115" s="1" t="str">
        <f ca="1">_xlfn.IFNA(IF(INDEX('Tabela kolorów'!$A$1:$AP$42,MATCH(KR115,'Tabela kolorów'!$A$1:$AP$1,0),MATCH(KT115,'Tabela kolorów'!$A$1:$A$42,0))=1,"+","-"),"")</f>
        <v/>
      </c>
      <c r="KW115" s="1" t="str">
        <f ca="1">_xlfn.IFNA(IF(INDEX('Tabela kolorów'!$A$1:$AP$42,MATCH(KS115,'Tabela kolorów'!$A$1:$AP$1,0),MATCH(KT115,'Tabela kolorów'!$A$1:$A$42,0))=1,"+","-"),"")</f>
        <v/>
      </c>
      <c r="KX115" t="str">
        <f t="shared" ca="1" si="380"/>
        <v/>
      </c>
      <c r="KY115" t="str">
        <f t="shared" ca="1" si="465"/>
        <v/>
      </c>
      <c r="KZ115" t="str">
        <f t="shared" ca="1" si="466"/>
        <v/>
      </c>
    </row>
    <row r="116" spans="12:312" x14ac:dyDescent="0.3">
      <c r="L116" s="679">
        <v>4</v>
      </c>
      <c r="N116" s="672" t="str">
        <f>_xlfn.IFNA(IF(VLOOKUP($M116,Tabela1[#All],6,FALSE)&lt;&gt;0,VLOOKUP($M116,Tabela1[#All],6,FALSE),""),"")</f>
        <v/>
      </c>
      <c r="O116" s="672" t="str">
        <f>_xlfn.IFNA(IF(VLOOKUP($M116,Tabela1[#All],7,FALSE)&lt;&gt;0,VLOOKUP($M116,Tabela1[#All],7,FALSE),""),"")</f>
        <v/>
      </c>
      <c r="P116" s="672" t="str">
        <f>_xlfn.IFNA(IF(VLOOKUP($M116,Tabela1[#All],8,FALSE)&lt;&gt;0,VLOOKUP($M116,Tabela1[#All],8,FALSE),""),"")</f>
        <v/>
      </c>
      <c r="Q116" s="684" t="str">
        <f>_xlfn.IFNA(IF(VLOOKUP($M116,Tabela1[#All],10,FALSE)&lt;&gt;"0",VLOOKUP($M116,Tabela1[#All],10,FALSE),""),"")</f>
        <v/>
      </c>
      <c r="R116" s="686" t="str">
        <f t="shared" si="470"/>
        <v/>
      </c>
      <c r="S116" s="672" t="str">
        <f t="shared" si="471"/>
        <v/>
      </c>
      <c r="T116" s="672" t="str">
        <f t="shared" si="472"/>
        <v/>
      </c>
      <c r="U116" s="672" t="str">
        <f t="shared" si="473"/>
        <v/>
      </c>
      <c r="V116" s="672" t="str">
        <f t="shared" si="474"/>
        <v/>
      </c>
      <c r="W116" s="672" t="str">
        <f t="shared" si="475"/>
        <v/>
      </c>
      <c r="X116" s="687" t="str">
        <f t="shared" si="476"/>
        <v/>
      </c>
      <c r="Y116" s="686" t="str">
        <f t="shared" si="378"/>
        <v/>
      </c>
      <c r="Z116" s="672" t="str">
        <f t="shared" si="485"/>
        <v/>
      </c>
      <c r="AA116" s="672" t="str">
        <f t="shared" si="485"/>
        <v/>
      </c>
      <c r="AB116" s="679" t="str">
        <f t="shared" si="485"/>
        <v/>
      </c>
      <c r="AC116" s="685" t="str">
        <f>_xlfn.IFNA(IF(INDEX('Tabela kolorów'!$A$1:$AP$42,MATCH(Z116,'Tabela kolorów'!$A$1:$AP$1,0),MATCH(AA116,'Tabela kolorów'!$A$1:$A$42,0))=1,"+","-"),"")</f>
        <v/>
      </c>
      <c r="AD116" s="10" t="str">
        <f>_xlfn.IFNA(IF(INDEX('Tabela kolorów'!$A$1:$AP$42,MATCH(Z116,'Tabela kolorów'!$A$1:$AP$1,0),MATCH(AB116,'Tabela kolorów'!$A$1:$A$42,0))=1,"+","-"),"")</f>
        <v/>
      </c>
      <c r="AE116" s="10" t="str">
        <f>_xlfn.IFNA(IF(INDEX('Tabela kolorów'!$A$1:$AP$42,MATCH(AA116,'Tabela kolorów'!$A$1:$AP$1,0),MATCH(AB116,'Tabela kolorów'!$A$1:$A$42,0))=1,"+","-"),"")</f>
        <v/>
      </c>
      <c r="AF116" s="679" t="str">
        <f t="shared" si="379"/>
        <v/>
      </c>
      <c r="AG116" s="688" t="str">
        <f t="shared" si="477"/>
        <v/>
      </c>
      <c r="AH116" s="701" t="str">
        <f t="shared" si="478"/>
        <v/>
      </c>
      <c r="BG116" s="392"/>
      <c r="BH116">
        <v>6</v>
      </c>
      <c r="BI116" t="str">
        <f t="shared" ca="1" si="486"/>
        <v/>
      </c>
      <c r="BJ116" t="str">
        <f ca="1">_xlfn.IFNA(IF(VLOOKUP($BI116,Tabela1[#All],6,FALSE)&lt;&gt;0,VLOOKUP($BI116,Tabela1[#All],6,FALSE),""),"")</f>
        <v/>
      </c>
      <c r="BK116" t="str">
        <f ca="1">_xlfn.IFNA(IF(VLOOKUP($BI116,Tabela1[#All],7,FALSE)&lt;&gt;0,VLOOKUP($BI116,Tabela1[#All],7,FALSE),""),"")</f>
        <v/>
      </c>
      <c r="BL116" t="str">
        <f ca="1">_xlfn.IFNA(IF(VLOOKUP($BI116,Tabela1[#All],8,FALSE)&lt;&gt;0,VLOOKUP($BI116,Tabela1[#All],8,FALSE),""),"")</f>
        <v/>
      </c>
      <c r="BM116" t="str">
        <f ca="1">_xlfn.IFNA(IF(VLOOKUP($BI116,Tabela1[#All],10,FALSE)&lt;&gt;"0",VLOOKUP($BI116,Tabela1[#All],10,FALSE),""),"")</f>
        <v/>
      </c>
      <c r="BN116" t="str">
        <f t="shared" ca="1" si="416"/>
        <v/>
      </c>
      <c r="BO116" t="str">
        <f t="shared" ca="1" si="417"/>
        <v/>
      </c>
      <c r="BP116" t="str">
        <f t="shared" ca="1" si="418"/>
        <v/>
      </c>
      <c r="BQ116" t="str">
        <f t="shared" ca="1" si="419"/>
        <v/>
      </c>
      <c r="BR116" t="str">
        <f t="shared" ca="1" si="420"/>
        <v/>
      </c>
      <c r="BS116" t="str">
        <f t="shared" ca="1" si="421"/>
        <v/>
      </c>
      <c r="BT116" t="str">
        <f t="shared" ca="1" si="422"/>
        <v/>
      </c>
      <c r="BU116" t="str">
        <f t="shared" ca="1" si="356"/>
        <v/>
      </c>
      <c r="BV116" t="str">
        <f t="shared" ca="1" si="479"/>
        <v/>
      </c>
      <c r="BW116" t="str">
        <f t="shared" ca="1" si="479"/>
        <v/>
      </c>
      <c r="BX116" t="str">
        <f t="shared" ca="1" si="479"/>
        <v/>
      </c>
      <c r="BY116" t="str">
        <f ca="1">_xlfn.IFNA(IF(INDEX('Tabela kolorów'!$A$1:$AP$42,MATCH(BV116,'Tabela kolorów'!$A$1:$AP$1,0),MATCH(BW116,'Tabela kolorów'!$A$1:$A$42,0))=1,"+","-"),"")</f>
        <v/>
      </c>
      <c r="BZ116" s="1" t="str">
        <f ca="1">_xlfn.IFNA(IF(INDEX('Tabela kolorów'!$A$1:$AP$42,MATCH(BV116,'Tabela kolorów'!$A$1:$AP$1,0),MATCH(BX116,'Tabela kolorów'!$A$1:$A$42,0))=1,"+","-"),"")</f>
        <v/>
      </c>
      <c r="CA116" s="1" t="str">
        <f ca="1">_xlfn.IFNA(IF(INDEX('Tabela kolorów'!$A$1:$AP$42,MATCH(BW116,'Tabela kolorów'!$A$1:$AP$1,0),MATCH(BX116,'Tabela kolorów'!$A$1:$A$42,0))=1,"+","-"),"")</f>
        <v/>
      </c>
      <c r="CB116" t="str">
        <f t="shared" ca="1" si="357"/>
        <v/>
      </c>
      <c r="CC116" t="str">
        <f t="shared" ca="1" si="423"/>
        <v/>
      </c>
      <c r="CD116" t="str">
        <f t="shared" ca="1" si="424"/>
        <v/>
      </c>
      <c r="DB116">
        <v>6</v>
      </c>
      <c r="DC116" t="str">
        <f t="shared" ca="1" si="487"/>
        <v/>
      </c>
      <c r="DD116" t="str">
        <f ca="1">_xlfn.IFNA(IF(VLOOKUP($DC116,Tabela1[#All],6,FALSE)&lt;&gt;0,VLOOKUP($DC116,Tabela1[#All],6,FALSE),""),"")</f>
        <v/>
      </c>
      <c r="DE116" t="str">
        <f ca="1">_xlfn.IFNA(IF(VLOOKUP($DC116,Tabela1[#All],7,FALSE)&lt;&gt;0,VLOOKUP($DC116,Tabela1[#All],7,FALSE),""),"")</f>
        <v/>
      </c>
      <c r="DF116" t="str">
        <f ca="1">_xlfn.IFNA(IF(VLOOKUP($DC116,Tabela1[#All],8,FALSE)&lt;&gt;0,VLOOKUP($DC116,Tabela1[#All],8,FALSE),""),"")</f>
        <v/>
      </c>
      <c r="DG116" t="str">
        <f ca="1">_xlfn.IFNA(IF(VLOOKUP($DC116,Tabela1[#All],10,FALSE)&lt;&gt;"0",VLOOKUP($DC116,Tabela1[#All],10,FALSE),""),"")</f>
        <v/>
      </c>
      <c r="DH116" t="str">
        <f t="shared" ca="1" si="425"/>
        <v/>
      </c>
      <c r="DI116" t="str">
        <f t="shared" ca="1" si="426"/>
        <v/>
      </c>
      <c r="DJ116" t="str">
        <f t="shared" ca="1" si="427"/>
        <v/>
      </c>
      <c r="DK116" t="str">
        <f t="shared" ca="1" si="428"/>
        <v/>
      </c>
      <c r="DL116" t="str">
        <f t="shared" ca="1" si="429"/>
        <v/>
      </c>
      <c r="DM116" t="str">
        <f t="shared" ca="1" si="430"/>
        <v/>
      </c>
      <c r="DN116" t="str">
        <f t="shared" ca="1" si="431"/>
        <v/>
      </c>
      <c r="DO116" t="str">
        <f t="shared" ca="1" si="382"/>
        <v/>
      </c>
      <c r="DP116" t="str">
        <f t="shared" ca="1" si="480"/>
        <v/>
      </c>
      <c r="DQ116" t="str">
        <f t="shared" ca="1" si="480"/>
        <v/>
      </c>
      <c r="DR116" t="str">
        <f t="shared" ca="1" si="480"/>
        <v/>
      </c>
      <c r="DS116" t="str">
        <f ca="1">_xlfn.IFNA(IF(INDEX('Tabela kolorów'!$A$1:$AP$42,MATCH(DP116,'Tabela kolorów'!$A$1:$AP$1,0),MATCH(DQ116,'Tabela kolorów'!$A$1:$A$42,0))=1,"+","-"),"")</f>
        <v/>
      </c>
      <c r="DT116" s="1" t="str">
        <f ca="1">_xlfn.IFNA(IF(INDEX('Tabela kolorów'!$A$1:$AP$42,MATCH(DP116,'Tabela kolorów'!$A$1:$AP$1,0),MATCH(DR116,'Tabela kolorów'!$A$1:$A$42,0))=1,"+","-"),"")</f>
        <v/>
      </c>
      <c r="DU116" s="1" t="str">
        <f ca="1">_xlfn.IFNA(IF(INDEX('Tabela kolorów'!$A$1:$AP$42,MATCH(DQ116,'Tabela kolorów'!$A$1:$AP$1,0),MATCH(DR116,'Tabela kolorów'!$A$1:$A$42,0))=1,"+","-"),"")</f>
        <v/>
      </c>
      <c r="DV116" t="str">
        <f t="shared" ca="1" si="358"/>
        <v/>
      </c>
      <c r="DW116" t="str">
        <f t="shared" ca="1" si="432"/>
        <v/>
      </c>
      <c r="DX116" t="str">
        <f t="shared" ca="1" si="433"/>
        <v/>
      </c>
      <c r="EV116">
        <v>6</v>
      </c>
      <c r="EW116" t="str">
        <f t="shared" ca="1" si="488"/>
        <v/>
      </c>
      <c r="EX116" t="str">
        <f ca="1">_xlfn.IFNA(IF(VLOOKUP($EW116,Tabela1[#All],6,FALSE)&lt;&gt;0,VLOOKUP($EW116,Tabela1[#All],6,FALSE),""),"")</f>
        <v/>
      </c>
      <c r="EY116" t="str">
        <f ca="1">_xlfn.IFNA(IF(VLOOKUP($EW116,Tabela1[#All],7,FALSE)&lt;&gt;0,VLOOKUP($EW116,Tabela1[#All],7,FALSE),""),"")</f>
        <v/>
      </c>
      <c r="EZ116" t="str">
        <f ca="1">_xlfn.IFNA(IF(VLOOKUP($EW116,Tabela1[#All],8,FALSE)&lt;&gt;0,VLOOKUP($EW116,Tabela1[#All],8,FALSE),""),"")</f>
        <v/>
      </c>
      <c r="FA116" t="str">
        <f ca="1">_xlfn.IFNA(IF(VLOOKUP($EW116,Tabela1[#All],10,FALSE)&lt;&gt;"0",VLOOKUP($EW116,Tabela1[#All],10,FALSE),""),"")</f>
        <v/>
      </c>
      <c r="FB116" t="str">
        <f t="shared" ca="1" si="434"/>
        <v/>
      </c>
      <c r="FC116" t="str">
        <f t="shared" ca="1" si="435"/>
        <v/>
      </c>
      <c r="FD116" t="str">
        <f t="shared" ca="1" si="436"/>
        <v/>
      </c>
      <c r="FE116" t="str">
        <f t="shared" ca="1" si="437"/>
        <v/>
      </c>
      <c r="FF116" t="str">
        <f t="shared" ca="1" si="438"/>
        <v/>
      </c>
      <c r="FG116" t="str">
        <f t="shared" ca="1" si="439"/>
        <v/>
      </c>
      <c r="FH116" t="str">
        <f t="shared" ca="1" si="440"/>
        <v/>
      </c>
      <c r="FI116" t="str">
        <f t="shared" ca="1" si="359"/>
        <v/>
      </c>
      <c r="FJ116" t="str">
        <f t="shared" ca="1" si="481"/>
        <v/>
      </c>
      <c r="FK116" t="str">
        <f t="shared" ca="1" si="481"/>
        <v/>
      </c>
      <c r="FL116" t="str">
        <f t="shared" ca="1" si="481"/>
        <v/>
      </c>
      <c r="FM116" t="str">
        <f ca="1">_xlfn.IFNA(IF(INDEX('Tabela kolorów'!$A$1:$AP$42,MATCH(FJ116,'Tabela kolorów'!$A$1:$AP$1,0),MATCH(FK116,'Tabela kolorów'!$A$1:$A$42,0))=1,"+","-"),"")</f>
        <v/>
      </c>
      <c r="FN116" s="1" t="str">
        <f ca="1">_xlfn.IFNA(IF(INDEX('Tabela kolorów'!$A$1:$AP$42,MATCH(FJ116,'Tabela kolorów'!$A$1:$AP$1,0),MATCH(FL116,'Tabela kolorów'!$A$1:$A$42,0))=1,"+","-"),"")</f>
        <v/>
      </c>
      <c r="FO116" s="1" t="str">
        <f ca="1">_xlfn.IFNA(IF(INDEX('Tabela kolorów'!$A$1:$AP$42,MATCH(FK116,'Tabela kolorów'!$A$1:$AP$1,0),MATCH(FL116,'Tabela kolorów'!$A$1:$A$42,0))=1,"+","-"),"")</f>
        <v/>
      </c>
      <c r="FP116" t="str">
        <f t="shared" ca="1" si="375"/>
        <v/>
      </c>
      <c r="FQ116" t="str">
        <f t="shared" ca="1" si="441"/>
        <v/>
      </c>
      <c r="FR116" t="str">
        <f t="shared" ca="1" si="442"/>
        <v/>
      </c>
      <c r="GP116">
        <v>6</v>
      </c>
      <c r="GQ116" t="str">
        <f t="shared" ca="1" si="489"/>
        <v/>
      </c>
      <c r="GR116" t="str">
        <f ca="1">_xlfn.IFNA(IF(VLOOKUP($GQ116,Tabela1[#All],6,FALSE)&lt;&gt;0,VLOOKUP($GQ116,Tabela1[#All],6,FALSE),""),"")</f>
        <v/>
      </c>
      <c r="GS116" t="str">
        <f ca="1">_xlfn.IFNA(IF(VLOOKUP($GQ116,Tabela1[#All],7,FALSE)&lt;&gt;0,VLOOKUP($GQ116,Tabela1[#All],7,FALSE),""),"")</f>
        <v/>
      </c>
      <c r="GT116" t="str">
        <f ca="1">_xlfn.IFNA(IF(VLOOKUP($GQ116,Tabela1[#All],8,FALSE)&lt;&gt;0,VLOOKUP($GQ116,Tabela1[#All],8,FALSE),""),"")</f>
        <v/>
      </c>
      <c r="GU116" t="str">
        <f ca="1">_xlfn.IFNA(IF(VLOOKUP($GQ116,Tabela1[#All],10,FALSE)&lt;&gt;"0",VLOOKUP($GQ116,Tabela1[#All],10,FALSE),""),"")</f>
        <v/>
      </c>
      <c r="GV116" t="str">
        <f t="shared" ca="1" si="443"/>
        <v/>
      </c>
      <c r="GW116" t="str">
        <f t="shared" ca="1" si="444"/>
        <v/>
      </c>
      <c r="GX116" t="str">
        <f t="shared" ca="1" si="445"/>
        <v/>
      </c>
      <c r="GY116" t="str">
        <f t="shared" ca="1" si="446"/>
        <v/>
      </c>
      <c r="GZ116" t="str">
        <f t="shared" ca="1" si="447"/>
        <v/>
      </c>
      <c r="HA116" t="str">
        <f t="shared" ca="1" si="448"/>
        <v/>
      </c>
      <c r="HB116" t="str">
        <f t="shared" ca="1" si="449"/>
        <v/>
      </c>
      <c r="HC116" t="str">
        <f t="shared" ca="1" si="360"/>
        <v/>
      </c>
      <c r="HD116" t="str">
        <f t="shared" ca="1" si="482"/>
        <v/>
      </c>
      <c r="HE116" t="str">
        <f t="shared" ca="1" si="482"/>
        <v/>
      </c>
      <c r="HF116" t="str">
        <f t="shared" ca="1" si="482"/>
        <v/>
      </c>
      <c r="HG116" t="str">
        <f ca="1">_xlfn.IFNA(IF(INDEX('Tabela kolorów'!$A$1:$AP$42,MATCH(HD116,'Tabela kolorów'!$A$1:$AP$1,0),MATCH(HE116,'Tabela kolorów'!$A$1:$A$42,0))=1,"+","-"),"")</f>
        <v/>
      </c>
      <c r="HH116" s="1" t="str">
        <f ca="1">_xlfn.IFNA(IF(INDEX('Tabela kolorów'!$A$1:$AP$42,MATCH(HD116,'Tabela kolorów'!$A$1:$AP$1,0),MATCH(HF116,'Tabela kolorów'!$A$1:$A$42,0))=1,"+","-"),"")</f>
        <v/>
      </c>
      <c r="HI116" s="1" t="str">
        <f ca="1">_xlfn.IFNA(IF(INDEX('Tabela kolorów'!$A$1:$AP$42,MATCH(HE116,'Tabela kolorów'!$A$1:$AP$1,0),MATCH(HF116,'Tabela kolorów'!$A$1:$A$42,0))=1,"+","-"),"")</f>
        <v/>
      </c>
      <c r="HJ116" t="str">
        <f t="shared" ca="1" si="376"/>
        <v/>
      </c>
      <c r="HK116" t="str">
        <f t="shared" ca="1" si="450"/>
        <v/>
      </c>
      <c r="HL116" t="str">
        <f t="shared" ca="1" si="451"/>
        <v/>
      </c>
      <c r="IJ116">
        <v>6</v>
      </c>
      <c r="IK116" t="str">
        <f t="shared" ca="1" si="490"/>
        <v/>
      </c>
      <c r="IL116" t="str">
        <f ca="1">_xlfn.IFNA(IF(VLOOKUP($IK116,Tabela1[#All],6,FALSE)&lt;&gt;0,VLOOKUP($IK116,Tabela1[#All],6,FALSE),""),"")</f>
        <v/>
      </c>
      <c r="IM116" t="str">
        <f ca="1">_xlfn.IFNA(IF(VLOOKUP($IK116,Tabela1[#All],7,FALSE)&lt;&gt;0,VLOOKUP($IK116,Tabela1[#All],7,FALSE),""),"")</f>
        <v/>
      </c>
      <c r="IN116" t="str">
        <f ca="1">_xlfn.IFNA(IF(VLOOKUP($IK116,Tabela1[#All],8,FALSE)&lt;&gt;0,VLOOKUP($IK116,Tabela1[#All],8,FALSE),""),"")</f>
        <v/>
      </c>
      <c r="IO116" t="str">
        <f ca="1">_xlfn.IFNA(IF(VLOOKUP($IK116,Tabela1[#All],10,FALSE)&lt;&gt;"0",VLOOKUP($IK116,Tabela1[#All],10,FALSE),""),"")</f>
        <v/>
      </c>
      <c r="IP116" t="str">
        <f t="shared" ca="1" si="452"/>
        <v/>
      </c>
      <c r="IQ116" t="str">
        <f t="shared" ca="1" si="453"/>
        <v/>
      </c>
      <c r="IR116" t="str">
        <f t="shared" ca="1" si="454"/>
        <v/>
      </c>
      <c r="IS116" t="str">
        <f t="shared" ca="1" si="455"/>
        <v/>
      </c>
      <c r="IT116" t="str">
        <f t="shared" ca="1" si="456"/>
        <v/>
      </c>
      <c r="IU116" t="str">
        <f t="shared" ca="1" si="457"/>
        <v/>
      </c>
      <c r="IV116" t="str">
        <f t="shared" ca="1" si="458"/>
        <v/>
      </c>
      <c r="IW116" t="str">
        <f t="shared" ca="1" si="361"/>
        <v/>
      </c>
      <c r="IX116" t="str">
        <f t="shared" ca="1" si="483"/>
        <v/>
      </c>
      <c r="IY116" t="str">
        <f t="shared" ca="1" si="483"/>
        <v/>
      </c>
      <c r="IZ116" t="str">
        <f t="shared" ca="1" si="483"/>
        <v/>
      </c>
      <c r="JA116" t="str">
        <f ca="1">_xlfn.IFNA(IF(INDEX('Tabela kolorów'!$A$1:$AP$42,MATCH(IX116,'Tabela kolorów'!$A$1:$AP$1,0),MATCH(IY116,'Tabela kolorów'!$A$1:$A$42,0))=1,"+","-"),"")</f>
        <v/>
      </c>
      <c r="JB116" s="1" t="str">
        <f ca="1">_xlfn.IFNA(IF(INDEX('Tabela kolorów'!$A$1:$AP$42,MATCH(IX116,'Tabela kolorów'!$A$1:$AP$1,0),MATCH(IZ116,'Tabela kolorów'!$A$1:$A$42,0))=1,"+","-"),"")</f>
        <v/>
      </c>
      <c r="JC116" s="1" t="str">
        <f ca="1">_xlfn.IFNA(IF(INDEX('Tabela kolorów'!$A$1:$AP$42,MATCH(IY116,'Tabela kolorów'!$A$1:$AP$1,0),MATCH(IZ116,'Tabela kolorów'!$A$1:$A$42,0))=1,"+","-"),"")</f>
        <v/>
      </c>
      <c r="JD116" t="str">
        <f t="shared" ca="1" si="377"/>
        <v/>
      </c>
      <c r="JE116" t="str">
        <f t="shared" ca="1" si="459"/>
        <v/>
      </c>
      <c r="JF116" t="str">
        <f t="shared" ca="1" si="460"/>
        <v/>
      </c>
      <c r="KD116">
        <v>6</v>
      </c>
      <c r="KE116" t="str">
        <f t="shared" ca="1" si="491"/>
        <v/>
      </c>
      <c r="KF116" t="str">
        <f ca="1">_xlfn.IFNA(IF(VLOOKUP($KE116,Tabela1[#All],6,FALSE)&lt;&gt;0,VLOOKUP($KE116,Tabela1[#All],6,FALSE),""),"")</f>
        <v/>
      </c>
      <c r="KG116" t="str">
        <f ca="1">_xlfn.IFNA(IF(VLOOKUP($KE116,Tabela1[#All],7,FALSE)&lt;&gt;0,VLOOKUP($KE116,Tabela1[#All],7,FALSE),""),"")</f>
        <v/>
      </c>
      <c r="KH116" t="str">
        <f ca="1">_xlfn.IFNA(IF(VLOOKUP($KE116,Tabela1[#All],8,FALSE)&lt;&gt;0,VLOOKUP($KE116,Tabela1[#All],8,FALSE),""),"")</f>
        <v/>
      </c>
      <c r="KI116" t="str">
        <f ca="1">_xlfn.IFNA(IF(VLOOKUP($KE116,Tabela1[#All],10,FALSE)&lt;&gt;"0",VLOOKUP($KE116,Tabela1[#All],10,FALSE),""),"")</f>
        <v/>
      </c>
      <c r="KJ116" t="str">
        <f t="shared" ca="1" si="467"/>
        <v/>
      </c>
      <c r="KK116" t="str">
        <f t="shared" ca="1" si="468"/>
        <v/>
      </c>
      <c r="KL116" t="str">
        <f t="shared" ca="1" si="469"/>
        <v/>
      </c>
      <c r="KM116" t="str">
        <f t="shared" ca="1" si="461"/>
        <v/>
      </c>
      <c r="KN116" t="str">
        <f t="shared" ca="1" si="462"/>
        <v/>
      </c>
      <c r="KO116" t="str">
        <f t="shared" ca="1" si="463"/>
        <v/>
      </c>
      <c r="KP116" t="str">
        <f t="shared" ca="1" si="464"/>
        <v/>
      </c>
      <c r="KQ116" t="str">
        <f t="shared" ca="1" si="365"/>
        <v/>
      </c>
      <c r="KR116" t="str">
        <f t="shared" ca="1" si="484"/>
        <v/>
      </c>
      <c r="KS116" t="str">
        <f t="shared" ca="1" si="484"/>
        <v/>
      </c>
      <c r="KT116" t="str">
        <f t="shared" ca="1" si="484"/>
        <v/>
      </c>
      <c r="KU116" t="str">
        <f ca="1">_xlfn.IFNA(IF(INDEX('Tabela kolorów'!$A$1:$AP$42,MATCH(KR116,'Tabela kolorów'!$A$1:$AP$1,0),MATCH(KS116,'Tabela kolorów'!$A$1:$A$42,0))=1,"+","-"),"")</f>
        <v/>
      </c>
      <c r="KV116" s="1" t="str">
        <f ca="1">_xlfn.IFNA(IF(INDEX('Tabela kolorów'!$A$1:$AP$42,MATCH(KR116,'Tabela kolorów'!$A$1:$AP$1,0),MATCH(KT116,'Tabela kolorów'!$A$1:$A$42,0))=1,"+","-"),"")</f>
        <v/>
      </c>
      <c r="KW116" s="1" t="str">
        <f ca="1">_xlfn.IFNA(IF(INDEX('Tabela kolorów'!$A$1:$AP$42,MATCH(KS116,'Tabela kolorów'!$A$1:$AP$1,0),MATCH(KT116,'Tabela kolorów'!$A$1:$A$42,0))=1,"+","-"),"")</f>
        <v/>
      </c>
      <c r="KX116" t="str">
        <f t="shared" ca="1" si="380"/>
        <v/>
      </c>
      <c r="KY116" t="str">
        <f t="shared" ca="1" si="465"/>
        <v/>
      </c>
      <c r="KZ116" t="str">
        <f t="shared" ca="1" si="466"/>
        <v/>
      </c>
    </row>
    <row r="117" spans="12:312" x14ac:dyDescent="0.3">
      <c r="L117" s="679">
        <v>5</v>
      </c>
      <c r="N117" s="672" t="str">
        <f>_xlfn.IFNA(IF(VLOOKUP($M117,Tabela1[#All],6,FALSE)&lt;&gt;0,VLOOKUP($M117,Tabela1[#All],6,FALSE),""),"")</f>
        <v/>
      </c>
      <c r="O117" s="672" t="str">
        <f>_xlfn.IFNA(IF(VLOOKUP($M117,Tabela1[#All],7,FALSE)&lt;&gt;0,VLOOKUP($M117,Tabela1[#All],7,FALSE),""),"")</f>
        <v/>
      </c>
      <c r="P117" s="672" t="str">
        <f>_xlfn.IFNA(IF(VLOOKUP($M117,Tabela1[#All],8,FALSE)&lt;&gt;0,VLOOKUP($M117,Tabela1[#All],8,FALSE),""),"")</f>
        <v/>
      </c>
      <c r="Q117" s="684" t="str">
        <f>_xlfn.IFNA(IF(VLOOKUP($M117,Tabela1[#All],10,FALSE)&lt;&gt;"0",VLOOKUP($M117,Tabela1[#All],10,FALSE),""),"")</f>
        <v/>
      </c>
      <c r="R117" s="686" t="str">
        <f t="shared" si="470"/>
        <v/>
      </c>
      <c r="S117" s="672" t="str">
        <f t="shared" si="471"/>
        <v/>
      </c>
      <c r="T117" s="672" t="str">
        <f t="shared" si="472"/>
        <v/>
      </c>
      <c r="U117" s="672" t="str">
        <f t="shared" si="473"/>
        <v/>
      </c>
      <c r="V117" s="672" t="str">
        <f t="shared" si="474"/>
        <v/>
      </c>
      <c r="W117" s="672" t="str">
        <f t="shared" si="475"/>
        <v/>
      </c>
      <c r="X117" s="687" t="str">
        <f t="shared" si="476"/>
        <v/>
      </c>
      <c r="Y117" s="686" t="str">
        <f t="shared" si="378"/>
        <v/>
      </c>
      <c r="Z117" s="672" t="str">
        <f t="shared" si="485"/>
        <v/>
      </c>
      <c r="AA117" s="672" t="str">
        <f t="shared" si="485"/>
        <v/>
      </c>
      <c r="AB117" s="679" t="str">
        <f t="shared" si="485"/>
        <v/>
      </c>
      <c r="AC117" s="685" t="str">
        <f>_xlfn.IFNA(IF(INDEX('Tabela kolorów'!$A$1:$AP$42,MATCH(Z117,'Tabela kolorów'!$A$1:$AP$1,0),MATCH(AA117,'Tabela kolorów'!$A$1:$A$42,0))=1,"+","-"),"")</f>
        <v/>
      </c>
      <c r="AD117" s="10" t="str">
        <f>_xlfn.IFNA(IF(INDEX('Tabela kolorów'!$A$1:$AP$42,MATCH(Z117,'Tabela kolorów'!$A$1:$AP$1,0),MATCH(AB117,'Tabela kolorów'!$A$1:$A$42,0))=1,"+","-"),"")</f>
        <v/>
      </c>
      <c r="AE117" s="10" t="str">
        <f>_xlfn.IFNA(IF(INDEX('Tabela kolorów'!$A$1:$AP$42,MATCH(AA117,'Tabela kolorów'!$A$1:$AP$1,0),MATCH(AB117,'Tabela kolorów'!$A$1:$A$42,0))=1,"+","-"),"")</f>
        <v/>
      </c>
      <c r="AF117" s="679" t="str">
        <f t="shared" si="379"/>
        <v/>
      </c>
      <c r="AG117" s="688" t="str">
        <f t="shared" si="477"/>
        <v/>
      </c>
      <c r="AH117" s="701" t="str">
        <f t="shared" si="478"/>
        <v/>
      </c>
      <c r="BG117" s="392"/>
      <c r="BH117">
        <v>7</v>
      </c>
      <c r="BI117" t="str">
        <f t="shared" ca="1" si="486"/>
        <v/>
      </c>
      <c r="BJ117" t="str">
        <f ca="1">_xlfn.IFNA(IF(VLOOKUP($BI117,Tabela1[#All],6,FALSE)&lt;&gt;0,VLOOKUP($BI117,Tabela1[#All],6,FALSE),""),"")</f>
        <v/>
      </c>
      <c r="BK117" t="str">
        <f ca="1">_xlfn.IFNA(IF(VLOOKUP($BI117,Tabela1[#All],7,FALSE)&lt;&gt;0,VLOOKUP($BI117,Tabela1[#All],7,FALSE),""),"")</f>
        <v/>
      </c>
      <c r="BL117" t="str">
        <f ca="1">_xlfn.IFNA(IF(VLOOKUP($BI117,Tabela1[#All],8,FALSE)&lt;&gt;0,VLOOKUP($BI117,Tabela1[#All],8,FALSE),""),"")</f>
        <v/>
      </c>
      <c r="BM117" t="str">
        <f ca="1">_xlfn.IFNA(IF(VLOOKUP($BI117,Tabela1[#All],10,FALSE)&lt;&gt;"0",VLOOKUP($BI117,Tabela1[#All],10,FALSE),""),"")</f>
        <v/>
      </c>
      <c r="BN117" t="str">
        <f t="shared" ca="1" si="416"/>
        <v/>
      </c>
      <c r="BO117" t="str">
        <f t="shared" ca="1" si="417"/>
        <v/>
      </c>
      <c r="BP117" t="str">
        <f t="shared" ca="1" si="418"/>
        <v/>
      </c>
      <c r="BQ117" t="str">
        <f t="shared" ca="1" si="419"/>
        <v/>
      </c>
      <c r="BR117" t="str">
        <f t="shared" ca="1" si="420"/>
        <v/>
      </c>
      <c r="BS117" t="str">
        <f t="shared" ca="1" si="421"/>
        <v/>
      </c>
      <c r="BT117" t="str">
        <f t="shared" ca="1" si="422"/>
        <v/>
      </c>
      <c r="BU117" t="str">
        <f t="shared" ca="1" si="356"/>
        <v/>
      </c>
      <c r="BV117" t="str">
        <f t="shared" ca="1" si="479"/>
        <v/>
      </c>
      <c r="BW117" t="str">
        <f t="shared" ca="1" si="479"/>
        <v/>
      </c>
      <c r="BX117" t="str">
        <f t="shared" ca="1" si="479"/>
        <v/>
      </c>
      <c r="BY117" t="str">
        <f ca="1">_xlfn.IFNA(IF(INDEX('Tabela kolorów'!$A$1:$AP$42,MATCH(BV117,'Tabela kolorów'!$A$1:$AP$1,0),MATCH(BW117,'Tabela kolorów'!$A$1:$A$42,0))=1,"+","-"),"")</f>
        <v/>
      </c>
      <c r="BZ117" s="1" t="str">
        <f ca="1">_xlfn.IFNA(IF(INDEX('Tabela kolorów'!$A$1:$AP$42,MATCH(BV117,'Tabela kolorów'!$A$1:$AP$1,0),MATCH(BX117,'Tabela kolorów'!$A$1:$A$42,0))=1,"+","-"),"")</f>
        <v/>
      </c>
      <c r="CA117" s="1" t="str">
        <f ca="1">_xlfn.IFNA(IF(INDEX('Tabela kolorów'!$A$1:$AP$42,MATCH(BW117,'Tabela kolorów'!$A$1:$AP$1,0),MATCH(BX117,'Tabela kolorów'!$A$1:$A$42,0))=1,"+","-"),"")</f>
        <v/>
      </c>
      <c r="CB117" t="str">
        <f t="shared" ca="1" si="357"/>
        <v/>
      </c>
      <c r="CC117" t="str">
        <f t="shared" ca="1" si="423"/>
        <v/>
      </c>
      <c r="CD117" t="str">
        <f t="shared" ca="1" si="424"/>
        <v/>
      </c>
      <c r="DB117">
        <v>7</v>
      </c>
      <c r="DC117" t="str">
        <f t="shared" ca="1" si="487"/>
        <v/>
      </c>
      <c r="DD117" t="str">
        <f ca="1">_xlfn.IFNA(IF(VLOOKUP($DC117,Tabela1[#All],6,FALSE)&lt;&gt;0,VLOOKUP($DC117,Tabela1[#All],6,FALSE),""),"")</f>
        <v/>
      </c>
      <c r="DE117" t="str">
        <f ca="1">_xlfn.IFNA(IF(VLOOKUP($DC117,Tabela1[#All],7,FALSE)&lt;&gt;0,VLOOKUP($DC117,Tabela1[#All],7,FALSE),""),"")</f>
        <v/>
      </c>
      <c r="DF117" t="str">
        <f ca="1">_xlfn.IFNA(IF(VLOOKUP($DC117,Tabela1[#All],8,FALSE)&lt;&gt;0,VLOOKUP($DC117,Tabela1[#All],8,FALSE),""),"")</f>
        <v/>
      </c>
      <c r="DG117" t="str">
        <f ca="1">_xlfn.IFNA(IF(VLOOKUP($DC117,Tabela1[#All],10,FALSE)&lt;&gt;"0",VLOOKUP($DC117,Tabela1[#All],10,FALSE),""),"")</f>
        <v/>
      </c>
      <c r="DH117" t="str">
        <f t="shared" ca="1" si="425"/>
        <v/>
      </c>
      <c r="DI117" t="str">
        <f t="shared" ca="1" si="426"/>
        <v/>
      </c>
      <c r="DJ117" t="str">
        <f t="shared" ca="1" si="427"/>
        <v/>
      </c>
      <c r="DK117" t="str">
        <f t="shared" ca="1" si="428"/>
        <v/>
      </c>
      <c r="DL117" t="str">
        <f t="shared" ca="1" si="429"/>
        <v/>
      </c>
      <c r="DM117" t="str">
        <f t="shared" ca="1" si="430"/>
        <v/>
      </c>
      <c r="DN117" t="str">
        <f t="shared" ca="1" si="431"/>
        <v/>
      </c>
      <c r="DO117" t="str">
        <f t="shared" ca="1" si="382"/>
        <v/>
      </c>
      <c r="DP117" t="str">
        <f t="shared" ca="1" si="480"/>
        <v/>
      </c>
      <c r="DQ117" t="str">
        <f t="shared" ca="1" si="480"/>
        <v/>
      </c>
      <c r="DR117" t="str">
        <f t="shared" ca="1" si="480"/>
        <v/>
      </c>
      <c r="DS117" t="str">
        <f ca="1">_xlfn.IFNA(IF(INDEX('Tabela kolorów'!$A$1:$AP$42,MATCH(DP117,'Tabela kolorów'!$A$1:$AP$1,0),MATCH(DQ117,'Tabela kolorów'!$A$1:$A$42,0))=1,"+","-"),"")</f>
        <v/>
      </c>
      <c r="DT117" s="1" t="str">
        <f ca="1">_xlfn.IFNA(IF(INDEX('Tabela kolorów'!$A$1:$AP$42,MATCH(DP117,'Tabela kolorów'!$A$1:$AP$1,0),MATCH(DR117,'Tabela kolorów'!$A$1:$A$42,0))=1,"+","-"),"")</f>
        <v/>
      </c>
      <c r="DU117" s="1" t="str">
        <f ca="1">_xlfn.IFNA(IF(INDEX('Tabela kolorów'!$A$1:$AP$42,MATCH(DQ117,'Tabela kolorów'!$A$1:$AP$1,0),MATCH(DR117,'Tabela kolorów'!$A$1:$A$42,0))=1,"+","-"),"")</f>
        <v/>
      </c>
      <c r="DV117" t="str">
        <f t="shared" ca="1" si="358"/>
        <v/>
      </c>
      <c r="DW117" t="str">
        <f t="shared" ca="1" si="432"/>
        <v/>
      </c>
      <c r="DX117" t="str">
        <f t="shared" ca="1" si="433"/>
        <v/>
      </c>
      <c r="EV117">
        <v>7</v>
      </c>
      <c r="EW117" t="str">
        <f t="shared" ca="1" si="488"/>
        <v/>
      </c>
      <c r="EX117" t="str">
        <f ca="1">_xlfn.IFNA(IF(VLOOKUP($EW117,Tabela1[#All],6,FALSE)&lt;&gt;0,VLOOKUP($EW117,Tabela1[#All],6,FALSE),""),"")</f>
        <v/>
      </c>
      <c r="EY117" t="str">
        <f ca="1">_xlfn.IFNA(IF(VLOOKUP($EW117,Tabela1[#All],7,FALSE)&lt;&gt;0,VLOOKUP($EW117,Tabela1[#All],7,FALSE),""),"")</f>
        <v/>
      </c>
      <c r="EZ117" t="str">
        <f ca="1">_xlfn.IFNA(IF(VLOOKUP($EW117,Tabela1[#All],8,FALSE)&lt;&gt;0,VLOOKUP($EW117,Tabela1[#All],8,FALSE),""),"")</f>
        <v/>
      </c>
      <c r="FA117" t="str">
        <f ca="1">_xlfn.IFNA(IF(VLOOKUP($EW117,Tabela1[#All],10,FALSE)&lt;&gt;"0",VLOOKUP($EW117,Tabela1[#All],10,FALSE),""),"")</f>
        <v/>
      </c>
      <c r="FB117" t="str">
        <f t="shared" ca="1" si="434"/>
        <v/>
      </c>
      <c r="FC117" t="str">
        <f t="shared" ca="1" si="435"/>
        <v/>
      </c>
      <c r="FD117" t="str">
        <f t="shared" ca="1" si="436"/>
        <v/>
      </c>
      <c r="FE117" t="str">
        <f t="shared" ca="1" si="437"/>
        <v/>
      </c>
      <c r="FF117" t="str">
        <f t="shared" ca="1" si="438"/>
        <v/>
      </c>
      <c r="FG117" t="str">
        <f t="shared" ca="1" si="439"/>
        <v/>
      </c>
      <c r="FH117" t="str">
        <f t="shared" ca="1" si="440"/>
        <v/>
      </c>
      <c r="FI117" t="str">
        <f t="shared" ca="1" si="359"/>
        <v/>
      </c>
      <c r="FJ117" t="str">
        <f t="shared" ca="1" si="481"/>
        <v/>
      </c>
      <c r="FK117" t="str">
        <f t="shared" ca="1" si="481"/>
        <v/>
      </c>
      <c r="FL117" t="str">
        <f t="shared" ca="1" si="481"/>
        <v/>
      </c>
      <c r="FM117" t="str">
        <f ca="1">_xlfn.IFNA(IF(INDEX('Tabela kolorów'!$A$1:$AP$42,MATCH(FJ117,'Tabela kolorów'!$A$1:$AP$1,0),MATCH(FK117,'Tabela kolorów'!$A$1:$A$42,0))=1,"+","-"),"")</f>
        <v/>
      </c>
      <c r="FN117" s="1" t="str">
        <f ca="1">_xlfn.IFNA(IF(INDEX('Tabela kolorów'!$A$1:$AP$42,MATCH(FJ117,'Tabela kolorów'!$A$1:$AP$1,0),MATCH(FL117,'Tabela kolorów'!$A$1:$A$42,0))=1,"+","-"),"")</f>
        <v/>
      </c>
      <c r="FO117" s="1" t="str">
        <f ca="1">_xlfn.IFNA(IF(INDEX('Tabela kolorów'!$A$1:$AP$42,MATCH(FK117,'Tabela kolorów'!$A$1:$AP$1,0),MATCH(FL117,'Tabela kolorów'!$A$1:$A$42,0))=1,"+","-"),"")</f>
        <v/>
      </c>
      <c r="FP117" t="str">
        <f t="shared" ca="1" si="375"/>
        <v/>
      </c>
      <c r="FQ117" t="str">
        <f t="shared" ca="1" si="441"/>
        <v/>
      </c>
      <c r="FR117" t="str">
        <f t="shared" ca="1" si="442"/>
        <v/>
      </c>
      <c r="GP117">
        <v>7</v>
      </c>
      <c r="GQ117" t="str">
        <f t="shared" ca="1" si="489"/>
        <v/>
      </c>
      <c r="GR117" t="str">
        <f ca="1">_xlfn.IFNA(IF(VLOOKUP($GQ117,Tabela1[#All],6,FALSE)&lt;&gt;0,VLOOKUP($GQ117,Tabela1[#All],6,FALSE),""),"")</f>
        <v/>
      </c>
      <c r="GS117" t="str">
        <f ca="1">_xlfn.IFNA(IF(VLOOKUP($GQ117,Tabela1[#All],7,FALSE)&lt;&gt;0,VLOOKUP($GQ117,Tabela1[#All],7,FALSE),""),"")</f>
        <v/>
      </c>
      <c r="GT117" t="str">
        <f ca="1">_xlfn.IFNA(IF(VLOOKUP($GQ117,Tabela1[#All],8,FALSE)&lt;&gt;0,VLOOKUP($GQ117,Tabela1[#All],8,FALSE),""),"")</f>
        <v/>
      </c>
      <c r="GU117" t="str">
        <f ca="1">_xlfn.IFNA(IF(VLOOKUP($GQ117,Tabela1[#All],10,FALSE)&lt;&gt;"0",VLOOKUP($GQ117,Tabela1[#All],10,FALSE),""),"")</f>
        <v/>
      </c>
      <c r="GV117" t="str">
        <f t="shared" ca="1" si="443"/>
        <v/>
      </c>
      <c r="GW117" t="str">
        <f t="shared" ca="1" si="444"/>
        <v/>
      </c>
      <c r="GX117" t="str">
        <f t="shared" ca="1" si="445"/>
        <v/>
      </c>
      <c r="GY117" t="str">
        <f t="shared" ca="1" si="446"/>
        <v/>
      </c>
      <c r="GZ117" t="str">
        <f t="shared" ca="1" si="447"/>
        <v/>
      </c>
      <c r="HA117" t="str">
        <f t="shared" ca="1" si="448"/>
        <v/>
      </c>
      <c r="HB117" t="str">
        <f t="shared" ca="1" si="449"/>
        <v/>
      </c>
      <c r="HC117" t="str">
        <f t="shared" ca="1" si="360"/>
        <v/>
      </c>
      <c r="HD117" t="str">
        <f t="shared" ca="1" si="482"/>
        <v/>
      </c>
      <c r="HE117" t="str">
        <f t="shared" ca="1" si="482"/>
        <v/>
      </c>
      <c r="HF117" t="str">
        <f t="shared" ca="1" si="482"/>
        <v/>
      </c>
      <c r="HG117" t="str">
        <f ca="1">_xlfn.IFNA(IF(INDEX('Tabela kolorów'!$A$1:$AP$42,MATCH(HD117,'Tabela kolorów'!$A$1:$AP$1,0),MATCH(HE117,'Tabela kolorów'!$A$1:$A$42,0))=1,"+","-"),"")</f>
        <v/>
      </c>
      <c r="HH117" s="1" t="str">
        <f ca="1">_xlfn.IFNA(IF(INDEX('Tabela kolorów'!$A$1:$AP$42,MATCH(HD117,'Tabela kolorów'!$A$1:$AP$1,0),MATCH(HF117,'Tabela kolorów'!$A$1:$A$42,0))=1,"+","-"),"")</f>
        <v/>
      </c>
      <c r="HI117" s="1" t="str">
        <f ca="1">_xlfn.IFNA(IF(INDEX('Tabela kolorów'!$A$1:$AP$42,MATCH(HE117,'Tabela kolorów'!$A$1:$AP$1,0),MATCH(HF117,'Tabela kolorów'!$A$1:$A$42,0))=1,"+","-"),"")</f>
        <v/>
      </c>
      <c r="HJ117" t="str">
        <f t="shared" ca="1" si="376"/>
        <v/>
      </c>
      <c r="HK117" t="str">
        <f t="shared" ca="1" si="450"/>
        <v/>
      </c>
      <c r="HL117" t="str">
        <f t="shared" ca="1" si="451"/>
        <v/>
      </c>
      <c r="IJ117">
        <v>7</v>
      </c>
      <c r="IK117" t="str">
        <f t="shared" ca="1" si="490"/>
        <v/>
      </c>
      <c r="IL117" t="str">
        <f ca="1">_xlfn.IFNA(IF(VLOOKUP($IK117,Tabela1[#All],6,FALSE)&lt;&gt;0,VLOOKUP($IK117,Tabela1[#All],6,FALSE),""),"")</f>
        <v/>
      </c>
      <c r="IM117" t="str">
        <f ca="1">_xlfn.IFNA(IF(VLOOKUP($IK117,Tabela1[#All],7,FALSE)&lt;&gt;0,VLOOKUP($IK117,Tabela1[#All],7,FALSE),""),"")</f>
        <v/>
      </c>
      <c r="IN117" t="str">
        <f ca="1">_xlfn.IFNA(IF(VLOOKUP($IK117,Tabela1[#All],8,FALSE)&lt;&gt;0,VLOOKUP($IK117,Tabela1[#All],8,FALSE),""),"")</f>
        <v/>
      </c>
      <c r="IO117" t="str">
        <f ca="1">_xlfn.IFNA(IF(VLOOKUP($IK117,Tabela1[#All],10,FALSE)&lt;&gt;"0",VLOOKUP($IK117,Tabela1[#All],10,FALSE),""),"")</f>
        <v/>
      </c>
      <c r="IP117" t="str">
        <f t="shared" ca="1" si="452"/>
        <v/>
      </c>
      <c r="IQ117" t="str">
        <f t="shared" ca="1" si="453"/>
        <v/>
      </c>
      <c r="IR117" t="str">
        <f t="shared" ca="1" si="454"/>
        <v/>
      </c>
      <c r="IS117" t="str">
        <f t="shared" ca="1" si="455"/>
        <v/>
      </c>
      <c r="IT117" t="str">
        <f t="shared" ca="1" si="456"/>
        <v/>
      </c>
      <c r="IU117" t="str">
        <f t="shared" ca="1" si="457"/>
        <v/>
      </c>
      <c r="IV117" t="str">
        <f t="shared" ca="1" si="458"/>
        <v/>
      </c>
      <c r="IW117" t="str">
        <f t="shared" ca="1" si="361"/>
        <v/>
      </c>
      <c r="IX117" t="str">
        <f t="shared" ca="1" si="483"/>
        <v/>
      </c>
      <c r="IY117" t="str">
        <f t="shared" ca="1" si="483"/>
        <v/>
      </c>
      <c r="IZ117" t="str">
        <f t="shared" ca="1" si="483"/>
        <v/>
      </c>
      <c r="JA117" t="str">
        <f ca="1">_xlfn.IFNA(IF(INDEX('Tabela kolorów'!$A$1:$AP$42,MATCH(IX117,'Tabela kolorów'!$A$1:$AP$1,0),MATCH(IY117,'Tabela kolorów'!$A$1:$A$42,0))=1,"+","-"),"")</f>
        <v/>
      </c>
      <c r="JB117" s="1" t="str">
        <f ca="1">_xlfn.IFNA(IF(INDEX('Tabela kolorów'!$A$1:$AP$42,MATCH(IX117,'Tabela kolorów'!$A$1:$AP$1,0),MATCH(IZ117,'Tabela kolorów'!$A$1:$A$42,0))=1,"+","-"),"")</f>
        <v/>
      </c>
      <c r="JC117" s="1" t="str">
        <f ca="1">_xlfn.IFNA(IF(INDEX('Tabela kolorów'!$A$1:$AP$42,MATCH(IY117,'Tabela kolorów'!$A$1:$AP$1,0),MATCH(IZ117,'Tabela kolorów'!$A$1:$A$42,0))=1,"+","-"),"")</f>
        <v/>
      </c>
      <c r="JD117" t="str">
        <f t="shared" ca="1" si="377"/>
        <v/>
      </c>
      <c r="JE117" t="str">
        <f t="shared" ca="1" si="459"/>
        <v/>
      </c>
      <c r="JF117" t="str">
        <f t="shared" ca="1" si="460"/>
        <v/>
      </c>
      <c r="KD117">
        <v>7</v>
      </c>
      <c r="KE117" t="str">
        <f t="shared" ca="1" si="491"/>
        <v/>
      </c>
      <c r="KF117" t="str">
        <f ca="1">_xlfn.IFNA(IF(VLOOKUP($KE117,Tabela1[#All],6,FALSE)&lt;&gt;0,VLOOKUP($KE117,Tabela1[#All],6,FALSE),""),"")</f>
        <v/>
      </c>
      <c r="KG117" t="str">
        <f ca="1">_xlfn.IFNA(IF(VLOOKUP($KE117,Tabela1[#All],7,FALSE)&lt;&gt;0,VLOOKUP($KE117,Tabela1[#All],7,FALSE),""),"")</f>
        <v/>
      </c>
      <c r="KH117" t="str">
        <f ca="1">_xlfn.IFNA(IF(VLOOKUP($KE117,Tabela1[#All],8,FALSE)&lt;&gt;0,VLOOKUP($KE117,Tabela1[#All],8,FALSE),""),"")</f>
        <v/>
      </c>
      <c r="KI117" t="str">
        <f ca="1">_xlfn.IFNA(IF(VLOOKUP($KE117,Tabela1[#All],10,FALSE)&lt;&gt;"0",VLOOKUP($KE117,Tabela1[#All],10,FALSE),""),"")</f>
        <v/>
      </c>
      <c r="KJ117" t="str">
        <f t="shared" ca="1" si="467"/>
        <v/>
      </c>
      <c r="KK117" t="str">
        <f t="shared" ca="1" si="468"/>
        <v/>
      </c>
      <c r="KL117" t="str">
        <f t="shared" ca="1" si="469"/>
        <v/>
      </c>
      <c r="KM117" t="str">
        <f t="shared" ca="1" si="461"/>
        <v/>
      </c>
      <c r="KN117" t="str">
        <f t="shared" ca="1" si="462"/>
        <v/>
      </c>
      <c r="KO117" t="str">
        <f t="shared" ca="1" si="463"/>
        <v/>
      </c>
      <c r="KP117" t="str">
        <f t="shared" ca="1" si="464"/>
        <v/>
      </c>
      <c r="KQ117" t="str">
        <f t="shared" ca="1" si="365"/>
        <v/>
      </c>
      <c r="KR117" t="str">
        <f t="shared" ca="1" si="484"/>
        <v/>
      </c>
      <c r="KS117" t="str">
        <f t="shared" ca="1" si="484"/>
        <v/>
      </c>
      <c r="KT117" t="str">
        <f t="shared" ca="1" si="484"/>
        <v/>
      </c>
      <c r="KU117" t="str">
        <f ca="1">_xlfn.IFNA(IF(INDEX('Tabela kolorów'!$A$1:$AP$42,MATCH(KR117,'Tabela kolorów'!$A$1:$AP$1,0),MATCH(KS117,'Tabela kolorów'!$A$1:$A$42,0))=1,"+","-"),"")</f>
        <v/>
      </c>
      <c r="KV117" s="1" t="str">
        <f ca="1">_xlfn.IFNA(IF(INDEX('Tabela kolorów'!$A$1:$AP$42,MATCH(KR117,'Tabela kolorów'!$A$1:$AP$1,0),MATCH(KT117,'Tabela kolorów'!$A$1:$A$42,0))=1,"+","-"),"")</f>
        <v/>
      </c>
      <c r="KW117" s="1" t="str">
        <f ca="1">_xlfn.IFNA(IF(INDEX('Tabela kolorów'!$A$1:$AP$42,MATCH(KS117,'Tabela kolorów'!$A$1:$AP$1,0),MATCH(KT117,'Tabela kolorów'!$A$1:$A$42,0))=1,"+","-"),"")</f>
        <v/>
      </c>
      <c r="KX117" t="str">
        <f t="shared" ca="1" si="380"/>
        <v/>
      </c>
      <c r="KY117" t="str">
        <f t="shared" ca="1" si="465"/>
        <v/>
      </c>
      <c r="KZ117" t="str">
        <f t="shared" ca="1" si="466"/>
        <v/>
      </c>
    </row>
    <row r="118" spans="12:312" x14ac:dyDescent="0.3">
      <c r="L118" s="679">
        <v>6</v>
      </c>
      <c r="N118" s="672" t="str">
        <f>_xlfn.IFNA(IF(VLOOKUP($M118,Tabela1[#All],6,FALSE)&lt;&gt;0,VLOOKUP($M118,Tabela1[#All],6,FALSE),""),"")</f>
        <v/>
      </c>
      <c r="O118" s="672" t="str">
        <f>_xlfn.IFNA(IF(VLOOKUP($M118,Tabela1[#All],7,FALSE)&lt;&gt;0,VLOOKUP($M118,Tabela1[#All],7,FALSE),""),"")</f>
        <v/>
      </c>
      <c r="P118" s="672" t="str">
        <f>_xlfn.IFNA(IF(VLOOKUP($M118,Tabela1[#All],8,FALSE)&lt;&gt;0,VLOOKUP($M118,Tabela1[#All],8,FALSE),""),"")</f>
        <v/>
      </c>
      <c r="Q118" s="684" t="str">
        <f>_xlfn.IFNA(IF(VLOOKUP($M118,Tabela1[#All],10,FALSE)&lt;&gt;"0",VLOOKUP($M118,Tabela1[#All],10,FALSE),""),"")</f>
        <v/>
      </c>
      <c r="R118" s="686" t="str">
        <f t="shared" si="470"/>
        <v/>
      </c>
      <c r="S118" s="672" t="str">
        <f t="shared" si="471"/>
        <v/>
      </c>
      <c r="T118" s="672" t="str">
        <f t="shared" si="472"/>
        <v/>
      </c>
      <c r="U118" s="672" t="str">
        <f t="shared" si="473"/>
        <v/>
      </c>
      <c r="V118" s="672" t="str">
        <f t="shared" si="474"/>
        <v/>
      </c>
      <c r="W118" s="672" t="str">
        <f t="shared" si="475"/>
        <v/>
      </c>
      <c r="X118" s="687" t="str">
        <f t="shared" si="476"/>
        <v/>
      </c>
      <c r="Y118" s="686" t="str">
        <f t="shared" si="378"/>
        <v/>
      </c>
      <c r="Z118" s="672" t="str">
        <f t="shared" si="485"/>
        <v/>
      </c>
      <c r="AA118" s="672" t="str">
        <f t="shared" si="485"/>
        <v/>
      </c>
      <c r="AB118" s="679" t="str">
        <f t="shared" si="485"/>
        <v/>
      </c>
      <c r="AC118" s="685" t="str">
        <f>_xlfn.IFNA(IF(INDEX('Tabela kolorów'!$A$1:$AP$42,MATCH(Z118,'Tabela kolorów'!$A$1:$AP$1,0),MATCH(AA118,'Tabela kolorów'!$A$1:$A$42,0))=1,"+","-"),"")</f>
        <v/>
      </c>
      <c r="AD118" s="10" t="str">
        <f>_xlfn.IFNA(IF(INDEX('Tabela kolorów'!$A$1:$AP$42,MATCH(Z118,'Tabela kolorów'!$A$1:$AP$1,0),MATCH(AB118,'Tabela kolorów'!$A$1:$A$42,0))=1,"+","-"),"")</f>
        <v/>
      </c>
      <c r="AE118" s="10" t="str">
        <f>_xlfn.IFNA(IF(INDEX('Tabela kolorów'!$A$1:$AP$42,MATCH(AA118,'Tabela kolorów'!$A$1:$AP$1,0),MATCH(AB118,'Tabela kolorów'!$A$1:$A$42,0))=1,"+","-"),"")</f>
        <v/>
      </c>
      <c r="AF118" s="679" t="str">
        <f t="shared" si="379"/>
        <v/>
      </c>
      <c r="AG118" s="688" t="str">
        <f t="shared" si="477"/>
        <v/>
      </c>
      <c r="AH118" s="701" t="str">
        <f t="shared" si="478"/>
        <v/>
      </c>
      <c r="BG118" s="392"/>
      <c r="BH118">
        <v>8</v>
      </c>
      <c r="BI118" t="str">
        <f t="shared" ca="1" si="486"/>
        <v/>
      </c>
      <c r="BJ118" t="str">
        <f ca="1">_xlfn.IFNA(IF(VLOOKUP($BI118,Tabela1[#All],6,FALSE)&lt;&gt;0,VLOOKUP($BI118,Tabela1[#All],6,FALSE),""),"")</f>
        <v/>
      </c>
      <c r="BK118" t="str">
        <f ca="1">_xlfn.IFNA(IF(VLOOKUP($BI118,Tabela1[#All],7,FALSE)&lt;&gt;0,VLOOKUP($BI118,Tabela1[#All],7,FALSE),""),"")</f>
        <v/>
      </c>
      <c r="BL118" t="str">
        <f ca="1">_xlfn.IFNA(IF(VLOOKUP($BI118,Tabela1[#All],8,FALSE)&lt;&gt;0,VLOOKUP($BI118,Tabela1[#All],8,FALSE),""),"")</f>
        <v/>
      </c>
      <c r="BM118" t="str">
        <f ca="1">_xlfn.IFNA(IF(VLOOKUP($BI118,Tabela1[#All],10,FALSE)&lt;&gt;"0",VLOOKUP($BI118,Tabela1[#All],10,FALSE),""),"")</f>
        <v/>
      </c>
      <c r="BN118" t="str">
        <f t="shared" ca="1" si="416"/>
        <v/>
      </c>
      <c r="BO118" t="str">
        <f t="shared" ca="1" si="417"/>
        <v/>
      </c>
      <c r="BP118" t="str">
        <f t="shared" ca="1" si="418"/>
        <v/>
      </c>
      <c r="BQ118" t="str">
        <f t="shared" ca="1" si="419"/>
        <v/>
      </c>
      <c r="BR118" t="str">
        <f t="shared" ca="1" si="420"/>
        <v/>
      </c>
      <c r="BS118" t="str">
        <f t="shared" ca="1" si="421"/>
        <v/>
      </c>
      <c r="BT118" t="str">
        <f t="shared" ca="1" si="422"/>
        <v/>
      </c>
      <c r="BU118" t="str">
        <f t="shared" ca="1" si="356"/>
        <v/>
      </c>
      <c r="BV118" t="str">
        <f t="shared" ca="1" si="479"/>
        <v/>
      </c>
      <c r="BW118" t="str">
        <f t="shared" ca="1" si="479"/>
        <v/>
      </c>
      <c r="BX118" t="str">
        <f t="shared" ca="1" si="479"/>
        <v/>
      </c>
      <c r="BY118" t="str">
        <f ca="1">_xlfn.IFNA(IF(INDEX('Tabela kolorów'!$A$1:$AP$42,MATCH(BV118,'Tabela kolorów'!$A$1:$AP$1,0),MATCH(BW118,'Tabela kolorów'!$A$1:$A$42,0))=1,"+","-"),"")</f>
        <v/>
      </c>
      <c r="BZ118" s="1" t="str">
        <f ca="1">_xlfn.IFNA(IF(INDEX('Tabela kolorów'!$A$1:$AP$42,MATCH(BV118,'Tabela kolorów'!$A$1:$AP$1,0),MATCH(BX118,'Tabela kolorów'!$A$1:$A$42,0))=1,"+","-"),"")</f>
        <v/>
      </c>
      <c r="CA118" s="1" t="str">
        <f ca="1">_xlfn.IFNA(IF(INDEX('Tabela kolorów'!$A$1:$AP$42,MATCH(BW118,'Tabela kolorów'!$A$1:$AP$1,0),MATCH(BX118,'Tabela kolorów'!$A$1:$A$42,0))=1,"+","-"),"")</f>
        <v/>
      </c>
      <c r="CB118" t="str">
        <f t="shared" ca="1" si="357"/>
        <v/>
      </c>
      <c r="CC118" t="str">
        <f t="shared" ca="1" si="423"/>
        <v/>
      </c>
      <c r="CD118" t="str">
        <f t="shared" ca="1" si="424"/>
        <v/>
      </c>
      <c r="DB118">
        <v>8</v>
      </c>
      <c r="DC118" t="str">
        <f t="shared" ca="1" si="487"/>
        <v/>
      </c>
      <c r="DD118" t="str">
        <f ca="1">_xlfn.IFNA(IF(VLOOKUP($DC118,Tabela1[#All],6,FALSE)&lt;&gt;0,VLOOKUP($DC118,Tabela1[#All],6,FALSE),""),"")</f>
        <v/>
      </c>
      <c r="DE118" t="str">
        <f ca="1">_xlfn.IFNA(IF(VLOOKUP($DC118,Tabela1[#All],7,FALSE)&lt;&gt;0,VLOOKUP($DC118,Tabela1[#All],7,FALSE),""),"")</f>
        <v/>
      </c>
      <c r="DF118" t="str">
        <f ca="1">_xlfn.IFNA(IF(VLOOKUP($DC118,Tabela1[#All],8,FALSE)&lt;&gt;0,VLOOKUP($DC118,Tabela1[#All],8,FALSE),""),"")</f>
        <v/>
      </c>
      <c r="DG118" t="str">
        <f ca="1">_xlfn.IFNA(IF(VLOOKUP($DC118,Tabela1[#All],10,FALSE)&lt;&gt;"0",VLOOKUP($DC118,Tabela1[#All],10,FALSE),""),"")</f>
        <v/>
      </c>
      <c r="DH118" t="str">
        <f t="shared" ca="1" si="425"/>
        <v/>
      </c>
      <c r="DI118" t="str">
        <f t="shared" ca="1" si="426"/>
        <v/>
      </c>
      <c r="DJ118" t="str">
        <f t="shared" ca="1" si="427"/>
        <v/>
      </c>
      <c r="DK118" t="str">
        <f t="shared" ca="1" si="428"/>
        <v/>
      </c>
      <c r="DL118" t="str">
        <f t="shared" ca="1" si="429"/>
        <v/>
      </c>
      <c r="DM118" t="str">
        <f t="shared" ca="1" si="430"/>
        <v/>
      </c>
      <c r="DN118" t="str">
        <f t="shared" ca="1" si="431"/>
        <v/>
      </c>
      <c r="DO118" t="str">
        <f t="shared" ca="1" si="382"/>
        <v/>
      </c>
      <c r="DP118" t="str">
        <f t="shared" ca="1" si="480"/>
        <v/>
      </c>
      <c r="DQ118" t="str">
        <f t="shared" ca="1" si="480"/>
        <v/>
      </c>
      <c r="DR118" t="str">
        <f t="shared" ca="1" si="480"/>
        <v/>
      </c>
      <c r="DS118" t="str">
        <f ca="1">_xlfn.IFNA(IF(INDEX('Tabela kolorów'!$A$1:$AP$42,MATCH(DP118,'Tabela kolorów'!$A$1:$AP$1,0),MATCH(DQ118,'Tabela kolorów'!$A$1:$A$42,0))=1,"+","-"),"")</f>
        <v/>
      </c>
      <c r="DT118" s="1" t="str">
        <f ca="1">_xlfn.IFNA(IF(INDEX('Tabela kolorów'!$A$1:$AP$42,MATCH(DP118,'Tabela kolorów'!$A$1:$AP$1,0),MATCH(DR118,'Tabela kolorów'!$A$1:$A$42,0))=1,"+","-"),"")</f>
        <v/>
      </c>
      <c r="DU118" s="1" t="str">
        <f ca="1">_xlfn.IFNA(IF(INDEX('Tabela kolorów'!$A$1:$AP$42,MATCH(DQ118,'Tabela kolorów'!$A$1:$AP$1,0),MATCH(DR118,'Tabela kolorów'!$A$1:$A$42,0))=1,"+","-"),"")</f>
        <v/>
      </c>
      <c r="DV118" t="str">
        <f t="shared" ca="1" si="358"/>
        <v/>
      </c>
      <c r="DW118" t="str">
        <f t="shared" ca="1" si="432"/>
        <v/>
      </c>
      <c r="DX118" t="str">
        <f t="shared" ca="1" si="433"/>
        <v/>
      </c>
      <c r="EV118">
        <v>8</v>
      </c>
      <c r="EW118" t="str">
        <f t="shared" ca="1" si="488"/>
        <v/>
      </c>
      <c r="EX118" t="str">
        <f ca="1">_xlfn.IFNA(IF(VLOOKUP($EW118,Tabela1[#All],6,FALSE)&lt;&gt;0,VLOOKUP($EW118,Tabela1[#All],6,FALSE),""),"")</f>
        <v/>
      </c>
      <c r="EY118" t="str">
        <f ca="1">_xlfn.IFNA(IF(VLOOKUP($EW118,Tabela1[#All],7,FALSE)&lt;&gt;0,VLOOKUP($EW118,Tabela1[#All],7,FALSE),""),"")</f>
        <v/>
      </c>
      <c r="EZ118" t="str">
        <f ca="1">_xlfn.IFNA(IF(VLOOKUP($EW118,Tabela1[#All],8,FALSE)&lt;&gt;0,VLOOKUP($EW118,Tabela1[#All],8,FALSE),""),"")</f>
        <v/>
      </c>
      <c r="FA118" t="str">
        <f ca="1">_xlfn.IFNA(IF(VLOOKUP($EW118,Tabela1[#All],10,FALSE)&lt;&gt;"0",VLOOKUP($EW118,Tabela1[#All],10,FALSE),""),"")</f>
        <v/>
      </c>
      <c r="FB118" t="str">
        <f t="shared" ca="1" si="434"/>
        <v/>
      </c>
      <c r="FC118" t="str">
        <f t="shared" ca="1" si="435"/>
        <v/>
      </c>
      <c r="FD118" t="str">
        <f t="shared" ca="1" si="436"/>
        <v/>
      </c>
      <c r="FE118" t="str">
        <f t="shared" ca="1" si="437"/>
        <v/>
      </c>
      <c r="FF118" t="str">
        <f t="shared" ca="1" si="438"/>
        <v/>
      </c>
      <c r="FG118" t="str">
        <f t="shared" ca="1" si="439"/>
        <v/>
      </c>
      <c r="FH118" t="str">
        <f t="shared" ca="1" si="440"/>
        <v/>
      </c>
      <c r="FI118" t="str">
        <f t="shared" ca="1" si="359"/>
        <v/>
      </c>
      <c r="FJ118" t="str">
        <f t="shared" ca="1" si="481"/>
        <v/>
      </c>
      <c r="FK118" t="str">
        <f t="shared" ca="1" si="481"/>
        <v/>
      </c>
      <c r="FL118" t="str">
        <f t="shared" ca="1" si="481"/>
        <v/>
      </c>
      <c r="FM118" t="str">
        <f ca="1">_xlfn.IFNA(IF(INDEX('Tabela kolorów'!$A$1:$AP$42,MATCH(FJ118,'Tabela kolorów'!$A$1:$AP$1,0),MATCH(FK118,'Tabela kolorów'!$A$1:$A$42,0))=1,"+","-"),"")</f>
        <v/>
      </c>
      <c r="FN118" s="1" t="str">
        <f ca="1">_xlfn.IFNA(IF(INDEX('Tabela kolorów'!$A$1:$AP$42,MATCH(FJ118,'Tabela kolorów'!$A$1:$AP$1,0),MATCH(FL118,'Tabela kolorów'!$A$1:$A$42,0))=1,"+","-"),"")</f>
        <v/>
      </c>
      <c r="FO118" s="1" t="str">
        <f ca="1">_xlfn.IFNA(IF(INDEX('Tabela kolorów'!$A$1:$AP$42,MATCH(FK118,'Tabela kolorów'!$A$1:$AP$1,0),MATCH(FL118,'Tabela kolorów'!$A$1:$A$42,0))=1,"+","-"),"")</f>
        <v/>
      </c>
      <c r="FP118" t="str">
        <f t="shared" ca="1" si="375"/>
        <v/>
      </c>
      <c r="FQ118" t="str">
        <f t="shared" ca="1" si="441"/>
        <v/>
      </c>
      <c r="FR118" t="str">
        <f t="shared" ca="1" si="442"/>
        <v/>
      </c>
      <c r="GP118">
        <v>8</v>
      </c>
      <c r="GQ118" t="str">
        <f t="shared" ca="1" si="489"/>
        <v/>
      </c>
      <c r="GR118" t="str">
        <f ca="1">_xlfn.IFNA(IF(VLOOKUP($GQ118,Tabela1[#All],6,FALSE)&lt;&gt;0,VLOOKUP($GQ118,Tabela1[#All],6,FALSE),""),"")</f>
        <v/>
      </c>
      <c r="GS118" t="str">
        <f ca="1">_xlfn.IFNA(IF(VLOOKUP($GQ118,Tabela1[#All],7,FALSE)&lt;&gt;0,VLOOKUP($GQ118,Tabela1[#All],7,FALSE),""),"")</f>
        <v/>
      </c>
      <c r="GT118" t="str">
        <f ca="1">_xlfn.IFNA(IF(VLOOKUP($GQ118,Tabela1[#All],8,FALSE)&lt;&gt;0,VLOOKUP($GQ118,Tabela1[#All],8,FALSE),""),"")</f>
        <v/>
      </c>
      <c r="GU118" t="str">
        <f ca="1">_xlfn.IFNA(IF(VLOOKUP($GQ118,Tabela1[#All],10,FALSE)&lt;&gt;"0",VLOOKUP($GQ118,Tabela1[#All],10,FALSE),""),"")</f>
        <v/>
      </c>
      <c r="GV118" t="str">
        <f t="shared" ca="1" si="443"/>
        <v/>
      </c>
      <c r="GW118" t="str">
        <f t="shared" ca="1" si="444"/>
        <v/>
      </c>
      <c r="GX118" t="str">
        <f t="shared" ca="1" si="445"/>
        <v/>
      </c>
      <c r="GY118" t="str">
        <f t="shared" ca="1" si="446"/>
        <v/>
      </c>
      <c r="GZ118" t="str">
        <f t="shared" ca="1" si="447"/>
        <v/>
      </c>
      <c r="HA118" t="str">
        <f t="shared" ca="1" si="448"/>
        <v/>
      </c>
      <c r="HB118" t="str">
        <f t="shared" ca="1" si="449"/>
        <v/>
      </c>
      <c r="HC118" t="str">
        <f t="shared" ca="1" si="360"/>
        <v/>
      </c>
      <c r="HD118" t="str">
        <f t="shared" ca="1" si="482"/>
        <v/>
      </c>
      <c r="HE118" t="str">
        <f t="shared" ca="1" si="482"/>
        <v/>
      </c>
      <c r="HF118" t="str">
        <f t="shared" ca="1" si="482"/>
        <v/>
      </c>
      <c r="HG118" t="str">
        <f ca="1">_xlfn.IFNA(IF(INDEX('Tabela kolorów'!$A$1:$AP$42,MATCH(HD118,'Tabela kolorów'!$A$1:$AP$1,0),MATCH(HE118,'Tabela kolorów'!$A$1:$A$42,0))=1,"+","-"),"")</f>
        <v/>
      </c>
      <c r="HH118" s="1" t="str">
        <f ca="1">_xlfn.IFNA(IF(INDEX('Tabela kolorów'!$A$1:$AP$42,MATCH(HD118,'Tabela kolorów'!$A$1:$AP$1,0),MATCH(HF118,'Tabela kolorów'!$A$1:$A$42,0))=1,"+","-"),"")</f>
        <v/>
      </c>
      <c r="HI118" s="1" t="str">
        <f ca="1">_xlfn.IFNA(IF(INDEX('Tabela kolorów'!$A$1:$AP$42,MATCH(HE118,'Tabela kolorów'!$A$1:$AP$1,0),MATCH(HF118,'Tabela kolorów'!$A$1:$A$42,0))=1,"+","-"),"")</f>
        <v/>
      </c>
      <c r="HJ118" t="str">
        <f t="shared" ca="1" si="376"/>
        <v/>
      </c>
      <c r="HK118" t="str">
        <f t="shared" ca="1" si="450"/>
        <v/>
      </c>
      <c r="HL118" t="str">
        <f t="shared" ca="1" si="451"/>
        <v/>
      </c>
      <c r="IJ118">
        <v>8</v>
      </c>
      <c r="IK118" t="str">
        <f t="shared" ca="1" si="490"/>
        <v/>
      </c>
      <c r="IL118" t="str">
        <f ca="1">_xlfn.IFNA(IF(VLOOKUP($IK118,Tabela1[#All],6,FALSE)&lt;&gt;0,VLOOKUP($IK118,Tabela1[#All],6,FALSE),""),"")</f>
        <v/>
      </c>
      <c r="IM118" t="str">
        <f ca="1">_xlfn.IFNA(IF(VLOOKUP($IK118,Tabela1[#All],7,FALSE)&lt;&gt;0,VLOOKUP($IK118,Tabela1[#All],7,FALSE),""),"")</f>
        <v/>
      </c>
      <c r="IN118" t="str">
        <f ca="1">_xlfn.IFNA(IF(VLOOKUP($IK118,Tabela1[#All],8,FALSE)&lt;&gt;0,VLOOKUP($IK118,Tabela1[#All],8,FALSE),""),"")</f>
        <v/>
      </c>
      <c r="IO118" t="str">
        <f ca="1">_xlfn.IFNA(IF(VLOOKUP($IK118,Tabela1[#All],10,FALSE)&lt;&gt;"0",VLOOKUP($IK118,Tabela1[#All],10,FALSE),""),"")</f>
        <v/>
      </c>
      <c r="IP118" t="str">
        <f t="shared" ca="1" si="452"/>
        <v/>
      </c>
      <c r="IQ118" t="str">
        <f t="shared" ca="1" si="453"/>
        <v/>
      </c>
      <c r="IR118" t="str">
        <f t="shared" ca="1" si="454"/>
        <v/>
      </c>
      <c r="IS118" t="str">
        <f t="shared" ca="1" si="455"/>
        <v/>
      </c>
      <c r="IT118" t="str">
        <f t="shared" ca="1" si="456"/>
        <v/>
      </c>
      <c r="IU118" t="str">
        <f t="shared" ca="1" si="457"/>
        <v/>
      </c>
      <c r="IV118" t="str">
        <f t="shared" ca="1" si="458"/>
        <v/>
      </c>
      <c r="IW118" t="str">
        <f t="shared" ca="1" si="361"/>
        <v/>
      </c>
      <c r="IX118" t="str">
        <f t="shared" ca="1" si="483"/>
        <v/>
      </c>
      <c r="IY118" t="str">
        <f t="shared" ca="1" si="483"/>
        <v/>
      </c>
      <c r="IZ118" t="str">
        <f t="shared" ca="1" si="483"/>
        <v/>
      </c>
      <c r="JA118" t="str">
        <f ca="1">_xlfn.IFNA(IF(INDEX('Tabela kolorów'!$A$1:$AP$42,MATCH(IX118,'Tabela kolorów'!$A$1:$AP$1,0),MATCH(IY118,'Tabela kolorów'!$A$1:$A$42,0))=1,"+","-"),"")</f>
        <v/>
      </c>
      <c r="JB118" s="1" t="str">
        <f ca="1">_xlfn.IFNA(IF(INDEX('Tabela kolorów'!$A$1:$AP$42,MATCH(IX118,'Tabela kolorów'!$A$1:$AP$1,0),MATCH(IZ118,'Tabela kolorów'!$A$1:$A$42,0))=1,"+","-"),"")</f>
        <v/>
      </c>
      <c r="JC118" s="1" t="str">
        <f ca="1">_xlfn.IFNA(IF(INDEX('Tabela kolorów'!$A$1:$AP$42,MATCH(IY118,'Tabela kolorów'!$A$1:$AP$1,0),MATCH(IZ118,'Tabela kolorów'!$A$1:$A$42,0))=1,"+","-"),"")</f>
        <v/>
      </c>
      <c r="JD118" t="str">
        <f t="shared" ca="1" si="377"/>
        <v/>
      </c>
      <c r="JE118" t="str">
        <f t="shared" ca="1" si="459"/>
        <v/>
      </c>
      <c r="JF118" t="str">
        <f t="shared" ca="1" si="460"/>
        <v/>
      </c>
      <c r="KD118">
        <v>8</v>
      </c>
      <c r="KE118" t="str">
        <f t="shared" ca="1" si="491"/>
        <v/>
      </c>
      <c r="KF118" t="str">
        <f ca="1">_xlfn.IFNA(IF(VLOOKUP($KE118,Tabela1[#All],6,FALSE)&lt;&gt;0,VLOOKUP($KE118,Tabela1[#All],6,FALSE),""),"")</f>
        <v/>
      </c>
      <c r="KG118" t="str">
        <f ca="1">_xlfn.IFNA(IF(VLOOKUP($KE118,Tabela1[#All],7,FALSE)&lt;&gt;0,VLOOKUP($KE118,Tabela1[#All],7,FALSE),""),"")</f>
        <v/>
      </c>
      <c r="KH118" t="str">
        <f ca="1">_xlfn.IFNA(IF(VLOOKUP($KE118,Tabela1[#All],8,FALSE)&lt;&gt;0,VLOOKUP($KE118,Tabela1[#All],8,FALSE),""),"")</f>
        <v/>
      </c>
      <c r="KI118" t="str">
        <f ca="1">_xlfn.IFNA(IF(VLOOKUP($KE118,Tabela1[#All],10,FALSE)&lt;&gt;"0",VLOOKUP($KE118,Tabela1[#All],10,FALSE),""),"")</f>
        <v/>
      </c>
      <c r="KJ118" t="str">
        <f t="shared" ca="1" si="467"/>
        <v/>
      </c>
      <c r="KK118" t="str">
        <f t="shared" ca="1" si="468"/>
        <v/>
      </c>
      <c r="KL118" t="str">
        <f t="shared" ca="1" si="469"/>
        <v/>
      </c>
      <c r="KM118" t="str">
        <f t="shared" ca="1" si="461"/>
        <v/>
      </c>
      <c r="KN118" t="str">
        <f t="shared" ca="1" si="462"/>
        <v/>
      </c>
      <c r="KO118" t="str">
        <f t="shared" ca="1" si="463"/>
        <v/>
      </c>
      <c r="KP118" t="str">
        <f t="shared" ca="1" si="464"/>
        <v/>
      </c>
      <c r="KQ118" t="str">
        <f t="shared" ca="1" si="365"/>
        <v/>
      </c>
      <c r="KR118" t="str">
        <f t="shared" ca="1" si="484"/>
        <v/>
      </c>
      <c r="KS118" t="str">
        <f t="shared" ca="1" si="484"/>
        <v/>
      </c>
      <c r="KT118" t="str">
        <f t="shared" ca="1" si="484"/>
        <v/>
      </c>
      <c r="KU118" t="str">
        <f ca="1">_xlfn.IFNA(IF(INDEX('Tabela kolorów'!$A$1:$AP$42,MATCH(KR118,'Tabela kolorów'!$A$1:$AP$1,0),MATCH(KS118,'Tabela kolorów'!$A$1:$A$42,0))=1,"+","-"),"")</f>
        <v/>
      </c>
      <c r="KV118" s="1" t="str">
        <f ca="1">_xlfn.IFNA(IF(INDEX('Tabela kolorów'!$A$1:$AP$42,MATCH(KR118,'Tabela kolorów'!$A$1:$AP$1,0),MATCH(KT118,'Tabela kolorów'!$A$1:$A$42,0))=1,"+","-"),"")</f>
        <v/>
      </c>
      <c r="KW118" s="1" t="str">
        <f ca="1">_xlfn.IFNA(IF(INDEX('Tabela kolorów'!$A$1:$AP$42,MATCH(KS118,'Tabela kolorów'!$A$1:$AP$1,0),MATCH(KT118,'Tabela kolorów'!$A$1:$A$42,0))=1,"+","-"),"")</f>
        <v/>
      </c>
      <c r="KX118" t="str">
        <f t="shared" ca="1" si="380"/>
        <v/>
      </c>
      <c r="KY118" t="str">
        <f t="shared" ca="1" si="465"/>
        <v/>
      </c>
      <c r="KZ118" t="str">
        <f t="shared" ca="1" si="466"/>
        <v/>
      </c>
    </row>
    <row r="119" spans="12:312" x14ac:dyDescent="0.3">
      <c r="L119" s="679">
        <v>7</v>
      </c>
      <c r="N119" s="672" t="str">
        <f>_xlfn.IFNA(IF(VLOOKUP($M119,Tabela1[#All],6,FALSE)&lt;&gt;0,VLOOKUP($M119,Tabela1[#All],6,FALSE),""),"")</f>
        <v/>
      </c>
      <c r="O119" s="672" t="str">
        <f>_xlfn.IFNA(IF(VLOOKUP($M119,Tabela1[#All],7,FALSE)&lt;&gt;0,VLOOKUP($M119,Tabela1[#All],7,FALSE),""),"")</f>
        <v/>
      </c>
      <c r="P119" s="672" t="str">
        <f>_xlfn.IFNA(IF(VLOOKUP($M119,Tabela1[#All],8,FALSE)&lt;&gt;0,VLOOKUP($M119,Tabela1[#All],8,FALSE),""),"")</f>
        <v/>
      </c>
      <c r="Q119" s="684" t="str">
        <f>_xlfn.IFNA(IF(VLOOKUP($M119,Tabela1[#All],10,FALSE)&lt;&gt;"0",VLOOKUP($M119,Tabela1[#All],10,FALSE),""),"")</f>
        <v/>
      </c>
      <c r="R119" s="686" t="str">
        <f t="shared" si="470"/>
        <v/>
      </c>
      <c r="S119" s="672" t="str">
        <f t="shared" si="471"/>
        <v/>
      </c>
      <c r="T119" s="672" t="str">
        <f t="shared" si="472"/>
        <v/>
      </c>
      <c r="U119" s="672" t="str">
        <f t="shared" si="473"/>
        <v/>
      </c>
      <c r="V119" s="672" t="str">
        <f t="shared" si="474"/>
        <v/>
      </c>
      <c r="W119" s="672" t="str">
        <f t="shared" si="475"/>
        <v/>
      </c>
      <c r="X119" s="687" t="str">
        <f t="shared" si="476"/>
        <v/>
      </c>
      <c r="Y119" s="686" t="str">
        <f t="shared" si="378"/>
        <v/>
      </c>
      <c r="Z119" s="672" t="str">
        <f t="shared" si="485"/>
        <v/>
      </c>
      <c r="AA119" s="672" t="str">
        <f t="shared" si="485"/>
        <v/>
      </c>
      <c r="AB119" s="679" t="str">
        <f t="shared" si="485"/>
        <v/>
      </c>
      <c r="AC119" s="685" t="str">
        <f>_xlfn.IFNA(IF(INDEX('Tabela kolorów'!$A$1:$AP$42,MATCH(Z119,'Tabela kolorów'!$A$1:$AP$1,0),MATCH(AA119,'Tabela kolorów'!$A$1:$A$42,0))=1,"+","-"),"")</f>
        <v/>
      </c>
      <c r="AD119" s="10" t="str">
        <f>_xlfn.IFNA(IF(INDEX('Tabela kolorów'!$A$1:$AP$42,MATCH(Z119,'Tabela kolorów'!$A$1:$AP$1,0),MATCH(AB119,'Tabela kolorów'!$A$1:$A$42,0))=1,"+","-"),"")</f>
        <v/>
      </c>
      <c r="AE119" s="10" t="str">
        <f>_xlfn.IFNA(IF(INDEX('Tabela kolorów'!$A$1:$AP$42,MATCH(AA119,'Tabela kolorów'!$A$1:$AP$1,0),MATCH(AB119,'Tabela kolorów'!$A$1:$A$42,0))=1,"+","-"),"")</f>
        <v/>
      </c>
      <c r="AF119" s="679" t="str">
        <f t="shared" si="379"/>
        <v/>
      </c>
      <c r="AG119" s="688" t="str">
        <f t="shared" si="477"/>
        <v/>
      </c>
      <c r="AH119" s="701" t="str">
        <f t="shared" si="478"/>
        <v/>
      </c>
      <c r="BG119" s="392"/>
      <c r="BH119">
        <v>9</v>
      </c>
      <c r="BI119" t="str">
        <f t="shared" ca="1" si="486"/>
        <v/>
      </c>
      <c r="BJ119" t="str">
        <f ca="1">_xlfn.IFNA(IF(VLOOKUP($BI119,Tabela1[#All],6,FALSE)&lt;&gt;0,VLOOKUP($BI119,Tabela1[#All],6,FALSE),""),"")</f>
        <v/>
      </c>
      <c r="BK119" t="str">
        <f ca="1">_xlfn.IFNA(IF(VLOOKUP($BI119,Tabela1[#All],7,FALSE)&lt;&gt;0,VLOOKUP($BI119,Tabela1[#All],7,FALSE),""),"")</f>
        <v/>
      </c>
      <c r="BL119" t="str">
        <f ca="1">_xlfn.IFNA(IF(VLOOKUP($BI119,Tabela1[#All],8,FALSE)&lt;&gt;0,VLOOKUP($BI119,Tabela1[#All],8,FALSE),""),"")</f>
        <v/>
      </c>
      <c r="BM119" t="str">
        <f ca="1">_xlfn.IFNA(IF(VLOOKUP($BI119,Tabela1[#All],10,FALSE)&lt;&gt;"0",VLOOKUP($BI119,Tabela1[#All],10,FALSE),""),"")</f>
        <v/>
      </c>
      <c r="BN119" t="str">
        <f t="shared" ca="1" si="416"/>
        <v/>
      </c>
      <c r="BO119" t="str">
        <f t="shared" ca="1" si="417"/>
        <v/>
      </c>
      <c r="BP119" t="str">
        <f t="shared" ca="1" si="418"/>
        <v/>
      </c>
      <c r="BQ119" t="str">
        <f t="shared" ca="1" si="419"/>
        <v/>
      </c>
      <c r="BR119" t="str">
        <f t="shared" ca="1" si="420"/>
        <v/>
      </c>
      <c r="BS119" t="str">
        <f t="shared" ca="1" si="421"/>
        <v/>
      </c>
      <c r="BT119" t="str">
        <f t="shared" ca="1" si="422"/>
        <v/>
      </c>
      <c r="BU119" t="str">
        <f t="shared" ca="1" si="356"/>
        <v/>
      </c>
      <c r="BV119" t="str">
        <f t="shared" ca="1" si="479"/>
        <v/>
      </c>
      <c r="BW119" t="str">
        <f t="shared" ca="1" si="479"/>
        <v/>
      </c>
      <c r="BX119" t="str">
        <f t="shared" ca="1" si="479"/>
        <v/>
      </c>
      <c r="BY119" t="str">
        <f ca="1">_xlfn.IFNA(IF(INDEX('Tabela kolorów'!$A$1:$AP$42,MATCH(BV119,'Tabela kolorów'!$A$1:$AP$1,0),MATCH(BW119,'Tabela kolorów'!$A$1:$A$42,0))=1,"+","-"),"")</f>
        <v/>
      </c>
      <c r="BZ119" s="1" t="str">
        <f ca="1">_xlfn.IFNA(IF(INDEX('Tabela kolorów'!$A$1:$AP$42,MATCH(BV119,'Tabela kolorów'!$A$1:$AP$1,0),MATCH(BX119,'Tabela kolorów'!$A$1:$A$42,0))=1,"+","-"),"")</f>
        <v/>
      </c>
      <c r="CA119" s="1" t="str">
        <f ca="1">_xlfn.IFNA(IF(INDEX('Tabela kolorów'!$A$1:$AP$42,MATCH(BW119,'Tabela kolorów'!$A$1:$AP$1,0),MATCH(BX119,'Tabela kolorów'!$A$1:$A$42,0))=1,"+","-"),"")</f>
        <v/>
      </c>
      <c r="CB119" t="str">
        <f t="shared" ca="1" si="357"/>
        <v/>
      </c>
      <c r="CC119" t="str">
        <f t="shared" ca="1" si="423"/>
        <v/>
      </c>
      <c r="CD119" t="str">
        <f t="shared" ca="1" si="424"/>
        <v/>
      </c>
      <c r="DB119">
        <v>9</v>
      </c>
      <c r="DC119" t="str">
        <f t="shared" ca="1" si="487"/>
        <v/>
      </c>
      <c r="DD119" t="str">
        <f ca="1">_xlfn.IFNA(IF(VLOOKUP($DC119,Tabela1[#All],6,FALSE)&lt;&gt;0,VLOOKUP($DC119,Tabela1[#All],6,FALSE),""),"")</f>
        <v/>
      </c>
      <c r="DE119" t="str">
        <f ca="1">_xlfn.IFNA(IF(VLOOKUP($DC119,Tabela1[#All],7,FALSE)&lt;&gt;0,VLOOKUP($DC119,Tabela1[#All],7,FALSE),""),"")</f>
        <v/>
      </c>
      <c r="DF119" t="str">
        <f ca="1">_xlfn.IFNA(IF(VLOOKUP($DC119,Tabela1[#All],8,FALSE)&lt;&gt;0,VLOOKUP($DC119,Tabela1[#All],8,FALSE),""),"")</f>
        <v/>
      </c>
      <c r="DG119" t="str">
        <f ca="1">_xlfn.IFNA(IF(VLOOKUP($DC119,Tabela1[#All],10,FALSE)&lt;&gt;"0",VLOOKUP($DC119,Tabela1[#All],10,FALSE),""),"")</f>
        <v/>
      </c>
      <c r="DH119" t="str">
        <f t="shared" ca="1" si="425"/>
        <v/>
      </c>
      <c r="DI119" t="str">
        <f t="shared" ca="1" si="426"/>
        <v/>
      </c>
      <c r="DJ119" t="str">
        <f t="shared" ca="1" si="427"/>
        <v/>
      </c>
      <c r="DK119" t="str">
        <f t="shared" ca="1" si="428"/>
        <v/>
      </c>
      <c r="DL119" t="str">
        <f t="shared" ca="1" si="429"/>
        <v/>
      </c>
      <c r="DM119" t="str">
        <f t="shared" ca="1" si="430"/>
        <v/>
      </c>
      <c r="DN119" t="str">
        <f t="shared" ca="1" si="431"/>
        <v/>
      </c>
      <c r="DO119" t="str">
        <f t="shared" ca="1" si="382"/>
        <v/>
      </c>
      <c r="DP119" t="str">
        <f t="shared" ca="1" si="480"/>
        <v/>
      </c>
      <c r="DQ119" t="str">
        <f t="shared" ca="1" si="480"/>
        <v/>
      </c>
      <c r="DR119" t="str">
        <f t="shared" ca="1" si="480"/>
        <v/>
      </c>
      <c r="DS119" t="str">
        <f ca="1">_xlfn.IFNA(IF(INDEX('Tabela kolorów'!$A$1:$AP$42,MATCH(DP119,'Tabela kolorów'!$A$1:$AP$1,0),MATCH(DQ119,'Tabela kolorów'!$A$1:$A$42,0))=1,"+","-"),"")</f>
        <v/>
      </c>
      <c r="DT119" s="1" t="str">
        <f ca="1">_xlfn.IFNA(IF(INDEX('Tabela kolorów'!$A$1:$AP$42,MATCH(DP119,'Tabela kolorów'!$A$1:$AP$1,0),MATCH(DR119,'Tabela kolorów'!$A$1:$A$42,0))=1,"+","-"),"")</f>
        <v/>
      </c>
      <c r="DU119" s="1" t="str">
        <f ca="1">_xlfn.IFNA(IF(INDEX('Tabela kolorów'!$A$1:$AP$42,MATCH(DQ119,'Tabela kolorów'!$A$1:$AP$1,0),MATCH(DR119,'Tabela kolorów'!$A$1:$A$42,0))=1,"+","-"),"")</f>
        <v/>
      </c>
      <c r="DV119" t="str">
        <f t="shared" ca="1" si="358"/>
        <v/>
      </c>
      <c r="DW119" t="str">
        <f t="shared" ca="1" si="432"/>
        <v/>
      </c>
      <c r="DX119" t="str">
        <f t="shared" ca="1" si="433"/>
        <v/>
      </c>
      <c r="EV119">
        <v>9</v>
      </c>
      <c r="EW119" t="str">
        <f t="shared" ca="1" si="488"/>
        <v/>
      </c>
      <c r="EX119" t="str">
        <f ca="1">_xlfn.IFNA(IF(VLOOKUP($EW119,Tabela1[#All],6,FALSE)&lt;&gt;0,VLOOKUP($EW119,Tabela1[#All],6,FALSE),""),"")</f>
        <v/>
      </c>
      <c r="EY119" t="str">
        <f ca="1">_xlfn.IFNA(IF(VLOOKUP($EW119,Tabela1[#All],7,FALSE)&lt;&gt;0,VLOOKUP($EW119,Tabela1[#All],7,FALSE),""),"")</f>
        <v/>
      </c>
      <c r="EZ119" t="str">
        <f ca="1">_xlfn.IFNA(IF(VLOOKUP($EW119,Tabela1[#All],8,FALSE)&lt;&gt;0,VLOOKUP($EW119,Tabela1[#All],8,FALSE),""),"")</f>
        <v/>
      </c>
      <c r="FA119" t="str">
        <f ca="1">_xlfn.IFNA(IF(VLOOKUP($EW119,Tabela1[#All],10,FALSE)&lt;&gt;"0",VLOOKUP($EW119,Tabela1[#All],10,FALSE),""),"")</f>
        <v/>
      </c>
      <c r="FB119" t="str">
        <f t="shared" ca="1" si="434"/>
        <v/>
      </c>
      <c r="FC119" t="str">
        <f t="shared" ca="1" si="435"/>
        <v/>
      </c>
      <c r="FD119" t="str">
        <f t="shared" ca="1" si="436"/>
        <v/>
      </c>
      <c r="FE119" t="str">
        <f t="shared" ca="1" si="437"/>
        <v/>
      </c>
      <c r="FF119" t="str">
        <f t="shared" ca="1" si="438"/>
        <v/>
      </c>
      <c r="FG119" t="str">
        <f t="shared" ca="1" si="439"/>
        <v/>
      </c>
      <c r="FH119" t="str">
        <f t="shared" ca="1" si="440"/>
        <v/>
      </c>
      <c r="FI119" t="str">
        <f t="shared" ca="1" si="359"/>
        <v/>
      </c>
      <c r="FJ119" t="str">
        <f t="shared" ca="1" si="481"/>
        <v/>
      </c>
      <c r="FK119" t="str">
        <f t="shared" ca="1" si="481"/>
        <v/>
      </c>
      <c r="FL119" t="str">
        <f t="shared" ca="1" si="481"/>
        <v/>
      </c>
      <c r="FM119" t="str">
        <f ca="1">_xlfn.IFNA(IF(INDEX('Tabela kolorów'!$A$1:$AP$42,MATCH(FJ119,'Tabela kolorów'!$A$1:$AP$1,0),MATCH(FK119,'Tabela kolorów'!$A$1:$A$42,0))=1,"+","-"),"")</f>
        <v/>
      </c>
      <c r="FN119" s="1" t="str">
        <f ca="1">_xlfn.IFNA(IF(INDEX('Tabela kolorów'!$A$1:$AP$42,MATCH(FJ119,'Tabela kolorów'!$A$1:$AP$1,0),MATCH(FL119,'Tabela kolorów'!$A$1:$A$42,0))=1,"+","-"),"")</f>
        <v/>
      </c>
      <c r="FO119" s="1" t="str">
        <f ca="1">_xlfn.IFNA(IF(INDEX('Tabela kolorów'!$A$1:$AP$42,MATCH(FK119,'Tabela kolorów'!$A$1:$AP$1,0),MATCH(FL119,'Tabela kolorów'!$A$1:$A$42,0))=1,"+","-"),"")</f>
        <v/>
      </c>
      <c r="FP119" t="str">
        <f t="shared" ca="1" si="375"/>
        <v/>
      </c>
      <c r="FQ119" t="str">
        <f t="shared" ca="1" si="441"/>
        <v/>
      </c>
      <c r="FR119" t="str">
        <f t="shared" ca="1" si="442"/>
        <v/>
      </c>
      <c r="GP119">
        <v>9</v>
      </c>
      <c r="GQ119" t="str">
        <f t="shared" ca="1" si="489"/>
        <v/>
      </c>
      <c r="GR119" t="str">
        <f ca="1">_xlfn.IFNA(IF(VLOOKUP($GQ119,Tabela1[#All],6,FALSE)&lt;&gt;0,VLOOKUP($GQ119,Tabela1[#All],6,FALSE),""),"")</f>
        <v/>
      </c>
      <c r="GS119" t="str">
        <f ca="1">_xlfn.IFNA(IF(VLOOKUP($GQ119,Tabela1[#All],7,FALSE)&lt;&gt;0,VLOOKUP($GQ119,Tabela1[#All],7,FALSE),""),"")</f>
        <v/>
      </c>
      <c r="GT119" t="str">
        <f ca="1">_xlfn.IFNA(IF(VLOOKUP($GQ119,Tabela1[#All],8,FALSE)&lt;&gt;0,VLOOKUP($GQ119,Tabela1[#All],8,FALSE),""),"")</f>
        <v/>
      </c>
      <c r="GU119" t="str">
        <f ca="1">_xlfn.IFNA(IF(VLOOKUP($GQ119,Tabela1[#All],10,FALSE)&lt;&gt;"0",VLOOKUP($GQ119,Tabela1[#All],10,FALSE),""),"")</f>
        <v/>
      </c>
      <c r="GV119" t="str">
        <f t="shared" ca="1" si="443"/>
        <v/>
      </c>
      <c r="GW119" t="str">
        <f t="shared" ca="1" si="444"/>
        <v/>
      </c>
      <c r="GX119" t="str">
        <f t="shared" ca="1" si="445"/>
        <v/>
      </c>
      <c r="GY119" t="str">
        <f t="shared" ca="1" si="446"/>
        <v/>
      </c>
      <c r="GZ119" t="str">
        <f t="shared" ca="1" si="447"/>
        <v/>
      </c>
      <c r="HA119" t="str">
        <f t="shared" ca="1" si="448"/>
        <v/>
      </c>
      <c r="HB119" t="str">
        <f t="shared" ca="1" si="449"/>
        <v/>
      </c>
      <c r="HC119" t="str">
        <f t="shared" ca="1" si="360"/>
        <v/>
      </c>
      <c r="HD119" t="str">
        <f t="shared" ca="1" si="482"/>
        <v/>
      </c>
      <c r="HE119" t="str">
        <f t="shared" ca="1" si="482"/>
        <v/>
      </c>
      <c r="HF119" t="str">
        <f t="shared" ca="1" si="482"/>
        <v/>
      </c>
      <c r="HG119" t="str">
        <f ca="1">_xlfn.IFNA(IF(INDEX('Tabela kolorów'!$A$1:$AP$42,MATCH(HD119,'Tabela kolorów'!$A$1:$AP$1,0),MATCH(HE119,'Tabela kolorów'!$A$1:$A$42,0))=1,"+","-"),"")</f>
        <v/>
      </c>
      <c r="HH119" s="1" t="str">
        <f ca="1">_xlfn.IFNA(IF(INDEX('Tabela kolorów'!$A$1:$AP$42,MATCH(HD119,'Tabela kolorów'!$A$1:$AP$1,0),MATCH(HF119,'Tabela kolorów'!$A$1:$A$42,0))=1,"+","-"),"")</f>
        <v/>
      </c>
      <c r="HI119" s="1" t="str">
        <f ca="1">_xlfn.IFNA(IF(INDEX('Tabela kolorów'!$A$1:$AP$42,MATCH(HE119,'Tabela kolorów'!$A$1:$AP$1,0),MATCH(HF119,'Tabela kolorów'!$A$1:$A$42,0))=1,"+","-"),"")</f>
        <v/>
      </c>
      <c r="HJ119" t="str">
        <f t="shared" ca="1" si="376"/>
        <v/>
      </c>
      <c r="HK119" t="str">
        <f t="shared" ca="1" si="450"/>
        <v/>
      </c>
      <c r="HL119" t="str">
        <f t="shared" ca="1" si="451"/>
        <v/>
      </c>
      <c r="IJ119">
        <v>9</v>
      </c>
      <c r="IK119" t="str">
        <f t="shared" ca="1" si="490"/>
        <v/>
      </c>
      <c r="IL119" t="str">
        <f ca="1">_xlfn.IFNA(IF(VLOOKUP($IK119,Tabela1[#All],6,FALSE)&lt;&gt;0,VLOOKUP($IK119,Tabela1[#All],6,FALSE),""),"")</f>
        <v/>
      </c>
      <c r="IM119" t="str">
        <f ca="1">_xlfn.IFNA(IF(VLOOKUP($IK119,Tabela1[#All],7,FALSE)&lt;&gt;0,VLOOKUP($IK119,Tabela1[#All],7,FALSE),""),"")</f>
        <v/>
      </c>
      <c r="IN119" t="str">
        <f ca="1">_xlfn.IFNA(IF(VLOOKUP($IK119,Tabela1[#All],8,FALSE)&lt;&gt;0,VLOOKUP($IK119,Tabela1[#All],8,FALSE),""),"")</f>
        <v/>
      </c>
      <c r="IO119" t="str">
        <f ca="1">_xlfn.IFNA(IF(VLOOKUP($IK119,Tabela1[#All],10,FALSE)&lt;&gt;"0",VLOOKUP($IK119,Tabela1[#All],10,FALSE),""),"")</f>
        <v/>
      </c>
      <c r="IP119" t="str">
        <f t="shared" ca="1" si="452"/>
        <v/>
      </c>
      <c r="IQ119" t="str">
        <f t="shared" ca="1" si="453"/>
        <v/>
      </c>
      <c r="IR119" t="str">
        <f t="shared" ca="1" si="454"/>
        <v/>
      </c>
      <c r="IS119" t="str">
        <f t="shared" ca="1" si="455"/>
        <v/>
      </c>
      <c r="IT119" t="str">
        <f t="shared" ca="1" si="456"/>
        <v/>
      </c>
      <c r="IU119" t="str">
        <f t="shared" ca="1" si="457"/>
        <v/>
      </c>
      <c r="IV119" t="str">
        <f t="shared" ca="1" si="458"/>
        <v/>
      </c>
      <c r="IW119" t="str">
        <f t="shared" ca="1" si="361"/>
        <v/>
      </c>
      <c r="IX119" t="str">
        <f t="shared" ca="1" si="483"/>
        <v/>
      </c>
      <c r="IY119" t="str">
        <f t="shared" ca="1" si="483"/>
        <v/>
      </c>
      <c r="IZ119" t="str">
        <f t="shared" ca="1" si="483"/>
        <v/>
      </c>
      <c r="JA119" t="str">
        <f ca="1">_xlfn.IFNA(IF(INDEX('Tabela kolorów'!$A$1:$AP$42,MATCH(IX119,'Tabela kolorów'!$A$1:$AP$1,0),MATCH(IY119,'Tabela kolorów'!$A$1:$A$42,0))=1,"+","-"),"")</f>
        <v/>
      </c>
      <c r="JB119" s="1" t="str">
        <f ca="1">_xlfn.IFNA(IF(INDEX('Tabela kolorów'!$A$1:$AP$42,MATCH(IX119,'Tabela kolorów'!$A$1:$AP$1,0),MATCH(IZ119,'Tabela kolorów'!$A$1:$A$42,0))=1,"+","-"),"")</f>
        <v/>
      </c>
      <c r="JC119" s="1" t="str">
        <f ca="1">_xlfn.IFNA(IF(INDEX('Tabela kolorów'!$A$1:$AP$42,MATCH(IY119,'Tabela kolorów'!$A$1:$AP$1,0),MATCH(IZ119,'Tabela kolorów'!$A$1:$A$42,0))=1,"+","-"),"")</f>
        <v/>
      </c>
      <c r="JD119" t="str">
        <f t="shared" ca="1" si="377"/>
        <v/>
      </c>
      <c r="JE119" t="str">
        <f t="shared" ca="1" si="459"/>
        <v/>
      </c>
      <c r="JF119" t="str">
        <f t="shared" ca="1" si="460"/>
        <v/>
      </c>
      <c r="KD119">
        <v>9</v>
      </c>
      <c r="KE119" t="str">
        <f t="shared" ca="1" si="491"/>
        <v/>
      </c>
      <c r="KF119" t="str">
        <f ca="1">_xlfn.IFNA(IF(VLOOKUP($KE119,Tabela1[#All],6,FALSE)&lt;&gt;0,VLOOKUP($KE119,Tabela1[#All],6,FALSE),""),"")</f>
        <v/>
      </c>
      <c r="KG119" t="str">
        <f ca="1">_xlfn.IFNA(IF(VLOOKUP($KE119,Tabela1[#All],7,FALSE)&lt;&gt;0,VLOOKUP($KE119,Tabela1[#All],7,FALSE),""),"")</f>
        <v/>
      </c>
      <c r="KH119" t="str">
        <f ca="1">_xlfn.IFNA(IF(VLOOKUP($KE119,Tabela1[#All],8,FALSE)&lt;&gt;0,VLOOKUP($KE119,Tabela1[#All],8,FALSE),""),"")</f>
        <v/>
      </c>
      <c r="KI119" t="str">
        <f ca="1">_xlfn.IFNA(IF(VLOOKUP($KE119,Tabela1[#All],10,FALSE)&lt;&gt;"0",VLOOKUP($KE119,Tabela1[#All],10,FALSE),""),"")</f>
        <v/>
      </c>
      <c r="KJ119" t="str">
        <f t="shared" ca="1" si="467"/>
        <v/>
      </c>
      <c r="KK119" t="str">
        <f t="shared" ca="1" si="468"/>
        <v/>
      </c>
      <c r="KL119" t="str">
        <f t="shared" ca="1" si="469"/>
        <v/>
      </c>
      <c r="KM119" t="str">
        <f t="shared" ca="1" si="461"/>
        <v/>
      </c>
      <c r="KN119" t="str">
        <f t="shared" ca="1" si="462"/>
        <v/>
      </c>
      <c r="KO119" t="str">
        <f t="shared" ca="1" si="463"/>
        <v/>
      </c>
      <c r="KP119" t="str">
        <f t="shared" ca="1" si="464"/>
        <v/>
      </c>
      <c r="KQ119" t="str">
        <f t="shared" ca="1" si="365"/>
        <v/>
      </c>
      <c r="KR119" t="str">
        <f t="shared" ca="1" si="484"/>
        <v/>
      </c>
      <c r="KS119" t="str">
        <f t="shared" ca="1" si="484"/>
        <v/>
      </c>
      <c r="KT119" t="str">
        <f t="shared" ca="1" si="484"/>
        <v/>
      </c>
      <c r="KU119" t="str">
        <f ca="1">_xlfn.IFNA(IF(INDEX('Tabela kolorów'!$A$1:$AP$42,MATCH(KR119,'Tabela kolorów'!$A$1:$AP$1,0),MATCH(KS119,'Tabela kolorów'!$A$1:$A$42,0))=1,"+","-"),"")</f>
        <v/>
      </c>
      <c r="KV119" s="1" t="str">
        <f ca="1">_xlfn.IFNA(IF(INDEX('Tabela kolorów'!$A$1:$AP$42,MATCH(KR119,'Tabela kolorów'!$A$1:$AP$1,0),MATCH(KT119,'Tabela kolorów'!$A$1:$A$42,0))=1,"+","-"),"")</f>
        <v/>
      </c>
      <c r="KW119" s="1" t="str">
        <f ca="1">_xlfn.IFNA(IF(INDEX('Tabela kolorów'!$A$1:$AP$42,MATCH(KS119,'Tabela kolorów'!$A$1:$AP$1,0),MATCH(KT119,'Tabela kolorów'!$A$1:$A$42,0))=1,"+","-"),"")</f>
        <v/>
      </c>
      <c r="KX119" t="str">
        <f t="shared" ca="1" si="380"/>
        <v/>
      </c>
      <c r="KY119" t="str">
        <f t="shared" ca="1" si="465"/>
        <v/>
      </c>
      <c r="KZ119" t="str">
        <f t="shared" ca="1" si="466"/>
        <v/>
      </c>
    </row>
    <row r="120" spans="12:312" x14ac:dyDescent="0.3">
      <c r="L120" s="679">
        <v>8</v>
      </c>
      <c r="N120" s="672" t="str">
        <f>_xlfn.IFNA(IF(VLOOKUP($M120,Tabela1[#All],6,FALSE)&lt;&gt;0,VLOOKUP($M120,Tabela1[#All],6,FALSE),""),"")</f>
        <v/>
      </c>
      <c r="O120" s="672" t="str">
        <f>_xlfn.IFNA(IF(VLOOKUP($M120,Tabela1[#All],7,FALSE)&lt;&gt;0,VLOOKUP($M120,Tabela1[#All],7,FALSE),""),"")</f>
        <v/>
      </c>
      <c r="P120" s="672" t="str">
        <f>_xlfn.IFNA(IF(VLOOKUP($M120,Tabela1[#All],8,FALSE)&lt;&gt;0,VLOOKUP($M120,Tabela1[#All],8,FALSE),""),"")</f>
        <v/>
      </c>
      <c r="Q120" s="684" t="str">
        <f>_xlfn.IFNA(IF(VLOOKUP($M120,Tabela1[#All],10,FALSE)&lt;&gt;"0",VLOOKUP($M120,Tabela1[#All],10,FALSE),""),"")</f>
        <v/>
      </c>
      <c r="R120" s="686" t="str">
        <f t="shared" si="470"/>
        <v/>
      </c>
      <c r="S120" s="672" t="str">
        <f t="shared" si="471"/>
        <v/>
      </c>
      <c r="T120" s="672" t="str">
        <f t="shared" si="472"/>
        <v/>
      </c>
      <c r="U120" s="672" t="str">
        <f t="shared" si="473"/>
        <v/>
      </c>
      <c r="V120" s="672" t="str">
        <f t="shared" si="474"/>
        <v/>
      </c>
      <c r="W120" s="672" t="str">
        <f t="shared" si="475"/>
        <v/>
      </c>
      <c r="X120" s="687" t="str">
        <f t="shared" si="476"/>
        <v/>
      </c>
      <c r="Y120" s="686" t="str">
        <f t="shared" si="378"/>
        <v/>
      </c>
      <c r="Z120" s="672" t="str">
        <f t="shared" si="485"/>
        <v/>
      </c>
      <c r="AA120" s="672" t="str">
        <f t="shared" si="485"/>
        <v/>
      </c>
      <c r="AB120" s="679" t="str">
        <f t="shared" si="485"/>
        <v/>
      </c>
      <c r="AC120" s="685" t="str">
        <f>_xlfn.IFNA(IF(INDEX('Tabela kolorów'!$A$1:$AP$42,MATCH(Z120,'Tabela kolorów'!$A$1:$AP$1,0),MATCH(AA120,'Tabela kolorów'!$A$1:$A$42,0))=1,"+","-"),"")</f>
        <v/>
      </c>
      <c r="AD120" s="10" t="str">
        <f>_xlfn.IFNA(IF(INDEX('Tabela kolorów'!$A$1:$AP$42,MATCH(Z120,'Tabela kolorów'!$A$1:$AP$1,0),MATCH(AB120,'Tabela kolorów'!$A$1:$A$42,0))=1,"+","-"),"")</f>
        <v/>
      </c>
      <c r="AE120" s="10" t="str">
        <f>_xlfn.IFNA(IF(INDEX('Tabela kolorów'!$A$1:$AP$42,MATCH(AA120,'Tabela kolorów'!$A$1:$AP$1,0),MATCH(AB120,'Tabela kolorów'!$A$1:$A$42,0))=1,"+","-"),"")</f>
        <v/>
      </c>
      <c r="AF120" s="679" t="str">
        <f t="shared" si="379"/>
        <v/>
      </c>
      <c r="AG120" s="688" t="str">
        <f t="shared" si="477"/>
        <v/>
      </c>
      <c r="AH120" s="701" t="str">
        <f t="shared" si="478"/>
        <v/>
      </c>
      <c r="BG120" s="392"/>
      <c r="BH120">
        <v>10</v>
      </c>
      <c r="BI120" t="str">
        <f t="shared" ca="1" si="486"/>
        <v/>
      </c>
      <c r="BJ120" t="str">
        <f ca="1">_xlfn.IFNA(IF(VLOOKUP($BI120,Tabela1[#All],6,FALSE)&lt;&gt;0,VLOOKUP($BI120,Tabela1[#All],6,FALSE),""),"")</f>
        <v/>
      </c>
      <c r="BK120" t="str">
        <f ca="1">_xlfn.IFNA(IF(VLOOKUP($BI120,Tabela1[#All],7,FALSE)&lt;&gt;0,VLOOKUP($BI120,Tabela1[#All],7,FALSE),""),"")</f>
        <v/>
      </c>
      <c r="BL120" t="str">
        <f ca="1">_xlfn.IFNA(IF(VLOOKUP($BI120,Tabela1[#All],8,FALSE)&lt;&gt;0,VLOOKUP($BI120,Tabela1[#All],8,FALSE),""),"")</f>
        <v/>
      </c>
      <c r="BM120" t="str">
        <f ca="1">_xlfn.IFNA(IF(VLOOKUP($BI120,Tabela1[#All],10,FALSE)&lt;&gt;"0",VLOOKUP($BI120,Tabela1[#All],10,FALSE),""),"")</f>
        <v/>
      </c>
      <c r="BN120" t="str">
        <f t="shared" ca="1" si="416"/>
        <v/>
      </c>
      <c r="BO120" t="str">
        <f t="shared" ca="1" si="417"/>
        <v/>
      </c>
      <c r="BP120" t="str">
        <f t="shared" ca="1" si="418"/>
        <v/>
      </c>
      <c r="BQ120" t="str">
        <f t="shared" ca="1" si="419"/>
        <v/>
      </c>
      <c r="BR120" t="str">
        <f t="shared" ca="1" si="420"/>
        <v/>
      </c>
      <c r="BS120" t="str">
        <f t="shared" ca="1" si="421"/>
        <v/>
      </c>
      <c r="BT120" t="str">
        <f t="shared" ca="1" si="422"/>
        <v/>
      </c>
      <c r="BU120" t="str">
        <f t="shared" ca="1" si="356"/>
        <v/>
      </c>
      <c r="BV120" t="str">
        <f t="shared" ca="1" si="479"/>
        <v/>
      </c>
      <c r="BW120" t="str">
        <f t="shared" ca="1" si="479"/>
        <v/>
      </c>
      <c r="BX120" t="str">
        <f t="shared" ca="1" si="479"/>
        <v/>
      </c>
      <c r="BY120" t="str">
        <f ca="1">_xlfn.IFNA(IF(INDEX('Tabela kolorów'!$A$1:$AP$42,MATCH(BV120,'Tabela kolorów'!$A$1:$AP$1,0),MATCH(BW120,'Tabela kolorów'!$A$1:$A$42,0))=1,"+","-"),"")</f>
        <v/>
      </c>
      <c r="BZ120" s="1" t="str">
        <f ca="1">_xlfn.IFNA(IF(INDEX('Tabela kolorów'!$A$1:$AP$42,MATCH(BV120,'Tabela kolorów'!$A$1:$AP$1,0),MATCH(BX120,'Tabela kolorów'!$A$1:$A$42,0))=1,"+","-"),"")</f>
        <v/>
      </c>
      <c r="CA120" s="1" t="str">
        <f ca="1">_xlfn.IFNA(IF(INDEX('Tabela kolorów'!$A$1:$AP$42,MATCH(BW120,'Tabela kolorów'!$A$1:$AP$1,0),MATCH(BX120,'Tabela kolorów'!$A$1:$A$42,0))=1,"+","-"),"")</f>
        <v/>
      </c>
      <c r="CB120" t="str">
        <f t="shared" ca="1" si="357"/>
        <v/>
      </c>
      <c r="CC120" t="str">
        <f t="shared" ca="1" si="423"/>
        <v/>
      </c>
      <c r="CD120" t="str">
        <f t="shared" ca="1" si="424"/>
        <v/>
      </c>
      <c r="DB120">
        <v>10</v>
      </c>
      <c r="DC120" t="str">
        <f t="shared" ca="1" si="487"/>
        <v/>
      </c>
      <c r="DD120" t="str">
        <f ca="1">_xlfn.IFNA(IF(VLOOKUP($DC120,Tabela1[#All],6,FALSE)&lt;&gt;0,VLOOKUP($DC120,Tabela1[#All],6,FALSE),""),"")</f>
        <v/>
      </c>
      <c r="DE120" t="str">
        <f ca="1">_xlfn.IFNA(IF(VLOOKUP($DC120,Tabela1[#All],7,FALSE)&lt;&gt;0,VLOOKUP($DC120,Tabela1[#All],7,FALSE),""),"")</f>
        <v/>
      </c>
      <c r="DF120" t="str">
        <f ca="1">_xlfn.IFNA(IF(VLOOKUP($DC120,Tabela1[#All],8,FALSE)&lt;&gt;0,VLOOKUP($DC120,Tabela1[#All],8,FALSE),""),"")</f>
        <v/>
      </c>
      <c r="DG120" t="str">
        <f ca="1">_xlfn.IFNA(IF(VLOOKUP($DC120,Tabela1[#All],10,FALSE)&lt;&gt;"0",VLOOKUP($DC120,Tabela1[#All],10,FALSE),""),"")</f>
        <v/>
      </c>
      <c r="DH120" t="str">
        <f t="shared" ca="1" si="425"/>
        <v/>
      </c>
      <c r="DI120" t="str">
        <f t="shared" ca="1" si="426"/>
        <v/>
      </c>
      <c r="DJ120" t="str">
        <f t="shared" ca="1" si="427"/>
        <v/>
      </c>
      <c r="DK120" t="str">
        <f t="shared" ca="1" si="428"/>
        <v/>
      </c>
      <c r="DL120" t="str">
        <f t="shared" ca="1" si="429"/>
        <v/>
      </c>
      <c r="DM120" t="str">
        <f t="shared" ca="1" si="430"/>
        <v/>
      </c>
      <c r="DN120" t="str">
        <f t="shared" ca="1" si="431"/>
        <v/>
      </c>
      <c r="DO120" t="str">
        <f t="shared" ca="1" si="382"/>
        <v/>
      </c>
      <c r="DP120" t="str">
        <f t="shared" ca="1" si="480"/>
        <v/>
      </c>
      <c r="DQ120" t="str">
        <f t="shared" ca="1" si="480"/>
        <v/>
      </c>
      <c r="DR120" t="str">
        <f t="shared" ca="1" si="480"/>
        <v/>
      </c>
      <c r="DS120" t="str">
        <f ca="1">_xlfn.IFNA(IF(INDEX('Tabela kolorów'!$A$1:$AP$42,MATCH(DP120,'Tabela kolorów'!$A$1:$AP$1,0),MATCH(DQ120,'Tabela kolorów'!$A$1:$A$42,0))=1,"+","-"),"")</f>
        <v/>
      </c>
      <c r="DT120" s="1" t="str">
        <f ca="1">_xlfn.IFNA(IF(INDEX('Tabela kolorów'!$A$1:$AP$42,MATCH(DP120,'Tabela kolorów'!$A$1:$AP$1,0),MATCH(DR120,'Tabela kolorów'!$A$1:$A$42,0))=1,"+","-"),"")</f>
        <v/>
      </c>
      <c r="DU120" s="1" t="str">
        <f ca="1">_xlfn.IFNA(IF(INDEX('Tabela kolorów'!$A$1:$AP$42,MATCH(DQ120,'Tabela kolorów'!$A$1:$AP$1,0),MATCH(DR120,'Tabela kolorów'!$A$1:$A$42,0))=1,"+","-"),"")</f>
        <v/>
      </c>
      <c r="DV120" t="str">
        <f t="shared" ca="1" si="358"/>
        <v/>
      </c>
      <c r="DW120" t="str">
        <f t="shared" ca="1" si="432"/>
        <v/>
      </c>
      <c r="DX120" t="str">
        <f t="shared" ca="1" si="433"/>
        <v/>
      </c>
      <c r="EV120">
        <v>10</v>
      </c>
      <c r="EW120" t="str">
        <f t="shared" ca="1" si="488"/>
        <v/>
      </c>
      <c r="EX120" t="str">
        <f ca="1">_xlfn.IFNA(IF(VLOOKUP($EW120,Tabela1[#All],6,FALSE)&lt;&gt;0,VLOOKUP($EW120,Tabela1[#All],6,FALSE),""),"")</f>
        <v/>
      </c>
      <c r="EY120" t="str">
        <f ca="1">_xlfn.IFNA(IF(VLOOKUP($EW120,Tabela1[#All],7,FALSE)&lt;&gt;0,VLOOKUP($EW120,Tabela1[#All],7,FALSE),""),"")</f>
        <v/>
      </c>
      <c r="EZ120" t="str">
        <f ca="1">_xlfn.IFNA(IF(VLOOKUP($EW120,Tabela1[#All],8,FALSE)&lt;&gt;0,VLOOKUP($EW120,Tabela1[#All],8,FALSE),""),"")</f>
        <v/>
      </c>
      <c r="FA120" t="str">
        <f ca="1">_xlfn.IFNA(IF(VLOOKUP($EW120,Tabela1[#All],10,FALSE)&lt;&gt;"0",VLOOKUP($EW120,Tabela1[#All],10,FALSE),""),"")</f>
        <v/>
      </c>
      <c r="FB120" t="str">
        <f t="shared" ca="1" si="434"/>
        <v/>
      </c>
      <c r="FC120" t="str">
        <f t="shared" ca="1" si="435"/>
        <v/>
      </c>
      <c r="FD120" t="str">
        <f t="shared" ca="1" si="436"/>
        <v/>
      </c>
      <c r="FE120" t="str">
        <f t="shared" ca="1" si="437"/>
        <v/>
      </c>
      <c r="FF120" t="str">
        <f t="shared" ca="1" si="438"/>
        <v/>
      </c>
      <c r="FG120" t="str">
        <f t="shared" ca="1" si="439"/>
        <v/>
      </c>
      <c r="FH120" t="str">
        <f t="shared" ca="1" si="440"/>
        <v/>
      </c>
      <c r="FI120" t="str">
        <f t="shared" ca="1" si="359"/>
        <v/>
      </c>
      <c r="FJ120" t="str">
        <f t="shared" ca="1" si="481"/>
        <v/>
      </c>
      <c r="FK120" t="str">
        <f t="shared" ca="1" si="481"/>
        <v/>
      </c>
      <c r="FL120" t="str">
        <f t="shared" ca="1" si="481"/>
        <v/>
      </c>
      <c r="FM120" t="str">
        <f ca="1">_xlfn.IFNA(IF(INDEX('Tabela kolorów'!$A$1:$AP$42,MATCH(FJ120,'Tabela kolorów'!$A$1:$AP$1,0),MATCH(FK120,'Tabela kolorów'!$A$1:$A$42,0))=1,"+","-"),"")</f>
        <v/>
      </c>
      <c r="FN120" s="1" t="str">
        <f ca="1">_xlfn.IFNA(IF(INDEX('Tabela kolorów'!$A$1:$AP$42,MATCH(FJ120,'Tabela kolorów'!$A$1:$AP$1,0),MATCH(FL120,'Tabela kolorów'!$A$1:$A$42,0))=1,"+","-"),"")</f>
        <v/>
      </c>
      <c r="FO120" s="1" t="str">
        <f ca="1">_xlfn.IFNA(IF(INDEX('Tabela kolorów'!$A$1:$AP$42,MATCH(FK120,'Tabela kolorów'!$A$1:$AP$1,0),MATCH(FL120,'Tabela kolorów'!$A$1:$A$42,0))=1,"+","-"),"")</f>
        <v/>
      </c>
      <c r="FP120" t="str">
        <f t="shared" ca="1" si="375"/>
        <v/>
      </c>
      <c r="FQ120" t="str">
        <f t="shared" ca="1" si="441"/>
        <v/>
      </c>
      <c r="FR120" t="str">
        <f t="shared" ca="1" si="442"/>
        <v/>
      </c>
      <c r="GP120">
        <v>10</v>
      </c>
      <c r="GQ120" t="str">
        <f t="shared" ca="1" si="489"/>
        <v/>
      </c>
      <c r="GR120" t="str">
        <f ca="1">_xlfn.IFNA(IF(VLOOKUP($GQ120,Tabela1[#All],6,FALSE)&lt;&gt;0,VLOOKUP($GQ120,Tabela1[#All],6,FALSE),""),"")</f>
        <v/>
      </c>
      <c r="GS120" t="str">
        <f ca="1">_xlfn.IFNA(IF(VLOOKUP($GQ120,Tabela1[#All],7,FALSE)&lt;&gt;0,VLOOKUP($GQ120,Tabela1[#All],7,FALSE),""),"")</f>
        <v/>
      </c>
      <c r="GT120" t="str">
        <f ca="1">_xlfn.IFNA(IF(VLOOKUP($GQ120,Tabela1[#All],8,FALSE)&lt;&gt;0,VLOOKUP($GQ120,Tabela1[#All],8,FALSE),""),"")</f>
        <v/>
      </c>
      <c r="GU120" t="str">
        <f ca="1">_xlfn.IFNA(IF(VLOOKUP($GQ120,Tabela1[#All],10,FALSE)&lt;&gt;"0",VLOOKUP($GQ120,Tabela1[#All],10,FALSE),""),"")</f>
        <v/>
      </c>
      <c r="GV120" t="str">
        <f t="shared" ca="1" si="443"/>
        <v/>
      </c>
      <c r="GW120" t="str">
        <f t="shared" ca="1" si="444"/>
        <v/>
      </c>
      <c r="GX120" t="str">
        <f t="shared" ca="1" si="445"/>
        <v/>
      </c>
      <c r="GY120" t="str">
        <f t="shared" ca="1" si="446"/>
        <v/>
      </c>
      <c r="GZ120" t="str">
        <f t="shared" ca="1" si="447"/>
        <v/>
      </c>
      <c r="HA120" t="str">
        <f t="shared" ca="1" si="448"/>
        <v/>
      </c>
      <c r="HB120" t="str">
        <f t="shared" ca="1" si="449"/>
        <v/>
      </c>
      <c r="HC120" t="str">
        <f t="shared" ca="1" si="360"/>
        <v/>
      </c>
      <c r="HD120" t="str">
        <f t="shared" ca="1" si="482"/>
        <v/>
      </c>
      <c r="HE120" t="str">
        <f t="shared" ca="1" si="482"/>
        <v/>
      </c>
      <c r="HF120" t="str">
        <f t="shared" ca="1" si="482"/>
        <v/>
      </c>
      <c r="HG120" t="str">
        <f ca="1">_xlfn.IFNA(IF(INDEX('Tabela kolorów'!$A$1:$AP$42,MATCH(HD120,'Tabela kolorów'!$A$1:$AP$1,0),MATCH(HE120,'Tabela kolorów'!$A$1:$A$42,0))=1,"+","-"),"")</f>
        <v/>
      </c>
      <c r="HH120" s="1" t="str">
        <f ca="1">_xlfn.IFNA(IF(INDEX('Tabela kolorów'!$A$1:$AP$42,MATCH(HD120,'Tabela kolorów'!$A$1:$AP$1,0),MATCH(HF120,'Tabela kolorów'!$A$1:$A$42,0))=1,"+","-"),"")</f>
        <v/>
      </c>
      <c r="HI120" s="1" t="str">
        <f ca="1">_xlfn.IFNA(IF(INDEX('Tabela kolorów'!$A$1:$AP$42,MATCH(HE120,'Tabela kolorów'!$A$1:$AP$1,0),MATCH(HF120,'Tabela kolorów'!$A$1:$A$42,0))=1,"+","-"),"")</f>
        <v/>
      </c>
      <c r="HJ120" t="str">
        <f t="shared" ca="1" si="376"/>
        <v/>
      </c>
      <c r="HK120" t="str">
        <f t="shared" ca="1" si="450"/>
        <v/>
      </c>
      <c r="HL120" t="str">
        <f t="shared" ca="1" si="451"/>
        <v/>
      </c>
      <c r="IJ120">
        <v>10</v>
      </c>
      <c r="IK120" t="str">
        <f t="shared" ca="1" si="490"/>
        <v/>
      </c>
      <c r="IL120" t="str">
        <f ca="1">_xlfn.IFNA(IF(VLOOKUP($IK120,Tabela1[#All],6,FALSE)&lt;&gt;0,VLOOKUP($IK120,Tabela1[#All],6,FALSE),""),"")</f>
        <v/>
      </c>
      <c r="IM120" t="str">
        <f ca="1">_xlfn.IFNA(IF(VLOOKUP($IK120,Tabela1[#All],7,FALSE)&lt;&gt;0,VLOOKUP($IK120,Tabela1[#All],7,FALSE),""),"")</f>
        <v/>
      </c>
      <c r="IN120" t="str">
        <f ca="1">_xlfn.IFNA(IF(VLOOKUP($IK120,Tabela1[#All],8,FALSE)&lt;&gt;0,VLOOKUP($IK120,Tabela1[#All],8,FALSE),""),"")</f>
        <v/>
      </c>
      <c r="IO120" t="str">
        <f ca="1">_xlfn.IFNA(IF(VLOOKUP($IK120,Tabela1[#All],10,FALSE)&lt;&gt;"0",VLOOKUP($IK120,Tabela1[#All],10,FALSE),""),"")</f>
        <v/>
      </c>
      <c r="IP120" t="str">
        <f t="shared" ca="1" si="452"/>
        <v/>
      </c>
      <c r="IQ120" t="str">
        <f t="shared" ca="1" si="453"/>
        <v/>
      </c>
      <c r="IR120" t="str">
        <f t="shared" ca="1" si="454"/>
        <v/>
      </c>
      <c r="IS120" t="str">
        <f t="shared" ca="1" si="455"/>
        <v/>
      </c>
      <c r="IT120" t="str">
        <f t="shared" ca="1" si="456"/>
        <v/>
      </c>
      <c r="IU120" t="str">
        <f t="shared" ca="1" si="457"/>
        <v/>
      </c>
      <c r="IV120" t="str">
        <f t="shared" ca="1" si="458"/>
        <v/>
      </c>
      <c r="IW120" t="str">
        <f t="shared" ca="1" si="361"/>
        <v/>
      </c>
      <c r="IX120" t="str">
        <f t="shared" ca="1" si="483"/>
        <v/>
      </c>
      <c r="IY120" t="str">
        <f t="shared" ca="1" si="483"/>
        <v/>
      </c>
      <c r="IZ120" t="str">
        <f t="shared" ca="1" si="483"/>
        <v/>
      </c>
      <c r="JA120" t="str">
        <f ca="1">_xlfn.IFNA(IF(INDEX('Tabela kolorów'!$A$1:$AP$42,MATCH(IX120,'Tabela kolorów'!$A$1:$AP$1,0),MATCH(IY120,'Tabela kolorów'!$A$1:$A$42,0))=1,"+","-"),"")</f>
        <v/>
      </c>
      <c r="JB120" s="1" t="str">
        <f ca="1">_xlfn.IFNA(IF(INDEX('Tabela kolorów'!$A$1:$AP$42,MATCH(IX120,'Tabela kolorów'!$A$1:$AP$1,0),MATCH(IZ120,'Tabela kolorów'!$A$1:$A$42,0))=1,"+","-"),"")</f>
        <v/>
      </c>
      <c r="JC120" s="1" t="str">
        <f ca="1">_xlfn.IFNA(IF(INDEX('Tabela kolorów'!$A$1:$AP$42,MATCH(IY120,'Tabela kolorów'!$A$1:$AP$1,0),MATCH(IZ120,'Tabela kolorów'!$A$1:$A$42,0))=1,"+","-"),"")</f>
        <v/>
      </c>
      <c r="JD120" t="str">
        <f t="shared" ca="1" si="377"/>
        <v/>
      </c>
      <c r="JE120" t="str">
        <f t="shared" ca="1" si="459"/>
        <v/>
      </c>
      <c r="JF120" t="str">
        <f t="shared" ca="1" si="460"/>
        <v/>
      </c>
      <c r="KD120">
        <v>10</v>
      </c>
      <c r="KE120" t="str">
        <f t="shared" ca="1" si="491"/>
        <v/>
      </c>
      <c r="KF120" t="str">
        <f ca="1">_xlfn.IFNA(IF(VLOOKUP($KE120,Tabela1[#All],6,FALSE)&lt;&gt;0,VLOOKUP($KE120,Tabela1[#All],6,FALSE),""),"")</f>
        <v/>
      </c>
      <c r="KG120" t="str">
        <f ca="1">_xlfn.IFNA(IF(VLOOKUP($KE120,Tabela1[#All],7,FALSE)&lt;&gt;0,VLOOKUP($KE120,Tabela1[#All],7,FALSE),""),"")</f>
        <v/>
      </c>
      <c r="KH120" t="str">
        <f ca="1">_xlfn.IFNA(IF(VLOOKUP($KE120,Tabela1[#All],8,FALSE)&lt;&gt;0,VLOOKUP($KE120,Tabela1[#All],8,FALSE),""),"")</f>
        <v/>
      </c>
      <c r="KI120" t="str">
        <f ca="1">_xlfn.IFNA(IF(VLOOKUP($KE120,Tabela1[#All],10,FALSE)&lt;&gt;"0",VLOOKUP($KE120,Tabela1[#All],10,FALSE),""),"")</f>
        <v/>
      </c>
      <c r="KJ120" t="str">
        <f t="shared" ca="1" si="467"/>
        <v/>
      </c>
      <c r="KK120" t="str">
        <f t="shared" ca="1" si="468"/>
        <v/>
      </c>
      <c r="KL120" t="str">
        <f t="shared" ca="1" si="469"/>
        <v/>
      </c>
      <c r="KM120" t="str">
        <f t="shared" ca="1" si="461"/>
        <v/>
      </c>
      <c r="KN120" t="str">
        <f t="shared" ca="1" si="462"/>
        <v/>
      </c>
      <c r="KO120" t="str">
        <f t="shared" ca="1" si="463"/>
        <v/>
      </c>
      <c r="KP120" t="str">
        <f t="shared" ca="1" si="464"/>
        <v/>
      </c>
      <c r="KQ120" t="str">
        <f t="shared" ca="1" si="365"/>
        <v/>
      </c>
      <c r="KR120" t="str">
        <f t="shared" ca="1" si="484"/>
        <v/>
      </c>
      <c r="KS120" t="str">
        <f t="shared" ca="1" si="484"/>
        <v/>
      </c>
      <c r="KT120" t="str">
        <f t="shared" ca="1" si="484"/>
        <v/>
      </c>
      <c r="KU120" t="str">
        <f ca="1">_xlfn.IFNA(IF(INDEX('Tabela kolorów'!$A$1:$AP$42,MATCH(KR120,'Tabela kolorów'!$A$1:$AP$1,0),MATCH(KS120,'Tabela kolorów'!$A$1:$A$42,0))=1,"+","-"),"")</f>
        <v/>
      </c>
      <c r="KV120" s="1" t="str">
        <f ca="1">_xlfn.IFNA(IF(INDEX('Tabela kolorów'!$A$1:$AP$42,MATCH(KR120,'Tabela kolorów'!$A$1:$AP$1,0),MATCH(KT120,'Tabela kolorów'!$A$1:$A$42,0))=1,"+","-"),"")</f>
        <v/>
      </c>
      <c r="KW120" s="1" t="str">
        <f ca="1">_xlfn.IFNA(IF(INDEX('Tabela kolorów'!$A$1:$AP$42,MATCH(KS120,'Tabela kolorów'!$A$1:$AP$1,0),MATCH(KT120,'Tabela kolorów'!$A$1:$A$42,0))=1,"+","-"),"")</f>
        <v/>
      </c>
      <c r="KX120" t="str">
        <f t="shared" ca="1" si="380"/>
        <v/>
      </c>
      <c r="KY120" t="str">
        <f t="shared" ca="1" si="465"/>
        <v/>
      </c>
      <c r="KZ120" t="str">
        <f t="shared" ca="1" si="466"/>
        <v/>
      </c>
    </row>
    <row r="121" spans="12:312" x14ac:dyDescent="0.3">
      <c r="L121" s="679">
        <v>9</v>
      </c>
      <c r="N121" s="672" t="str">
        <f>_xlfn.IFNA(IF(VLOOKUP($M121,Tabela1[#All],6,FALSE)&lt;&gt;0,VLOOKUP($M121,Tabela1[#All],6,FALSE),""),"")</f>
        <v/>
      </c>
      <c r="O121" s="672" t="str">
        <f>_xlfn.IFNA(IF(VLOOKUP($M121,Tabela1[#All],7,FALSE)&lt;&gt;0,VLOOKUP($M121,Tabela1[#All],7,FALSE),""),"")</f>
        <v/>
      </c>
      <c r="P121" s="672" t="str">
        <f>_xlfn.IFNA(IF(VLOOKUP($M121,Tabela1[#All],8,FALSE)&lt;&gt;0,VLOOKUP($M121,Tabela1[#All],8,FALSE),""),"")</f>
        <v/>
      </c>
      <c r="Q121" s="684" t="str">
        <f>_xlfn.IFNA(IF(VLOOKUP($M121,Tabela1[#All],10,FALSE)&lt;&gt;"0",VLOOKUP($M121,Tabela1[#All],10,FALSE),""),"")</f>
        <v/>
      </c>
      <c r="R121" s="686" t="str">
        <f t="shared" si="470"/>
        <v/>
      </c>
      <c r="S121" s="672" t="str">
        <f t="shared" si="471"/>
        <v/>
      </c>
      <c r="T121" s="672" t="str">
        <f t="shared" si="472"/>
        <v/>
      </c>
      <c r="U121" s="672" t="str">
        <f t="shared" si="473"/>
        <v/>
      </c>
      <c r="V121" s="672" t="str">
        <f t="shared" si="474"/>
        <v/>
      </c>
      <c r="W121" s="672" t="str">
        <f t="shared" si="475"/>
        <v/>
      </c>
      <c r="X121" s="687" t="str">
        <f t="shared" si="476"/>
        <v/>
      </c>
      <c r="Y121" s="686" t="str">
        <f t="shared" si="378"/>
        <v/>
      </c>
      <c r="Z121" s="672" t="str">
        <f t="shared" si="485"/>
        <v/>
      </c>
      <c r="AA121" s="672" t="str">
        <f t="shared" si="485"/>
        <v/>
      </c>
      <c r="AB121" s="679" t="str">
        <f t="shared" si="485"/>
        <v/>
      </c>
      <c r="AC121" s="685" t="str">
        <f>_xlfn.IFNA(IF(INDEX('Tabela kolorów'!$A$1:$AP$42,MATCH(Z121,'Tabela kolorów'!$A$1:$AP$1,0),MATCH(AA121,'Tabela kolorów'!$A$1:$A$42,0))=1,"+","-"),"")</f>
        <v/>
      </c>
      <c r="AD121" s="10" t="str">
        <f>_xlfn.IFNA(IF(INDEX('Tabela kolorów'!$A$1:$AP$42,MATCH(Z121,'Tabela kolorów'!$A$1:$AP$1,0),MATCH(AB121,'Tabela kolorów'!$A$1:$A$42,0))=1,"+","-"),"")</f>
        <v/>
      </c>
      <c r="AE121" s="10" t="str">
        <f>_xlfn.IFNA(IF(INDEX('Tabela kolorów'!$A$1:$AP$42,MATCH(AA121,'Tabela kolorów'!$A$1:$AP$1,0),MATCH(AB121,'Tabela kolorów'!$A$1:$A$42,0))=1,"+","-"),"")</f>
        <v/>
      </c>
      <c r="AF121" s="679" t="str">
        <f t="shared" si="379"/>
        <v/>
      </c>
      <c r="AG121" s="688" t="str">
        <f t="shared" si="477"/>
        <v/>
      </c>
      <c r="AH121" s="701" t="str">
        <f t="shared" si="478"/>
        <v/>
      </c>
      <c r="BG121" s="392"/>
      <c r="BH121">
        <v>11</v>
      </c>
      <c r="BI121" t="str">
        <f t="shared" ca="1" si="486"/>
        <v/>
      </c>
      <c r="BJ121" t="str">
        <f ca="1">_xlfn.IFNA(IF(VLOOKUP($BI121,Tabela1[#All],6,FALSE)&lt;&gt;0,VLOOKUP($BI121,Tabela1[#All],6,FALSE),""),"")</f>
        <v/>
      </c>
      <c r="BK121" t="str">
        <f ca="1">_xlfn.IFNA(IF(VLOOKUP($BI121,Tabela1[#All],7,FALSE)&lt;&gt;0,VLOOKUP($BI121,Tabela1[#All],7,FALSE),""),"")</f>
        <v/>
      </c>
      <c r="BL121" t="str">
        <f ca="1">_xlfn.IFNA(IF(VLOOKUP($BI121,Tabela1[#All],8,FALSE)&lt;&gt;0,VLOOKUP($BI121,Tabela1[#All],8,FALSE),""),"")</f>
        <v/>
      </c>
      <c r="BM121" t="str">
        <f ca="1">_xlfn.IFNA(IF(VLOOKUP($BI121,Tabela1[#All],10,FALSE)&lt;&gt;"0",VLOOKUP($BI121,Tabela1[#All],10,FALSE),""),"")</f>
        <v/>
      </c>
      <c r="BN121" t="str">
        <f t="shared" ca="1" si="416"/>
        <v/>
      </c>
      <c r="BO121" t="str">
        <f t="shared" ca="1" si="417"/>
        <v/>
      </c>
      <c r="BP121" t="str">
        <f t="shared" ca="1" si="418"/>
        <v/>
      </c>
      <c r="BQ121" t="str">
        <f t="shared" ca="1" si="419"/>
        <v/>
      </c>
      <c r="BR121" t="str">
        <f t="shared" ca="1" si="420"/>
        <v/>
      </c>
      <c r="BS121" t="str">
        <f t="shared" ca="1" si="421"/>
        <v/>
      </c>
      <c r="BT121" t="str">
        <f t="shared" ca="1" si="422"/>
        <v/>
      </c>
      <c r="BU121" t="str">
        <f t="shared" ca="1" si="356"/>
        <v/>
      </c>
      <c r="BV121" t="str">
        <f t="shared" ca="1" si="479"/>
        <v/>
      </c>
      <c r="BW121" t="str">
        <f t="shared" ca="1" si="479"/>
        <v/>
      </c>
      <c r="BX121" t="str">
        <f t="shared" ca="1" si="479"/>
        <v/>
      </c>
      <c r="BY121" t="str">
        <f ca="1">_xlfn.IFNA(IF(INDEX('Tabela kolorów'!$A$1:$AP$42,MATCH(BV121,'Tabela kolorów'!$A$1:$AP$1,0),MATCH(BW121,'Tabela kolorów'!$A$1:$A$42,0))=1,"+","-"),"")</f>
        <v/>
      </c>
      <c r="BZ121" s="1" t="str">
        <f ca="1">_xlfn.IFNA(IF(INDEX('Tabela kolorów'!$A$1:$AP$42,MATCH(BV121,'Tabela kolorów'!$A$1:$AP$1,0),MATCH(BX121,'Tabela kolorów'!$A$1:$A$42,0))=1,"+","-"),"")</f>
        <v/>
      </c>
      <c r="CA121" s="1" t="str">
        <f ca="1">_xlfn.IFNA(IF(INDEX('Tabela kolorów'!$A$1:$AP$42,MATCH(BW121,'Tabela kolorów'!$A$1:$AP$1,0),MATCH(BX121,'Tabela kolorów'!$A$1:$A$42,0))=1,"+","-"),"")</f>
        <v/>
      </c>
      <c r="CB121" t="str">
        <f t="shared" ca="1" si="357"/>
        <v/>
      </c>
      <c r="CC121" t="str">
        <f t="shared" ca="1" si="423"/>
        <v/>
      </c>
      <c r="CD121" t="str">
        <f t="shared" ca="1" si="424"/>
        <v/>
      </c>
      <c r="DB121">
        <v>11</v>
      </c>
      <c r="DC121" t="str">
        <f t="shared" ca="1" si="487"/>
        <v/>
      </c>
      <c r="DD121" t="str">
        <f ca="1">_xlfn.IFNA(IF(VLOOKUP($DC121,Tabela1[#All],6,FALSE)&lt;&gt;0,VLOOKUP($DC121,Tabela1[#All],6,FALSE),""),"")</f>
        <v/>
      </c>
      <c r="DE121" t="str">
        <f ca="1">_xlfn.IFNA(IF(VLOOKUP($DC121,Tabela1[#All],7,FALSE)&lt;&gt;0,VLOOKUP($DC121,Tabela1[#All],7,FALSE),""),"")</f>
        <v/>
      </c>
      <c r="DF121" t="str">
        <f ca="1">_xlfn.IFNA(IF(VLOOKUP($DC121,Tabela1[#All],8,FALSE)&lt;&gt;0,VLOOKUP($DC121,Tabela1[#All],8,FALSE),""),"")</f>
        <v/>
      </c>
      <c r="DG121" t="str">
        <f ca="1">_xlfn.IFNA(IF(VLOOKUP($DC121,Tabela1[#All],10,FALSE)&lt;&gt;"0",VLOOKUP($DC121,Tabela1[#All],10,FALSE),""),"")</f>
        <v/>
      </c>
      <c r="DH121" t="str">
        <f t="shared" ca="1" si="425"/>
        <v/>
      </c>
      <c r="DI121" t="str">
        <f t="shared" ca="1" si="426"/>
        <v/>
      </c>
      <c r="DJ121" t="str">
        <f t="shared" ca="1" si="427"/>
        <v/>
      </c>
      <c r="DK121" t="str">
        <f t="shared" ca="1" si="428"/>
        <v/>
      </c>
      <c r="DL121" t="str">
        <f t="shared" ca="1" si="429"/>
        <v/>
      </c>
      <c r="DM121" t="str">
        <f t="shared" ca="1" si="430"/>
        <v/>
      </c>
      <c r="DN121" t="str">
        <f t="shared" ca="1" si="431"/>
        <v/>
      </c>
      <c r="DO121" t="str">
        <f t="shared" ca="1" si="382"/>
        <v/>
      </c>
      <c r="DP121" t="str">
        <f t="shared" ca="1" si="480"/>
        <v/>
      </c>
      <c r="DQ121" t="str">
        <f t="shared" ca="1" si="480"/>
        <v/>
      </c>
      <c r="DR121" t="str">
        <f t="shared" ca="1" si="480"/>
        <v/>
      </c>
      <c r="DS121" t="str">
        <f ca="1">_xlfn.IFNA(IF(INDEX('Tabela kolorów'!$A$1:$AP$42,MATCH(DP121,'Tabela kolorów'!$A$1:$AP$1,0),MATCH(DQ121,'Tabela kolorów'!$A$1:$A$42,0))=1,"+","-"),"")</f>
        <v/>
      </c>
      <c r="DT121" s="1" t="str">
        <f ca="1">_xlfn.IFNA(IF(INDEX('Tabela kolorów'!$A$1:$AP$42,MATCH(DP121,'Tabela kolorów'!$A$1:$AP$1,0),MATCH(DR121,'Tabela kolorów'!$A$1:$A$42,0))=1,"+","-"),"")</f>
        <v/>
      </c>
      <c r="DU121" s="1" t="str">
        <f ca="1">_xlfn.IFNA(IF(INDEX('Tabela kolorów'!$A$1:$AP$42,MATCH(DQ121,'Tabela kolorów'!$A$1:$AP$1,0),MATCH(DR121,'Tabela kolorów'!$A$1:$A$42,0))=1,"+","-"),"")</f>
        <v/>
      </c>
      <c r="DV121" t="str">
        <f t="shared" ca="1" si="358"/>
        <v/>
      </c>
      <c r="DW121" t="str">
        <f t="shared" ca="1" si="432"/>
        <v/>
      </c>
      <c r="DX121" t="str">
        <f t="shared" ca="1" si="433"/>
        <v/>
      </c>
      <c r="EV121">
        <v>11</v>
      </c>
      <c r="EW121" t="str">
        <f t="shared" ca="1" si="488"/>
        <v/>
      </c>
      <c r="EX121" t="str">
        <f ca="1">_xlfn.IFNA(IF(VLOOKUP($EW121,Tabela1[#All],6,FALSE)&lt;&gt;0,VLOOKUP($EW121,Tabela1[#All],6,FALSE),""),"")</f>
        <v/>
      </c>
      <c r="EY121" t="str">
        <f ca="1">_xlfn.IFNA(IF(VLOOKUP($EW121,Tabela1[#All],7,FALSE)&lt;&gt;0,VLOOKUP($EW121,Tabela1[#All],7,FALSE),""),"")</f>
        <v/>
      </c>
      <c r="EZ121" t="str">
        <f ca="1">_xlfn.IFNA(IF(VLOOKUP($EW121,Tabela1[#All],8,FALSE)&lt;&gt;0,VLOOKUP($EW121,Tabela1[#All],8,FALSE),""),"")</f>
        <v/>
      </c>
      <c r="FA121" t="str">
        <f ca="1">_xlfn.IFNA(IF(VLOOKUP($EW121,Tabela1[#All],10,FALSE)&lt;&gt;"0",VLOOKUP($EW121,Tabela1[#All],10,FALSE),""),"")</f>
        <v/>
      </c>
      <c r="FB121" t="str">
        <f t="shared" ca="1" si="434"/>
        <v/>
      </c>
      <c r="FC121" t="str">
        <f t="shared" ca="1" si="435"/>
        <v/>
      </c>
      <c r="FD121" t="str">
        <f t="shared" ca="1" si="436"/>
        <v/>
      </c>
      <c r="FE121" t="str">
        <f t="shared" ca="1" si="437"/>
        <v/>
      </c>
      <c r="FF121" t="str">
        <f t="shared" ca="1" si="438"/>
        <v/>
      </c>
      <c r="FG121" t="str">
        <f t="shared" ca="1" si="439"/>
        <v/>
      </c>
      <c r="FH121" t="str">
        <f t="shared" ca="1" si="440"/>
        <v/>
      </c>
      <c r="FI121" t="str">
        <f t="shared" ca="1" si="359"/>
        <v/>
      </c>
      <c r="FJ121" t="str">
        <f t="shared" ca="1" si="481"/>
        <v/>
      </c>
      <c r="FK121" t="str">
        <f t="shared" ca="1" si="481"/>
        <v/>
      </c>
      <c r="FL121" t="str">
        <f t="shared" ca="1" si="481"/>
        <v/>
      </c>
      <c r="FM121" t="str">
        <f ca="1">_xlfn.IFNA(IF(INDEX('Tabela kolorów'!$A$1:$AP$42,MATCH(FJ121,'Tabela kolorów'!$A$1:$AP$1,0),MATCH(FK121,'Tabela kolorów'!$A$1:$A$42,0))=1,"+","-"),"")</f>
        <v/>
      </c>
      <c r="FN121" s="1" t="str">
        <f ca="1">_xlfn.IFNA(IF(INDEX('Tabela kolorów'!$A$1:$AP$42,MATCH(FJ121,'Tabela kolorów'!$A$1:$AP$1,0),MATCH(FL121,'Tabela kolorów'!$A$1:$A$42,0))=1,"+","-"),"")</f>
        <v/>
      </c>
      <c r="FO121" s="1" t="str">
        <f ca="1">_xlfn.IFNA(IF(INDEX('Tabela kolorów'!$A$1:$AP$42,MATCH(FK121,'Tabela kolorów'!$A$1:$AP$1,0),MATCH(FL121,'Tabela kolorów'!$A$1:$A$42,0))=1,"+","-"),"")</f>
        <v/>
      </c>
      <c r="FP121" t="str">
        <f t="shared" ca="1" si="375"/>
        <v/>
      </c>
      <c r="FQ121" t="str">
        <f t="shared" ca="1" si="441"/>
        <v/>
      </c>
      <c r="FR121" t="str">
        <f t="shared" ca="1" si="442"/>
        <v/>
      </c>
      <c r="GP121">
        <v>11</v>
      </c>
      <c r="GQ121" t="str">
        <f t="shared" ca="1" si="489"/>
        <v/>
      </c>
      <c r="GR121" t="str">
        <f ca="1">_xlfn.IFNA(IF(VLOOKUP($GQ121,Tabela1[#All],6,FALSE)&lt;&gt;0,VLOOKUP($GQ121,Tabela1[#All],6,FALSE),""),"")</f>
        <v/>
      </c>
      <c r="GS121" t="str">
        <f ca="1">_xlfn.IFNA(IF(VLOOKUP($GQ121,Tabela1[#All],7,FALSE)&lt;&gt;0,VLOOKUP($GQ121,Tabela1[#All],7,FALSE),""),"")</f>
        <v/>
      </c>
      <c r="GT121" t="str">
        <f ca="1">_xlfn.IFNA(IF(VLOOKUP($GQ121,Tabela1[#All],8,FALSE)&lt;&gt;0,VLOOKUP($GQ121,Tabela1[#All],8,FALSE),""),"")</f>
        <v/>
      </c>
      <c r="GU121" t="str">
        <f ca="1">_xlfn.IFNA(IF(VLOOKUP($GQ121,Tabela1[#All],10,FALSE)&lt;&gt;"0",VLOOKUP($GQ121,Tabela1[#All],10,FALSE),""),"")</f>
        <v/>
      </c>
      <c r="GV121" t="str">
        <f t="shared" ca="1" si="443"/>
        <v/>
      </c>
      <c r="GW121" t="str">
        <f t="shared" ca="1" si="444"/>
        <v/>
      </c>
      <c r="GX121" t="str">
        <f t="shared" ca="1" si="445"/>
        <v/>
      </c>
      <c r="GY121" t="str">
        <f t="shared" ca="1" si="446"/>
        <v/>
      </c>
      <c r="GZ121" t="str">
        <f t="shared" ca="1" si="447"/>
        <v/>
      </c>
      <c r="HA121" t="str">
        <f t="shared" ca="1" si="448"/>
        <v/>
      </c>
      <c r="HB121" t="str">
        <f t="shared" ca="1" si="449"/>
        <v/>
      </c>
      <c r="HC121" t="str">
        <f t="shared" ca="1" si="360"/>
        <v/>
      </c>
      <c r="HD121" t="str">
        <f t="shared" ca="1" si="482"/>
        <v/>
      </c>
      <c r="HE121" t="str">
        <f t="shared" ca="1" si="482"/>
        <v/>
      </c>
      <c r="HF121" t="str">
        <f t="shared" ca="1" si="482"/>
        <v/>
      </c>
      <c r="HG121" t="str">
        <f ca="1">_xlfn.IFNA(IF(INDEX('Tabela kolorów'!$A$1:$AP$42,MATCH(HD121,'Tabela kolorów'!$A$1:$AP$1,0),MATCH(HE121,'Tabela kolorów'!$A$1:$A$42,0))=1,"+","-"),"")</f>
        <v/>
      </c>
      <c r="HH121" s="1" t="str">
        <f ca="1">_xlfn.IFNA(IF(INDEX('Tabela kolorów'!$A$1:$AP$42,MATCH(HD121,'Tabela kolorów'!$A$1:$AP$1,0),MATCH(HF121,'Tabela kolorów'!$A$1:$A$42,0))=1,"+","-"),"")</f>
        <v/>
      </c>
      <c r="HI121" s="1" t="str">
        <f ca="1">_xlfn.IFNA(IF(INDEX('Tabela kolorów'!$A$1:$AP$42,MATCH(HE121,'Tabela kolorów'!$A$1:$AP$1,0),MATCH(HF121,'Tabela kolorów'!$A$1:$A$42,0))=1,"+","-"),"")</f>
        <v/>
      </c>
      <c r="HJ121" t="str">
        <f t="shared" ca="1" si="376"/>
        <v/>
      </c>
      <c r="HK121" t="str">
        <f t="shared" ca="1" si="450"/>
        <v/>
      </c>
      <c r="HL121" t="str">
        <f t="shared" ca="1" si="451"/>
        <v/>
      </c>
      <c r="IJ121">
        <v>11</v>
      </c>
      <c r="IK121" t="str">
        <f t="shared" ca="1" si="490"/>
        <v/>
      </c>
      <c r="IL121" t="str">
        <f ca="1">_xlfn.IFNA(IF(VLOOKUP($IK121,Tabela1[#All],6,FALSE)&lt;&gt;0,VLOOKUP($IK121,Tabela1[#All],6,FALSE),""),"")</f>
        <v/>
      </c>
      <c r="IM121" t="str">
        <f ca="1">_xlfn.IFNA(IF(VLOOKUP($IK121,Tabela1[#All],7,FALSE)&lt;&gt;0,VLOOKUP($IK121,Tabela1[#All],7,FALSE),""),"")</f>
        <v/>
      </c>
      <c r="IN121" t="str">
        <f ca="1">_xlfn.IFNA(IF(VLOOKUP($IK121,Tabela1[#All],8,FALSE)&lt;&gt;0,VLOOKUP($IK121,Tabela1[#All],8,FALSE),""),"")</f>
        <v/>
      </c>
      <c r="IO121" t="str">
        <f ca="1">_xlfn.IFNA(IF(VLOOKUP($IK121,Tabela1[#All],10,FALSE)&lt;&gt;"0",VLOOKUP($IK121,Tabela1[#All],10,FALSE),""),"")</f>
        <v/>
      </c>
      <c r="IP121" t="str">
        <f t="shared" ca="1" si="452"/>
        <v/>
      </c>
      <c r="IQ121" t="str">
        <f t="shared" ca="1" si="453"/>
        <v/>
      </c>
      <c r="IR121" t="str">
        <f t="shared" ca="1" si="454"/>
        <v/>
      </c>
      <c r="IS121" t="str">
        <f t="shared" ca="1" si="455"/>
        <v/>
      </c>
      <c r="IT121" t="str">
        <f t="shared" ca="1" si="456"/>
        <v/>
      </c>
      <c r="IU121" t="str">
        <f t="shared" ca="1" si="457"/>
        <v/>
      </c>
      <c r="IV121" t="str">
        <f t="shared" ca="1" si="458"/>
        <v/>
      </c>
      <c r="IW121" t="str">
        <f t="shared" ca="1" si="361"/>
        <v/>
      </c>
      <c r="IX121" t="str">
        <f t="shared" ca="1" si="483"/>
        <v/>
      </c>
      <c r="IY121" t="str">
        <f t="shared" ca="1" si="483"/>
        <v/>
      </c>
      <c r="IZ121" t="str">
        <f t="shared" ca="1" si="483"/>
        <v/>
      </c>
      <c r="JA121" t="str">
        <f ca="1">_xlfn.IFNA(IF(INDEX('Tabela kolorów'!$A$1:$AP$42,MATCH(IX121,'Tabela kolorów'!$A$1:$AP$1,0),MATCH(IY121,'Tabela kolorów'!$A$1:$A$42,0))=1,"+","-"),"")</f>
        <v/>
      </c>
      <c r="JB121" s="1" t="str">
        <f ca="1">_xlfn.IFNA(IF(INDEX('Tabela kolorów'!$A$1:$AP$42,MATCH(IX121,'Tabela kolorów'!$A$1:$AP$1,0),MATCH(IZ121,'Tabela kolorów'!$A$1:$A$42,0))=1,"+","-"),"")</f>
        <v/>
      </c>
      <c r="JC121" s="1" t="str">
        <f ca="1">_xlfn.IFNA(IF(INDEX('Tabela kolorów'!$A$1:$AP$42,MATCH(IY121,'Tabela kolorów'!$A$1:$AP$1,0),MATCH(IZ121,'Tabela kolorów'!$A$1:$A$42,0))=1,"+","-"),"")</f>
        <v/>
      </c>
      <c r="JD121" t="str">
        <f t="shared" ca="1" si="377"/>
        <v/>
      </c>
      <c r="JE121" t="str">
        <f t="shared" ca="1" si="459"/>
        <v/>
      </c>
      <c r="JF121" t="str">
        <f t="shared" ca="1" si="460"/>
        <v/>
      </c>
      <c r="KD121">
        <v>11</v>
      </c>
      <c r="KE121" t="str">
        <f t="shared" ca="1" si="491"/>
        <v/>
      </c>
      <c r="KF121" t="str">
        <f ca="1">_xlfn.IFNA(IF(VLOOKUP($KE121,Tabela1[#All],6,FALSE)&lt;&gt;0,VLOOKUP($KE121,Tabela1[#All],6,FALSE),""),"")</f>
        <v/>
      </c>
      <c r="KG121" t="str">
        <f ca="1">_xlfn.IFNA(IF(VLOOKUP($KE121,Tabela1[#All],7,FALSE)&lt;&gt;0,VLOOKUP($KE121,Tabela1[#All],7,FALSE),""),"")</f>
        <v/>
      </c>
      <c r="KH121" t="str">
        <f ca="1">_xlfn.IFNA(IF(VLOOKUP($KE121,Tabela1[#All],8,FALSE)&lt;&gt;0,VLOOKUP($KE121,Tabela1[#All],8,FALSE),""),"")</f>
        <v/>
      </c>
      <c r="KI121" t="str">
        <f ca="1">_xlfn.IFNA(IF(VLOOKUP($KE121,Tabela1[#All],10,FALSE)&lt;&gt;"0",VLOOKUP($KE121,Tabela1[#All],10,FALSE),""),"")</f>
        <v/>
      </c>
      <c r="KJ121" t="str">
        <f t="shared" ca="1" si="467"/>
        <v/>
      </c>
      <c r="KK121" t="str">
        <f t="shared" ca="1" si="468"/>
        <v/>
      </c>
      <c r="KL121" t="str">
        <f t="shared" ca="1" si="469"/>
        <v/>
      </c>
      <c r="KM121" t="str">
        <f t="shared" ca="1" si="461"/>
        <v/>
      </c>
      <c r="KN121" t="str">
        <f t="shared" ca="1" si="462"/>
        <v/>
      </c>
      <c r="KO121" t="str">
        <f t="shared" ca="1" si="463"/>
        <v/>
      </c>
      <c r="KP121" t="str">
        <f t="shared" ca="1" si="464"/>
        <v/>
      </c>
      <c r="KQ121" t="str">
        <f t="shared" ca="1" si="365"/>
        <v/>
      </c>
      <c r="KR121" t="str">
        <f t="shared" ca="1" si="484"/>
        <v/>
      </c>
      <c r="KS121" t="str">
        <f t="shared" ca="1" si="484"/>
        <v/>
      </c>
      <c r="KT121" t="str">
        <f t="shared" ca="1" si="484"/>
        <v/>
      </c>
      <c r="KU121" t="str">
        <f ca="1">_xlfn.IFNA(IF(INDEX('Tabela kolorów'!$A$1:$AP$42,MATCH(KR121,'Tabela kolorów'!$A$1:$AP$1,0),MATCH(KS121,'Tabela kolorów'!$A$1:$A$42,0))=1,"+","-"),"")</f>
        <v/>
      </c>
      <c r="KV121" s="1" t="str">
        <f ca="1">_xlfn.IFNA(IF(INDEX('Tabela kolorów'!$A$1:$AP$42,MATCH(KR121,'Tabela kolorów'!$A$1:$AP$1,0),MATCH(KT121,'Tabela kolorów'!$A$1:$A$42,0))=1,"+","-"),"")</f>
        <v/>
      </c>
      <c r="KW121" s="1" t="str">
        <f ca="1">_xlfn.IFNA(IF(INDEX('Tabela kolorów'!$A$1:$AP$42,MATCH(KS121,'Tabela kolorów'!$A$1:$AP$1,0),MATCH(KT121,'Tabela kolorów'!$A$1:$A$42,0))=1,"+","-"),"")</f>
        <v/>
      </c>
      <c r="KX121" t="str">
        <f t="shared" ca="1" si="380"/>
        <v/>
      </c>
      <c r="KY121" t="str">
        <f t="shared" ca="1" si="465"/>
        <v/>
      </c>
      <c r="KZ121" t="str">
        <f t="shared" ca="1" si="466"/>
        <v/>
      </c>
    </row>
    <row r="122" spans="12:312" x14ac:dyDescent="0.3">
      <c r="L122" s="679">
        <v>10</v>
      </c>
      <c r="N122" s="672" t="str">
        <f>_xlfn.IFNA(IF(VLOOKUP($M122,Tabela1[#All],6,FALSE)&lt;&gt;0,VLOOKUP($M122,Tabela1[#All],6,FALSE),""),"")</f>
        <v/>
      </c>
      <c r="O122" s="672" t="str">
        <f>_xlfn.IFNA(IF(VLOOKUP($M122,Tabela1[#All],7,FALSE)&lt;&gt;0,VLOOKUP($M122,Tabela1[#All],7,FALSE),""),"")</f>
        <v/>
      </c>
      <c r="P122" s="672" t="str">
        <f>_xlfn.IFNA(IF(VLOOKUP($M122,Tabela1[#All],8,FALSE)&lt;&gt;0,VLOOKUP($M122,Tabela1[#All],8,FALSE),""),"")</f>
        <v/>
      </c>
      <c r="Q122" s="684" t="str">
        <f>_xlfn.IFNA(IF(VLOOKUP($M122,Tabela1[#All],10,FALSE)&lt;&gt;"0",VLOOKUP($M122,Tabela1[#All],10,FALSE),""),"")</f>
        <v/>
      </c>
      <c r="R122" s="686" t="str">
        <f t="shared" si="470"/>
        <v/>
      </c>
      <c r="S122" s="672" t="str">
        <f t="shared" si="471"/>
        <v/>
      </c>
      <c r="T122" s="672" t="str">
        <f t="shared" si="472"/>
        <v/>
      </c>
      <c r="U122" s="672" t="str">
        <f t="shared" si="473"/>
        <v/>
      </c>
      <c r="V122" s="672" t="str">
        <f t="shared" si="474"/>
        <v/>
      </c>
      <c r="W122" s="672" t="str">
        <f t="shared" si="475"/>
        <v/>
      </c>
      <c r="X122" s="687" t="str">
        <f t="shared" si="476"/>
        <v/>
      </c>
      <c r="Y122" s="686" t="str">
        <f t="shared" si="378"/>
        <v/>
      </c>
      <c r="Z122" s="672" t="str">
        <f t="shared" si="485"/>
        <v/>
      </c>
      <c r="AA122" s="672" t="str">
        <f t="shared" si="485"/>
        <v/>
      </c>
      <c r="AB122" s="679" t="str">
        <f t="shared" si="485"/>
        <v/>
      </c>
      <c r="AC122" s="685" t="str">
        <f>_xlfn.IFNA(IF(INDEX('Tabela kolorów'!$A$1:$AP$42,MATCH(Z122,'Tabela kolorów'!$A$1:$AP$1,0),MATCH(AA122,'Tabela kolorów'!$A$1:$A$42,0))=1,"+","-"),"")</f>
        <v/>
      </c>
      <c r="AD122" s="10" t="str">
        <f>_xlfn.IFNA(IF(INDEX('Tabela kolorów'!$A$1:$AP$42,MATCH(Z122,'Tabela kolorów'!$A$1:$AP$1,0),MATCH(AB122,'Tabela kolorów'!$A$1:$A$42,0))=1,"+","-"),"")</f>
        <v/>
      </c>
      <c r="AE122" s="10" t="str">
        <f>_xlfn.IFNA(IF(INDEX('Tabela kolorów'!$A$1:$AP$42,MATCH(AA122,'Tabela kolorów'!$A$1:$AP$1,0),MATCH(AB122,'Tabela kolorów'!$A$1:$A$42,0))=1,"+","-"),"")</f>
        <v/>
      </c>
      <c r="AF122" s="679" t="str">
        <f t="shared" si="379"/>
        <v/>
      </c>
      <c r="AG122" s="688" t="str">
        <f t="shared" si="477"/>
        <v/>
      </c>
      <c r="AH122" s="701" t="str">
        <f t="shared" si="478"/>
        <v/>
      </c>
      <c r="BG122" s="392"/>
      <c r="BH122">
        <v>12</v>
      </c>
      <c r="BI122" t="str">
        <f t="shared" ca="1" si="486"/>
        <v/>
      </c>
      <c r="BJ122" t="str">
        <f ca="1">_xlfn.IFNA(IF(VLOOKUP($BI122,Tabela1[#All],6,FALSE)&lt;&gt;0,VLOOKUP($BI122,Tabela1[#All],6,FALSE),""),"")</f>
        <v/>
      </c>
      <c r="BK122" t="str">
        <f ca="1">_xlfn.IFNA(IF(VLOOKUP($BI122,Tabela1[#All],7,FALSE)&lt;&gt;0,VLOOKUP($BI122,Tabela1[#All],7,FALSE),""),"")</f>
        <v/>
      </c>
      <c r="BL122" t="str">
        <f ca="1">_xlfn.IFNA(IF(VLOOKUP($BI122,Tabela1[#All],8,FALSE)&lt;&gt;0,VLOOKUP($BI122,Tabela1[#All],8,FALSE),""),"")</f>
        <v/>
      </c>
      <c r="BM122" t="str">
        <f ca="1">_xlfn.IFNA(IF(VLOOKUP($BI122,Tabela1[#All],10,FALSE)&lt;&gt;"0",VLOOKUP($BI122,Tabela1[#All],10,FALSE),""),"")</f>
        <v/>
      </c>
      <c r="BN122" t="str">
        <f t="shared" ca="1" si="416"/>
        <v/>
      </c>
      <c r="BO122" t="str">
        <f t="shared" ca="1" si="417"/>
        <v/>
      </c>
      <c r="BP122" t="str">
        <f t="shared" ca="1" si="418"/>
        <v/>
      </c>
      <c r="BQ122" t="str">
        <f t="shared" ca="1" si="419"/>
        <v/>
      </c>
      <c r="BR122" t="str">
        <f t="shared" ca="1" si="420"/>
        <v/>
      </c>
      <c r="BS122" t="str">
        <f t="shared" ca="1" si="421"/>
        <v/>
      </c>
      <c r="BT122" t="str">
        <f t="shared" ca="1" si="422"/>
        <v/>
      </c>
      <c r="BU122" t="str">
        <f t="shared" ca="1" si="356"/>
        <v/>
      </c>
      <c r="BV122" t="str">
        <f t="shared" ca="1" si="479"/>
        <v/>
      </c>
      <c r="BW122" t="str">
        <f t="shared" ca="1" si="479"/>
        <v/>
      </c>
      <c r="BX122" t="str">
        <f t="shared" ca="1" si="479"/>
        <v/>
      </c>
      <c r="BY122" t="str">
        <f ca="1">_xlfn.IFNA(IF(INDEX('Tabela kolorów'!$A$1:$AP$42,MATCH(BV122,'Tabela kolorów'!$A$1:$AP$1,0),MATCH(BW122,'Tabela kolorów'!$A$1:$A$42,0))=1,"+","-"),"")</f>
        <v/>
      </c>
      <c r="BZ122" s="1" t="str">
        <f ca="1">_xlfn.IFNA(IF(INDEX('Tabela kolorów'!$A$1:$AP$42,MATCH(BV122,'Tabela kolorów'!$A$1:$AP$1,0),MATCH(BX122,'Tabela kolorów'!$A$1:$A$42,0))=1,"+","-"),"")</f>
        <v/>
      </c>
      <c r="CA122" s="1" t="str">
        <f ca="1">_xlfn.IFNA(IF(INDEX('Tabela kolorów'!$A$1:$AP$42,MATCH(BW122,'Tabela kolorów'!$A$1:$AP$1,0),MATCH(BX122,'Tabela kolorów'!$A$1:$A$42,0))=1,"+","-"),"")</f>
        <v/>
      </c>
      <c r="CB122" t="str">
        <f t="shared" ca="1" si="357"/>
        <v/>
      </c>
      <c r="CC122" t="str">
        <f t="shared" ca="1" si="423"/>
        <v/>
      </c>
      <c r="CD122" t="str">
        <f t="shared" ca="1" si="424"/>
        <v/>
      </c>
      <c r="DB122">
        <v>12</v>
      </c>
      <c r="DC122" t="str">
        <f t="shared" ca="1" si="487"/>
        <v/>
      </c>
      <c r="DD122" t="str">
        <f ca="1">_xlfn.IFNA(IF(VLOOKUP($DC122,Tabela1[#All],6,FALSE)&lt;&gt;0,VLOOKUP($DC122,Tabela1[#All],6,FALSE),""),"")</f>
        <v/>
      </c>
      <c r="DE122" t="str">
        <f ca="1">_xlfn.IFNA(IF(VLOOKUP($DC122,Tabela1[#All],7,FALSE)&lt;&gt;0,VLOOKUP($DC122,Tabela1[#All],7,FALSE),""),"")</f>
        <v/>
      </c>
      <c r="DF122" t="str">
        <f ca="1">_xlfn.IFNA(IF(VLOOKUP($DC122,Tabela1[#All],8,FALSE)&lt;&gt;0,VLOOKUP($DC122,Tabela1[#All],8,FALSE),""),"")</f>
        <v/>
      </c>
      <c r="DG122" t="str">
        <f ca="1">_xlfn.IFNA(IF(VLOOKUP($DC122,Tabela1[#All],10,FALSE)&lt;&gt;"0",VLOOKUP($DC122,Tabela1[#All],10,FALSE),""),"")</f>
        <v/>
      </c>
      <c r="DH122" t="str">
        <f t="shared" ca="1" si="425"/>
        <v/>
      </c>
      <c r="DI122" t="str">
        <f t="shared" ca="1" si="426"/>
        <v/>
      </c>
      <c r="DJ122" t="str">
        <f t="shared" ca="1" si="427"/>
        <v/>
      </c>
      <c r="DK122" t="str">
        <f t="shared" ca="1" si="428"/>
        <v/>
      </c>
      <c r="DL122" t="str">
        <f t="shared" ca="1" si="429"/>
        <v/>
      </c>
      <c r="DM122" t="str">
        <f t="shared" ca="1" si="430"/>
        <v/>
      </c>
      <c r="DN122" t="str">
        <f t="shared" ca="1" si="431"/>
        <v/>
      </c>
      <c r="DO122" t="str">
        <f t="shared" ca="1" si="382"/>
        <v/>
      </c>
      <c r="DP122" t="str">
        <f t="shared" ca="1" si="480"/>
        <v/>
      </c>
      <c r="DQ122" t="str">
        <f t="shared" ca="1" si="480"/>
        <v/>
      </c>
      <c r="DR122" t="str">
        <f t="shared" ca="1" si="480"/>
        <v/>
      </c>
      <c r="DS122" t="str">
        <f ca="1">_xlfn.IFNA(IF(INDEX('Tabela kolorów'!$A$1:$AP$42,MATCH(DP122,'Tabela kolorów'!$A$1:$AP$1,0),MATCH(DQ122,'Tabela kolorów'!$A$1:$A$42,0))=1,"+","-"),"")</f>
        <v/>
      </c>
      <c r="DT122" s="1" t="str">
        <f ca="1">_xlfn.IFNA(IF(INDEX('Tabela kolorów'!$A$1:$AP$42,MATCH(DP122,'Tabela kolorów'!$A$1:$AP$1,0),MATCH(DR122,'Tabela kolorów'!$A$1:$A$42,0))=1,"+","-"),"")</f>
        <v/>
      </c>
      <c r="DU122" s="1" t="str">
        <f ca="1">_xlfn.IFNA(IF(INDEX('Tabela kolorów'!$A$1:$AP$42,MATCH(DQ122,'Tabela kolorów'!$A$1:$AP$1,0),MATCH(DR122,'Tabela kolorów'!$A$1:$A$42,0))=1,"+","-"),"")</f>
        <v/>
      </c>
      <c r="DV122" t="str">
        <f t="shared" ca="1" si="358"/>
        <v/>
      </c>
      <c r="DW122" t="str">
        <f t="shared" ca="1" si="432"/>
        <v/>
      </c>
      <c r="DX122" t="str">
        <f t="shared" ca="1" si="433"/>
        <v/>
      </c>
      <c r="EV122">
        <v>12</v>
      </c>
      <c r="EW122" t="str">
        <f t="shared" ca="1" si="488"/>
        <v/>
      </c>
      <c r="EX122" t="str">
        <f ca="1">_xlfn.IFNA(IF(VLOOKUP($EW122,Tabela1[#All],6,FALSE)&lt;&gt;0,VLOOKUP($EW122,Tabela1[#All],6,FALSE),""),"")</f>
        <v/>
      </c>
      <c r="EY122" t="str">
        <f ca="1">_xlfn.IFNA(IF(VLOOKUP($EW122,Tabela1[#All],7,FALSE)&lt;&gt;0,VLOOKUP($EW122,Tabela1[#All],7,FALSE),""),"")</f>
        <v/>
      </c>
      <c r="EZ122" t="str">
        <f ca="1">_xlfn.IFNA(IF(VLOOKUP($EW122,Tabela1[#All],8,FALSE)&lt;&gt;0,VLOOKUP($EW122,Tabela1[#All],8,FALSE),""),"")</f>
        <v/>
      </c>
      <c r="FA122" t="str">
        <f ca="1">_xlfn.IFNA(IF(VLOOKUP($EW122,Tabela1[#All],10,FALSE)&lt;&gt;"0",VLOOKUP($EW122,Tabela1[#All],10,FALSE),""),"")</f>
        <v/>
      </c>
      <c r="FB122" t="str">
        <f t="shared" ca="1" si="434"/>
        <v/>
      </c>
      <c r="FC122" t="str">
        <f t="shared" ca="1" si="435"/>
        <v/>
      </c>
      <c r="FD122" t="str">
        <f t="shared" ca="1" si="436"/>
        <v/>
      </c>
      <c r="FE122" t="str">
        <f t="shared" ca="1" si="437"/>
        <v/>
      </c>
      <c r="FF122" t="str">
        <f t="shared" ca="1" si="438"/>
        <v/>
      </c>
      <c r="FG122" t="str">
        <f t="shared" ca="1" si="439"/>
        <v/>
      </c>
      <c r="FH122" t="str">
        <f t="shared" ca="1" si="440"/>
        <v/>
      </c>
      <c r="FI122" t="str">
        <f t="shared" ca="1" si="359"/>
        <v/>
      </c>
      <c r="FJ122" t="str">
        <f t="shared" ca="1" si="481"/>
        <v/>
      </c>
      <c r="FK122" t="str">
        <f t="shared" ca="1" si="481"/>
        <v/>
      </c>
      <c r="FL122" t="str">
        <f t="shared" ca="1" si="481"/>
        <v/>
      </c>
      <c r="FM122" t="str">
        <f ca="1">_xlfn.IFNA(IF(INDEX('Tabela kolorów'!$A$1:$AP$42,MATCH(FJ122,'Tabela kolorów'!$A$1:$AP$1,0),MATCH(FK122,'Tabela kolorów'!$A$1:$A$42,0))=1,"+","-"),"")</f>
        <v/>
      </c>
      <c r="FN122" s="1" t="str">
        <f ca="1">_xlfn.IFNA(IF(INDEX('Tabela kolorów'!$A$1:$AP$42,MATCH(FJ122,'Tabela kolorów'!$A$1:$AP$1,0),MATCH(FL122,'Tabela kolorów'!$A$1:$A$42,0))=1,"+","-"),"")</f>
        <v/>
      </c>
      <c r="FO122" s="1" t="str">
        <f ca="1">_xlfn.IFNA(IF(INDEX('Tabela kolorów'!$A$1:$AP$42,MATCH(FK122,'Tabela kolorów'!$A$1:$AP$1,0),MATCH(FL122,'Tabela kolorów'!$A$1:$A$42,0))=1,"+","-"),"")</f>
        <v/>
      </c>
      <c r="FP122" t="str">
        <f t="shared" ca="1" si="375"/>
        <v/>
      </c>
      <c r="FQ122" t="str">
        <f t="shared" ca="1" si="441"/>
        <v/>
      </c>
      <c r="FR122" t="str">
        <f t="shared" ca="1" si="442"/>
        <v/>
      </c>
      <c r="GP122">
        <v>12</v>
      </c>
      <c r="GQ122" t="str">
        <f t="shared" ca="1" si="489"/>
        <v/>
      </c>
      <c r="GR122" t="str">
        <f ca="1">_xlfn.IFNA(IF(VLOOKUP($GQ122,Tabela1[#All],6,FALSE)&lt;&gt;0,VLOOKUP($GQ122,Tabela1[#All],6,FALSE),""),"")</f>
        <v/>
      </c>
      <c r="GS122" t="str">
        <f ca="1">_xlfn.IFNA(IF(VLOOKUP($GQ122,Tabela1[#All],7,FALSE)&lt;&gt;0,VLOOKUP($GQ122,Tabela1[#All],7,FALSE),""),"")</f>
        <v/>
      </c>
      <c r="GT122" t="str">
        <f ca="1">_xlfn.IFNA(IF(VLOOKUP($GQ122,Tabela1[#All],8,FALSE)&lt;&gt;0,VLOOKUP($GQ122,Tabela1[#All],8,FALSE),""),"")</f>
        <v/>
      </c>
      <c r="GU122" t="str">
        <f ca="1">_xlfn.IFNA(IF(VLOOKUP($GQ122,Tabela1[#All],10,FALSE)&lt;&gt;"0",VLOOKUP($GQ122,Tabela1[#All],10,FALSE),""),"")</f>
        <v/>
      </c>
      <c r="GV122" t="str">
        <f t="shared" ca="1" si="443"/>
        <v/>
      </c>
      <c r="GW122" t="str">
        <f t="shared" ca="1" si="444"/>
        <v/>
      </c>
      <c r="GX122" t="str">
        <f t="shared" ca="1" si="445"/>
        <v/>
      </c>
      <c r="GY122" t="str">
        <f t="shared" ca="1" si="446"/>
        <v/>
      </c>
      <c r="GZ122" t="str">
        <f t="shared" ca="1" si="447"/>
        <v/>
      </c>
      <c r="HA122" t="str">
        <f t="shared" ca="1" si="448"/>
        <v/>
      </c>
      <c r="HB122" t="str">
        <f t="shared" ca="1" si="449"/>
        <v/>
      </c>
      <c r="HC122" t="str">
        <f t="shared" ca="1" si="360"/>
        <v/>
      </c>
      <c r="HD122" t="str">
        <f t="shared" ca="1" si="482"/>
        <v/>
      </c>
      <c r="HE122" t="str">
        <f t="shared" ca="1" si="482"/>
        <v/>
      </c>
      <c r="HF122" t="str">
        <f t="shared" ca="1" si="482"/>
        <v/>
      </c>
      <c r="HG122" t="str">
        <f ca="1">_xlfn.IFNA(IF(INDEX('Tabela kolorów'!$A$1:$AP$42,MATCH(HD122,'Tabela kolorów'!$A$1:$AP$1,0),MATCH(HE122,'Tabela kolorów'!$A$1:$A$42,0))=1,"+","-"),"")</f>
        <v/>
      </c>
      <c r="HH122" s="1" t="str">
        <f ca="1">_xlfn.IFNA(IF(INDEX('Tabela kolorów'!$A$1:$AP$42,MATCH(HD122,'Tabela kolorów'!$A$1:$AP$1,0),MATCH(HF122,'Tabela kolorów'!$A$1:$A$42,0))=1,"+","-"),"")</f>
        <v/>
      </c>
      <c r="HI122" s="1" t="str">
        <f ca="1">_xlfn.IFNA(IF(INDEX('Tabela kolorów'!$A$1:$AP$42,MATCH(HE122,'Tabela kolorów'!$A$1:$AP$1,0),MATCH(HF122,'Tabela kolorów'!$A$1:$A$42,0))=1,"+","-"),"")</f>
        <v/>
      </c>
      <c r="HJ122" t="str">
        <f t="shared" ca="1" si="376"/>
        <v/>
      </c>
      <c r="HK122" t="str">
        <f t="shared" ca="1" si="450"/>
        <v/>
      </c>
      <c r="HL122" t="str">
        <f t="shared" ca="1" si="451"/>
        <v/>
      </c>
      <c r="IJ122">
        <v>12</v>
      </c>
      <c r="IK122" t="str">
        <f t="shared" ca="1" si="490"/>
        <v/>
      </c>
      <c r="IL122" t="str">
        <f ca="1">_xlfn.IFNA(IF(VLOOKUP($IK122,Tabela1[#All],6,FALSE)&lt;&gt;0,VLOOKUP($IK122,Tabela1[#All],6,FALSE),""),"")</f>
        <v/>
      </c>
      <c r="IM122" t="str">
        <f ca="1">_xlfn.IFNA(IF(VLOOKUP($IK122,Tabela1[#All],7,FALSE)&lt;&gt;0,VLOOKUP($IK122,Tabela1[#All],7,FALSE),""),"")</f>
        <v/>
      </c>
      <c r="IN122" t="str">
        <f ca="1">_xlfn.IFNA(IF(VLOOKUP($IK122,Tabela1[#All],8,FALSE)&lt;&gt;0,VLOOKUP($IK122,Tabela1[#All],8,FALSE),""),"")</f>
        <v/>
      </c>
      <c r="IO122" t="str">
        <f ca="1">_xlfn.IFNA(IF(VLOOKUP($IK122,Tabela1[#All],10,FALSE)&lt;&gt;"0",VLOOKUP($IK122,Tabela1[#All],10,FALSE),""),"")</f>
        <v/>
      </c>
      <c r="IP122" t="str">
        <f t="shared" ca="1" si="452"/>
        <v/>
      </c>
      <c r="IQ122" t="str">
        <f t="shared" ca="1" si="453"/>
        <v/>
      </c>
      <c r="IR122" t="str">
        <f t="shared" ca="1" si="454"/>
        <v/>
      </c>
      <c r="IS122" t="str">
        <f t="shared" ca="1" si="455"/>
        <v/>
      </c>
      <c r="IT122" t="str">
        <f t="shared" ca="1" si="456"/>
        <v/>
      </c>
      <c r="IU122" t="str">
        <f t="shared" ca="1" si="457"/>
        <v/>
      </c>
      <c r="IV122" t="str">
        <f t="shared" ca="1" si="458"/>
        <v/>
      </c>
      <c r="IW122" t="str">
        <f t="shared" ca="1" si="361"/>
        <v/>
      </c>
      <c r="IX122" t="str">
        <f t="shared" ca="1" si="483"/>
        <v/>
      </c>
      <c r="IY122" t="str">
        <f t="shared" ca="1" si="483"/>
        <v/>
      </c>
      <c r="IZ122" t="str">
        <f t="shared" ca="1" si="483"/>
        <v/>
      </c>
      <c r="JA122" t="str">
        <f ca="1">_xlfn.IFNA(IF(INDEX('Tabela kolorów'!$A$1:$AP$42,MATCH(IX122,'Tabela kolorów'!$A$1:$AP$1,0),MATCH(IY122,'Tabela kolorów'!$A$1:$A$42,0))=1,"+","-"),"")</f>
        <v/>
      </c>
      <c r="JB122" s="1" t="str">
        <f ca="1">_xlfn.IFNA(IF(INDEX('Tabela kolorów'!$A$1:$AP$42,MATCH(IX122,'Tabela kolorów'!$A$1:$AP$1,0),MATCH(IZ122,'Tabela kolorów'!$A$1:$A$42,0))=1,"+","-"),"")</f>
        <v/>
      </c>
      <c r="JC122" s="1" t="str">
        <f ca="1">_xlfn.IFNA(IF(INDEX('Tabela kolorów'!$A$1:$AP$42,MATCH(IY122,'Tabela kolorów'!$A$1:$AP$1,0),MATCH(IZ122,'Tabela kolorów'!$A$1:$A$42,0))=1,"+","-"),"")</f>
        <v/>
      </c>
      <c r="JD122" t="str">
        <f t="shared" ca="1" si="377"/>
        <v/>
      </c>
      <c r="JE122" t="str">
        <f t="shared" ca="1" si="459"/>
        <v/>
      </c>
      <c r="JF122" t="str">
        <f t="shared" ca="1" si="460"/>
        <v/>
      </c>
      <c r="KD122">
        <v>12</v>
      </c>
      <c r="KE122" t="str">
        <f t="shared" ca="1" si="491"/>
        <v/>
      </c>
      <c r="KF122" t="str">
        <f ca="1">_xlfn.IFNA(IF(VLOOKUP($KE122,Tabela1[#All],6,FALSE)&lt;&gt;0,VLOOKUP($KE122,Tabela1[#All],6,FALSE),""),"")</f>
        <v/>
      </c>
      <c r="KG122" t="str">
        <f ca="1">_xlfn.IFNA(IF(VLOOKUP($KE122,Tabela1[#All],7,FALSE)&lt;&gt;0,VLOOKUP($KE122,Tabela1[#All],7,FALSE),""),"")</f>
        <v/>
      </c>
      <c r="KH122" t="str">
        <f ca="1">_xlfn.IFNA(IF(VLOOKUP($KE122,Tabela1[#All],8,FALSE)&lt;&gt;0,VLOOKUP($KE122,Tabela1[#All],8,FALSE),""),"")</f>
        <v/>
      </c>
      <c r="KI122" t="str">
        <f ca="1">_xlfn.IFNA(IF(VLOOKUP($KE122,Tabela1[#All],10,FALSE)&lt;&gt;"0",VLOOKUP($KE122,Tabela1[#All],10,FALSE),""),"")</f>
        <v/>
      </c>
      <c r="KJ122" t="str">
        <f t="shared" ca="1" si="467"/>
        <v/>
      </c>
      <c r="KK122" t="str">
        <f t="shared" ca="1" si="468"/>
        <v/>
      </c>
      <c r="KL122" t="str">
        <f t="shared" ca="1" si="469"/>
        <v/>
      </c>
      <c r="KM122" t="str">
        <f t="shared" ca="1" si="461"/>
        <v/>
      </c>
      <c r="KN122" t="str">
        <f t="shared" ca="1" si="462"/>
        <v/>
      </c>
      <c r="KO122" t="str">
        <f t="shared" ca="1" si="463"/>
        <v/>
      </c>
      <c r="KP122" t="str">
        <f t="shared" ca="1" si="464"/>
        <v/>
      </c>
      <c r="KQ122" t="str">
        <f t="shared" ca="1" si="365"/>
        <v/>
      </c>
      <c r="KR122" t="str">
        <f t="shared" ca="1" si="484"/>
        <v/>
      </c>
      <c r="KS122" t="str">
        <f t="shared" ca="1" si="484"/>
        <v/>
      </c>
      <c r="KT122" t="str">
        <f t="shared" ca="1" si="484"/>
        <v/>
      </c>
      <c r="KU122" t="str">
        <f ca="1">_xlfn.IFNA(IF(INDEX('Tabela kolorów'!$A$1:$AP$42,MATCH(KR122,'Tabela kolorów'!$A$1:$AP$1,0),MATCH(KS122,'Tabela kolorów'!$A$1:$A$42,0))=1,"+","-"),"")</f>
        <v/>
      </c>
      <c r="KV122" s="1" t="str">
        <f ca="1">_xlfn.IFNA(IF(INDEX('Tabela kolorów'!$A$1:$AP$42,MATCH(KR122,'Tabela kolorów'!$A$1:$AP$1,0),MATCH(KT122,'Tabela kolorów'!$A$1:$A$42,0))=1,"+","-"),"")</f>
        <v/>
      </c>
      <c r="KW122" s="1" t="str">
        <f ca="1">_xlfn.IFNA(IF(INDEX('Tabela kolorów'!$A$1:$AP$42,MATCH(KS122,'Tabela kolorów'!$A$1:$AP$1,0),MATCH(KT122,'Tabela kolorów'!$A$1:$A$42,0))=1,"+","-"),"")</f>
        <v/>
      </c>
      <c r="KX122" t="str">
        <f t="shared" ca="1" si="380"/>
        <v/>
      </c>
      <c r="KY122" t="str">
        <f t="shared" ca="1" si="465"/>
        <v/>
      </c>
      <c r="KZ122" t="str">
        <f t="shared" ca="1" si="466"/>
        <v/>
      </c>
    </row>
    <row r="123" spans="12:312" x14ac:dyDescent="0.3">
      <c r="L123" s="679">
        <v>11</v>
      </c>
      <c r="N123" s="672" t="str">
        <f>_xlfn.IFNA(IF(VLOOKUP($M123,Tabela1[#All],6,FALSE)&lt;&gt;0,VLOOKUP($M123,Tabela1[#All],6,FALSE),""),"")</f>
        <v/>
      </c>
      <c r="O123" s="672" t="str">
        <f>_xlfn.IFNA(IF(VLOOKUP($M123,Tabela1[#All],7,FALSE)&lt;&gt;0,VLOOKUP($M123,Tabela1[#All],7,FALSE),""),"")</f>
        <v/>
      </c>
      <c r="P123" s="672" t="str">
        <f>_xlfn.IFNA(IF(VLOOKUP($M123,Tabela1[#All],8,FALSE)&lt;&gt;0,VLOOKUP($M123,Tabela1[#All],8,FALSE),""),"")</f>
        <v/>
      </c>
      <c r="Q123" s="684" t="str">
        <f>_xlfn.IFNA(IF(VLOOKUP($M123,Tabela1[#All],10,FALSE)&lt;&gt;"0",VLOOKUP($M123,Tabela1[#All],10,FALSE),""),"")</f>
        <v/>
      </c>
      <c r="R123" s="686" t="str">
        <f t="shared" si="470"/>
        <v/>
      </c>
      <c r="S123" s="672" t="str">
        <f t="shared" si="471"/>
        <v/>
      </c>
      <c r="T123" s="672" t="str">
        <f t="shared" si="472"/>
        <v/>
      </c>
      <c r="U123" s="672" t="str">
        <f t="shared" si="473"/>
        <v/>
      </c>
      <c r="V123" s="672" t="str">
        <f t="shared" si="474"/>
        <v/>
      </c>
      <c r="W123" s="672" t="str">
        <f t="shared" si="475"/>
        <v/>
      </c>
      <c r="X123" s="687" t="str">
        <f t="shared" si="476"/>
        <v/>
      </c>
      <c r="Y123" s="686" t="str">
        <f t="shared" si="378"/>
        <v/>
      </c>
      <c r="Z123" s="672" t="str">
        <f t="shared" si="485"/>
        <v/>
      </c>
      <c r="AA123" s="672" t="str">
        <f t="shared" si="485"/>
        <v/>
      </c>
      <c r="AB123" s="679" t="str">
        <f t="shared" si="485"/>
        <v/>
      </c>
      <c r="AC123" s="685" t="str">
        <f>_xlfn.IFNA(IF(INDEX('Tabela kolorów'!$A$1:$AP$42,MATCH(Z123,'Tabela kolorów'!$A$1:$AP$1,0),MATCH(AA123,'Tabela kolorów'!$A$1:$A$42,0))=1,"+","-"),"")</f>
        <v/>
      </c>
      <c r="AD123" s="10" t="str">
        <f>_xlfn.IFNA(IF(INDEX('Tabela kolorów'!$A$1:$AP$42,MATCH(Z123,'Tabela kolorów'!$A$1:$AP$1,0),MATCH(AB123,'Tabela kolorów'!$A$1:$A$42,0))=1,"+","-"),"")</f>
        <v/>
      </c>
      <c r="AE123" s="10" t="str">
        <f>_xlfn.IFNA(IF(INDEX('Tabela kolorów'!$A$1:$AP$42,MATCH(AA123,'Tabela kolorów'!$A$1:$AP$1,0),MATCH(AB123,'Tabela kolorów'!$A$1:$A$42,0))=1,"+","-"),"")</f>
        <v/>
      </c>
      <c r="AF123" s="679" t="str">
        <f t="shared" si="379"/>
        <v/>
      </c>
      <c r="AG123" s="688" t="str">
        <f t="shared" si="477"/>
        <v/>
      </c>
      <c r="AH123" s="701" t="str">
        <f t="shared" si="478"/>
        <v/>
      </c>
      <c r="BG123" s="392"/>
      <c r="BH123">
        <v>13</v>
      </c>
      <c r="BI123" t="str">
        <f t="shared" ca="1" si="486"/>
        <v/>
      </c>
      <c r="BJ123" t="str">
        <f ca="1">_xlfn.IFNA(IF(VLOOKUP($BI123,Tabela1[#All],6,FALSE)&lt;&gt;0,VLOOKUP($BI123,Tabela1[#All],6,FALSE),""),"")</f>
        <v/>
      </c>
      <c r="BK123" t="str">
        <f ca="1">_xlfn.IFNA(IF(VLOOKUP($BI123,Tabela1[#All],7,FALSE)&lt;&gt;0,VLOOKUP($BI123,Tabela1[#All],7,FALSE),""),"")</f>
        <v/>
      </c>
      <c r="BL123" t="str">
        <f ca="1">_xlfn.IFNA(IF(VLOOKUP($BI123,Tabela1[#All],8,FALSE)&lt;&gt;0,VLOOKUP($BI123,Tabela1[#All],8,FALSE),""),"")</f>
        <v/>
      </c>
      <c r="BM123" t="str">
        <f ca="1">_xlfn.IFNA(IF(VLOOKUP($BI123,Tabela1[#All],10,FALSE)&lt;&gt;"0",VLOOKUP($BI123,Tabela1[#All],10,FALSE),""),"")</f>
        <v/>
      </c>
      <c r="BN123" t="str">
        <f t="shared" ca="1" si="416"/>
        <v/>
      </c>
      <c r="BO123" t="str">
        <f t="shared" ca="1" si="417"/>
        <v/>
      </c>
      <c r="BP123" t="str">
        <f t="shared" ca="1" si="418"/>
        <v/>
      </c>
      <c r="BQ123" t="str">
        <f t="shared" ca="1" si="419"/>
        <v/>
      </c>
      <c r="BR123" t="str">
        <f t="shared" ca="1" si="420"/>
        <v/>
      </c>
      <c r="BS123" t="str">
        <f t="shared" ca="1" si="421"/>
        <v/>
      </c>
      <c r="BT123" t="str">
        <f t="shared" ca="1" si="422"/>
        <v/>
      </c>
      <c r="BU123" t="str">
        <f t="shared" ca="1" si="356"/>
        <v/>
      </c>
      <c r="BV123" t="str">
        <f t="shared" ca="1" si="479"/>
        <v/>
      </c>
      <c r="BW123" t="str">
        <f t="shared" ca="1" si="479"/>
        <v/>
      </c>
      <c r="BX123" t="str">
        <f t="shared" ca="1" si="479"/>
        <v/>
      </c>
      <c r="BY123" t="str">
        <f ca="1">_xlfn.IFNA(IF(INDEX('Tabela kolorów'!$A$1:$AP$42,MATCH(BV123,'Tabela kolorów'!$A$1:$AP$1,0),MATCH(BW123,'Tabela kolorów'!$A$1:$A$42,0))=1,"+","-"),"")</f>
        <v/>
      </c>
      <c r="BZ123" s="1" t="str">
        <f ca="1">_xlfn.IFNA(IF(INDEX('Tabela kolorów'!$A$1:$AP$42,MATCH(BV123,'Tabela kolorów'!$A$1:$AP$1,0),MATCH(BX123,'Tabela kolorów'!$A$1:$A$42,0))=1,"+","-"),"")</f>
        <v/>
      </c>
      <c r="CA123" s="1" t="str">
        <f ca="1">_xlfn.IFNA(IF(INDEX('Tabela kolorów'!$A$1:$AP$42,MATCH(BW123,'Tabela kolorów'!$A$1:$AP$1,0),MATCH(BX123,'Tabela kolorów'!$A$1:$A$42,0))=1,"+","-"),"")</f>
        <v/>
      </c>
      <c r="CB123" t="str">
        <f t="shared" ca="1" si="357"/>
        <v/>
      </c>
      <c r="CC123" t="str">
        <f t="shared" ca="1" si="423"/>
        <v/>
      </c>
      <c r="CD123" t="str">
        <f t="shared" ca="1" si="424"/>
        <v/>
      </c>
      <c r="DB123">
        <v>13</v>
      </c>
      <c r="DC123" t="str">
        <f t="shared" ca="1" si="487"/>
        <v/>
      </c>
      <c r="DD123" t="str">
        <f ca="1">_xlfn.IFNA(IF(VLOOKUP($DC123,Tabela1[#All],6,FALSE)&lt;&gt;0,VLOOKUP($DC123,Tabela1[#All],6,FALSE),""),"")</f>
        <v/>
      </c>
      <c r="DE123" t="str">
        <f ca="1">_xlfn.IFNA(IF(VLOOKUP($DC123,Tabela1[#All],7,FALSE)&lt;&gt;0,VLOOKUP($DC123,Tabela1[#All],7,FALSE),""),"")</f>
        <v/>
      </c>
      <c r="DF123" t="str">
        <f ca="1">_xlfn.IFNA(IF(VLOOKUP($DC123,Tabela1[#All],8,FALSE)&lt;&gt;0,VLOOKUP($DC123,Tabela1[#All],8,FALSE),""),"")</f>
        <v/>
      </c>
      <c r="DG123" t="str">
        <f ca="1">_xlfn.IFNA(IF(VLOOKUP($DC123,Tabela1[#All],10,FALSE)&lt;&gt;"0",VLOOKUP($DC123,Tabela1[#All],10,FALSE),""),"")</f>
        <v/>
      </c>
      <c r="DH123" t="str">
        <f t="shared" ca="1" si="425"/>
        <v/>
      </c>
      <c r="DI123" t="str">
        <f t="shared" ca="1" si="426"/>
        <v/>
      </c>
      <c r="DJ123" t="str">
        <f t="shared" ca="1" si="427"/>
        <v/>
      </c>
      <c r="DK123" t="str">
        <f t="shared" ca="1" si="428"/>
        <v/>
      </c>
      <c r="DL123" t="str">
        <f t="shared" ca="1" si="429"/>
        <v/>
      </c>
      <c r="DM123" t="str">
        <f t="shared" ca="1" si="430"/>
        <v/>
      </c>
      <c r="DN123" t="str">
        <f t="shared" ca="1" si="431"/>
        <v/>
      </c>
      <c r="DO123" t="str">
        <f t="shared" ca="1" si="382"/>
        <v/>
      </c>
      <c r="DP123" t="str">
        <f t="shared" ca="1" si="480"/>
        <v/>
      </c>
      <c r="DQ123" t="str">
        <f t="shared" ca="1" si="480"/>
        <v/>
      </c>
      <c r="DR123" t="str">
        <f t="shared" ca="1" si="480"/>
        <v/>
      </c>
      <c r="DS123" t="str">
        <f ca="1">_xlfn.IFNA(IF(INDEX('Tabela kolorów'!$A$1:$AP$42,MATCH(DP123,'Tabela kolorów'!$A$1:$AP$1,0),MATCH(DQ123,'Tabela kolorów'!$A$1:$A$42,0))=1,"+","-"),"")</f>
        <v/>
      </c>
      <c r="DT123" s="1" t="str">
        <f ca="1">_xlfn.IFNA(IF(INDEX('Tabela kolorów'!$A$1:$AP$42,MATCH(DP123,'Tabela kolorów'!$A$1:$AP$1,0),MATCH(DR123,'Tabela kolorów'!$A$1:$A$42,0))=1,"+","-"),"")</f>
        <v/>
      </c>
      <c r="DU123" s="1" t="str">
        <f ca="1">_xlfn.IFNA(IF(INDEX('Tabela kolorów'!$A$1:$AP$42,MATCH(DQ123,'Tabela kolorów'!$A$1:$AP$1,0),MATCH(DR123,'Tabela kolorów'!$A$1:$A$42,0))=1,"+","-"),"")</f>
        <v/>
      </c>
      <c r="DV123" t="str">
        <f t="shared" ca="1" si="358"/>
        <v/>
      </c>
      <c r="DW123" t="str">
        <f t="shared" ca="1" si="432"/>
        <v/>
      </c>
      <c r="DX123" t="str">
        <f t="shared" ca="1" si="433"/>
        <v/>
      </c>
      <c r="EV123">
        <v>13</v>
      </c>
      <c r="EW123" t="str">
        <f t="shared" ca="1" si="488"/>
        <v/>
      </c>
      <c r="EX123" t="str">
        <f ca="1">_xlfn.IFNA(IF(VLOOKUP($EW123,Tabela1[#All],6,FALSE)&lt;&gt;0,VLOOKUP($EW123,Tabela1[#All],6,FALSE),""),"")</f>
        <v/>
      </c>
      <c r="EY123" t="str">
        <f ca="1">_xlfn.IFNA(IF(VLOOKUP($EW123,Tabela1[#All],7,FALSE)&lt;&gt;0,VLOOKUP($EW123,Tabela1[#All],7,FALSE),""),"")</f>
        <v/>
      </c>
      <c r="EZ123" t="str">
        <f ca="1">_xlfn.IFNA(IF(VLOOKUP($EW123,Tabela1[#All],8,FALSE)&lt;&gt;0,VLOOKUP($EW123,Tabela1[#All],8,FALSE),""),"")</f>
        <v/>
      </c>
      <c r="FA123" t="str">
        <f ca="1">_xlfn.IFNA(IF(VLOOKUP($EW123,Tabela1[#All],10,FALSE)&lt;&gt;"0",VLOOKUP($EW123,Tabela1[#All],10,FALSE),""),"")</f>
        <v/>
      </c>
      <c r="FB123" t="str">
        <f t="shared" ca="1" si="434"/>
        <v/>
      </c>
      <c r="FC123" t="str">
        <f t="shared" ca="1" si="435"/>
        <v/>
      </c>
      <c r="FD123" t="str">
        <f t="shared" ca="1" si="436"/>
        <v/>
      </c>
      <c r="FE123" t="str">
        <f t="shared" ca="1" si="437"/>
        <v/>
      </c>
      <c r="FF123" t="str">
        <f t="shared" ca="1" si="438"/>
        <v/>
      </c>
      <c r="FG123" t="str">
        <f t="shared" ca="1" si="439"/>
        <v/>
      </c>
      <c r="FH123" t="str">
        <f t="shared" ca="1" si="440"/>
        <v/>
      </c>
      <c r="FI123" t="str">
        <f t="shared" ca="1" si="359"/>
        <v/>
      </c>
      <c r="FJ123" t="str">
        <f t="shared" ca="1" si="481"/>
        <v/>
      </c>
      <c r="FK123" t="str">
        <f t="shared" ca="1" si="481"/>
        <v/>
      </c>
      <c r="FL123" t="str">
        <f t="shared" ca="1" si="481"/>
        <v/>
      </c>
      <c r="FM123" t="str">
        <f ca="1">_xlfn.IFNA(IF(INDEX('Tabela kolorów'!$A$1:$AP$42,MATCH(FJ123,'Tabela kolorów'!$A$1:$AP$1,0),MATCH(FK123,'Tabela kolorów'!$A$1:$A$42,0))=1,"+","-"),"")</f>
        <v/>
      </c>
      <c r="FN123" s="1" t="str">
        <f ca="1">_xlfn.IFNA(IF(INDEX('Tabela kolorów'!$A$1:$AP$42,MATCH(FJ123,'Tabela kolorów'!$A$1:$AP$1,0),MATCH(FL123,'Tabela kolorów'!$A$1:$A$42,0))=1,"+","-"),"")</f>
        <v/>
      </c>
      <c r="FO123" s="1" t="str">
        <f ca="1">_xlfn.IFNA(IF(INDEX('Tabela kolorów'!$A$1:$AP$42,MATCH(FK123,'Tabela kolorów'!$A$1:$AP$1,0),MATCH(FL123,'Tabela kolorów'!$A$1:$A$42,0))=1,"+","-"),"")</f>
        <v/>
      </c>
      <c r="FP123" t="str">
        <f t="shared" ca="1" si="375"/>
        <v/>
      </c>
      <c r="FQ123" t="str">
        <f t="shared" ca="1" si="441"/>
        <v/>
      </c>
      <c r="FR123" t="str">
        <f t="shared" ca="1" si="442"/>
        <v/>
      </c>
      <c r="GP123">
        <v>13</v>
      </c>
      <c r="GQ123" t="str">
        <f t="shared" ca="1" si="489"/>
        <v/>
      </c>
      <c r="GR123" t="str">
        <f ca="1">_xlfn.IFNA(IF(VLOOKUP($GQ123,Tabela1[#All],6,FALSE)&lt;&gt;0,VLOOKUP($GQ123,Tabela1[#All],6,FALSE),""),"")</f>
        <v/>
      </c>
      <c r="GS123" t="str">
        <f ca="1">_xlfn.IFNA(IF(VLOOKUP($GQ123,Tabela1[#All],7,FALSE)&lt;&gt;0,VLOOKUP($GQ123,Tabela1[#All],7,FALSE),""),"")</f>
        <v/>
      </c>
      <c r="GT123" t="str">
        <f ca="1">_xlfn.IFNA(IF(VLOOKUP($GQ123,Tabela1[#All],8,FALSE)&lt;&gt;0,VLOOKUP($GQ123,Tabela1[#All],8,FALSE),""),"")</f>
        <v/>
      </c>
      <c r="GU123" t="str">
        <f ca="1">_xlfn.IFNA(IF(VLOOKUP($GQ123,Tabela1[#All],10,FALSE)&lt;&gt;"0",VLOOKUP($GQ123,Tabela1[#All],10,FALSE),""),"")</f>
        <v/>
      </c>
      <c r="GV123" t="str">
        <f t="shared" ca="1" si="443"/>
        <v/>
      </c>
      <c r="GW123" t="str">
        <f t="shared" ca="1" si="444"/>
        <v/>
      </c>
      <c r="GX123" t="str">
        <f t="shared" ca="1" si="445"/>
        <v/>
      </c>
      <c r="GY123" t="str">
        <f t="shared" ca="1" si="446"/>
        <v/>
      </c>
      <c r="GZ123" t="str">
        <f t="shared" ca="1" si="447"/>
        <v/>
      </c>
      <c r="HA123" t="str">
        <f t="shared" ca="1" si="448"/>
        <v/>
      </c>
      <c r="HB123" t="str">
        <f t="shared" ca="1" si="449"/>
        <v/>
      </c>
      <c r="HC123" t="str">
        <f t="shared" ca="1" si="360"/>
        <v/>
      </c>
      <c r="HD123" t="str">
        <f t="shared" ca="1" si="482"/>
        <v/>
      </c>
      <c r="HE123" t="str">
        <f t="shared" ca="1" si="482"/>
        <v/>
      </c>
      <c r="HF123" t="str">
        <f t="shared" ca="1" si="482"/>
        <v/>
      </c>
      <c r="HG123" t="str">
        <f ca="1">_xlfn.IFNA(IF(INDEX('Tabela kolorów'!$A$1:$AP$42,MATCH(HD123,'Tabela kolorów'!$A$1:$AP$1,0),MATCH(HE123,'Tabela kolorów'!$A$1:$A$42,0))=1,"+","-"),"")</f>
        <v/>
      </c>
      <c r="HH123" s="1" t="str">
        <f ca="1">_xlfn.IFNA(IF(INDEX('Tabela kolorów'!$A$1:$AP$42,MATCH(HD123,'Tabela kolorów'!$A$1:$AP$1,0),MATCH(HF123,'Tabela kolorów'!$A$1:$A$42,0))=1,"+","-"),"")</f>
        <v/>
      </c>
      <c r="HI123" s="1" t="str">
        <f ca="1">_xlfn.IFNA(IF(INDEX('Tabela kolorów'!$A$1:$AP$42,MATCH(HE123,'Tabela kolorów'!$A$1:$AP$1,0),MATCH(HF123,'Tabela kolorów'!$A$1:$A$42,0))=1,"+","-"),"")</f>
        <v/>
      </c>
      <c r="HJ123" t="str">
        <f t="shared" ca="1" si="376"/>
        <v/>
      </c>
      <c r="HK123" t="str">
        <f t="shared" ca="1" si="450"/>
        <v/>
      </c>
      <c r="HL123" t="str">
        <f t="shared" ca="1" si="451"/>
        <v/>
      </c>
      <c r="IJ123">
        <v>13</v>
      </c>
      <c r="IK123" t="str">
        <f t="shared" ca="1" si="490"/>
        <v/>
      </c>
      <c r="IL123" t="str">
        <f ca="1">_xlfn.IFNA(IF(VLOOKUP($IK123,Tabela1[#All],6,FALSE)&lt;&gt;0,VLOOKUP($IK123,Tabela1[#All],6,FALSE),""),"")</f>
        <v/>
      </c>
      <c r="IM123" t="str">
        <f ca="1">_xlfn.IFNA(IF(VLOOKUP($IK123,Tabela1[#All],7,FALSE)&lt;&gt;0,VLOOKUP($IK123,Tabela1[#All],7,FALSE),""),"")</f>
        <v/>
      </c>
      <c r="IN123" t="str">
        <f ca="1">_xlfn.IFNA(IF(VLOOKUP($IK123,Tabela1[#All],8,FALSE)&lt;&gt;0,VLOOKUP($IK123,Tabela1[#All],8,FALSE),""),"")</f>
        <v/>
      </c>
      <c r="IO123" t="str">
        <f ca="1">_xlfn.IFNA(IF(VLOOKUP($IK123,Tabela1[#All],10,FALSE)&lt;&gt;"0",VLOOKUP($IK123,Tabela1[#All],10,FALSE),""),"")</f>
        <v/>
      </c>
      <c r="IP123" t="str">
        <f t="shared" ca="1" si="452"/>
        <v/>
      </c>
      <c r="IQ123" t="str">
        <f t="shared" ca="1" si="453"/>
        <v/>
      </c>
      <c r="IR123" t="str">
        <f t="shared" ca="1" si="454"/>
        <v/>
      </c>
      <c r="IS123" t="str">
        <f t="shared" ca="1" si="455"/>
        <v/>
      </c>
      <c r="IT123" t="str">
        <f t="shared" ca="1" si="456"/>
        <v/>
      </c>
      <c r="IU123" t="str">
        <f t="shared" ca="1" si="457"/>
        <v/>
      </c>
      <c r="IV123" t="str">
        <f t="shared" ca="1" si="458"/>
        <v/>
      </c>
      <c r="IW123" t="str">
        <f t="shared" ca="1" si="361"/>
        <v/>
      </c>
      <c r="IX123" t="str">
        <f t="shared" ca="1" si="483"/>
        <v/>
      </c>
      <c r="IY123" t="str">
        <f t="shared" ca="1" si="483"/>
        <v/>
      </c>
      <c r="IZ123" t="str">
        <f t="shared" ca="1" si="483"/>
        <v/>
      </c>
      <c r="JA123" t="str">
        <f ca="1">_xlfn.IFNA(IF(INDEX('Tabela kolorów'!$A$1:$AP$42,MATCH(IX123,'Tabela kolorów'!$A$1:$AP$1,0),MATCH(IY123,'Tabela kolorów'!$A$1:$A$42,0))=1,"+","-"),"")</f>
        <v/>
      </c>
      <c r="JB123" s="1" t="str">
        <f ca="1">_xlfn.IFNA(IF(INDEX('Tabela kolorów'!$A$1:$AP$42,MATCH(IX123,'Tabela kolorów'!$A$1:$AP$1,0),MATCH(IZ123,'Tabela kolorów'!$A$1:$A$42,0))=1,"+","-"),"")</f>
        <v/>
      </c>
      <c r="JC123" s="1" t="str">
        <f ca="1">_xlfn.IFNA(IF(INDEX('Tabela kolorów'!$A$1:$AP$42,MATCH(IY123,'Tabela kolorów'!$A$1:$AP$1,0),MATCH(IZ123,'Tabela kolorów'!$A$1:$A$42,0))=1,"+","-"),"")</f>
        <v/>
      </c>
      <c r="JD123" t="str">
        <f t="shared" ca="1" si="377"/>
        <v/>
      </c>
      <c r="JE123" t="str">
        <f t="shared" ca="1" si="459"/>
        <v/>
      </c>
      <c r="JF123" t="str">
        <f t="shared" ca="1" si="460"/>
        <v/>
      </c>
      <c r="KD123">
        <v>13</v>
      </c>
      <c r="KE123" t="str">
        <f t="shared" ca="1" si="491"/>
        <v/>
      </c>
      <c r="KF123" t="str">
        <f ca="1">_xlfn.IFNA(IF(VLOOKUP($KE123,Tabela1[#All],6,FALSE)&lt;&gt;0,VLOOKUP($KE123,Tabela1[#All],6,FALSE),""),"")</f>
        <v/>
      </c>
      <c r="KG123" t="str">
        <f ca="1">_xlfn.IFNA(IF(VLOOKUP($KE123,Tabela1[#All],7,FALSE)&lt;&gt;0,VLOOKUP($KE123,Tabela1[#All],7,FALSE),""),"")</f>
        <v/>
      </c>
      <c r="KH123" t="str">
        <f ca="1">_xlfn.IFNA(IF(VLOOKUP($KE123,Tabela1[#All],8,FALSE)&lt;&gt;0,VLOOKUP($KE123,Tabela1[#All],8,FALSE),""),"")</f>
        <v/>
      </c>
      <c r="KI123" t="str">
        <f ca="1">_xlfn.IFNA(IF(VLOOKUP($KE123,Tabela1[#All],10,FALSE)&lt;&gt;"0",VLOOKUP($KE123,Tabela1[#All],10,FALSE),""),"")</f>
        <v/>
      </c>
      <c r="KJ123" t="str">
        <f t="shared" ca="1" si="467"/>
        <v/>
      </c>
      <c r="KK123" t="str">
        <f t="shared" ca="1" si="468"/>
        <v/>
      </c>
      <c r="KL123" t="str">
        <f t="shared" ca="1" si="469"/>
        <v/>
      </c>
      <c r="KM123" t="str">
        <f t="shared" ca="1" si="461"/>
        <v/>
      </c>
      <c r="KN123" t="str">
        <f t="shared" ca="1" si="462"/>
        <v/>
      </c>
      <c r="KO123" t="str">
        <f t="shared" ca="1" si="463"/>
        <v/>
      </c>
      <c r="KP123" t="str">
        <f t="shared" ca="1" si="464"/>
        <v/>
      </c>
      <c r="KQ123" t="str">
        <f t="shared" ca="1" si="365"/>
        <v/>
      </c>
      <c r="KR123" t="str">
        <f t="shared" ca="1" si="484"/>
        <v/>
      </c>
      <c r="KS123" t="str">
        <f t="shared" ca="1" si="484"/>
        <v/>
      </c>
      <c r="KT123" t="str">
        <f t="shared" ca="1" si="484"/>
        <v/>
      </c>
      <c r="KU123" t="str">
        <f ca="1">_xlfn.IFNA(IF(INDEX('Tabela kolorów'!$A$1:$AP$42,MATCH(KR123,'Tabela kolorów'!$A$1:$AP$1,0),MATCH(KS123,'Tabela kolorów'!$A$1:$A$42,0))=1,"+","-"),"")</f>
        <v/>
      </c>
      <c r="KV123" s="1" t="str">
        <f ca="1">_xlfn.IFNA(IF(INDEX('Tabela kolorów'!$A$1:$AP$42,MATCH(KR123,'Tabela kolorów'!$A$1:$AP$1,0),MATCH(KT123,'Tabela kolorów'!$A$1:$A$42,0))=1,"+","-"),"")</f>
        <v/>
      </c>
      <c r="KW123" s="1" t="str">
        <f ca="1">_xlfn.IFNA(IF(INDEX('Tabela kolorów'!$A$1:$AP$42,MATCH(KS123,'Tabela kolorów'!$A$1:$AP$1,0),MATCH(KT123,'Tabela kolorów'!$A$1:$A$42,0))=1,"+","-"),"")</f>
        <v/>
      </c>
      <c r="KX123" t="str">
        <f t="shared" ca="1" si="380"/>
        <v/>
      </c>
      <c r="KY123" t="str">
        <f t="shared" ca="1" si="465"/>
        <v/>
      </c>
      <c r="KZ123" t="str">
        <f t="shared" ca="1" si="466"/>
        <v/>
      </c>
    </row>
    <row r="124" spans="12:312" x14ac:dyDescent="0.3">
      <c r="L124" s="679">
        <v>12</v>
      </c>
      <c r="N124" s="672" t="str">
        <f>_xlfn.IFNA(IF(VLOOKUP($M124,Tabela1[#All],6,FALSE)&lt;&gt;0,VLOOKUP($M124,Tabela1[#All],6,FALSE),""),"")</f>
        <v/>
      </c>
      <c r="O124" s="672" t="str">
        <f>_xlfn.IFNA(IF(VLOOKUP($M124,Tabela1[#All],7,FALSE)&lt;&gt;0,VLOOKUP($M124,Tabela1[#All],7,FALSE),""),"")</f>
        <v/>
      </c>
      <c r="P124" s="672" t="str">
        <f>_xlfn.IFNA(IF(VLOOKUP($M124,Tabela1[#All],8,FALSE)&lt;&gt;0,VLOOKUP($M124,Tabela1[#All],8,FALSE),""),"")</f>
        <v/>
      </c>
      <c r="Q124" s="684" t="str">
        <f>_xlfn.IFNA(IF(VLOOKUP($M124,Tabela1[#All],10,FALSE)&lt;&gt;"0",VLOOKUP($M124,Tabela1[#All],10,FALSE),""),"")</f>
        <v/>
      </c>
      <c r="R124" s="686" t="str">
        <f t="shared" si="470"/>
        <v/>
      </c>
      <c r="S124" s="672" t="str">
        <f t="shared" si="471"/>
        <v/>
      </c>
      <c r="T124" s="672" t="str">
        <f t="shared" si="472"/>
        <v/>
      </c>
      <c r="U124" s="672" t="str">
        <f t="shared" si="473"/>
        <v/>
      </c>
      <c r="V124" s="672" t="str">
        <f t="shared" si="474"/>
        <v/>
      </c>
      <c r="W124" s="672" t="str">
        <f t="shared" si="475"/>
        <v/>
      </c>
      <c r="X124" s="687" t="str">
        <f t="shared" si="476"/>
        <v/>
      </c>
      <c r="Y124" s="686" t="str">
        <f t="shared" si="378"/>
        <v/>
      </c>
      <c r="Z124" s="672" t="str">
        <f t="shared" si="485"/>
        <v/>
      </c>
      <c r="AA124" s="672" t="str">
        <f t="shared" si="485"/>
        <v/>
      </c>
      <c r="AB124" s="679" t="str">
        <f t="shared" si="485"/>
        <v/>
      </c>
      <c r="AC124" s="685" t="str">
        <f>_xlfn.IFNA(IF(INDEX('Tabela kolorów'!$A$1:$AP$42,MATCH(Z124,'Tabela kolorów'!$A$1:$AP$1,0),MATCH(AA124,'Tabela kolorów'!$A$1:$A$42,0))=1,"+","-"),"")</f>
        <v/>
      </c>
      <c r="AD124" s="10" t="str">
        <f>_xlfn.IFNA(IF(INDEX('Tabela kolorów'!$A$1:$AP$42,MATCH(Z124,'Tabela kolorów'!$A$1:$AP$1,0),MATCH(AB124,'Tabela kolorów'!$A$1:$A$42,0))=1,"+","-"),"")</f>
        <v/>
      </c>
      <c r="AE124" s="10" t="str">
        <f>_xlfn.IFNA(IF(INDEX('Tabela kolorów'!$A$1:$AP$42,MATCH(AA124,'Tabela kolorów'!$A$1:$AP$1,0),MATCH(AB124,'Tabela kolorów'!$A$1:$A$42,0))=1,"+","-"),"")</f>
        <v/>
      </c>
      <c r="AF124" s="679" t="str">
        <f t="shared" si="379"/>
        <v/>
      </c>
      <c r="AG124" s="688" t="str">
        <f t="shared" si="477"/>
        <v/>
      </c>
      <c r="AH124" s="701" t="str">
        <f t="shared" si="478"/>
        <v/>
      </c>
      <c r="BG124" s="392"/>
      <c r="BH124">
        <v>14</v>
      </c>
      <c r="BI124" t="str">
        <f t="shared" ca="1" si="486"/>
        <v/>
      </c>
      <c r="BJ124" t="str">
        <f ca="1">_xlfn.IFNA(IF(VLOOKUP($BI124,Tabela1[#All],6,FALSE)&lt;&gt;0,VLOOKUP($BI124,Tabela1[#All],6,FALSE),""),"")</f>
        <v/>
      </c>
      <c r="BK124" t="str">
        <f ca="1">_xlfn.IFNA(IF(VLOOKUP($BI124,Tabela1[#All],7,FALSE)&lt;&gt;0,VLOOKUP($BI124,Tabela1[#All],7,FALSE),""),"")</f>
        <v/>
      </c>
      <c r="BL124" t="str">
        <f ca="1">_xlfn.IFNA(IF(VLOOKUP($BI124,Tabela1[#All],8,FALSE)&lt;&gt;0,VLOOKUP($BI124,Tabela1[#All],8,FALSE),""),"")</f>
        <v/>
      </c>
      <c r="BM124" t="str">
        <f ca="1">_xlfn.IFNA(IF(VLOOKUP($BI124,Tabela1[#All],10,FALSE)&lt;&gt;"0",VLOOKUP($BI124,Tabela1[#All],10,FALSE),""),"")</f>
        <v/>
      </c>
      <c r="BN124" t="str">
        <f t="shared" ca="1" si="416"/>
        <v/>
      </c>
      <c r="BO124" t="str">
        <f t="shared" ca="1" si="417"/>
        <v/>
      </c>
      <c r="BP124" t="str">
        <f t="shared" ca="1" si="418"/>
        <v/>
      </c>
      <c r="BQ124" t="str">
        <f t="shared" ca="1" si="419"/>
        <v/>
      </c>
      <c r="BR124" t="str">
        <f t="shared" ca="1" si="420"/>
        <v/>
      </c>
      <c r="BS124" t="str">
        <f t="shared" ca="1" si="421"/>
        <v/>
      </c>
      <c r="BT124" t="str">
        <f t="shared" ca="1" si="422"/>
        <v/>
      </c>
      <c r="BU124" t="str">
        <f t="shared" ca="1" si="356"/>
        <v/>
      </c>
      <c r="BV124" t="str">
        <f t="shared" ca="1" si="479"/>
        <v/>
      </c>
      <c r="BW124" t="str">
        <f t="shared" ca="1" si="479"/>
        <v/>
      </c>
      <c r="BX124" t="str">
        <f t="shared" ca="1" si="479"/>
        <v/>
      </c>
      <c r="BY124" t="str">
        <f ca="1">_xlfn.IFNA(IF(INDEX('Tabela kolorów'!$A$1:$AP$42,MATCH(BV124,'Tabela kolorów'!$A$1:$AP$1,0),MATCH(BW124,'Tabela kolorów'!$A$1:$A$42,0))=1,"+","-"),"")</f>
        <v/>
      </c>
      <c r="BZ124" s="1" t="str">
        <f ca="1">_xlfn.IFNA(IF(INDEX('Tabela kolorów'!$A$1:$AP$42,MATCH(BV124,'Tabela kolorów'!$A$1:$AP$1,0),MATCH(BX124,'Tabela kolorów'!$A$1:$A$42,0))=1,"+","-"),"")</f>
        <v/>
      </c>
      <c r="CA124" s="1" t="str">
        <f ca="1">_xlfn.IFNA(IF(INDEX('Tabela kolorów'!$A$1:$AP$42,MATCH(BW124,'Tabela kolorów'!$A$1:$AP$1,0),MATCH(BX124,'Tabela kolorów'!$A$1:$A$42,0))=1,"+","-"),"")</f>
        <v/>
      </c>
      <c r="CB124" t="str">
        <f t="shared" ca="1" si="357"/>
        <v/>
      </c>
      <c r="CC124" t="str">
        <f t="shared" ca="1" si="423"/>
        <v/>
      </c>
      <c r="CD124" t="str">
        <f t="shared" ca="1" si="424"/>
        <v/>
      </c>
      <c r="DB124">
        <v>14</v>
      </c>
      <c r="DC124" t="str">
        <f t="shared" ca="1" si="487"/>
        <v/>
      </c>
      <c r="DD124" t="str">
        <f ca="1">_xlfn.IFNA(IF(VLOOKUP($DC124,Tabela1[#All],6,FALSE)&lt;&gt;0,VLOOKUP($DC124,Tabela1[#All],6,FALSE),""),"")</f>
        <v/>
      </c>
      <c r="DE124" t="str">
        <f ca="1">_xlfn.IFNA(IF(VLOOKUP($DC124,Tabela1[#All],7,FALSE)&lt;&gt;0,VLOOKUP($DC124,Tabela1[#All],7,FALSE),""),"")</f>
        <v/>
      </c>
      <c r="DF124" t="str">
        <f ca="1">_xlfn.IFNA(IF(VLOOKUP($DC124,Tabela1[#All],8,FALSE)&lt;&gt;0,VLOOKUP($DC124,Tabela1[#All],8,FALSE),""),"")</f>
        <v/>
      </c>
      <c r="DG124" t="str">
        <f ca="1">_xlfn.IFNA(IF(VLOOKUP($DC124,Tabela1[#All],10,FALSE)&lt;&gt;"0",VLOOKUP($DC124,Tabela1[#All],10,FALSE),""),"")</f>
        <v/>
      </c>
      <c r="DH124" t="str">
        <f t="shared" ca="1" si="425"/>
        <v/>
      </c>
      <c r="DI124" t="str">
        <f t="shared" ca="1" si="426"/>
        <v/>
      </c>
      <c r="DJ124" t="str">
        <f t="shared" ca="1" si="427"/>
        <v/>
      </c>
      <c r="DK124" t="str">
        <f t="shared" ca="1" si="428"/>
        <v/>
      </c>
      <c r="DL124" t="str">
        <f t="shared" ca="1" si="429"/>
        <v/>
      </c>
      <c r="DM124" t="str">
        <f t="shared" ca="1" si="430"/>
        <v/>
      </c>
      <c r="DN124" t="str">
        <f t="shared" ca="1" si="431"/>
        <v/>
      </c>
      <c r="DO124" t="str">
        <f t="shared" ca="1" si="382"/>
        <v/>
      </c>
      <c r="DP124" t="str">
        <f t="shared" ca="1" si="480"/>
        <v/>
      </c>
      <c r="DQ124" t="str">
        <f t="shared" ca="1" si="480"/>
        <v/>
      </c>
      <c r="DR124" t="str">
        <f t="shared" ca="1" si="480"/>
        <v/>
      </c>
      <c r="DS124" t="str">
        <f ca="1">_xlfn.IFNA(IF(INDEX('Tabela kolorów'!$A$1:$AP$42,MATCH(DP124,'Tabela kolorów'!$A$1:$AP$1,0),MATCH(DQ124,'Tabela kolorów'!$A$1:$A$42,0))=1,"+","-"),"")</f>
        <v/>
      </c>
      <c r="DT124" s="1" t="str">
        <f ca="1">_xlfn.IFNA(IF(INDEX('Tabela kolorów'!$A$1:$AP$42,MATCH(DP124,'Tabela kolorów'!$A$1:$AP$1,0),MATCH(DR124,'Tabela kolorów'!$A$1:$A$42,0))=1,"+","-"),"")</f>
        <v/>
      </c>
      <c r="DU124" s="1" t="str">
        <f ca="1">_xlfn.IFNA(IF(INDEX('Tabela kolorów'!$A$1:$AP$42,MATCH(DQ124,'Tabela kolorów'!$A$1:$AP$1,0),MATCH(DR124,'Tabela kolorów'!$A$1:$A$42,0))=1,"+","-"),"")</f>
        <v/>
      </c>
      <c r="DV124" t="str">
        <f t="shared" ca="1" si="358"/>
        <v/>
      </c>
      <c r="DW124" t="str">
        <f t="shared" ca="1" si="432"/>
        <v/>
      </c>
      <c r="DX124" t="str">
        <f t="shared" ca="1" si="433"/>
        <v/>
      </c>
      <c r="EV124">
        <v>14</v>
      </c>
      <c r="EW124" t="str">
        <f t="shared" ca="1" si="488"/>
        <v/>
      </c>
      <c r="EX124" t="str">
        <f ca="1">_xlfn.IFNA(IF(VLOOKUP($EW124,Tabela1[#All],6,FALSE)&lt;&gt;0,VLOOKUP($EW124,Tabela1[#All],6,FALSE),""),"")</f>
        <v/>
      </c>
      <c r="EY124" t="str">
        <f ca="1">_xlfn.IFNA(IF(VLOOKUP($EW124,Tabela1[#All],7,FALSE)&lt;&gt;0,VLOOKUP($EW124,Tabela1[#All],7,FALSE),""),"")</f>
        <v/>
      </c>
      <c r="EZ124" t="str">
        <f ca="1">_xlfn.IFNA(IF(VLOOKUP($EW124,Tabela1[#All],8,FALSE)&lt;&gt;0,VLOOKUP($EW124,Tabela1[#All],8,FALSE),""),"")</f>
        <v/>
      </c>
      <c r="FA124" t="str">
        <f ca="1">_xlfn.IFNA(IF(VLOOKUP($EW124,Tabela1[#All],10,FALSE)&lt;&gt;"0",VLOOKUP($EW124,Tabela1[#All],10,FALSE),""),"")</f>
        <v/>
      </c>
      <c r="FB124" t="str">
        <f t="shared" ca="1" si="434"/>
        <v/>
      </c>
      <c r="FC124" t="str">
        <f t="shared" ca="1" si="435"/>
        <v/>
      </c>
      <c r="FD124" t="str">
        <f t="shared" ca="1" si="436"/>
        <v/>
      </c>
      <c r="FE124" t="str">
        <f t="shared" ca="1" si="437"/>
        <v/>
      </c>
      <c r="FF124" t="str">
        <f t="shared" ca="1" si="438"/>
        <v/>
      </c>
      <c r="FG124" t="str">
        <f t="shared" ca="1" si="439"/>
        <v/>
      </c>
      <c r="FH124" t="str">
        <f t="shared" ca="1" si="440"/>
        <v/>
      </c>
      <c r="FI124" t="str">
        <f t="shared" ca="1" si="359"/>
        <v/>
      </c>
      <c r="FJ124" t="str">
        <f t="shared" ca="1" si="481"/>
        <v/>
      </c>
      <c r="FK124" t="str">
        <f t="shared" ca="1" si="481"/>
        <v/>
      </c>
      <c r="FL124" t="str">
        <f t="shared" ca="1" si="481"/>
        <v/>
      </c>
      <c r="FM124" t="str">
        <f ca="1">_xlfn.IFNA(IF(INDEX('Tabela kolorów'!$A$1:$AP$42,MATCH(FJ124,'Tabela kolorów'!$A$1:$AP$1,0),MATCH(FK124,'Tabela kolorów'!$A$1:$A$42,0))=1,"+","-"),"")</f>
        <v/>
      </c>
      <c r="FN124" s="1" t="str">
        <f ca="1">_xlfn.IFNA(IF(INDEX('Tabela kolorów'!$A$1:$AP$42,MATCH(FJ124,'Tabela kolorów'!$A$1:$AP$1,0),MATCH(FL124,'Tabela kolorów'!$A$1:$A$42,0))=1,"+","-"),"")</f>
        <v/>
      </c>
      <c r="FO124" s="1" t="str">
        <f ca="1">_xlfn.IFNA(IF(INDEX('Tabela kolorów'!$A$1:$AP$42,MATCH(FK124,'Tabela kolorów'!$A$1:$AP$1,0),MATCH(FL124,'Tabela kolorów'!$A$1:$A$42,0))=1,"+","-"),"")</f>
        <v/>
      </c>
      <c r="FP124" t="str">
        <f t="shared" ca="1" si="375"/>
        <v/>
      </c>
      <c r="FQ124" t="str">
        <f t="shared" ca="1" si="441"/>
        <v/>
      </c>
      <c r="FR124" t="str">
        <f t="shared" ca="1" si="442"/>
        <v/>
      </c>
      <c r="GP124">
        <v>14</v>
      </c>
      <c r="GQ124" t="str">
        <f t="shared" ca="1" si="489"/>
        <v/>
      </c>
      <c r="GR124" t="str">
        <f ca="1">_xlfn.IFNA(IF(VLOOKUP($GQ124,Tabela1[#All],6,FALSE)&lt;&gt;0,VLOOKUP($GQ124,Tabela1[#All],6,FALSE),""),"")</f>
        <v/>
      </c>
      <c r="GS124" t="str">
        <f ca="1">_xlfn.IFNA(IF(VLOOKUP($GQ124,Tabela1[#All],7,FALSE)&lt;&gt;0,VLOOKUP($GQ124,Tabela1[#All],7,FALSE),""),"")</f>
        <v/>
      </c>
      <c r="GT124" t="str">
        <f ca="1">_xlfn.IFNA(IF(VLOOKUP($GQ124,Tabela1[#All],8,FALSE)&lt;&gt;0,VLOOKUP($GQ124,Tabela1[#All],8,FALSE),""),"")</f>
        <v/>
      </c>
      <c r="GU124" t="str">
        <f ca="1">_xlfn.IFNA(IF(VLOOKUP($GQ124,Tabela1[#All],10,FALSE)&lt;&gt;"0",VLOOKUP($GQ124,Tabela1[#All],10,FALSE),""),"")</f>
        <v/>
      </c>
      <c r="GV124" t="str">
        <f t="shared" ca="1" si="443"/>
        <v/>
      </c>
      <c r="GW124" t="str">
        <f t="shared" ca="1" si="444"/>
        <v/>
      </c>
      <c r="GX124" t="str">
        <f t="shared" ca="1" si="445"/>
        <v/>
      </c>
      <c r="GY124" t="str">
        <f t="shared" ca="1" si="446"/>
        <v/>
      </c>
      <c r="GZ124" t="str">
        <f t="shared" ca="1" si="447"/>
        <v/>
      </c>
      <c r="HA124" t="str">
        <f t="shared" ca="1" si="448"/>
        <v/>
      </c>
      <c r="HB124" t="str">
        <f t="shared" ca="1" si="449"/>
        <v/>
      </c>
      <c r="HC124" t="str">
        <f t="shared" ca="1" si="360"/>
        <v/>
      </c>
      <c r="HD124" t="str">
        <f t="shared" ca="1" si="482"/>
        <v/>
      </c>
      <c r="HE124" t="str">
        <f t="shared" ca="1" si="482"/>
        <v/>
      </c>
      <c r="HF124" t="str">
        <f t="shared" ca="1" si="482"/>
        <v/>
      </c>
      <c r="HG124" t="str">
        <f ca="1">_xlfn.IFNA(IF(INDEX('Tabela kolorów'!$A$1:$AP$42,MATCH(HD124,'Tabela kolorów'!$A$1:$AP$1,0),MATCH(HE124,'Tabela kolorów'!$A$1:$A$42,0))=1,"+","-"),"")</f>
        <v/>
      </c>
      <c r="HH124" s="1" t="str">
        <f ca="1">_xlfn.IFNA(IF(INDEX('Tabela kolorów'!$A$1:$AP$42,MATCH(HD124,'Tabela kolorów'!$A$1:$AP$1,0),MATCH(HF124,'Tabela kolorów'!$A$1:$A$42,0))=1,"+","-"),"")</f>
        <v/>
      </c>
      <c r="HI124" s="1" t="str">
        <f ca="1">_xlfn.IFNA(IF(INDEX('Tabela kolorów'!$A$1:$AP$42,MATCH(HE124,'Tabela kolorów'!$A$1:$AP$1,0),MATCH(HF124,'Tabela kolorów'!$A$1:$A$42,0))=1,"+","-"),"")</f>
        <v/>
      </c>
      <c r="HJ124" t="str">
        <f t="shared" ca="1" si="376"/>
        <v/>
      </c>
      <c r="HK124" t="str">
        <f t="shared" ca="1" si="450"/>
        <v/>
      </c>
      <c r="HL124" t="str">
        <f t="shared" ca="1" si="451"/>
        <v/>
      </c>
      <c r="IJ124">
        <v>14</v>
      </c>
      <c r="IK124" t="str">
        <f t="shared" ca="1" si="490"/>
        <v/>
      </c>
      <c r="IL124" t="str">
        <f ca="1">_xlfn.IFNA(IF(VLOOKUP($IK124,Tabela1[#All],6,FALSE)&lt;&gt;0,VLOOKUP($IK124,Tabela1[#All],6,FALSE),""),"")</f>
        <v/>
      </c>
      <c r="IM124" t="str">
        <f ca="1">_xlfn.IFNA(IF(VLOOKUP($IK124,Tabela1[#All],7,FALSE)&lt;&gt;0,VLOOKUP($IK124,Tabela1[#All],7,FALSE),""),"")</f>
        <v/>
      </c>
      <c r="IN124" t="str">
        <f ca="1">_xlfn.IFNA(IF(VLOOKUP($IK124,Tabela1[#All],8,FALSE)&lt;&gt;0,VLOOKUP($IK124,Tabela1[#All],8,FALSE),""),"")</f>
        <v/>
      </c>
      <c r="IO124" t="str">
        <f ca="1">_xlfn.IFNA(IF(VLOOKUP($IK124,Tabela1[#All],10,FALSE)&lt;&gt;"0",VLOOKUP($IK124,Tabela1[#All],10,FALSE),""),"")</f>
        <v/>
      </c>
      <c r="IP124" t="str">
        <f t="shared" ca="1" si="452"/>
        <v/>
      </c>
      <c r="IQ124" t="str">
        <f t="shared" ca="1" si="453"/>
        <v/>
      </c>
      <c r="IR124" t="str">
        <f t="shared" ca="1" si="454"/>
        <v/>
      </c>
      <c r="IS124" t="str">
        <f t="shared" ca="1" si="455"/>
        <v/>
      </c>
      <c r="IT124" t="str">
        <f t="shared" ca="1" si="456"/>
        <v/>
      </c>
      <c r="IU124" t="str">
        <f t="shared" ca="1" si="457"/>
        <v/>
      </c>
      <c r="IV124" t="str">
        <f t="shared" ca="1" si="458"/>
        <v/>
      </c>
      <c r="IW124" t="str">
        <f t="shared" ca="1" si="361"/>
        <v/>
      </c>
      <c r="IX124" t="str">
        <f t="shared" ca="1" si="483"/>
        <v/>
      </c>
      <c r="IY124" t="str">
        <f t="shared" ca="1" si="483"/>
        <v/>
      </c>
      <c r="IZ124" t="str">
        <f t="shared" ca="1" si="483"/>
        <v/>
      </c>
      <c r="JA124" t="str">
        <f ca="1">_xlfn.IFNA(IF(INDEX('Tabela kolorów'!$A$1:$AP$42,MATCH(IX124,'Tabela kolorów'!$A$1:$AP$1,0),MATCH(IY124,'Tabela kolorów'!$A$1:$A$42,0))=1,"+","-"),"")</f>
        <v/>
      </c>
      <c r="JB124" s="1" t="str">
        <f ca="1">_xlfn.IFNA(IF(INDEX('Tabela kolorów'!$A$1:$AP$42,MATCH(IX124,'Tabela kolorów'!$A$1:$AP$1,0),MATCH(IZ124,'Tabela kolorów'!$A$1:$A$42,0))=1,"+","-"),"")</f>
        <v/>
      </c>
      <c r="JC124" s="1" t="str">
        <f ca="1">_xlfn.IFNA(IF(INDEX('Tabela kolorów'!$A$1:$AP$42,MATCH(IY124,'Tabela kolorów'!$A$1:$AP$1,0),MATCH(IZ124,'Tabela kolorów'!$A$1:$A$42,0))=1,"+","-"),"")</f>
        <v/>
      </c>
      <c r="JD124" t="str">
        <f t="shared" ca="1" si="377"/>
        <v/>
      </c>
      <c r="JE124" t="str">
        <f t="shared" ca="1" si="459"/>
        <v/>
      </c>
      <c r="JF124" t="str">
        <f t="shared" ca="1" si="460"/>
        <v/>
      </c>
      <c r="KD124">
        <v>14</v>
      </c>
      <c r="KE124" t="str">
        <f t="shared" ca="1" si="491"/>
        <v/>
      </c>
      <c r="KF124" t="str">
        <f ca="1">_xlfn.IFNA(IF(VLOOKUP($KE124,Tabela1[#All],6,FALSE)&lt;&gt;0,VLOOKUP($KE124,Tabela1[#All],6,FALSE),""),"")</f>
        <v/>
      </c>
      <c r="KG124" t="str">
        <f ca="1">_xlfn.IFNA(IF(VLOOKUP($KE124,Tabela1[#All],7,FALSE)&lt;&gt;0,VLOOKUP($KE124,Tabela1[#All],7,FALSE),""),"")</f>
        <v/>
      </c>
      <c r="KH124" t="str">
        <f ca="1">_xlfn.IFNA(IF(VLOOKUP($KE124,Tabela1[#All],8,FALSE)&lt;&gt;0,VLOOKUP($KE124,Tabela1[#All],8,FALSE),""),"")</f>
        <v/>
      </c>
      <c r="KI124" t="str">
        <f ca="1">_xlfn.IFNA(IF(VLOOKUP($KE124,Tabela1[#All],10,FALSE)&lt;&gt;"0",VLOOKUP($KE124,Tabela1[#All],10,FALSE),""),"")</f>
        <v/>
      </c>
      <c r="KJ124" t="str">
        <f t="shared" ca="1" si="467"/>
        <v/>
      </c>
      <c r="KK124" t="str">
        <f t="shared" ca="1" si="468"/>
        <v/>
      </c>
      <c r="KL124" t="str">
        <f t="shared" ca="1" si="469"/>
        <v/>
      </c>
      <c r="KM124" t="str">
        <f t="shared" ca="1" si="461"/>
        <v/>
      </c>
      <c r="KN124" t="str">
        <f t="shared" ca="1" si="462"/>
        <v/>
      </c>
      <c r="KO124" t="str">
        <f t="shared" ca="1" si="463"/>
        <v/>
      </c>
      <c r="KP124" t="str">
        <f t="shared" ca="1" si="464"/>
        <v/>
      </c>
      <c r="KQ124" t="str">
        <f t="shared" ca="1" si="365"/>
        <v/>
      </c>
      <c r="KR124" t="str">
        <f t="shared" ca="1" si="484"/>
        <v/>
      </c>
      <c r="KS124" t="str">
        <f t="shared" ca="1" si="484"/>
        <v/>
      </c>
      <c r="KT124" t="str">
        <f t="shared" ca="1" si="484"/>
        <v/>
      </c>
      <c r="KU124" t="str">
        <f ca="1">_xlfn.IFNA(IF(INDEX('Tabela kolorów'!$A$1:$AP$42,MATCH(KR124,'Tabela kolorów'!$A$1:$AP$1,0),MATCH(KS124,'Tabela kolorów'!$A$1:$A$42,0))=1,"+","-"),"")</f>
        <v/>
      </c>
      <c r="KV124" s="1" t="str">
        <f ca="1">_xlfn.IFNA(IF(INDEX('Tabela kolorów'!$A$1:$AP$42,MATCH(KR124,'Tabela kolorów'!$A$1:$AP$1,0),MATCH(KT124,'Tabela kolorów'!$A$1:$A$42,0))=1,"+","-"),"")</f>
        <v/>
      </c>
      <c r="KW124" s="1" t="str">
        <f ca="1">_xlfn.IFNA(IF(INDEX('Tabela kolorów'!$A$1:$AP$42,MATCH(KS124,'Tabela kolorów'!$A$1:$AP$1,0),MATCH(KT124,'Tabela kolorów'!$A$1:$A$42,0))=1,"+","-"),"")</f>
        <v/>
      </c>
      <c r="KX124" t="str">
        <f t="shared" ca="1" si="380"/>
        <v/>
      </c>
      <c r="KY124" t="str">
        <f t="shared" ca="1" si="465"/>
        <v/>
      </c>
      <c r="KZ124" t="str">
        <f t="shared" ca="1" si="466"/>
        <v/>
      </c>
    </row>
    <row r="125" spans="12:312" x14ac:dyDescent="0.3">
      <c r="L125" s="679">
        <v>13</v>
      </c>
      <c r="N125" s="672" t="str">
        <f>_xlfn.IFNA(IF(VLOOKUP($M125,Tabela1[#All],6,FALSE)&lt;&gt;0,VLOOKUP($M125,Tabela1[#All],6,FALSE),""),"")</f>
        <v/>
      </c>
      <c r="O125" s="672" t="str">
        <f>_xlfn.IFNA(IF(VLOOKUP($M125,Tabela1[#All],7,FALSE)&lt;&gt;0,VLOOKUP($M125,Tabela1[#All],7,FALSE),""),"")</f>
        <v/>
      </c>
      <c r="P125" s="672" t="str">
        <f>_xlfn.IFNA(IF(VLOOKUP($M125,Tabela1[#All],8,FALSE)&lt;&gt;0,VLOOKUP($M125,Tabela1[#All],8,FALSE),""),"")</f>
        <v/>
      </c>
      <c r="Q125" s="684" t="str">
        <f>_xlfn.IFNA(IF(VLOOKUP($M125,Tabela1[#All],10,FALSE)&lt;&gt;"0",VLOOKUP($M125,Tabela1[#All],10,FALSE),""),"")</f>
        <v/>
      </c>
      <c r="R125" s="686" t="str">
        <f t="shared" si="470"/>
        <v/>
      </c>
      <c r="S125" s="672" t="str">
        <f t="shared" si="471"/>
        <v/>
      </c>
      <c r="T125" s="672" t="str">
        <f t="shared" si="472"/>
        <v/>
      </c>
      <c r="U125" s="672" t="str">
        <f t="shared" si="473"/>
        <v/>
      </c>
      <c r="V125" s="672" t="str">
        <f t="shared" si="474"/>
        <v/>
      </c>
      <c r="W125" s="672" t="str">
        <f t="shared" si="475"/>
        <v/>
      </c>
      <c r="X125" s="687" t="str">
        <f t="shared" si="476"/>
        <v/>
      </c>
      <c r="Y125" s="686" t="str">
        <f t="shared" si="378"/>
        <v/>
      </c>
      <c r="Z125" s="672" t="str">
        <f t="shared" si="485"/>
        <v/>
      </c>
      <c r="AA125" s="672" t="str">
        <f t="shared" si="485"/>
        <v/>
      </c>
      <c r="AB125" s="679" t="str">
        <f t="shared" si="485"/>
        <v/>
      </c>
      <c r="AC125" s="685" t="str">
        <f>_xlfn.IFNA(IF(INDEX('Tabela kolorów'!$A$1:$AP$42,MATCH(Z125,'Tabela kolorów'!$A$1:$AP$1,0),MATCH(AA125,'Tabela kolorów'!$A$1:$A$42,0))=1,"+","-"),"")</f>
        <v/>
      </c>
      <c r="AD125" s="10" t="str">
        <f>_xlfn.IFNA(IF(INDEX('Tabela kolorów'!$A$1:$AP$42,MATCH(Z125,'Tabela kolorów'!$A$1:$AP$1,0),MATCH(AB125,'Tabela kolorów'!$A$1:$A$42,0))=1,"+","-"),"")</f>
        <v/>
      </c>
      <c r="AE125" s="10" t="str">
        <f>_xlfn.IFNA(IF(INDEX('Tabela kolorów'!$A$1:$AP$42,MATCH(AA125,'Tabela kolorów'!$A$1:$AP$1,0),MATCH(AB125,'Tabela kolorów'!$A$1:$A$42,0))=1,"+","-"),"")</f>
        <v/>
      </c>
      <c r="AF125" s="679" t="str">
        <f t="shared" si="379"/>
        <v/>
      </c>
      <c r="AG125" s="688" t="str">
        <f t="shared" si="477"/>
        <v/>
      </c>
      <c r="AH125" s="701" t="str">
        <f t="shared" si="478"/>
        <v/>
      </c>
      <c r="BG125" s="392"/>
      <c r="BH125">
        <v>15</v>
      </c>
      <c r="BI125" t="str">
        <f t="shared" ca="1" si="486"/>
        <v/>
      </c>
      <c r="BJ125" t="str">
        <f ca="1">_xlfn.IFNA(IF(VLOOKUP($BI125,Tabela1[#All],6,FALSE)&lt;&gt;0,VLOOKUP($BI125,Tabela1[#All],6,FALSE),""),"")</f>
        <v/>
      </c>
      <c r="BK125" t="str">
        <f ca="1">_xlfn.IFNA(IF(VLOOKUP($BI125,Tabela1[#All],7,FALSE)&lt;&gt;0,VLOOKUP($BI125,Tabela1[#All],7,FALSE),""),"")</f>
        <v/>
      </c>
      <c r="BL125" t="str">
        <f ca="1">_xlfn.IFNA(IF(VLOOKUP($BI125,Tabela1[#All],8,FALSE)&lt;&gt;0,VLOOKUP($BI125,Tabela1[#All],8,FALSE),""),"")</f>
        <v/>
      </c>
      <c r="BM125" t="str">
        <f ca="1">_xlfn.IFNA(IF(VLOOKUP($BI125,Tabela1[#All],10,FALSE)&lt;&gt;"0",VLOOKUP($BI125,Tabela1[#All],10,FALSE),""),"")</f>
        <v/>
      </c>
      <c r="BN125" t="str">
        <f t="shared" ca="1" si="416"/>
        <v/>
      </c>
      <c r="BO125" t="str">
        <f t="shared" ca="1" si="417"/>
        <v/>
      </c>
      <c r="BP125" t="str">
        <f t="shared" ca="1" si="418"/>
        <v/>
      </c>
      <c r="BQ125" t="str">
        <f t="shared" ca="1" si="419"/>
        <v/>
      </c>
      <c r="BR125" t="str">
        <f t="shared" ca="1" si="420"/>
        <v/>
      </c>
      <c r="BS125" t="str">
        <f t="shared" ca="1" si="421"/>
        <v/>
      </c>
      <c r="BT125" t="str">
        <f t="shared" ca="1" si="422"/>
        <v/>
      </c>
      <c r="BU125" t="str">
        <f t="shared" ca="1" si="356"/>
        <v/>
      </c>
      <c r="BV125" t="str">
        <f t="shared" ca="1" si="479"/>
        <v/>
      </c>
      <c r="BW125" t="str">
        <f t="shared" ca="1" si="479"/>
        <v/>
      </c>
      <c r="BX125" t="str">
        <f t="shared" ca="1" si="479"/>
        <v/>
      </c>
      <c r="BY125" t="str">
        <f ca="1">_xlfn.IFNA(IF(INDEX('Tabela kolorów'!$A$1:$AP$42,MATCH(BV125,'Tabela kolorów'!$A$1:$AP$1,0),MATCH(BW125,'Tabela kolorów'!$A$1:$A$42,0))=1,"+","-"),"")</f>
        <v/>
      </c>
      <c r="BZ125" s="1" t="str">
        <f ca="1">_xlfn.IFNA(IF(INDEX('Tabela kolorów'!$A$1:$AP$42,MATCH(BV125,'Tabela kolorów'!$A$1:$AP$1,0),MATCH(BX125,'Tabela kolorów'!$A$1:$A$42,0))=1,"+","-"),"")</f>
        <v/>
      </c>
      <c r="CA125" s="1" t="str">
        <f ca="1">_xlfn.IFNA(IF(INDEX('Tabela kolorów'!$A$1:$AP$42,MATCH(BW125,'Tabela kolorów'!$A$1:$AP$1,0),MATCH(BX125,'Tabela kolorów'!$A$1:$A$42,0))=1,"+","-"),"")</f>
        <v/>
      </c>
      <c r="CB125" t="str">
        <f t="shared" ca="1" si="357"/>
        <v/>
      </c>
      <c r="CC125" t="str">
        <f t="shared" ca="1" si="423"/>
        <v/>
      </c>
      <c r="CD125" t="str">
        <f t="shared" ca="1" si="424"/>
        <v/>
      </c>
      <c r="DB125">
        <v>15</v>
      </c>
      <c r="DC125" t="str">
        <f t="shared" ca="1" si="487"/>
        <v/>
      </c>
      <c r="DD125" t="str">
        <f ca="1">_xlfn.IFNA(IF(VLOOKUP($DC125,Tabela1[#All],6,FALSE)&lt;&gt;0,VLOOKUP($DC125,Tabela1[#All],6,FALSE),""),"")</f>
        <v/>
      </c>
      <c r="DE125" t="str">
        <f ca="1">_xlfn.IFNA(IF(VLOOKUP($DC125,Tabela1[#All],7,FALSE)&lt;&gt;0,VLOOKUP($DC125,Tabela1[#All],7,FALSE),""),"")</f>
        <v/>
      </c>
      <c r="DF125" t="str">
        <f ca="1">_xlfn.IFNA(IF(VLOOKUP($DC125,Tabela1[#All],8,FALSE)&lt;&gt;0,VLOOKUP($DC125,Tabela1[#All],8,FALSE),""),"")</f>
        <v/>
      </c>
      <c r="DG125" t="str">
        <f ca="1">_xlfn.IFNA(IF(VLOOKUP($DC125,Tabela1[#All],10,FALSE)&lt;&gt;"0",VLOOKUP($DC125,Tabela1[#All],10,FALSE),""),"")</f>
        <v/>
      </c>
      <c r="DH125" t="str">
        <f t="shared" ca="1" si="425"/>
        <v/>
      </c>
      <c r="DI125" t="str">
        <f t="shared" ca="1" si="426"/>
        <v/>
      </c>
      <c r="DJ125" t="str">
        <f t="shared" ca="1" si="427"/>
        <v/>
      </c>
      <c r="DK125" t="str">
        <f t="shared" ca="1" si="428"/>
        <v/>
      </c>
      <c r="DL125" t="str">
        <f t="shared" ca="1" si="429"/>
        <v/>
      </c>
      <c r="DM125" t="str">
        <f t="shared" ca="1" si="430"/>
        <v/>
      </c>
      <c r="DN125" t="str">
        <f t="shared" ca="1" si="431"/>
        <v/>
      </c>
      <c r="DO125" t="str">
        <f t="shared" ca="1" si="382"/>
        <v/>
      </c>
      <c r="DP125" t="str">
        <f t="shared" ca="1" si="480"/>
        <v/>
      </c>
      <c r="DQ125" t="str">
        <f t="shared" ca="1" si="480"/>
        <v/>
      </c>
      <c r="DR125" t="str">
        <f t="shared" ca="1" si="480"/>
        <v/>
      </c>
      <c r="DS125" t="str">
        <f ca="1">_xlfn.IFNA(IF(INDEX('Tabela kolorów'!$A$1:$AP$42,MATCH(DP125,'Tabela kolorów'!$A$1:$AP$1,0),MATCH(DQ125,'Tabela kolorów'!$A$1:$A$42,0))=1,"+","-"),"")</f>
        <v/>
      </c>
      <c r="DT125" s="1" t="str">
        <f ca="1">_xlfn.IFNA(IF(INDEX('Tabela kolorów'!$A$1:$AP$42,MATCH(DP125,'Tabela kolorów'!$A$1:$AP$1,0),MATCH(DR125,'Tabela kolorów'!$A$1:$A$42,0))=1,"+","-"),"")</f>
        <v/>
      </c>
      <c r="DU125" s="1" t="str">
        <f ca="1">_xlfn.IFNA(IF(INDEX('Tabela kolorów'!$A$1:$AP$42,MATCH(DQ125,'Tabela kolorów'!$A$1:$AP$1,0),MATCH(DR125,'Tabela kolorów'!$A$1:$A$42,0))=1,"+","-"),"")</f>
        <v/>
      </c>
      <c r="DV125" t="str">
        <f t="shared" ca="1" si="358"/>
        <v/>
      </c>
      <c r="DW125" t="str">
        <f t="shared" ca="1" si="432"/>
        <v/>
      </c>
      <c r="DX125" t="str">
        <f t="shared" ca="1" si="433"/>
        <v/>
      </c>
      <c r="EV125">
        <v>15</v>
      </c>
      <c r="EW125" t="str">
        <f t="shared" ca="1" si="488"/>
        <v/>
      </c>
      <c r="EX125" t="str">
        <f ca="1">_xlfn.IFNA(IF(VLOOKUP($EW125,Tabela1[#All],6,FALSE)&lt;&gt;0,VLOOKUP($EW125,Tabela1[#All],6,FALSE),""),"")</f>
        <v/>
      </c>
      <c r="EY125" t="str">
        <f ca="1">_xlfn.IFNA(IF(VLOOKUP($EW125,Tabela1[#All],7,FALSE)&lt;&gt;0,VLOOKUP($EW125,Tabela1[#All],7,FALSE),""),"")</f>
        <v/>
      </c>
      <c r="EZ125" t="str">
        <f ca="1">_xlfn.IFNA(IF(VLOOKUP($EW125,Tabela1[#All],8,FALSE)&lt;&gt;0,VLOOKUP($EW125,Tabela1[#All],8,FALSE),""),"")</f>
        <v/>
      </c>
      <c r="FA125" t="str">
        <f ca="1">_xlfn.IFNA(IF(VLOOKUP($EW125,Tabela1[#All],10,FALSE)&lt;&gt;"0",VLOOKUP($EW125,Tabela1[#All],10,FALSE),""),"")</f>
        <v/>
      </c>
      <c r="FB125" t="str">
        <f t="shared" ca="1" si="434"/>
        <v/>
      </c>
      <c r="FC125" t="str">
        <f t="shared" ca="1" si="435"/>
        <v/>
      </c>
      <c r="FD125" t="str">
        <f t="shared" ca="1" si="436"/>
        <v/>
      </c>
      <c r="FE125" t="str">
        <f t="shared" ca="1" si="437"/>
        <v/>
      </c>
      <c r="FF125" t="str">
        <f t="shared" ca="1" si="438"/>
        <v/>
      </c>
      <c r="FG125" t="str">
        <f t="shared" ca="1" si="439"/>
        <v/>
      </c>
      <c r="FH125" t="str">
        <f t="shared" ca="1" si="440"/>
        <v/>
      </c>
      <c r="FI125" t="str">
        <f t="shared" ca="1" si="359"/>
        <v/>
      </c>
      <c r="FJ125" t="str">
        <f t="shared" ca="1" si="481"/>
        <v/>
      </c>
      <c r="FK125" t="str">
        <f t="shared" ca="1" si="481"/>
        <v/>
      </c>
      <c r="FL125" t="str">
        <f t="shared" ca="1" si="481"/>
        <v/>
      </c>
      <c r="FM125" t="str">
        <f ca="1">_xlfn.IFNA(IF(INDEX('Tabela kolorów'!$A$1:$AP$42,MATCH(FJ125,'Tabela kolorów'!$A$1:$AP$1,0),MATCH(FK125,'Tabela kolorów'!$A$1:$A$42,0))=1,"+","-"),"")</f>
        <v/>
      </c>
      <c r="FN125" s="1" t="str">
        <f ca="1">_xlfn.IFNA(IF(INDEX('Tabela kolorów'!$A$1:$AP$42,MATCH(FJ125,'Tabela kolorów'!$A$1:$AP$1,0),MATCH(FL125,'Tabela kolorów'!$A$1:$A$42,0))=1,"+","-"),"")</f>
        <v/>
      </c>
      <c r="FO125" s="1" t="str">
        <f ca="1">_xlfn.IFNA(IF(INDEX('Tabela kolorów'!$A$1:$AP$42,MATCH(FK125,'Tabela kolorów'!$A$1:$AP$1,0),MATCH(FL125,'Tabela kolorów'!$A$1:$A$42,0))=1,"+","-"),"")</f>
        <v/>
      </c>
      <c r="FP125" t="str">
        <f t="shared" ca="1" si="375"/>
        <v/>
      </c>
      <c r="FQ125" t="str">
        <f t="shared" ca="1" si="441"/>
        <v/>
      </c>
      <c r="FR125" t="str">
        <f t="shared" ca="1" si="442"/>
        <v/>
      </c>
      <c r="GP125">
        <v>15</v>
      </c>
      <c r="GQ125" t="str">
        <f t="shared" ca="1" si="489"/>
        <v/>
      </c>
      <c r="GR125" t="str">
        <f ca="1">_xlfn.IFNA(IF(VLOOKUP($GQ125,Tabela1[#All],6,FALSE)&lt;&gt;0,VLOOKUP($GQ125,Tabela1[#All],6,FALSE),""),"")</f>
        <v/>
      </c>
      <c r="GS125" t="str">
        <f ca="1">_xlfn.IFNA(IF(VLOOKUP($GQ125,Tabela1[#All],7,FALSE)&lt;&gt;0,VLOOKUP($GQ125,Tabela1[#All],7,FALSE),""),"")</f>
        <v/>
      </c>
      <c r="GT125" t="str">
        <f ca="1">_xlfn.IFNA(IF(VLOOKUP($GQ125,Tabela1[#All],8,FALSE)&lt;&gt;0,VLOOKUP($GQ125,Tabela1[#All],8,FALSE),""),"")</f>
        <v/>
      </c>
      <c r="GU125" t="str">
        <f ca="1">_xlfn.IFNA(IF(VLOOKUP($GQ125,Tabela1[#All],10,FALSE)&lt;&gt;"0",VLOOKUP($GQ125,Tabela1[#All],10,FALSE),""),"")</f>
        <v/>
      </c>
      <c r="GV125" t="str">
        <f t="shared" ca="1" si="443"/>
        <v/>
      </c>
      <c r="GW125" t="str">
        <f t="shared" ca="1" si="444"/>
        <v/>
      </c>
      <c r="GX125" t="str">
        <f t="shared" ca="1" si="445"/>
        <v/>
      </c>
      <c r="GY125" t="str">
        <f t="shared" ca="1" si="446"/>
        <v/>
      </c>
      <c r="GZ125" t="str">
        <f t="shared" ca="1" si="447"/>
        <v/>
      </c>
      <c r="HA125" t="str">
        <f t="shared" ca="1" si="448"/>
        <v/>
      </c>
      <c r="HB125" t="str">
        <f t="shared" ca="1" si="449"/>
        <v/>
      </c>
      <c r="HC125" t="str">
        <f t="shared" ca="1" si="360"/>
        <v/>
      </c>
      <c r="HD125" t="str">
        <f t="shared" ca="1" si="482"/>
        <v/>
      </c>
      <c r="HE125" t="str">
        <f t="shared" ca="1" si="482"/>
        <v/>
      </c>
      <c r="HF125" t="str">
        <f t="shared" ca="1" si="482"/>
        <v/>
      </c>
      <c r="HG125" t="str">
        <f ca="1">_xlfn.IFNA(IF(INDEX('Tabela kolorów'!$A$1:$AP$42,MATCH(HD125,'Tabela kolorów'!$A$1:$AP$1,0),MATCH(HE125,'Tabela kolorów'!$A$1:$A$42,0))=1,"+","-"),"")</f>
        <v/>
      </c>
      <c r="HH125" s="1" t="str">
        <f ca="1">_xlfn.IFNA(IF(INDEX('Tabela kolorów'!$A$1:$AP$42,MATCH(HD125,'Tabela kolorów'!$A$1:$AP$1,0),MATCH(HF125,'Tabela kolorów'!$A$1:$A$42,0))=1,"+","-"),"")</f>
        <v/>
      </c>
      <c r="HI125" s="1" t="str">
        <f ca="1">_xlfn.IFNA(IF(INDEX('Tabela kolorów'!$A$1:$AP$42,MATCH(HE125,'Tabela kolorów'!$A$1:$AP$1,0),MATCH(HF125,'Tabela kolorów'!$A$1:$A$42,0))=1,"+","-"),"")</f>
        <v/>
      </c>
      <c r="HJ125" t="str">
        <f t="shared" ca="1" si="376"/>
        <v/>
      </c>
      <c r="HK125" t="str">
        <f t="shared" ca="1" si="450"/>
        <v/>
      </c>
      <c r="HL125" t="str">
        <f t="shared" ca="1" si="451"/>
        <v/>
      </c>
      <c r="IJ125">
        <v>15</v>
      </c>
      <c r="IK125" t="str">
        <f t="shared" ca="1" si="490"/>
        <v/>
      </c>
      <c r="IL125" t="str">
        <f ca="1">_xlfn.IFNA(IF(VLOOKUP($IK125,Tabela1[#All],6,FALSE)&lt;&gt;0,VLOOKUP($IK125,Tabela1[#All],6,FALSE),""),"")</f>
        <v/>
      </c>
      <c r="IM125" t="str">
        <f ca="1">_xlfn.IFNA(IF(VLOOKUP($IK125,Tabela1[#All],7,FALSE)&lt;&gt;0,VLOOKUP($IK125,Tabela1[#All],7,FALSE),""),"")</f>
        <v/>
      </c>
      <c r="IN125" t="str">
        <f ca="1">_xlfn.IFNA(IF(VLOOKUP($IK125,Tabela1[#All],8,FALSE)&lt;&gt;0,VLOOKUP($IK125,Tabela1[#All],8,FALSE),""),"")</f>
        <v/>
      </c>
      <c r="IO125" t="str">
        <f ca="1">_xlfn.IFNA(IF(VLOOKUP($IK125,Tabela1[#All],10,FALSE)&lt;&gt;"0",VLOOKUP($IK125,Tabela1[#All],10,FALSE),""),"")</f>
        <v/>
      </c>
      <c r="IP125" t="str">
        <f t="shared" ca="1" si="452"/>
        <v/>
      </c>
      <c r="IQ125" t="str">
        <f t="shared" ca="1" si="453"/>
        <v/>
      </c>
      <c r="IR125" t="str">
        <f t="shared" ca="1" si="454"/>
        <v/>
      </c>
      <c r="IS125" t="str">
        <f t="shared" ca="1" si="455"/>
        <v/>
      </c>
      <c r="IT125" t="str">
        <f t="shared" ca="1" si="456"/>
        <v/>
      </c>
      <c r="IU125" t="str">
        <f t="shared" ca="1" si="457"/>
        <v/>
      </c>
      <c r="IV125" t="str">
        <f t="shared" ca="1" si="458"/>
        <v/>
      </c>
      <c r="IW125" t="str">
        <f t="shared" ca="1" si="361"/>
        <v/>
      </c>
      <c r="IX125" t="str">
        <f t="shared" ca="1" si="483"/>
        <v/>
      </c>
      <c r="IY125" t="str">
        <f t="shared" ca="1" si="483"/>
        <v/>
      </c>
      <c r="IZ125" t="str">
        <f t="shared" ca="1" si="483"/>
        <v/>
      </c>
      <c r="JA125" t="str">
        <f ca="1">_xlfn.IFNA(IF(INDEX('Tabela kolorów'!$A$1:$AP$42,MATCH(IX125,'Tabela kolorów'!$A$1:$AP$1,0),MATCH(IY125,'Tabela kolorów'!$A$1:$A$42,0))=1,"+","-"),"")</f>
        <v/>
      </c>
      <c r="JB125" s="1" t="str">
        <f ca="1">_xlfn.IFNA(IF(INDEX('Tabela kolorów'!$A$1:$AP$42,MATCH(IX125,'Tabela kolorów'!$A$1:$AP$1,0),MATCH(IZ125,'Tabela kolorów'!$A$1:$A$42,0))=1,"+","-"),"")</f>
        <v/>
      </c>
      <c r="JC125" s="1" t="str">
        <f ca="1">_xlfn.IFNA(IF(INDEX('Tabela kolorów'!$A$1:$AP$42,MATCH(IY125,'Tabela kolorów'!$A$1:$AP$1,0),MATCH(IZ125,'Tabela kolorów'!$A$1:$A$42,0))=1,"+","-"),"")</f>
        <v/>
      </c>
      <c r="JD125" t="str">
        <f t="shared" ca="1" si="377"/>
        <v/>
      </c>
      <c r="JE125" t="str">
        <f t="shared" ca="1" si="459"/>
        <v/>
      </c>
      <c r="JF125" t="str">
        <f t="shared" ca="1" si="460"/>
        <v/>
      </c>
      <c r="KD125">
        <v>15</v>
      </c>
      <c r="KE125" t="str">
        <f t="shared" ca="1" si="491"/>
        <v/>
      </c>
      <c r="KF125" t="str">
        <f ca="1">_xlfn.IFNA(IF(VLOOKUP($KE125,Tabela1[#All],6,FALSE)&lt;&gt;0,VLOOKUP($KE125,Tabela1[#All],6,FALSE),""),"")</f>
        <v/>
      </c>
      <c r="KG125" t="str">
        <f ca="1">_xlfn.IFNA(IF(VLOOKUP($KE125,Tabela1[#All],7,FALSE)&lt;&gt;0,VLOOKUP($KE125,Tabela1[#All],7,FALSE),""),"")</f>
        <v/>
      </c>
      <c r="KH125" t="str">
        <f ca="1">_xlfn.IFNA(IF(VLOOKUP($KE125,Tabela1[#All],8,FALSE)&lt;&gt;0,VLOOKUP($KE125,Tabela1[#All],8,FALSE),""),"")</f>
        <v/>
      </c>
      <c r="KI125" t="str">
        <f ca="1">_xlfn.IFNA(IF(VLOOKUP($KE125,Tabela1[#All],10,FALSE)&lt;&gt;"0",VLOOKUP($KE125,Tabela1[#All],10,FALSE),""),"")</f>
        <v/>
      </c>
      <c r="KJ125" t="str">
        <f t="shared" ca="1" si="467"/>
        <v/>
      </c>
      <c r="KK125" t="str">
        <f t="shared" ca="1" si="468"/>
        <v/>
      </c>
      <c r="KL125" t="str">
        <f t="shared" ca="1" si="469"/>
        <v/>
      </c>
      <c r="KM125" t="str">
        <f t="shared" ca="1" si="461"/>
        <v/>
      </c>
      <c r="KN125" t="str">
        <f t="shared" ca="1" si="462"/>
        <v/>
      </c>
      <c r="KO125" t="str">
        <f t="shared" ca="1" si="463"/>
        <v/>
      </c>
      <c r="KP125" t="str">
        <f t="shared" ca="1" si="464"/>
        <v/>
      </c>
      <c r="KQ125" t="str">
        <f t="shared" ca="1" si="365"/>
        <v/>
      </c>
      <c r="KR125" t="str">
        <f t="shared" ca="1" si="484"/>
        <v/>
      </c>
      <c r="KS125" t="str">
        <f t="shared" ca="1" si="484"/>
        <v/>
      </c>
      <c r="KT125" t="str">
        <f t="shared" ca="1" si="484"/>
        <v/>
      </c>
      <c r="KU125" t="str">
        <f ca="1">_xlfn.IFNA(IF(INDEX('Tabela kolorów'!$A$1:$AP$42,MATCH(KR125,'Tabela kolorów'!$A$1:$AP$1,0),MATCH(KS125,'Tabela kolorów'!$A$1:$A$42,0))=1,"+","-"),"")</f>
        <v/>
      </c>
      <c r="KV125" s="1" t="str">
        <f ca="1">_xlfn.IFNA(IF(INDEX('Tabela kolorów'!$A$1:$AP$42,MATCH(KR125,'Tabela kolorów'!$A$1:$AP$1,0),MATCH(KT125,'Tabela kolorów'!$A$1:$A$42,0))=1,"+","-"),"")</f>
        <v/>
      </c>
      <c r="KW125" s="1" t="str">
        <f ca="1">_xlfn.IFNA(IF(INDEX('Tabela kolorów'!$A$1:$AP$42,MATCH(KS125,'Tabela kolorów'!$A$1:$AP$1,0),MATCH(KT125,'Tabela kolorów'!$A$1:$A$42,0))=1,"+","-"),"")</f>
        <v/>
      </c>
      <c r="KX125" t="str">
        <f t="shared" ca="1" si="380"/>
        <v/>
      </c>
      <c r="KY125" t="str">
        <f t="shared" ca="1" si="465"/>
        <v/>
      </c>
      <c r="KZ125" t="str">
        <f t="shared" ca="1" si="466"/>
        <v/>
      </c>
    </row>
    <row r="126" spans="12:312" x14ac:dyDescent="0.3">
      <c r="L126" s="679">
        <v>14</v>
      </c>
      <c r="N126" s="672" t="str">
        <f>_xlfn.IFNA(IF(VLOOKUP($M126,Tabela1[#All],6,FALSE)&lt;&gt;0,VLOOKUP($M126,Tabela1[#All],6,FALSE),""),"")</f>
        <v/>
      </c>
      <c r="O126" s="672" t="str">
        <f>_xlfn.IFNA(IF(VLOOKUP($M126,Tabela1[#All],7,FALSE)&lt;&gt;0,VLOOKUP($M126,Tabela1[#All],7,FALSE),""),"")</f>
        <v/>
      </c>
      <c r="P126" s="672" t="str">
        <f>_xlfn.IFNA(IF(VLOOKUP($M126,Tabela1[#All],8,FALSE)&lt;&gt;0,VLOOKUP($M126,Tabela1[#All],8,FALSE),""),"")</f>
        <v/>
      </c>
      <c r="Q126" s="684" t="str">
        <f>_xlfn.IFNA(IF(VLOOKUP($M126,Tabela1[#All],10,FALSE)&lt;&gt;"0",VLOOKUP($M126,Tabela1[#All],10,FALSE),""),"")</f>
        <v/>
      </c>
      <c r="R126" s="686" t="str">
        <f t="shared" si="470"/>
        <v/>
      </c>
      <c r="S126" s="672" t="str">
        <f t="shared" si="471"/>
        <v/>
      </c>
      <c r="T126" s="672" t="str">
        <f t="shared" si="472"/>
        <v/>
      </c>
      <c r="U126" s="672" t="str">
        <f t="shared" si="473"/>
        <v/>
      </c>
      <c r="V126" s="672" t="str">
        <f t="shared" si="474"/>
        <v/>
      </c>
      <c r="W126" s="672" t="str">
        <f t="shared" si="475"/>
        <v/>
      </c>
      <c r="X126" s="687" t="str">
        <f t="shared" si="476"/>
        <v/>
      </c>
      <c r="Y126" s="686" t="str">
        <f t="shared" si="378"/>
        <v/>
      </c>
      <c r="Z126" s="672" t="str">
        <f t="shared" si="485"/>
        <v/>
      </c>
      <c r="AA126" s="672" t="str">
        <f t="shared" si="485"/>
        <v/>
      </c>
      <c r="AB126" s="679" t="str">
        <f t="shared" si="485"/>
        <v/>
      </c>
      <c r="AC126" s="685" t="str">
        <f>_xlfn.IFNA(IF(INDEX('Tabela kolorów'!$A$1:$AP$42,MATCH(Z126,'Tabela kolorów'!$A$1:$AP$1,0),MATCH(AA126,'Tabela kolorów'!$A$1:$A$42,0))=1,"+","-"),"")</f>
        <v/>
      </c>
      <c r="AD126" s="10" t="str">
        <f>_xlfn.IFNA(IF(INDEX('Tabela kolorów'!$A$1:$AP$42,MATCH(Z126,'Tabela kolorów'!$A$1:$AP$1,0),MATCH(AB126,'Tabela kolorów'!$A$1:$A$42,0))=1,"+","-"),"")</f>
        <v/>
      </c>
      <c r="AE126" s="10" t="str">
        <f>_xlfn.IFNA(IF(INDEX('Tabela kolorów'!$A$1:$AP$42,MATCH(AA126,'Tabela kolorów'!$A$1:$AP$1,0),MATCH(AB126,'Tabela kolorów'!$A$1:$A$42,0))=1,"+","-"),"")</f>
        <v/>
      </c>
      <c r="AF126" s="679" t="str">
        <f t="shared" si="379"/>
        <v/>
      </c>
      <c r="AG126" s="688" t="str">
        <f t="shared" si="477"/>
        <v/>
      </c>
      <c r="AH126" s="701" t="str">
        <f t="shared" si="478"/>
        <v/>
      </c>
      <c r="BG126" s="392"/>
      <c r="BH126">
        <v>16</v>
      </c>
      <c r="BI126" t="str">
        <f t="shared" ca="1" si="486"/>
        <v/>
      </c>
      <c r="BJ126" t="str">
        <f ca="1">_xlfn.IFNA(IF(VLOOKUP($BI126,Tabela1[#All],6,FALSE)&lt;&gt;0,VLOOKUP($BI126,Tabela1[#All],6,FALSE),""),"")</f>
        <v/>
      </c>
      <c r="BK126" t="str">
        <f ca="1">_xlfn.IFNA(IF(VLOOKUP($BI126,Tabela1[#All],7,FALSE)&lt;&gt;0,VLOOKUP($BI126,Tabela1[#All],7,FALSE),""),"")</f>
        <v/>
      </c>
      <c r="BL126" t="str">
        <f ca="1">_xlfn.IFNA(IF(VLOOKUP($BI126,Tabela1[#All],8,FALSE)&lt;&gt;0,VLOOKUP($BI126,Tabela1[#All],8,FALSE),""),"")</f>
        <v/>
      </c>
      <c r="BM126" t="str">
        <f ca="1">_xlfn.IFNA(IF(VLOOKUP($BI126,Tabela1[#All],10,FALSE)&lt;&gt;"0",VLOOKUP($BI126,Tabela1[#All],10,FALSE),""),"")</f>
        <v/>
      </c>
      <c r="BN126" t="str">
        <f t="shared" ca="1" si="416"/>
        <v/>
      </c>
      <c r="BO126" t="str">
        <f t="shared" ca="1" si="417"/>
        <v/>
      </c>
      <c r="BP126" t="str">
        <f t="shared" ca="1" si="418"/>
        <v/>
      </c>
      <c r="BQ126" t="str">
        <f t="shared" ca="1" si="419"/>
        <v/>
      </c>
      <c r="BR126" t="str">
        <f t="shared" ca="1" si="420"/>
        <v/>
      </c>
      <c r="BS126" t="str">
        <f t="shared" ca="1" si="421"/>
        <v/>
      </c>
      <c r="BT126" t="str">
        <f t="shared" ca="1" si="422"/>
        <v/>
      </c>
      <c r="BU126" t="str">
        <f t="shared" ca="1" si="356"/>
        <v/>
      </c>
      <c r="BV126" t="str">
        <f t="shared" ref="BV126:BX145" ca="1" si="492">TRIM(MID(SUBSTITUTE($BU126,";",REPT(" ",LEN($BU126))),BV$5*LEN($BU126)+1,LEN($BU126)))</f>
        <v/>
      </c>
      <c r="BW126" t="str">
        <f t="shared" ca="1" si="492"/>
        <v/>
      </c>
      <c r="BX126" t="str">
        <f t="shared" ca="1" si="492"/>
        <v/>
      </c>
      <c r="BY126" t="str">
        <f ca="1">_xlfn.IFNA(IF(INDEX('Tabela kolorów'!$A$1:$AP$42,MATCH(BV126,'Tabela kolorów'!$A$1:$AP$1,0),MATCH(BW126,'Tabela kolorów'!$A$1:$A$42,0))=1,"+","-"),"")</f>
        <v/>
      </c>
      <c r="BZ126" s="1" t="str">
        <f ca="1">_xlfn.IFNA(IF(INDEX('Tabela kolorów'!$A$1:$AP$42,MATCH(BV126,'Tabela kolorów'!$A$1:$AP$1,0),MATCH(BX126,'Tabela kolorów'!$A$1:$A$42,0))=1,"+","-"),"")</f>
        <v/>
      </c>
      <c r="CA126" s="1" t="str">
        <f ca="1">_xlfn.IFNA(IF(INDEX('Tabela kolorów'!$A$1:$AP$42,MATCH(BW126,'Tabela kolorów'!$A$1:$AP$1,0),MATCH(BX126,'Tabela kolorów'!$A$1:$A$42,0))=1,"+","-"),"")</f>
        <v/>
      </c>
      <c r="CB126" t="str">
        <f t="shared" ca="1" si="357"/>
        <v/>
      </c>
      <c r="CC126" t="str">
        <f t="shared" ca="1" si="423"/>
        <v/>
      </c>
      <c r="CD126" t="str">
        <f t="shared" ca="1" si="424"/>
        <v/>
      </c>
      <c r="DB126">
        <v>16</v>
      </c>
      <c r="DC126" t="str">
        <f t="shared" ca="1" si="487"/>
        <v/>
      </c>
      <c r="DD126" t="str">
        <f ca="1">_xlfn.IFNA(IF(VLOOKUP($DC126,Tabela1[#All],6,FALSE)&lt;&gt;0,VLOOKUP($DC126,Tabela1[#All],6,FALSE),""),"")</f>
        <v/>
      </c>
      <c r="DE126" t="str">
        <f ca="1">_xlfn.IFNA(IF(VLOOKUP($DC126,Tabela1[#All],7,FALSE)&lt;&gt;0,VLOOKUP($DC126,Tabela1[#All],7,FALSE),""),"")</f>
        <v/>
      </c>
      <c r="DF126" t="str">
        <f ca="1">_xlfn.IFNA(IF(VLOOKUP($DC126,Tabela1[#All],8,FALSE)&lt;&gt;0,VLOOKUP($DC126,Tabela1[#All],8,FALSE),""),"")</f>
        <v/>
      </c>
      <c r="DG126" t="str">
        <f ca="1">_xlfn.IFNA(IF(VLOOKUP($DC126,Tabela1[#All],10,FALSE)&lt;&gt;"0",VLOOKUP($DC126,Tabela1[#All],10,FALSE),""),"")</f>
        <v/>
      </c>
      <c r="DH126" t="str">
        <f t="shared" ca="1" si="425"/>
        <v/>
      </c>
      <c r="DI126" t="str">
        <f t="shared" ca="1" si="426"/>
        <v/>
      </c>
      <c r="DJ126" t="str">
        <f t="shared" ca="1" si="427"/>
        <v/>
      </c>
      <c r="DK126" t="str">
        <f t="shared" ca="1" si="428"/>
        <v/>
      </c>
      <c r="DL126" t="str">
        <f t="shared" ca="1" si="429"/>
        <v/>
      </c>
      <c r="DM126" t="str">
        <f t="shared" ca="1" si="430"/>
        <v/>
      </c>
      <c r="DN126" t="str">
        <f t="shared" ca="1" si="431"/>
        <v/>
      </c>
      <c r="DO126" t="str">
        <f t="shared" ca="1" si="382"/>
        <v/>
      </c>
      <c r="DP126" t="str">
        <f t="shared" ref="DP126:DR145" ca="1" si="493">TRIM(MID(SUBSTITUTE($DO126,";",REPT(" ",LEN($DO126))),DP$5*LEN($DO126)+1,LEN($DO126)))</f>
        <v/>
      </c>
      <c r="DQ126" t="str">
        <f t="shared" ca="1" si="493"/>
        <v/>
      </c>
      <c r="DR126" t="str">
        <f t="shared" ca="1" si="493"/>
        <v/>
      </c>
      <c r="DS126" t="str">
        <f ca="1">_xlfn.IFNA(IF(INDEX('Tabela kolorów'!$A$1:$AP$42,MATCH(DP126,'Tabela kolorów'!$A$1:$AP$1,0),MATCH(DQ126,'Tabela kolorów'!$A$1:$A$42,0))=1,"+","-"),"")</f>
        <v/>
      </c>
      <c r="DT126" s="1" t="str">
        <f ca="1">_xlfn.IFNA(IF(INDEX('Tabela kolorów'!$A$1:$AP$42,MATCH(DP126,'Tabela kolorów'!$A$1:$AP$1,0),MATCH(DR126,'Tabela kolorów'!$A$1:$A$42,0))=1,"+","-"),"")</f>
        <v/>
      </c>
      <c r="DU126" s="1" t="str">
        <f ca="1">_xlfn.IFNA(IF(INDEX('Tabela kolorów'!$A$1:$AP$42,MATCH(DQ126,'Tabela kolorów'!$A$1:$AP$1,0),MATCH(DR126,'Tabela kolorów'!$A$1:$A$42,0))=1,"+","-"),"")</f>
        <v/>
      </c>
      <c r="DV126" t="str">
        <f t="shared" ca="1" si="358"/>
        <v/>
      </c>
      <c r="DW126" t="str">
        <f t="shared" ca="1" si="432"/>
        <v/>
      </c>
      <c r="DX126" t="str">
        <f t="shared" ca="1" si="433"/>
        <v/>
      </c>
      <c r="EV126">
        <v>16</v>
      </c>
      <c r="EW126" t="str">
        <f t="shared" ca="1" si="488"/>
        <v/>
      </c>
      <c r="EX126" t="str">
        <f ca="1">_xlfn.IFNA(IF(VLOOKUP($EW126,Tabela1[#All],6,FALSE)&lt;&gt;0,VLOOKUP($EW126,Tabela1[#All],6,FALSE),""),"")</f>
        <v/>
      </c>
      <c r="EY126" t="str">
        <f ca="1">_xlfn.IFNA(IF(VLOOKUP($EW126,Tabela1[#All],7,FALSE)&lt;&gt;0,VLOOKUP($EW126,Tabela1[#All],7,FALSE),""),"")</f>
        <v/>
      </c>
      <c r="EZ126" t="str">
        <f ca="1">_xlfn.IFNA(IF(VLOOKUP($EW126,Tabela1[#All],8,FALSE)&lt;&gt;0,VLOOKUP($EW126,Tabela1[#All],8,FALSE),""),"")</f>
        <v/>
      </c>
      <c r="FA126" t="str">
        <f ca="1">_xlfn.IFNA(IF(VLOOKUP($EW126,Tabela1[#All],10,FALSE)&lt;&gt;"0",VLOOKUP($EW126,Tabela1[#All],10,FALSE),""),"")</f>
        <v/>
      </c>
      <c r="FB126" t="str">
        <f t="shared" ca="1" si="434"/>
        <v/>
      </c>
      <c r="FC126" t="str">
        <f t="shared" ca="1" si="435"/>
        <v/>
      </c>
      <c r="FD126" t="str">
        <f t="shared" ca="1" si="436"/>
        <v/>
      </c>
      <c r="FE126" t="str">
        <f t="shared" ca="1" si="437"/>
        <v/>
      </c>
      <c r="FF126" t="str">
        <f t="shared" ca="1" si="438"/>
        <v/>
      </c>
      <c r="FG126" t="str">
        <f t="shared" ca="1" si="439"/>
        <v/>
      </c>
      <c r="FH126" t="str">
        <f t="shared" ca="1" si="440"/>
        <v/>
      </c>
      <c r="FI126" t="str">
        <f t="shared" ca="1" si="359"/>
        <v/>
      </c>
      <c r="FJ126" t="str">
        <f t="shared" ref="FJ126:FL145" ca="1" si="494">TRIM(MID(SUBSTITUTE($FI126,";",REPT(" ",LEN($FI126))),FJ$5*LEN($FI126)+1,LEN($FI126)))</f>
        <v/>
      </c>
      <c r="FK126" t="str">
        <f t="shared" ca="1" si="494"/>
        <v/>
      </c>
      <c r="FL126" t="str">
        <f t="shared" ca="1" si="494"/>
        <v/>
      </c>
      <c r="FM126" t="str">
        <f ca="1">_xlfn.IFNA(IF(INDEX('Tabela kolorów'!$A$1:$AP$42,MATCH(FJ126,'Tabela kolorów'!$A$1:$AP$1,0),MATCH(FK126,'Tabela kolorów'!$A$1:$A$42,0))=1,"+","-"),"")</f>
        <v/>
      </c>
      <c r="FN126" s="1" t="str">
        <f ca="1">_xlfn.IFNA(IF(INDEX('Tabela kolorów'!$A$1:$AP$42,MATCH(FJ126,'Tabela kolorów'!$A$1:$AP$1,0),MATCH(FL126,'Tabela kolorów'!$A$1:$A$42,0))=1,"+","-"),"")</f>
        <v/>
      </c>
      <c r="FO126" s="1" t="str">
        <f ca="1">_xlfn.IFNA(IF(INDEX('Tabela kolorów'!$A$1:$AP$42,MATCH(FK126,'Tabela kolorów'!$A$1:$AP$1,0),MATCH(FL126,'Tabela kolorów'!$A$1:$A$42,0))=1,"+","-"),"")</f>
        <v/>
      </c>
      <c r="FP126" t="str">
        <f t="shared" ca="1" si="375"/>
        <v/>
      </c>
      <c r="FQ126" t="str">
        <f t="shared" ca="1" si="441"/>
        <v/>
      </c>
      <c r="FR126" t="str">
        <f t="shared" ca="1" si="442"/>
        <v/>
      </c>
      <c r="GP126">
        <v>16</v>
      </c>
      <c r="GQ126" t="str">
        <f t="shared" ca="1" si="489"/>
        <v/>
      </c>
      <c r="GR126" t="str">
        <f ca="1">_xlfn.IFNA(IF(VLOOKUP($GQ126,Tabela1[#All],6,FALSE)&lt;&gt;0,VLOOKUP($GQ126,Tabela1[#All],6,FALSE),""),"")</f>
        <v/>
      </c>
      <c r="GS126" t="str">
        <f ca="1">_xlfn.IFNA(IF(VLOOKUP($GQ126,Tabela1[#All],7,FALSE)&lt;&gt;0,VLOOKUP($GQ126,Tabela1[#All],7,FALSE),""),"")</f>
        <v/>
      </c>
      <c r="GT126" t="str">
        <f ca="1">_xlfn.IFNA(IF(VLOOKUP($GQ126,Tabela1[#All],8,FALSE)&lt;&gt;0,VLOOKUP($GQ126,Tabela1[#All],8,FALSE),""),"")</f>
        <v/>
      </c>
      <c r="GU126" t="str">
        <f ca="1">_xlfn.IFNA(IF(VLOOKUP($GQ126,Tabela1[#All],10,FALSE)&lt;&gt;"0",VLOOKUP($GQ126,Tabela1[#All],10,FALSE),""),"")</f>
        <v/>
      </c>
      <c r="GV126" t="str">
        <f t="shared" ca="1" si="443"/>
        <v/>
      </c>
      <c r="GW126" t="str">
        <f t="shared" ca="1" si="444"/>
        <v/>
      </c>
      <c r="GX126" t="str">
        <f t="shared" ca="1" si="445"/>
        <v/>
      </c>
      <c r="GY126" t="str">
        <f t="shared" ca="1" si="446"/>
        <v/>
      </c>
      <c r="GZ126" t="str">
        <f t="shared" ca="1" si="447"/>
        <v/>
      </c>
      <c r="HA126" t="str">
        <f t="shared" ca="1" si="448"/>
        <v/>
      </c>
      <c r="HB126" t="str">
        <f t="shared" ca="1" si="449"/>
        <v/>
      </c>
      <c r="HC126" t="str">
        <f t="shared" ca="1" si="360"/>
        <v/>
      </c>
      <c r="HD126" t="str">
        <f t="shared" ref="HD126:HF145" ca="1" si="495">TRIM(MID(SUBSTITUTE($HC126,";",REPT(" ",LEN($HC126))),HD$5*LEN($HC126)+1,LEN($HC126)))</f>
        <v/>
      </c>
      <c r="HE126" t="str">
        <f t="shared" ca="1" si="495"/>
        <v/>
      </c>
      <c r="HF126" t="str">
        <f t="shared" ca="1" si="495"/>
        <v/>
      </c>
      <c r="HG126" t="str">
        <f ca="1">_xlfn.IFNA(IF(INDEX('Tabela kolorów'!$A$1:$AP$42,MATCH(HD126,'Tabela kolorów'!$A$1:$AP$1,0),MATCH(HE126,'Tabela kolorów'!$A$1:$A$42,0))=1,"+","-"),"")</f>
        <v/>
      </c>
      <c r="HH126" s="1" t="str">
        <f ca="1">_xlfn.IFNA(IF(INDEX('Tabela kolorów'!$A$1:$AP$42,MATCH(HD126,'Tabela kolorów'!$A$1:$AP$1,0),MATCH(HF126,'Tabela kolorów'!$A$1:$A$42,0))=1,"+","-"),"")</f>
        <v/>
      </c>
      <c r="HI126" s="1" t="str">
        <f ca="1">_xlfn.IFNA(IF(INDEX('Tabela kolorów'!$A$1:$AP$42,MATCH(HE126,'Tabela kolorów'!$A$1:$AP$1,0),MATCH(HF126,'Tabela kolorów'!$A$1:$A$42,0))=1,"+","-"),"")</f>
        <v/>
      </c>
      <c r="HJ126" t="str">
        <f t="shared" ca="1" si="376"/>
        <v/>
      </c>
      <c r="HK126" t="str">
        <f t="shared" ca="1" si="450"/>
        <v/>
      </c>
      <c r="HL126" t="str">
        <f t="shared" ca="1" si="451"/>
        <v/>
      </c>
      <c r="IJ126">
        <v>16</v>
      </c>
      <c r="IK126" t="str">
        <f t="shared" ca="1" si="490"/>
        <v/>
      </c>
      <c r="IL126" t="str">
        <f ca="1">_xlfn.IFNA(IF(VLOOKUP($IK126,Tabela1[#All],6,FALSE)&lt;&gt;0,VLOOKUP($IK126,Tabela1[#All],6,FALSE),""),"")</f>
        <v/>
      </c>
      <c r="IM126" t="str">
        <f ca="1">_xlfn.IFNA(IF(VLOOKUP($IK126,Tabela1[#All],7,FALSE)&lt;&gt;0,VLOOKUP($IK126,Tabela1[#All],7,FALSE),""),"")</f>
        <v/>
      </c>
      <c r="IN126" t="str">
        <f ca="1">_xlfn.IFNA(IF(VLOOKUP($IK126,Tabela1[#All],8,FALSE)&lt;&gt;0,VLOOKUP($IK126,Tabela1[#All],8,FALSE),""),"")</f>
        <v/>
      </c>
      <c r="IO126" t="str">
        <f ca="1">_xlfn.IFNA(IF(VLOOKUP($IK126,Tabela1[#All],10,FALSE)&lt;&gt;"0",VLOOKUP($IK126,Tabela1[#All],10,FALSE),""),"")</f>
        <v/>
      </c>
      <c r="IP126" t="str">
        <f t="shared" ca="1" si="452"/>
        <v/>
      </c>
      <c r="IQ126" t="str">
        <f t="shared" ca="1" si="453"/>
        <v/>
      </c>
      <c r="IR126" t="str">
        <f t="shared" ca="1" si="454"/>
        <v/>
      </c>
      <c r="IS126" t="str">
        <f t="shared" ca="1" si="455"/>
        <v/>
      </c>
      <c r="IT126" t="str">
        <f t="shared" ca="1" si="456"/>
        <v/>
      </c>
      <c r="IU126" t="str">
        <f t="shared" ca="1" si="457"/>
        <v/>
      </c>
      <c r="IV126" t="str">
        <f t="shared" ca="1" si="458"/>
        <v/>
      </c>
      <c r="IW126" t="str">
        <f t="shared" ca="1" si="361"/>
        <v/>
      </c>
      <c r="IX126" t="str">
        <f t="shared" ref="IX126:IZ145" ca="1" si="496">TRIM(MID(SUBSTITUTE($IW126,";",REPT(" ",LEN($IW126))),IX$5*LEN($IW126)+1,LEN($IW126)))</f>
        <v/>
      </c>
      <c r="IY126" t="str">
        <f t="shared" ca="1" si="496"/>
        <v/>
      </c>
      <c r="IZ126" t="str">
        <f t="shared" ca="1" si="496"/>
        <v/>
      </c>
      <c r="JA126" t="str">
        <f ca="1">_xlfn.IFNA(IF(INDEX('Tabela kolorów'!$A$1:$AP$42,MATCH(IX126,'Tabela kolorów'!$A$1:$AP$1,0),MATCH(IY126,'Tabela kolorów'!$A$1:$A$42,0))=1,"+","-"),"")</f>
        <v/>
      </c>
      <c r="JB126" s="1" t="str">
        <f ca="1">_xlfn.IFNA(IF(INDEX('Tabela kolorów'!$A$1:$AP$42,MATCH(IX126,'Tabela kolorów'!$A$1:$AP$1,0),MATCH(IZ126,'Tabela kolorów'!$A$1:$A$42,0))=1,"+","-"),"")</f>
        <v/>
      </c>
      <c r="JC126" s="1" t="str">
        <f ca="1">_xlfn.IFNA(IF(INDEX('Tabela kolorów'!$A$1:$AP$42,MATCH(IY126,'Tabela kolorów'!$A$1:$AP$1,0),MATCH(IZ126,'Tabela kolorów'!$A$1:$A$42,0))=1,"+","-"),"")</f>
        <v/>
      </c>
      <c r="JD126" t="str">
        <f t="shared" ca="1" si="377"/>
        <v/>
      </c>
      <c r="JE126" t="str">
        <f t="shared" ca="1" si="459"/>
        <v/>
      </c>
      <c r="JF126" t="str">
        <f t="shared" ca="1" si="460"/>
        <v/>
      </c>
      <c r="KD126">
        <v>16</v>
      </c>
      <c r="KE126" t="str">
        <f t="shared" ca="1" si="491"/>
        <v/>
      </c>
      <c r="KF126" t="str">
        <f ca="1">_xlfn.IFNA(IF(VLOOKUP($KE126,Tabela1[#All],6,FALSE)&lt;&gt;0,VLOOKUP($KE126,Tabela1[#All],6,FALSE),""),"")</f>
        <v/>
      </c>
      <c r="KG126" t="str">
        <f ca="1">_xlfn.IFNA(IF(VLOOKUP($KE126,Tabela1[#All],7,FALSE)&lt;&gt;0,VLOOKUP($KE126,Tabela1[#All],7,FALSE),""),"")</f>
        <v/>
      </c>
      <c r="KH126" t="str">
        <f ca="1">_xlfn.IFNA(IF(VLOOKUP($KE126,Tabela1[#All],8,FALSE)&lt;&gt;0,VLOOKUP($KE126,Tabela1[#All],8,FALSE),""),"")</f>
        <v/>
      </c>
      <c r="KI126" t="str">
        <f ca="1">_xlfn.IFNA(IF(VLOOKUP($KE126,Tabela1[#All],10,FALSE)&lt;&gt;"0",VLOOKUP($KE126,Tabela1[#All],10,FALSE),""),"")</f>
        <v/>
      </c>
      <c r="KJ126" t="str">
        <f t="shared" ca="1" si="467"/>
        <v/>
      </c>
      <c r="KK126" t="str">
        <f t="shared" ca="1" si="468"/>
        <v/>
      </c>
      <c r="KL126" t="str">
        <f t="shared" ca="1" si="469"/>
        <v/>
      </c>
      <c r="KM126" t="str">
        <f t="shared" ca="1" si="461"/>
        <v/>
      </c>
      <c r="KN126" t="str">
        <f t="shared" ca="1" si="462"/>
        <v/>
      </c>
      <c r="KO126" t="str">
        <f t="shared" ca="1" si="463"/>
        <v/>
      </c>
      <c r="KP126" t="str">
        <f t="shared" ca="1" si="464"/>
        <v/>
      </c>
      <c r="KQ126" t="str">
        <f t="shared" ca="1" si="365"/>
        <v/>
      </c>
      <c r="KR126" t="str">
        <f t="shared" ref="KR126:KT145" ca="1" si="497">TRIM(MID(SUBSTITUTE($KQ126,";",REPT(" ",LEN($IW126))),KR$5*LEN($IW126)+1,LEN($IW126)))</f>
        <v/>
      </c>
      <c r="KS126" t="str">
        <f t="shared" ca="1" si="497"/>
        <v/>
      </c>
      <c r="KT126" t="str">
        <f t="shared" ca="1" si="497"/>
        <v/>
      </c>
      <c r="KU126" t="str">
        <f ca="1">_xlfn.IFNA(IF(INDEX('Tabela kolorów'!$A$1:$AP$42,MATCH(KR126,'Tabela kolorów'!$A$1:$AP$1,0),MATCH(KS126,'Tabela kolorów'!$A$1:$A$42,0))=1,"+","-"),"")</f>
        <v/>
      </c>
      <c r="KV126" s="1" t="str">
        <f ca="1">_xlfn.IFNA(IF(INDEX('Tabela kolorów'!$A$1:$AP$42,MATCH(KR126,'Tabela kolorów'!$A$1:$AP$1,0),MATCH(KT126,'Tabela kolorów'!$A$1:$A$42,0))=1,"+","-"),"")</f>
        <v/>
      </c>
      <c r="KW126" s="1" t="str">
        <f ca="1">_xlfn.IFNA(IF(INDEX('Tabela kolorów'!$A$1:$AP$42,MATCH(KS126,'Tabela kolorów'!$A$1:$AP$1,0),MATCH(KT126,'Tabela kolorów'!$A$1:$A$42,0))=1,"+","-"),"")</f>
        <v/>
      </c>
      <c r="KX126" t="str">
        <f t="shared" ca="1" si="380"/>
        <v/>
      </c>
      <c r="KY126" t="str">
        <f t="shared" ca="1" si="465"/>
        <v/>
      </c>
      <c r="KZ126" t="str">
        <f t="shared" ca="1" si="466"/>
        <v/>
      </c>
    </row>
    <row r="127" spans="12:312" x14ac:dyDescent="0.3">
      <c r="L127" s="679">
        <v>15</v>
      </c>
      <c r="N127" s="672" t="str">
        <f>_xlfn.IFNA(IF(VLOOKUP($M127,Tabela1[#All],6,FALSE)&lt;&gt;0,VLOOKUP($M127,Tabela1[#All],6,FALSE),""),"")</f>
        <v/>
      </c>
      <c r="O127" s="672" t="str">
        <f>_xlfn.IFNA(IF(VLOOKUP($M127,Tabela1[#All],7,FALSE)&lt;&gt;0,VLOOKUP($M127,Tabela1[#All],7,FALSE),""),"")</f>
        <v/>
      </c>
      <c r="P127" s="672" t="str">
        <f>_xlfn.IFNA(IF(VLOOKUP($M127,Tabela1[#All],8,FALSE)&lt;&gt;0,VLOOKUP($M127,Tabela1[#All],8,FALSE),""),"")</f>
        <v/>
      </c>
      <c r="Q127" s="684" t="str">
        <f>_xlfn.IFNA(IF(VLOOKUP($M127,Tabela1[#All],10,FALSE)&lt;&gt;"0",VLOOKUP($M127,Tabela1[#All],10,FALSE),""),"")</f>
        <v/>
      </c>
      <c r="R127" s="686" t="str">
        <f t="shared" si="470"/>
        <v/>
      </c>
      <c r="S127" s="672" t="str">
        <f t="shared" si="471"/>
        <v/>
      </c>
      <c r="T127" s="672" t="str">
        <f t="shared" si="472"/>
        <v/>
      </c>
      <c r="U127" s="672" t="str">
        <f t="shared" si="473"/>
        <v/>
      </c>
      <c r="V127" s="672" t="str">
        <f t="shared" si="474"/>
        <v/>
      </c>
      <c r="W127" s="672" t="str">
        <f t="shared" si="475"/>
        <v/>
      </c>
      <c r="X127" s="687" t="str">
        <f t="shared" si="476"/>
        <v/>
      </c>
      <c r="Y127" s="686" t="str">
        <f t="shared" si="378"/>
        <v/>
      </c>
      <c r="Z127" s="672" t="str">
        <f t="shared" si="485"/>
        <v/>
      </c>
      <c r="AA127" s="672" t="str">
        <f t="shared" si="485"/>
        <v/>
      </c>
      <c r="AB127" s="679" t="str">
        <f t="shared" si="485"/>
        <v/>
      </c>
      <c r="AC127" s="685" t="str">
        <f>_xlfn.IFNA(IF(INDEX('Tabela kolorów'!$A$1:$AP$42,MATCH(Z127,'Tabela kolorów'!$A$1:$AP$1,0),MATCH(AA127,'Tabela kolorów'!$A$1:$A$42,0))=1,"+","-"),"")</f>
        <v/>
      </c>
      <c r="AD127" s="10" t="str">
        <f>_xlfn.IFNA(IF(INDEX('Tabela kolorów'!$A$1:$AP$42,MATCH(Z127,'Tabela kolorów'!$A$1:$AP$1,0),MATCH(AB127,'Tabela kolorów'!$A$1:$A$42,0))=1,"+","-"),"")</f>
        <v/>
      </c>
      <c r="AE127" s="10" t="str">
        <f>_xlfn.IFNA(IF(INDEX('Tabela kolorów'!$A$1:$AP$42,MATCH(AA127,'Tabela kolorów'!$A$1:$AP$1,0),MATCH(AB127,'Tabela kolorów'!$A$1:$A$42,0))=1,"+","-"),"")</f>
        <v/>
      </c>
      <c r="AF127" s="679" t="str">
        <f t="shared" si="379"/>
        <v/>
      </c>
      <c r="AG127" s="688" t="str">
        <f t="shared" si="477"/>
        <v/>
      </c>
      <c r="AH127" s="701" t="str">
        <f t="shared" si="478"/>
        <v/>
      </c>
      <c r="BG127" s="392"/>
      <c r="BH127">
        <v>17</v>
      </c>
      <c r="BI127" t="str">
        <f t="shared" ca="1" si="486"/>
        <v/>
      </c>
      <c r="BJ127" t="str">
        <f ca="1">_xlfn.IFNA(IF(VLOOKUP($BI127,Tabela1[#All],6,FALSE)&lt;&gt;0,VLOOKUP($BI127,Tabela1[#All],6,FALSE),""),"")</f>
        <v/>
      </c>
      <c r="BK127" t="str">
        <f ca="1">_xlfn.IFNA(IF(VLOOKUP($BI127,Tabela1[#All],7,FALSE)&lt;&gt;0,VLOOKUP($BI127,Tabela1[#All],7,FALSE),""),"")</f>
        <v/>
      </c>
      <c r="BL127" t="str">
        <f ca="1">_xlfn.IFNA(IF(VLOOKUP($BI127,Tabela1[#All],8,FALSE)&lt;&gt;0,VLOOKUP($BI127,Tabela1[#All],8,FALSE),""),"")</f>
        <v/>
      </c>
      <c r="BM127" t="str">
        <f ca="1">_xlfn.IFNA(IF(VLOOKUP($BI127,Tabela1[#All],10,FALSE)&lt;&gt;"0",VLOOKUP($BI127,Tabela1[#All],10,FALSE),""),"")</f>
        <v/>
      </c>
      <c r="BN127" t="str">
        <f t="shared" ca="1" si="416"/>
        <v/>
      </c>
      <c r="BO127" t="str">
        <f t="shared" ca="1" si="417"/>
        <v/>
      </c>
      <c r="BP127" t="str">
        <f t="shared" ca="1" si="418"/>
        <v/>
      </c>
      <c r="BQ127" t="str">
        <f t="shared" ca="1" si="419"/>
        <v/>
      </c>
      <c r="BR127" t="str">
        <f t="shared" ca="1" si="420"/>
        <v/>
      </c>
      <c r="BS127" t="str">
        <f t="shared" ca="1" si="421"/>
        <v/>
      </c>
      <c r="BT127" t="str">
        <f t="shared" ca="1" si="422"/>
        <v/>
      </c>
      <c r="BU127" t="str">
        <f t="shared" ca="1" si="356"/>
        <v/>
      </c>
      <c r="BV127" t="str">
        <f t="shared" ca="1" si="492"/>
        <v/>
      </c>
      <c r="BW127" t="str">
        <f t="shared" ca="1" si="492"/>
        <v/>
      </c>
      <c r="BX127" t="str">
        <f t="shared" ca="1" si="492"/>
        <v/>
      </c>
      <c r="BY127" t="str">
        <f ca="1">_xlfn.IFNA(IF(INDEX('Tabela kolorów'!$A$1:$AP$42,MATCH(BV127,'Tabela kolorów'!$A$1:$AP$1,0),MATCH(BW127,'Tabela kolorów'!$A$1:$A$42,0))=1,"+","-"),"")</f>
        <v/>
      </c>
      <c r="BZ127" s="1" t="str">
        <f ca="1">_xlfn.IFNA(IF(INDEX('Tabela kolorów'!$A$1:$AP$42,MATCH(BV127,'Tabela kolorów'!$A$1:$AP$1,0),MATCH(BX127,'Tabela kolorów'!$A$1:$A$42,0))=1,"+","-"),"")</f>
        <v/>
      </c>
      <c r="CA127" s="1" t="str">
        <f ca="1">_xlfn.IFNA(IF(INDEX('Tabela kolorów'!$A$1:$AP$42,MATCH(BW127,'Tabela kolorów'!$A$1:$AP$1,0),MATCH(BX127,'Tabela kolorów'!$A$1:$A$42,0))=1,"+","-"),"")</f>
        <v/>
      </c>
      <c r="CB127" t="str">
        <f t="shared" ca="1" si="357"/>
        <v/>
      </c>
      <c r="CC127" t="str">
        <f t="shared" ca="1" si="423"/>
        <v/>
      </c>
      <c r="CD127" t="str">
        <f t="shared" ca="1" si="424"/>
        <v/>
      </c>
      <c r="DB127">
        <v>17</v>
      </c>
      <c r="DC127" t="str">
        <f t="shared" ca="1" si="487"/>
        <v/>
      </c>
      <c r="DD127" t="str">
        <f ca="1">_xlfn.IFNA(IF(VLOOKUP($DC127,Tabela1[#All],6,FALSE)&lt;&gt;0,VLOOKUP($DC127,Tabela1[#All],6,FALSE),""),"")</f>
        <v/>
      </c>
      <c r="DE127" t="str">
        <f ca="1">_xlfn.IFNA(IF(VLOOKUP($DC127,Tabela1[#All],7,FALSE)&lt;&gt;0,VLOOKUP($DC127,Tabela1[#All],7,FALSE),""),"")</f>
        <v/>
      </c>
      <c r="DF127" t="str">
        <f ca="1">_xlfn.IFNA(IF(VLOOKUP($DC127,Tabela1[#All],8,FALSE)&lt;&gt;0,VLOOKUP($DC127,Tabela1[#All],8,FALSE),""),"")</f>
        <v/>
      </c>
      <c r="DG127" t="str">
        <f ca="1">_xlfn.IFNA(IF(VLOOKUP($DC127,Tabela1[#All],10,FALSE)&lt;&gt;"0",VLOOKUP($DC127,Tabela1[#All],10,FALSE),""),"")</f>
        <v/>
      </c>
      <c r="DH127" t="str">
        <f t="shared" ca="1" si="425"/>
        <v/>
      </c>
      <c r="DI127" t="str">
        <f t="shared" ca="1" si="426"/>
        <v/>
      </c>
      <c r="DJ127" t="str">
        <f t="shared" ca="1" si="427"/>
        <v/>
      </c>
      <c r="DK127" t="str">
        <f t="shared" ca="1" si="428"/>
        <v/>
      </c>
      <c r="DL127" t="str">
        <f t="shared" ca="1" si="429"/>
        <v/>
      </c>
      <c r="DM127" t="str">
        <f t="shared" ca="1" si="430"/>
        <v/>
      </c>
      <c r="DN127" t="str">
        <f t="shared" ca="1" si="431"/>
        <v/>
      </c>
      <c r="DO127" t="str">
        <f t="shared" ca="1" si="382"/>
        <v/>
      </c>
      <c r="DP127" t="str">
        <f t="shared" ca="1" si="493"/>
        <v/>
      </c>
      <c r="DQ127" t="str">
        <f t="shared" ca="1" si="493"/>
        <v/>
      </c>
      <c r="DR127" t="str">
        <f t="shared" ca="1" si="493"/>
        <v/>
      </c>
      <c r="DS127" t="str">
        <f ca="1">_xlfn.IFNA(IF(INDEX('Tabela kolorów'!$A$1:$AP$42,MATCH(DP127,'Tabela kolorów'!$A$1:$AP$1,0),MATCH(DQ127,'Tabela kolorów'!$A$1:$A$42,0))=1,"+","-"),"")</f>
        <v/>
      </c>
      <c r="DT127" s="1" t="str">
        <f ca="1">_xlfn.IFNA(IF(INDEX('Tabela kolorów'!$A$1:$AP$42,MATCH(DP127,'Tabela kolorów'!$A$1:$AP$1,0),MATCH(DR127,'Tabela kolorów'!$A$1:$A$42,0))=1,"+","-"),"")</f>
        <v/>
      </c>
      <c r="DU127" s="1" t="str">
        <f ca="1">_xlfn.IFNA(IF(INDEX('Tabela kolorów'!$A$1:$AP$42,MATCH(DQ127,'Tabela kolorów'!$A$1:$AP$1,0),MATCH(DR127,'Tabela kolorów'!$A$1:$A$42,0))=1,"+","-"),"")</f>
        <v/>
      </c>
      <c r="DV127" t="str">
        <f t="shared" ca="1" si="358"/>
        <v/>
      </c>
      <c r="DW127" t="str">
        <f t="shared" ca="1" si="432"/>
        <v/>
      </c>
      <c r="DX127" t="str">
        <f t="shared" ca="1" si="433"/>
        <v/>
      </c>
      <c r="EV127">
        <v>17</v>
      </c>
      <c r="EW127" t="str">
        <f t="shared" ca="1" si="488"/>
        <v/>
      </c>
      <c r="EX127" t="str">
        <f ca="1">_xlfn.IFNA(IF(VLOOKUP($EW127,Tabela1[#All],6,FALSE)&lt;&gt;0,VLOOKUP($EW127,Tabela1[#All],6,FALSE),""),"")</f>
        <v/>
      </c>
      <c r="EY127" t="str">
        <f ca="1">_xlfn.IFNA(IF(VLOOKUP($EW127,Tabela1[#All],7,FALSE)&lt;&gt;0,VLOOKUP($EW127,Tabela1[#All],7,FALSE),""),"")</f>
        <v/>
      </c>
      <c r="EZ127" t="str">
        <f ca="1">_xlfn.IFNA(IF(VLOOKUP($EW127,Tabela1[#All],8,FALSE)&lt;&gt;0,VLOOKUP($EW127,Tabela1[#All],8,FALSE),""),"")</f>
        <v/>
      </c>
      <c r="FA127" t="str">
        <f ca="1">_xlfn.IFNA(IF(VLOOKUP($EW127,Tabela1[#All],10,FALSE)&lt;&gt;"0",VLOOKUP($EW127,Tabela1[#All],10,FALSE),""),"")</f>
        <v/>
      </c>
      <c r="FB127" t="str">
        <f t="shared" ca="1" si="434"/>
        <v/>
      </c>
      <c r="FC127" t="str">
        <f t="shared" ca="1" si="435"/>
        <v/>
      </c>
      <c r="FD127" t="str">
        <f t="shared" ca="1" si="436"/>
        <v/>
      </c>
      <c r="FE127" t="str">
        <f t="shared" ca="1" si="437"/>
        <v/>
      </c>
      <c r="FF127" t="str">
        <f t="shared" ca="1" si="438"/>
        <v/>
      </c>
      <c r="FG127" t="str">
        <f t="shared" ca="1" si="439"/>
        <v/>
      </c>
      <c r="FH127" t="str">
        <f t="shared" ca="1" si="440"/>
        <v/>
      </c>
      <c r="FI127" t="str">
        <f t="shared" ca="1" si="359"/>
        <v/>
      </c>
      <c r="FJ127" t="str">
        <f t="shared" ca="1" si="494"/>
        <v/>
      </c>
      <c r="FK127" t="str">
        <f t="shared" ca="1" si="494"/>
        <v/>
      </c>
      <c r="FL127" t="str">
        <f t="shared" ca="1" si="494"/>
        <v/>
      </c>
      <c r="FM127" t="str">
        <f ca="1">_xlfn.IFNA(IF(INDEX('Tabela kolorów'!$A$1:$AP$42,MATCH(FJ127,'Tabela kolorów'!$A$1:$AP$1,0),MATCH(FK127,'Tabela kolorów'!$A$1:$A$42,0))=1,"+","-"),"")</f>
        <v/>
      </c>
      <c r="FN127" s="1" t="str">
        <f ca="1">_xlfn.IFNA(IF(INDEX('Tabela kolorów'!$A$1:$AP$42,MATCH(FJ127,'Tabela kolorów'!$A$1:$AP$1,0),MATCH(FL127,'Tabela kolorów'!$A$1:$A$42,0))=1,"+","-"),"")</f>
        <v/>
      </c>
      <c r="FO127" s="1" t="str">
        <f ca="1">_xlfn.IFNA(IF(INDEX('Tabela kolorów'!$A$1:$AP$42,MATCH(FK127,'Tabela kolorów'!$A$1:$AP$1,0),MATCH(FL127,'Tabela kolorów'!$A$1:$A$42,0))=1,"+","-"),"")</f>
        <v/>
      </c>
      <c r="FP127" t="str">
        <f t="shared" ca="1" si="375"/>
        <v/>
      </c>
      <c r="FQ127" t="str">
        <f t="shared" ca="1" si="441"/>
        <v/>
      </c>
      <c r="FR127" t="str">
        <f t="shared" ca="1" si="442"/>
        <v/>
      </c>
      <c r="GP127">
        <v>17</v>
      </c>
      <c r="GQ127" t="str">
        <f t="shared" ca="1" si="489"/>
        <v/>
      </c>
      <c r="GR127" t="str">
        <f ca="1">_xlfn.IFNA(IF(VLOOKUP($GQ127,Tabela1[#All],6,FALSE)&lt;&gt;0,VLOOKUP($GQ127,Tabela1[#All],6,FALSE),""),"")</f>
        <v/>
      </c>
      <c r="GS127" t="str">
        <f ca="1">_xlfn.IFNA(IF(VLOOKUP($GQ127,Tabela1[#All],7,FALSE)&lt;&gt;0,VLOOKUP($GQ127,Tabela1[#All],7,FALSE),""),"")</f>
        <v/>
      </c>
      <c r="GT127" t="str">
        <f ca="1">_xlfn.IFNA(IF(VLOOKUP($GQ127,Tabela1[#All],8,FALSE)&lt;&gt;0,VLOOKUP($GQ127,Tabela1[#All],8,FALSE),""),"")</f>
        <v/>
      </c>
      <c r="GU127" t="str">
        <f ca="1">_xlfn.IFNA(IF(VLOOKUP($GQ127,Tabela1[#All],10,FALSE)&lt;&gt;"0",VLOOKUP($GQ127,Tabela1[#All],10,FALSE),""),"")</f>
        <v/>
      </c>
      <c r="GV127" t="str">
        <f t="shared" ca="1" si="443"/>
        <v/>
      </c>
      <c r="GW127" t="str">
        <f t="shared" ca="1" si="444"/>
        <v/>
      </c>
      <c r="GX127" t="str">
        <f t="shared" ca="1" si="445"/>
        <v/>
      </c>
      <c r="GY127" t="str">
        <f t="shared" ca="1" si="446"/>
        <v/>
      </c>
      <c r="GZ127" t="str">
        <f t="shared" ca="1" si="447"/>
        <v/>
      </c>
      <c r="HA127" t="str">
        <f t="shared" ca="1" si="448"/>
        <v/>
      </c>
      <c r="HB127" t="str">
        <f t="shared" ca="1" si="449"/>
        <v/>
      </c>
      <c r="HC127" t="str">
        <f t="shared" ca="1" si="360"/>
        <v/>
      </c>
      <c r="HD127" t="str">
        <f t="shared" ca="1" si="495"/>
        <v/>
      </c>
      <c r="HE127" t="str">
        <f t="shared" ca="1" si="495"/>
        <v/>
      </c>
      <c r="HF127" t="str">
        <f t="shared" ca="1" si="495"/>
        <v/>
      </c>
      <c r="HG127" t="str">
        <f ca="1">_xlfn.IFNA(IF(INDEX('Tabela kolorów'!$A$1:$AP$42,MATCH(HD127,'Tabela kolorów'!$A$1:$AP$1,0),MATCH(HE127,'Tabela kolorów'!$A$1:$A$42,0))=1,"+","-"),"")</f>
        <v/>
      </c>
      <c r="HH127" s="1" t="str">
        <f ca="1">_xlfn.IFNA(IF(INDEX('Tabela kolorów'!$A$1:$AP$42,MATCH(HD127,'Tabela kolorów'!$A$1:$AP$1,0),MATCH(HF127,'Tabela kolorów'!$A$1:$A$42,0))=1,"+","-"),"")</f>
        <v/>
      </c>
      <c r="HI127" s="1" t="str">
        <f ca="1">_xlfn.IFNA(IF(INDEX('Tabela kolorów'!$A$1:$AP$42,MATCH(HE127,'Tabela kolorów'!$A$1:$AP$1,0),MATCH(HF127,'Tabela kolorów'!$A$1:$A$42,0))=1,"+","-"),"")</f>
        <v/>
      </c>
      <c r="HJ127" t="str">
        <f t="shared" ca="1" si="376"/>
        <v/>
      </c>
      <c r="HK127" t="str">
        <f t="shared" ca="1" si="450"/>
        <v/>
      </c>
      <c r="HL127" t="str">
        <f t="shared" ca="1" si="451"/>
        <v/>
      </c>
      <c r="IJ127">
        <v>17</v>
      </c>
      <c r="IK127" t="str">
        <f t="shared" ca="1" si="490"/>
        <v/>
      </c>
      <c r="IL127" t="str">
        <f ca="1">_xlfn.IFNA(IF(VLOOKUP($IK127,Tabela1[#All],6,FALSE)&lt;&gt;0,VLOOKUP($IK127,Tabela1[#All],6,FALSE),""),"")</f>
        <v/>
      </c>
      <c r="IM127" t="str">
        <f ca="1">_xlfn.IFNA(IF(VLOOKUP($IK127,Tabela1[#All],7,FALSE)&lt;&gt;0,VLOOKUP($IK127,Tabela1[#All],7,FALSE),""),"")</f>
        <v/>
      </c>
      <c r="IN127" t="str">
        <f ca="1">_xlfn.IFNA(IF(VLOOKUP($IK127,Tabela1[#All],8,FALSE)&lt;&gt;0,VLOOKUP($IK127,Tabela1[#All],8,FALSE),""),"")</f>
        <v/>
      </c>
      <c r="IO127" t="str">
        <f ca="1">_xlfn.IFNA(IF(VLOOKUP($IK127,Tabela1[#All],10,FALSE)&lt;&gt;"0",VLOOKUP($IK127,Tabela1[#All],10,FALSE),""),"")</f>
        <v/>
      </c>
      <c r="IP127" t="str">
        <f t="shared" ca="1" si="452"/>
        <v/>
      </c>
      <c r="IQ127" t="str">
        <f t="shared" ca="1" si="453"/>
        <v/>
      </c>
      <c r="IR127" t="str">
        <f t="shared" ca="1" si="454"/>
        <v/>
      </c>
      <c r="IS127" t="str">
        <f t="shared" ca="1" si="455"/>
        <v/>
      </c>
      <c r="IT127" t="str">
        <f t="shared" ca="1" si="456"/>
        <v/>
      </c>
      <c r="IU127" t="str">
        <f t="shared" ca="1" si="457"/>
        <v/>
      </c>
      <c r="IV127" t="str">
        <f t="shared" ca="1" si="458"/>
        <v/>
      </c>
      <c r="IW127" t="str">
        <f t="shared" ca="1" si="361"/>
        <v/>
      </c>
      <c r="IX127" t="str">
        <f t="shared" ca="1" si="496"/>
        <v/>
      </c>
      <c r="IY127" t="str">
        <f t="shared" ca="1" si="496"/>
        <v/>
      </c>
      <c r="IZ127" t="str">
        <f t="shared" ca="1" si="496"/>
        <v/>
      </c>
      <c r="JA127" t="str">
        <f ca="1">_xlfn.IFNA(IF(INDEX('Tabela kolorów'!$A$1:$AP$42,MATCH(IX127,'Tabela kolorów'!$A$1:$AP$1,0),MATCH(IY127,'Tabela kolorów'!$A$1:$A$42,0))=1,"+","-"),"")</f>
        <v/>
      </c>
      <c r="JB127" s="1" t="str">
        <f ca="1">_xlfn.IFNA(IF(INDEX('Tabela kolorów'!$A$1:$AP$42,MATCH(IX127,'Tabela kolorów'!$A$1:$AP$1,0),MATCH(IZ127,'Tabela kolorów'!$A$1:$A$42,0))=1,"+","-"),"")</f>
        <v/>
      </c>
      <c r="JC127" s="1" t="str">
        <f ca="1">_xlfn.IFNA(IF(INDEX('Tabela kolorów'!$A$1:$AP$42,MATCH(IY127,'Tabela kolorów'!$A$1:$AP$1,0),MATCH(IZ127,'Tabela kolorów'!$A$1:$A$42,0))=1,"+","-"),"")</f>
        <v/>
      </c>
      <c r="JD127" t="str">
        <f t="shared" ca="1" si="377"/>
        <v/>
      </c>
      <c r="JE127" t="str">
        <f t="shared" ca="1" si="459"/>
        <v/>
      </c>
      <c r="JF127" t="str">
        <f t="shared" ca="1" si="460"/>
        <v/>
      </c>
      <c r="KD127">
        <v>17</v>
      </c>
      <c r="KE127" t="str">
        <f t="shared" ca="1" si="491"/>
        <v/>
      </c>
      <c r="KF127" t="str">
        <f ca="1">_xlfn.IFNA(IF(VLOOKUP($KE127,Tabela1[#All],6,FALSE)&lt;&gt;0,VLOOKUP($KE127,Tabela1[#All],6,FALSE),""),"")</f>
        <v/>
      </c>
      <c r="KG127" t="str">
        <f ca="1">_xlfn.IFNA(IF(VLOOKUP($KE127,Tabela1[#All],7,FALSE)&lt;&gt;0,VLOOKUP($KE127,Tabela1[#All],7,FALSE),""),"")</f>
        <v/>
      </c>
      <c r="KH127" t="str">
        <f ca="1">_xlfn.IFNA(IF(VLOOKUP($KE127,Tabela1[#All],8,FALSE)&lt;&gt;0,VLOOKUP($KE127,Tabela1[#All],8,FALSE),""),"")</f>
        <v/>
      </c>
      <c r="KI127" t="str">
        <f ca="1">_xlfn.IFNA(IF(VLOOKUP($KE127,Tabela1[#All],10,FALSE)&lt;&gt;"0",VLOOKUP($KE127,Tabela1[#All],10,FALSE),""),"")</f>
        <v/>
      </c>
      <c r="KJ127" t="str">
        <f t="shared" ca="1" si="467"/>
        <v/>
      </c>
      <c r="KK127" t="str">
        <f t="shared" ca="1" si="468"/>
        <v/>
      </c>
      <c r="KL127" t="str">
        <f t="shared" ca="1" si="469"/>
        <v/>
      </c>
      <c r="KM127" t="str">
        <f t="shared" ca="1" si="461"/>
        <v/>
      </c>
      <c r="KN127" t="str">
        <f t="shared" ca="1" si="462"/>
        <v/>
      </c>
      <c r="KO127" t="str">
        <f t="shared" ca="1" si="463"/>
        <v/>
      </c>
      <c r="KP127" t="str">
        <f t="shared" ca="1" si="464"/>
        <v/>
      </c>
      <c r="KQ127" t="str">
        <f t="shared" ca="1" si="365"/>
        <v/>
      </c>
      <c r="KR127" t="str">
        <f t="shared" ca="1" si="497"/>
        <v/>
      </c>
      <c r="KS127" t="str">
        <f t="shared" ca="1" si="497"/>
        <v/>
      </c>
      <c r="KT127" t="str">
        <f t="shared" ca="1" si="497"/>
        <v/>
      </c>
      <c r="KU127" t="str">
        <f ca="1">_xlfn.IFNA(IF(INDEX('Tabela kolorów'!$A$1:$AP$42,MATCH(KR127,'Tabela kolorów'!$A$1:$AP$1,0),MATCH(KS127,'Tabela kolorów'!$A$1:$A$42,0))=1,"+","-"),"")</f>
        <v/>
      </c>
      <c r="KV127" s="1" t="str">
        <f ca="1">_xlfn.IFNA(IF(INDEX('Tabela kolorów'!$A$1:$AP$42,MATCH(KR127,'Tabela kolorów'!$A$1:$AP$1,0),MATCH(KT127,'Tabela kolorów'!$A$1:$A$42,0))=1,"+","-"),"")</f>
        <v/>
      </c>
      <c r="KW127" s="1" t="str">
        <f ca="1">_xlfn.IFNA(IF(INDEX('Tabela kolorów'!$A$1:$AP$42,MATCH(KS127,'Tabela kolorów'!$A$1:$AP$1,0),MATCH(KT127,'Tabela kolorów'!$A$1:$A$42,0))=1,"+","-"),"")</f>
        <v/>
      </c>
      <c r="KX127" t="str">
        <f t="shared" ca="1" si="380"/>
        <v/>
      </c>
      <c r="KY127" t="str">
        <f t="shared" ca="1" si="465"/>
        <v/>
      </c>
      <c r="KZ127" t="str">
        <f t="shared" ca="1" si="466"/>
        <v/>
      </c>
    </row>
    <row r="128" spans="12:312" x14ac:dyDescent="0.3">
      <c r="L128" s="679">
        <v>16</v>
      </c>
      <c r="N128" s="672" t="str">
        <f>_xlfn.IFNA(IF(VLOOKUP($M128,Tabela1[#All],6,FALSE)&lt;&gt;0,VLOOKUP($M128,Tabela1[#All],6,FALSE),""),"")</f>
        <v/>
      </c>
      <c r="O128" s="672" t="str">
        <f>_xlfn.IFNA(IF(VLOOKUP($M128,Tabela1[#All],7,FALSE)&lt;&gt;0,VLOOKUP($M128,Tabela1[#All],7,FALSE),""),"")</f>
        <v/>
      </c>
      <c r="P128" s="672" t="str">
        <f>_xlfn.IFNA(IF(VLOOKUP($M128,Tabela1[#All],8,FALSE)&lt;&gt;0,VLOOKUP($M128,Tabela1[#All],8,FALSE),""),"")</f>
        <v/>
      </c>
      <c r="Q128" s="684" t="str">
        <f>_xlfn.IFNA(IF(VLOOKUP($M128,Tabela1[#All],10,FALSE)&lt;&gt;"0",VLOOKUP($M128,Tabela1[#All],10,FALSE),""),"")</f>
        <v/>
      </c>
      <c r="R128" s="686" t="str">
        <f t="shared" si="470"/>
        <v/>
      </c>
      <c r="S128" s="672" t="str">
        <f t="shared" si="471"/>
        <v/>
      </c>
      <c r="T128" s="672" t="str">
        <f t="shared" si="472"/>
        <v/>
      </c>
      <c r="U128" s="672" t="str">
        <f t="shared" si="473"/>
        <v/>
      </c>
      <c r="V128" s="672" t="str">
        <f t="shared" si="474"/>
        <v/>
      </c>
      <c r="W128" s="672" t="str">
        <f t="shared" si="475"/>
        <v/>
      </c>
      <c r="X128" s="687" t="str">
        <f t="shared" si="476"/>
        <v/>
      </c>
      <c r="Y128" s="686" t="str">
        <f t="shared" si="378"/>
        <v/>
      </c>
      <c r="Z128" s="672" t="str">
        <f t="shared" ref="Z128:AB147" si="498">TRIM(MID(SUBSTITUTE($Y128,";",REPT(" ",LEN($Y128))),Z$7*LEN($Y128)+1,LEN($Y128)))</f>
        <v/>
      </c>
      <c r="AA128" s="672" t="str">
        <f t="shared" si="498"/>
        <v/>
      </c>
      <c r="AB128" s="679" t="str">
        <f t="shared" si="498"/>
        <v/>
      </c>
      <c r="AC128" s="685" t="str">
        <f>_xlfn.IFNA(IF(INDEX('Tabela kolorów'!$A$1:$AP$42,MATCH(Z128,'Tabela kolorów'!$A$1:$AP$1,0),MATCH(AA128,'Tabela kolorów'!$A$1:$A$42,0))=1,"+","-"),"")</f>
        <v/>
      </c>
      <c r="AD128" s="10" t="str">
        <f>_xlfn.IFNA(IF(INDEX('Tabela kolorów'!$A$1:$AP$42,MATCH(Z128,'Tabela kolorów'!$A$1:$AP$1,0),MATCH(AB128,'Tabela kolorów'!$A$1:$A$42,0))=1,"+","-"),"")</f>
        <v/>
      </c>
      <c r="AE128" s="10" t="str">
        <f>_xlfn.IFNA(IF(INDEX('Tabela kolorów'!$A$1:$AP$42,MATCH(AA128,'Tabela kolorów'!$A$1:$AP$1,0),MATCH(AB128,'Tabela kolorów'!$A$1:$A$42,0))=1,"+","-"),"")</f>
        <v/>
      </c>
      <c r="AF128" s="679" t="str">
        <f t="shared" si="379"/>
        <v/>
      </c>
      <c r="AG128" s="688" t="str">
        <f t="shared" si="477"/>
        <v/>
      </c>
      <c r="AH128" s="701" t="str">
        <f t="shared" si="478"/>
        <v/>
      </c>
      <c r="BG128" s="392"/>
      <c r="BH128">
        <v>18</v>
      </c>
      <c r="BI128" t="str">
        <f t="shared" ca="1" si="486"/>
        <v/>
      </c>
      <c r="BJ128" t="str">
        <f ca="1">_xlfn.IFNA(IF(VLOOKUP($BI128,Tabela1[#All],6,FALSE)&lt;&gt;0,VLOOKUP($BI128,Tabela1[#All],6,FALSE),""),"")</f>
        <v/>
      </c>
      <c r="BK128" t="str">
        <f ca="1">_xlfn.IFNA(IF(VLOOKUP($BI128,Tabela1[#All],7,FALSE)&lt;&gt;0,VLOOKUP($BI128,Tabela1[#All],7,FALSE),""),"")</f>
        <v/>
      </c>
      <c r="BL128" t="str">
        <f ca="1">_xlfn.IFNA(IF(VLOOKUP($BI128,Tabela1[#All],8,FALSE)&lt;&gt;0,VLOOKUP($BI128,Tabela1[#All],8,FALSE),""),"")</f>
        <v/>
      </c>
      <c r="BM128" t="str">
        <f ca="1">_xlfn.IFNA(IF(VLOOKUP($BI128,Tabela1[#All],10,FALSE)&lt;&gt;"0",VLOOKUP($BI128,Tabela1[#All],10,FALSE),""),"")</f>
        <v/>
      </c>
      <c r="BN128" t="str">
        <f t="shared" ca="1" si="416"/>
        <v/>
      </c>
      <c r="BO128" t="str">
        <f t="shared" ca="1" si="417"/>
        <v/>
      </c>
      <c r="BP128" t="str">
        <f t="shared" ca="1" si="418"/>
        <v/>
      </c>
      <c r="BQ128" t="str">
        <f t="shared" ca="1" si="419"/>
        <v/>
      </c>
      <c r="BR128" t="str">
        <f t="shared" ca="1" si="420"/>
        <v/>
      </c>
      <c r="BS128" t="str">
        <f t="shared" ca="1" si="421"/>
        <v/>
      </c>
      <c r="BT128" t="str">
        <f t="shared" ca="1" si="422"/>
        <v/>
      </c>
      <c r="BU128" t="str">
        <f t="shared" ca="1" si="356"/>
        <v/>
      </c>
      <c r="BV128" t="str">
        <f t="shared" ca="1" si="492"/>
        <v/>
      </c>
      <c r="BW128" t="str">
        <f t="shared" ca="1" si="492"/>
        <v/>
      </c>
      <c r="BX128" t="str">
        <f t="shared" ca="1" si="492"/>
        <v/>
      </c>
      <c r="BY128" t="str">
        <f ca="1">_xlfn.IFNA(IF(INDEX('Tabela kolorów'!$A$1:$AP$42,MATCH(BV128,'Tabela kolorów'!$A$1:$AP$1,0),MATCH(BW128,'Tabela kolorów'!$A$1:$A$42,0))=1,"+","-"),"")</f>
        <v/>
      </c>
      <c r="BZ128" s="1" t="str">
        <f ca="1">_xlfn.IFNA(IF(INDEX('Tabela kolorów'!$A$1:$AP$42,MATCH(BV128,'Tabela kolorów'!$A$1:$AP$1,0),MATCH(BX128,'Tabela kolorów'!$A$1:$A$42,0))=1,"+","-"),"")</f>
        <v/>
      </c>
      <c r="CA128" s="1" t="str">
        <f ca="1">_xlfn.IFNA(IF(INDEX('Tabela kolorów'!$A$1:$AP$42,MATCH(BW128,'Tabela kolorów'!$A$1:$AP$1,0),MATCH(BX128,'Tabela kolorów'!$A$1:$A$42,0))=1,"+","-"),"")</f>
        <v/>
      </c>
      <c r="CB128" t="str">
        <f t="shared" ca="1" si="357"/>
        <v/>
      </c>
      <c r="CC128" t="str">
        <f t="shared" ca="1" si="423"/>
        <v/>
      </c>
      <c r="CD128" t="str">
        <f t="shared" ca="1" si="424"/>
        <v/>
      </c>
      <c r="DB128">
        <v>18</v>
      </c>
      <c r="DC128" t="str">
        <f t="shared" ca="1" si="487"/>
        <v/>
      </c>
      <c r="DD128" t="str">
        <f ca="1">_xlfn.IFNA(IF(VLOOKUP($DC128,Tabela1[#All],6,FALSE)&lt;&gt;0,VLOOKUP($DC128,Tabela1[#All],6,FALSE),""),"")</f>
        <v/>
      </c>
      <c r="DE128" t="str">
        <f ca="1">_xlfn.IFNA(IF(VLOOKUP($DC128,Tabela1[#All],7,FALSE)&lt;&gt;0,VLOOKUP($DC128,Tabela1[#All],7,FALSE),""),"")</f>
        <v/>
      </c>
      <c r="DF128" t="str">
        <f ca="1">_xlfn.IFNA(IF(VLOOKUP($DC128,Tabela1[#All],8,FALSE)&lt;&gt;0,VLOOKUP($DC128,Tabela1[#All],8,FALSE),""),"")</f>
        <v/>
      </c>
      <c r="DG128" t="str">
        <f ca="1">_xlfn.IFNA(IF(VLOOKUP($DC128,Tabela1[#All],10,FALSE)&lt;&gt;"0",VLOOKUP($DC128,Tabela1[#All],10,FALSE),""),"")</f>
        <v/>
      </c>
      <c r="DH128" t="str">
        <f t="shared" ca="1" si="425"/>
        <v/>
      </c>
      <c r="DI128" t="str">
        <f t="shared" ca="1" si="426"/>
        <v/>
      </c>
      <c r="DJ128" t="str">
        <f t="shared" ca="1" si="427"/>
        <v/>
      </c>
      <c r="DK128" t="str">
        <f t="shared" ca="1" si="428"/>
        <v/>
      </c>
      <c r="DL128" t="str">
        <f t="shared" ca="1" si="429"/>
        <v/>
      </c>
      <c r="DM128" t="str">
        <f t="shared" ca="1" si="430"/>
        <v/>
      </c>
      <c r="DN128" t="str">
        <f t="shared" ca="1" si="431"/>
        <v/>
      </c>
      <c r="DO128" t="str">
        <f t="shared" ca="1" si="382"/>
        <v/>
      </c>
      <c r="DP128" t="str">
        <f t="shared" ca="1" si="493"/>
        <v/>
      </c>
      <c r="DQ128" t="str">
        <f t="shared" ca="1" si="493"/>
        <v/>
      </c>
      <c r="DR128" t="str">
        <f t="shared" ca="1" si="493"/>
        <v/>
      </c>
      <c r="DS128" t="str">
        <f ca="1">_xlfn.IFNA(IF(INDEX('Tabela kolorów'!$A$1:$AP$42,MATCH(DP128,'Tabela kolorów'!$A$1:$AP$1,0),MATCH(DQ128,'Tabela kolorów'!$A$1:$A$42,0))=1,"+","-"),"")</f>
        <v/>
      </c>
      <c r="DT128" s="1" t="str">
        <f ca="1">_xlfn.IFNA(IF(INDEX('Tabela kolorów'!$A$1:$AP$42,MATCH(DP128,'Tabela kolorów'!$A$1:$AP$1,0),MATCH(DR128,'Tabela kolorów'!$A$1:$A$42,0))=1,"+","-"),"")</f>
        <v/>
      </c>
      <c r="DU128" s="1" t="str">
        <f ca="1">_xlfn.IFNA(IF(INDEX('Tabela kolorów'!$A$1:$AP$42,MATCH(DQ128,'Tabela kolorów'!$A$1:$AP$1,0),MATCH(DR128,'Tabela kolorów'!$A$1:$A$42,0))=1,"+","-"),"")</f>
        <v/>
      </c>
      <c r="DV128" t="str">
        <f t="shared" ca="1" si="358"/>
        <v/>
      </c>
      <c r="DW128" t="str">
        <f t="shared" ca="1" si="432"/>
        <v/>
      </c>
      <c r="DX128" t="str">
        <f t="shared" ca="1" si="433"/>
        <v/>
      </c>
      <c r="EV128">
        <v>18</v>
      </c>
      <c r="EW128" t="str">
        <f t="shared" ca="1" si="488"/>
        <v/>
      </c>
      <c r="EX128" t="str">
        <f ca="1">_xlfn.IFNA(IF(VLOOKUP($EW128,Tabela1[#All],6,FALSE)&lt;&gt;0,VLOOKUP($EW128,Tabela1[#All],6,FALSE),""),"")</f>
        <v/>
      </c>
      <c r="EY128" t="str">
        <f ca="1">_xlfn.IFNA(IF(VLOOKUP($EW128,Tabela1[#All],7,FALSE)&lt;&gt;0,VLOOKUP($EW128,Tabela1[#All],7,FALSE),""),"")</f>
        <v/>
      </c>
      <c r="EZ128" t="str">
        <f ca="1">_xlfn.IFNA(IF(VLOOKUP($EW128,Tabela1[#All],8,FALSE)&lt;&gt;0,VLOOKUP($EW128,Tabela1[#All],8,FALSE),""),"")</f>
        <v/>
      </c>
      <c r="FA128" t="str">
        <f ca="1">_xlfn.IFNA(IF(VLOOKUP($EW128,Tabela1[#All],10,FALSE)&lt;&gt;"0",VLOOKUP($EW128,Tabela1[#All],10,FALSE),""),"")</f>
        <v/>
      </c>
      <c r="FB128" t="str">
        <f t="shared" ca="1" si="434"/>
        <v/>
      </c>
      <c r="FC128" t="str">
        <f t="shared" ca="1" si="435"/>
        <v/>
      </c>
      <c r="FD128" t="str">
        <f t="shared" ca="1" si="436"/>
        <v/>
      </c>
      <c r="FE128" t="str">
        <f t="shared" ca="1" si="437"/>
        <v/>
      </c>
      <c r="FF128" t="str">
        <f t="shared" ca="1" si="438"/>
        <v/>
      </c>
      <c r="FG128" t="str">
        <f t="shared" ca="1" si="439"/>
        <v/>
      </c>
      <c r="FH128" t="str">
        <f t="shared" ca="1" si="440"/>
        <v/>
      </c>
      <c r="FI128" t="str">
        <f t="shared" ca="1" si="359"/>
        <v/>
      </c>
      <c r="FJ128" t="str">
        <f t="shared" ca="1" si="494"/>
        <v/>
      </c>
      <c r="FK128" t="str">
        <f t="shared" ca="1" si="494"/>
        <v/>
      </c>
      <c r="FL128" t="str">
        <f t="shared" ca="1" si="494"/>
        <v/>
      </c>
      <c r="FM128" t="str">
        <f ca="1">_xlfn.IFNA(IF(INDEX('Tabela kolorów'!$A$1:$AP$42,MATCH(FJ128,'Tabela kolorów'!$A$1:$AP$1,0),MATCH(FK128,'Tabela kolorów'!$A$1:$A$42,0))=1,"+","-"),"")</f>
        <v/>
      </c>
      <c r="FN128" s="1" t="str">
        <f ca="1">_xlfn.IFNA(IF(INDEX('Tabela kolorów'!$A$1:$AP$42,MATCH(FJ128,'Tabela kolorów'!$A$1:$AP$1,0),MATCH(FL128,'Tabela kolorów'!$A$1:$A$42,0))=1,"+","-"),"")</f>
        <v/>
      </c>
      <c r="FO128" s="1" t="str">
        <f ca="1">_xlfn.IFNA(IF(INDEX('Tabela kolorów'!$A$1:$AP$42,MATCH(FK128,'Tabela kolorów'!$A$1:$AP$1,0),MATCH(FL128,'Tabela kolorów'!$A$1:$A$42,0))=1,"+","-"),"")</f>
        <v/>
      </c>
      <c r="FP128" t="str">
        <f t="shared" ca="1" si="375"/>
        <v/>
      </c>
      <c r="FQ128" t="str">
        <f t="shared" ca="1" si="441"/>
        <v/>
      </c>
      <c r="FR128" t="str">
        <f t="shared" ca="1" si="442"/>
        <v/>
      </c>
      <c r="GP128">
        <v>18</v>
      </c>
      <c r="GQ128" t="str">
        <f t="shared" ca="1" si="489"/>
        <v/>
      </c>
      <c r="GR128" t="str">
        <f ca="1">_xlfn.IFNA(IF(VLOOKUP($GQ128,Tabela1[#All],6,FALSE)&lt;&gt;0,VLOOKUP($GQ128,Tabela1[#All],6,FALSE),""),"")</f>
        <v/>
      </c>
      <c r="GS128" t="str">
        <f ca="1">_xlfn.IFNA(IF(VLOOKUP($GQ128,Tabela1[#All],7,FALSE)&lt;&gt;0,VLOOKUP($GQ128,Tabela1[#All],7,FALSE),""),"")</f>
        <v/>
      </c>
      <c r="GT128" t="str">
        <f ca="1">_xlfn.IFNA(IF(VLOOKUP($GQ128,Tabela1[#All],8,FALSE)&lt;&gt;0,VLOOKUP($GQ128,Tabela1[#All],8,FALSE),""),"")</f>
        <v/>
      </c>
      <c r="GU128" t="str">
        <f ca="1">_xlfn.IFNA(IF(VLOOKUP($GQ128,Tabela1[#All],10,FALSE)&lt;&gt;"0",VLOOKUP($GQ128,Tabela1[#All],10,FALSE),""),"")</f>
        <v/>
      </c>
      <c r="GV128" t="str">
        <f t="shared" ca="1" si="443"/>
        <v/>
      </c>
      <c r="GW128" t="str">
        <f t="shared" ca="1" si="444"/>
        <v/>
      </c>
      <c r="GX128" t="str">
        <f t="shared" ca="1" si="445"/>
        <v/>
      </c>
      <c r="GY128" t="str">
        <f t="shared" ca="1" si="446"/>
        <v/>
      </c>
      <c r="GZ128" t="str">
        <f t="shared" ca="1" si="447"/>
        <v/>
      </c>
      <c r="HA128" t="str">
        <f t="shared" ca="1" si="448"/>
        <v/>
      </c>
      <c r="HB128" t="str">
        <f t="shared" ca="1" si="449"/>
        <v/>
      </c>
      <c r="HC128" t="str">
        <f t="shared" ca="1" si="360"/>
        <v/>
      </c>
      <c r="HD128" t="str">
        <f t="shared" ca="1" si="495"/>
        <v/>
      </c>
      <c r="HE128" t="str">
        <f t="shared" ca="1" si="495"/>
        <v/>
      </c>
      <c r="HF128" t="str">
        <f t="shared" ca="1" si="495"/>
        <v/>
      </c>
      <c r="HG128" t="str">
        <f ca="1">_xlfn.IFNA(IF(INDEX('Tabela kolorów'!$A$1:$AP$42,MATCH(HD128,'Tabela kolorów'!$A$1:$AP$1,0),MATCH(HE128,'Tabela kolorów'!$A$1:$A$42,0))=1,"+","-"),"")</f>
        <v/>
      </c>
      <c r="HH128" s="1" t="str">
        <f ca="1">_xlfn.IFNA(IF(INDEX('Tabela kolorów'!$A$1:$AP$42,MATCH(HD128,'Tabela kolorów'!$A$1:$AP$1,0),MATCH(HF128,'Tabela kolorów'!$A$1:$A$42,0))=1,"+","-"),"")</f>
        <v/>
      </c>
      <c r="HI128" s="1" t="str">
        <f ca="1">_xlfn.IFNA(IF(INDEX('Tabela kolorów'!$A$1:$AP$42,MATCH(HE128,'Tabela kolorów'!$A$1:$AP$1,0),MATCH(HF128,'Tabela kolorów'!$A$1:$A$42,0))=1,"+","-"),"")</f>
        <v/>
      </c>
      <c r="HJ128" t="str">
        <f t="shared" ca="1" si="376"/>
        <v/>
      </c>
      <c r="HK128" t="str">
        <f t="shared" ca="1" si="450"/>
        <v/>
      </c>
      <c r="HL128" t="str">
        <f t="shared" ca="1" si="451"/>
        <v/>
      </c>
      <c r="IJ128">
        <v>18</v>
      </c>
      <c r="IK128" t="str">
        <f t="shared" ca="1" si="490"/>
        <v/>
      </c>
      <c r="IL128" t="str">
        <f ca="1">_xlfn.IFNA(IF(VLOOKUP($IK128,Tabela1[#All],6,FALSE)&lt;&gt;0,VLOOKUP($IK128,Tabela1[#All],6,FALSE),""),"")</f>
        <v/>
      </c>
      <c r="IM128" t="str">
        <f ca="1">_xlfn.IFNA(IF(VLOOKUP($IK128,Tabela1[#All],7,FALSE)&lt;&gt;0,VLOOKUP($IK128,Tabela1[#All],7,FALSE),""),"")</f>
        <v/>
      </c>
      <c r="IN128" t="str">
        <f ca="1">_xlfn.IFNA(IF(VLOOKUP($IK128,Tabela1[#All],8,FALSE)&lt;&gt;0,VLOOKUP($IK128,Tabela1[#All],8,FALSE),""),"")</f>
        <v/>
      </c>
      <c r="IO128" t="str">
        <f ca="1">_xlfn.IFNA(IF(VLOOKUP($IK128,Tabela1[#All],10,FALSE)&lt;&gt;"0",VLOOKUP($IK128,Tabela1[#All],10,FALSE),""),"")</f>
        <v/>
      </c>
      <c r="IP128" t="str">
        <f t="shared" ca="1" si="452"/>
        <v/>
      </c>
      <c r="IQ128" t="str">
        <f t="shared" ca="1" si="453"/>
        <v/>
      </c>
      <c r="IR128" t="str">
        <f t="shared" ca="1" si="454"/>
        <v/>
      </c>
      <c r="IS128" t="str">
        <f t="shared" ca="1" si="455"/>
        <v/>
      </c>
      <c r="IT128" t="str">
        <f t="shared" ca="1" si="456"/>
        <v/>
      </c>
      <c r="IU128" t="str">
        <f t="shared" ca="1" si="457"/>
        <v/>
      </c>
      <c r="IV128" t="str">
        <f t="shared" ca="1" si="458"/>
        <v/>
      </c>
      <c r="IW128" t="str">
        <f t="shared" ca="1" si="361"/>
        <v/>
      </c>
      <c r="IX128" t="str">
        <f t="shared" ca="1" si="496"/>
        <v/>
      </c>
      <c r="IY128" t="str">
        <f t="shared" ca="1" si="496"/>
        <v/>
      </c>
      <c r="IZ128" t="str">
        <f t="shared" ca="1" si="496"/>
        <v/>
      </c>
      <c r="JA128" t="str">
        <f ca="1">_xlfn.IFNA(IF(INDEX('Tabela kolorów'!$A$1:$AP$42,MATCH(IX128,'Tabela kolorów'!$A$1:$AP$1,0),MATCH(IY128,'Tabela kolorów'!$A$1:$A$42,0))=1,"+","-"),"")</f>
        <v/>
      </c>
      <c r="JB128" s="1" t="str">
        <f ca="1">_xlfn.IFNA(IF(INDEX('Tabela kolorów'!$A$1:$AP$42,MATCH(IX128,'Tabela kolorów'!$A$1:$AP$1,0),MATCH(IZ128,'Tabela kolorów'!$A$1:$A$42,0))=1,"+","-"),"")</f>
        <v/>
      </c>
      <c r="JC128" s="1" t="str">
        <f ca="1">_xlfn.IFNA(IF(INDEX('Tabela kolorów'!$A$1:$AP$42,MATCH(IY128,'Tabela kolorów'!$A$1:$AP$1,0),MATCH(IZ128,'Tabela kolorów'!$A$1:$A$42,0))=1,"+","-"),"")</f>
        <v/>
      </c>
      <c r="JD128" t="str">
        <f t="shared" ca="1" si="377"/>
        <v/>
      </c>
      <c r="JE128" t="str">
        <f t="shared" ca="1" si="459"/>
        <v/>
      </c>
      <c r="JF128" t="str">
        <f t="shared" ca="1" si="460"/>
        <v/>
      </c>
      <c r="KD128">
        <v>18</v>
      </c>
      <c r="KE128" t="str">
        <f t="shared" ca="1" si="491"/>
        <v/>
      </c>
      <c r="KF128" t="str">
        <f ca="1">_xlfn.IFNA(IF(VLOOKUP($KE128,Tabela1[#All],6,FALSE)&lt;&gt;0,VLOOKUP($KE128,Tabela1[#All],6,FALSE),""),"")</f>
        <v/>
      </c>
      <c r="KG128" t="str">
        <f ca="1">_xlfn.IFNA(IF(VLOOKUP($KE128,Tabela1[#All],7,FALSE)&lt;&gt;0,VLOOKUP($KE128,Tabela1[#All],7,FALSE),""),"")</f>
        <v/>
      </c>
      <c r="KH128" t="str">
        <f ca="1">_xlfn.IFNA(IF(VLOOKUP($KE128,Tabela1[#All],8,FALSE)&lt;&gt;0,VLOOKUP($KE128,Tabela1[#All],8,FALSE),""),"")</f>
        <v/>
      </c>
      <c r="KI128" t="str">
        <f ca="1">_xlfn.IFNA(IF(VLOOKUP($KE128,Tabela1[#All],10,FALSE)&lt;&gt;"0",VLOOKUP($KE128,Tabela1[#All],10,FALSE),""),"")</f>
        <v/>
      </c>
      <c r="KJ128" t="str">
        <f t="shared" ca="1" si="467"/>
        <v/>
      </c>
      <c r="KK128" t="str">
        <f t="shared" ca="1" si="468"/>
        <v/>
      </c>
      <c r="KL128" t="str">
        <f t="shared" ca="1" si="469"/>
        <v/>
      </c>
      <c r="KM128" t="str">
        <f t="shared" ca="1" si="461"/>
        <v/>
      </c>
      <c r="KN128" t="str">
        <f t="shared" ca="1" si="462"/>
        <v/>
      </c>
      <c r="KO128" t="str">
        <f t="shared" ca="1" si="463"/>
        <v/>
      </c>
      <c r="KP128" t="str">
        <f t="shared" ca="1" si="464"/>
        <v/>
      </c>
      <c r="KQ128" t="str">
        <f t="shared" ca="1" si="365"/>
        <v/>
      </c>
      <c r="KR128" t="str">
        <f t="shared" ca="1" si="497"/>
        <v/>
      </c>
      <c r="KS128" t="str">
        <f t="shared" ca="1" si="497"/>
        <v/>
      </c>
      <c r="KT128" t="str">
        <f t="shared" ca="1" si="497"/>
        <v/>
      </c>
      <c r="KU128" t="str">
        <f ca="1">_xlfn.IFNA(IF(INDEX('Tabela kolorów'!$A$1:$AP$42,MATCH(KR128,'Tabela kolorów'!$A$1:$AP$1,0),MATCH(KS128,'Tabela kolorów'!$A$1:$A$42,0))=1,"+","-"),"")</f>
        <v/>
      </c>
      <c r="KV128" s="1" t="str">
        <f ca="1">_xlfn.IFNA(IF(INDEX('Tabela kolorów'!$A$1:$AP$42,MATCH(KR128,'Tabela kolorów'!$A$1:$AP$1,0),MATCH(KT128,'Tabela kolorów'!$A$1:$A$42,0))=1,"+","-"),"")</f>
        <v/>
      </c>
      <c r="KW128" s="1" t="str">
        <f ca="1">_xlfn.IFNA(IF(INDEX('Tabela kolorów'!$A$1:$AP$42,MATCH(KS128,'Tabela kolorów'!$A$1:$AP$1,0),MATCH(KT128,'Tabela kolorów'!$A$1:$A$42,0))=1,"+","-"),"")</f>
        <v/>
      </c>
      <c r="KX128" t="str">
        <f t="shared" ca="1" si="380"/>
        <v/>
      </c>
      <c r="KY128" t="str">
        <f t="shared" ca="1" si="465"/>
        <v/>
      </c>
      <c r="KZ128" t="str">
        <f t="shared" ca="1" si="466"/>
        <v/>
      </c>
    </row>
    <row r="129" spans="12:312" x14ac:dyDescent="0.3">
      <c r="L129" s="679">
        <v>17</v>
      </c>
      <c r="N129" s="672" t="str">
        <f>_xlfn.IFNA(IF(VLOOKUP($M129,Tabela1[#All],6,FALSE)&lt;&gt;0,VLOOKUP($M129,Tabela1[#All],6,FALSE),""),"")</f>
        <v/>
      </c>
      <c r="O129" s="672" t="str">
        <f>_xlfn.IFNA(IF(VLOOKUP($M129,Tabela1[#All],7,FALSE)&lt;&gt;0,VLOOKUP($M129,Tabela1[#All],7,FALSE),""),"")</f>
        <v/>
      </c>
      <c r="P129" s="672" t="str">
        <f>_xlfn.IFNA(IF(VLOOKUP($M129,Tabela1[#All],8,FALSE)&lt;&gt;0,VLOOKUP($M129,Tabela1[#All],8,FALSE),""),"")</f>
        <v/>
      </c>
      <c r="Q129" s="684" t="str">
        <f>_xlfn.IFNA(IF(VLOOKUP($M129,Tabela1[#All],10,FALSE)&lt;&gt;"0",VLOOKUP($M129,Tabela1[#All],10,FALSE),""),"")</f>
        <v/>
      </c>
      <c r="R129" s="686" t="str">
        <f t="shared" si="470"/>
        <v/>
      </c>
      <c r="S129" s="672" t="str">
        <f t="shared" si="471"/>
        <v/>
      </c>
      <c r="T129" s="672" t="str">
        <f t="shared" si="472"/>
        <v/>
      </c>
      <c r="U129" s="672" t="str">
        <f t="shared" si="473"/>
        <v/>
      </c>
      <c r="V129" s="672" t="str">
        <f t="shared" si="474"/>
        <v/>
      </c>
      <c r="W129" s="672" t="str">
        <f t="shared" si="475"/>
        <v/>
      </c>
      <c r="X129" s="687" t="str">
        <f t="shared" si="476"/>
        <v/>
      </c>
      <c r="Y129" s="686" t="str">
        <f t="shared" si="378"/>
        <v/>
      </c>
      <c r="Z129" s="672" t="str">
        <f t="shared" si="498"/>
        <v/>
      </c>
      <c r="AA129" s="672" t="str">
        <f t="shared" si="498"/>
        <v/>
      </c>
      <c r="AB129" s="679" t="str">
        <f t="shared" si="498"/>
        <v/>
      </c>
      <c r="AC129" s="685" t="str">
        <f>_xlfn.IFNA(IF(INDEX('Tabela kolorów'!$A$1:$AP$42,MATCH(Z129,'Tabela kolorów'!$A$1:$AP$1,0),MATCH(AA129,'Tabela kolorów'!$A$1:$A$42,0))=1,"+","-"),"")</f>
        <v/>
      </c>
      <c r="AD129" s="10" t="str">
        <f>_xlfn.IFNA(IF(INDEX('Tabela kolorów'!$A$1:$AP$42,MATCH(Z129,'Tabela kolorów'!$A$1:$AP$1,0),MATCH(AB129,'Tabela kolorów'!$A$1:$A$42,0))=1,"+","-"),"")</f>
        <v/>
      </c>
      <c r="AE129" s="10" t="str">
        <f>_xlfn.IFNA(IF(INDEX('Tabela kolorów'!$A$1:$AP$42,MATCH(AA129,'Tabela kolorów'!$A$1:$AP$1,0),MATCH(AB129,'Tabela kolorów'!$A$1:$A$42,0))=1,"+","-"),"")</f>
        <v/>
      </c>
      <c r="AF129" s="679" t="str">
        <f t="shared" si="379"/>
        <v/>
      </c>
      <c r="AG129" s="688" t="str">
        <f t="shared" si="477"/>
        <v/>
      </c>
      <c r="AH129" s="701" t="str">
        <f t="shared" si="478"/>
        <v/>
      </c>
      <c r="BG129" s="392"/>
      <c r="BH129">
        <v>19</v>
      </c>
      <c r="BI129" t="str">
        <f t="shared" ca="1" si="486"/>
        <v/>
      </c>
      <c r="BJ129" t="str">
        <f ca="1">_xlfn.IFNA(IF(VLOOKUP($BI129,Tabela1[#All],6,FALSE)&lt;&gt;0,VLOOKUP($BI129,Tabela1[#All],6,FALSE),""),"")</f>
        <v/>
      </c>
      <c r="BK129" t="str">
        <f ca="1">_xlfn.IFNA(IF(VLOOKUP($BI129,Tabela1[#All],7,FALSE)&lt;&gt;0,VLOOKUP($BI129,Tabela1[#All],7,FALSE),""),"")</f>
        <v/>
      </c>
      <c r="BL129" t="str">
        <f ca="1">_xlfn.IFNA(IF(VLOOKUP($BI129,Tabela1[#All],8,FALSE)&lt;&gt;0,VLOOKUP($BI129,Tabela1[#All],8,FALSE),""),"")</f>
        <v/>
      </c>
      <c r="BM129" t="str">
        <f ca="1">_xlfn.IFNA(IF(VLOOKUP($BI129,Tabela1[#All],10,FALSE)&lt;&gt;"0",VLOOKUP($BI129,Tabela1[#All],10,FALSE),""),"")</f>
        <v/>
      </c>
      <c r="BN129" t="str">
        <f t="shared" ca="1" si="416"/>
        <v/>
      </c>
      <c r="BO129" t="str">
        <f t="shared" ca="1" si="417"/>
        <v/>
      </c>
      <c r="BP129" t="str">
        <f t="shared" ca="1" si="418"/>
        <v/>
      </c>
      <c r="BQ129" t="str">
        <f t="shared" ca="1" si="419"/>
        <v/>
      </c>
      <c r="BR129" t="str">
        <f t="shared" ca="1" si="420"/>
        <v/>
      </c>
      <c r="BS129" t="str">
        <f t="shared" ca="1" si="421"/>
        <v/>
      </c>
      <c r="BT129" t="str">
        <f t="shared" ca="1" si="422"/>
        <v/>
      </c>
      <c r="BU129" t="str">
        <f t="shared" ca="1" si="356"/>
        <v/>
      </c>
      <c r="BV129" t="str">
        <f t="shared" ca="1" si="492"/>
        <v/>
      </c>
      <c r="BW129" t="str">
        <f t="shared" ca="1" si="492"/>
        <v/>
      </c>
      <c r="BX129" t="str">
        <f t="shared" ca="1" si="492"/>
        <v/>
      </c>
      <c r="BY129" t="str">
        <f ca="1">_xlfn.IFNA(IF(INDEX('Tabela kolorów'!$A$1:$AP$42,MATCH(BV129,'Tabela kolorów'!$A$1:$AP$1,0),MATCH(BW129,'Tabela kolorów'!$A$1:$A$42,0))=1,"+","-"),"")</f>
        <v/>
      </c>
      <c r="BZ129" s="1" t="str">
        <f ca="1">_xlfn.IFNA(IF(INDEX('Tabela kolorów'!$A$1:$AP$42,MATCH(BV129,'Tabela kolorów'!$A$1:$AP$1,0),MATCH(BX129,'Tabela kolorów'!$A$1:$A$42,0))=1,"+","-"),"")</f>
        <v/>
      </c>
      <c r="CA129" s="1" t="str">
        <f ca="1">_xlfn.IFNA(IF(INDEX('Tabela kolorów'!$A$1:$AP$42,MATCH(BW129,'Tabela kolorów'!$A$1:$AP$1,0),MATCH(BX129,'Tabela kolorów'!$A$1:$A$42,0))=1,"+","-"),"")</f>
        <v/>
      </c>
      <c r="CB129" t="str">
        <f t="shared" ca="1" si="357"/>
        <v/>
      </c>
      <c r="CC129" t="str">
        <f t="shared" ca="1" si="423"/>
        <v/>
      </c>
      <c r="CD129" t="str">
        <f t="shared" ca="1" si="424"/>
        <v/>
      </c>
      <c r="DB129">
        <v>19</v>
      </c>
      <c r="DC129" t="str">
        <f t="shared" ca="1" si="487"/>
        <v/>
      </c>
      <c r="DD129" t="str">
        <f ca="1">_xlfn.IFNA(IF(VLOOKUP($DC129,Tabela1[#All],6,FALSE)&lt;&gt;0,VLOOKUP($DC129,Tabela1[#All],6,FALSE),""),"")</f>
        <v/>
      </c>
      <c r="DE129" t="str">
        <f ca="1">_xlfn.IFNA(IF(VLOOKUP($DC129,Tabela1[#All],7,FALSE)&lt;&gt;0,VLOOKUP($DC129,Tabela1[#All],7,FALSE),""),"")</f>
        <v/>
      </c>
      <c r="DF129" t="str">
        <f ca="1">_xlfn.IFNA(IF(VLOOKUP($DC129,Tabela1[#All],8,FALSE)&lt;&gt;0,VLOOKUP($DC129,Tabela1[#All],8,FALSE),""),"")</f>
        <v/>
      </c>
      <c r="DG129" t="str">
        <f ca="1">_xlfn.IFNA(IF(VLOOKUP($DC129,Tabela1[#All],10,FALSE)&lt;&gt;"0",VLOOKUP($DC129,Tabela1[#All],10,FALSE),""),"")</f>
        <v/>
      </c>
      <c r="DH129" t="str">
        <f t="shared" ca="1" si="425"/>
        <v/>
      </c>
      <c r="DI129" t="str">
        <f t="shared" ca="1" si="426"/>
        <v/>
      </c>
      <c r="DJ129" t="str">
        <f t="shared" ca="1" si="427"/>
        <v/>
      </c>
      <c r="DK129" t="str">
        <f t="shared" ca="1" si="428"/>
        <v/>
      </c>
      <c r="DL129" t="str">
        <f t="shared" ca="1" si="429"/>
        <v/>
      </c>
      <c r="DM129" t="str">
        <f t="shared" ca="1" si="430"/>
        <v/>
      </c>
      <c r="DN129" t="str">
        <f t="shared" ca="1" si="431"/>
        <v/>
      </c>
      <c r="DO129" t="str">
        <f t="shared" ca="1" si="382"/>
        <v/>
      </c>
      <c r="DP129" t="str">
        <f t="shared" ca="1" si="493"/>
        <v/>
      </c>
      <c r="DQ129" t="str">
        <f t="shared" ca="1" si="493"/>
        <v/>
      </c>
      <c r="DR129" t="str">
        <f t="shared" ca="1" si="493"/>
        <v/>
      </c>
      <c r="DS129" t="str">
        <f ca="1">_xlfn.IFNA(IF(INDEX('Tabela kolorów'!$A$1:$AP$42,MATCH(DP129,'Tabela kolorów'!$A$1:$AP$1,0),MATCH(DQ129,'Tabela kolorów'!$A$1:$A$42,0))=1,"+","-"),"")</f>
        <v/>
      </c>
      <c r="DT129" s="1" t="str">
        <f ca="1">_xlfn.IFNA(IF(INDEX('Tabela kolorów'!$A$1:$AP$42,MATCH(DP129,'Tabela kolorów'!$A$1:$AP$1,0),MATCH(DR129,'Tabela kolorów'!$A$1:$A$42,0))=1,"+","-"),"")</f>
        <v/>
      </c>
      <c r="DU129" s="1" t="str">
        <f ca="1">_xlfn.IFNA(IF(INDEX('Tabela kolorów'!$A$1:$AP$42,MATCH(DQ129,'Tabela kolorów'!$A$1:$AP$1,0),MATCH(DR129,'Tabela kolorów'!$A$1:$A$42,0))=1,"+","-"),"")</f>
        <v/>
      </c>
      <c r="DV129" t="str">
        <f t="shared" ca="1" si="358"/>
        <v/>
      </c>
      <c r="DW129" t="str">
        <f t="shared" ca="1" si="432"/>
        <v/>
      </c>
      <c r="DX129" t="str">
        <f t="shared" ca="1" si="433"/>
        <v/>
      </c>
      <c r="EV129">
        <v>19</v>
      </c>
      <c r="EW129" t="str">
        <f t="shared" ca="1" si="488"/>
        <v/>
      </c>
      <c r="EX129" t="str">
        <f ca="1">_xlfn.IFNA(IF(VLOOKUP($EW129,Tabela1[#All],6,FALSE)&lt;&gt;0,VLOOKUP($EW129,Tabela1[#All],6,FALSE),""),"")</f>
        <v/>
      </c>
      <c r="EY129" t="str">
        <f ca="1">_xlfn.IFNA(IF(VLOOKUP($EW129,Tabela1[#All],7,FALSE)&lt;&gt;0,VLOOKUP($EW129,Tabela1[#All],7,FALSE),""),"")</f>
        <v/>
      </c>
      <c r="EZ129" t="str">
        <f ca="1">_xlfn.IFNA(IF(VLOOKUP($EW129,Tabela1[#All],8,FALSE)&lt;&gt;0,VLOOKUP($EW129,Tabela1[#All],8,FALSE),""),"")</f>
        <v/>
      </c>
      <c r="FA129" t="str">
        <f ca="1">_xlfn.IFNA(IF(VLOOKUP($EW129,Tabela1[#All],10,FALSE)&lt;&gt;"0",VLOOKUP($EW129,Tabela1[#All],10,FALSE),""),"")</f>
        <v/>
      </c>
      <c r="FB129" t="str">
        <f t="shared" ca="1" si="434"/>
        <v/>
      </c>
      <c r="FC129" t="str">
        <f t="shared" ca="1" si="435"/>
        <v/>
      </c>
      <c r="FD129" t="str">
        <f t="shared" ca="1" si="436"/>
        <v/>
      </c>
      <c r="FE129" t="str">
        <f t="shared" ca="1" si="437"/>
        <v/>
      </c>
      <c r="FF129" t="str">
        <f t="shared" ca="1" si="438"/>
        <v/>
      </c>
      <c r="FG129" t="str">
        <f t="shared" ca="1" si="439"/>
        <v/>
      </c>
      <c r="FH129" t="str">
        <f t="shared" ca="1" si="440"/>
        <v/>
      </c>
      <c r="FI129" t="str">
        <f t="shared" ca="1" si="359"/>
        <v/>
      </c>
      <c r="FJ129" t="str">
        <f t="shared" ca="1" si="494"/>
        <v/>
      </c>
      <c r="FK129" t="str">
        <f t="shared" ca="1" si="494"/>
        <v/>
      </c>
      <c r="FL129" t="str">
        <f t="shared" ca="1" si="494"/>
        <v/>
      </c>
      <c r="FM129" t="str">
        <f ca="1">_xlfn.IFNA(IF(INDEX('Tabela kolorów'!$A$1:$AP$42,MATCH(FJ129,'Tabela kolorów'!$A$1:$AP$1,0),MATCH(FK129,'Tabela kolorów'!$A$1:$A$42,0))=1,"+","-"),"")</f>
        <v/>
      </c>
      <c r="FN129" s="1" t="str">
        <f ca="1">_xlfn.IFNA(IF(INDEX('Tabela kolorów'!$A$1:$AP$42,MATCH(FJ129,'Tabela kolorów'!$A$1:$AP$1,0),MATCH(FL129,'Tabela kolorów'!$A$1:$A$42,0))=1,"+","-"),"")</f>
        <v/>
      </c>
      <c r="FO129" s="1" t="str">
        <f ca="1">_xlfn.IFNA(IF(INDEX('Tabela kolorów'!$A$1:$AP$42,MATCH(FK129,'Tabela kolorów'!$A$1:$AP$1,0),MATCH(FL129,'Tabela kolorów'!$A$1:$A$42,0))=1,"+","-"),"")</f>
        <v/>
      </c>
      <c r="FP129" t="str">
        <f t="shared" ca="1" si="375"/>
        <v/>
      </c>
      <c r="FQ129" t="str">
        <f t="shared" ca="1" si="441"/>
        <v/>
      </c>
      <c r="FR129" t="str">
        <f t="shared" ca="1" si="442"/>
        <v/>
      </c>
      <c r="GP129">
        <v>19</v>
      </c>
      <c r="GQ129" t="str">
        <f t="shared" ca="1" si="489"/>
        <v/>
      </c>
      <c r="GR129" t="str">
        <f ca="1">_xlfn.IFNA(IF(VLOOKUP($GQ129,Tabela1[#All],6,FALSE)&lt;&gt;0,VLOOKUP($GQ129,Tabela1[#All],6,FALSE),""),"")</f>
        <v/>
      </c>
      <c r="GS129" t="str">
        <f ca="1">_xlfn.IFNA(IF(VLOOKUP($GQ129,Tabela1[#All],7,FALSE)&lt;&gt;0,VLOOKUP($GQ129,Tabela1[#All],7,FALSE),""),"")</f>
        <v/>
      </c>
      <c r="GT129" t="str">
        <f ca="1">_xlfn.IFNA(IF(VLOOKUP($GQ129,Tabela1[#All],8,FALSE)&lt;&gt;0,VLOOKUP($GQ129,Tabela1[#All],8,FALSE),""),"")</f>
        <v/>
      </c>
      <c r="GU129" t="str">
        <f ca="1">_xlfn.IFNA(IF(VLOOKUP($GQ129,Tabela1[#All],10,FALSE)&lt;&gt;"0",VLOOKUP($GQ129,Tabela1[#All],10,FALSE),""),"")</f>
        <v/>
      </c>
      <c r="GV129" t="str">
        <f t="shared" ca="1" si="443"/>
        <v/>
      </c>
      <c r="GW129" t="str">
        <f t="shared" ca="1" si="444"/>
        <v/>
      </c>
      <c r="GX129" t="str">
        <f t="shared" ca="1" si="445"/>
        <v/>
      </c>
      <c r="GY129" t="str">
        <f t="shared" ca="1" si="446"/>
        <v/>
      </c>
      <c r="GZ129" t="str">
        <f t="shared" ca="1" si="447"/>
        <v/>
      </c>
      <c r="HA129" t="str">
        <f t="shared" ca="1" si="448"/>
        <v/>
      </c>
      <c r="HB129" t="str">
        <f t="shared" ca="1" si="449"/>
        <v/>
      </c>
      <c r="HC129" t="str">
        <f t="shared" ca="1" si="360"/>
        <v/>
      </c>
      <c r="HD129" t="str">
        <f t="shared" ca="1" si="495"/>
        <v/>
      </c>
      <c r="HE129" t="str">
        <f t="shared" ca="1" si="495"/>
        <v/>
      </c>
      <c r="HF129" t="str">
        <f t="shared" ca="1" si="495"/>
        <v/>
      </c>
      <c r="HG129" t="str">
        <f ca="1">_xlfn.IFNA(IF(INDEX('Tabela kolorów'!$A$1:$AP$42,MATCH(HD129,'Tabela kolorów'!$A$1:$AP$1,0),MATCH(HE129,'Tabela kolorów'!$A$1:$A$42,0))=1,"+","-"),"")</f>
        <v/>
      </c>
      <c r="HH129" s="1" t="str">
        <f ca="1">_xlfn.IFNA(IF(INDEX('Tabela kolorów'!$A$1:$AP$42,MATCH(HD129,'Tabela kolorów'!$A$1:$AP$1,0),MATCH(HF129,'Tabela kolorów'!$A$1:$A$42,0))=1,"+","-"),"")</f>
        <v/>
      </c>
      <c r="HI129" s="1" t="str">
        <f ca="1">_xlfn.IFNA(IF(INDEX('Tabela kolorów'!$A$1:$AP$42,MATCH(HE129,'Tabela kolorów'!$A$1:$AP$1,0),MATCH(HF129,'Tabela kolorów'!$A$1:$A$42,0))=1,"+","-"),"")</f>
        <v/>
      </c>
      <c r="HJ129" t="str">
        <f t="shared" ca="1" si="376"/>
        <v/>
      </c>
      <c r="HK129" t="str">
        <f t="shared" ca="1" si="450"/>
        <v/>
      </c>
      <c r="HL129" t="str">
        <f t="shared" ca="1" si="451"/>
        <v/>
      </c>
      <c r="IJ129">
        <v>19</v>
      </c>
      <c r="IK129" t="str">
        <f t="shared" ca="1" si="490"/>
        <v/>
      </c>
      <c r="IL129" t="str">
        <f ca="1">_xlfn.IFNA(IF(VLOOKUP($IK129,Tabela1[#All],6,FALSE)&lt;&gt;0,VLOOKUP($IK129,Tabela1[#All],6,FALSE),""),"")</f>
        <v/>
      </c>
      <c r="IM129" t="str">
        <f ca="1">_xlfn.IFNA(IF(VLOOKUP($IK129,Tabela1[#All],7,FALSE)&lt;&gt;0,VLOOKUP($IK129,Tabela1[#All],7,FALSE),""),"")</f>
        <v/>
      </c>
      <c r="IN129" t="str">
        <f ca="1">_xlfn.IFNA(IF(VLOOKUP($IK129,Tabela1[#All],8,FALSE)&lt;&gt;0,VLOOKUP($IK129,Tabela1[#All],8,FALSE),""),"")</f>
        <v/>
      </c>
      <c r="IO129" t="str">
        <f ca="1">_xlfn.IFNA(IF(VLOOKUP($IK129,Tabela1[#All],10,FALSE)&lt;&gt;"0",VLOOKUP($IK129,Tabela1[#All],10,FALSE),""),"")</f>
        <v/>
      </c>
      <c r="IP129" t="str">
        <f t="shared" ca="1" si="452"/>
        <v/>
      </c>
      <c r="IQ129" t="str">
        <f t="shared" ca="1" si="453"/>
        <v/>
      </c>
      <c r="IR129" t="str">
        <f t="shared" ca="1" si="454"/>
        <v/>
      </c>
      <c r="IS129" t="str">
        <f t="shared" ca="1" si="455"/>
        <v/>
      </c>
      <c r="IT129" t="str">
        <f t="shared" ca="1" si="456"/>
        <v/>
      </c>
      <c r="IU129" t="str">
        <f t="shared" ca="1" si="457"/>
        <v/>
      </c>
      <c r="IV129" t="str">
        <f t="shared" ca="1" si="458"/>
        <v/>
      </c>
      <c r="IW129" t="str">
        <f t="shared" ca="1" si="361"/>
        <v/>
      </c>
      <c r="IX129" t="str">
        <f t="shared" ca="1" si="496"/>
        <v/>
      </c>
      <c r="IY129" t="str">
        <f t="shared" ca="1" si="496"/>
        <v/>
      </c>
      <c r="IZ129" t="str">
        <f t="shared" ca="1" si="496"/>
        <v/>
      </c>
      <c r="JA129" t="str">
        <f ca="1">_xlfn.IFNA(IF(INDEX('Tabela kolorów'!$A$1:$AP$42,MATCH(IX129,'Tabela kolorów'!$A$1:$AP$1,0),MATCH(IY129,'Tabela kolorów'!$A$1:$A$42,0))=1,"+","-"),"")</f>
        <v/>
      </c>
      <c r="JB129" s="1" t="str">
        <f ca="1">_xlfn.IFNA(IF(INDEX('Tabela kolorów'!$A$1:$AP$42,MATCH(IX129,'Tabela kolorów'!$A$1:$AP$1,0),MATCH(IZ129,'Tabela kolorów'!$A$1:$A$42,0))=1,"+","-"),"")</f>
        <v/>
      </c>
      <c r="JC129" s="1" t="str">
        <f ca="1">_xlfn.IFNA(IF(INDEX('Tabela kolorów'!$A$1:$AP$42,MATCH(IY129,'Tabela kolorów'!$A$1:$AP$1,0),MATCH(IZ129,'Tabela kolorów'!$A$1:$A$42,0))=1,"+","-"),"")</f>
        <v/>
      </c>
      <c r="JD129" t="str">
        <f t="shared" ca="1" si="377"/>
        <v/>
      </c>
      <c r="JE129" t="str">
        <f t="shared" ca="1" si="459"/>
        <v/>
      </c>
      <c r="JF129" t="str">
        <f t="shared" ca="1" si="460"/>
        <v/>
      </c>
      <c r="KD129">
        <v>19</v>
      </c>
      <c r="KE129" t="str">
        <f t="shared" ca="1" si="491"/>
        <v/>
      </c>
      <c r="KF129" t="str">
        <f ca="1">_xlfn.IFNA(IF(VLOOKUP($KE129,Tabela1[#All],6,FALSE)&lt;&gt;0,VLOOKUP($KE129,Tabela1[#All],6,FALSE),""),"")</f>
        <v/>
      </c>
      <c r="KG129" t="str">
        <f ca="1">_xlfn.IFNA(IF(VLOOKUP($KE129,Tabela1[#All],7,FALSE)&lt;&gt;0,VLOOKUP($KE129,Tabela1[#All],7,FALSE),""),"")</f>
        <v/>
      </c>
      <c r="KH129" t="str">
        <f ca="1">_xlfn.IFNA(IF(VLOOKUP($KE129,Tabela1[#All],8,FALSE)&lt;&gt;0,VLOOKUP($KE129,Tabela1[#All],8,FALSE),""),"")</f>
        <v/>
      </c>
      <c r="KI129" t="str">
        <f ca="1">_xlfn.IFNA(IF(VLOOKUP($KE129,Tabela1[#All],10,FALSE)&lt;&gt;"0",VLOOKUP($KE129,Tabela1[#All],10,FALSE),""),"")</f>
        <v/>
      </c>
      <c r="KJ129" t="str">
        <f t="shared" ca="1" si="467"/>
        <v/>
      </c>
      <c r="KK129" t="str">
        <f t="shared" ca="1" si="468"/>
        <v/>
      </c>
      <c r="KL129" t="str">
        <f t="shared" ca="1" si="469"/>
        <v/>
      </c>
      <c r="KM129" t="str">
        <f t="shared" ca="1" si="461"/>
        <v/>
      </c>
      <c r="KN129" t="str">
        <f t="shared" ca="1" si="462"/>
        <v/>
      </c>
      <c r="KO129" t="str">
        <f t="shared" ca="1" si="463"/>
        <v/>
      </c>
      <c r="KP129" t="str">
        <f t="shared" ca="1" si="464"/>
        <v/>
      </c>
      <c r="KQ129" t="str">
        <f t="shared" ca="1" si="365"/>
        <v/>
      </c>
      <c r="KR129" t="str">
        <f t="shared" ca="1" si="497"/>
        <v/>
      </c>
      <c r="KS129" t="str">
        <f t="shared" ca="1" si="497"/>
        <v/>
      </c>
      <c r="KT129" t="str">
        <f t="shared" ca="1" si="497"/>
        <v/>
      </c>
      <c r="KU129" t="str">
        <f ca="1">_xlfn.IFNA(IF(INDEX('Tabela kolorów'!$A$1:$AP$42,MATCH(KR129,'Tabela kolorów'!$A$1:$AP$1,0),MATCH(KS129,'Tabela kolorów'!$A$1:$A$42,0))=1,"+","-"),"")</f>
        <v/>
      </c>
      <c r="KV129" s="1" t="str">
        <f ca="1">_xlfn.IFNA(IF(INDEX('Tabela kolorów'!$A$1:$AP$42,MATCH(KR129,'Tabela kolorów'!$A$1:$AP$1,0),MATCH(KT129,'Tabela kolorów'!$A$1:$A$42,0))=1,"+","-"),"")</f>
        <v/>
      </c>
      <c r="KW129" s="1" t="str">
        <f ca="1">_xlfn.IFNA(IF(INDEX('Tabela kolorów'!$A$1:$AP$42,MATCH(KS129,'Tabela kolorów'!$A$1:$AP$1,0),MATCH(KT129,'Tabela kolorów'!$A$1:$A$42,0))=1,"+","-"),"")</f>
        <v/>
      </c>
      <c r="KX129" t="str">
        <f t="shared" ca="1" si="380"/>
        <v/>
      </c>
      <c r="KY129" t="str">
        <f t="shared" ca="1" si="465"/>
        <v/>
      </c>
      <c r="KZ129" t="str">
        <f t="shared" ca="1" si="466"/>
        <v/>
      </c>
    </row>
    <row r="130" spans="12:312" x14ac:dyDescent="0.3">
      <c r="L130" s="679">
        <v>18</v>
      </c>
      <c r="N130" s="672" t="str">
        <f>_xlfn.IFNA(IF(VLOOKUP($M130,Tabela1[#All],6,FALSE)&lt;&gt;0,VLOOKUP($M130,Tabela1[#All],6,FALSE),""),"")</f>
        <v/>
      </c>
      <c r="O130" s="672" t="str">
        <f>_xlfn.IFNA(IF(VLOOKUP($M130,Tabela1[#All],7,FALSE)&lt;&gt;0,VLOOKUP($M130,Tabela1[#All],7,FALSE),""),"")</f>
        <v/>
      </c>
      <c r="P130" s="672" t="str">
        <f>_xlfn.IFNA(IF(VLOOKUP($M130,Tabela1[#All],8,FALSE)&lt;&gt;0,VLOOKUP($M130,Tabela1[#All],8,FALSE),""),"")</f>
        <v/>
      </c>
      <c r="Q130" s="684" t="str">
        <f>_xlfn.IFNA(IF(VLOOKUP($M130,Tabela1[#All],10,FALSE)&lt;&gt;"0",VLOOKUP($M130,Tabela1[#All],10,FALSE),""),"")</f>
        <v/>
      </c>
      <c r="R130" s="686" t="str">
        <f t="shared" si="470"/>
        <v/>
      </c>
      <c r="S130" s="672" t="str">
        <f t="shared" si="471"/>
        <v/>
      </c>
      <c r="T130" s="672" t="str">
        <f t="shared" si="472"/>
        <v/>
      </c>
      <c r="U130" s="672" t="str">
        <f t="shared" si="473"/>
        <v/>
      </c>
      <c r="V130" s="672" t="str">
        <f t="shared" si="474"/>
        <v/>
      </c>
      <c r="W130" s="672" t="str">
        <f t="shared" si="475"/>
        <v/>
      </c>
      <c r="X130" s="687" t="str">
        <f t="shared" si="476"/>
        <v/>
      </c>
      <c r="Y130" s="686" t="str">
        <f t="shared" si="378"/>
        <v/>
      </c>
      <c r="Z130" s="672" t="str">
        <f t="shared" si="498"/>
        <v/>
      </c>
      <c r="AA130" s="672" t="str">
        <f t="shared" si="498"/>
        <v/>
      </c>
      <c r="AB130" s="679" t="str">
        <f t="shared" si="498"/>
        <v/>
      </c>
      <c r="AC130" s="685" t="str">
        <f>_xlfn.IFNA(IF(INDEX('Tabela kolorów'!$A$1:$AP$42,MATCH(Z130,'Tabela kolorów'!$A$1:$AP$1,0),MATCH(AA130,'Tabela kolorów'!$A$1:$A$42,0))=1,"+","-"),"")</f>
        <v/>
      </c>
      <c r="AD130" s="10" t="str">
        <f>_xlfn.IFNA(IF(INDEX('Tabela kolorów'!$A$1:$AP$42,MATCH(Z130,'Tabela kolorów'!$A$1:$AP$1,0),MATCH(AB130,'Tabela kolorów'!$A$1:$A$42,0))=1,"+","-"),"")</f>
        <v/>
      </c>
      <c r="AE130" s="10" t="str">
        <f>_xlfn.IFNA(IF(INDEX('Tabela kolorów'!$A$1:$AP$42,MATCH(AA130,'Tabela kolorów'!$A$1:$AP$1,0),MATCH(AB130,'Tabela kolorów'!$A$1:$A$42,0))=1,"+","-"),"")</f>
        <v/>
      </c>
      <c r="AF130" s="679" t="str">
        <f t="shared" si="379"/>
        <v/>
      </c>
      <c r="AG130" s="688" t="str">
        <f t="shared" si="477"/>
        <v/>
      </c>
      <c r="AH130" s="701" t="str">
        <f t="shared" si="478"/>
        <v/>
      </c>
      <c r="BG130" s="392"/>
      <c r="BH130">
        <v>20</v>
      </c>
      <c r="BI130" t="str">
        <f t="shared" ca="1" si="486"/>
        <v/>
      </c>
      <c r="BJ130" t="str">
        <f ca="1">_xlfn.IFNA(IF(VLOOKUP($BI130,Tabela1[#All],6,FALSE)&lt;&gt;0,VLOOKUP($BI130,Tabela1[#All],6,FALSE),""),"")</f>
        <v/>
      </c>
      <c r="BK130" t="str">
        <f ca="1">_xlfn.IFNA(IF(VLOOKUP($BI130,Tabela1[#All],7,FALSE)&lt;&gt;0,VLOOKUP($BI130,Tabela1[#All],7,FALSE),""),"")</f>
        <v/>
      </c>
      <c r="BL130" t="str">
        <f ca="1">_xlfn.IFNA(IF(VLOOKUP($BI130,Tabela1[#All],8,FALSE)&lt;&gt;0,VLOOKUP($BI130,Tabela1[#All],8,FALSE),""),"")</f>
        <v/>
      </c>
      <c r="BM130" t="str">
        <f ca="1">_xlfn.IFNA(IF(VLOOKUP($BI130,Tabela1[#All],10,FALSE)&lt;&gt;"0",VLOOKUP($BI130,Tabela1[#All],10,FALSE),""),"")</f>
        <v/>
      </c>
      <c r="BN130" t="str">
        <f t="shared" ca="1" si="416"/>
        <v/>
      </c>
      <c r="BO130" t="str">
        <f t="shared" ca="1" si="417"/>
        <v/>
      </c>
      <c r="BP130" t="str">
        <f t="shared" ca="1" si="418"/>
        <v/>
      </c>
      <c r="BQ130" t="str">
        <f t="shared" ca="1" si="419"/>
        <v/>
      </c>
      <c r="BR130" t="str">
        <f t="shared" ca="1" si="420"/>
        <v/>
      </c>
      <c r="BS130" t="str">
        <f t="shared" ca="1" si="421"/>
        <v/>
      </c>
      <c r="BT130" t="str">
        <f t="shared" ca="1" si="422"/>
        <v/>
      </c>
      <c r="BU130" t="str">
        <f t="shared" ca="1" si="356"/>
        <v/>
      </c>
      <c r="BV130" t="str">
        <f t="shared" ca="1" si="492"/>
        <v/>
      </c>
      <c r="BW130" t="str">
        <f t="shared" ca="1" si="492"/>
        <v/>
      </c>
      <c r="BX130" t="str">
        <f t="shared" ca="1" si="492"/>
        <v/>
      </c>
      <c r="BY130" t="str">
        <f ca="1">_xlfn.IFNA(IF(INDEX('Tabela kolorów'!$A$1:$AP$42,MATCH(BV130,'Tabela kolorów'!$A$1:$AP$1,0),MATCH(BW130,'Tabela kolorów'!$A$1:$A$42,0))=1,"+","-"),"")</f>
        <v/>
      </c>
      <c r="BZ130" s="1" t="str">
        <f ca="1">_xlfn.IFNA(IF(INDEX('Tabela kolorów'!$A$1:$AP$42,MATCH(BV130,'Tabela kolorów'!$A$1:$AP$1,0),MATCH(BX130,'Tabela kolorów'!$A$1:$A$42,0))=1,"+","-"),"")</f>
        <v/>
      </c>
      <c r="CA130" s="1" t="str">
        <f ca="1">_xlfn.IFNA(IF(INDEX('Tabela kolorów'!$A$1:$AP$42,MATCH(BW130,'Tabela kolorów'!$A$1:$AP$1,0),MATCH(BX130,'Tabela kolorów'!$A$1:$A$42,0))=1,"+","-"),"")</f>
        <v/>
      </c>
      <c r="CB130" t="str">
        <f t="shared" ca="1" si="357"/>
        <v/>
      </c>
      <c r="CC130" t="str">
        <f t="shared" ca="1" si="423"/>
        <v/>
      </c>
      <c r="CD130" t="str">
        <f t="shared" ca="1" si="424"/>
        <v/>
      </c>
      <c r="DB130">
        <v>20</v>
      </c>
      <c r="DC130" t="str">
        <f t="shared" ca="1" si="487"/>
        <v/>
      </c>
      <c r="DD130" t="str">
        <f ca="1">_xlfn.IFNA(IF(VLOOKUP($DC130,Tabela1[#All],6,FALSE)&lt;&gt;0,VLOOKUP($DC130,Tabela1[#All],6,FALSE),""),"")</f>
        <v/>
      </c>
      <c r="DE130" t="str">
        <f ca="1">_xlfn.IFNA(IF(VLOOKUP($DC130,Tabela1[#All],7,FALSE)&lt;&gt;0,VLOOKUP($DC130,Tabela1[#All],7,FALSE),""),"")</f>
        <v/>
      </c>
      <c r="DF130" t="str">
        <f ca="1">_xlfn.IFNA(IF(VLOOKUP($DC130,Tabela1[#All],8,FALSE)&lt;&gt;0,VLOOKUP($DC130,Tabela1[#All],8,FALSE),""),"")</f>
        <v/>
      </c>
      <c r="DG130" t="str">
        <f ca="1">_xlfn.IFNA(IF(VLOOKUP($DC130,Tabela1[#All],10,FALSE)&lt;&gt;"0",VLOOKUP($DC130,Tabela1[#All],10,FALSE),""),"")</f>
        <v/>
      </c>
      <c r="DH130" t="str">
        <f t="shared" ca="1" si="425"/>
        <v/>
      </c>
      <c r="DI130" t="str">
        <f t="shared" ca="1" si="426"/>
        <v/>
      </c>
      <c r="DJ130" t="str">
        <f t="shared" ca="1" si="427"/>
        <v/>
      </c>
      <c r="DK130" t="str">
        <f t="shared" ca="1" si="428"/>
        <v/>
      </c>
      <c r="DL130" t="str">
        <f t="shared" ca="1" si="429"/>
        <v/>
      </c>
      <c r="DM130" t="str">
        <f t="shared" ca="1" si="430"/>
        <v/>
      </c>
      <c r="DN130" t="str">
        <f t="shared" ca="1" si="431"/>
        <v/>
      </c>
      <c r="DO130" t="str">
        <f t="shared" ca="1" si="382"/>
        <v/>
      </c>
      <c r="DP130" t="str">
        <f t="shared" ca="1" si="493"/>
        <v/>
      </c>
      <c r="DQ130" t="str">
        <f t="shared" ca="1" si="493"/>
        <v/>
      </c>
      <c r="DR130" t="str">
        <f t="shared" ca="1" si="493"/>
        <v/>
      </c>
      <c r="DS130" t="str">
        <f ca="1">_xlfn.IFNA(IF(INDEX('Tabela kolorów'!$A$1:$AP$42,MATCH(DP130,'Tabela kolorów'!$A$1:$AP$1,0),MATCH(DQ130,'Tabela kolorów'!$A$1:$A$42,0))=1,"+","-"),"")</f>
        <v/>
      </c>
      <c r="DT130" s="1" t="str">
        <f ca="1">_xlfn.IFNA(IF(INDEX('Tabela kolorów'!$A$1:$AP$42,MATCH(DP130,'Tabela kolorów'!$A$1:$AP$1,0),MATCH(DR130,'Tabela kolorów'!$A$1:$A$42,0))=1,"+","-"),"")</f>
        <v/>
      </c>
      <c r="DU130" s="1" t="str">
        <f ca="1">_xlfn.IFNA(IF(INDEX('Tabela kolorów'!$A$1:$AP$42,MATCH(DQ130,'Tabela kolorów'!$A$1:$AP$1,0),MATCH(DR130,'Tabela kolorów'!$A$1:$A$42,0))=1,"+","-"),"")</f>
        <v/>
      </c>
      <c r="DV130" t="str">
        <f t="shared" ca="1" si="358"/>
        <v/>
      </c>
      <c r="DW130" t="str">
        <f t="shared" ca="1" si="432"/>
        <v/>
      </c>
      <c r="DX130" t="str">
        <f t="shared" ca="1" si="433"/>
        <v/>
      </c>
      <c r="EV130">
        <v>20</v>
      </c>
      <c r="EW130" t="str">
        <f t="shared" ca="1" si="488"/>
        <v/>
      </c>
      <c r="EX130" t="str">
        <f ca="1">_xlfn.IFNA(IF(VLOOKUP($EW130,Tabela1[#All],6,FALSE)&lt;&gt;0,VLOOKUP($EW130,Tabela1[#All],6,FALSE),""),"")</f>
        <v/>
      </c>
      <c r="EY130" t="str">
        <f ca="1">_xlfn.IFNA(IF(VLOOKUP($EW130,Tabela1[#All],7,FALSE)&lt;&gt;0,VLOOKUP($EW130,Tabela1[#All],7,FALSE),""),"")</f>
        <v/>
      </c>
      <c r="EZ130" t="str">
        <f ca="1">_xlfn.IFNA(IF(VLOOKUP($EW130,Tabela1[#All],8,FALSE)&lt;&gt;0,VLOOKUP($EW130,Tabela1[#All],8,FALSE),""),"")</f>
        <v/>
      </c>
      <c r="FA130" t="str">
        <f ca="1">_xlfn.IFNA(IF(VLOOKUP($EW130,Tabela1[#All],10,FALSE)&lt;&gt;"0",VLOOKUP($EW130,Tabela1[#All],10,FALSE),""),"")</f>
        <v/>
      </c>
      <c r="FB130" t="str">
        <f t="shared" ca="1" si="434"/>
        <v/>
      </c>
      <c r="FC130" t="str">
        <f t="shared" ca="1" si="435"/>
        <v/>
      </c>
      <c r="FD130" t="str">
        <f t="shared" ca="1" si="436"/>
        <v/>
      </c>
      <c r="FE130" t="str">
        <f t="shared" ca="1" si="437"/>
        <v/>
      </c>
      <c r="FF130" t="str">
        <f t="shared" ca="1" si="438"/>
        <v/>
      </c>
      <c r="FG130" t="str">
        <f t="shared" ca="1" si="439"/>
        <v/>
      </c>
      <c r="FH130" t="str">
        <f t="shared" ca="1" si="440"/>
        <v/>
      </c>
      <c r="FI130" t="str">
        <f t="shared" ca="1" si="359"/>
        <v/>
      </c>
      <c r="FJ130" t="str">
        <f t="shared" ca="1" si="494"/>
        <v/>
      </c>
      <c r="FK130" t="str">
        <f t="shared" ca="1" si="494"/>
        <v/>
      </c>
      <c r="FL130" t="str">
        <f t="shared" ca="1" si="494"/>
        <v/>
      </c>
      <c r="FM130" t="str">
        <f ca="1">_xlfn.IFNA(IF(INDEX('Tabela kolorów'!$A$1:$AP$42,MATCH(FJ130,'Tabela kolorów'!$A$1:$AP$1,0),MATCH(FK130,'Tabela kolorów'!$A$1:$A$42,0))=1,"+","-"),"")</f>
        <v/>
      </c>
      <c r="FN130" s="1" t="str">
        <f ca="1">_xlfn.IFNA(IF(INDEX('Tabela kolorów'!$A$1:$AP$42,MATCH(FJ130,'Tabela kolorów'!$A$1:$AP$1,0),MATCH(FL130,'Tabela kolorów'!$A$1:$A$42,0))=1,"+","-"),"")</f>
        <v/>
      </c>
      <c r="FO130" s="1" t="str">
        <f ca="1">_xlfn.IFNA(IF(INDEX('Tabela kolorów'!$A$1:$AP$42,MATCH(FK130,'Tabela kolorów'!$A$1:$AP$1,0),MATCH(FL130,'Tabela kolorów'!$A$1:$A$42,0))=1,"+","-"),"")</f>
        <v/>
      </c>
      <c r="FP130" t="str">
        <f t="shared" ca="1" si="375"/>
        <v/>
      </c>
      <c r="FQ130" t="str">
        <f t="shared" ca="1" si="441"/>
        <v/>
      </c>
      <c r="FR130" t="str">
        <f t="shared" ca="1" si="442"/>
        <v/>
      </c>
      <c r="GP130">
        <v>20</v>
      </c>
      <c r="GQ130" t="str">
        <f t="shared" ca="1" si="489"/>
        <v/>
      </c>
      <c r="GR130" t="str">
        <f ca="1">_xlfn.IFNA(IF(VLOOKUP($GQ130,Tabela1[#All],6,FALSE)&lt;&gt;0,VLOOKUP($GQ130,Tabela1[#All],6,FALSE),""),"")</f>
        <v/>
      </c>
      <c r="GS130" t="str">
        <f ca="1">_xlfn.IFNA(IF(VLOOKUP($GQ130,Tabela1[#All],7,FALSE)&lt;&gt;0,VLOOKUP($GQ130,Tabela1[#All],7,FALSE),""),"")</f>
        <v/>
      </c>
      <c r="GT130" t="str">
        <f ca="1">_xlfn.IFNA(IF(VLOOKUP($GQ130,Tabela1[#All],8,FALSE)&lt;&gt;0,VLOOKUP($GQ130,Tabela1[#All],8,FALSE),""),"")</f>
        <v/>
      </c>
      <c r="GU130" t="str">
        <f ca="1">_xlfn.IFNA(IF(VLOOKUP($GQ130,Tabela1[#All],10,FALSE)&lt;&gt;"0",VLOOKUP($GQ130,Tabela1[#All],10,FALSE),""),"")</f>
        <v/>
      </c>
      <c r="GV130" t="str">
        <f t="shared" ca="1" si="443"/>
        <v/>
      </c>
      <c r="GW130" t="str">
        <f t="shared" ca="1" si="444"/>
        <v/>
      </c>
      <c r="GX130" t="str">
        <f t="shared" ca="1" si="445"/>
        <v/>
      </c>
      <c r="GY130" t="str">
        <f t="shared" ca="1" si="446"/>
        <v/>
      </c>
      <c r="GZ130" t="str">
        <f t="shared" ca="1" si="447"/>
        <v/>
      </c>
      <c r="HA130" t="str">
        <f t="shared" ca="1" si="448"/>
        <v/>
      </c>
      <c r="HB130" t="str">
        <f t="shared" ca="1" si="449"/>
        <v/>
      </c>
      <c r="HC130" t="str">
        <f t="shared" ca="1" si="360"/>
        <v/>
      </c>
      <c r="HD130" t="str">
        <f t="shared" ca="1" si="495"/>
        <v/>
      </c>
      <c r="HE130" t="str">
        <f t="shared" ca="1" si="495"/>
        <v/>
      </c>
      <c r="HF130" t="str">
        <f t="shared" ca="1" si="495"/>
        <v/>
      </c>
      <c r="HG130" t="str">
        <f ca="1">_xlfn.IFNA(IF(INDEX('Tabela kolorów'!$A$1:$AP$42,MATCH(HD130,'Tabela kolorów'!$A$1:$AP$1,0),MATCH(HE130,'Tabela kolorów'!$A$1:$A$42,0))=1,"+","-"),"")</f>
        <v/>
      </c>
      <c r="HH130" s="1" t="str">
        <f ca="1">_xlfn.IFNA(IF(INDEX('Tabela kolorów'!$A$1:$AP$42,MATCH(HD130,'Tabela kolorów'!$A$1:$AP$1,0),MATCH(HF130,'Tabela kolorów'!$A$1:$A$42,0))=1,"+","-"),"")</f>
        <v/>
      </c>
      <c r="HI130" s="1" t="str">
        <f ca="1">_xlfn.IFNA(IF(INDEX('Tabela kolorów'!$A$1:$AP$42,MATCH(HE130,'Tabela kolorów'!$A$1:$AP$1,0),MATCH(HF130,'Tabela kolorów'!$A$1:$A$42,0))=1,"+","-"),"")</f>
        <v/>
      </c>
      <c r="HJ130" t="str">
        <f t="shared" ca="1" si="376"/>
        <v/>
      </c>
      <c r="HK130" t="str">
        <f t="shared" ca="1" si="450"/>
        <v/>
      </c>
      <c r="HL130" t="str">
        <f t="shared" ca="1" si="451"/>
        <v/>
      </c>
      <c r="IJ130">
        <v>20</v>
      </c>
      <c r="IK130" t="str">
        <f t="shared" ca="1" si="490"/>
        <v/>
      </c>
      <c r="IL130" t="str">
        <f ca="1">_xlfn.IFNA(IF(VLOOKUP($IK130,Tabela1[#All],6,FALSE)&lt;&gt;0,VLOOKUP($IK130,Tabela1[#All],6,FALSE),""),"")</f>
        <v/>
      </c>
      <c r="IM130" t="str">
        <f ca="1">_xlfn.IFNA(IF(VLOOKUP($IK130,Tabela1[#All],7,FALSE)&lt;&gt;0,VLOOKUP($IK130,Tabela1[#All],7,FALSE),""),"")</f>
        <v/>
      </c>
      <c r="IN130" t="str">
        <f ca="1">_xlfn.IFNA(IF(VLOOKUP($IK130,Tabela1[#All],8,FALSE)&lt;&gt;0,VLOOKUP($IK130,Tabela1[#All],8,FALSE),""),"")</f>
        <v/>
      </c>
      <c r="IO130" t="str">
        <f ca="1">_xlfn.IFNA(IF(VLOOKUP($IK130,Tabela1[#All],10,FALSE)&lt;&gt;"0",VLOOKUP($IK130,Tabela1[#All],10,FALSE),""),"")</f>
        <v/>
      </c>
      <c r="IP130" t="str">
        <f t="shared" ca="1" si="452"/>
        <v/>
      </c>
      <c r="IQ130" t="str">
        <f t="shared" ca="1" si="453"/>
        <v/>
      </c>
      <c r="IR130" t="str">
        <f t="shared" ca="1" si="454"/>
        <v/>
      </c>
      <c r="IS130" t="str">
        <f t="shared" ca="1" si="455"/>
        <v/>
      </c>
      <c r="IT130" t="str">
        <f t="shared" ca="1" si="456"/>
        <v/>
      </c>
      <c r="IU130" t="str">
        <f t="shared" ca="1" si="457"/>
        <v/>
      </c>
      <c r="IV130" t="str">
        <f t="shared" ca="1" si="458"/>
        <v/>
      </c>
      <c r="IW130" t="str">
        <f t="shared" ca="1" si="361"/>
        <v/>
      </c>
      <c r="IX130" t="str">
        <f t="shared" ca="1" si="496"/>
        <v/>
      </c>
      <c r="IY130" t="str">
        <f t="shared" ca="1" si="496"/>
        <v/>
      </c>
      <c r="IZ130" t="str">
        <f t="shared" ca="1" si="496"/>
        <v/>
      </c>
      <c r="JA130" t="str">
        <f ca="1">_xlfn.IFNA(IF(INDEX('Tabela kolorów'!$A$1:$AP$42,MATCH(IX130,'Tabela kolorów'!$A$1:$AP$1,0),MATCH(IY130,'Tabela kolorów'!$A$1:$A$42,0))=1,"+","-"),"")</f>
        <v/>
      </c>
      <c r="JB130" s="1" t="str">
        <f ca="1">_xlfn.IFNA(IF(INDEX('Tabela kolorów'!$A$1:$AP$42,MATCH(IX130,'Tabela kolorów'!$A$1:$AP$1,0),MATCH(IZ130,'Tabela kolorów'!$A$1:$A$42,0))=1,"+","-"),"")</f>
        <v/>
      </c>
      <c r="JC130" s="1" t="str">
        <f ca="1">_xlfn.IFNA(IF(INDEX('Tabela kolorów'!$A$1:$AP$42,MATCH(IY130,'Tabela kolorów'!$A$1:$AP$1,0),MATCH(IZ130,'Tabela kolorów'!$A$1:$A$42,0))=1,"+","-"),"")</f>
        <v/>
      </c>
      <c r="JD130" t="str">
        <f t="shared" ca="1" si="377"/>
        <v/>
      </c>
      <c r="JE130" t="str">
        <f t="shared" ca="1" si="459"/>
        <v/>
      </c>
      <c r="JF130" t="str">
        <f t="shared" ca="1" si="460"/>
        <v/>
      </c>
      <c r="KD130">
        <v>20</v>
      </c>
      <c r="KE130" t="str">
        <f t="shared" ca="1" si="491"/>
        <v/>
      </c>
      <c r="KF130" t="str">
        <f ca="1">_xlfn.IFNA(IF(VLOOKUP($KE130,Tabela1[#All],6,FALSE)&lt;&gt;0,VLOOKUP($KE130,Tabela1[#All],6,FALSE),""),"")</f>
        <v/>
      </c>
      <c r="KG130" t="str">
        <f ca="1">_xlfn.IFNA(IF(VLOOKUP($KE130,Tabela1[#All],7,FALSE)&lt;&gt;0,VLOOKUP($KE130,Tabela1[#All],7,FALSE),""),"")</f>
        <v/>
      </c>
      <c r="KH130" t="str">
        <f ca="1">_xlfn.IFNA(IF(VLOOKUP($KE130,Tabela1[#All],8,FALSE)&lt;&gt;0,VLOOKUP($KE130,Tabela1[#All],8,FALSE),""),"")</f>
        <v/>
      </c>
      <c r="KI130" t="str">
        <f ca="1">_xlfn.IFNA(IF(VLOOKUP($KE130,Tabela1[#All],10,FALSE)&lt;&gt;"0",VLOOKUP($KE130,Tabela1[#All],10,FALSE),""),"")</f>
        <v/>
      </c>
      <c r="KJ130" t="str">
        <f t="shared" ca="1" si="467"/>
        <v/>
      </c>
      <c r="KK130" t="str">
        <f t="shared" ca="1" si="468"/>
        <v/>
      </c>
      <c r="KL130" t="str">
        <f t="shared" ca="1" si="469"/>
        <v/>
      </c>
      <c r="KM130" t="str">
        <f t="shared" ca="1" si="461"/>
        <v/>
      </c>
      <c r="KN130" t="str">
        <f t="shared" ca="1" si="462"/>
        <v/>
      </c>
      <c r="KO130" t="str">
        <f t="shared" ca="1" si="463"/>
        <v/>
      </c>
      <c r="KP130" t="str">
        <f t="shared" ca="1" si="464"/>
        <v/>
      </c>
      <c r="KQ130" t="str">
        <f t="shared" ca="1" si="365"/>
        <v/>
      </c>
      <c r="KR130" t="str">
        <f t="shared" ca="1" si="497"/>
        <v/>
      </c>
      <c r="KS130" t="str">
        <f t="shared" ca="1" si="497"/>
        <v/>
      </c>
      <c r="KT130" t="str">
        <f t="shared" ca="1" si="497"/>
        <v/>
      </c>
      <c r="KU130" t="str">
        <f ca="1">_xlfn.IFNA(IF(INDEX('Tabela kolorów'!$A$1:$AP$42,MATCH(KR130,'Tabela kolorów'!$A$1:$AP$1,0),MATCH(KS130,'Tabela kolorów'!$A$1:$A$42,0))=1,"+","-"),"")</f>
        <v/>
      </c>
      <c r="KV130" s="1" t="str">
        <f ca="1">_xlfn.IFNA(IF(INDEX('Tabela kolorów'!$A$1:$AP$42,MATCH(KR130,'Tabela kolorów'!$A$1:$AP$1,0),MATCH(KT130,'Tabela kolorów'!$A$1:$A$42,0))=1,"+","-"),"")</f>
        <v/>
      </c>
      <c r="KW130" s="1" t="str">
        <f ca="1">_xlfn.IFNA(IF(INDEX('Tabela kolorów'!$A$1:$AP$42,MATCH(KS130,'Tabela kolorów'!$A$1:$AP$1,0),MATCH(KT130,'Tabela kolorów'!$A$1:$A$42,0))=1,"+","-"),"")</f>
        <v/>
      </c>
      <c r="KX130" t="str">
        <f t="shared" ca="1" si="380"/>
        <v/>
      </c>
      <c r="KY130" t="str">
        <f t="shared" ca="1" si="465"/>
        <v/>
      </c>
      <c r="KZ130" t="str">
        <f t="shared" ca="1" si="466"/>
        <v/>
      </c>
    </row>
    <row r="131" spans="12:312" x14ac:dyDescent="0.3">
      <c r="L131" s="679">
        <v>19</v>
      </c>
      <c r="N131" s="672" t="str">
        <f>_xlfn.IFNA(IF(VLOOKUP($M131,Tabela1[#All],6,FALSE)&lt;&gt;0,VLOOKUP($M131,Tabela1[#All],6,FALSE),""),"")</f>
        <v/>
      </c>
      <c r="O131" s="672" t="str">
        <f>_xlfn.IFNA(IF(VLOOKUP($M131,Tabela1[#All],7,FALSE)&lt;&gt;0,VLOOKUP($M131,Tabela1[#All],7,FALSE),""),"")</f>
        <v/>
      </c>
      <c r="P131" s="672" t="str">
        <f>_xlfn.IFNA(IF(VLOOKUP($M131,Tabela1[#All],8,FALSE)&lt;&gt;0,VLOOKUP($M131,Tabela1[#All],8,FALSE),""),"")</f>
        <v/>
      </c>
      <c r="Q131" s="684" t="str">
        <f>_xlfn.IFNA(IF(VLOOKUP($M131,Tabela1[#All],10,FALSE)&lt;&gt;"0",VLOOKUP($M131,Tabela1[#All],10,FALSE),""),"")</f>
        <v/>
      </c>
      <c r="R131" s="686" t="str">
        <f t="shared" si="470"/>
        <v/>
      </c>
      <c r="S131" s="672" t="str">
        <f t="shared" si="471"/>
        <v/>
      </c>
      <c r="T131" s="672" t="str">
        <f t="shared" si="472"/>
        <v/>
      </c>
      <c r="U131" s="672" t="str">
        <f t="shared" si="473"/>
        <v/>
      </c>
      <c r="V131" s="672" t="str">
        <f t="shared" si="474"/>
        <v/>
      </c>
      <c r="W131" s="672" t="str">
        <f t="shared" si="475"/>
        <v/>
      </c>
      <c r="X131" s="687" t="str">
        <f t="shared" si="476"/>
        <v/>
      </c>
      <c r="Y131" s="686" t="str">
        <f t="shared" si="378"/>
        <v/>
      </c>
      <c r="Z131" s="672" t="str">
        <f t="shared" si="498"/>
        <v/>
      </c>
      <c r="AA131" s="672" t="str">
        <f t="shared" si="498"/>
        <v/>
      </c>
      <c r="AB131" s="679" t="str">
        <f t="shared" si="498"/>
        <v/>
      </c>
      <c r="AC131" s="685" t="str">
        <f>_xlfn.IFNA(IF(INDEX('Tabela kolorów'!$A$1:$AP$42,MATCH(Z131,'Tabela kolorów'!$A$1:$AP$1,0),MATCH(AA131,'Tabela kolorów'!$A$1:$A$42,0))=1,"+","-"),"")</f>
        <v/>
      </c>
      <c r="AD131" s="10" t="str">
        <f>_xlfn.IFNA(IF(INDEX('Tabela kolorów'!$A$1:$AP$42,MATCH(Z131,'Tabela kolorów'!$A$1:$AP$1,0),MATCH(AB131,'Tabela kolorów'!$A$1:$A$42,0))=1,"+","-"),"")</f>
        <v/>
      </c>
      <c r="AE131" s="10" t="str">
        <f>_xlfn.IFNA(IF(INDEX('Tabela kolorów'!$A$1:$AP$42,MATCH(AA131,'Tabela kolorów'!$A$1:$AP$1,0),MATCH(AB131,'Tabela kolorów'!$A$1:$A$42,0))=1,"+","-"),"")</f>
        <v/>
      </c>
      <c r="AF131" s="679" t="str">
        <f t="shared" si="379"/>
        <v/>
      </c>
      <c r="AG131" s="688" t="str">
        <f t="shared" si="477"/>
        <v/>
      </c>
      <c r="AH131" s="701" t="str">
        <f t="shared" si="478"/>
        <v/>
      </c>
      <c r="BG131" s="392"/>
      <c r="BH131" t="s">
        <v>451</v>
      </c>
      <c r="BJ131" t="str">
        <f>_xlfn.IFNA(IF(VLOOKUP($BI131,Tabela1[#All],6,FALSE)&lt;&gt;0,VLOOKUP($BI131,Tabela1[#All],6,FALSE),""),"")</f>
        <v/>
      </c>
      <c r="BK131" t="str">
        <f>_xlfn.IFNA(IF(VLOOKUP($BI131,Tabela1[#All],7,FALSE)&lt;&gt;0,VLOOKUP($BI131,Tabela1[#All],7,FALSE),""),"")</f>
        <v/>
      </c>
      <c r="BL131" t="str">
        <f>_xlfn.IFNA(IF(VLOOKUP($BI131,Tabela1[#All],8,FALSE)&lt;&gt;0,VLOOKUP($BI131,Tabela1[#All],8,FALSE),""),"")</f>
        <v/>
      </c>
      <c r="BM131" t="str">
        <f>_xlfn.IFNA(IF(VLOOKUP($BI131,Tabela1[#All],10,FALSE)&lt;&gt;"0",VLOOKUP($BI131,Tabela1[#All],10,FALSE),""),"")</f>
        <v/>
      </c>
      <c r="BN131" t="str">
        <f t="shared" si="416"/>
        <v/>
      </c>
      <c r="BO131" t="str">
        <f t="shared" si="417"/>
        <v/>
      </c>
      <c r="BP131" t="str">
        <f t="shared" si="418"/>
        <v/>
      </c>
      <c r="BQ131" t="str">
        <f t="shared" si="419"/>
        <v/>
      </c>
      <c r="BR131" t="str">
        <f t="shared" si="420"/>
        <v/>
      </c>
      <c r="BS131" t="str">
        <f t="shared" si="421"/>
        <v/>
      </c>
      <c r="BT131" t="str">
        <f t="shared" si="422"/>
        <v/>
      </c>
      <c r="BU131" t="str">
        <f t="shared" si="356"/>
        <v/>
      </c>
      <c r="BV131" t="str">
        <f t="shared" si="492"/>
        <v/>
      </c>
      <c r="BW131" t="str">
        <f t="shared" si="492"/>
        <v/>
      </c>
      <c r="BX131" t="str">
        <f t="shared" si="492"/>
        <v/>
      </c>
      <c r="BY131" t="str">
        <f>_xlfn.IFNA(IF(INDEX('Tabela kolorów'!$A$1:$AP$42,MATCH(BV131,'Tabela kolorów'!$A$1:$AP$1,0),MATCH(BW131,'Tabela kolorów'!$A$1:$A$42,0))=1,"+","-"),"")</f>
        <v/>
      </c>
      <c r="BZ131" s="1" t="str">
        <f>_xlfn.IFNA(IF(INDEX('Tabela kolorów'!$A$1:$AP$42,MATCH(BV131,'Tabela kolorów'!$A$1:$AP$1,0),MATCH(BX131,'Tabela kolorów'!$A$1:$A$42,0))=1,"+","-"),"")</f>
        <v/>
      </c>
      <c r="CA131" s="1" t="str">
        <f>_xlfn.IFNA(IF(INDEX('Tabela kolorów'!$A$1:$AP$42,MATCH(BW131,'Tabela kolorów'!$A$1:$AP$1,0),MATCH(BX131,'Tabela kolorów'!$A$1:$A$42,0))=1,"+","-"),"")</f>
        <v/>
      </c>
      <c r="CB131" t="str">
        <f t="shared" si="357"/>
        <v/>
      </c>
      <c r="CC131" t="str">
        <f t="shared" si="423"/>
        <v/>
      </c>
      <c r="CD131" t="str">
        <f t="shared" si="424"/>
        <v/>
      </c>
      <c r="DB131" t="s">
        <v>451</v>
      </c>
      <c r="DD131" t="str">
        <f>_xlfn.IFNA(IF(VLOOKUP($DC131,Tabela1[#All],6,FALSE)&lt;&gt;0,VLOOKUP($DC131,Tabela1[#All],6,FALSE),""),"")</f>
        <v/>
      </c>
      <c r="DE131" t="str">
        <f>_xlfn.IFNA(IF(VLOOKUP($DC131,Tabela1[#All],7,FALSE)&lt;&gt;0,VLOOKUP($DC131,Tabela1[#All],7,FALSE),""),"")</f>
        <v/>
      </c>
      <c r="DF131" t="str">
        <f>_xlfn.IFNA(IF(VLOOKUP($DC131,Tabela1[#All],8,FALSE)&lt;&gt;0,VLOOKUP($DC131,Tabela1[#All],8,FALSE),""),"")</f>
        <v/>
      </c>
      <c r="DG131" t="str">
        <f>_xlfn.IFNA(IF(VLOOKUP($DC131,Tabela1[#All],10,FALSE)&lt;&gt;"0",VLOOKUP($DC131,Tabela1[#All],10,FALSE),""),"")</f>
        <v/>
      </c>
      <c r="DH131" t="str">
        <f t="shared" si="425"/>
        <v/>
      </c>
      <c r="DI131" t="str">
        <f t="shared" si="426"/>
        <v/>
      </c>
      <c r="DJ131" t="str">
        <f t="shared" si="427"/>
        <v/>
      </c>
      <c r="DK131" t="str">
        <f t="shared" si="428"/>
        <v/>
      </c>
      <c r="DL131" t="str">
        <f t="shared" si="429"/>
        <v/>
      </c>
      <c r="DM131" t="str">
        <f t="shared" si="430"/>
        <v/>
      </c>
      <c r="DN131" t="str">
        <f t="shared" si="431"/>
        <v/>
      </c>
      <c r="DO131" t="str">
        <f t="shared" si="382"/>
        <v/>
      </c>
      <c r="DP131" t="str">
        <f t="shared" si="493"/>
        <v/>
      </c>
      <c r="DQ131" t="str">
        <f t="shared" si="493"/>
        <v/>
      </c>
      <c r="DR131" t="str">
        <f t="shared" si="493"/>
        <v/>
      </c>
      <c r="DS131" t="str">
        <f>_xlfn.IFNA(IF(INDEX('Tabela kolorów'!$A$1:$AP$42,MATCH(DP131,'Tabela kolorów'!$A$1:$AP$1,0),MATCH(DQ131,'Tabela kolorów'!$A$1:$A$42,0))=1,"+","-"),"")</f>
        <v/>
      </c>
      <c r="DT131" s="1" t="str">
        <f>_xlfn.IFNA(IF(INDEX('Tabela kolorów'!$A$1:$AP$42,MATCH(DP131,'Tabela kolorów'!$A$1:$AP$1,0),MATCH(DR131,'Tabela kolorów'!$A$1:$A$42,0))=1,"+","-"),"")</f>
        <v/>
      </c>
      <c r="DU131" s="1" t="str">
        <f>_xlfn.IFNA(IF(INDEX('Tabela kolorów'!$A$1:$AP$42,MATCH(DQ131,'Tabela kolorów'!$A$1:$AP$1,0),MATCH(DR131,'Tabela kolorów'!$A$1:$A$42,0))=1,"+","-"),"")</f>
        <v/>
      </c>
      <c r="DV131" t="str">
        <f t="shared" si="358"/>
        <v/>
      </c>
      <c r="DW131" t="str">
        <f t="shared" si="432"/>
        <v/>
      </c>
      <c r="DX131" t="str">
        <f t="shared" si="433"/>
        <v/>
      </c>
      <c r="EV131" t="s">
        <v>451</v>
      </c>
      <c r="EX131" t="str">
        <f>_xlfn.IFNA(IF(VLOOKUP($EW131,Tabela1[#All],6,FALSE)&lt;&gt;0,VLOOKUP($EW131,Tabela1[#All],6,FALSE),""),"")</f>
        <v/>
      </c>
      <c r="EY131" t="str">
        <f>_xlfn.IFNA(IF(VLOOKUP($EW131,Tabela1[#All],7,FALSE)&lt;&gt;0,VLOOKUP($EW131,Tabela1[#All],7,FALSE),""),"")</f>
        <v/>
      </c>
      <c r="EZ131" t="str">
        <f>_xlfn.IFNA(IF(VLOOKUP($EW131,Tabela1[#All],8,FALSE)&lt;&gt;0,VLOOKUP($EW131,Tabela1[#All],8,FALSE),""),"")</f>
        <v/>
      </c>
      <c r="FA131" t="str">
        <f>_xlfn.IFNA(IF(VLOOKUP($EW131,Tabela1[#All],10,FALSE)&lt;&gt;"0",VLOOKUP($EW131,Tabela1[#All],10,FALSE),""),"")</f>
        <v/>
      </c>
      <c r="FB131" t="str">
        <f t="shared" si="434"/>
        <v/>
      </c>
      <c r="FC131" t="str">
        <f t="shared" si="435"/>
        <v/>
      </c>
      <c r="FD131" t="str">
        <f t="shared" si="436"/>
        <v/>
      </c>
      <c r="FE131" t="str">
        <f t="shared" si="437"/>
        <v/>
      </c>
      <c r="FF131" t="str">
        <f t="shared" si="438"/>
        <v/>
      </c>
      <c r="FG131" t="str">
        <f t="shared" si="439"/>
        <v/>
      </c>
      <c r="FH131" t="str">
        <f t="shared" si="440"/>
        <v/>
      </c>
      <c r="FI131" t="str">
        <f t="shared" si="359"/>
        <v/>
      </c>
      <c r="FJ131" t="str">
        <f t="shared" si="494"/>
        <v/>
      </c>
      <c r="FK131" t="str">
        <f t="shared" si="494"/>
        <v/>
      </c>
      <c r="FL131" t="str">
        <f t="shared" si="494"/>
        <v/>
      </c>
      <c r="FM131" t="str">
        <f>_xlfn.IFNA(IF(INDEX('Tabela kolorów'!$A$1:$AP$42,MATCH(FJ131,'Tabela kolorów'!$A$1:$AP$1,0),MATCH(FK131,'Tabela kolorów'!$A$1:$A$42,0))=1,"+","-"),"")</f>
        <v/>
      </c>
      <c r="FN131" s="1" t="str">
        <f>_xlfn.IFNA(IF(INDEX('Tabela kolorów'!$A$1:$AP$42,MATCH(FJ131,'Tabela kolorów'!$A$1:$AP$1,0),MATCH(FL131,'Tabela kolorów'!$A$1:$A$42,0))=1,"+","-"),"")</f>
        <v/>
      </c>
      <c r="FO131" s="1" t="str">
        <f>_xlfn.IFNA(IF(INDEX('Tabela kolorów'!$A$1:$AP$42,MATCH(FK131,'Tabela kolorów'!$A$1:$AP$1,0),MATCH(FL131,'Tabela kolorów'!$A$1:$A$42,0))=1,"+","-"),"")</f>
        <v/>
      </c>
      <c r="FP131" t="str">
        <f t="shared" si="375"/>
        <v/>
      </c>
      <c r="FQ131" t="str">
        <f t="shared" si="441"/>
        <v/>
      </c>
      <c r="FR131" t="str">
        <f t="shared" si="442"/>
        <v/>
      </c>
      <c r="GP131" t="s">
        <v>451</v>
      </c>
      <c r="GR131" t="str">
        <f>_xlfn.IFNA(IF(VLOOKUP($GQ131,Tabela1[#All],6,FALSE)&lt;&gt;0,VLOOKUP($GQ131,Tabela1[#All],6,FALSE),""),"")</f>
        <v/>
      </c>
      <c r="GS131" t="str">
        <f>_xlfn.IFNA(IF(VLOOKUP($GQ131,Tabela1[#All],7,FALSE)&lt;&gt;0,VLOOKUP($GQ131,Tabela1[#All],7,FALSE),""),"")</f>
        <v/>
      </c>
      <c r="GT131" t="str">
        <f>_xlfn.IFNA(IF(VLOOKUP($GQ131,Tabela1[#All],8,FALSE)&lt;&gt;0,VLOOKUP($GQ131,Tabela1[#All],8,FALSE),""),"")</f>
        <v/>
      </c>
      <c r="GU131" t="str">
        <f>_xlfn.IFNA(IF(VLOOKUP($GQ131,Tabela1[#All],10,FALSE)&lt;&gt;"0",VLOOKUP($GQ131,Tabela1[#All],10,FALSE),""),"")</f>
        <v/>
      </c>
      <c r="GV131" t="str">
        <f t="shared" si="443"/>
        <v/>
      </c>
      <c r="GW131" t="str">
        <f t="shared" si="444"/>
        <v/>
      </c>
      <c r="GX131" t="str">
        <f t="shared" si="445"/>
        <v/>
      </c>
      <c r="GY131" t="str">
        <f t="shared" si="446"/>
        <v/>
      </c>
      <c r="GZ131" t="str">
        <f t="shared" si="447"/>
        <v/>
      </c>
      <c r="HA131" t="str">
        <f t="shared" si="448"/>
        <v/>
      </c>
      <c r="HB131" t="str">
        <f t="shared" si="449"/>
        <v/>
      </c>
      <c r="HC131" t="str">
        <f t="shared" si="360"/>
        <v/>
      </c>
      <c r="HD131" t="str">
        <f t="shared" si="495"/>
        <v/>
      </c>
      <c r="HE131" t="str">
        <f t="shared" si="495"/>
        <v/>
      </c>
      <c r="HF131" t="str">
        <f t="shared" si="495"/>
        <v/>
      </c>
      <c r="HG131" t="str">
        <f>_xlfn.IFNA(IF(INDEX('Tabela kolorów'!$A$1:$AP$42,MATCH(HD131,'Tabela kolorów'!$A$1:$AP$1,0),MATCH(HE131,'Tabela kolorów'!$A$1:$A$42,0))=1,"+","-"),"")</f>
        <v/>
      </c>
      <c r="HH131" s="1" t="str">
        <f>_xlfn.IFNA(IF(INDEX('Tabela kolorów'!$A$1:$AP$42,MATCH(HD131,'Tabela kolorów'!$A$1:$AP$1,0),MATCH(HF131,'Tabela kolorów'!$A$1:$A$42,0))=1,"+","-"),"")</f>
        <v/>
      </c>
      <c r="HI131" s="1" t="str">
        <f>_xlfn.IFNA(IF(INDEX('Tabela kolorów'!$A$1:$AP$42,MATCH(HE131,'Tabela kolorów'!$A$1:$AP$1,0),MATCH(HF131,'Tabela kolorów'!$A$1:$A$42,0))=1,"+","-"),"")</f>
        <v/>
      </c>
      <c r="HJ131" t="str">
        <f t="shared" si="376"/>
        <v/>
      </c>
      <c r="HK131" t="str">
        <f t="shared" si="450"/>
        <v/>
      </c>
      <c r="HL131" t="str">
        <f t="shared" si="451"/>
        <v/>
      </c>
      <c r="IJ131" t="s">
        <v>451</v>
      </c>
      <c r="IL131" t="str">
        <f>_xlfn.IFNA(IF(VLOOKUP($IK131,Tabela1[#All],6,FALSE)&lt;&gt;0,VLOOKUP($IK131,Tabela1[#All],6,FALSE),""),"")</f>
        <v/>
      </c>
      <c r="IM131" t="str">
        <f>_xlfn.IFNA(IF(VLOOKUP($IK131,Tabela1[#All],7,FALSE)&lt;&gt;0,VLOOKUP($IK131,Tabela1[#All],7,FALSE),""),"")</f>
        <v/>
      </c>
      <c r="IN131" t="str">
        <f>_xlfn.IFNA(IF(VLOOKUP($IK131,Tabela1[#All],8,FALSE)&lt;&gt;0,VLOOKUP($IK131,Tabela1[#All],8,FALSE),""),"")</f>
        <v/>
      </c>
      <c r="IO131" t="str">
        <f>_xlfn.IFNA(IF(VLOOKUP($IK131,Tabela1[#All],10,FALSE)&lt;&gt;"0",VLOOKUP($IK131,Tabela1[#All],10,FALSE),""),"")</f>
        <v/>
      </c>
      <c r="IP131" t="str">
        <f t="shared" si="452"/>
        <v/>
      </c>
      <c r="IQ131" t="str">
        <f t="shared" si="453"/>
        <v/>
      </c>
      <c r="IR131" t="str">
        <f t="shared" si="454"/>
        <v/>
      </c>
      <c r="IS131" t="str">
        <f t="shared" si="455"/>
        <v/>
      </c>
      <c r="IT131" t="str">
        <f t="shared" si="456"/>
        <v/>
      </c>
      <c r="IU131" t="str">
        <f t="shared" si="457"/>
        <v/>
      </c>
      <c r="IV131" t="str">
        <f t="shared" si="458"/>
        <v/>
      </c>
      <c r="IW131" t="str">
        <f t="shared" si="361"/>
        <v/>
      </c>
      <c r="IX131" t="str">
        <f t="shared" si="496"/>
        <v/>
      </c>
      <c r="IY131" t="str">
        <f t="shared" si="496"/>
        <v/>
      </c>
      <c r="IZ131" t="str">
        <f t="shared" si="496"/>
        <v/>
      </c>
      <c r="JA131" t="str">
        <f>_xlfn.IFNA(IF(INDEX('Tabela kolorów'!$A$1:$AP$42,MATCH(IX131,'Tabela kolorów'!$A$1:$AP$1,0),MATCH(IY131,'Tabela kolorów'!$A$1:$A$42,0))=1,"+","-"),"")</f>
        <v/>
      </c>
      <c r="JB131" s="1" t="str">
        <f>_xlfn.IFNA(IF(INDEX('Tabela kolorów'!$A$1:$AP$42,MATCH(IX131,'Tabela kolorów'!$A$1:$AP$1,0),MATCH(IZ131,'Tabela kolorów'!$A$1:$A$42,0))=1,"+","-"),"")</f>
        <v/>
      </c>
      <c r="JC131" s="1" t="str">
        <f>_xlfn.IFNA(IF(INDEX('Tabela kolorów'!$A$1:$AP$42,MATCH(IY131,'Tabela kolorów'!$A$1:$AP$1,0),MATCH(IZ131,'Tabela kolorów'!$A$1:$A$42,0))=1,"+","-"),"")</f>
        <v/>
      </c>
      <c r="JD131" t="str">
        <f t="shared" si="377"/>
        <v/>
      </c>
      <c r="JE131" t="str">
        <f t="shared" si="459"/>
        <v/>
      </c>
      <c r="JF131" t="str">
        <f t="shared" si="460"/>
        <v/>
      </c>
      <c r="KD131" t="s">
        <v>451</v>
      </c>
      <c r="KF131" t="str">
        <f>_xlfn.IFNA(IF(VLOOKUP($KE131,Tabela1[#All],6,FALSE)&lt;&gt;0,VLOOKUP($KE131,Tabela1[#All],6,FALSE),""),"")</f>
        <v/>
      </c>
      <c r="KG131" t="str">
        <f>_xlfn.IFNA(IF(VLOOKUP($KE131,Tabela1[#All],7,FALSE)&lt;&gt;0,VLOOKUP($KE131,Tabela1[#All],7,FALSE),""),"")</f>
        <v/>
      </c>
      <c r="KH131" t="str">
        <f>_xlfn.IFNA(IF(VLOOKUP($KE131,Tabela1[#All],8,FALSE)&lt;&gt;0,VLOOKUP($KE131,Tabela1[#All],8,FALSE),""),"")</f>
        <v/>
      </c>
      <c r="KI131" t="str">
        <f>_xlfn.IFNA(IF(VLOOKUP($KE131,Tabela1[#All],10,FALSE)&lt;&gt;"0",VLOOKUP($KE131,Tabela1[#All],10,FALSE),""),"")</f>
        <v/>
      </c>
      <c r="KJ131" t="str">
        <f t="shared" si="467"/>
        <v/>
      </c>
      <c r="KK131" t="str">
        <f t="shared" si="468"/>
        <v/>
      </c>
      <c r="KL131" t="str">
        <f t="shared" si="469"/>
        <v/>
      </c>
      <c r="KM131" t="str">
        <f t="shared" si="461"/>
        <v/>
      </c>
      <c r="KN131" t="str">
        <f t="shared" si="462"/>
        <v/>
      </c>
      <c r="KO131" t="str">
        <f t="shared" si="463"/>
        <v/>
      </c>
      <c r="KP131" t="str">
        <f t="shared" si="464"/>
        <v/>
      </c>
      <c r="KQ131" t="str">
        <f t="shared" si="365"/>
        <v/>
      </c>
      <c r="KR131" t="str">
        <f t="shared" si="497"/>
        <v/>
      </c>
      <c r="KS131" t="str">
        <f t="shared" si="497"/>
        <v/>
      </c>
      <c r="KT131" t="str">
        <f t="shared" si="497"/>
        <v/>
      </c>
      <c r="KU131" t="str">
        <f>_xlfn.IFNA(IF(INDEX('Tabela kolorów'!$A$1:$AP$42,MATCH(KR131,'Tabela kolorów'!$A$1:$AP$1,0),MATCH(KS131,'Tabela kolorów'!$A$1:$A$42,0))=1,"+","-"),"")</f>
        <v/>
      </c>
      <c r="KV131" s="1" t="str">
        <f>_xlfn.IFNA(IF(INDEX('Tabela kolorów'!$A$1:$AP$42,MATCH(KR131,'Tabela kolorów'!$A$1:$AP$1,0),MATCH(KT131,'Tabela kolorów'!$A$1:$A$42,0))=1,"+","-"),"")</f>
        <v/>
      </c>
      <c r="KW131" s="1" t="str">
        <f>_xlfn.IFNA(IF(INDEX('Tabela kolorów'!$A$1:$AP$42,MATCH(KS131,'Tabela kolorów'!$A$1:$AP$1,0),MATCH(KT131,'Tabela kolorów'!$A$1:$A$42,0))=1,"+","-"),"")</f>
        <v/>
      </c>
      <c r="KX131" t="str">
        <f t="shared" si="380"/>
        <v/>
      </c>
      <c r="KY131" t="str">
        <f t="shared" si="465"/>
        <v/>
      </c>
      <c r="KZ131" t="str">
        <f t="shared" si="466"/>
        <v/>
      </c>
    </row>
    <row r="132" spans="12:312" x14ac:dyDescent="0.3">
      <c r="L132" s="679">
        <v>20</v>
      </c>
      <c r="N132" s="672" t="str">
        <f>_xlfn.IFNA(IF(VLOOKUP($M132,Tabela1[#All],6,FALSE)&lt;&gt;0,VLOOKUP($M132,Tabela1[#All],6,FALSE),""),"")</f>
        <v/>
      </c>
      <c r="O132" s="672" t="str">
        <f>_xlfn.IFNA(IF(VLOOKUP($M132,Tabela1[#All],7,FALSE)&lt;&gt;0,VLOOKUP($M132,Tabela1[#All],7,FALSE),""),"")</f>
        <v/>
      </c>
      <c r="P132" s="672" t="str">
        <f>_xlfn.IFNA(IF(VLOOKUP($M132,Tabela1[#All],8,FALSE)&lt;&gt;0,VLOOKUP($M132,Tabela1[#All],8,FALSE),""),"")</f>
        <v/>
      </c>
      <c r="Q132" s="684" t="str">
        <f>_xlfn.IFNA(IF(VLOOKUP($M132,Tabela1[#All],10,FALSE)&lt;&gt;"0",VLOOKUP($M132,Tabela1[#All],10,FALSE),""),"")</f>
        <v/>
      </c>
      <c r="R132" s="686" t="str">
        <f t="shared" si="470"/>
        <v/>
      </c>
      <c r="S132" s="672" t="str">
        <f t="shared" si="471"/>
        <v/>
      </c>
      <c r="T132" s="672" t="str">
        <f t="shared" si="472"/>
        <v/>
      </c>
      <c r="U132" s="672" t="str">
        <f t="shared" si="473"/>
        <v/>
      </c>
      <c r="V132" s="672" t="str">
        <f t="shared" si="474"/>
        <v/>
      </c>
      <c r="W132" s="672" t="str">
        <f t="shared" si="475"/>
        <v/>
      </c>
      <c r="X132" s="687" t="str">
        <f t="shared" si="476"/>
        <v/>
      </c>
      <c r="Y132" s="686" t="str">
        <f t="shared" si="378"/>
        <v/>
      </c>
      <c r="Z132" s="672" t="str">
        <f t="shared" si="498"/>
        <v/>
      </c>
      <c r="AA132" s="672" t="str">
        <f t="shared" si="498"/>
        <v/>
      </c>
      <c r="AB132" s="679" t="str">
        <f t="shared" si="498"/>
        <v/>
      </c>
      <c r="AC132" s="685" t="str">
        <f>_xlfn.IFNA(IF(INDEX('Tabela kolorów'!$A$1:$AP$42,MATCH(Z132,'Tabela kolorów'!$A$1:$AP$1,0),MATCH(AA132,'Tabela kolorów'!$A$1:$A$42,0))=1,"+","-"),"")</f>
        <v/>
      </c>
      <c r="AD132" s="10" t="str">
        <f>_xlfn.IFNA(IF(INDEX('Tabela kolorów'!$A$1:$AP$42,MATCH(Z132,'Tabela kolorów'!$A$1:$AP$1,0),MATCH(AB132,'Tabela kolorów'!$A$1:$A$42,0))=1,"+","-"),"")</f>
        <v/>
      </c>
      <c r="AE132" s="10" t="str">
        <f>_xlfn.IFNA(IF(INDEX('Tabela kolorów'!$A$1:$AP$42,MATCH(AA132,'Tabela kolorów'!$A$1:$AP$1,0),MATCH(AB132,'Tabela kolorów'!$A$1:$A$42,0))=1,"+","-"),"")</f>
        <v/>
      </c>
      <c r="AF132" s="679" t="str">
        <f t="shared" si="379"/>
        <v/>
      </c>
      <c r="AG132" s="688" t="str">
        <f t="shared" si="477"/>
        <v/>
      </c>
      <c r="AH132" s="701" t="str">
        <f t="shared" si="478"/>
        <v/>
      </c>
      <c r="BG132" s="392"/>
      <c r="BH132">
        <v>1</v>
      </c>
      <c r="BI132" t="str">
        <f t="shared" ref="BI132:BI151" ca="1" si="499">BD9</f>
        <v/>
      </c>
      <c r="BJ132" t="str">
        <f ca="1">_xlfn.IFNA(IF(VLOOKUP($BI132,Tabela1[#All],6,FALSE)&lt;&gt;0,VLOOKUP($BI132,Tabela1[#All],6,FALSE),""),"")</f>
        <v/>
      </c>
      <c r="BK132" t="str">
        <f ca="1">_xlfn.IFNA(IF(VLOOKUP($BI132,Tabela1[#All],7,FALSE)&lt;&gt;0,VLOOKUP($BI132,Tabela1[#All],7,FALSE),""),"")</f>
        <v/>
      </c>
      <c r="BL132" t="str">
        <f ca="1">_xlfn.IFNA(IF(VLOOKUP($BI132,Tabela1[#All],8,FALSE)&lt;&gt;0,VLOOKUP($BI132,Tabela1[#All],8,FALSE),""),"")</f>
        <v/>
      </c>
      <c r="BM132" t="str">
        <f ca="1">_xlfn.IFNA(IF(VLOOKUP($BI132,Tabela1[#All],10,FALSE)&lt;&gt;"0",VLOOKUP($BI132,Tabela1[#All],10,FALSE),""),"")</f>
        <v/>
      </c>
      <c r="BN132" t="str">
        <f t="shared" ca="1" si="416"/>
        <v/>
      </c>
      <c r="BO132" t="str">
        <f t="shared" ca="1" si="417"/>
        <v/>
      </c>
      <c r="BP132" t="str">
        <f t="shared" ca="1" si="418"/>
        <v/>
      </c>
      <c r="BQ132" t="str">
        <f t="shared" ca="1" si="419"/>
        <v/>
      </c>
      <c r="BR132" t="str">
        <f t="shared" ca="1" si="420"/>
        <v/>
      </c>
      <c r="BS132" t="str">
        <f t="shared" ca="1" si="421"/>
        <v/>
      </c>
      <c r="BT132" t="str">
        <f t="shared" ca="1" si="422"/>
        <v/>
      </c>
      <c r="BU132" t="str">
        <f t="shared" ca="1" si="356"/>
        <v/>
      </c>
      <c r="BV132" t="str">
        <f t="shared" ca="1" si="492"/>
        <v/>
      </c>
      <c r="BW132" t="str">
        <f t="shared" ca="1" si="492"/>
        <v/>
      </c>
      <c r="BX132" t="str">
        <f t="shared" ca="1" si="492"/>
        <v/>
      </c>
      <c r="BY132" t="str">
        <f ca="1">_xlfn.IFNA(IF(INDEX('Tabela kolorów'!$A$1:$AP$42,MATCH(BV132,'Tabela kolorów'!$A$1:$AP$1,0),MATCH(BW132,'Tabela kolorów'!$A$1:$A$42,0))=1,"+","-"),"")</f>
        <v/>
      </c>
      <c r="BZ132" s="1" t="str">
        <f ca="1">_xlfn.IFNA(IF(INDEX('Tabela kolorów'!$A$1:$AP$42,MATCH(BV132,'Tabela kolorów'!$A$1:$AP$1,0),MATCH(BX132,'Tabela kolorów'!$A$1:$A$42,0))=1,"+","-"),"")</f>
        <v/>
      </c>
      <c r="CA132" s="1" t="str">
        <f ca="1">_xlfn.IFNA(IF(INDEX('Tabela kolorów'!$A$1:$AP$42,MATCH(BW132,'Tabela kolorów'!$A$1:$AP$1,0),MATCH(BX132,'Tabela kolorów'!$A$1:$A$42,0))=1,"+","-"),"")</f>
        <v/>
      </c>
      <c r="CB132" t="str">
        <f t="shared" ca="1" si="357"/>
        <v/>
      </c>
      <c r="CC132" t="str">
        <f t="shared" ca="1" si="423"/>
        <v/>
      </c>
      <c r="CD132" t="str">
        <f t="shared" ca="1" si="424"/>
        <v/>
      </c>
      <c r="DB132">
        <v>1</v>
      </c>
      <c r="DC132" t="str">
        <f ca="1">CY6</f>
        <v/>
      </c>
      <c r="DD132" t="str">
        <f ca="1">_xlfn.IFNA(IF(VLOOKUP($DC132,Tabela1[#All],6,FALSE)&lt;&gt;0,VLOOKUP($DC132,Tabela1[#All],6,FALSE),""),"")</f>
        <v/>
      </c>
      <c r="DE132" t="str">
        <f ca="1">_xlfn.IFNA(IF(VLOOKUP($DC132,Tabela1[#All],7,FALSE)&lt;&gt;0,VLOOKUP($DC132,Tabela1[#All],7,FALSE),""),"")</f>
        <v/>
      </c>
      <c r="DF132" t="str">
        <f ca="1">_xlfn.IFNA(IF(VLOOKUP($DC132,Tabela1[#All],8,FALSE)&lt;&gt;0,VLOOKUP($DC132,Tabela1[#All],8,FALSE),""),"")</f>
        <v/>
      </c>
      <c r="DG132" t="str">
        <f ca="1">_xlfn.IFNA(IF(VLOOKUP($DC132,Tabela1[#All],10,FALSE)&lt;&gt;"0",VLOOKUP($DC132,Tabela1[#All],10,FALSE),""),"")</f>
        <v/>
      </c>
      <c r="DH132" t="str">
        <f t="shared" ca="1" si="425"/>
        <v/>
      </c>
      <c r="DI132" t="str">
        <f t="shared" ca="1" si="426"/>
        <v/>
      </c>
      <c r="DJ132" t="str">
        <f t="shared" ca="1" si="427"/>
        <v/>
      </c>
      <c r="DK132" t="str">
        <f t="shared" ca="1" si="428"/>
        <v/>
      </c>
      <c r="DL132" t="str">
        <f t="shared" ca="1" si="429"/>
        <v/>
      </c>
      <c r="DM132" t="str">
        <f t="shared" ca="1" si="430"/>
        <v/>
      </c>
      <c r="DN132" t="str">
        <f t="shared" ca="1" si="431"/>
        <v/>
      </c>
      <c r="DO132" t="str">
        <f t="shared" ca="1" si="382"/>
        <v/>
      </c>
      <c r="DP132" t="str">
        <f t="shared" ca="1" si="493"/>
        <v/>
      </c>
      <c r="DQ132" t="str">
        <f t="shared" ca="1" si="493"/>
        <v/>
      </c>
      <c r="DR132" t="str">
        <f t="shared" ca="1" si="493"/>
        <v/>
      </c>
      <c r="DS132" t="str">
        <f ca="1">_xlfn.IFNA(IF(INDEX('Tabela kolorów'!$A$1:$AP$42,MATCH(DP132,'Tabela kolorów'!$A$1:$AP$1,0),MATCH(DQ132,'Tabela kolorów'!$A$1:$A$42,0))=1,"+","-"),"")</f>
        <v/>
      </c>
      <c r="DT132" s="1" t="str">
        <f ca="1">_xlfn.IFNA(IF(INDEX('Tabela kolorów'!$A$1:$AP$42,MATCH(DP132,'Tabela kolorów'!$A$1:$AP$1,0),MATCH(DR132,'Tabela kolorów'!$A$1:$A$42,0))=1,"+","-"),"")</f>
        <v/>
      </c>
      <c r="DU132" s="1" t="str">
        <f ca="1">_xlfn.IFNA(IF(INDEX('Tabela kolorów'!$A$1:$AP$42,MATCH(DQ132,'Tabela kolorów'!$A$1:$AP$1,0),MATCH(DR132,'Tabela kolorów'!$A$1:$A$42,0))=1,"+","-"),"")</f>
        <v/>
      </c>
      <c r="DV132" t="str">
        <f t="shared" ca="1" si="358"/>
        <v/>
      </c>
      <c r="DW132" t="str">
        <f t="shared" ca="1" si="432"/>
        <v/>
      </c>
      <c r="DX132" t="str">
        <f t="shared" ca="1" si="433"/>
        <v/>
      </c>
      <c r="EV132">
        <v>1</v>
      </c>
      <c r="EW132" t="str">
        <f ca="1">ES6</f>
        <v/>
      </c>
      <c r="EX132" t="str">
        <f ca="1">_xlfn.IFNA(IF(VLOOKUP($EW132,Tabela1[#All],6,FALSE)&lt;&gt;0,VLOOKUP($EW132,Tabela1[#All],6,FALSE),""),"")</f>
        <v/>
      </c>
      <c r="EY132" t="str">
        <f ca="1">_xlfn.IFNA(IF(VLOOKUP($EW132,Tabela1[#All],7,FALSE)&lt;&gt;0,VLOOKUP($EW132,Tabela1[#All],7,FALSE),""),"")</f>
        <v/>
      </c>
      <c r="EZ132" t="str">
        <f ca="1">_xlfn.IFNA(IF(VLOOKUP($EW132,Tabela1[#All],8,FALSE)&lt;&gt;0,VLOOKUP($EW132,Tabela1[#All],8,FALSE),""),"")</f>
        <v/>
      </c>
      <c r="FA132" t="str">
        <f ca="1">_xlfn.IFNA(IF(VLOOKUP($EW132,Tabela1[#All],10,FALSE)&lt;&gt;"0",VLOOKUP($EW132,Tabela1[#All],10,FALSE),""),"")</f>
        <v/>
      </c>
      <c r="FB132" t="str">
        <f t="shared" ca="1" si="434"/>
        <v/>
      </c>
      <c r="FC132" t="str">
        <f t="shared" ca="1" si="435"/>
        <v/>
      </c>
      <c r="FD132" t="str">
        <f t="shared" ca="1" si="436"/>
        <v/>
      </c>
      <c r="FE132" t="str">
        <f t="shared" ca="1" si="437"/>
        <v/>
      </c>
      <c r="FF132" t="str">
        <f t="shared" ca="1" si="438"/>
        <v/>
      </c>
      <c r="FG132" t="str">
        <f t="shared" ca="1" si="439"/>
        <v/>
      </c>
      <c r="FH132" t="str">
        <f t="shared" ca="1" si="440"/>
        <v/>
      </c>
      <c r="FI132" t="str">
        <f t="shared" ca="1" si="359"/>
        <v/>
      </c>
      <c r="FJ132" t="str">
        <f t="shared" ca="1" si="494"/>
        <v/>
      </c>
      <c r="FK132" t="str">
        <f t="shared" ca="1" si="494"/>
        <v/>
      </c>
      <c r="FL132" t="str">
        <f t="shared" ca="1" si="494"/>
        <v/>
      </c>
      <c r="FM132" t="str">
        <f ca="1">_xlfn.IFNA(IF(INDEX('Tabela kolorów'!$A$1:$AP$42,MATCH(FJ132,'Tabela kolorów'!$A$1:$AP$1,0),MATCH(FK132,'Tabela kolorów'!$A$1:$A$42,0))=1,"+","-"),"")</f>
        <v/>
      </c>
      <c r="FN132" s="1" t="str">
        <f ca="1">_xlfn.IFNA(IF(INDEX('Tabela kolorów'!$A$1:$AP$42,MATCH(FJ132,'Tabela kolorów'!$A$1:$AP$1,0),MATCH(FL132,'Tabela kolorów'!$A$1:$A$42,0))=1,"+","-"),"")</f>
        <v/>
      </c>
      <c r="FO132" s="1" t="str">
        <f ca="1">_xlfn.IFNA(IF(INDEX('Tabela kolorów'!$A$1:$AP$42,MATCH(FK132,'Tabela kolorów'!$A$1:$AP$1,0),MATCH(FL132,'Tabela kolorów'!$A$1:$A$42,0))=1,"+","-"),"")</f>
        <v/>
      </c>
      <c r="FP132" t="str">
        <f t="shared" ca="1" si="375"/>
        <v/>
      </c>
      <c r="FQ132" t="str">
        <f t="shared" ca="1" si="441"/>
        <v/>
      </c>
      <c r="FR132" t="str">
        <f t="shared" ca="1" si="442"/>
        <v/>
      </c>
      <c r="GP132">
        <v>1</v>
      </c>
      <c r="GQ132" t="str">
        <f ca="1">GM6</f>
        <v/>
      </c>
      <c r="GR132" t="str">
        <f ca="1">_xlfn.IFNA(IF(VLOOKUP($GQ132,Tabela1[#All],6,FALSE)&lt;&gt;0,VLOOKUP($GQ132,Tabela1[#All],6,FALSE),""),"")</f>
        <v/>
      </c>
      <c r="GS132" t="str">
        <f ca="1">_xlfn.IFNA(IF(VLOOKUP($GQ132,Tabela1[#All],7,FALSE)&lt;&gt;0,VLOOKUP($GQ132,Tabela1[#All],7,FALSE),""),"")</f>
        <v/>
      </c>
      <c r="GT132" t="str">
        <f ca="1">_xlfn.IFNA(IF(VLOOKUP($GQ132,Tabela1[#All],8,FALSE)&lt;&gt;0,VLOOKUP($GQ132,Tabela1[#All],8,FALSE),""),"")</f>
        <v/>
      </c>
      <c r="GU132" t="str">
        <f ca="1">_xlfn.IFNA(IF(VLOOKUP($GQ132,Tabela1[#All],10,FALSE)&lt;&gt;"0",VLOOKUP($GQ132,Tabela1[#All],10,FALSE),""),"")</f>
        <v/>
      </c>
      <c r="GV132" t="str">
        <f t="shared" ca="1" si="443"/>
        <v/>
      </c>
      <c r="GW132" t="str">
        <f t="shared" ca="1" si="444"/>
        <v/>
      </c>
      <c r="GX132" t="str">
        <f t="shared" ca="1" si="445"/>
        <v/>
      </c>
      <c r="GY132" t="str">
        <f t="shared" ca="1" si="446"/>
        <v/>
      </c>
      <c r="GZ132" t="str">
        <f t="shared" ca="1" si="447"/>
        <v/>
      </c>
      <c r="HA132" t="str">
        <f t="shared" ca="1" si="448"/>
        <v/>
      </c>
      <c r="HB132" t="str">
        <f t="shared" ca="1" si="449"/>
        <v/>
      </c>
      <c r="HC132" t="str">
        <f t="shared" ca="1" si="360"/>
        <v/>
      </c>
      <c r="HD132" t="str">
        <f t="shared" ca="1" si="495"/>
        <v/>
      </c>
      <c r="HE132" t="str">
        <f t="shared" ca="1" si="495"/>
        <v/>
      </c>
      <c r="HF132" t="str">
        <f t="shared" ca="1" si="495"/>
        <v/>
      </c>
      <c r="HG132" t="str">
        <f ca="1">_xlfn.IFNA(IF(INDEX('Tabela kolorów'!$A$1:$AP$42,MATCH(HD132,'Tabela kolorów'!$A$1:$AP$1,0),MATCH(HE132,'Tabela kolorów'!$A$1:$A$42,0))=1,"+","-"),"")</f>
        <v/>
      </c>
      <c r="HH132" s="1" t="str">
        <f ca="1">_xlfn.IFNA(IF(INDEX('Tabela kolorów'!$A$1:$AP$42,MATCH(HD132,'Tabela kolorów'!$A$1:$AP$1,0),MATCH(HF132,'Tabela kolorów'!$A$1:$A$42,0))=1,"+","-"),"")</f>
        <v/>
      </c>
      <c r="HI132" s="1" t="str">
        <f ca="1">_xlfn.IFNA(IF(INDEX('Tabela kolorów'!$A$1:$AP$42,MATCH(HE132,'Tabela kolorów'!$A$1:$AP$1,0),MATCH(HF132,'Tabela kolorów'!$A$1:$A$42,0))=1,"+","-"),"")</f>
        <v/>
      </c>
      <c r="HJ132" t="str">
        <f t="shared" ca="1" si="376"/>
        <v/>
      </c>
      <c r="HK132" t="str">
        <f t="shared" ca="1" si="450"/>
        <v/>
      </c>
      <c r="HL132" t="str">
        <f t="shared" ca="1" si="451"/>
        <v/>
      </c>
      <c r="IJ132">
        <v>1</v>
      </c>
      <c r="IK132" t="str">
        <f ca="1">IG6</f>
        <v/>
      </c>
      <c r="IL132" t="str">
        <f ca="1">_xlfn.IFNA(IF(VLOOKUP($IK132,Tabela1[#All],6,FALSE)&lt;&gt;0,VLOOKUP($IK132,Tabela1[#All],6,FALSE),""),"")</f>
        <v/>
      </c>
      <c r="IM132" t="str">
        <f ca="1">_xlfn.IFNA(IF(VLOOKUP($IK132,Tabela1[#All],7,FALSE)&lt;&gt;0,VLOOKUP($IK132,Tabela1[#All],7,FALSE),""),"")</f>
        <v/>
      </c>
      <c r="IN132" t="str">
        <f ca="1">_xlfn.IFNA(IF(VLOOKUP($IK132,Tabela1[#All],8,FALSE)&lt;&gt;0,VLOOKUP($IK132,Tabela1[#All],8,FALSE),""),"")</f>
        <v/>
      </c>
      <c r="IO132" t="str">
        <f ca="1">_xlfn.IFNA(IF(VLOOKUP($IK132,Tabela1[#All],10,FALSE)&lt;&gt;"0",VLOOKUP($IK132,Tabela1[#All],10,FALSE),""),"")</f>
        <v/>
      </c>
      <c r="IP132" t="str">
        <f t="shared" ca="1" si="452"/>
        <v/>
      </c>
      <c r="IQ132" t="str">
        <f t="shared" ca="1" si="453"/>
        <v/>
      </c>
      <c r="IR132" t="str">
        <f t="shared" ca="1" si="454"/>
        <v/>
      </c>
      <c r="IS132" t="str">
        <f t="shared" ca="1" si="455"/>
        <v/>
      </c>
      <c r="IT132" t="str">
        <f t="shared" ca="1" si="456"/>
        <v/>
      </c>
      <c r="IU132" t="str">
        <f t="shared" ca="1" si="457"/>
        <v/>
      </c>
      <c r="IV132" t="str">
        <f t="shared" ca="1" si="458"/>
        <v/>
      </c>
      <c r="IW132" t="str">
        <f t="shared" ca="1" si="361"/>
        <v/>
      </c>
      <c r="IX132" t="str">
        <f t="shared" ca="1" si="496"/>
        <v/>
      </c>
      <c r="IY132" t="str">
        <f t="shared" ca="1" si="496"/>
        <v/>
      </c>
      <c r="IZ132" t="str">
        <f t="shared" ca="1" si="496"/>
        <v/>
      </c>
      <c r="JA132" t="str">
        <f ca="1">_xlfn.IFNA(IF(INDEX('Tabela kolorów'!$A$1:$AP$42,MATCH(IX132,'Tabela kolorów'!$A$1:$AP$1,0),MATCH(IY132,'Tabela kolorów'!$A$1:$A$42,0))=1,"+","-"),"")</f>
        <v/>
      </c>
      <c r="JB132" s="1" t="str">
        <f ca="1">_xlfn.IFNA(IF(INDEX('Tabela kolorów'!$A$1:$AP$42,MATCH(IX132,'Tabela kolorów'!$A$1:$AP$1,0),MATCH(IZ132,'Tabela kolorów'!$A$1:$A$42,0))=1,"+","-"),"")</f>
        <v/>
      </c>
      <c r="JC132" s="1" t="str">
        <f ca="1">_xlfn.IFNA(IF(INDEX('Tabela kolorów'!$A$1:$AP$42,MATCH(IY132,'Tabela kolorów'!$A$1:$AP$1,0),MATCH(IZ132,'Tabela kolorów'!$A$1:$A$42,0))=1,"+","-"),"")</f>
        <v/>
      </c>
      <c r="JD132" t="str">
        <f t="shared" ca="1" si="377"/>
        <v/>
      </c>
      <c r="JE132" t="str">
        <f t="shared" ca="1" si="459"/>
        <v/>
      </c>
      <c r="JF132" t="str">
        <f t="shared" ca="1" si="460"/>
        <v/>
      </c>
      <c r="KD132">
        <v>1</v>
      </c>
      <c r="KE132" t="str">
        <f ca="1">KA6</f>
        <v/>
      </c>
      <c r="KF132" t="str">
        <f ca="1">_xlfn.IFNA(IF(VLOOKUP($KE132,Tabela1[#All],6,FALSE)&lt;&gt;0,VLOOKUP($KE132,Tabela1[#All],6,FALSE),""),"")</f>
        <v/>
      </c>
      <c r="KG132" t="str">
        <f ca="1">_xlfn.IFNA(IF(VLOOKUP($KE132,Tabela1[#All],7,FALSE)&lt;&gt;0,VLOOKUP($KE132,Tabela1[#All],7,FALSE),""),"")</f>
        <v/>
      </c>
      <c r="KH132" t="str">
        <f ca="1">_xlfn.IFNA(IF(VLOOKUP($KE132,Tabela1[#All],8,FALSE)&lt;&gt;0,VLOOKUP($KE132,Tabela1[#All],8,FALSE),""),"")</f>
        <v/>
      </c>
      <c r="KI132" t="str">
        <f ca="1">_xlfn.IFNA(IF(VLOOKUP($KE132,Tabela1[#All],10,FALSE)&lt;&gt;"0",VLOOKUP($KE132,Tabela1[#All],10,FALSE),""),"")</f>
        <v/>
      </c>
      <c r="KJ132" t="str">
        <f t="shared" ca="1" si="467"/>
        <v/>
      </c>
      <c r="KK132" t="str">
        <f t="shared" ca="1" si="468"/>
        <v/>
      </c>
      <c r="KL132" t="str">
        <f t="shared" ca="1" si="469"/>
        <v/>
      </c>
      <c r="KM132" t="str">
        <f t="shared" ca="1" si="461"/>
        <v/>
      </c>
      <c r="KN132" t="str">
        <f t="shared" ca="1" si="462"/>
        <v/>
      </c>
      <c r="KO132" t="str">
        <f t="shared" ca="1" si="463"/>
        <v/>
      </c>
      <c r="KP132" t="str">
        <f t="shared" ca="1" si="464"/>
        <v/>
      </c>
      <c r="KQ132" t="str">
        <f t="shared" ca="1" si="365"/>
        <v/>
      </c>
      <c r="KR132" t="str">
        <f t="shared" ca="1" si="497"/>
        <v/>
      </c>
      <c r="KS132" t="str">
        <f t="shared" ca="1" si="497"/>
        <v/>
      </c>
      <c r="KT132" t="str">
        <f t="shared" ca="1" si="497"/>
        <v/>
      </c>
      <c r="KU132" t="str">
        <f ca="1">_xlfn.IFNA(IF(INDEX('Tabela kolorów'!$A$1:$AP$42,MATCH(KR132,'Tabela kolorów'!$A$1:$AP$1,0),MATCH(KS132,'Tabela kolorów'!$A$1:$A$42,0))=1,"+","-"),"")</f>
        <v/>
      </c>
      <c r="KV132" s="1" t="str">
        <f ca="1">_xlfn.IFNA(IF(INDEX('Tabela kolorów'!$A$1:$AP$42,MATCH(KR132,'Tabela kolorów'!$A$1:$AP$1,0),MATCH(KT132,'Tabela kolorów'!$A$1:$A$42,0))=1,"+","-"),"")</f>
        <v/>
      </c>
      <c r="KW132" s="1" t="str">
        <f ca="1">_xlfn.IFNA(IF(INDEX('Tabela kolorów'!$A$1:$AP$42,MATCH(KS132,'Tabela kolorów'!$A$1:$AP$1,0),MATCH(KT132,'Tabela kolorów'!$A$1:$A$42,0))=1,"+","-"),"")</f>
        <v/>
      </c>
      <c r="KX132" t="str">
        <f t="shared" ca="1" si="380"/>
        <v/>
      </c>
      <c r="KY132" t="str">
        <f t="shared" ca="1" si="465"/>
        <v/>
      </c>
      <c r="KZ132" t="str">
        <f t="shared" ca="1" si="466"/>
        <v/>
      </c>
    </row>
    <row r="133" spans="12:312" x14ac:dyDescent="0.3">
      <c r="L133" s="679" t="s">
        <v>451</v>
      </c>
      <c r="N133" s="672" t="str">
        <f>_xlfn.IFNA(IF(VLOOKUP($M133,Tabela1[#All],6,FALSE)&lt;&gt;0,VLOOKUP($M133,Tabela1[#All],6,FALSE),""),"")</f>
        <v/>
      </c>
      <c r="O133" s="672" t="str">
        <f>_xlfn.IFNA(IF(VLOOKUP($M133,Tabela1[#All],7,FALSE)&lt;&gt;0,VLOOKUP($M133,Tabela1[#All],7,FALSE),""),"")</f>
        <v/>
      </c>
      <c r="P133" s="672" t="str">
        <f>_xlfn.IFNA(IF(VLOOKUP($M133,Tabela1[#All],8,FALSE)&lt;&gt;0,VLOOKUP($M133,Tabela1[#All],8,FALSE),""),"")</f>
        <v/>
      </c>
      <c r="Q133" s="684" t="str">
        <f>_xlfn.IFNA(IF(VLOOKUP($M133,Tabela1[#All],10,FALSE)&lt;&gt;"0",VLOOKUP($M133,Tabela1[#All],10,FALSE),""),"")</f>
        <v/>
      </c>
      <c r="R133" s="686" t="str">
        <f t="shared" si="470"/>
        <v/>
      </c>
      <c r="S133" s="672" t="str">
        <f t="shared" si="471"/>
        <v/>
      </c>
      <c r="T133" s="672" t="str">
        <f t="shared" si="472"/>
        <v/>
      </c>
      <c r="U133" s="672" t="str">
        <f t="shared" si="473"/>
        <v/>
      </c>
      <c r="V133" s="672" t="str">
        <f t="shared" si="474"/>
        <v/>
      </c>
      <c r="W133" s="672" t="str">
        <f t="shared" si="475"/>
        <v/>
      </c>
      <c r="X133" s="687" t="str">
        <f t="shared" si="476"/>
        <v/>
      </c>
      <c r="Y133" s="686" t="str">
        <f t="shared" si="378"/>
        <v/>
      </c>
      <c r="Z133" s="672" t="str">
        <f t="shared" si="498"/>
        <v/>
      </c>
      <c r="AA133" s="672" t="str">
        <f t="shared" si="498"/>
        <v/>
      </c>
      <c r="AB133" s="679" t="str">
        <f t="shared" si="498"/>
        <v/>
      </c>
      <c r="AC133" s="685" t="str">
        <f>_xlfn.IFNA(IF(INDEX('Tabela kolorów'!$A$1:$AP$42,MATCH(Z133,'Tabela kolorów'!$A$1:$AP$1,0),MATCH(AA133,'Tabela kolorów'!$A$1:$A$42,0))=1,"+","-"),"")</f>
        <v/>
      </c>
      <c r="AD133" s="10" t="str">
        <f>_xlfn.IFNA(IF(INDEX('Tabela kolorów'!$A$1:$AP$42,MATCH(Z133,'Tabela kolorów'!$A$1:$AP$1,0),MATCH(AB133,'Tabela kolorów'!$A$1:$A$42,0))=1,"+","-"),"")</f>
        <v/>
      </c>
      <c r="AE133" s="10" t="str">
        <f>_xlfn.IFNA(IF(INDEX('Tabela kolorów'!$A$1:$AP$42,MATCH(AA133,'Tabela kolorów'!$A$1:$AP$1,0),MATCH(AB133,'Tabela kolorów'!$A$1:$A$42,0))=1,"+","-"),"")</f>
        <v/>
      </c>
      <c r="AF133" s="679" t="str">
        <f t="shared" si="379"/>
        <v/>
      </c>
      <c r="AG133" s="688" t="str">
        <f t="shared" si="477"/>
        <v/>
      </c>
      <c r="AH133" s="701" t="str">
        <f t="shared" si="478"/>
        <v/>
      </c>
      <c r="BG133" s="392"/>
      <c r="BH133">
        <v>2</v>
      </c>
      <c r="BI133" t="str">
        <f t="shared" ca="1" si="499"/>
        <v/>
      </c>
      <c r="BJ133" t="str">
        <f ca="1">_xlfn.IFNA(IF(VLOOKUP($BI133,Tabela1[#All],6,FALSE)&lt;&gt;0,VLOOKUP($BI133,Tabela1[#All],6,FALSE),""),"")</f>
        <v/>
      </c>
      <c r="BK133" t="str">
        <f ca="1">_xlfn.IFNA(IF(VLOOKUP($BI133,Tabela1[#All],7,FALSE)&lt;&gt;0,VLOOKUP($BI133,Tabela1[#All],7,FALSE),""),"")</f>
        <v/>
      </c>
      <c r="BL133" t="str">
        <f ca="1">_xlfn.IFNA(IF(VLOOKUP($BI133,Tabela1[#All],8,FALSE)&lt;&gt;0,VLOOKUP($BI133,Tabela1[#All],8,FALSE),""),"")</f>
        <v/>
      </c>
      <c r="BM133" t="str">
        <f ca="1">_xlfn.IFNA(IF(VLOOKUP($BI133,Tabela1[#All],10,FALSE)&lt;&gt;"0",VLOOKUP($BI133,Tabela1[#All],10,FALSE),""),"")</f>
        <v/>
      </c>
      <c r="BN133" t="str">
        <f t="shared" ca="1" si="416"/>
        <v/>
      </c>
      <c r="BO133" t="str">
        <f t="shared" ca="1" si="417"/>
        <v/>
      </c>
      <c r="BP133" t="str">
        <f t="shared" ca="1" si="418"/>
        <v/>
      </c>
      <c r="BQ133" t="str">
        <f t="shared" ca="1" si="419"/>
        <v/>
      </c>
      <c r="BR133" t="str">
        <f t="shared" ca="1" si="420"/>
        <v/>
      </c>
      <c r="BS133" t="str">
        <f t="shared" ca="1" si="421"/>
        <v/>
      </c>
      <c r="BT133" t="str">
        <f t="shared" ca="1" si="422"/>
        <v/>
      </c>
      <c r="BU133" t="str">
        <f t="shared" ca="1" si="356"/>
        <v/>
      </c>
      <c r="BV133" t="str">
        <f t="shared" ca="1" si="492"/>
        <v/>
      </c>
      <c r="BW133" t="str">
        <f t="shared" ca="1" si="492"/>
        <v/>
      </c>
      <c r="BX133" t="str">
        <f t="shared" ca="1" si="492"/>
        <v/>
      </c>
      <c r="BY133" t="str">
        <f ca="1">_xlfn.IFNA(IF(INDEX('Tabela kolorów'!$A$1:$AP$42,MATCH(BV133,'Tabela kolorów'!$A$1:$AP$1,0),MATCH(BW133,'Tabela kolorów'!$A$1:$A$42,0))=1,"+","-"),"")</f>
        <v/>
      </c>
      <c r="BZ133" s="1" t="str">
        <f ca="1">_xlfn.IFNA(IF(INDEX('Tabela kolorów'!$A$1:$AP$42,MATCH(BV133,'Tabela kolorów'!$A$1:$AP$1,0),MATCH(BX133,'Tabela kolorów'!$A$1:$A$42,0))=1,"+","-"),"")</f>
        <v/>
      </c>
      <c r="CA133" s="1" t="str">
        <f ca="1">_xlfn.IFNA(IF(INDEX('Tabela kolorów'!$A$1:$AP$42,MATCH(BW133,'Tabela kolorów'!$A$1:$AP$1,0),MATCH(BX133,'Tabela kolorów'!$A$1:$A$42,0))=1,"+","-"),"")</f>
        <v/>
      </c>
      <c r="CB133" t="str">
        <f t="shared" ca="1" si="357"/>
        <v/>
      </c>
      <c r="CC133" t="str">
        <f t="shared" ca="1" si="423"/>
        <v/>
      </c>
      <c r="CD133" t="str">
        <f t="shared" ca="1" si="424"/>
        <v/>
      </c>
      <c r="DB133">
        <v>2</v>
      </c>
      <c r="DC133" t="str">
        <f t="shared" ref="DC133:DC151" ca="1" si="500">CY7</f>
        <v/>
      </c>
      <c r="DD133" t="str">
        <f ca="1">_xlfn.IFNA(IF(VLOOKUP($DC133,Tabela1[#All],6,FALSE)&lt;&gt;0,VLOOKUP($DC133,Tabela1[#All],6,FALSE),""),"")</f>
        <v/>
      </c>
      <c r="DE133" t="str">
        <f ca="1">_xlfn.IFNA(IF(VLOOKUP($DC133,Tabela1[#All],7,FALSE)&lt;&gt;0,VLOOKUP($DC133,Tabela1[#All],7,FALSE),""),"")</f>
        <v/>
      </c>
      <c r="DF133" t="str">
        <f ca="1">_xlfn.IFNA(IF(VLOOKUP($DC133,Tabela1[#All],8,FALSE)&lt;&gt;0,VLOOKUP($DC133,Tabela1[#All],8,FALSE),""),"")</f>
        <v/>
      </c>
      <c r="DG133" t="str">
        <f ca="1">_xlfn.IFNA(IF(VLOOKUP($DC133,Tabela1[#All],10,FALSE)&lt;&gt;"0",VLOOKUP($DC133,Tabela1[#All],10,FALSE),""),"")</f>
        <v/>
      </c>
      <c r="DH133" t="str">
        <f t="shared" ca="1" si="425"/>
        <v/>
      </c>
      <c r="DI133" t="str">
        <f t="shared" ca="1" si="426"/>
        <v/>
      </c>
      <c r="DJ133" t="str">
        <f t="shared" ca="1" si="427"/>
        <v/>
      </c>
      <c r="DK133" t="str">
        <f t="shared" ca="1" si="428"/>
        <v/>
      </c>
      <c r="DL133" t="str">
        <f t="shared" ca="1" si="429"/>
        <v/>
      </c>
      <c r="DM133" t="str">
        <f t="shared" ca="1" si="430"/>
        <v/>
      </c>
      <c r="DN133" t="str">
        <f t="shared" ca="1" si="431"/>
        <v/>
      </c>
      <c r="DO133" t="str">
        <f t="shared" ca="1" si="382"/>
        <v/>
      </c>
      <c r="DP133" t="str">
        <f t="shared" ca="1" si="493"/>
        <v/>
      </c>
      <c r="DQ133" t="str">
        <f t="shared" ca="1" si="493"/>
        <v/>
      </c>
      <c r="DR133" t="str">
        <f t="shared" ca="1" si="493"/>
        <v/>
      </c>
      <c r="DS133" t="str">
        <f ca="1">_xlfn.IFNA(IF(INDEX('Tabela kolorów'!$A$1:$AP$42,MATCH(DP133,'Tabela kolorów'!$A$1:$AP$1,0),MATCH(DQ133,'Tabela kolorów'!$A$1:$A$42,0))=1,"+","-"),"")</f>
        <v/>
      </c>
      <c r="DT133" s="1" t="str">
        <f ca="1">_xlfn.IFNA(IF(INDEX('Tabela kolorów'!$A$1:$AP$42,MATCH(DP133,'Tabela kolorów'!$A$1:$AP$1,0),MATCH(DR133,'Tabela kolorów'!$A$1:$A$42,0))=1,"+","-"),"")</f>
        <v/>
      </c>
      <c r="DU133" s="1" t="str">
        <f ca="1">_xlfn.IFNA(IF(INDEX('Tabela kolorów'!$A$1:$AP$42,MATCH(DQ133,'Tabela kolorów'!$A$1:$AP$1,0),MATCH(DR133,'Tabela kolorów'!$A$1:$A$42,0))=1,"+","-"),"")</f>
        <v/>
      </c>
      <c r="DV133" t="str">
        <f t="shared" ca="1" si="358"/>
        <v/>
      </c>
      <c r="DW133" t="str">
        <f t="shared" ca="1" si="432"/>
        <v/>
      </c>
      <c r="DX133" t="str">
        <f t="shared" ca="1" si="433"/>
        <v/>
      </c>
      <c r="EV133">
        <v>2</v>
      </c>
      <c r="EW133" t="str">
        <f t="shared" ref="EW133:EW151" ca="1" si="501">ES7</f>
        <v/>
      </c>
      <c r="EX133" t="str">
        <f ca="1">_xlfn.IFNA(IF(VLOOKUP($EW133,Tabela1[#All],6,FALSE)&lt;&gt;0,VLOOKUP($EW133,Tabela1[#All],6,FALSE),""),"")</f>
        <v/>
      </c>
      <c r="EY133" t="str">
        <f ca="1">_xlfn.IFNA(IF(VLOOKUP($EW133,Tabela1[#All],7,FALSE)&lt;&gt;0,VLOOKUP($EW133,Tabela1[#All],7,FALSE),""),"")</f>
        <v/>
      </c>
      <c r="EZ133" t="str">
        <f ca="1">_xlfn.IFNA(IF(VLOOKUP($EW133,Tabela1[#All],8,FALSE)&lt;&gt;0,VLOOKUP($EW133,Tabela1[#All],8,FALSE),""),"")</f>
        <v/>
      </c>
      <c r="FA133" t="str">
        <f ca="1">_xlfn.IFNA(IF(VLOOKUP($EW133,Tabela1[#All],10,FALSE)&lt;&gt;"0",VLOOKUP($EW133,Tabela1[#All],10,FALSE),""),"")</f>
        <v/>
      </c>
      <c r="FB133" t="str">
        <f t="shared" ca="1" si="434"/>
        <v/>
      </c>
      <c r="FC133" t="str">
        <f t="shared" ca="1" si="435"/>
        <v/>
      </c>
      <c r="FD133" t="str">
        <f t="shared" ca="1" si="436"/>
        <v/>
      </c>
      <c r="FE133" t="str">
        <f t="shared" ca="1" si="437"/>
        <v/>
      </c>
      <c r="FF133" t="str">
        <f t="shared" ca="1" si="438"/>
        <v/>
      </c>
      <c r="FG133" t="str">
        <f t="shared" ca="1" si="439"/>
        <v/>
      </c>
      <c r="FH133" t="str">
        <f t="shared" ca="1" si="440"/>
        <v/>
      </c>
      <c r="FI133" t="str">
        <f t="shared" ca="1" si="359"/>
        <v/>
      </c>
      <c r="FJ133" t="str">
        <f t="shared" ca="1" si="494"/>
        <v/>
      </c>
      <c r="FK133" t="str">
        <f t="shared" ca="1" si="494"/>
        <v/>
      </c>
      <c r="FL133" t="str">
        <f t="shared" ca="1" si="494"/>
        <v/>
      </c>
      <c r="FM133" t="str">
        <f ca="1">_xlfn.IFNA(IF(INDEX('Tabela kolorów'!$A$1:$AP$42,MATCH(FJ133,'Tabela kolorów'!$A$1:$AP$1,0),MATCH(FK133,'Tabela kolorów'!$A$1:$A$42,0))=1,"+","-"),"")</f>
        <v/>
      </c>
      <c r="FN133" s="1" t="str">
        <f ca="1">_xlfn.IFNA(IF(INDEX('Tabela kolorów'!$A$1:$AP$42,MATCH(FJ133,'Tabela kolorów'!$A$1:$AP$1,0),MATCH(FL133,'Tabela kolorów'!$A$1:$A$42,0))=1,"+","-"),"")</f>
        <v/>
      </c>
      <c r="FO133" s="1" t="str">
        <f ca="1">_xlfn.IFNA(IF(INDEX('Tabela kolorów'!$A$1:$AP$42,MATCH(FK133,'Tabela kolorów'!$A$1:$AP$1,0),MATCH(FL133,'Tabela kolorów'!$A$1:$A$42,0))=1,"+","-"),"")</f>
        <v/>
      </c>
      <c r="FP133" t="str">
        <f t="shared" ca="1" si="375"/>
        <v/>
      </c>
      <c r="FQ133" t="str">
        <f t="shared" ca="1" si="441"/>
        <v/>
      </c>
      <c r="FR133" t="str">
        <f t="shared" ca="1" si="442"/>
        <v/>
      </c>
      <c r="GP133">
        <v>2</v>
      </c>
      <c r="GQ133" t="str">
        <f t="shared" ref="GQ133:GQ151" ca="1" si="502">GM7</f>
        <v/>
      </c>
      <c r="GR133" t="str">
        <f ca="1">_xlfn.IFNA(IF(VLOOKUP($GQ133,Tabela1[#All],6,FALSE)&lt;&gt;0,VLOOKUP($GQ133,Tabela1[#All],6,FALSE),""),"")</f>
        <v/>
      </c>
      <c r="GS133" t="str">
        <f ca="1">_xlfn.IFNA(IF(VLOOKUP($GQ133,Tabela1[#All],7,FALSE)&lt;&gt;0,VLOOKUP($GQ133,Tabela1[#All],7,FALSE),""),"")</f>
        <v/>
      </c>
      <c r="GT133" t="str">
        <f ca="1">_xlfn.IFNA(IF(VLOOKUP($GQ133,Tabela1[#All],8,FALSE)&lt;&gt;0,VLOOKUP($GQ133,Tabela1[#All],8,FALSE),""),"")</f>
        <v/>
      </c>
      <c r="GU133" t="str">
        <f ca="1">_xlfn.IFNA(IF(VLOOKUP($GQ133,Tabela1[#All],10,FALSE)&lt;&gt;"0",VLOOKUP($GQ133,Tabela1[#All],10,FALSE),""),"")</f>
        <v/>
      </c>
      <c r="GV133" t="str">
        <f t="shared" ca="1" si="443"/>
        <v/>
      </c>
      <c r="GW133" t="str">
        <f t="shared" ca="1" si="444"/>
        <v/>
      </c>
      <c r="GX133" t="str">
        <f t="shared" ca="1" si="445"/>
        <v/>
      </c>
      <c r="GY133" t="str">
        <f t="shared" ca="1" si="446"/>
        <v/>
      </c>
      <c r="GZ133" t="str">
        <f t="shared" ca="1" si="447"/>
        <v/>
      </c>
      <c r="HA133" t="str">
        <f t="shared" ca="1" si="448"/>
        <v/>
      </c>
      <c r="HB133" t="str">
        <f t="shared" ca="1" si="449"/>
        <v/>
      </c>
      <c r="HC133" t="str">
        <f t="shared" ca="1" si="360"/>
        <v/>
      </c>
      <c r="HD133" t="str">
        <f t="shared" ca="1" si="495"/>
        <v/>
      </c>
      <c r="HE133" t="str">
        <f t="shared" ca="1" si="495"/>
        <v/>
      </c>
      <c r="HF133" t="str">
        <f t="shared" ca="1" si="495"/>
        <v/>
      </c>
      <c r="HG133" t="str">
        <f ca="1">_xlfn.IFNA(IF(INDEX('Tabela kolorów'!$A$1:$AP$42,MATCH(HD133,'Tabela kolorów'!$A$1:$AP$1,0),MATCH(HE133,'Tabela kolorów'!$A$1:$A$42,0))=1,"+","-"),"")</f>
        <v/>
      </c>
      <c r="HH133" s="1" t="str">
        <f ca="1">_xlfn.IFNA(IF(INDEX('Tabela kolorów'!$A$1:$AP$42,MATCH(HD133,'Tabela kolorów'!$A$1:$AP$1,0),MATCH(HF133,'Tabela kolorów'!$A$1:$A$42,0))=1,"+","-"),"")</f>
        <v/>
      </c>
      <c r="HI133" s="1" t="str">
        <f ca="1">_xlfn.IFNA(IF(INDEX('Tabela kolorów'!$A$1:$AP$42,MATCH(HE133,'Tabela kolorów'!$A$1:$AP$1,0),MATCH(HF133,'Tabela kolorów'!$A$1:$A$42,0))=1,"+","-"),"")</f>
        <v/>
      </c>
      <c r="HJ133" t="str">
        <f t="shared" ca="1" si="376"/>
        <v/>
      </c>
      <c r="HK133" t="str">
        <f t="shared" ca="1" si="450"/>
        <v/>
      </c>
      <c r="HL133" t="str">
        <f t="shared" ca="1" si="451"/>
        <v/>
      </c>
      <c r="IJ133">
        <v>2</v>
      </c>
      <c r="IK133" t="str">
        <f t="shared" ref="IK133:IK151" ca="1" si="503">IG7</f>
        <v/>
      </c>
      <c r="IL133" t="str">
        <f ca="1">_xlfn.IFNA(IF(VLOOKUP($IK133,Tabela1[#All],6,FALSE)&lt;&gt;0,VLOOKUP($IK133,Tabela1[#All],6,FALSE),""),"")</f>
        <v/>
      </c>
      <c r="IM133" t="str">
        <f ca="1">_xlfn.IFNA(IF(VLOOKUP($IK133,Tabela1[#All],7,FALSE)&lt;&gt;0,VLOOKUP($IK133,Tabela1[#All],7,FALSE),""),"")</f>
        <v/>
      </c>
      <c r="IN133" t="str">
        <f ca="1">_xlfn.IFNA(IF(VLOOKUP($IK133,Tabela1[#All],8,FALSE)&lt;&gt;0,VLOOKUP($IK133,Tabela1[#All],8,FALSE),""),"")</f>
        <v/>
      </c>
      <c r="IO133" t="str">
        <f ca="1">_xlfn.IFNA(IF(VLOOKUP($IK133,Tabela1[#All],10,FALSE)&lt;&gt;"0",VLOOKUP($IK133,Tabela1[#All],10,FALSE),""),"")</f>
        <v/>
      </c>
      <c r="IP133" t="str">
        <f t="shared" ca="1" si="452"/>
        <v/>
      </c>
      <c r="IQ133" t="str">
        <f t="shared" ca="1" si="453"/>
        <v/>
      </c>
      <c r="IR133" t="str">
        <f t="shared" ca="1" si="454"/>
        <v/>
      </c>
      <c r="IS133" t="str">
        <f t="shared" ca="1" si="455"/>
        <v/>
      </c>
      <c r="IT133" t="str">
        <f t="shared" ca="1" si="456"/>
        <v/>
      </c>
      <c r="IU133" t="str">
        <f t="shared" ca="1" si="457"/>
        <v/>
      </c>
      <c r="IV133" t="str">
        <f t="shared" ca="1" si="458"/>
        <v/>
      </c>
      <c r="IW133" t="str">
        <f t="shared" ca="1" si="361"/>
        <v/>
      </c>
      <c r="IX133" t="str">
        <f t="shared" ca="1" si="496"/>
        <v/>
      </c>
      <c r="IY133" t="str">
        <f t="shared" ca="1" si="496"/>
        <v/>
      </c>
      <c r="IZ133" t="str">
        <f t="shared" ca="1" si="496"/>
        <v/>
      </c>
      <c r="JA133" t="str">
        <f ca="1">_xlfn.IFNA(IF(INDEX('Tabela kolorów'!$A$1:$AP$42,MATCH(IX133,'Tabela kolorów'!$A$1:$AP$1,0),MATCH(IY133,'Tabela kolorów'!$A$1:$A$42,0))=1,"+","-"),"")</f>
        <v/>
      </c>
      <c r="JB133" s="1" t="str">
        <f ca="1">_xlfn.IFNA(IF(INDEX('Tabela kolorów'!$A$1:$AP$42,MATCH(IX133,'Tabela kolorów'!$A$1:$AP$1,0),MATCH(IZ133,'Tabela kolorów'!$A$1:$A$42,0))=1,"+","-"),"")</f>
        <v/>
      </c>
      <c r="JC133" s="1" t="str">
        <f ca="1">_xlfn.IFNA(IF(INDEX('Tabela kolorów'!$A$1:$AP$42,MATCH(IY133,'Tabela kolorów'!$A$1:$AP$1,0),MATCH(IZ133,'Tabela kolorów'!$A$1:$A$42,0))=1,"+","-"),"")</f>
        <v/>
      </c>
      <c r="JD133" t="str">
        <f t="shared" ca="1" si="377"/>
        <v/>
      </c>
      <c r="JE133" t="str">
        <f t="shared" ca="1" si="459"/>
        <v/>
      </c>
      <c r="JF133" t="str">
        <f t="shared" ca="1" si="460"/>
        <v/>
      </c>
      <c r="KD133">
        <v>2</v>
      </c>
      <c r="KE133" t="str">
        <f t="shared" ref="KE133:KE151" ca="1" si="504">KA7</f>
        <v/>
      </c>
      <c r="KF133" t="str">
        <f ca="1">_xlfn.IFNA(IF(VLOOKUP($KE133,Tabela1[#All],6,FALSE)&lt;&gt;0,VLOOKUP($KE133,Tabela1[#All],6,FALSE),""),"")</f>
        <v/>
      </c>
      <c r="KG133" t="str">
        <f ca="1">_xlfn.IFNA(IF(VLOOKUP($KE133,Tabela1[#All],7,FALSE)&lt;&gt;0,VLOOKUP($KE133,Tabela1[#All],7,FALSE),""),"")</f>
        <v/>
      </c>
      <c r="KH133" t="str">
        <f ca="1">_xlfn.IFNA(IF(VLOOKUP($KE133,Tabela1[#All],8,FALSE)&lt;&gt;0,VLOOKUP($KE133,Tabela1[#All],8,FALSE),""),"")</f>
        <v/>
      </c>
      <c r="KI133" t="str">
        <f ca="1">_xlfn.IFNA(IF(VLOOKUP($KE133,Tabela1[#All],10,FALSE)&lt;&gt;"0",VLOOKUP($KE133,Tabela1[#All],10,FALSE),""),"")</f>
        <v/>
      </c>
      <c r="KJ133" t="str">
        <f t="shared" ca="1" si="467"/>
        <v/>
      </c>
      <c r="KK133" t="str">
        <f t="shared" ca="1" si="468"/>
        <v/>
      </c>
      <c r="KL133" t="str">
        <f t="shared" ca="1" si="469"/>
        <v/>
      </c>
      <c r="KM133" t="str">
        <f t="shared" ca="1" si="461"/>
        <v/>
      </c>
      <c r="KN133" t="str">
        <f t="shared" ca="1" si="462"/>
        <v/>
      </c>
      <c r="KO133" t="str">
        <f t="shared" ca="1" si="463"/>
        <v/>
      </c>
      <c r="KP133" t="str">
        <f t="shared" ca="1" si="464"/>
        <v/>
      </c>
      <c r="KQ133" t="str">
        <f t="shared" ca="1" si="365"/>
        <v/>
      </c>
      <c r="KR133" t="str">
        <f t="shared" ca="1" si="497"/>
        <v/>
      </c>
      <c r="KS133" t="str">
        <f t="shared" ca="1" si="497"/>
        <v/>
      </c>
      <c r="KT133" t="str">
        <f t="shared" ca="1" si="497"/>
        <v/>
      </c>
      <c r="KU133" t="str">
        <f ca="1">_xlfn.IFNA(IF(INDEX('Tabela kolorów'!$A$1:$AP$42,MATCH(KR133,'Tabela kolorów'!$A$1:$AP$1,0),MATCH(KS133,'Tabela kolorów'!$A$1:$A$42,0))=1,"+","-"),"")</f>
        <v/>
      </c>
      <c r="KV133" s="1" t="str">
        <f ca="1">_xlfn.IFNA(IF(INDEX('Tabela kolorów'!$A$1:$AP$42,MATCH(KR133,'Tabela kolorów'!$A$1:$AP$1,0),MATCH(KT133,'Tabela kolorów'!$A$1:$A$42,0))=1,"+","-"),"")</f>
        <v/>
      </c>
      <c r="KW133" s="1" t="str">
        <f ca="1">_xlfn.IFNA(IF(INDEX('Tabela kolorów'!$A$1:$AP$42,MATCH(KS133,'Tabela kolorów'!$A$1:$AP$1,0),MATCH(KT133,'Tabela kolorów'!$A$1:$A$42,0))=1,"+","-"),"")</f>
        <v/>
      </c>
      <c r="KX133" t="str">
        <f t="shared" ca="1" si="380"/>
        <v/>
      </c>
      <c r="KY133" t="str">
        <f t="shared" ca="1" si="465"/>
        <v/>
      </c>
      <c r="KZ133" t="str">
        <f t="shared" ca="1" si="466"/>
        <v/>
      </c>
    </row>
    <row r="134" spans="12:312" x14ac:dyDescent="0.3">
      <c r="L134" s="679">
        <v>1</v>
      </c>
      <c r="M134" s="677" t="str" cm="1">
        <f t="array" aca="1" ref="M134" ca="1">IFERROR(OFFSET('Wybór ubrań'!G3,0,MATCH(L$133&amp;VLOOKUP($M$4,Lista[],5,FALSE),'Wybór ubrań'!H1:EU1,0),HLOOKUP(L133&amp;VLOOKUP($M$4,Lista[],5,FALSE),'Wybór ubrań'!G84:EU85,2,FALSE)),"")</f>
        <v/>
      </c>
      <c r="N134" s="672" t="str">
        <f ca="1">_xlfn.IFNA(IF(VLOOKUP($M134,Tabela1[#All],6,FALSE)&lt;&gt;0,VLOOKUP($M134,Tabela1[#All],6,FALSE),""),"")</f>
        <v/>
      </c>
      <c r="O134" s="672" t="str">
        <f ca="1">_xlfn.IFNA(IF(VLOOKUP($M134,Tabela1[#All],7,FALSE)&lt;&gt;0,VLOOKUP($M134,Tabela1[#All],7,FALSE),""),"")</f>
        <v/>
      </c>
      <c r="P134" s="672" t="str">
        <f ca="1">_xlfn.IFNA(IF(VLOOKUP($M134,Tabela1[#All],8,FALSE)&lt;&gt;0,VLOOKUP($M134,Tabela1[#All],8,FALSE),""),"")</f>
        <v/>
      </c>
      <c r="Q134" s="684" t="str">
        <f ca="1">_xlfn.IFNA(IF(VLOOKUP($M134,Tabela1[#All],10,FALSE)&lt;&gt;"0",VLOOKUP($M134,Tabela1[#All],10,FALSE),""),"")</f>
        <v/>
      </c>
      <c r="R134" s="686" t="str">
        <f t="shared" ca="1" si="470"/>
        <v/>
      </c>
      <c r="S134" s="672" t="str">
        <f t="shared" ca="1" si="471"/>
        <v/>
      </c>
      <c r="T134" s="672" t="str">
        <f t="shared" ca="1" si="472"/>
        <v/>
      </c>
      <c r="U134" s="672" t="str">
        <f t="shared" ca="1" si="473"/>
        <v/>
      </c>
      <c r="V134" s="672" t="str">
        <f t="shared" ca="1" si="474"/>
        <v/>
      </c>
      <c r="W134" s="672" t="str">
        <f t="shared" ca="1" si="475"/>
        <v/>
      </c>
      <c r="X134" s="687" t="str">
        <f t="shared" ca="1" si="476"/>
        <v/>
      </c>
      <c r="Y134" s="686" t="str">
        <f t="shared" ca="1" si="378"/>
        <v/>
      </c>
      <c r="Z134" s="672" t="str">
        <f t="shared" ca="1" si="498"/>
        <v/>
      </c>
      <c r="AA134" s="672" t="str">
        <f t="shared" ca="1" si="498"/>
        <v/>
      </c>
      <c r="AB134" s="679" t="str">
        <f t="shared" ca="1" si="498"/>
        <v/>
      </c>
      <c r="AC134" s="685" t="str">
        <f ca="1">_xlfn.IFNA(IF(INDEX('Tabela kolorów'!$A$1:$AP$42,MATCH(Z134,'Tabela kolorów'!$A$1:$AP$1,0),MATCH(AA134,'Tabela kolorów'!$A$1:$A$42,0))=1,"+","-"),"")</f>
        <v/>
      </c>
      <c r="AD134" s="10" t="str">
        <f ca="1">_xlfn.IFNA(IF(INDEX('Tabela kolorów'!$A$1:$AP$42,MATCH(Z134,'Tabela kolorów'!$A$1:$AP$1,0),MATCH(AB134,'Tabela kolorów'!$A$1:$A$42,0))=1,"+","-"),"")</f>
        <v/>
      </c>
      <c r="AE134" s="10" t="str">
        <f ca="1">_xlfn.IFNA(IF(INDEX('Tabela kolorów'!$A$1:$AP$42,MATCH(AA134,'Tabela kolorów'!$A$1:$AP$1,0),MATCH(AB134,'Tabela kolorów'!$A$1:$A$42,0))=1,"+","-"),"")</f>
        <v/>
      </c>
      <c r="AF134" s="679" t="str">
        <f t="shared" ca="1" si="379"/>
        <v/>
      </c>
      <c r="AG134" s="688" t="str">
        <f t="shared" ca="1" si="477"/>
        <v/>
      </c>
      <c r="AH134" s="701" t="str">
        <f t="shared" ca="1" si="478"/>
        <v/>
      </c>
      <c r="BG134" s="392"/>
      <c r="BH134">
        <v>3</v>
      </c>
      <c r="BI134" t="str">
        <f t="shared" ca="1" si="499"/>
        <v/>
      </c>
      <c r="BJ134" t="str">
        <f ca="1">_xlfn.IFNA(IF(VLOOKUP($BI134,Tabela1[#All],6,FALSE)&lt;&gt;0,VLOOKUP($BI134,Tabela1[#All],6,FALSE),""),"")</f>
        <v/>
      </c>
      <c r="BK134" t="str">
        <f ca="1">_xlfn.IFNA(IF(VLOOKUP($BI134,Tabela1[#All],7,FALSE)&lt;&gt;0,VLOOKUP($BI134,Tabela1[#All],7,FALSE),""),"")</f>
        <v/>
      </c>
      <c r="BL134" t="str">
        <f ca="1">_xlfn.IFNA(IF(VLOOKUP($BI134,Tabela1[#All],8,FALSE)&lt;&gt;0,VLOOKUP($BI134,Tabela1[#All],8,FALSE),""),"")</f>
        <v/>
      </c>
      <c r="BM134" t="str">
        <f ca="1">_xlfn.IFNA(IF(VLOOKUP($BI134,Tabela1[#All],10,FALSE)&lt;&gt;"0",VLOOKUP($BI134,Tabela1[#All],10,FALSE),""),"")</f>
        <v/>
      </c>
      <c r="BN134" t="str">
        <f t="shared" ref="BN134:BN165" ca="1" si="505">IF($BI134&lt;&gt;"",$BJ$2,"")</f>
        <v/>
      </c>
      <c r="BO134" t="str">
        <f t="shared" ref="BO134:BO165" ca="1" si="506">IF(BI134&lt;&gt;"",$BK$2,"")</f>
        <v/>
      </c>
      <c r="BP134" t="str">
        <f t="shared" ref="BP134:BP165" ca="1" si="507">IF(BI134&lt;&gt;"",$BL$2,"")</f>
        <v/>
      </c>
      <c r="BQ134" t="str">
        <f t="shared" ref="BQ134:BQ165" ca="1" si="508">IF(AND(BJ134&lt;&gt;$BJ$2,BJ134&lt;&gt;$BK$2,BJ134&lt;&gt;$BL$2),BJ134,"")</f>
        <v/>
      </c>
      <c r="BR134" t="str">
        <f t="shared" ref="BR134:BR165" ca="1" si="509">IF(AND(BK134&lt;&gt;$BJ$2,BK134&lt;&gt;$BK$2,BK134&lt;&gt;$BL$2),BK134,"")</f>
        <v/>
      </c>
      <c r="BS134" t="str">
        <f t="shared" ref="BS134:BS165" ca="1" si="510">IF(AND(BL134&lt;&gt;$BJ$2,BL134&lt;&gt;$BK$2,BL134&lt;&gt;$BL$2),BL134,"")</f>
        <v/>
      </c>
      <c r="BT134" t="str">
        <f t="shared" ref="BT134:BT165" ca="1" si="511">IF(BI134&lt;&gt;"",6-COUNTBLANK(BN134:BS134),"")</f>
        <v/>
      </c>
      <c r="BU134" t="str">
        <f t="shared" ca="1" si="356"/>
        <v/>
      </c>
      <c r="BV134" t="str">
        <f t="shared" ca="1" si="492"/>
        <v/>
      </c>
      <c r="BW134" t="str">
        <f t="shared" ca="1" si="492"/>
        <v/>
      </c>
      <c r="BX134" t="str">
        <f t="shared" ca="1" si="492"/>
        <v/>
      </c>
      <c r="BY134" t="str">
        <f ca="1">_xlfn.IFNA(IF(INDEX('Tabela kolorów'!$A$1:$AP$42,MATCH(BV134,'Tabela kolorów'!$A$1:$AP$1,0),MATCH(BW134,'Tabela kolorów'!$A$1:$A$42,0))=1,"+","-"),"")</f>
        <v/>
      </c>
      <c r="BZ134" s="1" t="str">
        <f ca="1">_xlfn.IFNA(IF(INDEX('Tabela kolorów'!$A$1:$AP$42,MATCH(BV134,'Tabela kolorów'!$A$1:$AP$1,0),MATCH(BX134,'Tabela kolorów'!$A$1:$A$42,0))=1,"+","-"),"")</f>
        <v/>
      </c>
      <c r="CA134" s="1" t="str">
        <f ca="1">_xlfn.IFNA(IF(INDEX('Tabela kolorów'!$A$1:$AP$42,MATCH(BW134,'Tabela kolorów'!$A$1:$AP$1,0),MATCH(BX134,'Tabela kolorów'!$A$1:$A$42,0))=1,"+","-"),"")</f>
        <v/>
      </c>
      <c r="CB134" t="str">
        <f t="shared" ca="1" si="357"/>
        <v/>
      </c>
      <c r="CC134" t="str">
        <f t="shared" ref="CC134:CC165" ca="1" si="512">IF(CB134="Dopasowane",IF(IF(BM134="Tak",1,0)+IF($BM$2="Tak",1,0)&lt;=1,"Dopasowane","Nie dopasowane"),"")</f>
        <v/>
      </c>
      <c r="CD134" t="str">
        <f t="shared" ref="CD134:CD165" ca="1" si="513">IF(CC134="Dopasowane",BI134,"")</f>
        <v/>
      </c>
      <c r="DB134">
        <v>3</v>
      </c>
      <c r="DC134" t="str">
        <f t="shared" ca="1" si="500"/>
        <v/>
      </c>
      <c r="DD134" t="str">
        <f ca="1">_xlfn.IFNA(IF(VLOOKUP($DC134,Tabela1[#All],6,FALSE)&lt;&gt;0,VLOOKUP($DC134,Tabela1[#All],6,FALSE),""),"")</f>
        <v/>
      </c>
      <c r="DE134" t="str">
        <f ca="1">_xlfn.IFNA(IF(VLOOKUP($DC134,Tabela1[#All],7,FALSE)&lt;&gt;0,VLOOKUP($DC134,Tabela1[#All],7,FALSE),""),"")</f>
        <v/>
      </c>
      <c r="DF134" t="str">
        <f ca="1">_xlfn.IFNA(IF(VLOOKUP($DC134,Tabela1[#All],8,FALSE)&lt;&gt;0,VLOOKUP($DC134,Tabela1[#All],8,FALSE),""),"")</f>
        <v/>
      </c>
      <c r="DG134" t="str">
        <f ca="1">_xlfn.IFNA(IF(VLOOKUP($DC134,Tabela1[#All],10,FALSE)&lt;&gt;"0",VLOOKUP($DC134,Tabela1[#All],10,FALSE),""),"")</f>
        <v/>
      </c>
      <c r="DH134" t="str">
        <f t="shared" ref="DH134:DH165" ca="1" si="514">IF($DC134&lt;&gt;"",$DD$2,"")</f>
        <v/>
      </c>
      <c r="DI134" t="str">
        <f t="shared" ref="DI134:DI165" ca="1" si="515">IF($DC134&lt;&gt;"",$DE$2,"")</f>
        <v/>
      </c>
      <c r="DJ134" t="str">
        <f t="shared" ref="DJ134:DJ165" ca="1" si="516">IF($DC134&lt;&gt;"",$DF$2,"")</f>
        <v/>
      </c>
      <c r="DK134" t="str">
        <f t="shared" ref="DK134:DK165" ca="1" si="517">IF(AND(DD134&lt;&gt;$DD$2,DD134&lt;&gt;$DE$2,DD134&lt;&gt;$DF$2),DD134,"")</f>
        <v/>
      </c>
      <c r="DL134" t="str">
        <f t="shared" ref="DL134:DL165" ca="1" si="518">IF(AND(DE134&lt;&gt;$DD$2,DE134&lt;&gt;$DE$2,DE134&lt;&gt;$DF$2),DE134,"")</f>
        <v/>
      </c>
      <c r="DM134" t="str">
        <f t="shared" ref="DM134:DM165" ca="1" si="519">IF(AND(DF134&lt;&gt;$DD$2,DF134&lt;&gt;$DE$2,DF134&lt;&gt;$DF$2),DF134,"")</f>
        <v/>
      </c>
      <c r="DN134" t="str">
        <f t="shared" ref="DN134:DN165" ca="1" si="520">IF(DC134&lt;&gt;"",6-COUNTBLANK(DH134:DM134),"")</f>
        <v/>
      </c>
      <c r="DO134" t="str">
        <f t="shared" ca="1" si="382"/>
        <v/>
      </c>
      <c r="DP134" t="str">
        <f t="shared" ca="1" si="493"/>
        <v/>
      </c>
      <c r="DQ134" t="str">
        <f t="shared" ca="1" si="493"/>
        <v/>
      </c>
      <c r="DR134" t="str">
        <f t="shared" ca="1" si="493"/>
        <v/>
      </c>
      <c r="DS134" t="str">
        <f ca="1">_xlfn.IFNA(IF(INDEX('Tabela kolorów'!$A$1:$AP$42,MATCH(DP134,'Tabela kolorów'!$A$1:$AP$1,0),MATCH(DQ134,'Tabela kolorów'!$A$1:$A$42,0))=1,"+","-"),"")</f>
        <v/>
      </c>
      <c r="DT134" s="1" t="str">
        <f ca="1">_xlfn.IFNA(IF(INDEX('Tabela kolorów'!$A$1:$AP$42,MATCH(DP134,'Tabela kolorów'!$A$1:$AP$1,0),MATCH(DR134,'Tabela kolorów'!$A$1:$A$42,0))=1,"+","-"),"")</f>
        <v/>
      </c>
      <c r="DU134" s="1" t="str">
        <f ca="1">_xlfn.IFNA(IF(INDEX('Tabela kolorów'!$A$1:$AP$42,MATCH(DQ134,'Tabela kolorów'!$A$1:$AP$1,0),MATCH(DR134,'Tabela kolorów'!$A$1:$A$42,0))=1,"+","-"),"")</f>
        <v/>
      </c>
      <c r="DV134" t="str">
        <f t="shared" ca="1" si="358"/>
        <v/>
      </c>
      <c r="DW134" t="str">
        <f t="shared" ref="DW134:DW165" ca="1" si="521">IF(DV134="Dopasowane",IF(IF(DG134="Tak",1,0)+IF($DG$2="Tak",1,0)&lt;=1,"Dopasowane","Nie dopasowane"),"")</f>
        <v/>
      </c>
      <c r="DX134" t="str">
        <f t="shared" ref="DX134:DX165" ca="1" si="522">IF(DW134="Dopasowane",DC134,"")</f>
        <v/>
      </c>
      <c r="EV134">
        <v>3</v>
      </c>
      <c r="EW134" t="str">
        <f t="shared" ca="1" si="501"/>
        <v/>
      </c>
      <c r="EX134" t="str">
        <f ca="1">_xlfn.IFNA(IF(VLOOKUP($EW134,Tabela1[#All],6,FALSE)&lt;&gt;0,VLOOKUP($EW134,Tabela1[#All],6,FALSE),""),"")</f>
        <v/>
      </c>
      <c r="EY134" t="str">
        <f ca="1">_xlfn.IFNA(IF(VLOOKUP($EW134,Tabela1[#All],7,FALSE)&lt;&gt;0,VLOOKUP($EW134,Tabela1[#All],7,FALSE),""),"")</f>
        <v/>
      </c>
      <c r="EZ134" t="str">
        <f ca="1">_xlfn.IFNA(IF(VLOOKUP($EW134,Tabela1[#All],8,FALSE)&lt;&gt;0,VLOOKUP($EW134,Tabela1[#All],8,FALSE),""),"")</f>
        <v/>
      </c>
      <c r="FA134" t="str">
        <f ca="1">_xlfn.IFNA(IF(VLOOKUP($EW134,Tabela1[#All],10,FALSE)&lt;&gt;"0",VLOOKUP($EW134,Tabela1[#All],10,FALSE),""),"")</f>
        <v/>
      </c>
      <c r="FB134" t="str">
        <f t="shared" ref="FB134:FB165" ca="1" si="523">IF($EW134&lt;&gt;"",$EX$2,"")</f>
        <v/>
      </c>
      <c r="FC134" t="str">
        <f t="shared" ref="FC134:FC165" ca="1" si="524">IF($EW134&lt;&gt;"",$EY$2,"")</f>
        <v/>
      </c>
      <c r="FD134" t="str">
        <f t="shared" ref="FD134:FD165" ca="1" si="525">IF($EW134&lt;&gt;"",$EZ$2,"")</f>
        <v/>
      </c>
      <c r="FE134" t="str">
        <f t="shared" ref="FE134:FE165" ca="1" si="526">IF(AND(EX134&lt;&gt;$EX$2,EX134&lt;&gt;$EY$2,EX134&lt;&gt;$EZ$2),EX134,"")</f>
        <v/>
      </c>
      <c r="FF134" t="str">
        <f t="shared" ref="FF134:FF165" ca="1" si="527">IF(AND(EY134&lt;&gt;$EX$2,EY134&lt;&gt;$EY$2,EY134&lt;&gt;$EZ$2),EY134,"")</f>
        <v/>
      </c>
      <c r="FG134" t="str">
        <f t="shared" ref="FG134:FG165" ca="1" si="528">IF(AND(EZ134&lt;&gt;$EX$2,EZ134&lt;&gt;$EY$2,EZ134&lt;&gt;$EZ$2),EZ134,"")</f>
        <v/>
      </c>
      <c r="FH134" t="str">
        <f t="shared" ref="FH134:FH165" ca="1" si="529">IF(EW134&lt;&gt;"",6-COUNTBLANK(FB134:FG134),"")</f>
        <v/>
      </c>
      <c r="FI134" t="str">
        <f t="shared" ca="1" si="359"/>
        <v/>
      </c>
      <c r="FJ134" t="str">
        <f t="shared" ca="1" si="494"/>
        <v/>
      </c>
      <c r="FK134" t="str">
        <f t="shared" ca="1" si="494"/>
        <v/>
      </c>
      <c r="FL134" t="str">
        <f t="shared" ca="1" si="494"/>
        <v/>
      </c>
      <c r="FM134" t="str">
        <f ca="1">_xlfn.IFNA(IF(INDEX('Tabela kolorów'!$A$1:$AP$42,MATCH(FJ134,'Tabela kolorów'!$A$1:$AP$1,0),MATCH(FK134,'Tabela kolorów'!$A$1:$A$42,0))=1,"+","-"),"")</f>
        <v/>
      </c>
      <c r="FN134" s="1" t="str">
        <f ca="1">_xlfn.IFNA(IF(INDEX('Tabela kolorów'!$A$1:$AP$42,MATCH(FJ134,'Tabela kolorów'!$A$1:$AP$1,0),MATCH(FL134,'Tabela kolorów'!$A$1:$A$42,0))=1,"+","-"),"")</f>
        <v/>
      </c>
      <c r="FO134" s="1" t="str">
        <f ca="1">_xlfn.IFNA(IF(INDEX('Tabela kolorów'!$A$1:$AP$42,MATCH(FK134,'Tabela kolorów'!$A$1:$AP$1,0),MATCH(FL134,'Tabela kolorów'!$A$1:$A$42,0))=1,"+","-"),"")</f>
        <v/>
      </c>
      <c r="FP134" t="str">
        <f t="shared" ca="1" si="375"/>
        <v/>
      </c>
      <c r="FQ134" t="str">
        <f t="shared" ref="FQ134:FQ165" ca="1" si="530">IF(FP134="Dopasowane",IF(IF(FA134="Tak",1,0)+IF(FA$2="Tak",1,0)&lt;=1,"Dopasowane","Nie dopasowane"),"")</f>
        <v/>
      </c>
      <c r="FR134" t="str">
        <f t="shared" ref="FR134:FR165" ca="1" si="531">IF(FQ134="Dopasowane",EW134,"")</f>
        <v/>
      </c>
      <c r="GP134">
        <v>3</v>
      </c>
      <c r="GQ134" t="str">
        <f t="shared" ca="1" si="502"/>
        <v/>
      </c>
      <c r="GR134" t="str">
        <f ca="1">_xlfn.IFNA(IF(VLOOKUP($GQ134,Tabela1[#All],6,FALSE)&lt;&gt;0,VLOOKUP($GQ134,Tabela1[#All],6,FALSE),""),"")</f>
        <v/>
      </c>
      <c r="GS134" t="str">
        <f ca="1">_xlfn.IFNA(IF(VLOOKUP($GQ134,Tabela1[#All],7,FALSE)&lt;&gt;0,VLOOKUP($GQ134,Tabela1[#All],7,FALSE),""),"")</f>
        <v/>
      </c>
      <c r="GT134" t="str">
        <f ca="1">_xlfn.IFNA(IF(VLOOKUP($GQ134,Tabela1[#All],8,FALSE)&lt;&gt;0,VLOOKUP($GQ134,Tabela1[#All],8,FALSE),""),"")</f>
        <v/>
      </c>
      <c r="GU134" t="str">
        <f ca="1">_xlfn.IFNA(IF(VLOOKUP($GQ134,Tabela1[#All],10,FALSE)&lt;&gt;"0",VLOOKUP($GQ134,Tabela1[#All],10,FALSE),""),"")</f>
        <v/>
      </c>
      <c r="GV134" t="str">
        <f t="shared" ref="GV134:GV165" ca="1" si="532">IF($GQ134&lt;&gt;"",$GR$2,"")</f>
        <v/>
      </c>
      <c r="GW134" t="str">
        <f t="shared" ref="GW134:GW165" ca="1" si="533">IF($GQ134&lt;&gt;"",$GS$2,"")</f>
        <v/>
      </c>
      <c r="GX134" t="str">
        <f t="shared" ref="GX134:GX165" ca="1" si="534">IF($GQ134&lt;&gt;"",$GT$2,"")</f>
        <v/>
      </c>
      <c r="GY134" t="str">
        <f t="shared" ref="GY134:GY165" ca="1" si="535">IF(AND(GR134&lt;&gt;$GR$2,GR134&lt;&gt;$GS$2,GR134&lt;&gt;$GT$2),GR134,"")</f>
        <v/>
      </c>
      <c r="GZ134" t="str">
        <f t="shared" ref="GZ134:GZ165" ca="1" si="536">IF(AND(GS134&lt;&gt;$GR$2,GS134&lt;&gt;$GS$2,GS134&lt;&gt;$GT$2),GS134,"")</f>
        <v/>
      </c>
      <c r="HA134" t="str">
        <f t="shared" ref="HA134:HA165" ca="1" si="537">IF(AND(GT134&lt;&gt;$GR$2,GT134&lt;&gt;$GS$2,GT134&lt;&gt;$GT$2),GT134,"")</f>
        <v/>
      </c>
      <c r="HB134" t="str">
        <f t="shared" ref="HB134:HB165" ca="1" si="538">IF(GQ134&lt;&gt;"",6-COUNTBLANK(GV134:HA134),"")</f>
        <v/>
      </c>
      <c r="HC134" t="str">
        <f t="shared" ca="1" si="360"/>
        <v/>
      </c>
      <c r="HD134" t="str">
        <f t="shared" ca="1" si="495"/>
        <v/>
      </c>
      <c r="HE134" t="str">
        <f t="shared" ca="1" si="495"/>
        <v/>
      </c>
      <c r="HF134" t="str">
        <f t="shared" ca="1" si="495"/>
        <v/>
      </c>
      <c r="HG134" t="str">
        <f ca="1">_xlfn.IFNA(IF(INDEX('Tabela kolorów'!$A$1:$AP$42,MATCH(HD134,'Tabela kolorów'!$A$1:$AP$1,0),MATCH(HE134,'Tabela kolorów'!$A$1:$A$42,0))=1,"+","-"),"")</f>
        <v/>
      </c>
      <c r="HH134" s="1" t="str">
        <f ca="1">_xlfn.IFNA(IF(INDEX('Tabela kolorów'!$A$1:$AP$42,MATCH(HD134,'Tabela kolorów'!$A$1:$AP$1,0),MATCH(HF134,'Tabela kolorów'!$A$1:$A$42,0))=1,"+","-"),"")</f>
        <v/>
      </c>
      <c r="HI134" s="1" t="str">
        <f ca="1">_xlfn.IFNA(IF(INDEX('Tabela kolorów'!$A$1:$AP$42,MATCH(HE134,'Tabela kolorów'!$A$1:$AP$1,0),MATCH(HF134,'Tabela kolorów'!$A$1:$A$42,0))=1,"+","-"),"")</f>
        <v/>
      </c>
      <c r="HJ134" t="str">
        <f t="shared" ca="1" si="376"/>
        <v/>
      </c>
      <c r="HK134" t="str">
        <f t="shared" ref="HK134:HK165" ca="1" si="539">IF(HJ134="Dopasowane",IF(IF(GU134="Tak",1,0)+IF(GU$2="Tak",1,0)&lt;=1,"Dopasowane","Nie dopasowane"),"")</f>
        <v/>
      </c>
      <c r="HL134" t="str">
        <f t="shared" ref="HL134:HL165" ca="1" si="540">IF(HK134="Dopasowane",GQ134,"")</f>
        <v/>
      </c>
      <c r="IJ134">
        <v>3</v>
      </c>
      <c r="IK134" t="str">
        <f t="shared" ca="1" si="503"/>
        <v/>
      </c>
      <c r="IL134" t="str">
        <f ca="1">_xlfn.IFNA(IF(VLOOKUP($IK134,Tabela1[#All],6,FALSE)&lt;&gt;0,VLOOKUP($IK134,Tabela1[#All],6,FALSE),""),"")</f>
        <v/>
      </c>
      <c r="IM134" t="str">
        <f ca="1">_xlfn.IFNA(IF(VLOOKUP($IK134,Tabela1[#All],7,FALSE)&lt;&gt;0,VLOOKUP($IK134,Tabela1[#All],7,FALSE),""),"")</f>
        <v/>
      </c>
      <c r="IN134" t="str">
        <f ca="1">_xlfn.IFNA(IF(VLOOKUP($IK134,Tabela1[#All],8,FALSE)&lt;&gt;0,VLOOKUP($IK134,Tabela1[#All],8,FALSE),""),"")</f>
        <v/>
      </c>
      <c r="IO134" t="str">
        <f ca="1">_xlfn.IFNA(IF(VLOOKUP($IK134,Tabela1[#All],10,FALSE)&lt;&gt;"0",VLOOKUP($IK134,Tabela1[#All],10,FALSE),""),"")</f>
        <v/>
      </c>
      <c r="IP134" t="str">
        <f t="shared" ref="IP134:IP165" ca="1" si="541">IF($IK134&lt;&gt;"",$IL$2,"")</f>
        <v/>
      </c>
      <c r="IQ134" t="str">
        <f t="shared" ref="IQ134:IQ165" ca="1" si="542">IF($IK134&lt;&gt;"",$IM$2,"")</f>
        <v/>
      </c>
      <c r="IR134" t="str">
        <f t="shared" ref="IR134:IR165" ca="1" si="543">IF($IK134&lt;&gt;"",$IN$2,"")</f>
        <v/>
      </c>
      <c r="IS134" t="str">
        <f t="shared" ref="IS134:IS165" ca="1" si="544">IF(AND(IL134&lt;&gt;$IL$2,IL134&lt;&gt;$IM$2,IL134&lt;&gt;$IN$2),IL134,"")</f>
        <v/>
      </c>
      <c r="IT134" t="str">
        <f t="shared" ref="IT134:IT165" ca="1" si="545">IF(AND(IM134&lt;&gt;$IL$2,IM134&lt;&gt;$IM$2,IM134&lt;&gt;$IN$2),IM134,"")</f>
        <v/>
      </c>
      <c r="IU134" t="str">
        <f t="shared" ref="IU134:IU165" ca="1" si="546">IF(AND(IN134&lt;&gt;$IL$2,IN134&lt;&gt;$IM$2,IN134&lt;&gt;$IN$2),IN134,"")</f>
        <v/>
      </c>
      <c r="IV134" t="str">
        <f t="shared" ref="IV134:IV165" ca="1" si="547">IF(IK134&lt;&gt;"",6-COUNTBLANK(IP134:IU134),"")</f>
        <v/>
      </c>
      <c r="IW134" t="str">
        <f t="shared" ca="1" si="361"/>
        <v/>
      </c>
      <c r="IX134" t="str">
        <f t="shared" ca="1" si="496"/>
        <v/>
      </c>
      <c r="IY134" t="str">
        <f t="shared" ca="1" si="496"/>
        <v/>
      </c>
      <c r="IZ134" t="str">
        <f t="shared" ca="1" si="496"/>
        <v/>
      </c>
      <c r="JA134" t="str">
        <f ca="1">_xlfn.IFNA(IF(INDEX('Tabela kolorów'!$A$1:$AP$42,MATCH(IX134,'Tabela kolorów'!$A$1:$AP$1,0),MATCH(IY134,'Tabela kolorów'!$A$1:$A$42,0))=1,"+","-"),"")</f>
        <v/>
      </c>
      <c r="JB134" s="1" t="str">
        <f ca="1">_xlfn.IFNA(IF(INDEX('Tabela kolorów'!$A$1:$AP$42,MATCH(IX134,'Tabela kolorów'!$A$1:$AP$1,0),MATCH(IZ134,'Tabela kolorów'!$A$1:$A$42,0))=1,"+","-"),"")</f>
        <v/>
      </c>
      <c r="JC134" s="1" t="str">
        <f ca="1">_xlfn.IFNA(IF(INDEX('Tabela kolorów'!$A$1:$AP$42,MATCH(IY134,'Tabela kolorów'!$A$1:$AP$1,0),MATCH(IZ134,'Tabela kolorów'!$A$1:$A$42,0))=1,"+","-"),"")</f>
        <v/>
      </c>
      <c r="JD134" t="str">
        <f t="shared" ca="1" si="377"/>
        <v/>
      </c>
      <c r="JE134" t="str">
        <f t="shared" ref="JE134:JE165" ca="1" si="548">IF(JD134="Dopasowane",IF(IF(IO134="Tak",1,0)+IF(IO$2="Tak",1,0)&lt;=1,"Dopasowane","Nie dopasowane"),"")</f>
        <v/>
      </c>
      <c r="JF134" t="str">
        <f t="shared" ref="JF134:JF165" ca="1" si="549">IF(JE134="Dopasowane",IK134,"")</f>
        <v/>
      </c>
      <c r="KD134">
        <v>3</v>
      </c>
      <c r="KE134" t="str">
        <f t="shared" ca="1" si="504"/>
        <v/>
      </c>
      <c r="KF134" t="str">
        <f ca="1">_xlfn.IFNA(IF(VLOOKUP($KE134,Tabela1[#All],6,FALSE)&lt;&gt;0,VLOOKUP($KE134,Tabela1[#All],6,FALSE),""),"")</f>
        <v/>
      </c>
      <c r="KG134" t="str">
        <f ca="1">_xlfn.IFNA(IF(VLOOKUP($KE134,Tabela1[#All],7,FALSE)&lt;&gt;0,VLOOKUP($KE134,Tabela1[#All],7,FALSE),""),"")</f>
        <v/>
      </c>
      <c r="KH134" t="str">
        <f ca="1">_xlfn.IFNA(IF(VLOOKUP($KE134,Tabela1[#All],8,FALSE)&lt;&gt;0,VLOOKUP($KE134,Tabela1[#All],8,FALSE),""),"")</f>
        <v/>
      </c>
      <c r="KI134" t="str">
        <f ca="1">_xlfn.IFNA(IF(VLOOKUP($KE134,Tabela1[#All],10,FALSE)&lt;&gt;"0",VLOOKUP($KE134,Tabela1[#All],10,FALSE),""),"")</f>
        <v/>
      </c>
      <c r="KJ134" t="str">
        <f t="shared" ca="1" si="467"/>
        <v/>
      </c>
      <c r="KK134" t="str">
        <f t="shared" ca="1" si="468"/>
        <v/>
      </c>
      <c r="KL134" t="str">
        <f t="shared" ca="1" si="469"/>
        <v/>
      </c>
      <c r="KM134" t="str">
        <f t="shared" ref="KM134:KM165" ca="1" si="550">IF(AND(KF134&lt;&gt;$KF$2,KF134&lt;&gt;$KG$2,KF134&lt;&gt;$KH$2),KF134,"")</f>
        <v/>
      </c>
      <c r="KN134" t="str">
        <f t="shared" ref="KN134:KN165" ca="1" si="551">IF(AND(KG134&lt;&gt;$KF$2,KG134&lt;&gt;$KG$2,KG134&lt;&gt;$KH$2),KG134,"")</f>
        <v/>
      </c>
      <c r="KO134" t="str">
        <f t="shared" ref="KO134:KO165" ca="1" si="552">IF(AND(KH134&lt;&gt;$KF$2,KH134&lt;&gt;$KG$2,KH134&lt;&gt;$KH$2),KH134,"")</f>
        <v/>
      </c>
      <c r="KP134" t="str">
        <f t="shared" ref="KP134:KP165" ca="1" si="553">IF(KE134&lt;&gt;"",6-COUNTBLANK(KJ134:KO134),"")</f>
        <v/>
      </c>
      <c r="KQ134" t="str">
        <f t="shared" ca="1" si="365"/>
        <v/>
      </c>
      <c r="KR134" t="str">
        <f t="shared" ca="1" si="497"/>
        <v/>
      </c>
      <c r="KS134" t="str">
        <f t="shared" ca="1" si="497"/>
        <v/>
      </c>
      <c r="KT134" t="str">
        <f t="shared" ca="1" si="497"/>
        <v/>
      </c>
      <c r="KU134" t="str">
        <f ca="1">_xlfn.IFNA(IF(INDEX('Tabela kolorów'!$A$1:$AP$42,MATCH(KR134,'Tabela kolorów'!$A$1:$AP$1,0),MATCH(KS134,'Tabela kolorów'!$A$1:$A$42,0))=1,"+","-"),"")</f>
        <v/>
      </c>
      <c r="KV134" s="1" t="str">
        <f ca="1">_xlfn.IFNA(IF(INDEX('Tabela kolorów'!$A$1:$AP$42,MATCH(KR134,'Tabela kolorów'!$A$1:$AP$1,0),MATCH(KT134,'Tabela kolorów'!$A$1:$A$42,0))=1,"+","-"),"")</f>
        <v/>
      </c>
      <c r="KW134" s="1" t="str">
        <f ca="1">_xlfn.IFNA(IF(INDEX('Tabela kolorów'!$A$1:$AP$42,MATCH(KS134,'Tabela kolorów'!$A$1:$AP$1,0),MATCH(KT134,'Tabela kolorów'!$A$1:$A$42,0))=1,"+","-"),"")</f>
        <v/>
      </c>
      <c r="KX134" t="str">
        <f t="shared" ca="1" si="380"/>
        <v/>
      </c>
      <c r="KY134" t="str">
        <f t="shared" ref="KY134:KY165" ca="1" si="554">IF(KX134="Dopasowane",IF(IF(KI134="Tak",1,0)+IF(KI$2="Tak",1,0)&lt;=1,"Dopasowane","Nie dopasowane"),"")</f>
        <v/>
      </c>
      <c r="KZ134" t="str">
        <f t="shared" ref="KZ134:KZ165" ca="1" si="555">IF(KY134="Dopasowane",KE134,"")</f>
        <v/>
      </c>
    </row>
    <row r="135" spans="12:312" x14ac:dyDescent="0.3">
      <c r="L135" s="679">
        <v>2</v>
      </c>
      <c r="N135" s="672" t="str">
        <f>_xlfn.IFNA(IF(VLOOKUP($M135,Tabela1[#All],6,FALSE)&lt;&gt;0,VLOOKUP($M135,Tabela1[#All],6,FALSE),""),"")</f>
        <v/>
      </c>
      <c r="O135" s="672" t="str">
        <f>_xlfn.IFNA(IF(VLOOKUP($M135,Tabela1[#All],7,FALSE)&lt;&gt;0,VLOOKUP($M135,Tabela1[#All],7,FALSE),""),"")</f>
        <v/>
      </c>
      <c r="P135" s="672" t="str">
        <f>_xlfn.IFNA(IF(VLOOKUP($M135,Tabela1[#All],8,FALSE)&lt;&gt;0,VLOOKUP($M135,Tabela1[#All],8,FALSE),""),"")</f>
        <v/>
      </c>
      <c r="Q135" s="684" t="str">
        <f>_xlfn.IFNA(IF(VLOOKUP($M135,Tabela1[#All],10,FALSE)&lt;&gt;"0",VLOOKUP($M135,Tabela1[#All],10,FALSE),""),"")</f>
        <v/>
      </c>
      <c r="R135" s="686" t="str">
        <f t="shared" si="470"/>
        <v/>
      </c>
      <c r="S135" s="672" t="str">
        <f t="shared" si="471"/>
        <v/>
      </c>
      <c r="T135" s="672" t="str">
        <f t="shared" si="472"/>
        <v/>
      </c>
      <c r="U135" s="672" t="str">
        <f t="shared" si="473"/>
        <v/>
      </c>
      <c r="V135" s="672" t="str">
        <f t="shared" si="474"/>
        <v/>
      </c>
      <c r="W135" s="672" t="str">
        <f t="shared" si="475"/>
        <v/>
      </c>
      <c r="X135" s="687" t="str">
        <f t="shared" si="476"/>
        <v/>
      </c>
      <c r="Y135" s="686" t="str">
        <f t="shared" si="378"/>
        <v/>
      </c>
      <c r="Z135" s="672" t="str">
        <f t="shared" si="498"/>
        <v/>
      </c>
      <c r="AA135" s="672" t="str">
        <f t="shared" si="498"/>
        <v/>
      </c>
      <c r="AB135" s="679" t="str">
        <f t="shared" si="498"/>
        <v/>
      </c>
      <c r="AC135" s="685" t="str">
        <f>_xlfn.IFNA(IF(INDEX('Tabela kolorów'!$A$1:$AP$42,MATCH(Z135,'Tabela kolorów'!$A$1:$AP$1,0),MATCH(AA135,'Tabela kolorów'!$A$1:$A$42,0))=1,"+","-"),"")</f>
        <v/>
      </c>
      <c r="AD135" s="10" t="str">
        <f>_xlfn.IFNA(IF(INDEX('Tabela kolorów'!$A$1:$AP$42,MATCH(Z135,'Tabela kolorów'!$A$1:$AP$1,0),MATCH(AB135,'Tabela kolorów'!$A$1:$A$42,0))=1,"+","-"),"")</f>
        <v/>
      </c>
      <c r="AE135" s="10" t="str">
        <f>_xlfn.IFNA(IF(INDEX('Tabela kolorów'!$A$1:$AP$42,MATCH(AA135,'Tabela kolorów'!$A$1:$AP$1,0),MATCH(AB135,'Tabela kolorów'!$A$1:$A$42,0))=1,"+","-"),"")</f>
        <v/>
      </c>
      <c r="AF135" s="679" t="str">
        <f t="shared" si="379"/>
        <v/>
      </c>
      <c r="AG135" s="688" t="str">
        <f t="shared" si="477"/>
        <v/>
      </c>
      <c r="AH135" s="701" t="str">
        <f t="shared" si="478"/>
        <v/>
      </c>
      <c r="BG135" s="392"/>
      <c r="BH135">
        <v>4</v>
      </c>
      <c r="BI135" t="str">
        <f t="shared" ca="1" si="499"/>
        <v/>
      </c>
      <c r="BJ135" t="str">
        <f ca="1">_xlfn.IFNA(IF(VLOOKUP($BI135,Tabela1[#All],6,FALSE)&lt;&gt;0,VLOOKUP($BI135,Tabela1[#All],6,FALSE),""),"")</f>
        <v/>
      </c>
      <c r="BK135" t="str">
        <f ca="1">_xlfn.IFNA(IF(VLOOKUP($BI135,Tabela1[#All],7,FALSE)&lt;&gt;0,VLOOKUP($BI135,Tabela1[#All],7,FALSE),""),"")</f>
        <v/>
      </c>
      <c r="BL135" t="str">
        <f ca="1">_xlfn.IFNA(IF(VLOOKUP($BI135,Tabela1[#All],8,FALSE)&lt;&gt;0,VLOOKUP($BI135,Tabela1[#All],8,FALSE),""),"")</f>
        <v/>
      </c>
      <c r="BM135" t="str">
        <f ca="1">_xlfn.IFNA(IF(VLOOKUP($BI135,Tabela1[#All],10,FALSE)&lt;&gt;"0",VLOOKUP($BI135,Tabela1[#All],10,FALSE),""),"")</f>
        <v/>
      </c>
      <c r="BN135" t="str">
        <f t="shared" ca="1" si="505"/>
        <v/>
      </c>
      <c r="BO135" t="str">
        <f t="shared" ca="1" si="506"/>
        <v/>
      </c>
      <c r="BP135" t="str">
        <f t="shared" ca="1" si="507"/>
        <v/>
      </c>
      <c r="BQ135" t="str">
        <f t="shared" ca="1" si="508"/>
        <v/>
      </c>
      <c r="BR135" t="str">
        <f t="shared" ca="1" si="509"/>
        <v/>
      </c>
      <c r="BS135" t="str">
        <f t="shared" ca="1" si="510"/>
        <v/>
      </c>
      <c r="BT135" t="str">
        <f t="shared" ca="1" si="511"/>
        <v/>
      </c>
      <c r="BU135" t="str">
        <f t="shared" ref="BU135:BU172" ca="1" si="556">IF(BT135&lt;=3,_xlfn.TEXTJOIN(";",TRUE,BN135:BS135),"")</f>
        <v/>
      </c>
      <c r="BV135" t="str">
        <f t="shared" ca="1" si="492"/>
        <v/>
      </c>
      <c r="BW135" t="str">
        <f t="shared" ca="1" si="492"/>
        <v/>
      </c>
      <c r="BX135" t="str">
        <f t="shared" ca="1" si="492"/>
        <v/>
      </c>
      <c r="BY135" t="str">
        <f ca="1">_xlfn.IFNA(IF(INDEX('Tabela kolorów'!$A$1:$AP$42,MATCH(BV135,'Tabela kolorów'!$A$1:$AP$1,0),MATCH(BW135,'Tabela kolorów'!$A$1:$A$42,0))=1,"+","-"),"")</f>
        <v/>
      </c>
      <c r="BZ135" s="1" t="str">
        <f ca="1">_xlfn.IFNA(IF(INDEX('Tabela kolorów'!$A$1:$AP$42,MATCH(BV135,'Tabela kolorów'!$A$1:$AP$1,0),MATCH(BX135,'Tabela kolorów'!$A$1:$A$42,0))=1,"+","-"),"")</f>
        <v/>
      </c>
      <c r="CA135" s="1" t="str">
        <f ca="1">_xlfn.IFNA(IF(INDEX('Tabela kolorów'!$A$1:$AP$42,MATCH(BW135,'Tabela kolorów'!$A$1:$AP$1,0),MATCH(BX135,'Tabela kolorów'!$A$1:$A$42,0))=1,"+","-"),"")</f>
        <v/>
      </c>
      <c r="CB135" t="str">
        <f t="shared" ref="CB135:CB172" ca="1" si="557">IF(BU135&lt;&gt;"",IF(AND(OR(BY135="+",BY135=""),OR(BZ135="+",BZ135=""),OR(CA135="+",CA135="")),"Dopasowane","Nie dopasowane"),"")</f>
        <v/>
      </c>
      <c r="CC135" t="str">
        <f t="shared" ca="1" si="512"/>
        <v/>
      </c>
      <c r="CD135" t="str">
        <f t="shared" ca="1" si="513"/>
        <v/>
      </c>
      <c r="DB135">
        <v>4</v>
      </c>
      <c r="DC135" t="str">
        <f t="shared" ca="1" si="500"/>
        <v/>
      </c>
      <c r="DD135" t="str">
        <f ca="1">_xlfn.IFNA(IF(VLOOKUP($DC135,Tabela1[#All],6,FALSE)&lt;&gt;0,VLOOKUP($DC135,Tabela1[#All],6,FALSE),""),"")</f>
        <v/>
      </c>
      <c r="DE135" t="str">
        <f ca="1">_xlfn.IFNA(IF(VLOOKUP($DC135,Tabela1[#All],7,FALSE)&lt;&gt;0,VLOOKUP($DC135,Tabela1[#All],7,FALSE),""),"")</f>
        <v/>
      </c>
      <c r="DF135" t="str">
        <f ca="1">_xlfn.IFNA(IF(VLOOKUP($DC135,Tabela1[#All],8,FALSE)&lt;&gt;0,VLOOKUP($DC135,Tabela1[#All],8,FALSE),""),"")</f>
        <v/>
      </c>
      <c r="DG135" t="str">
        <f ca="1">_xlfn.IFNA(IF(VLOOKUP($DC135,Tabela1[#All],10,FALSE)&lt;&gt;"0",VLOOKUP($DC135,Tabela1[#All],10,FALSE),""),"")</f>
        <v/>
      </c>
      <c r="DH135" t="str">
        <f t="shared" ca="1" si="514"/>
        <v/>
      </c>
      <c r="DI135" t="str">
        <f t="shared" ca="1" si="515"/>
        <v/>
      </c>
      <c r="DJ135" t="str">
        <f t="shared" ca="1" si="516"/>
        <v/>
      </c>
      <c r="DK135" t="str">
        <f t="shared" ca="1" si="517"/>
        <v/>
      </c>
      <c r="DL135" t="str">
        <f t="shared" ca="1" si="518"/>
        <v/>
      </c>
      <c r="DM135" t="str">
        <f t="shared" ca="1" si="519"/>
        <v/>
      </c>
      <c r="DN135" t="str">
        <f t="shared" ca="1" si="520"/>
        <v/>
      </c>
      <c r="DO135" t="str">
        <f t="shared" ca="1" si="382"/>
        <v/>
      </c>
      <c r="DP135" t="str">
        <f t="shared" ca="1" si="493"/>
        <v/>
      </c>
      <c r="DQ135" t="str">
        <f t="shared" ca="1" si="493"/>
        <v/>
      </c>
      <c r="DR135" t="str">
        <f t="shared" ca="1" si="493"/>
        <v/>
      </c>
      <c r="DS135" t="str">
        <f ca="1">_xlfn.IFNA(IF(INDEX('Tabela kolorów'!$A$1:$AP$42,MATCH(DP135,'Tabela kolorów'!$A$1:$AP$1,0),MATCH(DQ135,'Tabela kolorów'!$A$1:$A$42,0))=1,"+","-"),"")</f>
        <v/>
      </c>
      <c r="DT135" s="1" t="str">
        <f ca="1">_xlfn.IFNA(IF(INDEX('Tabela kolorów'!$A$1:$AP$42,MATCH(DP135,'Tabela kolorów'!$A$1:$AP$1,0),MATCH(DR135,'Tabela kolorów'!$A$1:$A$42,0))=1,"+","-"),"")</f>
        <v/>
      </c>
      <c r="DU135" s="1" t="str">
        <f ca="1">_xlfn.IFNA(IF(INDEX('Tabela kolorów'!$A$1:$AP$42,MATCH(DQ135,'Tabela kolorów'!$A$1:$AP$1,0),MATCH(DR135,'Tabela kolorów'!$A$1:$A$42,0))=1,"+","-"),"")</f>
        <v/>
      </c>
      <c r="DV135" t="str">
        <f t="shared" ref="DV135:DV172" ca="1" si="558">IF(DO135&lt;&gt;"",IF(AND(OR(DS135="+",DS135=""),OR(DT135="+",DT135=""),OR(DU135="+",DU135="")),"Dopasowane","Nie dopasowane"),"")</f>
        <v/>
      </c>
      <c r="DW135" t="str">
        <f t="shared" ca="1" si="521"/>
        <v/>
      </c>
      <c r="DX135" t="str">
        <f t="shared" ca="1" si="522"/>
        <v/>
      </c>
      <c r="EV135">
        <v>4</v>
      </c>
      <c r="EW135" t="str">
        <f t="shared" ca="1" si="501"/>
        <v/>
      </c>
      <c r="EX135" t="str">
        <f ca="1">_xlfn.IFNA(IF(VLOOKUP($EW135,Tabela1[#All],6,FALSE)&lt;&gt;0,VLOOKUP($EW135,Tabela1[#All],6,FALSE),""),"")</f>
        <v/>
      </c>
      <c r="EY135" t="str">
        <f ca="1">_xlfn.IFNA(IF(VLOOKUP($EW135,Tabela1[#All],7,FALSE)&lt;&gt;0,VLOOKUP($EW135,Tabela1[#All],7,FALSE),""),"")</f>
        <v/>
      </c>
      <c r="EZ135" t="str">
        <f ca="1">_xlfn.IFNA(IF(VLOOKUP($EW135,Tabela1[#All],8,FALSE)&lt;&gt;0,VLOOKUP($EW135,Tabela1[#All],8,FALSE),""),"")</f>
        <v/>
      </c>
      <c r="FA135" t="str">
        <f ca="1">_xlfn.IFNA(IF(VLOOKUP($EW135,Tabela1[#All],10,FALSE)&lt;&gt;"0",VLOOKUP($EW135,Tabela1[#All],10,FALSE),""),"")</f>
        <v/>
      </c>
      <c r="FB135" t="str">
        <f t="shared" ca="1" si="523"/>
        <v/>
      </c>
      <c r="FC135" t="str">
        <f t="shared" ca="1" si="524"/>
        <v/>
      </c>
      <c r="FD135" t="str">
        <f t="shared" ca="1" si="525"/>
        <v/>
      </c>
      <c r="FE135" t="str">
        <f t="shared" ca="1" si="526"/>
        <v/>
      </c>
      <c r="FF135" t="str">
        <f t="shared" ca="1" si="527"/>
        <v/>
      </c>
      <c r="FG135" t="str">
        <f t="shared" ca="1" si="528"/>
        <v/>
      </c>
      <c r="FH135" t="str">
        <f t="shared" ca="1" si="529"/>
        <v/>
      </c>
      <c r="FI135" t="str">
        <f t="shared" ref="FI135:FI172" ca="1" si="559">IF(FH135&lt;=3,_xlfn.TEXTJOIN(";",TRUE,FB135:FG135),"")</f>
        <v/>
      </c>
      <c r="FJ135" t="str">
        <f t="shared" ca="1" si="494"/>
        <v/>
      </c>
      <c r="FK135" t="str">
        <f t="shared" ca="1" si="494"/>
        <v/>
      </c>
      <c r="FL135" t="str">
        <f t="shared" ca="1" si="494"/>
        <v/>
      </c>
      <c r="FM135" t="str">
        <f ca="1">_xlfn.IFNA(IF(INDEX('Tabela kolorów'!$A$1:$AP$42,MATCH(FJ135,'Tabela kolorów'!$A$1:$AP$1,0),MATCH(FK135,'Tabela kolorów'!$A$1:$A$42,0))=1,"+","-"),"")</f>
        <v/>
      </c>
      <c r="FN135" s="1" t="str">
        <f ca="1">_xlfn.IFNA(IF(INDEX('Tabela kolorów'!$A$1:$AP$42,MATCH(FJ135,'Tabela kolorów'!$A$1:$AP$1,0),MATCH(FL135,'Tabela kolorów'!$A$1:$A$42,0))=1,"+","-"),"")</f>
        <v/>
      </c>
      <c r="FO135" s="1" t="str">
        <f ca="1">_xlfn.IFNA(IF(INDEX('Tabela kolorów'!$A$1:$AP$42,MATCH(FK135,'Tabela kolorów'!$A$1:$AP$1,0),MATCH(FL135,'Tabela kolorów'!$A$1:$A$42,0))=1,"+","-"),"")</f>
        <v/>
      </c>
      <c r="FP135" t="str">
        <f t="shared" ca="1" si="375"/>
        <v/>
      </c>
      <c r="FQ135" t="str">
        <f t="shared" ca="1" si="530"/>
        <v/>
      </c>
      <c r="FR135" t="str">
        <f t="shared" ca="1" si="531"/>
        <v/>
      </c>
      <c r="GP135">
        <v>4</v>
      </c>
      <c r="GQ135" t="str">
        <f t="shared" ca="1" si="502"/>
        <v/>
      </c>
      <c r="GR135" t="str">
        <f ca="1">_xlfn.IFNA(IF(VLOOKUP($GQ135,Tabela1[#All],6,FALSE)&lt;&gt;0,VLOOKUP($GQ135,Tabela1[#All],6,FALSE),""),"")</f>
        <v/>
      </c>
      <c r="GS135" t="str">
        <f ca="1">_xlfn.IFNA(IF(VLOOKUP($GQ135,Tabela1[#All],7,FALSE)&lt;&gt;0,VLOOKUP($GQ135,Tabela1[#All],7,FALSE),""),"")</f>
        <v/>
      </c>
      <c r="GT135" t="str">
        <f ca="1">_xlfn.IFNA(IF(VLOOKUP($GQ135,Tabela1[#All],8,FALSE)&lt;&gt;0,VLOOKUP($GQ135,Tabela1[#All],8,FALSE),""),"")</f>
        <v/>
      </c>
      <c r="GU135" t="str">
        <f ca="1">_xlfn.IFNA(IF(VLOOKUP($GQ135,Tabela1[#All],10,FALSE)&lt;&gt;"0",VLOOKUP($GQ135,Tabela1[#All],10,FALSE),""),"")</f>
        <v/>
      </c>
      <c r="GV135" t="str">
        <f t="shared" ca="1" si="532"/>
        <v/>
      </c>
      <c r="GW135" t="str">
        <f t="shared" ca="1" si="533"/>
        <v/>
      </c>
      <c r="GX135" t="str">
        <f t="shared" ca="1" si="534"/>
        <v/>
      </c>
      <c r="GY135" t="str">
        <f t="shared" ca="1" si="535"/>
        <v/>
      </c>
      <c r="GZ135" t="str">
        <f t="shared" ca="1" si="536"/>
        <v/>
      </c>
      <c r="HA135" t="str">
        <f t="shared" ca="1" si="537"/>
        <v/>
      </c>
      <c r="HB135" t="str">
        <f t="shared" ca="1" si="538"/>
        <v/>
      </c>
      <c r="HC135" t="str">
        <f t="shared" ref="HC135:HC172" ca="1" si="560">IF(HB135&lt;=3,_xlfn.TEXTJOIN(";",TRUE,GV135:HA135),"")</f>
        <v/>
      </c>
      <c r="HD135" t="str">
        <f t="shared" ca="1" si="495"/>
        <v/>
      </c>
      <c r="HE135" t="str">
        <f t="shared" ca="1" si="495"/>
        <v/>
      </c>
      <c r="HF135" t="str">
        <f t="shared" ca="1" si="495"/>
        <v/>
      </c>
      <c r="HG135" t="str">
        <f ca="1">_xlfn.IFNA(IF(INDEX('Tabela kolorów'!$A$1:$AP$42,MATCH(HD135,'Tabela kolorów'!$A$1:$AP$1,0),MATCH(HE135,'Tabela kolorów'!$A$1:$A$42,0))=1,"+","-"),"")</f>
        <v/>
      </c>
      <c r="HH135" s="1" t="str">
        <f ca="1">_xlfn.IFNA(IF(INDEX('Tabela kolorów'!$A$1:$AP$42,MATCH(HD135,'Tabela kolorów'!$A$1:$AP$1,0),MATCH(HF135,'Tabela kolorów'!$A$1:$A$42,0))=1,"+","-"),"")</f>
        <v/>
      </c>
      <c r="HI135" s="1" t="str">
        <f ca="1">_xlfn.IFNA(IF(INDEX('Tabela kolorów'!$A$1:$AP$42,MATCH(HE135,'Tabela kolorów'!$A$1:$AP$1,0),MATCH(HF135,'Tabela kolorów'!$A$1:$A$42,0))=1,"+","-"),"")</f>
        <v/>
      </c>
      <c r="HJ135" t="str">
        <f t="shared" ca="1" si="376"/>
        <v/>
      </c>
      <c r="HK135" t="str">
        <f t="shared" ca="1" si="539"/>
        <v/>
      </c>
      <c r="HL135" t="str">
        <f t="shared" ca="1" si="540"/>
        <v/>
      </c>
      <c r="IJ135">
        <v>4</v>
      </c>
      <c r="IK135" t="str">
        <f t="shared" ca="1" si="503"/>
        <v/>
      </c>
      <c r="IL135" t="str">
        <f ca="1">_xlfn.IFNA(IF(VLOOKUP($IK135,Tabela1[#All],6,FALSE)&lt;&gt;0,VLOOKUP($IK135,Tabela1[#All],6,FALSE),""),"")</f>
        <v/>
      </c>
      <c r="IM135" t="str">
        <f ca="1">_xlfn.IFNA(IF(VLOOKUP($IK135,Tabela1[#All],7,FALSE)&lt;&gt;0,VLOOKUP($IK135,Tabela1[#All],7,FALSE),""),"")</f>
        <v/>
      </c>
      <c r="IN135" t="str">
        <f ca="1">_xlfn.IFNA(IF(VLOOKUP($IK135,Tabela1[#All],8,FALSE)&lt;&gt;0,VLOOKUP($IK135,Tabela1[#All],8,FALSE),""),"")</f>
        <v/>
      </c>
      <c r="IO135" t="str">
        <f ca="1">_xlfn.IFNA(IF(VLOOKUP($IK135,Tabela1[#All],10,FALSE)&lt;&gt;"0",VLOOKUP($IK135,Tabela1[#All],10,FALSE),""),"")</f>
        <v/>
      </c>
      <c r="IP135" t="str">
        <f t="shared" ca="1" si="541"/>
        <v/>
      </c>
      <c r="IQ135" t="str">
        <f t="shared" ca="1" si="542"/>
        <v/>
      </c>
      <c r="IR135" t="str">
        <f t="shared" ca="1" si="543"/>
        <v/>
      </c>
      <c r="IS135" t="str">
        <f t="shared" ca="1" si="544"/>
        <v/>
      </c>
      <c r="IT135" t="str">
        <f t="shared" ca="1" si="545"/>
        <v/>
      </c>
      <c r="IU135" t="str">
        <f t="shared" ca="1" si="546"/>
        <v/>
      </c>
      <c r="IV135" t="str">
        <f t="shared" ca="1" si="547"/>
        <v/>
      </c>
      <c r="IW135" t="str">
        <f t="shared" ref="IW135:IW172" ca="1" si="561">IF(IV135&lt;=3,_xlfn.TEXTJOIN(";",TRUE,IP135:IU135),"")</f>
        <v/>
      </c>
      <c r="IX135" t="str">
        <f t="shared" ca="1" si="496"/>
        <v/>
      </c>
      <c r="IY135" t="str">
        <f t="shared" ca="1" si="496"/>
        <v/>
      </c>
      <c r="IZ135" t="str">
        <f t="shared" ca="1" si="496"/>
        <v/>
      </c>
      <c r="JA135" t="str">
        <f ca="1">_xlfn.IFNA(IF(INDEX('Tabela kolorów'!$A$1:$AP$42,MATCH(IX135,'Tabela kolorów'!$A$1:$AP$1,0),MATCH(IY135,'Tabela kolorów'!$A$1:$A$42,0))=1,"+","-"),"")</f>
        <v/>
      </c>
      <c r="JB135" s="1" t="str">
        <f ca="1">_xlfn.IFNA(IF(INDEX('Tabela kolorów'!$A$1:$AP$42,MATCH(IX135,'Tabela kolorów'!$A$1:$AP$1,0),MATCH(IZ135,'Tabela kolorów'!$A$1:$A$42,0))=1,"+","-"),"")</f>
        <v/>
      </c>
      <c r="JC135" s="1" t="str">
        <f ca="1">_xlfn.IFNA(IF(INDEX('Tabela kolorów'!$A$1:$AP$42,MATCH(IY135,'Tabela kolorów'!$A$1:$AP$1,0),MATCH(IZ135,'Tabela kolorów'!$A$1:$A$42,0))=1,"+","-"),"")</f>
        <v/>
      </c>
      <c r="JD135" t="str">
        <f t="shared" ca="1" si="377"/>
        <v/>
      </c>
      <c r="JE135" t="str">
        <f t="shared" ca="1" si="548"/>
        <v/>
      </c>
      <c r="JF135" t="str">
        <f t="shared" ca="1" si="549"/>
        <v/>
      </c>
      <c r="KD135">
        <v>4</v>
      </c>
      <c r="KE135" t="str">
        <f t="shared" ca="1" si="504"/>
        <v/>
      </c>
      <c r="KF135" t="str">
        <f ca="1">_xlfn.IFNA(IF(VLOOKUP($KE135,Tabela1[#All],6,FALSE)&lt;&gt;0,VLOOKUP($KE135,Tabela1[#All],6,FALSE),""),"")</f>
        <v/>
      </c>
      <c r="KG135" t="str">
        <f ca="1">_xlfn.IFNA(IF(VLOOKUP($KE135,Tabela1[#All],7,FALSE)&lt;&gt;0,VLOOKUP($KE135,Tabela1[#All],7,FALSE),""),"")</f>
        <v/>
      </c>
      <c r="KH135" t="str">
        <f ca="1">_xlfn.IFNA(IF(VLOOKUP($KE135,Tabela1[#All],8,FALSE)&lt;&gt;0,VLOOKUP($KE135,Tabela1[#All],8,FALSE),""),"")</f>
        <v/>
      </c>
      <c r="KI135" t="str">
        <f ca="1">_xlfn.IFNA(IF(VLOOKUP($KE135,Tabela1[#All],10,FALSE)&lt;&gt;"0",VLOOKUP($KE135,Tabela1[#All],10,FALSE),""),"")</f>
        <v/>
      </c>
      <c r="KJ135" t="str">
        <f t="shared" ref="KJ135:KJ166" ca="1" si="562">IF($IK135&lt;&gt;"",$IL$2,"")</f>
        <v/>
      </c>
      <c r="KK135" t="str">
        <f t="shared" ref="KK135:KK166" ca="1" si="563">IF($IK135&lt;&gt;"",$IM$2,"")</f>
        <v/>
      </c>
      <c r="KL135" t="str">
        <f t="shared" ref="KL135:KL166" ca="1" si="564">IF($IK135&lt;&gt;"",$IN$2,"")</f>
        <v/>
      </c>
      <c r="KM135" t="str">
        <f t="shared" ca="1" si="550"/>
        <v/>
      </c>
      <c r="KN135" t="str">
        <f t="shared" ca="1" si="551"/>
        <v/>
      </c>
      <c r="KO135" t="str">
        <f t="shared" ca="1" si="552"/>
        <v/>
      </c>
      <c r="KP135" t="str">
        <f t="shared" ca="1" si="553"/>
        <v/>
      </c>
      <c r="KQ135" t="str">
        <f t="shared" ref="KQ135:KQ172" ca="1" si="565">IF(KP135&lt;=3,_xlfn.TEXTJOIN(";",TRUE,KJ135:KO135),"")</f>
        <v/>
      </c>
      <c r="KR135" t="str">
        <f t="shared" ca="1" si="497"/>
        <v/>
      </c>
      <c r="KS135" t="str">
        <f t="shared" ca="1" si="497"/>
        <v/>
      </c>
      <c r="KT135" t="str">
        <f t="shared" ca="1" si="497"/>
        <v/>
      </c>
      <c r="KU135" t="str">
        <f ca="1">_xlfn.IFNA(IF(INDEX('Tabela kolorów'!$A$1:$AP$42,MATCH(KR135,'Tabela kolorów'!$A$1:$AP$1,0),MATCH(KS135,'Tabela kolorów'!$A$1:$A$42,0))=1,"+","-"),"")</f>
        <v/>
      </c>
      <c r="KV135" s="1" t="str">
        <f ca="1">_xlfn.IFNA(IF(INDEX('Tabela kolorów'!$A$1:$AP$42,MATCH(KR135,'Tabela kolorów'!$A$1:$AP$1,0),MATCH(KT135,'Tabela kolorów'!$A$1:$A$42,0))=1,"+","-"),"")</f>
        <v/>
      </c>
      <c r="KW135" s="1" t="str">
        <f ca="1">_xlfn.IFNA(IF(INDEX('Tabela kolorów'!$A$1:$AP$42,MATCH(KS135,'Tabela kolorów'!$A$1:$AP$1,0),MATCH(KT135,'Tabela kolorów'!$A$1:$A$42,0))=1,"+","-"),"")</f>
        <v/>
      </c>
      <c r="KX135" t="str">
        <f t="shared" ca="1" si="380"/>
        <v/>
      </c>
      <c r="KY135" t="str">
        <f t="shared" ca="1" si="554"/>
        <v/>
      </c>
      <c r="KZ135" t="str">
        <f t="shared" ca="1" si="555"/>
        <v/>
      </c>
    </row>
    <row r="136" spans="12:312" x14ac:dyDescent="0.3">
      <c r="L136" s="679">
        <v>3</v>
      </c>
      <c r="N136" s="672" t="str">
        <f>_xlfn.IFNA(IF(VLOOKUP($M136,Tabela1[#All],6,FALSE)&lt;&gt;0,VLOOKUP($M136,Tabela1[#All],6,FALSE),""),"")</f>
        <v/>
      </c>
      <c r="O136" s="672" t="str">
        <f>_xlfn.IFNA(IF(VLOOKUP($M136,Tabela1[#All],7,FALSE)&lt;&gt;0,VLOOKUP($M136,Tabela1[#All],7,FALSE),""),"")</f>
        <v/>
      </c>
      <c r="P136" s="672" t="str">
        <f>_xlfn.IFNA(IF(VLOOKUP($M136,Tabela1[#All],8,FALSE)&lt;&gt;0,VLOOKUP($M136,Tabela1[#All],8,FALSE),""),"")</f>
        <v/>
      </c>
      <c r="Q136" s="684" t="str">
        <f>_xlfn.IFNA(IF(VLOOKUP($M136,Tabela1[#All],10,FALSE)&lt;&gt;"0",VLOOKUP($M136,Tabela1[#All],10,FALSE),""),"")</f>
        <v/>
      </c>
      <c r="R136" s="686" t="str">
        <f t="shared" ref="R136:R170" si="566">IF(M136&lt;&gt;"",$N$2,"")</f>
        <v/>
      </c>
      <c r="S136" s="672" t="str">
        <f t="shared" ref="S136:S170" si="567">IF(M136&lt;&gt;"",$O$2,"")</f>
        <v/>
      </c>
      <c r="T136" s="672" t="str">
        <f t="shared" ref="T136:T170" si="568">IF(M136&lt;&gt;"",$P$2,"")</f>
        <v/>
      </c>
      <c r="U136" s="672" t="str">
        <f t="shared" ref="U136:U170" si="569">IF(AND(N136&lt;&gt;$N$2,N136&lt;&gt;$O$2,N136&lt;&gt;$P$2),N136,"")</f>
        <v/>
      </c>
      <c r="V136" s="672" t="str">
        <f t="shared" ref="V136:V170" si="570">IF(AND(O136&lt;&gt;$N$2,O136&lt;&gt;$O$2,O136&lt;&gt;$P$2),O136,"")</f>
        <v/>
      </c>
      <c r="W136" s="672" t="str">
        <f t="shared" ref="W136:W170" si="571">IF(AND(P136&lt;&gt;$N$2,P136&lt;&gt;$O$2,P136&lt;&gt;$P$2),P136,"")</f>
        <v/>
      </c>
      <c r="X136" s="687" t="str">
        <f t="shared" ref="X136:X167" si="572">IF(M136&lt;&gt;"",IF(R136&lt;&gt;"",1,0)+IF(S136&lt;&gt;"",1,0)+IF(T136&lt;&gt;"",1,0)+IF(U136&lt;&gt;"",1,0)+IF(V136&lt;&gt;"",1,0)+IF(W136&lt;&gt;"",1,0),"")</f>
        <v/>
      </c>
      <c r="Y136" s="686" t="str">
        <f t="shared" si="378"/>
        <v/>
      </c>
      <c r="Z136" s="672" t="str">
        <f t="shared" si="498"/>
        <v/>
      </c>
      <c r="AA136" s="672" t="str">
        <f t="shared" si="498"/>
        <v/>
      </c>
      <c r="AB136" s="679" t="str">
        <f t="shared" si="498"/>
        <v/>
      </c>
      <c r="AC136" s="685" t="str">
        <f>_xlfn.IFNA(IF(INDEX('Tabela kolorów'!$A$1:$AP$42,MATCH(Z136,'Tabela kolorów'!$A$1:$AP$1,0),MATCH(AA136,'Tabela kolorów'!$A$1:$A$42,0))=1,"+","-"),"")</f>
        <v/>
      </c>
      <c r="AD136" s="10" t="str">
        <f>_xlfn.IFNA(IF(INDEX('Tabela kolorów'!$A$1:$AP$42,MATCH(Z136,'Tabela kolorów'!$A$1:$AP$1,0),MATCH(AB136,'Tabela kolorów'!$A$1:$A$42,0))=1,"+","-"),"")</f>
        <v/>
      </c>
      <c r="AE136" s="10" t="str">
        <f>_xlfn.IFNA(IF(INDEX('Tabela kolorów'!$A$1:$AP$42,MATCH(AA136,'Tabela kolorów'!$A$1:$AP$1,0),MATCH(AB136,'Tabela kolorów'!$A$1:$A$42,0))=1,"+","-"),"")</f>
        <v/>
      </c>
      <c r="AF136" s="679" t="str">
        <f t="shared" si="379"/>
        <v/>
      </c>
      <c r="AG136" s="688" t="str">
        <f t="shared" ref="AG136:AG167" si="573">IF(AF136="Dopasowane",IF(IF(Q136="Tak",1,0)+IF($Q$2="Tak",1,0)&lt;=1,"Dopasowane","Nie dopasowane"),"")</f>
        <v/>
      </c>
      <c r="AH136" s="701" t="str">
        <f t="shared" ref="AH136:AH167" si="574">IF(AG136="Dopasowane",M136,"")</f>
        <v/>
      </c>
      <c r="BG136" s="392"/>
      <c r="BH136">
        <v>5</v>
      </c>
      <c r="BI136" t="str">
        <f t="shared" ca="1" si="499"/>
        <v/>
      </c>
      <c r="BJ136" t="str">
        <f ca="1">_xlfn.IFNA(IF(VLOOKUP($BI136,Tabela1[#All],6,FALSE)&lt;&gt;0,VLOOKUP($BI136,Tabela1[#All],6,FALSE),""),"")</f>
        <v/>
      </c>
      <c r="BK136" t="str">
        <f ca="1">_xlfn.IFNA(IF(VLOOKUP($BI136,Tabela1[#All],7,FALSE)&lt;&gt;0,VLOOKUP($BI136,Tabela1[#All],7,FALSE),""),"")</f>
        <v/>
      </c>
      <c r="BL136" t="str">
        <f ca="1">_xlfn.IFNA(IF(VLOOKUP($BI136,Tabela1[#All],8,FALSE)&lt;&gt;0,VLOOKUP($BI136,Tabela1[#All],8,FALSE),""),"")</f>
        <v/>
      </c>
      <c r="BM136" t="str">
        <f ca="1">_xlfn.IFNA(IF(VLOOKUP($BI136,Tabela1[#All],10,FALSE)&lt;&gt;"0",VLOOKUP($BI136,Tabela1[#All],10,FALSE),""),"")</f>
        <v/>
      </c>
      <c r="BN136" t="str">
        <f t="shared" ca="1" si="505"/>
        <v/>
      </c>
      <c r="BO136" t="str">
        <f t="shared" ca="1" si="506"/>
        <v/>
      </c>
      <c r="BP136" t="str">
        <f t="shared" ca="1" si="507"/>
        <v/>
      </c>
      <c r="BQ136" t="str">
        <f t="shared" ca="1" si="508"/>
        <v/>
      </c>
      <c r="BR136" t="str">
        <f t="shared" ca="1" si="509"/>
        <v/>
      </c>
      <c r="BS136" t="str">
        <f t="shared" ca="1" si="510"/>
        <v/>
      </c>
      <c r="BT136" t="str">
        <f t="shared" ca="1" si="511"/>
        <v/>
      </c>
      <c r="BU136" t="str">
        <f t="shared" ca="1" si="556"/>
        <v/>
      </c>
      <c r="BV136" t="str">
        <f t="shared" ca="1" si="492"/>
        <v/>
      </c>
      <c r="BW136" t="str">
        <f t="shared" ca="1" si="492"/>
        <v/>
      </c>
      <c r="BX136" t="str">
        <f t="shared" ca="1" si="492"/>
        <v/>
      </c>
      <c r="BY136" t="str">
        <f ca="1">_xlfn.IFNA(IF(INDEX('Tabela kolorów'!$A$1:$AP$42,MATCH(BV136,'Tabela kolorów'!$A$1:$AP$1,0),MATCH(BW136,'Tabela kolorów'!$A$1:$A$42,0))=1,"+","-"),"")</f>
        <v/>
      </c>
      <c r="BZ136" s="1" t="str">
        <f ca="1">_xlfn.IFNA(IF(INDEX('Tabela kolorów'!$A$1:$AP$42,MATCH(BV136,'Tabela kolorów'!$A$1:$AP$1,0),MATCH(BX136,'Tabela kolorów'!$A$1:$A$42,0))=1,"+","-"),"")</f>
        <v/>
      </c>
      <c r="CA136" s="1" t="str">
        <f ca="1">_xlfn.IFNA(IF(INDEX('Tabela kolorów'!$A$1:$AP$42,MATCH(BW136,'Tabela kolorów'!$A$1:$AP$1,0),MATCH(BX136,'Tabela kolorów'!$A$1:$A$42,0))=1,"+","-"),"")</f>
        <v/>
      </c>
      <c r="CB136" t="str">
        <f t="shared" ca="1" si="557"/>
        <v/>
      </c>
      <c r="CC136" t="str">
        <f t="shared" ca="1" si="512"/>
        <v/>
      </c>
      <c r="CD136" t="str">
        <f t="shared" ca="1" si="513"/>
        <v/>
      </c>
      <c r="DB136">
        <v>5</v>
      </c>
      <c r="DC136" t="str">
        <f t="shared" ca="1" si="500"/>
        <v/>
      </c>
      <c r="DD136" t="str">
        <f ca="1">_xlfn.IFNA(IF(VLOOKUP($DC136,Tabela1[#All],6,FALSE)&lt;&gt;0,VLOOKUP($DC136,Tabela1[#All],6,FALSE),""),"")</f>
        <v/>
      </c>
      <c r="DE136" t="str">
        <f ca="1">_xlfn.IFNA(IF(VLOOKUP($DC136,Tabela1[#All],7,FALSE)&lt;&gt;0,VLOOKUP($DC136,Tabela1[#All],7,FALSE),""),"")</f>
        <v/>
      </c>
      <c r="DF136" t="str">
        <f ca="1">_xlfn.IFNA(IF(VLOOKUP($DC136,Tabela1[#All],8,FALSE)&lt;&gt;0,VLOOKUP($DC136,Tabela1[#All],8,FALSE),""),"")</f>
        <v/>
      </c>
      <c r="DG136" t="str">
        <f ca="1">_xlfn.IFNA(IF(VLOOKUP($DC136,Tabela1[#All],10,FALSE)&lt;&gt;"0",VLOOKUP($DC136,Tabela1[#All],10,FALSE),""),"")</f>
        <v/>
      </c>
      <c r="DH136" t="str">
        <f t="shared" ca="1" si="514"/>
        <v/>
      </c>
      <c r="DI136" t="str">
        <f t="shared" ca="1" si="515"/>
        <v/>
      </c>
      <c r="DJ136" t="str">
        <f t="shared" ca="1" si="516"/>
        <v/>
      </c>
      <c r="DK136" t="str">
        <f t="shared" ca="1" si="517"/>
        <v/>
      </c>
      <c r="DL136" t="str">
        <f t="shared" ca="1" si="518"/>
        <v/>
      </c>
      <c r="DM136" t="str">
        <f t="shared" ca="1" si="519"/>
        <v/>
      </c>
      <c r="DN136" t="str">
        <f t="shared" ca="1" si="520"/>
        <v/>
      </c>
      <c r="DO136" t="str">
        <f t="shared" ca="1" si="382"/>
        <v/>
      </c>
      <c r="DP136" t="str">
        <f t="shared" ca="1" si="493"/>
        <v/>
      </c>
      <c r="DQ136" t="str">
        <f t="shared" ca="1" si="493"/>
        <v/>
      </c>
      <c r="DR136" t="str">
        <f t="shared" ca="1" si="493"/>
        <v/>
      </c>
      <c r="DS136" t="str">
        <f ca="1">_xlfn.IFNA(IF(INDEX('Tabela kolorów'!$A$1:$AP$42,MATCH(DP136,'Tabela kolorów'!$A$1:$AP$1,0),MATCH(DQ136,'Tabela kolorów'!$A$1:$A$42,0))=1,"+","-"),"")</f>
        <v/>
      </c>
      <c r="DT136" s="1" t="str">
        <f ca="1">_xlfn.IFNA(IF(INDEX('Tabela kolorów'!$A$1:$AP$42,MATCH(DP136,'Tabela kolorów'!$A$1:$AP$1,0),MATCH(DR136,'Tabela kolorów'!$A$1:$A$42,0))=1,"+","-"),"")</f>
        <v/>
      </c>
      <c r="DU136" s="1" t="str">
        <f ca="1">_xlfn.IFNA(IF(INDEX('Tabela kolorów'!$A$1:$AP$42,MATCH(DQ136,'Tabela kolorów'!$A$1:$AP$1,0),MATCH(DR136,'Tabela kolorów'!$A$1:$A$42,0))=1,"+","-"),"")</f>
        <v/>
      </c>
      <c r="DV136" t="str">
        <f t="shared" ca="1" si="558"/>
        <v/>
      </c>
      <c r="DW136" t="str">
        <f t="shared" ca="1" si="521"/>
        <v/>
      </c>
      <c r="DX136" t="str">
        <f t="shared" ca="1" si="522"/>
        <v/>
      </c>
      <c r="EV136">
        <v>5</v>
      </c>
      <c r="EW136" t="str">
        <f t="shared" ca="1" si="501"/>
        <v/>
      </c>
      <c r="EX136" t="str">
        <f ca="1">_xlfn.IFNA(IF(VLOOKUP($EW136,Tabela1[#All],6,FALSE)&lt;&gt;0,VLOOKUP($EW136,Tabela1[#All],6,FALSE),""),"")</f>
        <v/>
      </c>
      <c r="EY136" t="str">
        <f ca="1">_xlfn.IFNA(IF(VLOOKUP($EW136,Tabela1[#All],7,FALSE)&lt;&gt;0,VLOOKUP($EW136,Tabela1[#All],7,FALSE),""),"")</f>
        <v/>
      </c>
      <c r="EZ136" t="str">
        <f ca="1">_xlfn.IFNA(IF(VLOOKUP($EW136,Tabela1[#All],8,FALSE)&lt;&gt;0,VLOOKUP($EW136,Tabela1[#All],8,FALSE),""),"")</f>
        <v/>
      </c>
      <c r="FA136" t="str">
        <f ca="1">_xlfn.IFNA(IF(VLOOKUP($EW136,Tabela1[#All],10,FALSE)&lt;&gt;"0",VLOOKUP($EW136,Tabela1[#All],10,FALSE),""),"")</f>
        <v/>
      </c>
      <c r="FB136" t="str">
        <f t="shared" ca="1" si="523"/>
        <v/>
      </c>
      <c r="FC136" t="str">
        <f t="shared" ca="1" si="524"/>
        <v/>
      </c>
      <c r="FD136" t="str">
        <f t="shared" ca="1" si="525"/>
        <v/>
      </c>
      <c r="FE136" t="str">
        <f t="shared" ca="1" si="526"/>
        <v/>
      </c>
      <c r="FF136" t="str">
        <f t="shared" ca="1" si="527"/>
        <v/>
      </c>
      <c r="FG136" t="str">
        <f t="shared" ca="1" si="528"/>
        <v/>
      </c>
      <c r="FH136" t="str">
        <f t="shared" ca="1" si="529"/>
        <v/>
      </c>
      <c r="FI136" t="str">
        <f t="shared" ca="1" si="559"/>
        <v/>
      </c>
      <c r="FJ136" t="str">
        <f t="shared" ca="1" si="494"/>
        <v/>
      </c>
      <c r="FK136" t="str">
        <f t="shared" ca="1" si="494"/>
        <v/>
      </c>
      <c r="FL136" t="str">
        <f t="shared" ca="1" si="494"/>
        <v/>
      </c>
      <c r="FM136" t="str">
        <f ca="1">_xlfn.IFNA(IF(INDEX('Tabela kolorów'!$A$1:$AP$42,MATCH(FJ136,'Tabela kolorów'!$A$1:$AP$1,0),MATCH(FK136,'Tabela kolorów'!$A$1:$A$42,0))=1,"+","-"),"")</f>
        <v/>
      </c>
      <c r="FN136" s="1" t="str">
        <f ca="1">_xlfn.IFNA(IF(INDEX('Tabela kolorów'!$A$1:$AP$42,MATCH(FJ136,'Tabela kolorów'!$A$1:$AP$1,0),MATCH(FL136,'Tabela kolorów'!$A$1:$A$42,0))=1,"+","-"),"")</f>
        <v/>
      </c>
      <c r="FO136" s="1" t="str">
        <f ca="1">_xlfn.IFNA(IF(INDEX('Tabela kolorów'!$A$1:$AP$42,MATCH(FK136,'Tabela kolorów'!$A$1:$AP$1,0),MATCH(FL136,'Tabela kolorów'!$A$1:$A$42,0))=1,"+","-"),"")</f>
        <v/>
      </c>
      <c r="FP136" t="str">
        <f t="shared" ref="FP136:FP172" ca="1" si="575">IF(FI136&lt;&gt;"",IF(AND(OR(FM136="+",FM136=""),OR(FN136="+",FN136=""),OR(FO136="+",FO136="")),"Dopasowane","Nie dopasowane"),"")</f>
        <v/>
      </c>
      <c r="FQ136" t="str">
        <f t="shared" ca="1" si="530"/>
        <v/>
      </c>
      <c r="FR136" t="str">
        <f t="shared" ca="1" si="531"/>
        <v/>
      </c>
      <c r="GP136">
        <v>5</v>
      </c>
      <c r="GQ136" t="str">
        <f t="shared" ca="1" si="502"/>
        <v/>
      </c>
      <c r="GR136" t="str">
        <f ca="1">_xlfn.IFNA(IF(VLOOKUP($GQ136,Tabela1[#All],6,FALSE)&lt;&gt;0,VLOOKUP($GQ136,Tabela1[#All],6,FALSE),""),"")</f>
        <v/>
      </c>
      <c r="GS136" t="str">
        <f ca="1">_xlfn.IFNA(IF(VLOOKUP($GQ136,Tabela1[#All],7,FALSE)&lt;&gt;0,VLOOKUP($GQ136,Tabela1[#All],7,FALSE),""),"")</f>
        <v/>
      </c>
      <c r="GT136" t="str">
        <f ca="1">_xlfn.IFNA(IF(VLOOKUP($GQ136,Tabela1[#All],8,FALSE)&lt;&gt;0,VLOOKUP($GQ136,Tabela1[#All],8,FALSE),""),"")</f>
        <v/>
      </c>
      <c r="GU136" t="str">
        <f ca="1">_xlfn.IFNA(IF(VLOOKUP($GQ136,Tabela1[#All],10,FALSE)&lt;&gt;"0",VLOOKUP($GQ136,Tabela1[#All],10,FALSE),""),"")</f>
        <v/>
      </c>
      <c r="GV136" t="str">
        <f t="shared" ca="1" si="532"/>
        <v/>
      </c>
      <c r="GW136" t="str">
        <f t="shared" ca="1" si="533"/>
        <v/>
      </c>
      <c r="GX136" t="str">
        <f t="shared" ca="1" si="534"/>
        <v/>
      </c>
      <c r="GY136" t="str">
        <f t="shared" ca="1" si="535"/>
        <v/>
      </c>
      <c r="GZ136" t="str">
        <f t="shared" ca="1" si="536"/>
        <v/>
      </c>
      <c r="HA136" t="str">
        <f t="shared" ca="1" si="537"/>
        <v/>
      </c>
      <c r="HB136" t="str">
        <f t="shared" ca="1" si="538"/>
        <v/>
      </c>
      <c r="HC136" t="str">
        <f t="shared" ca="1" si="560"/>
        <v/>
      </c>
      <c r="HD136" t="str">
        <f t="shared" ca="1" si="495"/>
        <v/>
      </c>
      <c r="HE136" t="str">
        <f t="shared" ca="1" si="495"/>
        <v/>
      </c>
      <c r="HF136" t="str">
        <f t="shared" ca="1" si="495"/>
        <v/>
      </c>
      <c r="HG136" t="str">
        <f ca="1">_xlfn.IFNA(IF(INDEX('Tabela kolorów'!$A$1:$AP$42,MATCH(HD136,'Tabela kolorów'!$A$1:$AP$1,0),MATCH(HE136,'Tabela kolorów'!$A$1:$A$42,0))=1,"+","-"),"")</f>
        <v/>
      </c>
      <c r="HH136" s="1" t="str">
        <f ca="1">_xlfn.IFNA(IF(INDEX('Tabela kolorów'!$A$1:$AP$42,MATCH(HD136,'Tabela kolorów'!$A$1:$AP$1,0),MATCH(HF136,'Tabela kolorów'!$A$1:$A$42,0))=1,"+","-"),"")</f>
        <v/>
      </c>
      <c r="HI136" s="1" t="str">
        <f ca="1">_xlfn.IFNA(IF(INDEX('Tabela kolorów'!$A$1:$AP$42,MATCH(HE136,'Tabela kolorów'!$A$1:$AP$1,0),MATCH(HF136,'Tabela kolorów'!$A$1:$A$42,0))=1,"+","-"),"")</f>
        <v/>
      </c>
      <c r="HJ136" t="str">
        <f t="shared" ref="HJ136:HJ172" ca="1" si="576">IF(HC136&lt;&gt;"",IF(AND(OR(HG136="+",HG136=""),OR(HH136="+",HH136=""),OR(HI136="+",HI136="")),"Dopasowane","Nie dopasowane"),"")</f>
        <v/>
      </c>
      <c r="HK136" t="str">
        <f t="shared" ca="1" si="539"/>
        <v/>
      </c>
      <c r="HL136" t="str">
        <f t="shared" ca="1" si="540"/>
        <v/>
      </c>
      <c r="IJ136">
        <v>5</v>
      </c>
      <c r="IK136" t="str">
        <f t="shared" ca="1" si="503"/>
        <v/>
      </c>
      <c r="IL136" t="str">
        <f ca="1">_xlfn.IFNA(IF(VLOOKUP($IK136,Tabela1[#All],6,FALSE)&lt;&gt;0,VLOOKUP($IK136,Tabela1[#All],6,FALSE),""),"")</f>
        <v/>
      </c>
      <c r="IM136" t="str">
        <f ca="1">_xlfn.IFNA(IF(VLOOKUP($IK136,Tabela1[#All],7,FALSE)&lt;&gt;0,VLOOKUP($IK136,Tabela1[#All],7,FALSE),""),"")</f>
        <v/>
      </c>
      <c r="IN136" t="str">
        <f ca="1">_xlfn.IFNA(IF(VLOOKUP($IK136,Tabela1[#All],8,FALSE)&lt;&gt;0,VLOOKUP($IK136,Tabela1[#All],8,FALSE),""),"")</f>
        <v/>
      </c>
      <c r="IO136" t="str">
        <f ca="1">_xlfn.IFNA(IF(VLOOKUP($IK136,Tabela1[#All],10,FALSE)&lt;&gt;"0",VLOOKUP($IK136,Tabela1[#All],10,FALSE),""),"")</f>
        <v/>
      </c>
      <c r="IP136" t="str">
        <f t="shared" ca="1" si="541"/>
        <v/>
      </c>
      <c r="IQ136" t="str">
        <f t="shared" ca="1" si="542"/>
        <v/>
      </c>
      <c r="IR136" t="str">
        <f t="shared" ca="1" si="543"/>
        <v/>
      </c>
      <c r="IS136" t="str">
        <f t="shared" ca="1" si="544"/>
        <v/>
      </c>
      <c r="IT136" t="str">
        <f t="shared" ca="1" si="545"/>
        <v/>
      </c>
      <c r="IU136" t="str">
        <f t="shared" ca="1" si="546"/>
        <v/>
      </c>
      <c r="IV136" t="str">
        <f t="shared" ca="1" si="547"/>
        <v/>
      </c>
      <c r="IW136" t="str">
        <f t="shared" ca="1" si="561"/>
        <v/>
      </c>
      <c r="IX136" t="str">
        <f t="shared" ca="1" si="496"/>
        <v/>
      </c>
      <c r="IY136" t="str">
        <f t="shared" ca="1" si="496"/>
        <v/>
      </c>
      <c r="IZ136" t="str">
        <f t="shared" ca="1" si="496"/>
        <v/>
      </c>
      <c r="JA136" t="str">
        <f ca="1">_xlfn.IFNA(IF(INDEX('Tabela kolorów'!$A$1:$AP$42,MATCH(IX136,'Tabela kolorów'!$A$1:$AP$1,0),MATCH(IY136,'Tabela kolorów'!$A$1:$A$42,0))=1,"+","-"),"")</f>
        <v/>
      </c>
      <c r="JB136" s="1" t="str">
        <f ca="1">_xlfn.IFNA(IF(INDEX('Tabela kolorów'!$A$1:$AP$42,MATCH(IX136,'Tabela kolorów'!$A$1:$AP$1,0),MATCH(IZ136,'Tabela kolorów'!$A$1:$A$42,0))=1,"+","-"),"")</f>
        <v/>
      </c>
      <c r="JC136" s="1" t="str">
        <f ca="1">_xlfn.IFNA(IF(INDEX('Tabela kolorów'!$A$1:$AP$42,MATCH(IY136,'Tabela kolorów'!$A$1:$AP$1,0),MATCH(IZ136,'Tabela kolorów'!$A$1:$A$42,0))=1,"+","-"),"")</f>
        <v/>
      </c>
      <c r="JD136" t="str">
        <f t="shared" ref="JD136:JD172" ca="1" si="577">IF(IW136&lt;&gt;"",IF(AND(OR(JA136="+",JA136=""),OR(JB136="+",JB136=""),OR(JC136="+",JC136="")),"Dopasowane","Nie dopasowane"),"")</f>
        <v/>
      </c>
      <c r="JE136" t="str">
        <f t="shared" ca="1" si="548"/>
        <v/>
      </c>
      <c r="JF136" t="str">
        <f t="shared" ca="1" si="549"/>
        <v/>
      </c>
      <c r="KD136">
        <v>5</v>
      </c>
      <c r="KE136" t="str">
        <f t="shared" ca="1" si="504"/>
        <v/>
      </c>
      <c r="KF136" t="str">
        <f ca="1">_xlfn.IFNA(IF(VLOOKUP($KE136,Tabela1[#All],6,FALSE)&lt;&gt;0,VLOOKUP($KE136,Tabela1[#All],6,FALSE),""),"")</f>
        <v/>
      </c>
      <c r="KG136" t="str">
        <f ca="1">_xlfn.IFNA(IF(VLOOKUP($KE136,Tabela1[#All],7,FALSE)&lt;&gt;0,VLOOKUP($KE136,Tabela1[#All],7,FALSE),""),"")</f>
        <v/>
      </c>
      <c r="KH136" t="str">
        <f ca="1">_xlfn.IFNA(IF(VLOOKUP($KE136,Tabela1[#All],8,FALSE)&lt;&gt;0,VLOOKUP($KE136,Tabela1[#All],8,FALSE),""),"")</f>
        <v/>
      </c>
      <c r="KI136" t="str">
        <f ca="1">_xlfn.IFNA(IF(VLOOKUP($KE136,Tabela1[#All],10,FALSE)&lt;&gt;"0",VLOOKUP($KE136,Tabela1[#All],10,FALSE),""),"")</f>
        <v/>
      </c>
      <c r="KJ136" t="str">
        <f t="shared" ca="1" si="562"/>
        <v/>
      </c>
      <c r="KK136" t="str">
        <f t="shared" ca="1" si="563"/>
        <v/>
      </c>
      <c r="KL136" t="str">
        <f t="shared" ca="1" si="564"/>
        <v/>
      </c>
      <c r="KM136" t="str">
        <f t="shared" ca="1" si="550"/>
        <v/>
      </c>
      <c r="KN136" t="str">
        <f t="shared" ca="1" si="551"/>
        <v/>
      </c>
      <c r="KO136" t="str">
        <f t="shared" ca="1" si="552"/>
        <v/>
      </c>
      <c r="KP136" t="str">
        <f t="shared" ca="1" si="553"/>
        <v/>
      </c>
      <c r="KQ136" t="str">
        <f t="shared" ca="1" si="565"/>
        <v/>
      </c>
      <c r="KR136" t="str">
        <f t="shared" ca="1" si="497"/>
        <v/>
      </c>
      <c r="KS136" t="str">
        <f t="shared" ca="1" si="497"/>
        <v/>
      </c>
      <c r="KT136" t="str">
        <f t="shared" ca="1" si="497"/>
        <v/>
      </c>
      <c r="KU136" t="str">
        <f ca="1">_xlfn.IFNA(IF(INDEX('Tabela kolorów'!$A$1:$AP$42,MATCH(KR136,'Tabela kolorów'!$A$1:$AP$1,0),MATCH(KS136,'Tabela kolorów'!$A$1:$A$42,0))=1,"+","-"),"")</f>
        <v/>
      </c>
      <c r="KV136" s="1" t="str">
        <f ca="1">_xlfn.IFNA(IF(INDEX('Tabela kolorów'!$A$1:$AP$42,MATCH(KR136,'Tabela kolorów'!$A$1:$AP$1,0),MATCH(KT136,'Tabela kolorów'!$A$1:$A$42,0))=1,"+","-"),"")</f>
        <v/>
      </c>
      <c r="KW136" s="1" t="str">
        <f ca="1">_xlfn.IFNA(IF(INDEX('Tabela kolorów'!$A$1:$AP$42,MATCH(KS136,'Tabela kolorów'!$A$1:$AP$1,0),MATCH(KT136,'Tabela kolorów'!$A$1:$A$42,0))=1,"+","-"),"")</f>
        <v/>
      </c>
      <c r="KX136" t="str">
        <f t="shared" ca="1" si="380"/>
        <v/>
      </c>
      <c r="KY136" t="str">
        <f t="shared" ca="1" si="554"/>
        <v/>
      </c>
      <c r="KZ136" t="str">
        <f t="shared" ca="1" si="555"/>
        <v/>
      </c>
    </row>
    <row r="137" spans="12:312" x14ac:dyDescent="0.3">
      <c r="L137" s="679">
        <v>4</v>
      </c>
      <c r="N137" s="672" t="str">
        <f>_xlfn.IFNA(IF(VLOOKUP($M137,Tabela1[#All],6,FALSE)&lt;&gt;0,VLOOKUP($M137,Tabela1[#All],6,FALSE),""),"")</f>
        <v/>
      </c>
      <c r="O137" s="672" t="str">
        <f>_xlfn.IFNA(IF(VLOOKUP($M137,Tabela1[#All],7,FALSE)&lt;&gt;0,VLOOKUP($M137,Tabela1[#All],7,FALSE),""),"")</f>
        <v/>
      </c>
      <c r="P137" s="672" t="str">
        <f>_xlfn.IFNA(IF(VLOOKUP($M137,Tabela1[#All],8,FALSE)&lt;&gt;0,VLOOKUP($M137,Tabela1[#All],8,FALSE),""),"")</f>
        <v/>
      </c>
      <c r="Q137" s="684" t="str">
        <f>_xlfn.IFNA(IF(VLOOKUP($M137,Tabela1[#All],10,FALSE)&lt;&gt;"0",VLOOKUP($M137,Tabela1[#All],10,FALSE),""),"")</f>
        <v/>
      </c>
      <c r="R137" s="686" t="str">
        <f t="shared" si="566"/>
        <v/>
      </c>
      <c r="S137" s="672" t="str">
        <f t="shared" si="567"/>
        <v/>
      </c>
      <c r="T137" s="672" t="str">
        <f t="shared" si="568"/>
        <v/>
      </c>
      <c r="U137" s="672" t="str">
        <f t="shared" si="569"/>
        <v/>
      </c>
      <c r="V137" s="672" t="str">
        <f t="shared" si="570"/>
        <v/>
      </c>
      <c r="W137" s="672" t="str">
        <f t="shared" si="571"/>
        <v/>
      </c>
      <c r="X137" s="687" t="str">
        <f t="shared" si="572"/>
        <v/>
      </c>
      <c r="Y137" s="686" t="str">
        <f t="shared" ref="Y137:Y174" si="578">IF(X137&lt;=3,_xlfn.TEXTJOIN(";",TRUE,R137:W137),"")</f>
        <v/>
      </c>
      <c r="Z137" s="672" t="str">
        <f t="shared" si="498"/>
        <v/>
      </c>
      <c r="AA137" s="672" t="str">
        <f t="shared" si="498"/>
        <v/>
      </c>
      <c r="AB137" s="679" t="str">
        <f t="shared" si="498"/>
        <v/>
      </c>
      <c r="AC137" s="685" t="str">
        <f>_xlfn.IFNA(IF(INDEX('Tabela kolorów'!$A$1:$AP$42,MATCH(Z137,'Tabela kolorów'!$A$1:$AP$1,0),MATCH(AA137,'Tabela kolorów'!$A$1:$A$42,0))=1,"+","-"),"")</f>
        <v/>
      </c>
      <c r="AD137" s="10" t="str">
        <f>_xlfn.IFNA(IF(INDEX('Tabela kolorów'!$A$1:$AP$42,MATCH(Z137,'Tabela kolorów'!$A$1:$AP$1,0),MATCH(AB137,'Tabela kolorów'!$A$1:$A$42,0))=1,"+","-"),"")</f>
        <v/>
      </c>
      <c r="AE137" s="10" t="str">
        <f>_xlfn.IFNA(IF(INDEX('Tabela kolorów'!$A$1:$AP$42,MATCH(AA137,'Tabela kolorów'!$A$1:$AP$1,0),MATCH(AB137,'Tabela kolorów'!$A$1:$A$42,0))=1,"+","-"),"")</f>
        <v/>
      </c>
      <c r="AF137" s="679" t="str">
        <f t="shared" ref="AF137:AF170" si="579">IF(Y137&lt;&gt;"",IF(AND(OR(AC137="+",AC137=""),OR(AD137="+",AD137=""),OR(AE137="+",AE137="")),"Dopasowane","Nie dopasowane"),"")</f>
        <v/>
      </c>
      <c r="AG137" s="688" t="str">
        <f t="shared" si="573"/>
        <v/>
      </c>
      <c r="AH137" s="701" t="str">
        <f t="shared" si="574"/>
        <v/>
      </c>
      <c r="BG137" s="392"/>
      <c r="BH137">
        <v>6</v>
      </c>
      <c r="BI137" t="str">
        <f t="shared" ca="1" si="499"/>
        <v/>
      </c>
      <c r="BJ137" t="str">
        <f ca="1">_xlfn.IFNA(IF(VLOOKUP($BI137,Tabela1[#All],6,FALSE)&lt;&gt;0,VLOOKUP($BI137,Tabela1[#All],6,FALSE),""),"")</f>
        <v/>
      </c>
      <c r="BK137" t="str">
        <f ca="1">_xlfn.IFNA(IF(VLOOKUP($BI137,Tabela1[#All],7,FALSE)&lt;&gt;0,VLOOKUP($BI137,Tabela1[#All],7,FALSE),""),"")</f>
        <v/>
      </c>
      <c r="BL137" t="str">
        <f ca="1">_xlfn.IFNA(IF(VLOOKUP($BI137,Tabela1[#All],8,FALSE)&lt;&gt;0,VLOOKUP($BI137,Tabela1[#All],8,FALSE),""),"")</f>
        <v/>
      </c>
      <c r="BM137" t="str">
        <f ca="1">_xlfn.IFNA(IF(VLOOKUP($BI137,Tabela1[#All],10,FALSE)&lt;&gt;"0",VLOOKUP($BI137,Tabela1[#All],10,FALSE),""),"")</f>
        <v/>
      </c>
      <c r="BN137" t="str">
        <f t="shared" ca="1" si="505"/>
        <v/>
      </c>
      <c r="BO137" t="str">
        <f t="shared" ca="1" si="506"/>
        <v/>
      </c>
      <c r="BP137" t="str">
        <f t="shared" ca="1" si="507"/>
        <v/>
      </c>
      <c r="BQ137" t="str">
        <f t="shared" ca="1" si="508"/>
        <v/>
      </c>
      <c r="BR137" t="str">
        <f t="shared" ca="1" si="509"/>
        <v/>
      </c>
      <c r="BS137" t="str">
        <f t="shared" ca="1" si="510"/>
        <v/>
      </c>
      <c r="BT137" t="str">
        <f t="shared" ca="1" si="511"/>
        <v/>
      </c>
      <c r="BU137" t="str">
        <f t="shared" ca="1" si="556"/>
        <v/>
      </c>
      <c r="BV137" t="str">
        <f t="shared" ca="1" si="492"/>
        <v/>
      </c>
      <c r="BW137" t="str">
        <f t="shared" ca="1" si="492"/>
        <v/>
      </c>
      <c r="BX137" t="str">
        <f t="shared" ca="1" si="492"/>
        <v/>
      </c>
      <c r="BY137" t="str">
        <f ca="1">_xlfn.IFNA(IF(INDEX('Tabela kolorów'!$A$1:$AP$42,MATCH(BV137,'Tabela kolorów'!$A$1:$AP$1,0),MATCH(BW137,'Tabela kolorów'!$A$1:$A$42,0))=1,"+","-"),"")</f>
        <v/>
      </c>
      <c r="BZ137" s="1" t="str">
        <f ca="1">_xlfn.IFNA(IF(INDEX('Tabela kolorów'!$A$1:$AP$42,MATCH(BV137,'Tabela kolorów'!$A$1:$AP$1,0),MATCH(BX137,'Tabela kolorów'!$A$1:$A$42,0))=1,"+","-"),"")</f>
        <v/>
      </c>
      <c r="CA137" s="1" t="str">
        <f ca="1">_xlfn.IFNA(IF(INDEX('Tabela kolorów'!$A$1:$AP$42,MATCH(BW137,'Tabela kolorów'!$A$1:$AP$1,0),MATCH(BX137,'Tabela kolorów'!$A$1:$A$42,0))=1,"+","-"),"")</f>
        <v/>
      </c>
      <c r="CB137" t="str">
        <f t="shared" ca="1" si="557"/>
        <v/>
      </c>
      <c r="CC137" t="str">
        <f t="shared" ca="1" si="512"/>
        <v/>
      </c>
      <c r="CD137" t="str">
        <f t="shared" ca="1" si="513"/>
        <v/>
      </c>
      <c r="DB137">
        <v>6</v>
      </c>
      <c r="DC137" t="str">
        <f t="shared" ca="1" si="500"/>
        <v/>
      </c>
      <c r="DD137" t="str">
        <f ca="1">_xlfn.IFNA(IF(VLOOKUP($DC137,Tabela1[#All],6,FALSE)&lt;&gt;0,VLOOKUP($DC137,Tabela1[#All],6,FALSE),""),"")</f>
        <v/>
      </c>
      <c r="DE137" t="str">
        <f ca="1">_xlfn.IFNA(IF(VLOOKUP($DC137,Tabela1[#All],7,FALSE)&lt;&gt;0,VLOOKUP($DC137,Tabela1[#All],7,FALSE),""),"")</f>
        <v/>
      </c>
      <c r="DF137" t="str">
        <f ca="1">_xlfn.IFNA(IF(VLOOKUP($DC137,Tabela1[#All],8,FALSE)&lt;&gt;0,VLOOKUP($DC137,Tabela1[#All],8,FALSE),""),"")</f>
        <v/>
      </c>
      <c r="DG137" t="str">
        <f ca="1">_xlfn.IFNA(IF(VLOOKUP($DC137,Tabela1[#All],10,FALSE)&lt;&gt;"0",VLOOKUP($DC137,Tabela1[#All],10,FALSE),""),"")</f>
        <v/>
      </c>
      <c r="DH137" t="str">
        <f t="shared" ca="1" si="514"/>
        <v/>
      </c>
      <c r="DI137" t="str">
        <f t="shared" ca="1" si="515"/>
        <v/>
      </c>
      <c r="DJ137" t="str">
        <f t="shared" ca="1" si="516"/>
        <v/>
      </c>
      <c r="DK137" t="str">
        <f t="shared" ca="1" si="517"/>
        <v/>
      </c>
      <c r="DL137" t="str">
        <f t="shared" ca="1" si="518"/>
        <v/>
      </c>
      <c r="DM137" t="str">
        <f t="shared" ca="1" si="519"/>
        <v/>
      </c>
      <c r="DN137" t="str">
        <f t="shared" ca="1" si="520"/>
        <v/>
      </c>
      <c r="DO137" t="str">
        <f t="shared" ca="1" si="382"/>
        <v/>
      </c>
      <c r="DP137" t="str">
        <f t="shared" ca="1" si="493"/>
        <v/>
      </c>
      <c r="DQ137" t="str">
        <f t="shared" ca="1" si="493"/>
        <v/>
      </c>
      <c r="DR137" t="str">
        <f t="shared" ca="1" si="493"/>
        <v/>
      </c>
      <c r="DS137" t="str">
        <f ca="1">_xlfn.IFNA(IF(INDEX('Tabela kolorów'!$A$1:$AP$42,MATCH(DP137,'Tabela kolorów'!$A$1:$AP$1,0),MATCH(DQ137,'Tabela kolorów'!$A$1:$A$42,0))=1,"+","-"),"")</f>
        <v/>
      </c>
      <c r="DT137" s="1" t="str">
        <f ca="1">_xlfn.IFNA(IF(INDEX('Tabela kolorów'!$A$1:$AP$42,MATCH(DP137,'Tabela kolorów'!$A$1:$AP$1,0),MATCH(DR137,'Tabela kolorów'!$A$1:$A$42,0))=1,"+","-"),"")</f>
        <v/>
      </c>
      <c r="DU137" s="1" t="str">
        <f ca="1">_xlfn.IFNA(IF(INDEX('Tabela kolorów'!$A$1:$AP$42,MATCH(DQ137,'Tabela kolorów'!$A$1:$AP$1,0),MATCH(DR137,'Tabela kolorów'!$A$1:$A$42,0))=1,"+","-"),"")</f>
        <v/>
      </c>
      <c r="DV137" t="str">
        <f t="shared" ca="1" si="558"/>
        <v/>
      </c>
      <c r="DW137" t="str">
        <f t="shared" ca="1" si="521"/>
        <v/>
      </c>
      <c r="DX137" t="str">
        <f t="shared" ca="1" si="522"/>
        <v/>
      </c>
      <c r="EV137">
        <v>6</v>
      </c>
      <c r="EW137" t="str">
        <f t="shared" ca="1" si="501"/>
        <v/>
      </c>
      <c r="EX137" t="str">
        <f ca="1">_xlfn.IFNA(IF(VLOOKUP($EW137,Tabela1[#All],6,FALSE)&lt;&gt;0,VLOOKUP($EW137,Tabela1[#All],6,FALSE),""),"")</f>
        <v/>
      </c>
      <c r="EY137" t="str">
        <f ca="1">_xlfn.IFNA(IF(VLOOKUP($EW137,Tabela1[#All],7,FALSE)&lt;&gt;0,VLOOKUP($EW137,Tabela1[#All],7,FALSE),""),"")</f>
        <v/>
      </c>
      <c r="EZ137" t="str">
        <f ca="1">_xlfn.IFNA(IF(VLOOKUP($EW137,Tabela1[#All],8,FALSE)&lt;&gt;0,VLOOKUP($EW137,Tabela1[#All],8,FALSE),""),"")</f>
        <v/>
      </c>
      <c r="FA137" t="str">
        <f ca="1">_xlfn.IFNA(IF(VLOOKUP($EW137,Tabela1[#All],10,FALSE)&lt;&gt;"0",VLOOKUP($EW137,Tabela1[#All],10,FALSE),""),"")</f>
        <v/>
      </c>
      <c r="FB137" t="str">
        <f t="shared" ca="1" si="523"/>
        <v/>
      </c>
      <c r="FC137" t="str">
        <f t="shared" ca="1" si="524"/>
        <v/>
      </c>
      <c r="FD137" t="str">
        <f t="shared" ca="1" si="525"/>
        <v/>
      </c>
      <c r="FE137" t="str">
        <f t="shared" ca="1" si="526"/>
        <v/>
      </c>
      <c r="FF137" t="str">
        <f t="shared" ca="1" si="527"/>
        <v/>
      </c>
      <c r="FG137" t="str">
        <f t="shared" ca="1" si="528"/>
        <v/>
      </c>
      <c r="FH137" t="str">
        <f t="shared" ca="1" si="529"/>
        <v/>
      </c>
      <c r="FI137" t="str">
        <f t="shared" ca="1" si="559"/>
        <v/>
      </c>
      <c r="FJ137" t="str">
        <f t="shared" ca="1" si="494"/>
        <v/>
      </c>
      <c r="FK137" t="str">
        <f t="shared" ca="1" si="494"/>
        <v/>
      </c>
      <c r="FL137" t="str">
        <f t="shared" ca="1" si="494"/>
        <v/>
      </c>
      <c r="FM137" t="str">
        <f ca="1">_xlfn.IFNA(IF(INDEX('Tabela kolorów'!$A$1:$AP$42,MATCH(FJ137,'Tabela kolorów'!$A$1:$AP$1,0),MATCH(FK137,'Tabela kolorów'!$A$1:$A$42,0))=1,"+","-"),"")</f>
        <v/>
      </c>
      <c r="FN137" s="1" t="str">
        <f ca="1">_xlfn.IFNA(IF(INDEX('Tabela kolorów'!$A$1:$AP$42,MATCH(FJ137,'Tabela kolorów'!$A$1:$AP$1,0),MATCH(FL137,'Tabela kolorów'!$A$1:$A$42,0))=1,"+","-"),"")</f>
        <v/>
      </c>
      <c r="FO137" s="1" t="str">
        <f ca="1">_xlfn.IFNA(IF(INDEX('Tabela kolorów'!$A$1:$AP$42,MATCH(FK137,'Tabela kolorów'!$A$1:$AP$1,0),MATCH(FL137,'Tabela kolorów'!$A$1:$A$42,0))=1,"+","-"),"")</f>
        <v/>
      </c>
      <c r="FP137" t="str">
        <f t="shared" ca="1" si="575"/>
        <v/>
      </c>
      <c r="FQ137" t="str">
        <f t="shared" ca="1" si="530"/>
        <v/>
      </c>
      <c r="FR137" t="str">
        <f t="shared" ca="1" si="531"/>
        <v/>
      </c>
      <c r="GP137">
        <v>6</v>
      </c>
      <c r="GQ137" t="str">
        <f t="shared" ca="1" si="502"/>
        <v/>
      </c>
      <c r="GR137" t="str">
        <f ca="1">_xlfn.IFNA(IF(VLOOKUP($GQ137,Tabela1[#All],6,FALSE)&lt;&gt;0,VLOOKUP($GQ137,Tabela1[#All],6,FALSE),""),"")</f>
        <v/>
      </c>
      <c r="GS137" t="str">
        <f ca="1">_xlfn.IFNA(IF(VLOOKUP($GQ137,Tabela1[#All],7,FALSE)&lt;&gt;0,VLOOKUP($GQ137,Tabela1[#All],7,FALSE),""),"")</f>
        <v/>
      </c>
      <c r="GT137" t="str">
        <f ca="1">_xlfn.IFNA(IF(VLOOKUP($GQ137,Tabela1[#All],8,FALSE)&lt;&gt;0,VLOOKUP($GQ137,Tabela1[#All],8,FALSE),""),"")</f>
        <v/>
      </c>
      <c r="GU137" t="str">
        <f ca="1">_xlfn.IFNA(IF(VLOOKUP($GQ137,Tabela1[#All],10,FALSE)&lt;&gt;"0",VLOOKUP($GQ137,Tabela1[#All],10,FALSE),""),"")</f>
        <v/>
      </c>
      <c r="GV137" t="str">
        <f t="shared" ca="1" si="532"/>
        <v/>
      </c>
      <c r="GW137" t="str">
        <f t="shared" ca="1" si="533"/>
        <v/>
      </c>
      <c r="GX137" t="str">
        <f t="shared" ca="1" si="534"/>
        <v/>
      </c>
      <c r="GY137" t="str">
        <f t="shared" ca="1" si="535"/>
        <v/>
      </c>
      <c r="GZ137" t="str">
        <f t="shared" ca="1" si="536"/>
        <v/>
      </c>
      <c r="HA137" t="str">
        <f t="shared" ca="1" si="537"/>
        <v/>
      </c>
      <c r="HB137" t="str">
        <f t="shared" ca="1" si="538"/>
        <v/>
      </c>
      <c r="HC137" t="str">
        <f t="shared" ca="1" si="560"/>
        <v/>
      </c>
      <c r="HD137" t="str">
        <f t="shared" ca="1" si="495"/>
        <v/>
      </c>
      <c r="HE137" t="str">
        <f t="shared" ca="1" si="495"/>
        <v/>
      </c>
      <c r="HF137" t="str">
        <f t="shared" ca="1" si="495"/>
        <v/>
      </c>
      <c r="HG137" t="str">
        <f ca="1">_xlfn.IFNA(IF(INDEX('Tabela kolorów'!$A$1:$AP$42,MATCH(HD137,'Tabela kolorów'!$A$1:$AP$1,0),MATCH(HE137,'Tabela kolorów'!$A$1:$A$42,0))=1,"+","-"),"")</f>
        <v/>
      </c>
      <c r="HH137" s="1" t="str">
        <f ca="1">_xlfn.IFNA(IF(INDEX('Tabela kolorów'!$A$1:$AP$42,MATCH(HD137,'Tabela kolorów'!$A$1:$AP$1,0),MATCH(HF137,'Tabela kolorów'!$A$1:$A$42,0))=1,"+","-"),"")</f>
        <v/>
      </c>
      <c r="HI137" s="1" t="str">
        <f ca="1">_xlfn.IFNA(IF(INDEX('Tabela kolorów'!$A$1:$AP$42,MATCH(HE137,'Tabela kolorów'!$A$1:$AP$1,0),MATCH(HF137,'Tabela kolorów'!$A$1:$A$42,0))=1,"+","-"),"")</f>
        <v/>
      </c>
      <c r="HJ137" t="str">
        <f t="shared" ca="1" si="576"/>
        <v/>
      </c>
      <c r="HK137" t="str">
        <f t="shared" ca="1" si="539"/>
        <v/>
      </c>
      <c r="HL137" t="str">
        <f t="shared" ca="1" si="540"/>
        <v/>
      </c>
      <c r="IJ137">
        <v>6</v>
      </c>
      <c r="IK137" t="str">
        <f t="shared" ca="1" si="503"/>
        <v/>
      </c>
      <c r="IL137" t="str">
        <f ca="1">_xlfn.IFNA(IF(VLOOKUP($IK137,Tabela1[#All],6,FALSE)&lt;&gt;0,VLOOKUP($IK137,Tabela1[#All],6,FALSE),""),"")</f>
        <v/>
      </c>
      <c r="IM137" t="str">
        <f ca="1">_xlfn.IFNA(IF(VLOOKUP($IK137,Tabela1[#All],7,FALSE)&lt;&gt;0,VLOOKUP($IK137,Tabela1[#All],7,FALSE),""),"")</f>
        <v/>
      </c>
      <c r="IN137" t="str">
        <f ca="1">_xlfn.IFNA(IF(VLOOKUP($IK137,Tabela1[#All],8,FALSE)&lt;&gt;0,VLOOKUP($IK137,Tabela1[#All],8,FALSE),""),"")</f>
        <v/>
      </c>
      <c r="IO137" t="str">
        <f ca="1">_xlfn.IFNA(IF(VLOOKUP($IK137,Tabela1[#All],10,FALSE)&lt;&gt;"0",VLOOKUP($IK137,Tabela1[#All],10,FALSE),""),"")</f>
        <v/>
      </c>
      <c r="IP137" t="str">
        <f t="shared" ca="1" si="541"/>
        <v/>
      </c>
      <c r="IQ137" t="str">
        <f t="shared" ca="1" si="542"/>
        <v/>
      </c>
      <c r="IR137" t="str">
        <f t="shared" ca="1" si="543"/>
        <v/>
      </c>
      <c r="IS137" t="str">
        <f t="shared" ca="1" si="544"/>
        <v/>
      </c>
      <c r="IT137" t="str">
        <f t="shared" ca="1" si="545"/>
        <v/>
      </c>
      <c r="IU137" t="str">
        <f t="shared" ca="1" si="546"/>
        <v/>
      </c>
      <c r="IV137" t="str">
        <f t="shared" ca="1" si="547"/>
        <v/>
      </c>
      <c r="IW137" t="str">
        <f t="shared" ca="1" si="561"/>
        <v/>
      </c>
      <c r="IX137" t="str">
        <f t="shared" ca="1" si="496"/>
        <v/>
      </c>
      <c r="IY137" t="str">
        <f t="shared" ca="1" si="496"/>
        <v/>
      </c>
      <c r="IZ137" t="str">
        <f t="shared" ca="1" si="496"/>
        <v/>
      </c>
      <c r="JA137" t="str">
        <f ca="1">_xlfn.IFNA(IF(INDEX('Tabela kolorów'!$A$1:$AP$42,MATCH(IX137,'Tabela kolorów'!$A$1:$AP$1,0),MATCH(IY137,'Tabela kolorów'!$A$1:$A$42,0))=1,"+","-"),"")</f>
        <v/>
      </c>
      <c r="JB137" s="1" t="str">
        <f ca="1">_xlfn.IFNA(IF(INDEX('Tabela kolorów'!$A$1:$AP$42,MATCH(IX137,'Tabela kolorów'!$A$1:$AP$1,0),MATCH(IZ137,'Tabela kolorów'!$A$1:$A$42,0))=1,"+","-"),"")</f>
        <v/>
      </c>
      <c r="JC137" s="1" t="str">
        <f ca="1">_xlfn.IFNA(IF(INDEX('Tabela kolorów'!$A$1:$AP$42,MATCH(IY137,'Tabela kolorów'!$A$1:$AP$1,0),MATCH(IZ137,'Tabela kolorów'!$A$1:$A$42,0))=1,"+","-"),"")</f>
        <v/>
      </c>
      <c r="JD137" t="str">
        <f t="shared" ca="1" si="577"/>
        <v/>
      </c>
      <c r="JE137" t="str">
        <f t="shared" ca="1" si="548"/>
        <v/>
      </c>
      <c r="JF137" t="str">
        <f t="shared" ca="1" si="549"/>
        <v/>
      </c>
      <c r="KD137">
        <v>6</v>
      </c>
      <c r="KE137" t="str">
        <f t="shared" ca="1" si="504"/>
        <v/>
      </c>
      <c r="KF137" t="str">
        <f ca="1">_xlfn.IFNA(IF(VLOOKUP($KE137,Tabela1[#All],6,FALSE)&lt;&gt;0,VLOOKUP($KE137,Tabela1[#All],6,FALSE),""),"")</f>
        <v/>
      </c>
      <c r="KG137" t="str">
        <f ca="1">_xlfn.IFNA(IF(VLOOKUP($KE137,Tabela1[#All],7,FALSE)&lt;&gt;0,VLOOKUP($KE137,Tabela1[#All],7,FALSE),""),"")</f>
        <v/>
      </c>
      <c r="KH137" t="str">
        <f ca="1">_xlfn.IFNA(IF(VLOOKUP($KE137,Tabela1[#All],8,FALSE)&lt;&gt;0,VLOOKUP($KE137,Tabela1[#All],8,FALSE),""),"")</f>
        <v/>
      </c>
      <c r="KI137" t="str">
        <f ca="1">_xlfn.IFNA(IF(VLOOKUP($KE137,Tabela1[#All],10,FALSE)&lt;&gt;"0",VLOOKUP($KE137,Tabela1[#All],10,FALSE),""),"")</f>
        <v/>
      </c>
      <c r="KJ137" t="str">
        <f t="shared" ca="1" si="562"/>
        <v/>
      </c>
      <c r="KK137" t="str">
        <f t="shared" ca="1" si="563"/>
        <v/>
      </c>
      <c r="KL137" t="str">
        <f t="shared" ca="1" si="564"/>
        <v/>
      </c>
      <c r="KM137" t="str">
        <f t="shared" ca="1" si="550"/>
        <v/>
      </c>
      <c r="KN137" t="str">
        <f t="shared" ca="1" si="551"/>
        <v/>
      </c>
      <c r="KO137" t="str">
        <f t="shared" ca="1" si="552"/>
        <v/>
      </c>
      <c r="KP137" t="str">
        <f t="shared" ca="1" si="553"/>
        <v/>
      </c>
      <c r="KQ137" t="str">
        <f t="shared" ca="1" si="565"/>
        <v/>
      </c>
      <c r="KR137" t="str">
        <f t="shared" ca="1" si="497"/>
        <v/>
      </c>
      <c r="KS137" t="str">
        <f t="shared" ca="1" si="497"/>
        <v/>
      </c>
      <c r="KT137" t="str">
        <f t="shared" ca="1" si="497"/>
        <v/>
      </c>
      <c r="KU137" t="str">
        <f ca="1">_xlfn.IFNA(IF(INDEX('Tabela kolorów'!$A$1:$AP$42,MATCH(KR137,'Tabela kolorów'!$A$1:$AP$1,0),MATCH(KS137,'Tabela kolorów'!$A$1:$A$42,0))=1,"+","-"),"")</f>
        <v/>
      </c>
      <c r="KV137" s="1" t="str">
        <f ca="1">_xlfn.IFNA(IF(INDEX('Tabela kolorów'!$A$1:$AP$42,MATCH(KR137,'Tabela kolorów'!$A$1:$AP$1,0),MATCH(KT137,'Tabela kolorów'!$A$1:$A$42,0))=1,"+","-"),"")</f>
        <v/>
      </c>
      <c r="KW137" s="1" t="str">
        <f ca="1">_xlfn.IFNA(IF(INDEX('Tabela kolorów'!$A$1:$AP$42,MATCH(KS137,'Tabela kolorów'!$A$1:$AP$1,0),MATCH(KT137,'Tabela kolorów'!$A$1:$A$42,0))=1,"+","-"),"")</f>
        <v/>
      </c>
      <c r="KX137" t="str">
        <f t="shared" ca="1" si="380"/>
        <v/>
      </c>
      <c r="KY137" t="str">
        <f t="shared" ca="1" si="554"/>
        <v/>
      </c>
      <c r="KZ137" t="str">
        <f t="shared" ca="1" si="555"/>
        <v/>
      </c>
    </row>
    <row r="138" spans="12:312" x14ac:dyDescent="0.3">
      <c r="L138" s="679">
        <v>5</v>
      </c>
      <c r="N138" s="672" t="str">
        <f>_xlfn.IFNA(IF(VLOOKUP($M138,Tabela1[#All],6,FALSE)&lt;&gt;0,VLOOKUP($M138,Tabela1[#All],6,FALSE),""),"")</f>
        <v/>
      </c>
      <c r="O138" s="672" t="str">
        <f>_xlfn.IFNA(IF(VLOOKUP($M138,Tabela1[#All],7,FALSE)&lt;&gt;0,VLOOKUP($M138,Tabela1[#All],7,FALSE),""),"")</f>
        <v/>
      </c>
      <c r="P138" s="672" t="str">
        <f>_xlfn.IFNA(IF(VLOOKUP($M138,Tabela1[#All],8,FALSE)&lt;&gt;0,VLOOKUP($M138,Tabela1[#All],8,FALSE),""),"")</f>
        <v/>
      </c>
      <c r="Q138" s="684" t="str">
        <f>_xlfn.IFNA(IF(VLOOKUP($M138,Tabela1[#All],10,FALSE)&lt;&gt;"0",VLOOKUP($M138,Tabela1[#All],10,FALSE),""),"")</f>
        <v/>
      </c>
      <c r="R138" s="686" t="str">
        <f t="shared" si="566"/>
        <v/>
      </c>
      <c r="S138" s="672" t="str">
        <f t="shared" si="567"/>
        <v/>
      </c>
      <c r="T138" s="672" t="str">
        <f t="shared" si="568"/>
        <v/>
      </c>
      <c r="U138" s="672" t="str">
        <f t="shared" si="569"/>
        <v/>
      </c>
      <c r="V138" s="672" t="str">
        <f t="shared" si="570"/>
        <v/>
      </c>
      <c r="W138" s="672" t="str">
        <f t="shared" si="571"/>
        <v/>
      </c>
      <c r="X138" s="687" t="str">
        <f t="shared" si="572"/>
        <v/>
      </c>
      <c r="Y138" s="686" t="str">
        <f t="shared" si="578"/>
        <v/>
      </c>
      <c r="Z138" s="672" t="str">
        <f t="shared" si="498"/>
        <v/>
      </c>
      <c r="AA138" s="672" t="str">
        <f t="shared" si="498"/>
        <v/>
      </c>
      <c r="AB138" s="679" t="str">
        <f t="shared" si="498"/>
        <v/>
      </c>
      <c r="AC138" s="685" t="str">
        <f>_xlfn.IFNA(IF(INDEX('Tabela kolorów'!$A$1:$AP$42,MATCH(Z138,'Tabela kolorów'!$A$1:$AP$1,0),MATCH(AA138,'Tabela kolorów'!$A$1:$A$42,0))=1,"+","-"),"")</f>
        <v/>
      </c>
      <c r="AD138" s="10" t="str">
        <f>_xlfn.IFNA(IF(INDEX('Tabela kolorów'!$A$1:$AP$42,MATCH(Z138,'Tabela kolorów'!$A$1:$AP$1,0),MATCH(AB138,'Tabela kolorów'!$A$1:$A$42,0))=1,"+","-"),"")</f>
        <v/>
      </c>
      <c r="AE138" s="10" t="str">
        <f>_xlfn.IFNA(IF(INDEX('Tabela kolorów'!$A$1:$AP$42,MATCH(AA138,'Tabela kolorów'!$A$1:$AP$1,0),MATCH(AB138,'Tabela kolorów'!$A$1:$A$42,0))=1,"+","-"),"")</f>
        <v/>
      </c>
      <c r="AF138" s="679" t="str">
        <f t="shared" si="579"/>
        <v/>
      </c>
      <c r="AG138" s="688" t="str">
        <f t="shared" si="573"/>
        <v/>
      </c>
      <c r="AH138" s="701" t="str">
        <f t="shared" si="574"/>
        <v/>
      </c>
      <c r="BG138" s="392"/>
      <c r="BH138">
        <v>7</v>
      </c>
      <c r="BI138" t="str">
        <f t="shared" ca="1" si="499"/>
        <v/>
      </c>
      <c r="BJ138" t="str">
        <f ca="1">_xlfn.IFNA(IF(VLOOKUP($BI138,Tabela1[#All],6,FALSE)&lt;&gt;0,VLOOKUP($BI138,Tabela1[#All],6,FALSE),""),"")</f>
        <v/>
      </c>
      <c r="BK138" t="str">
        <f ca="1">_xlfn.IFNA(IF(VLOOKUP($BI138,Tabela1[#All],7,FALSE)&lt;&gt;0,VLOOKUP($BI138,Tabela1[#All],7,FALSE),""),"")</f>
        <v/>
      </c>
      <c r="BL138" t="str">
        <f ca="1">_xlfn.IFNA(IF(VLOOKUP($BI138,Tabela1[#All],8,FALSE)&lt;&gt;0,VLOOKUP($BI138,Tabela1[#All],8,FALSE),""),"")</f>
        <v/>
      </c>
      <c r="BM138" t="str">
        <f ca="1">_xlfn.IFNA(IF(VLOOKUP($BI138,Tabela1[#All],10,FALSE)&lt;&gt;"0",VLOOKUP($BI138,Tabela1[#All],10,FALSE),""),"")</f>
        <v/>
      </c>
      <c r="BN138" t="str">
        <f t="shared" ca="1" si="505"/>
        <v/>
      </c>
      <c r="BO138" t="str">
        <f t="shared" ca="1" si="506"/>
        <v/>
      </c>
      <c r="BP138" t="str">
        <f t="shared" ca="1" si="507"/>
        <v/>
      </c>
      <c r="BQ138" t="str">
        <f t="shared" ca="1" si="508"/>
        <v/>
      </c>
      <c r="BR138" t="str">
        <f t="shared" ca="1" si="509"/>
        <v/>
      </c>
      <c r="BS138" t="str">
        <f t="shared" ca="1" si="510"/>
        <v/>
      </c>
      <c r="BT138" t="str">
        <f t="shared" ca="1" si="511"/>
        <v/>
      </c>
      <c r="BU138" t="str">
        <f t="shared" ca="1" si="556"/>
        <v/>
      </c>
      <c r="BV138" t="str">
        <f t="shared" ca="1" si="492"/>
        <v/>
      </c>
      <c r="BW138" t="str">
        <f t="shared" ca="1" si="492"/>
        <v/>
      </c>
      <c r="BX138" t="str">
        <f t="shared" ca="1" si="492"/>
        <v/>
      </c>
      <c r="BY138" t="str">
        <f ca="1">_xlfn.IFNA(IF(INDEX('Tabela kolorów'!$A$1:$AP$42,MATCH(BV138,'Tabela kolorów'!$A$1:$AP$1,0),MATCH(BW138,'Tabela kolorów'!$A$1:$A$42,0))=1,"+","-"),"")</f>
        <v/>
      </c>
      <c r="BZ138" s="1" t="str">
        <f ca="1">_xlfn.IFNA(IF(INDEX('Tabela kolorów'!$A$1:$AP$42,MATCH(BV138,'Tabela kolorów'!$A$1:$AP$1,0),MATCH(BX138,'Tabela kolorów'!$A$1:$A$42,0))=1,"+","-"),"")</f>
        <v/>
      </c>
      <c r="CA138" s="1" t="str">
        <f ca="1">_xlfn.IFNA(IF(INDEX('Tabela kolorów'!$A$1:$AP$42,MATCH(BW138,'Tabela kolorów'!$A$1:$AP$1,0),MATCH(BX138,'Tabela kolorów'!$A$1:$A$42,0))=1,"+","-"),"")</f>
        <v/>
      </c>
      <c r="CB138" t="str">
        <f t="shared" ca="1" si="557"/>
        <v/>
      </c>
      <c r="CC138" t="str">
        <f t="shared" ca="1" si="512"/>
        <v/>
      </c>
      <c r="CD138" t="str">
        <f t="shared" ca="1" si="513"/>
        <v/>
      </c>
      <c r="DB138">
        <v>7</v>
      </c>
      <c r="DC138" t="str">
        <f t="shared" ca="1" si="500"/>
        <v/>
      </c>
      <c r="DD138" t="str">
        <f ca="1">_xlfn.IFNA(IF(VLOOKUP($DC138,Tabela1[#All],6,FALSE)&lt;&gt;0,VLOOKUP($DC138,Tabela1[#All],6,FALSE),""),"")</f>
        <v/>
      </c>
      <c r="DE138" t="str">
        <f ca="1">_xlfn.IFNA(IF(VLOOKUP($DC138,Tabela1[#All],7,FALSE)&lt;&gt;0,VLOOKUP($DC138,Tabela1[#All],7,FALSE),""),"")</f>
        <v/>
      </c>
      <c r="DF138" t="str">
        <f ca="1">_xlfn.IFNA(IF(VLOOKUP($DC138,Tabela1[#All],8,FALSE)&lt;&gt;0,VLOOKUP($DC138,Tabela1[#All],8,FALSE),""),"")</f>
        <v/>
      </c>
      <c r="DG138" t="str">
        <f ca="1">_xlfn.IFNA(IF(VLOOKUP($DC138,Tabela1[#All],10,FALSE)&lt;&gt;"0",VLOOKUP($DC138,Tabela1[#All],10,FALSE),""),"")</f>
        <v/>
      </c>
      <c r="DH138" t="str">
        <f t="shared" ca="1" si="514"/>
        <v/>
      </c>
      <c r="DI138" t="str">
        <f t="shared" ca="1" si="515"/>
        <v/>
      </c>
      <c r="DJ138" t="str">
        <f t="shared" ca="1" si="516"/>
        <v/>
      </c>
      <c r="DK138" t="str">
        <f t="shared" ca="1" si="517"/>
        <v/>
      </c>
      <c r="DL138" t="str">
        <f t="shared" ca="1" si="518"/>
        <v/>
      </c>
      <c r="DM138" t="str">
        <f t="shared" ca="1" si="519"/>
        <v/>
      </c>
      <c r="DN138" t="str">
        <f t="shared" ca="1" si="520"/>
        <v/>
      </c>
      <c r="DO138" t="str">
        <f t="shared" ca="1" si="382"/>
        <v/>
      </c>
      <c r="DP138" t="str">
        <f t="shared" ca="1" si="493"/>
        <v/>
      </c>
      <c r="DQ138" t="str">
        <f t="shared" ca="1" si="493"/>
        <v/>
      </c>
      <c r="DR138" t="str">
        <f t="shared" ca="1" si="493"/>
        <v/>
      </c>
      <c r="DS138" t="str">
        <f ca="1">_xlfn.IFNA(IF(INDEX('Tabela kolorów'!$A$1:$AP$42,MATCH(DP138,'Tabela kolorów'!$A$1:$AP$1,0),MATCH(DQ138,'Tabela kolorów'!$A$1:$A$42,0))=1,"+","-"),"")</f>
        <v/>
      </c>
      <c r="DT138" s="1" t="str">
        <f ca="1">_xlfn.IFNA(IF(INDEX('Tabela kolorów'!$A$1:$AP$42,MATCH(DP138,'Tabela kolorów'!$A$1:$AP$1,0),MATCH(DR138,'Tabela kolorów'!$A$1:$A$42,0))=1,"+","-"),"")</f>
        <v/>
      </c>
      <c r="DU138" s="1" t="str">
        <f ca="1">_xlfn.IFNA(IF(INDEX('Tabela kolorów'!$A$1:$AP$42,MATCH(DQ138,'Tabela kolorów'!$A$1:$AP$1,0),MATCH(DR138,'Tabela kolorów'!$A$1:$A$42,0))=1,"+","-"),"")</f>
        <v/>
      </c>
      <c r="DV138" t="str">
        <f t="shared" ca="1" si="558"/>
        <v/>
      </c>
      <c r="DW138" t="str">
        <f t="shared" ca="1" si="521"/>
        <v/>
      </c>
      <c r="DX138" t="str">
        <f t="shared" ca="1" si="522"/>
        <v/>
      </c>
      <c r="EV138">
        <v>7</v>
      </c>
      <c r="EW138" t="str">
        <f t="shared" ca="1" si="501"/>
        <v/>
      </c>
      <c r="EX138" t="str">
        <f ca="1">_xlfn.IFNA(IF(VLOOKUP($EW138,Tabela1[#All],6,FALSE)&lt;&gt;0,VLOOKUP($EW138,Tabela1[#All],6,FALSE),""),"")</f>
        <v/>
      </c>
      <c r="EY138" t="str">
        <f ca="1">_xlfn.IFNA(IF(VLOOKUP($EW138,Tabela1[#All],7,FALSE)&lt;&gt;0,VLOOKUP($EW138,Tabela1[#All],7,FALSE),""),"")</f>
        <v/>
      </c>
      <c r="EZ138" t="str">
        <f ca="1">_xlfn.IFNA(IF(VLOOKUP($EW138,Tabela1[#All],8,FALSE)&lt;&gt;0,VLOOKUP($EW138,Tabela1[#All],8,FALSE),""),"")</f>
        <v/>
      </c>
      <c r="FA138" t="str">
        <f ca="1">_xlfn.IFNA(IF(VLOOKUP($EW138,Tabela1[#All],10,FALSE)&lt;&gt;"0",VLOOKUP($EW138,Tabela1[#All],10,FALSE),""),"")</f>
        <v/>
      </c>
      <c r="FB138" t="str">
        <f t="shared" ca="1" si="523"/>
        <v/>
      </c>
      <c r="FC138" t="str">
        <f t="shared" ca="1" si="524"/>
        <v/>
      </c>
      <c r="FD138" t="str">
        <f t="shared" ca="1" si="525"/>
        <v/>
      </c>
      <c r="FE138" t="str">
        <f t="shared" ca="1" si="526"/>
        <v/>
      </c>
      <c r="FF138" t="str">
        <f t="shared" ca="1" si="527"/>
        <v/>
      </c>
      <c r="FG138" t="str">
        <f t="shared" ca="1" si="528"/>
        <v/>
      </c>
      <c r="FH138" t="str">
        <f t="shared" ca="1" si="529"/>
        <v/>
      </c>
      <c r="FI138" t="str">
        <f t="shared" ca="1" si="559"/>
        <v/>
      </c>
      <c r="FJ138" t="str">
        <f t="shared" ca="1" si="494"/>
        <v/>
      </c>
      <c r="FK138" t="str">
        <f t="shared" ca="1" si="494"/>
        <v/>
      </c>
      <c r="FL138" t="str">
        <f t="shared" ca="1" si="494"/>
        <v/>
      </c>
      <c r="FM138" t="str">
        <f ca="1">_xlfn.IFNA(IF(INDEX('Tabela kolorów'!$A$1:$AP$42,MATCH(FJ138,'Tabela kolorów'!$A$1:$AP$1,0),MATCH(FK138,'Tabela kolorów'!$A$1:$A$42,0))=1,"+","-"),"")</f>
        <v/>
      </c>
      <c r="FN138" s="1" t="str">
        <f ca="1">_xlfn.IFNA(IF(INDEX('Tabela kolorów'!$A$1:$AP$42,MATCH(FJ138,'Tabela kolorów'!$A$1:$AP$1,0),MATCH(FL138,'Tabela kolorów'!$A$1:$A$42,0))=1,"+","-"),"")</f>
        <v/>
      </c>
      <c r="FO138" s="1" t="str">
        <f ca="1">_xlfn.IFNA(IF(INDEX('Tabela kolorów'!$A$1:$AP$42,MATCH(FK138,'Tabela kolorów'!$A$1:$AP$1,0),MATCH(FL138,'Tabela kolorów'!$A$1:$A$42,0))=1,"+","-"),"")</f>
        <v/>
      </c>
      <c r="FP138" t="str">
        <f t="shared" ca="1" si="575"/>
        <v/>
      </c>
      <c r="FQ138" t="str">
        <f t="shared" ca="1" si="530"/>
        <v/>
      </c>
      <c r="FR138" t="str">
        <f t="shared" ca="1" si="531"/>
        <v/>
      </c>
      <c r="GP138">
        <v>7</v>
      </c>
      <c r="GQ138" t="str">
        <f t="shared" ca="1" si="502"/>
        <v/>
      </c>
      <c r="GR138" t="str">
        <f ca="1">_xlfn.IFNA(IF(VLOOKUP($GQ138,Tabela1[#All],6,FALSE)&lt;&gt;0,VLOOKUP($GQ138,Tabela1[#All],6,FALSE),""),"")</f>
        <v/>
      </c>
      <c r="GS138" t="str">
        <f ca="1">_xlfn.IFNA(IF(VLOOKUP($GQ138,Tabela1[#All],7,FALSE)&lt;&gt;0,VLOOKUP($GQ138,Tabela1[#All],7,FALSE),""),"")</f>
        <v/>
      </c>
      <c r="GT138" t="str">
        <f ca="1">_xlfn.IFNA(IF(VLOOKUP($GQ138,Tabela1[#All],8,FALSE)&lt;&gt;0,VLOOKUP($GQ138,Tabela1[#All],8,FALSE),""),"")</f>
        <v/>
      </c>
      <c r="GU138" t="str">
        <f ca="1">_xlfn.IFNA(IF(VLOOKUP($GQ138,Tabela1[#All],10,FALSE)&lt;&gt;"0",VLOOKUP($GQ138,Tabela1[#All],10,FALSE),""),"")</f>
        <v/>
      </c>
      <c r="GV138" t="str">
        <f t="shared" ca="1" si="532"/>
        <v/>
      </c>
      <c r="GW138" t="str">
        <f t="shared" ca="1" si="533"/>
        <v/>
      </c>
      <c r="GX138" t="str">
        <f t="shared" ca="1" si="534"/>
        <v/>
      </c>
      <c r="GY138" t="str">
        <f t="shared" ca="1" si="535"/>
        <v/>
      </c>
      <c r="GZ138" t="str">
        <f t="shared" ca="1" si="536"/>
        <v/>
      </c>
      <c r="HA138" t="str">
        <f t="shared" ca="1" si="537"/>
        <v/>
      </c>
      <c r="HB138" t="str">
        <f t="shared" ca="1" si="538"/>
        <v/>
      </c>
      <c r="HC138" t="str">
        <f t="shared" ca="1" si="560"/>
        <v/>
      </c>
      <c r="HD138" t="str">
        <f t="shared" ca="1" si="495"/>
        <v/>
      </c>
      <c r="HE138" t="str">
        <f t="shared" ca="1" si="495"/>
        <v/>
      </c>
      <c r="HF138" t="str">
        <f t="shared" ca="1" si="495"/>
        <v/>
      </c>
      <c r="HG138" t="str">
        <f ca="1">_xlfn.IFNA(IF(INDEX('Tabela kolorów'!$A$1:$AP$42,MATCH(HD138,'Tabela kolorów'!$A$1:$AP$1,0),MATCH(HE138,'Tabela kolorów'!$A$1:$A$42,0))=1,"+","-"),"")</f>
        <v/>
      </c>
      <c r="HH138" s="1" t="str">
        <f ca="1">_xlfn.IFNA(IF(INDEX('Tabela kolorów'!$A$1:$AP$42,MATCH(HD138,'Tabela kolorów'!$A$1:$AP$1,0),MATCH(HF138,'Tabela kolorów'!$A$1:$A$42,0))=1,"+","-"),"")</f>
        <v/>
      </c>
      <c r="HI138" s="1" t="str">
        <f ca="1">_xlfn.IFNA(IF(INDEX('Tabela kolorów'!$A$1:$AP$42,MATCH(HE138,'Tabela kolorów'!$A$1:$AP$1,0),MATCH(HF138,'Tabela kolorów'!$A$1:$A$42,0))=1,"+","-"),"")</f>
        <v/>
      </c>
      <c r="HJ138" t="str">
        <f t="shared" ca="1" si="576"/>
        <v/>
      </c>
      <c r="HK138" t="str">
        <f t="shared" ca="1" si="539"/>
        <v/>
      </c>
      <c r="HL138" t="str">
        <f t="shared" ca="1" si="540"/>
        <v/>
      </c>
      <c r="IJ138">
        <v>7</v>
      </c>
      <c r="IK138" t="str">
        <f t="shared" ca="1" si="503"/>
        <v/>
      </c>
      <c r="IL138" t="str">
        <f ca="1">_xlfn.IFNA(IF(VLOOKUP($IK138,Tabela1[#All],6,FALSE)&lt;&gt;0,VLOOKUP($IK138,Tabela1[#All],6,FALSE),""),"")</f>
        <v/>
      </c>
      <c r="IM138" t="str">
        <f ca="1">_xlfn.IFNA(IF(VLOOKUP($IK138,Tabela1[#All],7,FALSE)&lt;&gt;0,VLOOKUP($IK138,Tabela1[#All],7,FALSE),""),"")</f>
        <v/>
      </c>
      <c r="IN138" t="str">
        <f ca="1">_xlfn.IFNA(IF(VLOOKUP($IK138,Tabela1[#All],8,FALSE)&lt;&gt;0,VLOOKUP($IK138,Tabela1[#All],8,FALSE),""),"")</f>
        <v/>
      </c>
      <c r="IO138" t="str">
        <f ca="1">_xlfn.IFNA(IF(VLOOKUP($IK138,Tabela1[#All],10,FALSE)&lt;&gt;"0",VLOOKUP($IK138,Tabela1[#All],10,FALSE),""),"")</f>
        <v/>
      </c>
      <c r="IP138" t="str">
        <f t="shared" ca="1" si="541"/>
        <v/>
      </c>
      <c r="IQ138" t="str">
        <f t="shared" ca="1" si="542"/>
        <v/>
      </c>
      <c r="IR138" t="str">
        <f t="shared" ca="1" si="543"/>
        <v/>
      </c>
      <c r="IS138" t="str">
        <f t="shared" ca="1" si="544"/>
        <v/>
      </c>
      <c r="IT138" t="str">
        <f t="shared" ca="1" si="545"/>
        <v/>
      </c>
      <c r="IU138" t="str">
        <f t="shared" ca="1" si="546"/>
        <v/>
      </c>
      <c r="IV138" t="str">
        <f t="shared" ca="1" si="547"/>
        <v/>
      </c>
      <c r="IW138" t="str">
        <f t="shared" ca="1" si="561"/>
        <v/>
      </c>
      <c r="IX138" t="str">
        <f t="shared" ca="1" si="496"/>
        <v/>
      </c>
      <c r="IY138" t="str">
        <f t="shared" ca="1" si="496"/>
        <v/>
      </c>
      <c r="IZ138" t="str">
        <f t="shared" ca="1" si="496"/>
        <v/>
      </c>
      <c r="JA138" t="str">
        <f ca="1">_xlfn.IFNA(IF(INDEX('Tabela kolorów'!$A$1:$AP$42,MATCH(IX138,'Tabela kolorów'!$A$1:$AP$1,0),MATCH(IY138,'Tabela kolorów'!$A$1:$A$42,0))=1,"+","-"),"")</f>
        <v/>
      </c>
      <c r="JB138" s="1" t="str">
        <f ca="1">_xlfn.IFNA(IF(INDEX('Tabela kolorów'!$A$1:$AP$42,MATCH(IX138,'Tabela kolorów'!$A$1:$AP$1,0),MATCH(IZ138,'Tabela kolorów'!$A$1:$A$42,0))=1,"+","-"),"")</f>
        <v/>
      </c>
      <c r="JC138" s="1" t="str">
        <f ca="1">_xlfn.IFNA(IF(INDEX('Tabela kolorów'!$A$1:$AP$42,MATCH(IY138,'Tabela kolorów'!$A$1:$AP$1,0),MATCH(IZ138,'Tabela kolorów'!$A$1:$A$42,0))=1,"+","-"),"")</f>
        <v/>
      </c>
      <c r="JD138" t="str">
        <f t="shared" ca="1" si="577"/>
        <v/>
      </c>
      <c r="JE138" t="str">
        <f t="shared" ca="1" si="548"/>
        <v/>
      </c>
      <c r="JF138" t="str">
        <f t="shared" ca="1" si="549"/>
        <v/>
      </c>
      <c r="KD138">
        <v>7</v>
      </c>
      <c r="KE138" t="str">
        <f t="shared" ca="1" si="504"/>
        <v/>
      </c>
      <c r="KF138" t="str">
        <f ca="1">_xlfn.IFNA(IF(VLOOKUP($KE138,Tabela1[#All],6,FALSE)&lt;&gt;0,VLOOKUP($KE138,Tabela1[#All],6,FALSE),""),"")</f>
        <v/>
      </c>
      <c r="KG138" t="str">
        <f ca="1">_xlfn.IFNA(IF(VLOOKUP($KE138,Tabela1[#All],7,FALSE)&lt;&gt;0,VLOOKUP($KE138,Tabela1[#All],7,FALSE),""),"")</f>
        <v/>
      </c>
      <c r="KH138" t="str">
        <f ca="1">_xlfn.IFNA(IF(VLOOKUP($KE138,Tabela1[#All],8,FALSE)&lt;&gt;0,VLOOKUP($KE138,Tabela1[#All],8,FALSE),""),"")</f>
        <v/>
      </c>
      <c r="KI138" t="str">
        <f ca="1">_xlfn.IFNA(IF(VLOOKUP($KE138,Tabela1[#All],10,FALSE)&lt;&gt;"0",VLOOKUP($KE138,Tabela1[#All],10,FALSE),""),"")</f>
        <v/>
      </c>
      <c r="KJ138" t="str">
        <f t="shared" ca="1" si="562"/>
        <v/>
      </c>
      <c r="KK138" t="str">
        <f t="shared" ca="1" si="563"/>
        <v/>
      </c>
      <c r="KL138" t="str">
        <f t="shared" ca="1" si="564"/>
        <v/>
      </c>
      <c r="KM138" t="str">
        <f t="shared" ca="1" si="550"/>
        <v/>
      </c>
      <c r="KN138" t="str">
        <f t="shared" ca="1" si="551"/>
        <v/>
      </c>
      <c r="KO138" t="str">
        <f t="shared" ca="1" si="552"/>
        <v/>
      </c>
      <c r="KP138" t="str">
        <f t="shared" ca="1" si="553"/>
        <v/>
      </c>
      <c r="KQ138" t="str">
        <f t="shared" ca="1" si="565"/>
        <v/>
      </c>
      <c r="KR138" t="str">
        <f t="shared" ca="1" si="497"/>
        <v/>
      </c>
      <c r="KS138" t="str">
        <f t="shared" ca="1" si="497"/>
        <v/>
      </c>
      <c r="KT138" t="str">
        <f t="shared" ca="1" si="497"/>
        <v/>
      </c>
      <c r="KU138" t="str">
        <f ca="1">_xlfn.IFNA(IF(INDEX('Tabela kolorów'!$A$1:$AP$42,MATCH(KR138,'Tabela kolorów'!$A$1:$AP$1,0),MATCH(KS138,'Tabela kolorów'!$A$1:$A$42,0))=1,"+","-"),"")</f>
        <v/>
      </c>
      <c r="KV138" s="1" t="str">
        <f ca="1">_xlfn.IFNA(IF(INDEX('Tabela kolorów'!$A$1:$AP$42,MATCH(KR138,'Tabela kolorów'!$A$1:$AP$1,0),MATCH(KT138,'Tabela kolorów'!$A$1:$A$42,0))=1,"+","-"),"")</f>
        <v/>
      </c>
      <c r="KW138" s="1" t="str">
        <f ca="1">_xlfn.IFNA(IF(INDEX('Tabela kolorów'!$A$1:$AP$42,MATCH(KS138,'Tabela kolorów'!$A$1:$AP$1,0),MATCH(KT138,'Tabela kolorów'!$A$1:$A$42,0))=1,"+","-"),"")</f>
        <v/>
      </c>
      <c r="KX138" t="str">
        <f t="shared" ref="KX138:KX172" ca="1" si="580">IF(KQ138&lt;&gt;"",IF(AND(OR(KU138="+",KU138=""),OR(KV138="+",KV138=""),OR(KW138="+",KW138="")),"Dopasowane","Nie dopasowane"),"")</f>
        <v/>
      </c>
      <c r="KY138" t="str">
        <f t="shared" ca="1" si="554"/>
        <v/>
      </c>
      <c r="KZ138" t="str">
        <f t="shared" ca="1" si="555"/>
        <v/>
      </c>
    </row>
    <row r="139" spans="12:312" x14ac:dyDescent="0.3">
      <c r="L139" s="679">
        <v>6</v>
      </c>
      <c r="N139" s="672" t="str">
        <f>_xlfn.IFNA(IF(VLOOKUP($M139,Tabela1[#All],6,FALSE)&lt;&gt;0,VLOOKUP($M139,Tabela1[#All],6,FALSE),""),"")</f>
        <v/>
      </c>
      <c r="O139" s="672" t="str">
        <f>_xlfn.IFNA(IF(VLOOKUP($M139,Tabela1[#All],7,FALSE)&lt;&gt;0,VLOOKUP($M139,Tabela1[#All],7,FALSE),""),"")</f>
        <v/>
      </c>
      <c r="P139" s="672" t="str">
        <f>_xlfn.IFNA(IF(VLOOKUP($M139,Tabela1[#All],8,FALSE)&lt;&gt;0,VLOOKUP($M139,Tabela1[#All],8,FALSE),""),"")</f>
        <v/>
      </c>
      <c r="Q139" s="684" t="str">
        <f>_xlfn.IFNA(IF(VLOOKUP($M139,Tabela1[#All],10,FALSE)&lt;&gt;"0",VLOOKUP($M139,Tabela1[#All],10,FALSE),""),"")</f>
        <v/>
      </c>
      <c r="R139" s="686" t="str">
        <f t="shared" si="566"/>
        <v/>
      </c>
      <c r="S139" s="672" t="str">
        <f t="shared" si="567"/>
        <v/>
      </c>
      <c r="T139" s="672" t="str">
        <f t="shared" si="568"/>
        <v/>
      </c>
      <c r="U139" s="672" t="str">
        <f t="shared" si="569"/>
        <v/>
      </c>
      <c r="V139" s="672" t="str">
        <f t="shared" si="570"/>
        <v/>
      </c>
      <c r="W139" s="672" t="str">
        <f t="shared" si="571"/>
        <v/>
      </c>
      <c r="X139" s="687" t="str">
        <f t="shared" si="572"/>
        <v/>
      </c>
      <c r="Y139" s="686" t="str">
        <f t="shared" si="578"/>
        <v/>
      </c>
      <c r="Z139" s="672" t="str">
        <f t="shared" si="498"/>
        <v/>
      </c>
      <c r="AA139" s="672" t="str">
        <f t="shared" si="498"/>
        <v/>
      </c>
      <c r="AB139" s="679" t="str">
        <f t="shared" si="498"/>
        <v/>
      </c>
      <c r="AC139" s="685" t="str">
        <f>_xlfn.IFNA(IF(INDEX('Tabela kolorów'!$A$1:$AP$42,MATCH(Z139,'Tabela kolorów'!$A$1:$AP$1,0),MATCH(AA139,'Tabela kolorów'!$A$1:$A$42,0))=1,"+","-"),"")</f>
        <v/>
      </c>
      <c r="AD139" s="10" t="str">
        <f>_xlfn.IFNA(IF(INDEX('Tabela kolorów'!$A$1:$AP$42,MATCH(Z139,'Tabela kolorów'!$A$1:$AP$1,0),MATCH(AB139,'Tabela kolorów'!$A$1:$A$42,0))=1,"+","-"),"")</f>
        <v/>
      </c>
      <c r="AE139" s="10" t="str">
        <f>_xlfn.IFNA(IF(INDEX('Tabela kolorów'!$A$1:$AP$42,MATCH(AA139,'Tabela kolorów'!$A$1:$AP$1,0),MATCH(AB139,'Tabela kolorów'!$A$1:$A$42,0))=1,"+","-"),"")</f>
        <v/>
      </c>
      <c r="AF139" s="679" t="str">
        <f t="shared" si="579"/>
        <v/>
      </c>
      <c r="AG139" s="688" t="str">
        <f t="shared" si="573"/>
        <v/>
      </c>
      <c r="AH139" s="701" t="str">
        <f t="shared" si="574"/>
        <v/>
      </c>
      <c r="BG139" s="392"/>
      <c r="BH139">
        <v>8</v>
      </c>
      <c r="BI139" t="str">
        <f t="shared" ca="1" si="499"/>
        <v/>
      </c>
      <c r="BJ139" t="str">
        <f ca="1">_xlfn.IFNA(IF(VLOOKUP($BI139,Tabela1[#All],6,FALSE)&lt;&gt;0,VLOOKUP($BI139,Tabela1[#All],6,FALSE),""),"")</f>
        <v/>
      </c>
      <c r="BK139" t="str">
        <f ca="1">_xlfn.IFNA(IF(VLOOKUP($BI139,Tabela1[#All],7,FALSE)&lt;&gt;0,VLOOKUP($BI139,Tabela1[#All],7,FALSE),""),"")</f>
        <v/>
      </c>
      <c r="BL139" t="str">
        <f ca="1">_xlfn.IFNA(IF(VLOOKUP($BI139,Tabela1[#All],8,FALSE)&lt;&gt;0,VLOOKUP($BI139,Tabela1[#All],8,FALSE),""),"")</f>
        <v/>
      </c>
      <c r="BM139" t="str">
        <f ca="1">_xlfn.IFNA(IF(VLOOKUP($BI139,Tabela1[#All],10,FALSE)&lt;&gt;"0",VLOOKUP($BI139,Tabela1[#All],10,FALSE),""),"")</f>
        <v/>
      </c>
      <c r="BN139" t="str">
        <f t="shared" ca="1" si="505"/>
        <v/>
      </c>
      <c r="BO139" t="str">
        <f t="shared" ca="1" si="506"/>
        <v/>
      </c>
      <c r="BP139" t="str">
        <f t="shared" ca="1" si="507"/>
        <v/>
      </c>
      <c r="BQ139" t="str">
        <f t="shared" ca="1" si="508"/>
        <v/>
      </c>
      <c r="BR139" t="str">
        <f t="shared" ca="1" si="509"/>
        <v/>
      </c>
      <c r="BS139" t="str">
        <f t="shared" ca="1" si="510"/>
        <v/>
      </c>
      <c r="BT139" t="str">
        <f t="shared" ca="1" si="511"/>
        <v/>
      </c>
      <c r="BU139" t="str">
        <f t="shared" ca="1" si="556"/>
        <v/>
      </c>
      <c r="BV139" t="str">
        <f t="shared" ca="1" si="492"/>
        <v/>
      </c>
      <c r="BW139" t="str">
        <f t="shared" ca="1" si="492"/>
        <v/>
      </c>
      <c r="BX139" t="str">
        <f t="shared" ca="1" si="492"/>
        <v/>
      </c>
      <c r="BY139" t="str">
        <f ca="1">_xlfn.IFNA(IF(INDEX('Tabela kolorów'!$A$1:$AP$42,MATCH(BV139,'Tabela kolorów'!$A$1:$AP$1,0),MATCH(BW139,'Tabela kolorów'!$A$1:$A$42,0))=1,"+","-"),"")</f>
        <v/>
      </c>
      <c r="BZ139" s="1" t="str">
        <f ca="1">_xlfn.IFNA(IF(INDEX('Tabela kolorów'!$A$1:$AP$42,MATCH(BV139,'Tabela kolorów'!$A$1:$AP$1,0),MATCH(BX139,'Tabela kolorów'!$A$1:$A$42,0))=1,"+","-"),"")</f>
        <v/>
      </c>
      <c r="CA139" s="1" t="str">
        <f ca="1">_xlfn.IFNA(IF(INDEX('Tabela kolorów'!$A$1:$AP$42,MATCH(BW139,'Tabela kolorów'!$A$1:$AP$1,0),MATCH(BX139,'Tabela kolorów'!$A$1:$A$42,0))=1,"+","-"),"")</f>
        <v/>
      </c>
      <c r="CB139" t="str">
        <f t="shared" ca="1" si="557"/>
        <v/>
      </c>
      <c r="CC139" t="str">
        <f t="shared" ca="1" si="512"/>
        <v/>
      </c>
      <c r="CD139" t="str">
        <f t="shared" ca="1" si="513"/>
        <v/>
      </c>
      <c r="DB139">
        <v>8</v>
      </c>
      <c r="DC139" t="str">
        <f t="shared" ca="1" si="500"/>
        <v/>
      </c>
      <c r="DD139" t="str">
        <f ca="1">_xlfn.IFNA(IF(VLOOKUP($DC139,Tabela1[#All],6,FALSE)&lt;&gt;0,VLOOKUP($DC139,Tabela1[#All],6,FALSE),""),"")</f>
        <v/>
      </c>
      <c r="DE139" t="str">
        <f ca="1">_xlfn.IFNA(IF(VLOOKUP($DC139,Tabela1[#All],7,FALSE)&lt;&gt;0,VLOOKUP($DC139,Tabela1[#All],7,FALSE),""),"")</f>
        <v/>
      </c>
      <c r="DF139" t="str">
        <f ca="1">_xlfn.IFNA(IF(VLOOKUP($DC139,Tabela1[#All],8,FALSE)&lt;&gt;0,VLOOKUP($DC139,Tabela1[#All],8,FALSE),""),"")</f>
        <v/>
      </c>
      <c r="DG139" t="str">
        <f ca="1">_xlfn.IFNA(IF(VLOOKUP($DC139,Tabela1[#All],10,FALSE)&lt;&gt;"0",VLOOKUP($DC139,Tabela1[#All],10,FALSE),""),"")</f>
        <v/>
      </c>
      <c r="DH139" t="str">
        <f t="shared" ca="1" si="514"/>
        <v/>
      </c>
      <c r="DI139" t="str">
        <f t="shared" ca="1" si="515"/>
        <v/>
      </c>
      <c r="DJ139" t="str">
        <f t="shared" ca="1" si="516"/>
        <v/>
      </c>
      <c r="DK139" t="str">
        <f t="shared" ca="1" si="517"/>
        <v/>
      </c>
      <c r="DL139" t="str">
        <f t="shared" ca="1" si="518"/>
        <v/>
      </c>
      <c r="DM139" t="str">
        <f t="shared" ca="1" si="519"/>
        <v/>
      </c>
      <c r="DN139" t="str">
        <f t="shared" ca="1" si="520"/>
        <v/>
      </c>
      <c r="DO139" t="str">
        <f t="shared" ca="1" si="382"/>
        <v/>
      </c>
      <c r="DP139" t="str">
        <f t="shared" ca="1" si="493"/>
        <v/>
      </c>
      <c r="DQ139" t="str">
        <f t="shared" ca="1" si="493"/>
        <v/>
      </c>
      <c r="DR139" t="str">
        <f t="shared" ca="1" si="493"/>
        <v/>
      </c>
      <c r="DS139" t="str">
        <f ca="1">_xlfn.IFNA(IF(INDEX('Tabela kolorów'!$A$1:$AP$42,MATCH(DP139,'Tabela kolorów'!$A$1:$AP$1,0),MATCH(DQ139,'Tabela kolorów'!$A$1:$A$42,0))=1,"+","-"),"")</f>
        <v/>
      </c>
      <c r="DT139" s="1" t="str">
        <f ca="1">_xlfn.IFNA(IF(INDEX('Tabela kolorów'!$A$1:$AP$42,MATCH(DP139,'Tabela kolorów'!$A$1:$AP$1,0),MATCH(DR139,'Tabela kolorów'!$A$1:$A$42,0))=1,"+","-"),"")</f>
        <v/>
      </c>
      <c r="DU139" s="1" t="str">
        <f ca="1">_xlfn.IFNA(IF(INDEX('Tabela kolorów'!$A$1:$AP$42,MATCH(DQ139,'Tabela kolorów'!$A$1:$AP$1,0),MATCH(DR139,'Tabela kolorów'!$A$1:$A$42,0))=1,"+","-"),"")</f>
        <v/>
      </c>
      <c r="DV139" t="str">
        <f t="shared" ca="1" si="558"/>
        <v/>
      </c>
      <c r="DW139" t="str">
        <f t="shared" ca="1" si="521"/>
        <v/>
      </c>
      <c r="DX139" t="str">
        <f t="shared" ca="1" si="522"/>
        <v/>
      </c>
      <c r="EV139">
        <v>8</v>
      </c>
      <c r="EW139" t="str">
        <f t="shared" ca="1" si="501"/>
        <v/>
      </c>
      <c r="EX139" t="str">
        <f ca="1">_xlfn.IFNA(IF(VLOOKUP($EW139,Tabela1[#All],6,FALSE)&lt;&gt;0,VLOOKUP($EW139,Tabela1[#All],6,FALSE),""),"")</f>
        <v/>
      </c>
      <c r="EY139" t="str">
        <f ca="1">_xlfn.IFNA(IF(VLOOKUP($EW139,Tabela1[#All],7,FALSE)&lt;&gt;0,VLOOKUP($EW139,Tabela1[#All],7,FALSE),""),"")</f>
        <v/>
      </c>
      <c r="EZ139" t="str">
        <f ca="1">_xlfn.IFNA(IF(VLOOKUP($EW139,Tabela1[#All],8,FALSE)&lt;&gt;0,VLOOKUP($EW139,Tabela1[#All],8,FALSE),""),"")</f>
        <v/>
      </c>
      <c r="FA139" t="str">
        <f ca="1">_xlfn.IFNA(IF(VLOOKUP($EW139,Tabela1[#All],10,FALSE)&lt;&gt;"0",VLOOKUP($EW139,Tabela1[#All],10,FALSE),""),"")</f>
        <v/>
      </c>
      <c r="FB139" t="str">
        <f t="shared" ca="1" si="523"/>
        <v/>
      </c>
      <c r="FC139" t="str">
        <f t="shared" ca="1" si="524"/>
        <v/>
      </c>
      <c r="FD139" t="str">
        <f t="shared" ca="1" si="525"/>
        <v/>
      </c>
      <c r="FE139" t="str">
        <f t="shared" ca="1" si="526"/>
        <v/>
      </c>
      <c r="FF139" t="str">
        <f t="shared" ca="1" si="527"/>
        <v/>
      </c>
      <c r="FG139" t="str">
        <f t="shared" ca="1" si="528"/>
        <v/>
      </c>
      <c r="FH139" t="str">
        <f t="shared" ca="1" si="529"/>
        <v/>
      </c>
      <c r="FI139" t="str">
        <f t="shared" ca="1" si="559"/>
        <v/>
      </c>
      <c r="FJ139" t="str">
        <f t="shared" ca="1" si="494"/>
        <v/>
      </c>
      <c r="FK139" t="str">
        <f t="shared" ca="1" si="494"/>
        <v/>
      </c>
      <c r="FL139" t="str">
        <f t="shared" ca="1" si="494"/>
        <v/>
      </c>
      <c r="FM139" t="str">
        <f ca="1">_xlfn.IFNA(IF(INDEX('Tabela kolorów'!$A$1:$AP$42,MATCH(FJ139,'Tabela kolorów'!$A$1:$AP$1,0),MATCH(FK139,'Tabela kolorów'!$A$1:$A$42,0))=1,"+","-"),"")</f>
        <v/>
      </c>
      <c r="FN139" s="1" t="str">
        <f ca="1">_xlfn.IFNA(IF(INDEX('Tabela kolorów'!$A$1:$AP$42,MATCH(FJ139,'Tabela kolorów'!$A$1:$AP$1,0),MATCH(FL139,'Tabela kolorów'!$A$1:$A$42,0))=1,"+","-"),"")</f>
        <v/>
      </c>
      <c r="FO139" s="1" t="str">
        <f ca="1">_xlfn.IFNA(IF(INDEX('Tabela kolorów'!$A$1:$AP$42,MATCH(FK139,'Tabela kolorów'!$A$1:$AP$1,0),MATCH(FL139,'Tabela kolorów'!$A$1:$A$42,0))=1,"+","-"),"")</f>
        <v/>
      </c>
      <c r="FP139" t="str">
        <f t="shared" ca="1" si="575"/>
        <v/>
      </c>
      <c r="FQ139" t="str">
        <f t="shared" ca="1" si="530"/>
        <v/>
      </c>
      <c r="FR139" t="str">
        <f t="shared" ca="1" si="531"/>
        <v/>
      </c>
      <c r="GP139">
        <v>8</v>
      </c>
      <c r="GQ139" t="str">
        <f t="shared" ca="1" si="502"/>
        <v/>
      </c>
      <c r="GR139" t="str">
        <f ca="1">_xlfn.IFNA(IF(VLOOKUP($GQ139,Tabela1[#All],6,FALSE)&lt;&gt;0,VLOOKUP($GQ139,Tabela1[#All],6,FALSE),""),"")</f>
        <v/>
      </c>
      <c r="GS139" t="str">
        <f ca="1">_xlfn.IFNA(IF(VLOOKUP($GQ139,Tabela1[#All],7,FALSE)&lt;&gt;0,VLOOKUP($GQ139,Tabela1[#All],7,FALSE),""),"")</f>
        <v/>
      </c>
      <c r="GT139" t="str">
        <f ca="1">_xlfn.IFNA(IF(VLOOKUP($GQ139,Tabela1[#All],8,FALSE)&lt;&gt;0,VLOOKUP($GQ139,Tabela1[#All],8,FALSE),""),"")</f>
        <v/>
      </c>
      <c r="GU139" t="str">
        <f ca="1">_xlfn.IFNA(IF(VLOOKUP($GQ139,Tabela1[#All],10,FALSE)&lt;&gt;"0",VLOOKUP($GQ139,Tabela1[#All],10,FALSE),""),"")</f>
        <v/>
      </c>
      <c r="GV139" t="str">
        <f t="shared" ca="1" si="532"/>
        <v/>
      </c>
      <c r="GW139" t="str">
        <f t="shared" ca="1" si="533"/>
        <v/>
      </c>
      <c r="GX139" t="str">
        <f t="shared" ca="1" si="534"/>
        <v/>
      </c>
      <c r="GY139" t="str">
        <f t="shared" ca="1" si="535"/>
        <v/>
      </c>
      <c r="GZ139" t="str">
        <f t="shared" ca="1" si="536"/>
        <v/>
      </c>
      <c r="HA139" t="str">
        <f t="shared" ca="1" si="537"/>
        <v/>
      </c>
      <c r="HB139" t="str">
        <f t="shared" ca="1" si="538"/>
        <v/>
      </c>
      <c r="HC139" t="str">
        <f t="shared" ca="1" si="560"/>
        <v/>
      </c>
      <c r="HD139" t="str">
        <f t="shared" ca="1" si="495"/>
        <v/>
      </c>
      <c r="HE139" t="str">
        <f t="shared" ca="1" si="495"/>
        <v/>
      </c>
      <c r="HF139" t="str">
        <f t="shared" ca="1" si="495"/>
        <v/>
      </c>
      <c r="HG139" t="str">
        <f ca="1">_xlfn.IFNA(IF(INDEX('Tabela kolorów'!$A$1:$AP$42,MATCH(HD139,'Tabela kolorów'!$A$1:$AP$1,0),MATCH(HE139,'Tabela kolorów'!$A$1:$A$42,0))=1,"+","-"),"")</f>
        <v/>
      </c>
      <c r="HH139" s="1" t="str">
        <f ca="1">_xlfn.IFNA(IF(INDEX('Tabela kolorów'!$A$1:$AP$42,MATCH(HD139,'Tabela kolorów'!$A$1:$AP$1,0),MATCH(HF139,'Tabela kolorów'!$A$1:$A$42,0))=1,"+","-"),"")</f>
        <v/>
      </c>
      <c r="HI139" s="1" t="str">
        <f ca="1">_xlfn.IFNA(IF(INDEX('Tabela kolorów'!$A$1:$AP$42,MATCH(HE139,'Tabela kolorów'!$A$1:$AP$1,0),MATCH(HF139,'Tabela kolorów'!$A$1:$A$42,0))=1,"+","-"),"")</f>
        <v/>
      </c>
      <c r="HJ139" t="str">
        <f t="shared" ca="1" si="576"/>
        <v/>
      </c>
      <c r="HK139" t="str">
        <f t="shared" ca="1" si="539"/>
        <v/>
      </c>
      <c r="HL139" t="str">
        <f t="shared" ca="1" si="540"/>
        <v/>
      </c>
      <c r="IJ139">
        <v>8</v>
      </c>
      <c r="IK139" t="str">
        <f t="shared" ca="1" si="503"/>
        <v/>
      </c>
      <c r="IL139" t="str">
        <f ca="1">_xlfn.IFNA(IF(VLOOKUP($IK139,Tabela1[#All],6,FALSE)&lt;&gt;0,VLOOKUP($IK139,Tabela1[#All],6,FALSE),""),"")</f>
        <v/>
      </c>
      <c r="IM139" t="str">
        <f ca="1">_xlfn.IFNA(IF(VLOOKUP($IK139,Tabela1[#All],7,FALSE)&lt;&gt;0,VLOOKUP($IK139,Tabela1[#All],7,FALSE),""),"")</f>
        <v/>
      </c>
      <c r="IN139" t="str">
        <f ca="1">_xlfn.IFNA(IF(VLOOKUP($IK139,Tabela1[#All],8,FALSE)&lt;&gt;0,VLOOKUP($IK139,Tabela1[#All],8,FALSE),""),"")</f>
        <v/>
      </c>
      <c r="IO139" t="str">
        <f ca="1">_xlfn.IFNA(IF(VLOOKUP($IK139,Tabela1[#All],10,FALSE)&lt;&gt;"0",VLOOKUP($IK139,Tabela1[#All],10,FALSE),""),"")</f>
        <v/>
      </c>
      <c r="IP139" t="str">
        <f t="shared" ca="1" si="541"/>
        <v/>
      </c>
      <c r="IQ139" t="str">
        <f t="shared" ca="1" si="542"/>
        <v/>
      </c>
      <c r="IR139" t="str">
        <f t="shared" ca="1" si="543"/>
        <v/>
      </c>
      <c r="IS139" t="str">
        <f t="shared" ca="1" si="544"/>
        <v/>
      </c>
      <c r="IT139" t="str">
        <f t="shared" ca="1" si="545"/>
        <v/>
      </c>
      <c r="IU139" t="str">
        <f t="shared" ca="1" si="546"/>
        <v/>
      </c>
      <c r="IV139" t="str">
        <f t="shared" ca="1" si="547"/>
        <v/>
      </c>
      <c r="IW139" t="str">
        <f t="shared" ca="1" si="561"/>
        <v/>
      </c>
      <c r="IX139" t="str">
        <f t="shared" ca="1" si="496"/>
        <v/>
      </c>
      <c r="IY139" t="str">
        <f t="shared" ca="1" si="496"/>
        <v/>
      </c>
      <c r="IZ139" t="str">
        <f t="shared" ca="1" si="496"/>
        <v/>
      </c>
      <c r="JA139" t="str">
        <f ca="1">_xlfn.IFNA(IF(INDEX('Tabela kolorów'!$A$1:$AP$42,MATCH(IX139,'Tabela kolorów'!$A$1:$AP$1,0),MATCH(IY139,'Tabela kolorów'!$A$1:$A$42,0))=1,"+","-"),"")</f>
        <v/>
      </c>
      <c r="JB139" s="1" t="str">
        <f ca="1">_xlfn.IFNA(IF(INDEX('Tabela kolorów'!$A$1:$AP$42,MATCH(IX139,'Tabela kolorów'!$A$1:$AP$1,0),MATCH(IZ139,'Tabela kolorów'!$A$1:$A$42,0))=1,"+","-"),"")</f>
        <v/>
      </c>
      <c r="JC139" s="1" t="str">
        <f ca="1">_xlfn.IFNA(IF(INDEX('Tabela kolorów'!$A$1:$AP$42,MATCH(IY139,'Tabela kolorów'!$A$1:$AP$1,0),MATCH(IZ139,'Tabela kolorów'!$A$1:$A$42,0))=1,"+","-"),"")</f>
        <v/>
      </c>
      <c r="JD139" t="str">
        <f t="shared" ca="1" si="577"/>
        <v/>
      </c>
      <c r="JE139" t="str">
        <f t="shared" ca="1" si="548"/>
        <v/>
      </c>
      <c r="JF139" t="str">
        <f t="shared" ca="1" si="549"/>
        <v/>
      </c>
      <c r="KD139">
        <v>8</v>
      </c>
      <c r="KE139" t="str">
        <f t="shared" ca="1" si="504"/>
        <v/>
      </c>
      <c r="KF139" t="str">
        <f ca="1">_xlfn.IFNA(IF(VLOOKUP($KE139,Tabela1[#All],6,FALSE)&lt;&gt;0,VLOOKUP($KE139,Tabela1[#All],6,FALSE),""),"")</f>
        <v/>
      </c>
      <c r="KG139" t="str">
        <f ca="1">_xlfn.IFNA(IF(VLOOKUP($KE139,Tabela1[#All],7,FALSE)&lt;&gt;0,VLOOKUP($KE139,Tabela1[#All],7,FALSE),""),"")</f>
        <v/>
      </c>
      <c r="KH139" t="str">
        <f ca="1">_xlfn.IFNA(IF(VLOOKUP($KE139,Tabela1[#All],8,FALSE)&lt;&gt;0,VLOOKUP($KE139,Tabela1[#All],8,FALSE),""),"")</f>
        <v/>
      </c>
      <c r="KI139" t="str">
        <f ca="1">_xlfn.IFNA(IF(VLOOKUP($KE139,Tabela1[#All],10,FALSE)&lt;&gt;"0",VLOOKUP($KE139,Tabela1[#All],10,FALSE),""),"")</f>
        <v/>
      </c>
      <c r="KJ139" t="str">
        <f t="shared" ca="1" si="562"/>
        <v/>
      </c>
      <c r="KK139" t="str">
        <f t="shared" ca="1" si="563"/>
        <v/>
      </c>
      <c r="KL139" t="str">
        <f t="shared" ca="1" si="564"/>
        <v/>
      </c>
      <c r="KM139" t="str">
        <f t="shared" ca="1" si="550"/>
        <v/>
      </c>
      <c r="KN139" t="str">
        <f t="shared" ca="1" si="551"/>
        <v/>
      </c>
      <c r="KO139" t="str">
        <f t="shared" ca="1" si="552"/>
        <v/>
      </c>
      <c r="KP139" t="str">
        <f t="shared" ca="1" si="553"/>
        <v/>
      </c>
      <c r="KQ139" t="str">
        <f t="shared" ca="1" si="565"/>
        <v/>
      </c>
      <c r="KR139" t="str">
        <f t="shared" ca="1" si="497"/>
        <v/>
      </c>
      <c r="KS139" t="str">
        <f t="shared" ca="1" si="497"/>
        <v/>
      </c>
      <c r="KT139" t="str">
        <f t="shared" ca="1" si="497"/>
        <v/>
      </c>
      <c r="KU139" t="str">
        <f ca="1">_xlfn.IFNA(IF(INDEX('Tabela kolorów'!$A$1:$AP$42,MATCH(KR139,'Tabela kolorów'!$A$1:$AP$1,0),MATCH(KS139,'Tabela kolorów'!$A$1:$A$42,0))=1,"+","-"),"")</f>
        <v/>
      </c>
      <c r="KV139" s="1" t="str">
        <f ca="1">_xlfn.IFNA(IF(INDEX('Tabela kolorów'!$A$1:$AP$42,MATCH(KR139,'Tabela kolorów'!$A$1:$AP$1,0),MATCH(KT139,'Tabela kolorów'!$A$1:$A$42,0))=1,"+","-"),"")</f>
        <v/>
      </c>
      <c r="KW139" s="1" t="str">
        <f ca="1">_xlfn.IFNA(IF(INDEX('Tabela kolorów'!$A$1:$AP$42,MATCH(KS139,'Tabela kolorów'!$A$1:$AP$1,0),MATCH(KT139,'Tabela kolorów'!$A$1:$A$42,0))=1,"+","-"),"")</f>
        <v/>
      </c>
      <c r="KX139" t="str">
        <f t="shared" ca="1" si="580"/>
        <v/>
      </c>
      <c r="KY139" t="str">
        <f t="shared" ca="1" si="554"/>
        <v/>
      </c>
      <c r="KZ139" t="str">
        <f t="shared" ca="1" si="555"/>
        <v/>
      </c>
    </row>
    <row r="140" spans="12:312" x14ac:dyDescent="0.3">
      <c r="L140" s="679">
        <v>7</v>
      </c>
      <c r="N140" s="672" t="str">
        <f>_xlfn.IFNA(IF(VLOOKUP($M140,Tabela1[#All],6,FALSE)&lt;&gt;0,VLOOKUP($M140,Tabela1[#All],6,FALSE),""),"")</f>
        <v/>
      </c>
      <c r="O140" s="672" t="str">
        <f>_xlfn.IFNA(IF(VLOOKUP($M140,Tabela1[#All],7,FALSE)&lt;&gt;0,VLOOKUP($M140,Tabela1[#All],7,FALSE),""),"")</f>
        <v/>
      </c>
      <c r="P140" s="672" t="str">
        <f>_xlfn.IFNA(IF(VLOOKUP($M140,Tabela1[#All],8,FALSE)&lt;&gt;0,VLOOKUP($M140,Tabela1[#All],8,FALSE),""),"")</f>
        <v/>
      </c>
      <c r="Q140" s="684" t="str">
        <f>_xlfn.IFNA(IF(VLOOKUP($M140,Tabela1[#All],10,FALSE)&lt;&gt;"0",VLOOKUP($M140,Tabela1[#All],10,FALSE),""),"")</f>
        <v/>
      </c>
      <c r="R140" s="686" t="str">
        <f t="shared" si="566"/>
        <v/>
      </c>
      <c r="S140" s="672" t="str">
        <f t="shared" si="567"/>
        <v/>
      </c>
      <c r="T140" s="672" t="str">
        <f t="shared" si="568"/>
        <v/>
      </c>
      <c r="U140" s="672" t="str">
        <f t="shared" si="569"/>
        <v/>
      </c>
      <c r="V140" s="672" t="str">
        <f t="shared" si="570"/>
        <v/>
      </c>
      <c r="W140" s="672" t="str">
        <f t="shared" si="571"/>
        <v/>
      </c>
      <c r="X140" s="687" t="str">
        <f t="shared" si="572"/>
        <v/>
      </c>
      <c r="Y140" s="686" t="str">
        <f t="shared" si="578"/>
        <v/>
      </c>
      <c r="Z140" s="672" t="str">
        <f t="shared" si="498"/>
        <v/>
      </c>
      <c r="AA140" s="672" t="str">
        <f t="shared" si="498"/>
        <v/>
      </c>
      <c r="AB140" s="679" t="str">
        <f t="shared" si="498"/>
        <v/>
      </c>
      <c r="AC140" s="685" t="str">
        <f>_xlfn.IFNA(IF(INDEX('Tabela kolorów'!$A$1:$AP$42,MATCH(Z140,'Tabela kolorów'!$A$1:$AP$1,0),MATCH(AA140,'Tabela kolorów'!$A$1:$A$42,0))=1,"+","-"),"")</f>
        <v/>
      </c>
      <c r="AD140" s="10" t="str">
        <f>_xlfn.IFNA(IF(INDEX('Tabela kolorów'!$A$1:$AP$42,MATCH(Z140,'Tabela kolorów'!$A$1:$AP$1,0),MATCH(AB140,'Tabela kolorów'!$A$1:$A$42,0))=1,"+","-"),"")</f>
        <v/>
      </c>
      <c r="AE140" s="10" t="str">
        <f>_xlfn.IFNA(IF(INDEX('Tabela kolorów'!$A$1:$AP$42,MATCH(AA140,'Tabela kolorów'!$A$1:$AP$1,0),MATCH(AB140,'Tabela kolorów'!$A$1:$A$42,0))=1,"+","-"),"")</f>
        <v/>
      </c>
      <c r="AF140" s="679" t="str">
        <f t="shared" si="579"/>
        <v/>
      </c>
      <c r="AG140" s="688" t="str">
        <f t="shared" si="573"/>
        <v/>
      </c>
      <c r="AH140" s="701" t="str">
        <f t="shared" si="574"/>
        <v/>
      </c>
      <c r="BG140" s="392"/>
      <c r="BH140">
        <v>9</v>
      </c>
      <c r="BI140" t="str">
        <f t="shared" ca="1" si="499"/>
        <v/>
      </c>
      <c r="BJ140" t="str">
        <f ca="1">_xlfn.IFNA(IF(VLOOKUP($BI140,Tabela1[#All],6,FALSE)&lt;&gt;0,VLOOKUP($BI140,Tabela1[#All],6,FALSE),""),"")</f>
        <v/>
      </c>
      <c r="BK140" t="str">
        <f ca="1">_xlfn.IFNA(IF(VLOOKUP($BI140,Tabela1[#All],7,FALSE)&lt;&gt;0,VLOOKUP($BI140,Tabela1[#All],7,FALSE),""),"")</f>
        <v/>
      </c>
      <c r="BL140" t="str">
        <f ca="1">_xlfn.IFNA(IF(VLOOKUP($BI140,Tabela1[#All],8,FALSE)&lt;&gt;0,VLOOKUP($BI140,Tabela1[#All],8,FALSE),""),"")</f>
        <v/>
      </c>
      <c r="BM140" t="str">
        <f ca="1">_xlfn.IFNA(IF(VLOOKUP($BI140,Tabela1[#All],10,FALSE)&lt;&gt;"0",VLOOKUP($BI140,Tabela1[#All],10,FALSE),""),"")</f>
        <v/>
      </c>
      <c r="BN140" t="str">
        <f t="shared" ca="1" si="505"/>
        <v/>
      </c>
      <c r="BO140" t="str">
        <f t="shared" ca="1" si="506"/>
        <v/>
      </c>
      <c r="BP140" t="str">
        <f t="shared" ca="1" si="507"/>
        <v/>
      </c>
      <c r="BQ140" t="str">
        <f t="shared" ca="1" si="508"/>
        <v/>
      </c>
      <c r="BR140" t="str">
        <f t="shared" ca="1" si="509"/>
        <v/>
      </c>
      <c r="BS140" t="str">
        <f t="shared" ca="1" si="510"/>
        <v/>
      </c>
      <c r="BT140" t="str">
        <f t="shared" ca="1" si="511"/>
        <v/>
      </c>
      <c r="BU140" t="str">
        <f t="shared" ca="1" si="556"/>
        <v/>
      </c>
      <c r="BV140" t="str">
        <f t="shared" ca="1" si="492"/>
        <v/>
      </c>
      <c r="BW140" t="str">
        <f t="shared" ca="1" si="492"/>
        <v/>
      </c>
      <c r="BX140" t="str">
        <f t="shared" ca="1" si="492"/>
        <v/>
      </c>
      <c r="BY140" t="str">
        <f ca="1">_xlfn.IFNA(IF(INDEX('Tabela kolorów'!$A$1:$AP$42,MATCH(BV140,'Tabela kolorów'!$A$1:$AP$1,0),MATCH(BW140,'Tabela kolorów'!$A$1:$A$42,0))=1,"+","-"),"")</f>
        <v/>
      </c>
      <c r="BZ140" s="1" t="str">
        <f ca="1">_xlfn.IFNA(IF(INDEX('Tabela kolorów'!$A$1:$AP$42,MATCH(BV140,'Tabela kolorów'!$A$1:$AP$1,0),MATCH(BX140,'Tabela kolorów'!$A$1:$A$42,0))=1,"+","-"),"")</f>
        <v/>
      </c>
      <c r="CA140" s="1" t="str">
        <f ca="1">_xlfn.IFNA(IF(INDEX('Tabela kolorów'!$A$1:$AP$42,MATCH(BW140,'Tabela kolorów'!$A$1:$AP$1,0),MATCH(BX140,'Tabela kolorów'!$A$1:$A$42,0))=1,"+","-"),"")</f>
        <v/>
      </c>
      <c r="CB140" t="str">
        <f t="shared" ca="1" si="557"/>
        <v/>
      </c>
      <c r="CC140" t="str">
        <f t="shared" ca="1" si="512"/>
        <v/>
      </c>
      <c r="CD140" t="str">
        <f t="shared" ca="1" si="513"/>
        <v/>
      </c>
      <c r="DB140">
        <v>9</v>
      </c>
      <c r="DC140" t="str">
        <f t="shared" ca="1" si="500"/>
        <v/>
      </c>
      <c r="DD140" t="str">
        <f ca="1">_xlfn.IFNA(IF(VLOOKUP($DC140,Tabela1[#All],6,FALSE)&lt;&gt;0,VLOOKUP($DC140,Tabela1[#All],6,FALSE),""),"")</f>
        <v/>
      </c>
      <c r="DE140" t="str">
        <f ca="1">_xlfn.IFNA(IF(VLOOKUP($DC140,Tabela1[#All],7,FALSE)&lt;&gt;0,VLOOKUP($DC140,Tabela1[#All],7,FALSE),""),"")</f>
        <v/>
      </c>
      <c r="DF140" t="str">
        <f ca="1">_xlfn.IFNA(IF(VLOOKUP($DC140,Tabela1[#All],8,FALSE)&lt;&gt;0,VLOOKUP($DC140,Tabela1[#All],8,FALSE),""),"")</f>
        <v/>
      </c>
      <c r="DG140" t="str">
        <f ca="1">_xlfn.IFNA(IF(VLOOKUP($DC140,Tabela1[#All],10,FALSE)&lt;&gt;"0",VLOOKUP($DC140,Tabela1[#All],10,FALSE),""),"")</f>
        <v/>
      </c>
      <c r="DH140" t="str">
        <f t="shared" ca="1" si="514"/>
        <v/>
      </c>
      <c r="DI140" t="str">
        <f t="shared" ca="1" si="515"/>
        <v/>
      </c>
      <c r="DJ140" t="str">
        <f t="shared" ca="1" si="516"/>
        <v/>
      </c>
      <c r="DK140" t="str">
        <f t="shared" ca="1" si="517"/>
        <v/>
      </c>
      <c r="DL140" t="str">
        <f t="shared" ca="1" si="518"/>
        <v/>
      </c>
      <c r="DM140" t="str">
        <f t="shared" ca="1" si="519"/>
        <v/>
      </c>
      <c r="DN140" t="str">
        <f t="shared" ca="1" si="520"/>
        <v/>
      </c>
      <c r="DO140" t="str">
        <f t="shared" ref="DO140:DO172" ca="1" si="581">IF(DN140&lt;=3,_xlfn.TEXTJOIN(";",TRUE,DH140:DM140),"")</f>
        <v/>
      </c>
      <c r="DP140" t="str">
        <f t="shared" ca="1" si="493"/>
        <v/>
      </c>
      <c r="DQ140" t="str">
        <f t="shared" ca="1" si="493"/>
        <v/>
      </c>
      <c r="DR140" t="str">
        <f t="shared" ca="1" si="493"/>
        <v/>
      </c>
      <c r="DS140" t="str">
        <f ca="1">_xlfn.IFNA(IF(INDEX('Tabela kolorów'!$A$1:$AP$42,MATCH(DP140,'Tabela kolorów'!$A$1:$AP$1,0),MATCH(DQ140,'Tabela kolorów'!$A$1:$A$42,0))=1,"+","-"),"")</f>
        <v/>
      </c>
      <c r="DT140" s="1" t="str">
        <f ca="1">_xlfn.IFNA(IF(INDEX('Tabela kolorów'!$A$1:$AP$42,MATCH(DP140,'Tabela kolorów'!$A$1:$AP$1,0),MATCH(DR140,'Tabela kolorów'!$A$1:$A$42,0))=1,"+","-"),"")</f>
        <v/>
      </c>
      <c r="DU140" s="1" t="str">
        <f ca="1">_xlfn.IFNA(IF(INDEX('Tabela kolorów'!$A$1:$AP$42,MATCH(DQ140,'Tabela kolorów'!$A$1:$AP$1,0),MATCH(DR140,'Tabela kolorów'!$A$1:$A$42,0))=1,"+","-"),"")</f>
        <v/>
      </c>
      <c r="DV140" t="str">
        <f t="shared" ca="1" si="558"/>
        <v/>
      </c>
      <c r="DW140" t="str">
        <f t="shared" ca="1" si="521"/>
        <v/>
      </c>
      <c r="DX140" t="str">
        <f t="shared" ca="1" si="522"/>
        <v/>
      </c>
      <c r="EV140">
        <v>9</v>
      </c>
      <c r="EW140" t="str">
        <f t="shared" ca="1" si="501"/>
        <v/>
      </c>
      <c r="EX140" t="str">
        <f ca="1">_xlfn.IFNA(IF(VLOOKUP($EW140,Tabela1[#All],6,FALSE)&lt;&gt;0,VLOOKUP($EW140,Tabela1[#All],6,FALSE),""),"")</f>
        <v/>
      </c>
      <c r="EY140" t="str">
        <f ca="1">_xlfn.IFNA(IF(VLOOKUP($EW140,Tabela1[#All],7,FALSE)&lt;&gt;0,VLOOKUP($EW140,Tabela1[#All],7,FALSE),""),"")</f>
        <v/>
      </c>
      <c r="EZ140" t="str">
        <f ca="1">_xlfn.IFNA(IF(VLOOKUP($EW140,Tabela1[#All],8,FALSE)&lt;&gt;0,VLOOKUP($EW140,Tabela1[#All],8,FALSE),""),"")</f>
        <v/>
      </c>
      <c r="FA140" t="str">
        <f ca="1">_xlfn.IFNA(IF(VLOOKUP($EW140,Tabela1[#All],10,FALSE)&lt;&gt;"0",VLOOKUP($EW140,Tabela1[#All],10,FALSE),""),"")</f>
        <v/>
      </c>
      <c r="FB140" t="str">
        <f t="shared" ca="1" si="523"/>
        <v/>
      </c>
      <c r="FC140" t="str">
        <f t="shared" ca="1" si="524"/>
        <v/>
      </c>
      <c r="FD140" t="str">
        <f t="shared" ca="1" si="525"/>
        <v/>
      </c>
      <c r="FE140" t="str">
        <f t="shared" ca="1" si="526"/>
        <v/>
      </c>
      <c r="FF140" t="str">
        <f t="shared" ca="1" si="527"/>
        <v/>
      </c>
      <c r="FG140" t="str">
        <f t="shared" ca="1" si="528"/>
        <v/>
      </c>
      <c r="FH140" t="str">
        <f t="shared" ca="1" si="529"/>
        <v/>
      </c>
      <c r="FI140" t="str">
        <f t="shared" ca="1" si="559"/>
        <v/>
      </c>
      <c r="FJ140" t="str">
        <f t="shared" ca="1" si="494"/>
        <v/>
      </c>
      <c r="FK140" t="str">
        <f t="shared" ca="1" si="494"/>
        <v/>
      </c>
      <c r="FL140" t="str">
        <f t="shared" ca="1" si="494"/>
        <v/>
      </c>
      <c r="FM140" t="str">
        <f ca="1">_xlfn.IFNA(IF(INDEX('Tabela kolorów'!$A$1:$AP$42,MATCH(FJ140,'Tabela kolorów'!$A$1:$AP$1,0),MATCH(FK140,'Tabela kolorów'!$A$1:$A$42,0))=1,"+","-"),"")</f>
        <v/>
      </c>
      <c r="FN140" s="1" t="str">
        <f ca="1">_xlfn.IFNA(IF(INDEX('Tabela kolorów'!$A$1:$AP$42,MATCH(FJ140,'Tabela kolorów'!$A$1:$AP$1,0),MATCH(FL140,'Tabela kolorów'!$A$1:$A$42,0))=1,"+","-"),"")</f>
        <v/>
      </c>
      <c r="FO140" s="1" t="str">
        <f ca="1">_xlfn.IFNA(IF(INDEX('Tabela kolorów'!$A$1:$AP$42,MATCH(FK140,'Tabela kolorów'!$A$1:$AP$1,0),MATCH(FL140,'Tabela kolorów'!$A$1:$A$42,0))=1,"+","-"),"")</f>
        <v/>
      </c>
      <c r="FP140" t="str">
        <f t="shared" ca="1" si="575"/>
        <v/>
      </c>
      <c r="FQ140" t="str">
        <f t="shared" ca="1" si="530"/>
        <v/>
      </c>
      <c r="FR140" t="str">
        <f t="shared" ca="1" si="531"/>
        <v/>
      </c>
      <c r="GP140">
        <v>9</v>
      </c>
      <c r="GQ140" t="str">
        <f t="shared" ca="1" si="502"/>
        <v/>
      </c>
      <c r="GR140" t="str">
        <f ca="1">_xlfn.IFNA(IF(VLOOKUP($GQ140,Tabela1[#All],6,FALSE)&lt;&gt;0,VLOOKUP($GQ140,Tabela1[#All],6,FALSE),""),"")</f>
        <v/>
      </c>
      <c r="GS140" t="str">
        <f ca="1">_xlfn.IFNA(IF(VLOOKUP($GQ140,Tabela1[#All],7,FALSE)&lt;&gt;0,VLOOKUP($GQ140,Tabela1[#All],7,FALSE),""),"")</f>
        <v/>
      </c>
      <c r="GT140" t="str">
        <f ca="1">_xlfn.IFNA(IF(VLOOKUP($GQ140,Tabela1[#All],8,FALSE)&lt;&gt;0,VLOOKUP($GQ140,Tabela1[#All],8,FALSE),""),"")</f>
        <v/>
      </c>
      <c r="GU140" t="str">
        <f ca="1">_xlfn.IFNA(IF(VLOOKUP($GQ140,Tabela1[#All],10,FALSE)&lt;&gt;"0",VLOOKUP($GQ140,Tabela1[#All],10,FALSE),""),"")</f>
        <v/>
      </c>
      <c r="GV140" t="str">
        <f t="shared" ca="1" si="532"/>
        <v/>
      </c>
      <c r="GW140" t="str">
        <f t="shared" ca="1" si="533"/>
        <v/>
      </c>
      <c r="GX140" t="str">
        <f t="shared" ca="1" si="534"/>
        <v/>
      </c>
      <c r="GY140" t="str">
        <f t="shared" ca="1" si="535"/>
        <v/>
      </c>
      <c r="GZ140" t="str">
        <f t="shared" ca="1" si="536"/>
        <v/>
      </c>
      <c r="HA140" t="str">
        <f t="shared" ca="1" si="537"/>
        <v/>
      </c>
      <c r="HB140" t="str">
        <f t="shared" ca="1" si="538"/>
        <v/>
      </c>
      <c r="HC140" t="str">
        <f t="shared" ca="1" si="560"/>
        <v/>
      </c>
      <c r="HD140" t="str">
        <f t="shared" ca="1" si="495"/>
        <v/>
      </c>
      <c r="HE140" t="str">
        <f t="shared" ca="1" si="495"/>
        <v/>
      </c>
      <c r="HF140" t="str">
        <f t="shared" ca="1" si="495"/>
        <v/>
      </c>
      <c r="HG140" t="str">
        <f ca="1">_xlfn.IFNA(IF(INDEX('Tabela kolorów'!$A$1:$AP$42,MATCH(HD140,'Tabela kolorów'!$A$1:$AP$1,0),MATCH(HE140,'Tabela kolorów'!$A$1:$A$42,0))=1,"+","-"),"")</f>
        <v/>
      </c>
      <c r="HH140" s="1" t="str">
        <f ca="1">_xlfn.IFNA(IF(INDEX('Tabela kolorów'!$A$1:$AP$42,MATCH(HD140,'Tabela kolorów'!$A$1:$AP$1,0),MATCH(HF140,'Tabela kolorów'!$A$1:$A$42,0))=1,"+","-"),"")</f>
        <v/>
      </c>
      <c r="HI140" s="1" t="str">
        <f ca="1">_xlfn.IFNA(IF(INDEX('Tabela kolorów'!$A$1:$AP$42,MATCH(HE140,'Tabela kolorów'!$A$1:$AP$1,0),MATCH(HF140,'Tabela kolorów'!$A$1:$A$42,0))=1,"+","-"),"")</f>
        <v/>
      </c>
      <c r="HJ140" t="str">
        <f t="shared" ca="1" si="576"/>
        <v/>
      </c>
      <c r="HK140" t="str">
        <f t="shared" ca="1" si="539"/>
        <v/>
      </c>
      <c r="HL140" t="str">
        <f t="shared" ca="1" si="540"/>
        <v/>
      </c>
      <c r="IJ140">
        <v>9</v>
      </c>
      <c r="IK140" t="str">
        <f t="shared" ca="1" si="503"/>
        <v/>
      </c>
      <c r="IL140" t="str">
        <f ca="1">_xlfn.IFNA(IF(VLOOKUP($IK140,Tabela1[#All],6,FALSE)&lt;&gt;0,VLOOKUP($IK140,Tabela1[#All],6,FALSE),""),"")</f>
        <v/>
      </c>
      <c r="IM140" t="str">
        <f ca="1">_xlfn.IFNA(IF(VLOOKUP($IK140,Tabela1[#All],7,FALSE)&lt;&gt;0,VLOOKUP($IK140,Tabela1[#All],7,FALSE),""),"")</f>
        <v/>
      </c>
      <c r="IN140" t="str">
        <f ca="1">_xlfn.IFNA(IF(VLOOKUP($IK140,Tabela1[#All],8,FALSE)&lt;&gt;0,VLOOKUP($IK140,Tabela1[#All],8,FALSE),""),"")</f>
        <v/>
      </c>
      <c r="IO140" t="str">
        <f ca="1">_xlfn.IFNA(IF(VLOOKUP($IK140,Tabela1[#All],10,FALSE)&lt;&gt;"0",VLOOKUP($IK140,Tabela1[#All],10,FALSE),""),"")</f>
        <v/>
      </c>
      <c r="IP140" t="str">
        <f t="shared" ca="1" si="541"/>
        <v/>
      </c>
      <c r="IQ140" t="str">
        <f t="shared" ca="1" si="542"/>
        <v/>
      </c>
      <c r="IR140" t="str">
        <f t="shared" ca="1" si="543"/>
        <v/>
      </c>
      <c r="IS140" t="str">
        <f t="shared" ca="1" si="544"/>
        <v/>
      </c>
      <c r="IT140" t="str">
        <f t="shared" ca="1" si="545"/>
        <v/>
      </c>
      <c r="IU140" t="str">
        <f t="shared" ca="1" si="546"/>
        <v/>
      </c>
      <c r="IV140" t="str">
        <f t="shared" ca="1" si="547"/>
        <v/>
      </c>
      <c r="IW140" t="str">
        <f t="shared" ca="1" si="561"/>
        <v/>
      </c>
      <c r="IX140" t="str">
        <f t="shared" ca="1" si="496"/>
        <v/>
      </c>
      <c r="IY140" t="str">
        <f t="shared" ca="1" si="496"/>
        <v/>
      </c>
      <c r="IZ140" t="str">
        <f t="shared" ca="1" si="496"/>
        <v/>
      </c>
      <c r="JA140" t="str">
        <f ca="1">_xlfn.IFNA(IF(INDEX('Tabela kolorów'!$A$1:$AP$42,MATCH(IX140,'Tabela kolorów'!$A$1:$AP$1,0),MATCH(IY140,'Tabela kolorów'!$A$1:$A$42,0))=1,"+","-"),"")</f>
        <v/>
      </c>
      <c r="JB140" s="1" t="str">
        <f ca="1">_xlfn.IFNA(IF(INDEX('Tabela kolorów'!$A$1:$AP$42,MATCH(IX140,'Tabela kolorów'!$A$1:$AP$1,0),MATCH(IZ140,'Tabela kolorów'!$A$1:$A$42,0))=1,"+","-"),"")</f>
        <v/>
      </c>
      <c r="JC140" s="1" t="str">
        <f ca="1">_xlfn.IFNA(IF(INDEX('Tabela kolorów'!$A$1:$AP$42,MATCH(IY140,'Tabela kolorów'!$A$1:$AP$1,0),MATCH(IZ140,'Tabela kolorów'!$A$1:$A$42,0))=1,"+","-"),"")</f>
        <v/>
      </c>
      <c r="JD140" t="str">
        <f t="shared" ca="1" si="577"/>
        <v/>
      </c>
      <c r="JE140" t="str">
        <f t="shared" ca="1" si="548"/>
        <v/>
      </c>
      <c r="JF140" t="str">
        <f t="shared" ca="1" si="549"/>
        <v/>
      </c>
      <c r="KD140">
        <v>9</v>
      </c>
      <c r="KE140" t="str">
        <f t="shared" ca="1" si="504"/>
        <v/>
      </c>
      <c r="KF140" t="str">
        <f ca="1">_xlfn.IFNA(IF(VLOOKUP($KE140,Tabela1[#All],6,FALSE)&lt;&gt;0,VLOOKUP($KE140,Tabela1[#All],6,FALSE),""),"")</f>
        <v/>
      </c>
      <c r="KG140" t="str">
        <f ca="1">_xlfn.IFNA(IF(VLOOKUP($KE140,Tabela1[#All],7,FALSE)&lt;&gt;0,VLOOKUP($KE140,Tabela1[#All],7,FALSE),""),"")</f>
        <v/>
      </c>
      <c r="KH140" t="str">
        <f ca="1">_xlfn.IFNA(IF(VLOOKUP($KE140,Tabela1[#All],8,FALSE)&lt;&gt;0,VLOOKUP($KE140,Tabela1[#All],8,FALSE),""),"")</f>
        <v/>
      </c>
      <c r="KI140" t="str">
        <f ca="1">_xlfn.IFNA(IF(VLOOKUP($KE140,Tabela1[#All],10,FALSE)&lt;&gt;"0",VLOOKUP($KE140,Tabela1[#All],10,FALSE),""),"")</f>
        <v/>
      </c>
      <c r="KJ140" t="str">
        <f t="shared" ca="1" si="562"/>
        <v/>
      </c>
      <c r="KK140" t="str">
        <f t="shared" ca="1" si="563"/>
        <v/>
      </c>
      <c r="KL140" t="str">
        <f t="shared" ca="1" si="564"/>
        <v/>
      </c>
      <c r="KM140" t="str">
        <f t="shared" ca="1" si="550"/>
        <v/>
      </c>
      <c r="KN140" t="str">
        <f t="shared" ca="1" si="551"/>
        <v/>
      </c>
      <c r="KO140" t="str">
        <f t="shared" ca="1" si="552"/>
        <v/>
      </c>
      <c r="KP140" t="str">
        <f t="shared" ca="1" si="553"/>
        <v/>
      </c>
      <c r="KQ140" t="str">
        <f t="shared" ca="1" si="565"/>
        <v/>
      </c>
      <c r="KR140" t="str">
        <f t="shared" ca="1" si="497"/>
        <v/>
      </c>
      <c r="KS140" t="str">
        <f t="shared" ca="1" si="497"/>
        <v/>
      </c>
      <c r="KT140" t="str">
        <f t="shared" ca="1" si="497"/>
        <v/>
      </c>
      <c r="KU140" t="str">
        <f ca="1">_xlfn.IFNA(IF(INDEX('Tabela kolorów'!$A$1:$AP$42,MATCH(KR140,'Tabela kolorów'!$A$1:$AP$1,0),MATCH(KS140,'Tabela kolorów'!$A$1:$A$42,0))=1,"+","-"),"")</f>
        <v/>
      </c>
      <c r="KV140" s="1" t="str">
        <f ca="1">_xlfn.IFNA(IF(INDEX('Tabela kolorów'!$A$1:$AP$42,MATCH(KR140,'Tabela kolorów'!$A$1:$AP$1,0),MATCH(KT140,'Tabela kolorów'!$A$1:$A$42,0))=1,"+","-"),"")</f>
        <v/>
      </c>
      <c r="KW140" s="1" t="str">
        <f ca="1">_xlfn.IFNA(IF(INDEX('Tabela kolorów'!$A$1:$AP$42,MATCH(KS140,'Tabela kolorów'!$A$1:$AP$1,0),MATCH(KT140,'Tabela kolorów'!$A$1:$A$42,0))=1,"+","-"),"")</f>
        <v/>
      </c>
      <c r="KX140" t="str">
        <f t="shared" ca="1" si="580"/>
        <v/>
      </c>
      <c r="KY140" t="str">
        <f t="shared" ca="1" si="554"/>
        <v/>
      </c>
      <c r="KZ140" t="str">
        <f t="shared" ca="1" si="555"/>
        <v/>
      </c>
    </row>
    <row r="141" spans="12:312" x14ac:dyDescent="0.3">
      <c r="L141" s="679">
        <v>8</v>
      </c>
      <c r="N141" s="672" t="str">
        <f>_xlfn.IFNA(IF(VLOOKUP($M141,Tabela1[#All],6,FALSE)&lt;&gt;0,VLOOKUP($M141,Tabela1[#All],6,FALSE),""),"")</f>
        <v/>
      </c>
      <c r="O141" s="672" t="str">
        <f>_xlfn.IFNA(IF(VLOOKUP($M141,Tabela1[#All],7,FALSE)&lt;&gt;0,VLOOKUP($M141,Tabela1[#All],7,FALSE),""),"")</f>
        <v/>
      </c>
      <c r="P141" s="672" t="str">
        <f>_xlfn.IFNA(IF(VLOOKUP($M141,Tabela1[#All],8,FALSE)&lt;&gt;0,VLOOKUP($M141,Tabela1[#All],8,FALSE),""),"")</f>
        <v/>
      </c>
      <c r="Q141" s="684" t="str">
        <f>_xlfn.IFNA(IF(VLOOKUP($M141,Tabela1[#All],10,FALSE)&lt;&gt;"0",VLOOKUP($M141,Tabela1[#All],10,FALSE),""),"")</f>
        <v/>
      </c>
      <c r="R141" s="686" t="str">
        <f t="shared" si="566"/>
        <v/>
      </c>
      <c r="S141" s="672" t="str">
        <f t="shared" si="567"/>
        <v/>
      </c>
      <c r="T141" s="672" t="str">
        <f t="shared" si="568"/>
        <v/>
      </c>
      <c r="U141" s="672" t="str">
        <f t="shared" si="569"/>
        <v/>
      </c>
      <c r="V141" s="672" t="str">
        <f t="shared" si="570"/>
        <v/>
      </c>
      <c r="W141" s="672" t="str">
        <f t="shared" si="571"/>
        <v/>
      </c>
      <c r="X141" s="687" t="str">
        <f t="shared" si="572"/>
        <v/>
      </c>
      <c r="Y141" s="686" t="str">
        <f t="shared" si="578"/>
        <v/>
      </c>
      <c r="Z141" s="672" t="str">
        <f t="shared" si="498"/>
        <v/>
      </c>
      <c r="AA141" s="672" t="str">
        <f t="shared" si="498"/>
        <v/>
      </c>
      <c r="AB141" s="679" t="str">
        <f t="shared" si="498"/>
        <v/>
      </c>
      <c r="AC141" s="685" t="str">
        <f>_xlfn.IFNA(IF(INDEX('Tabela kolorów'!$A$1:$AP$42,MATCH(Z141,'Tabela kolorów'!$A$1:$AP$1,0),MATCH(AA141,'Tabela kolorów'!$A$1:$A$42,0))=1,"+","-"),"")</f>
        <v/>
      </c>
      <c r="AD141" s="10" t="str">
        <f>_xlfn.IFNA(IF(INDEX('Tabela kolorów'!$A$1:$AP$42,MATCH(Z141,'Tabela kolorów'!$A$1:$AP$1,0),MATCH(AB141,'Tabela kolorów'!$A$1:$A$42,0))=1,"+","-"),"")</f>
        <v/>
      </c>
      <c r="AE141" s="10" t="str">
        <f>_xlfn.IFNA(IF(INDEX('Tabela kolorów'!$A$1:$AP$42,MATCH(AA141,'Tabela kolorów'!$A$1:$AP$1,0),MATCH(AB141,'Tabela kolorów'!$A$1:$A$42,0))=1,"+","-"),"")</f>
        <v/>
      </c>
      <c r="AF141" s="679" t="str">
        <f t="shared" si="579"/>
        <v/>
      </c>
      <c r="AG141" s="688" t="str">
        <f t="shared" si="573"/>
        <v/>
      </c>
      <c r="AH141" s="701" t="str">
        <f t="shared" si="574"/>
        <v/>
      </c>
      <c r="BG141" s="392"/>
      <c r="BH141">
        <v>10</v>
      </c>
      <c r="BI141" t="str">
        <f t="shared" ca="1" si="499"/>
        <v/>
      </c>
      <c r="BJ141" t="str">
        <f ca="1">_xlfn.IFNA(IF(VLOOKUP($BI141,Tabela1[#All],6,FALSE)&lt;&gt;0,VLOOKUP($BI141,Tabela1[#All],6,FALSE),""),"")</f>
        <v/>
      </c>
      <c r="BK141" t="str">
        <f ca="1">_xlfn.IFNA(IF(VLOOKUP($BI141,Tabela1[#All],7,FALSE)&lt;&gt;0,VLOOKUP($BI141,Tabela1[#All],7,FALSE),""),"")</f>
        <v/>
      </c>
      <c r="BL141" t="str">
        <f ca="1">_xlfn.IFNA(IF(VLOOKUP($BI141,Tabela1[#All],8,FALSE)&lt;&gt;0,VLOOKUP($BI141,Tabela1[#All],8,FALSE),""),"")</f>
        <v/>
      </c>
      <c r="BM141" t="str">
        <f ca="1">_xlfn.IFNA(IF(VLOOKUP($BI141,Tabela1[#All],10,FALSE)&lt;&gt;"0",VLOOKUP($BI141,Tabela1[#All],10,FALSE),""),"")</f>
        <v/>
      </c>
      <c r="BN141" t="str">
        <f t="shared" ca="1" si="505"/>
        <v/>
      </c>
      <c r="BO141" t="str">
        <f t="shared" ca="1" si="506"/>
        <v/>
      </c>
      <c r="BP141" t="str">
        <f t="shared" ca="1" si="507"/>
        <v/>
      </c>
      <c r="BQ141" t="str">
        <f t="shared" ca="1" si="508"/>
        <v/>
      </c>
      <c r="BR141" t="str">
        <f t="shared" ca="1" si="509"/>
        <v/>
      </c>
      <c r="BS141" t="str">
        <f t="shared" ca="1" si="510"/>
        <v/>
      </c>
      <c r="BT141" t="str">
        <f t="shared" ca="1" si="511"/>
        <v/>
      </c>
      <c r="BU141" t="str">
        <f t="shared" ca="1" si="556"/>
        <v/>
      </c>
      <c r="BV141" t="str">
        <f t="shared" ca="1" si="492"/>
        <v/>
      </c>
      <c r="BW141" t="str">
        <f t="shared" ca="1" si="492"/>
        <v/>
      </c>
      <c r="BX141" t="str">
        <f t="shared" ca="1" si="492"/>
        <v/>
      </c>
      <c r="BY141" t="str">
        <f ca="1">_xlfn.IFNA(IF(INDEX('Tabela kolorów'!$A$1:$AP$42,MATCH(BV141,'Tabela kolorów'!$A$1:$AP$1,0),MATCH(BW141,'Tabela kolorów'!$A$1:$A$42,0))=1,"+","-"),"")</f>
        <v/>
      </c>
      <c r="BZ141" s="1" t="str">
        <f ca="1">_xlfn.IFNA(IF(INDEX('Tabela kolorów'!$A$1:$AP$42,MATCH(BV141,'Tabela kolorów'!$A$1:$AP$1,0),MATCH(BX141,'Tabela kolorów'!$A$1:$A$42,0))=1,"+","-"),"")</f>
        <v/>
      </c>
      <c r="CA141" s="1" t="str">
        <f ca="1">_xlfn.IFNA(IF(INDEX('Tabela kolorów'!$A$1:$AP$42,MATCH(BW141,'Tabela kolorów'!$A$1:$AP$1,0),MATCH(BX141,'Tabela kolorów'!$A$1:$A$42,0))=1,"+","-"),"")</f>
        <v/>
      </c>
      <c r="CB141" t="str">
        <f t="shared" ca="1" si="557"/>
        <v/>
      </c>
      <c r="CC141" t="str">
        <f t="shared" ca="1" si="512"/>
        <v/>
      </c>
      <c r="CD141" t="str">
        <f t="shared" ca="1" si="513"/>
        <v/>
      </c>
      <c r="DB141">
        <v>10</v>
      </c>
      <c r="DC141" t="str">
        <f t="shared" ca="1" si="500"/>
        <v/>
      </c>
      <c r="DD141" t="str">
        <f ca="1">_xlfn.IFNA(IF(VLOOKUP($DC141,Tabela1[#All],6,FALSE)&lt;&gt;0,VLOOKUP($DC141,Tabela1[#All],6,FALSE),""),"")</f>
        <v/>
      </c>
      <c r="DE141" t="str">
        <f ca="1">_xlfn.IFNA(IF(VLOOKUP($DC141,Tabela1[#All],7,FALSE)&lt;&gt;0,VLOOKUP($DC141,Tabela1[#All],7,FALSE),""),"")</f>
        <v/>
      </c>
      <c r="DF141" t="str">
        <f ca="1">_xlfn.IFNA(IF(VLOOKUP($DC141,Tabela1[#All],8,FALSE)&lt;&gt;0,VLOOKUP($DC141,Tabela1[#All],8,FALSE),""),"")</f>
        <v/>
      </c>
      <c r="DG141" t="str">
        <f ca="1">_xlfn.IFNA(IF(VLOOKUP($DC141,Tabela1[#All],10,FALSE)&lt;&gt;"0",VLOOKUP($DC141,Tabela1[#All],10,FALSE),""),"")</f>
        <v/>
      </c>
      <c r="DH141" t="str">
        <f t="shared" ca="1" si="514"/>
        <v/>
      </c>
      <c r="DI141" t="str">
        <f t="shared" ca="1" si="515"/>
        <v/>
      </c>
      <c r="DJ141" t="str">
        <f t="shared" ca="1" si="516"/>
        <v/>
      </c>
      <c r="DK141" t="str">
        <f t="shared" ca="1" si="517"/>
        <v/>
      </c>
      <c r="DL141" t="str">
        <f t="shared" ca="1" si="518"/>
        <v/>
      </c>
      <c r="DM141" t="str">
        <f t="shared" ca="1" si="519"/>
        <v/>
      </c>
      <c r="DN141" t="str">
        <f t="shared" ca="1" si="520"/>
        <v/>
      </c>
      <c r="DO141" t="str">
        <f t="shared" ca="1" si="581"/>
        <v/>
      </c>
      <c r="DP141" t="str">
        <f t="shared" ca="1" si="493"/>
        <v/>
      </c>
      <c r="DQ141" t="str">
        <f t="shared" ca="1" si="493"/>
        <v/>
      </c>
      <c r="DR141" t="str">
        <f t="shared" ca="1" si="493"/>
        <v/>
      </c>
      <c r="DS141" t="str">
        <f ca="1">_xlfn.IFNA(IF(INDEX('Tabela kolorów'!$A$1:$AP$42,MATCH(DP141,'Tabela kolorów'!$A$1:$AP$1,0),MATCH(DQ141,'Tabela kolorów'!$A$1:$A$42,0))=1,"+","-"),"")</f>
        <v/>
      </c>
      <c r="DT141" s="1" t="str">
        <f ca="1">_xlfn.IFNA(IF(INDEX('Tabela kolorów'!$A$1:$AP$42,MATCH(DP141,'Tabela kolorów'!$A$1:$AP$1,0),MATCH(DR141,'Tabela kolorów'!$A$1:$A$42,0))=1,"+","-"),"")</f>
        <v/>
      </c>
      <c r="DU141" s="1" t="str">
        <f ca="1">_xlfn.IFNA(IF(INDEX('Tabela kolorów'!$A$1:$AP$42,MATCH(DQ141,'Tabela kolorów'!$A$1:$AP$1,0),MATCH(DR141,'Tabela kolorów'!$A$1:$A$42,0))=1,"+","-"),"")</f>
        <v/>
      </c>
      <c r="DV141" t="str">
        <f t="shared" ca="1" si="558"/>
        <v/>
      </c>
      <c r="DW141" t="str">
        <f t="shared" ca="1" si="521"/>
        <v/>
      </c>
      <c r="DX141" t="str">
        <f t="shared" ca="1" si="522"/>
        <v/>
      </c>
      <c r="EV141">
        <v>10</v>
      </c>
      <c r="EW141" t="str">
        <f t="shared" ca="1" si="501"/>
        <v/>
      </c>
      <c r="EX141" t="str">
        <f ca="1">_xlfn.IFNA(IF(VLOOKUP($EW141,Tabela1[#All],6,FALSE)&lt;&gt;0,VLOOKUP($EW141,Tabela1[#All],6,FALSE),""),"")</f>
        <v/>
      </c>
      <c r="EY141" t="str">
        <f ca="1">_xlfn.IFNA(IF(VLOOKUP($EW141,Tabela1[#All],7,FALSE)&lt;&gt;0,VLOOKUP($EW141,Tabela1[#All],7,FALSE),""),"")</f>
        <v/>
      </c>
      <c r="EZ141" t="str">
        <f ca="1">_xlfn.IFNA(IF(VLOOKUP($EW141,Tabela1[#All],8,FALSE)&lt;&gt;0,VLOOKUP($EW141,Tabela1[#All],8,FALSE),""),"")</f>
        <v/>
      </c>
      <c r="FA141" t="str">
        <f ca="1">_xlfn.IFNA(IF(VLOOKUP($EW141,Tabela1[#All],10,FALSE)&lt;&gt;"0",VLOOKUP($EW141,Tabela1[#All],10,FALSE),""),"")</f>
        <v/>
      </c>
      <c r="FB141" t="str">
        <f t="shared" ca="1" si="523"/>
        <v/>
      </c>
      <c r="FC141" t="str">
        <f t="shared" ca="1" si="524"/>
        <v/>
      </c>
      <c r="FD141" t="str">
        <f t="shared" ca="1" si="525"/>
        <v/>
      </c>
      <c r="FE141" t="str">
        <f t="shared" ca="1" si="526"/>
        <v/>
      </c>
      <c r="FF141" t="str">
        <f t="shared" ca="1" si="527"/>
        <v/>
      </c>
      <c r="FG141" t="str">
        <f t="shared" ca="1" si="528"/>
        <v/>
      </c>
      <c r="FH141" t="str">
        <f t="shared" ca="1" si="529"/>
        <v/>
      </c>
      <c r="FI141" t="str">
        <f t="shared" ca="1" si="559"/>
        <v/>
      </c>
      <c r="FJ141" t="str">
        <f t="shared" ca="1" si="494"/>
        <v/>
      </c>
      <c r="FK141" t="str">
        <f t="shared" ca="1" si="494"/>
        <v/>
      </c>
      <c r="FL141" t="str">
        <f t="shared" ca="1" si="494"/>
        <v/>
      </c>
      <c r="FM141" t="str">
        <f ca="1">_xlfn.IFNA(IF(INDEX('Tabela kolorów'!$A$1:$AP$42,MATCH(FJ141,'Tabela kolorów'!$A$1:$AP$1,0),MATCH(FK141,'Tabela kolorów'!$A$1:$A$42,0))=1,"+","-"),"")</f>
        <v/>
      </c>
      <c r="FN141" s="1" t="str">
        <f ca="1">_xlfn.IFNA(IF(INDEX('Tabela kolorów'!$A$1:$AP$42,MATCH(FJ141,'Tabela kolorów'!$A$1:$AP$1,0),MATCH(FL141,'Tabela kolorów'!$A$1:$A$42,0))=1,"+","-"),"")</f>
        <v/>
      </c>
      <c r="FO141" s="1" t="str">
        <f ca="1">_xlfn.IFNA(IF(INDEX('Tabela kolorów'!$A$1:$AP$42,MATCH(FK141,'Tabela kolorów'!$A$1:$AP$1,0),MATCH(FL141,'Tabela kolorów'!$A$1:$A$42,0))=1,"+","-"),"")</f>
        <v/>
      </c>
      <c r="FP141" t="str">
        <f t="shared" ca="1" si="575"/>
        <v/>
      </c>
      <c r="FQ141" t="str">
        <f t="shared" ca="1" si="530"/>
        <v/>
      </c>
      <c r="FR141" t="str">
        <f t="shared" ca="1" si="531"/>
        <v/>
      </c>
      <c r="GP141">
        <v>10</v>
      </c>
      <c r="GQ141" t="str">
        <f t="shared" ca="1" si="502"/>
        <v/>
      </c>
      <c r="GR141" t="str">
        <f ca="1">_xlfn.IFNA(IF(VLOOKUP($GQ141,Tabela1[#All],6,FALSE)&lt;&gt;0,VLOOKUP($GQ141,Tabela1[#All],6,FALSE),""),"")</f>
        <v/>
      </c>
      <c r="GS141" t="str">
        <f ca="1">_xlfn.IFNA(IF(VLOOKUP($GQ141,Tabela1[#All],7,FALSE)&lt;&gt;0,VLOOKUP($GQ141,Tabela1[#All],7,FALSE),""),"")</f>
        <v/>
      </c>
      <c r="GT141" t="str">
        <f ca="1">_xlfn.IFNA(IF(VLOOKUP($GQ141,Tabela1[#All],8,FALSE)&lt;&gt;0,VLOOKUP($GQ141,Tabela1[#All],8,FALSE),""),"")</f>
        <v/>
      </c>
      <c r="GU141" t="str">
        <f ca="1">_xlfn.IFNA(IF(VLOOKUP($GQ141,Tabela1[#All],10,FALSE)&lt;&gt;"0",VLOOKUP($GQ141,Tabela1[#All],10,FALSE),""),"")</f>
        <v/>
      </c>
      <c r="GV141" t="str">
        <f t="shared" ca="1" si="532"/>
        <v/>
      </c>
      <c r="GW141" t="str">
        <f t="shared" ca="1" si="533"/>
        <v/>
      </c>
      <c r="GX141" t="str">
        <f t="shared" ca="1" si="534"/>
        <v/>
      </c>
      <c r="GY141" t="str">
        <f t="shared" ca="1" si="535"/>
        <v/>
      </c>
      <c r="GZ141" t="str">
        <f t="shared" ca="1" si="536"/>
        <v/>
      </c>
      <c r="HA141" t="str">
        <f t="shared" ca="1" si="537"/>
        <v/>
      </c>
      <c r="HB141" t="str">
        <f t="shared" ca="1" si="538"/>
        <v/>
      </c>
      <c r="HC141" t="str">
        <f t="shared" ca="1" si="560"/>
        <v/>
      </c>
      <c r="HD141" t="str">
        <f t="shared" ca="1" si="495"/>
        <v/>
      </c>
      <c r="HE141" t="str">
        <f t="shared" ca="1" si="495"/>
        <v/>
      </c>
      <c r="HF141" t="str">
        <f t="shared" ca="1" si="495"/>
        <v/>
      </c>
      <c r="HG141" t="str">
        <f ca="1">_xlfn.IFNA(IF(INDEX('Tabela kolorów'!$A$1:$AP$42,MATCH(HD141,'Tabela kolorów'!$A$1:$AP$1,0),MATCH(HE141,'Tabela kolorów'!$A$1:$A$42,0))=1,"+","-"),"")</f>
        <v/>
      </c>
      <c r="HH141" s="1" t="str">
        <f ca="1">_xlfn.IFNA(IF(INDEX('Tabela kolorów'!$A$1:$AP$42,MATCH(HD141,'Tabela kolorów'!$A$1:$AP$1,0),MATCH(HF141,'Tabela kolorów'!$A$1:$A$42,0))=1,"+","-"),"")</f>
        <v/>
      </c>
      <c r="HI141" s="1" t="str">
        <f ca="1">_xlfn.IFNA(IF(INDEX('Tabela kolorów'!$A$1:$AP$42,MATCH(HE141,'Tabela kolorów'!$A$1:$AP$1,0),MATCH(HF141,'Tabela kolorów'!$A$1:$A$42,0))=1,"+","-"),"")</f>
        <v/>
      </c>
      <c r="HJ141" t="str">
        <f t="shared" ca="1" si="576"/>
        <v/>
      </c>
      <c r="HK141" t="str">
        <f t="shared" ca="1" si="539"/>
        <v/>
      </c>
      <c r="HL141" t="str">
        <f t="shared" ca="1" si="540"/>
        <v/>
      </c>
      <c r="IJ141">
        <v>10</v>
      </c>
      <c r="IK141" t="str">
        <f t="shared" ca="1" si="503"/>
        <v/>
      </c>
      <c r="IL141" t="str">
        <f ca="1">_xlfn.IFNA(IF(VLOOKUP($IK141,Tabela1[#All],6,FALSE)&lt;&gt;0,VLOOKUP($IK141,Tabela1[#All],6,FALSE),""),"")</f>
        <v/>
      </c>
      <c r="IM141" t="str">
        <f ca="1">_xlfn.IFNA(IF(VLOOKUP($IK141,Tabela1[#All],7,FALSE)&lt;&gt;0,VLOOKUP($IK141,Tabela1[#All],7,FALSE),""),"")</f>
        <v/>
      </c>
      <c r="IN141" t="str">
        <f ca="1">_xlfn.IFNA(IF(VLOOKUP($IK141,Tabela1[#All],8,FALSE)&lt;&gt;0,VLOOKUP($IK141,Tabela1[#All],8,FALSE),""),"")</f>
        <v/>
      </c>
      <c r="IO141" t="str">
        <f ca="1">_xlfn.IFNA(IF(VLOOKUP($IK141,Tabela1[#All],10,FALSE)&lt;&gt;"0",VLOOKUP($IK141,Tabela1[#All],10,FALSE),""),"")</f>
        <v/>
      </c>
      <c r="IP141" t="str">
        <f t="shared" ca="1" si="541"/>
        <v/>
      </c>
      <c r="IQ141" t="str">
        <f t="shared" ca="1" si="542"/>
        <v/>
      </c>
      <c r="IR141" t="str">
        <f t="shared" ca="1" si="543"/>
        <v/>
      </c>
      <c r="IS141" t="str">
        <f t="shared" ca="1" si="544"/>
        <v/>
      </c>
      <c r="IT141" t="str">
        <f t="shared" ca="1" si="545"/>
        <v/>
      </c>
      <c r="IU141" t="str">
        <f t="shared" ca="1" si="546"/>
        <v/>
      </c>
      <c r="IV141" t="str">
        <f t="shared" ca="1" si="547"/>
        <v/>
      </c>
      <c r="IW141" t="str">
        <f t="shared" ca="1" si="561"/>
        <v/>
      </c>
      <c r="IX141" t="str">
        <f t="shared" ca="1" si="496"/>
        <v/>
      </c>
      <c r="IY141" t="str">
        <f t="shared" ca="1" si="496"/>
        <v/>
      </c>
      <c r="IZ141" t="str">
        <f t="shared" ca="1" si="496"/>
        <v/>
      </c>
      <c r="JA141" t="str">
        <f ca="1">_xlfn.IFNA(IF(INDEX('Tabela kolorów'!$A$1:$AP$42,MATCH(IX141,'Tabela kolorów'!$A$1:$AP$1,0),MATCH(IY141,'Tabela kolorów'!$A$1:$A$42,0))=1,"+","-"),"")</f>
        <v/>
      </c>
      <c r="JB141" s="1" t="str">
        <f ca="1">_xlfn.IFNA(IF(INDEX('Tabela kolorów'!$A$1:$AP$42,MATCH(IX141,'Tabela kolorów'!$A$1:$AP$1,0),MATCH(IZ141,'Tabela kolorów'!$A$1:$A$42,0))=1,"+","-"),"")</f>
        <v/>
      </c>
      <c r="JC141" s="1" t="str">
        <f ca="1">_xlfn.IFNA(IF(INDEX('Tabela kolorów'!$A$1:$AP$42,MATCH(IY141,'Tabela kolorów'!$A$1:$AP$1,0),MATCH(IZ141,'Tabela kolorów'!$A$1:$A$42,0))=1,"+","-"),"")</f>
        <v/>
      </c>
      <c r="JD141" t="str">
        <f t="shared" ca="1" si="577"/>
        <v/>
      </c>
      <c r="JE141" t="str">
        <f t="shared" ca="1" si="548"/>
        <v/>
      </c>
      <c r="JF141" t="str">
        <f t="shared" ca="1" si="549"/>
        <v/>
      </c>
      <c r="KD141">
        <v>10</v>
      </c>
      <c r="KE141" t="str">
        <f t="shared" ca="1" si="504"/>
        <v/>
      </c>
      <c r="KF141" t="str">
        <f ca="1">_xlfn.IFNA(IF(VLOOKUP($KE141,Tabela1[#All],6,FALSE)&lt;&gt;0,VLOOKUP($KE141,Tabela1[#All],6,FALSE),""),"")</f>
        <v/>
      </c>
      <c r="KG141" t="str">
        <f ca="1">_xlfn.IFNA(IF(VLOOKUP($KE141,Tabela1[#All],7,FALSE)&lt;&gt;0,VLOOKUP($KE141,Tabela1[#All],7,FALSE),""),"")</f>
        <v/>
      </c>
      <c r="KH141" t="str">
        <f ca="1">_xlfn.IFNA(IF(VLOOKUP($KE141,Tabela1[#All],8,FALSE)&lt;&gt;0,VLOOKUP($KE141,Tabela1[#All],8,FALSE),""),"")</f>
        <v/>
      </c>
      <c r="KI141" t="str">
        <f ca="1">_xlfn.IFNA(IF(VLOOKUP($KE141,Tabela1[#All],10,FALSE)&lt;&gt;"0",VLOOKUP($KE141,Tabela1[#All],10,FALSE),""),"")</f>
        <v/>
      </c>
      <c r="KJ141" t="str">
        <f t="shared" ca="1" si="562"/>
        <v/>
      </c>
      <c r="KK141" t="str">
        <f t="shared" ca="1" si="563"/>
        <v/>
      </c>
      <c r="KL141" t="str">
        <f t="shared" ca="1" si="564"/>
        <v/>
      </c>
      <c r="KM141" t="str">
        <f t="shared" ca="1" si="550"/>
        <v/>
      </c>
      <c r="KN141" t="str">
        <f t="shared" ca="1" si="551"/>
        <v/>
      </c>
      <c r="KO141" t="str">
        <f t="shared" ca="1" si="552"/>
        <v/>
      </c>
      <c r="KP141" t="str">
        <f t="shared" ca="1" si="553"/>
        <v/>
      </c>
      <c r="KQ141" t="str">
        <f t="shared" ca="1" si="565"/>
        <v/>
      </c>
      <c r="KR141" t="str">
        <f t="shared" ca="1" si="497"/>
        <v/>
      </c>
      <c r="KS141" t="str">
        <f t="shared" ca="1" si="497"/>
        <v/>
      </c>
      <c r="KT141" t="str">
        <f t="shared" ca="1" si="497"/>
        <v/>
      </c>
      <c r="KU141" t="str">
        <f ca="1">_xlfn.IFNA(IF(INDEX('Tabela kolorów'!$A$1:$AP$42,MATCH(KR141,'Tabela kolorów'!$A$1:$AP$1,0),MATCH(KS141,'Tabela kolorów'!$A$1:$A$42,0))=1,"+","-"),"")</f>
        <v/>
      </c>
      <c r="KV141" s="1" t="str">
        <f ca="1">_xlfn.IFNA(IF(INDEX('Tabela kolorów'!$A$1:$AP$42,MATCH(KR141,'Tabela kolorów'!$A$1:$AP$1,0),MATCH(KT141,'Tabela kolorów'!$A$1:$A$42,0))=1,"+","-"),"")</f>
        <v/>
      </c>
      <c r="KW141" s="1" t="str">
        <f ca="1">_xlfn.IFNA(IF(INDEX('Tabela kolorów'!$A$1:$AP$42,MATCH(KS141,'Tabela kolorów'!$A$1:$AP$1,0),MATCH(KT141,'Tabela kolorów'!$A$1:$A$42,0))=1,"+","-"),"")</f>
        <v/>
      </c>
      <c r="KX141" t="str">
        <f t="shared" ca="1" si="580"/>
        <v/>
      </c>
      <c r="KY141" t="str">
        <f t="shared" ca="1" si="554"/>
        <v/>
      </c>
      <c r="KZ141" t="str">
        <f t="shared" ca="1" si="555"/>
        <v/>
      </c>
    </row>
    <row r="142" spans="12:312" x14ac:dyDescent="0.3">
      <c r="L142" s="679">
        <v>9</v>
      </c>
      <c r="N142" s="672" t="str">
        <f>_xlfn.IFNA(IF(VLOOKUP($M142,Tabela1[#All],6,FALSE)&lt;&gt;0,VLOOKUP($M142,Tabela1[#All],6,FALSE),""),"")</f>
        <v/>
      </c>
      <c r="O142" s="672" t="str">
        <f>_xlfn.IFNA(IF(VLOOKUP($M142,Tabela1[#All],7,FALSE)&lt;&gt;0,VLOOKUP($M142,Tabela1[#All],7,FALSE),""),"")</f>
        <v/>
      </c>
      <c r="P142" s="672" t="str">
        <f>_xlfn.IFNA(IF(VLOOKUP($M142,Tabela1[#All],8,FALSE)&lt;&gt;0,VLOOKUP($M142,Tabela1[#All],8,FALSE),""),"")</f>
        <v/>
      </c>
      <c r="Q142" s="684" t="str">
        <f>_xlfn.IFNA(IF(VLOOKUP($M142,Tabela1[#All],10,FALSE)&lt;&gt;"0",VLOOKUP($M142,Tabela1[#All],10,FALSE),""),"")</f>
        <v/>
      </c>
      <c r="R142" s="686" t="str">
        <f t="shared" si="566"/>
        <v/>
      </c>
      <c r="S142" s="672" t="str">
        <f t="shared" si="567"/>
        <v/>
      </c>
      <c r="T142" s="672" t="str">
        <f t="shared" si="568"/>
        <v/>
      </c>
      <c r="U142" s="672" t="str">
        <f t="shared" si="569"/>
        <v/>
      </c>
      <c r="V142" s="672" t="str">
        <f t="shared" si="570"/>
        <v/>
      </c>
      <c r="W142" s="672" t="str">
        <f t="shared" si="571"/>
        <v/>
      </c>
      <c r="X142" s="687" t="str">
        <f t="shared" si="572"/>
        <v/>
      </c>
      <c r="Y142" s="686" t="str">
        <f t="shared" si="578"/>
        <v/>
      </c>
      <c r="Z142" s="672" t="str">
        <f t="shared" si="498"/>
        <v/>
      </c>
      <c r="AA142" s="672" t="str">
        <f t="shared" si="498"/>
        <v/>
      </c>
      <c r="AB142" s="679" t="str">
        <f t="shared" si="498"/>
        <v/>
      </c>
      <c r="AC142" s="685" t="str">
        <f>_xlfn.IFNA(IF(INDEX('Tabela kolorów'!$A$1:$AP$42,MATCH(Z142,'Tabela kolorów'!$A$1:$AP$1,0),MATCH(AA142,'Tabela kolorów'!$A$1:$A$42,0))=1,"+","-"),"")</f>
        <v/>
      </c>
      <c r="AD142" s="10" t="str">
        <f>_xlfn.IFNA(IF(INDEX('Tabela kolorów'!$A$1:$AP$42,MATCH(Z142,'Tabela kolorów'!$A$1:$AP$1,0),MATCH(AB142,'Tabela kolorów'!$A$1:$A$42,0))=1,"+","-"),"")</f>
        <v/>
      </c>
      <c r="AE142" s="10" t="str">
        <f>_xlfn.IFNA(IF(INDEX('Tabela kolorów'!$A$1:$AP$42,MATCH(AA142,'Tabela kolorów'!$A$1:$AP$1,0),MATCH(AB142,'Tabela kolorów'!$A$1:$A$42,0))=1,"+","-"),"")</f>
        <v/>
      </c>
      <c r="AF142" s="679" t="str">
        <f t="shared" si="579"/>
        <v/>
      </c>
      <c r="AG142" s="688" t="str">
        <f t="shared" si="573"/>
        <v/>
      </c>
      <c r="AH142" s="701" t="str">
        <f t="shared" si="574"/>
        <v/>
      </c>
      <c r="BG142" s="392"/>
      <c r="BH142">
        <v>11</v>
      </c>
      <c r="BI142" t="str">
        <f t="shared" ca="1" si="499"/>
        <v/>
      </c>
      <c r="BJ142" t="str">
        <f ca="1">_xlfn.IFNA(IF(VLOOKUP($BI142,Tabela1[#All],6,FALSE)&lt;&gt;0,VLOOKUP($BI142,Tabela1[#All],6,FALSE),""),"")</f>
        <v/>
      </c>
      <c r="BK142" t="str">
        <f ca="1">_xlfn.IFNA(IF(VLOOKUP($BI142,Tabela1[#All],7,FALSE)&lt;&gt;0,VLOOKUP($BI142,Tabela1[#All],7,FALSE),""),"")</f>
        <v/>
      </c>
      <c r="BL142" t="str">
        <f ca="1">_xlfn.IFNA(IF(VLOOKUP($BI142,Tabela1[#All],8,FALSE)&lt;&gt;0,VLOOKUP($BI142,Tabela1[#All],8,FALSE),""),"")</f>
        <v/>
      </c>
      <c r="BM142" t="str">
        <f ca="1">_xlfn.IFNA(IF(VLOOKUP($BI142,Tabela1[#All],10,FALSE)&lt;&gt;"0",VLOOKUP($BI142,Tabela1[#All],10,FALSE),""),"")</f>
        <v/>
      </c>
      <c r="BN142" t="str">
        <f t="shared" ca="1" si="505"/>
        <v/>
      </c>
      <c r="BO142" t="str">
        <f t="shared" ca="1" si="506"/>
        <v/>
      </c>
      <c r="BP142" t="str">
        <f t="shared" ca="1" si="507"/>
        <v/>
      </c>
      <c r="BQ142" t="str">
        <f t="shared" ca="1" si="508"/>
        <v/>
      </c>
      <c r="BR142" t="str">
        <f t="shared" ca="1" si="509"/>
        <v/>
      </c>
      <c r="BS142" t="str">
        <f t="shared" ca="1" si="510"/>
        <v/>
      </c>
      <c r="BT142" t="str">
        <f t="shared" ca="1" si="511"/>
        <v/>
      </c>
      <c r="BU142" t="str">
        <f t="shared" ca="1" si="556"/>
        <v/>
      </c>
      <c r="BV142" t="str">
        <f t="shared" ca="1" si="492"/>
        <v/>
      </c>
      <c r="BW142" t="str">
        <f t="shared" ca="1" si="492"/>
        <v/>
      </c>
      <c r="BX142" t="str">
        <f t="shared" ca="1" si="492"/>
        <v/>
      </c>
      <c r="BY142" t="str">
        <f ca="1">_xlfn.IFNA(IF(INDEX('Tabela kolorów'!$A$1:$AP$42,MATCH(BV142,'Tabela kolorów'!$A$1:$AP$1,0),MATCH(BW142,'Tabela kolorów'!$A$1:$A$42,0))=1,"+","-"),"")</f>
        <v/>
      </c>
      <c r="BZ142" s="1" t="str">
        <f ca="1">_xlfn.IFNA(IF(INDEX('Tabela kolorów'!$A$1:$AP$42,MATCH(BV142,'Tabela kolorów'!$A$1:$AP$1,0),MATCH(BX142,'Tabela kolorów'!$A$1:$A$42,0))=1,"+","-"),"")</f>
        <v/>
      </c>
      <c r="CA142" s="1" t="str">
        <f ca="1">_xlfn.IFNA(IF(INDEX('Tabela kolorów'!$A$1:$AP$42,MATCH(BW142,'Tabela kolorów'!$A$1:$AP$1,0),MATCH(BX142,'Tabela kolorów'!$A$1:$A$42,0))=1,"+","-"),"")</f>
        <v/>
      </c>
      <c r="CB142" t="str">
        <f t="shared" ca="1" si="557"/>
        <v/>
      </c>
      <c r="CC142" t="str">
        <f t="shared" ca="1" si="512"/>
        <v/>
      </c>
      <c r="CD142" t="str">
        <f t="shared" ca="1" si="513"/>
        <v/>
      </c>
      <c r="DB142">
        <v>11</v>
      </c>
      <c r="DC142" t="str">
        <f t="shared" ca="1" si="500"/>
        <v/>
      </c>
      <c r="DD142" t="str">
        <f ca="1">_xlfn.IFNA(IF(VLOOKUP($DC142,Tabela1[#All],6,FALSE)&lt;&gt;0,VLOOKUP($DC142,Tabela1[#All],6,FALSE),""),"")</f>
        <v/>
      </c>
      <c r="DE142" t="str">
        <f ca="1">_xlfn.IFNA(IF(VLOOKUP($DC142,Tabela1[#All],7,FALSE)&lt;&gt;0,VLOOKUP($DC142,Tabela1[#All],7,FALSE),""),"")</f>
        <v/>
      </c>
      <c r="DF142" t="str">
        <f ca="1">_xlfn.IFNA(IF(VLOOKUP($DC142,Tabela1[#All],8,FALSE)&lt;&gt;0,VLOOKUP($DC142,Tabela1[#All],8,FALSE),""),"")</f>
        <v/>
      </c>
      <c r="DG142" t="str">
        <f ca="1">_xlfn.IFNA(IF(VLOOKUP($DC142,Tabela1[#All],10,FALSE)&lt;&gt;"0",VLOOKUP($DC142,Tabela1[#All],10,FALSE),""),"")</f>
        <v/>
      </c>
      <c r="DH142" t="str">
        <f t="shared" ca="1" si="514"/>
        <v/>
      </c>
      <c r="DI142" t="str">
        <f t="shared" ca="1" si="515"/>
        <v/>
      </c>
      <c r="DJ142" t="str">
        <f t="shared" ca="1" si="516"/>
        <v/>
      </c>
      <c r="DK142" t="str">
        <f t="shared" ca="1" si="517"/>
        <v/>
      </c>
      <c r="DL142" t="str">
        <f t="shared" ca="1" si="518"/>
        <v/>
      </c>
      <c r="DM142" t="str">
        <f t="shared" ca="1" si="519"/>
        <v/>
      </c>
      <c r="DN142" t="str">
        <f t="shared" ca="1" si="520"/>
        <v/>
      </c>
      <c r="DO142" t="str">
        <f t="shared" ca="1" si="581"/>
        <v/>
      </c>
      <c r="DP142" t="str">
        <f t="shared" ca="1" si="493"/>
        <v/>
      </c>
      <c r="DQ142" t="str">
        <f t="shared" ca="1" si="493"/>
        <v/>
      </c>
      <c r="DR142" t="str">
        <f t="shared" ca="1" si="493"/>
        <v/>
      </c>
      <c r="DS142" t="str">
        <f ca="1">_xlfn.IFNA(IF(INDEX('Tabela kolorów'!$A$1:$AP$42,MATCH(DP142,'Tabela kolorów'!$A$1:$AP$1,0),MATCH(DQ142,'Tabela kolorów'!$A$1:$A$42,0))=1,"+","-"),"")</f>
        <v/>
      </c>
      <c r="DT142" s="1" t="str">
        <f ca="1">_xlfn.IFNA(IF(INDEX('Tabela kolorów'!$A$1:$AP$42,MATCH(DP142,'Tabela kolorów'!$A$1:$AP$1,0),MATCH(DR142,'Tabela kolorów'!$A$1:$A$42,0))=1,"+","-"),"")</f>
        <v/>
      </c>
      <c r="DU142" s="1" t="str">
        <f ca="1">_xlfn.IFNA(IF(INDEX('Tabela kolorów'!$A$1:$AP$42,MATCH(DQ142,'Tabela kolorów'!$A$1:$AP$1,0),MATCH(DR142,'Tabela kolorów'!$A$1:$A$42,0))=1,"+","-"),"")</f>
        <v/>
      </c>
      <c r="DV142" t="str">
        <f t="shared" ca="1" si="558"/>
        <v/>
      </c>
      <c r="DW142" t="str">
        <f t="shared" ca="1" si="521"/>
        <v/>
      </c>
      <c r="DX142" t="str">
        <f t="shared" ca="1" si="522"/>
        <v/>
      </c>
      <c r="EV142">
        <v>11</v>
      </c>
      <c r="EW142" t="str">
        <f t="shared" ca="1" si="501"/>
        <v/>
      </c>
      <c r="EX142" t="str">
        <f ca="1">_xlfn.IFNA(IF(VLOOKUP($EW142,Tabela1[#All],6,FALSE)&lt;&gt;0,VLOOKUP($EW142,Tabela1[#All],6,FALSE),""),"")</f>
        <v/>
      </c>
      <c r="EY142" t="str">
        <f ca="1">_xlfn.IFNA(IF(VLOOKUP($EW142,Tabela1[#All],7,FALSE)&lt;&gt;0,VLOOKUP($EW142,Tabela1[#All],7,FALSE),""),"")</f>
        <v/>
      </c>
      <c r="EZ142" t="str">
        <f ca="1">_xlfn.IFNA(IF(VLOOKUP($EW142,Tabela1[#All],8,FALSE)&lt;&gt;0,VLOOKUP($EW142,Tabela1[#All],8,FALSE),""),"")</f>
        <v/>
      </c>
      <c r="FA142" t="str">
        <f ca="1">_xlfn.IFNA(IF(VLOOKUP($EW142,Tabela1[#All],10,FALSE)&lt;&gt;"0",VLOOKUP($EW142,Tabela1[#All],10,FALSE),""),"")</f>
        <v/>
      </c>
      <c r="FB142" t="str">
        <f t="shared" ca="1" si="523"/>
        <v/>
      </c>
      <c r="FC142" t="str">
        <f t="shared" ca="1" si="524"/>
        <v/>
      </c>
      <c r="FD142" t="str">
        <f t="shared" ca="1" si="525"/>
        <v/>
      </c>
      <c r="FE142" t="str">
        <f t="shared" ca="1" si="526"/>
        <v/>
      </c>
      <c r="FF142" t="str">
        <f t="shared" ca="1" si="527"/>
        <v/>
      </c>
      <c r="FG142" t="str">
        <f t="shared" ca="1" si="528"/>
        <v/>
      </c>
      <c r="FH142" t="str">
        <f t="shared" ca="1" si="529"/>
        <v/>
      </c>
      <c r="FI142" t="str">
        <f t="shared" ca="1" si="559"/>
        <v/>
      </c>
      <c r="FJ142" t="str">
        <f t="shared" ca="1" si="494"/>
        <v/>
      </c>
      <c r="FK142" t="str">
        <f t="shared" ca="1" si="494"/>
        <v/>
      </c>
      <c r="FL142" t="str">
        <f t="shared" ca="1" si="494"/>
        <v/>
      </c>
      <c r="FM142" t="str">
        <f ca="1">_xlfn.IFNA(IF(INDEX('Tabela kolorów'!$A$1:$AP$42,MATCH(FJ142,'Tabela kolorów'!$A$1:$AP$1,0),MATCH(FK142,'Tabela kolorów'!$A$1:$A$42,0))=1,"+","-"),"")</f>
        <v/>
      </c>
      <c r="FN142" s="1" t="str">
        <f ca="1">_xlfn.IFNA(IF(INDEX('Tabela kolorów'!$A$1:$AP$42,MATCH(FJ142,'Tabela kolorów'!$A$1:$AP$1,0),MATCH(FL142,'Tabela kolorów'!$A$1:$A$42,0))=1,"+","-"),"")</f>
        <v/>
      </c>
      <c r="FO142" s="1" t="str">
        <f ca="1">_xlfn.IFNA(IF(INDEX('Tabela kolorów'!$A$1:$AP$42,MATCH(FK142,'Tabela kolorów'!$A$1:$AP$1,0),MATCH(FL142,'Tabela kolorów'!$A$1:$A$42,0))=1,"+","-"),"")</f>
        <v/>
      </c>
      <c r="FP142" t="str">
        <f t="shared" ca="1" si="575"/>
        <v/>
      </c>
      <c r="FQ142" t="str">
        <f t="shared" ca="1" si="530"/>
        <v/>
      </c>
      <c r="FR142" t="str">
        <f t="shared" ca="1" si="531"/>
        <v/>
      </c>
      <c r="GP142">
        <v>11</v>
      </c>
      <c r="GQ142" t="str">
        <f t="shared" ca="1" si="502"/>
        <v/>
      </c>
      <c r="GR142" t="str">
        <f ca="1">_xlfn.IFNA(IF(VLOOKUP($GQ142,Tabela1[#All],6,FALSE)&lt;&gt;0,VLOOKUP($GQ142,Tabela1[#All],6,FALSE),""),"")</f>
        <v/>
      </c>
      <c r="GS142" t="str">
        <f ca="1">_xlfn.IFNA(IF(VLOOKUP($GQ142,Tabela1[#All],7,FALSE)&lt;&gt;0,VLOOKUP($GQ142,Tabela1[#All],7,FALSE),""),"")</f>
        <v/>
      </c>
      <c r="GT142" t="str">
        <f ca="1">_xlfn.IFNA(IF(VLOOKUP($GQ142,Tabela1[#All],8,FALSE)&lt;&gt;0,VLOOKUP($GQ142,Tabela1[#All],8,FALSE),""),"")</f>
        <v/>
      </c>
      <c r="GU142" t="str">
        <f ca="1">_xlfn.IFNA(IF(VLOOKUP($GQ142,Tabela1[#All],10,FALSE)&lt;&gt;"0",VLOOKUP($GQ142,Tabela1[#All],10,FALSE),""),"")</f>
        <v/>
      </c>
      <c r="GV142" t="str">
        <f t="shared" ca="1" si="532"/>
        <v/>
      </c>
      <c r="GW142" t="str">
        <f t="shared" ca="1" si="533"/>
        <v/>
      </c>
      <c r="GX142" t="str">
        <f t="shared" ca="1" si="534"/>
        <v/>
      </c>
      <c r="GY142" t="str">
        <f t="shared" ca="1" si="535"/>
        <v/>
      </c>
      <c r="GZ142" t="str">
        <f t="shared" ca="1" si="536"/>
        <v/>
      </c>
      <c r="HA142" t="str">
        <f t="shared" ca="1" si="537"/>
        <v/>
      </c>
      <c r="HB142" t="str">
        <f t="shared" ca="1" si="538"/>
        <v/>
      </c>
      <c r="HC142" t="str">
        <f t="shared" ca="1" si="560"/>
        <v/>
      </c>
      <c r="HD142" t="str">
        <f t="shared" ca="1" si="495"/>
        <v/>
      </c>
      <c r="HE142" t="str">
        <f t="shared" ca="1" si="495"/>
        <v/>
      </c>
      <c r="HF142" t="str">
        <f t="shared" ca="1" si="495"/>
        <v/>
      </c>
      <c r="HG142" t="str">
        <f ca="1">_xlfn.IFNA(IF(INDEX('Tabela kolorów'!$A$1:$AP$42,MATCH(HD142,'Tabela kolorów'!$A$1:$AP$1,0),MATCH(HE142,'Tabela kolorów'!$A$1:$A$42,0))=1,"+","-"),"")</f>
        <v/>
      </c>
      <c r="HH142" s="1" t="str">
        <f ca="1">_xlfn.IFNA(IF(INDEX('Tabela kolorów'!$A$1:$AP$42,MATCH(HD142,'Tabela kolorów'!$A$1:$AP$1,0),MATCH(HF142,'Tabela kolorów'!$A$1:$A$42,0))=1,"+","-"),"")</f>
        <v/>
      </c>
      <c r="HI142" s="1" t="str">
        <f ca="1">_xlfn.IFNA(IF(INDEX('Tabela kolorów'!$A$1:$AP$42,MATCH(HE142,'Tabela kolorów'!$A$1:$AP$1,0),MATCH(HF142,'Tabela kolorów'!$A$1:$A$42,0))=1,"+","-"),"")</f>
        <v/>
      </c>
      <c r="HJ142" t="str">
        <f t="shared" ca="1" si="576"/>
        <v/>
      </c>
      <c r="HK142" t="str">
        <f t="shared" ca="1" si="539"/>
        <v/>
      </c>
      <c r="HL142" t="str">
        <f t="shared" ca="1" si="540"/>
        <v/>
      </c>
      <c r="IJ142">
        <v>11</v>
      </c>
      <c r="IK142" t="str">
        <f t="shared" ca="1" si="503"/>
        <v/>
      </c>
      <c r="IL142" t="str">
        <f ca="1">_xlfn.IFNA(IF(VLOOKUP($IK142,Tabela1[#All],6,FALSE)&lt;&gt;0,VLOOKUP($IK142,Tabela1[#All],6,FALSE),""),"")</f>
        <v/>
      </c>
      <c r="IM142" t="str">
        <f ca="1">_xlfn.IFNA(IF(VLOOKUP($IK142,Tabela1[#All],7,FALSE)&lt;&gt;0,VLOOKUP($IK142,Tabela1[#All],7,FALSE),""),"")</f>
        <v/>
      </c>
      <c r="IN142" t="str">
        <f ca="1">_xlfn.IFNA(IF(VLOOKUP($IK142,Tabela1[#All],8,FALSE)&lt;&gt;0,VLOOKUP($IK142,Tabela1[#All],8,FALSE),""),"")</f>
        <v/>
      </c>
      <c r="IO142" t="str">
        <f ca="1">_xlfn.IFNA(IF(VLOOKUP($IK142,Tabela1[#All],10,FALSE)&lt;&gt;"0",VLOOKUP($IK142,Tabela1[#All],10,FALSE),""),"")</f>
        <v/>
      </c>
      <c r="IP142" t="str">
        <f t="shared" ca="1" si="541"/>
        <v/>
      </c>
      <c r="IQ142" t="str">
        <f t="shared" ca="1" si="542"/>
        <v/>
      </c>
      <c r="IR142" t="str">
        <f t="shared" ca="1" si="543"/>
        <v/>
      </c>
      <c r="IS142" t="str">
        <f t="shared" ca="1" si="544"/>
        <v/>
      </c>
      <c r="IT142" t="str">
        <f t="shared" ca="1" si="545"/>
        <v/>
      </c>
      <c r="IU142" t="str">
        <f t="shared" ca="1" si="546"/>
        <v/>
      </c>
      <c r="IV142" t="str">
        <f t="shared" ca="1" si="547"/>
        <v/>
      </c>
      <c r="IW142" t="str">
        <f t="shared" ca="1" si="561"/>
        <v/>
      </c>
      <c r="IX142" t="str">
        <f t="shared" ca="1" si="496"/>
        <v/>
      </c>
      <c r="IY142" t="str">
        <f t="shared" ca="1" si="496"/>
        <v/>
      </c>
      <c r="IZ142" t="str">
        <f t="shared" ca="1" si="496"/>
        <v/>
      </c>
      <c r="JA142" t="str">
        <f ca="1">_xlfn.IFNA(IF(INDEX('Tabela kolorów'!$A$1:$AP$42,MATCH(IX142,'Tabela kolorów'!$A$1:$AP$1,0),MATCH(IY142,'Tabela kolorów'!$A$1:$A$42,0))=1,"+","-"),"")</f>
        <v/>
      </c>
      <c r="JB142" s="1" t="str">
        <f ca="1">_xlfn.IFNA(IF(INDEX('Tabela kolorów'!$A$1:$AP$42,MATCH(IX142,'Tabela kolorów'!$A$1:$AP$1,0),MATCH(IZ142,'Tabela kolorów'!$A$1:$A$42,0))=1,"+","-"),"")</f>
        <v/>
      </c>
      <c r="JC142" s="1" t="str">
        <f ca="1">_xlfn.IFNA(IF(INDEX('Tabela kolorów'!$A$1:$AP$42,MATCH(IY142,'Tabela kolorów'!$A$1:$AP$1,0),MATCH(IZ142,'Tabela kolorów'!$A$1:$A$42,0))=1,"+","-"),"")</f>
        <v/>
      </c>
      <c r="JD142" t="str">
        <f t="shared" ca="1" si="577"/>
        <v/>
      </c>
      <c r="JE142" t="str">
        <f t="shared" ca="1" si="548"/>
        <v/>
      </c>
      <c r="JF142" t="str">
        <f t="shared" ca="1" si="549"/>
        <v/>
      </c>
      <c r="KD142">
        <v>11</v>
      </c>
      <c r="KE142" t="str">
        <f t="shared" ca="1" si="504"/>
        <v/>
      </c>
      <c r="KF142" t="str">
        <f ca="1">_xlfn.IFNA(IF(VLOOKUP($KE142,Tabela1[#All],6,FALSE)&lt;&gt;0,VLOOKUP($KE142,Tabela1[#All],6,FALSE),""),"")</f>
        <v/>
      </c>
      <c r="KG142" t="str">
        <f ca="1">_xlfn.IFNA(IF(VLOOKUP($KE142,Tabela1[#All],7,FALSE)&lt;&gt;0,VLOOKUP($KE142,Tabela1[#All],7,FALSE),""),"")</f>
        <v/>
      </c>
      <c r="KH142" t="str">
        <f ca="1">_xlfn.IFNA(IF(VLOOKUP($KE142,Tabela1[#All],8,FALSE)&lt;&gt;0,VLOOKUP($KE142,Tabela1[#All],8,FALSE),""),"")</f>
        <v/>
      </c>
      <c r="KI142" t="str">
        <f ca="1">_xlfn.IFNA(IF(VLOOKUP($KE142,Tabela1[#All],10,FALSE)&lt;&gt;"0",VLOOKUP($KE142,Tabela1[#All],10,FALSE),""),"")</f>
        <v/>
      </c>
      <c r="KJ142" t="str">
        <f t="shared" ca="1" si="562"/>
        <v/>
      </c>
      <c r="KK142" t="str">
        <f t="shared" ca="1" si="563"/>
        <v/>
      </c>
      <c r="KL142" t="str">
        <f t="shared" ca="1" si="564"/>
        <v/>
      </c>
      <c r="KM142" t="str">
        <f t="shared" ca="1" si="550"/>
        <v/>
      </c>
      <c r="KN142" t="str">
        <f t="shared" ca="1" si="551"/>
        <v/>
      </c>
      <c r="KO142" t="str">
        <f t="shared" ca="1" si="552"/>
        <v/>
      </c>
      <c r="KP142" t="str">
        <f t="shared" ca="1" si="553"/>
        <v/>
      </c>
      <c r="KQ142" t="str">
        <f t="shared" ca="1" si="565"/>
        <v/>
      </c>
      <c r="KR142" t="str">
        <f t="shared" ca="1" si="497"/>
        <v/>
      </c>
      <c r="KS142" t="str">
        <f t="shared" ca="1" si="497"/>
        <v/>
      </c>
      <c r="KT142" t="str">
        <f t="shared" ca="1" si="497"/>
        <v/>
      </c>
      <c r="KU142" t="str">
        <f ca="1">_xlfn.IFNA(IF(INDEX('Tabela kolorów'!$A$1:$AP$42,MATCH(KR142,'Tabela kolorów'!$A$1:$AP$1,0),MATCH(KS142,'Tabela kolorów'!$A$1:$A$42,0))=1,"+","-"),"")</f>
        <v/>
      </c>
      <c r="KV142" s="1" t="str">
        <f ca="1">_xlfn.IFNA(IF(INDEX('Tabela kolorów'!$A$1:$AP$42,MATCH(KR142,'Tabela kolorów'!$A$1:$AP$1,0),MATCH(KT142,'Tabela kolorów'!$A$1:$A$42,0))=1,"+","-"),"")</f>
        <v/>
      </c>
      <c r="KW142" s="1" t="str">
        <f ca="1">_xlfn.IFNA(IF(INDEX('Tabela kolorów'!$A$1:$AP$42,MATCH(KS142,'Tabela kolorów'!$A$1:$AP$1,0),MATCH(KT142,'Tabela kolorów'!$A$1:$A$42,0))=1,"+","-"),"")</f>
        <v/>
      </c>
      <c r="KX142" t="str">
        <f t="shared" ca="1" si="580"/>
        <v/>
      </c>
      <c r="KY142" t="str">
        <f t="shared" ca="1" si="554"/>
        <v/>
      </c>
      <c r="KZ142" t="str">
        <f t="shared" ca="1" si="555"/>
        <v/>
      </c>
    </row>
    <row r="143" spans="12:312" x14ac:dyDescent="0.3">
      <c r="L143" s="679">
        <v>10</v>
      </c>
      <c r="N143" s="672" t="str">
        <f>_xlfn.IFNA(IF(VLOOKUP($M143,Tabela1[#All],6,FALSE)&lt;&gt;0,VLOOKUP($M143,Tabela1[#All],6,FALSE),""),"")</f>
        <v/>
      </c>
      <c r="O143" s="672" t="str">
        <f>_xlfn.IFNA(IF(VLOOKUP($M143,Tabela1[#All],7,FALSE)&lt;&gt;0,VLOOKUP($M143,Tabela1[#All],7,FALSE),""),"")</f>
        <v/>
      </c>
      <c r="P143" s="672" t="str">
        <f>_xlfn.IFNA(IF(VLOOKUP($M143,Tabela1[#All],8,FALSE)&lt;&gt;0,VLOOKUP($M143,Tabela1[#All],8,FALSE),""),"")</f>
        <v/>
      </c>
      <c r="Q143" s="684" t="str">
        <f>_xlfn.IFNA(IF(VLOOKUP($M143,Tabela1[#All],10,FALSE)&lt;&gt;"0",VLOOKUP($M143,Tabela1[#All],10,FALSE),""),"")</f>
        <v/>
      </c>
      <c r="R143" s="686" t="str">
        <f t="shared" si="566"/>
        <v/>
      </c>
      <c r="S143" s="672" t="str">
        <f t="shared" si="567"/>
        <v/>
      </c>
      <c r="T143" s="672" t="str">
        <f t="shared" si="568"/>
        <v/>
      </c>
      <c r="U143" s="672" t="str">
        <f t="shared" si="569"/>
        <v/>
      </c>
      <c r="V143" s="672" t="str">
        <f t="shared" si="570"/>
        <v/>
      </c>
      <c r="W143" s="672" t="str">
        <f t="shared" si="571"/>
        <v/>
      </c>
      <c r="X143" s="687" t="str">
        <f t="shared" si="572"/>
        <v/>
      </c>
      <c r="Y143" s="686" t="str">
        <f t="shared" si="578"/>
        <v/>
      </c>
      <c r="Z143" s="672" t="str">
        <f t="shared" si="498"/>
        <v/>
      </c>
      <c r="AA143" s="672" t="str">
        <f t="shared" si="498"/>
        <v/>
      </c>
      <c r="AB143" s="679" t="str">
        <f t="shared" si="498"/>
        <v/>
      </c>
      <c r="AC143" s="685" t="str">
        <f>_xlfn.IFNA(IF(INDEX('Tabela kolorów'!$A$1:$AP$42,MATCH(Z143,'Tabela kolorów'!$A$1:$AP$1,0),MATCH(AA143,'Tabela kolorów'!$A$1:$A$42,0))=1,"+","-"),"")</f>
        <v/>
      </c>
      <c r="AD143" s="10" t="str">
        <f>_xlfn.IFNA(IF(INDEX('Tabela kolorów'!$A$1:$AP$42,MATCH(Z143,'Tabela kolorów'!$A$1:$AP$1,0),MATCH(AB143,'Tabela kolorów'!$A$1:$A$42,0))=1,"+","-"),"")</f>
        <v/>
      </c>
      <c r="AE143" s="10" t="str">
        <f>_xlfn.IFNA(IF(INDEX('Tabela kolorów'!$A$1:$AP$42,MATCH(AA143,'Tabela kolorów'!$A$1:$AP$1,0),MATCH(AB143,'Tabela kolorów'!$A$1:$A$42,0))=1,"+","-"),"")</f>
        <v/>
      </c>
      <c r="AF143" s="679" t="str">
        <f t="shared" si="579"/>
        <v/>
      </c>
      <c r="AG143" s="688" t="str">
        <f t="shared" si="573"/>
        <v/>
      </c>
      <c r="AH143" s="701" t="str">
        <f t="shared" si="574"/>
        <v/>
      </c>
      <c r="BG143" s="392"/>
      <c r="BH143">
        <v>12</v>
      </c>
      <c r="BI143" t="str">
        <f t="shared" ca="1" si="499"/>
        <v/>
      </c>
      <c r="BJ143" t="str">
        <f ca="1">_xlfn.IFNA(IF(VLOOKUP($BI143,Tabela1[#All],6,FALSE)&lt;&gt;0,VLOOKUP($BI143,Tabela1[#All],6,FALSE),""),"")</f>
        <v/>
      </c>
      <c r="BK143" t="str">
        <f ca="1">_xlfn.IFNA(IF(VLOOKUP($BI143,Tabela1[#All],7,FALSE)&lt;&gt;0,VLOOKUP($BI143,Tabela1[#All],7,FALSE),""),"")</f>
        <v/>
      </c>
      <c r="BL143" t="str">
        <f ca="1">_xlfn.IFNA(IF(VLOOKUP($BI143,Tabela1[#All],8,FALSE)&lt;&gt;0,VLOOKUP($BI143,Tabela1[#All],8,FALSE),""),"")</f>
        <v/>
      </c>
      <c r="BM143" t="str">
        <f ca="1">_xlfn.IFNA(IF(VLOOKUP($BI143,Tabela1[#All],10,FALSE)&lt;&gt;"0",VLOOKUP($BI143,Tabela1[#All],10,FALSE),""),"")</f>
        <v/>
      </c>
      <c r="BN143" t="str">
        <f t="shared" ca="1" si="505"/>
        <v/>
      </c>
      <c r="BO143" t="str">
        <f t="shared" ca="1" si="506"/>
        <v/>
      </c>
      <c r="BP143" t="str">
        <f t="shared" ca="1" si="507"/>
        <v/>
      </c>
      <c r="BQ143" t="str">
        <f t="shared" ca="1" si="508"/>
        <v/>
      </c>
      <c r="BR143" t="str">
        <f t="shared" ca="1" si="509"/>
        <v/>
      </c>
      <c r="BS143" t="str">
        <f t="shared" ca="1" si="510"/>
        <v/>
      </c>
      <c r="BT143" t="str">
        <f t="shared" ca="1" si="511"/>
        <v/>
      </c>
      <c r="BU143" t="str">
        <f t="shared" ca="1" si="556"/>
        <v/>
      </c>
      <c r="BV143" t="str">
        <f t="shared" ca="1" si="492"/>
        <v/>
      </c>
      <c r="BW143" t="str">
        <f t="shared" ca="1" si="492"/>
        <v/>
      </c>
      <c r="BX143" t="str">
        <f t="shared" ca="1" si="492"/>
        <v/>
      </c>
      <c r="BY143" t="str">
        <f ca="1">_xlfn.IFNA(IF(INDEX('Tabela kolorów'!$A$1:$AP$42,MATCH(BV143,'Tabela kolorów'!$A$1:$AP$1,0),MATCH(BW143,'Tabela kolorów'!$A$1:$A$42,0))=1,"+","-"),"")</f>
        <v/>
      </c>
      <c r="BZ143" s="1" t="str">
        <f ca="1">_xlfn.IFNA(IF(INDEX('Tabela kolorów'!$A$1:$AP$42,MATCH(BV143,'Tabela kolorów'!$A$1:$AP$1,0),MATCH(BX143,'Tabela kolorów'!$A$1:$A$42,0))=1,"+","-"),"")</f>
        <v/>
      </c>
      <c r="CA143" s="1" t="str">
        <f ca="1">_xlfn.IFNA(IF(INDEX('Tabela kolorów'!$A$1:$AP$42,MATCH(BW143,'Tabela kolorów'!$A$1:$AP$1,0),MATCH(BX143,'Tabela kolorów'!$A$1:$A$42,0))=1,"+","-"),"")</f>
        <v/>
      </c>
      <c r="CB143" t="str">
        <f t="shared" ca="1" si="557"/>
        <v/>
      </c>
      <c r="CC143" t="str">
        <f t="shared" ca="1" si="512"/>
        <v/>
      </c>
      <c r="CD143" t="str">
        <f t="shared" ca="1" si="513"/>
        <v/>
      </c>
      <c r="DB143">
        <v>12</v>
      </c>
      <c r="DC143" t="str">
        <f t="shared" ca="1" si="500"/>
        <v/>
      </c>
      <c r="DD143" t="str">
        <f ca="1">_xlfn.IFNA(IF(VLOOKUP($DC143,Tabela1[#All],6,FALSE)&lt;&gt;0,VLOOKUP($DC143,Tabela1[#All],6,FALSE),""),"")</f>
        <v/>
      </c>
      <c r="DE143" t="str">
        <f ca="1">_xlfn.IFNA(IF(VLOOKUP($DC143,Tabela1[#All],7,FALSE)&lt;&gt;0,VLOOKUP($DC143,Tabela1[#All],7,FALSE),""),"")</f>
        <v/>
      </c>
      <c r="DF143" t="str">
        <f ca="1">_xlfn.IFNA(IF(VLOOKUP($DC143,Tabela1[#All],8,FALSE)&lt;&gt;0,VLOOKUP($DC143,Tabela1[#All],8,FALSE),""),"")</f>
        <v/>
      </c>
      <c r="DG143" t="str">
        <f ca="1">_xlfn.IFNA(IF(VLOOKUP($DC143,Tabela1[#All],10,FALSE)&lt;&gt;"0",VLOOKUP($DC143,Tabela1[#All],10,FALSE),""),"")</f>
        <v/>
      </c>
      <c r="DH143" t="str">
        <f t="shared" ca="1" si="514"/>
        <v/>
      </c>
      <c r="DI143" t="str">
        <f t="shared" ca="1" si="515"/>
        <v/>
      </c>
      <c r="DJ143" t="str">
        <f t="shared" ca="1" si="516"/>
        <v/>
      </c>
      <c r="DK143" t="str">
        <f t="shared" ca="1" si="517"/>
        <v/>
      </c>
      <c r="DL143" t="str">
        <f t="shared" ca="1" si="518"/>
        <v/>
      </c>
      <c r="DM143" t="str">
        <f t="shared" ca="1" si="519"/>
        <v/>
      </c>
      <c r="DN143" t="str">
        <f t="shared" ca="1" si="520"/>
        <v/>
      </c>
      <c r="DO143" t="str">
        <f t="shared" ca="1" si="581"/>
        <v/>
      </c>
      <c r="DP143" t="str">
        <f t="shared" ca="1" si="493"/>
        <v/>
      </c>
      <c r="DQ143" t="str">
        <f t="shared" ca="1" si="493"/>
        <v/>
      </c>
      <c r="DR143" t="str">
        <f t="shared" ca="1" si="493"/>
        <v/>
      </c>
      <c r="DS143" t="str">
        <f ca="1">_xlfn.IFNA(IF(INDEX('Tabela kolorów'!$A$1:$AP$42,MATCH(DP143,'Tabela kolorów'!$A$1:$AP$1,0),MATCH(DQ143,'Tabela kolorów'!$A$1:$A$42,0))=1,"+","-"),"")</f>
        <v/>
      </c>
      <c r="DT143" s="1" t="str">
        <f ca="1">_xlfn.IFNA(IF(INDEX('Tabela kolorów'!$A$1:$AP$42,MATCH(DP143,'Tabela kolorów'!$A$1:$AP$1,0),MATCH(DR143,'Tabela kolorów'!$A$1:$A$42,0))=1,"+","-"),"")</f>
        <v/>
      </c>
      <c r="DU143" s="1" t="str">
        <f ca="1">_xlfn.IFNA(IF(INDEX('Tabela kolorów'!$A$1:$AP$42,MATCH(DQ143,'Tabela kolorów'!$A$1:$AP$1,0),MATCH(DR143,'Tabela kolorów'!$A$1:$A$42,0))=1,"+","-"),"")</f>
        <v/>
      </c>
      <c r="DV143" t="str">
        <f t="shared" ca="1" si="558"/>
        <v/>
      </c>
      <c r="DW143" t="str">
        <f t="shared" ca="1" si="521"/>
        <v/>
      </c>
      <c r="DX143" t="str">
        <f t="shared" ca="1" si="522"/>
        <v/>
      </c>
      <c r="EV143">
        <v>12</v>
      </c>
      <c r="EW143" t="str">
        <f t="shared" ca="1" si="501"/>
        <v/>
      </c>
      <c r="EX143" t="str">
        <f ca="1">_xlfn.IFNA(IF(VLOOKUP($EW143,Tabela1[#All],6,FALSE)&lt;&gt;0,VLOOKUP($EW143,Tabela1[#All],6,FALSE),""),"")</f>
        <v/>
      </c>
      <c r="EY143" t="str">
        <f ca="1">_xlfn.IFNA(IF(VLOOKUP($EW143,Tabela1[#All],7,FALSE)&lt;&gt;0,VLOOKUP($EW143,Tabela1[#All],7,FALSE),""),"")</f>
        <v/>
      </c>
      <c r="EZ143" t="str">
        <f ca="1">_xlfn.IFNA(IF(VLOOKUP($EW143,Tabela1[#All],8,FALSE)&lt;&gt;0,VLOOKUP($EW143,Tabela1[#All],8,FALSE),""),"")</f>
        <v/>
      </c>
      <c r="FA143" t="str">
        <f ca="1">_xlfn.IFNA(IF(VLOOKUP($EW143,Tabela1[#All],10,FALSE)&lt;&gt;"0",VLOOKUP($EW143,Tabela1[#All],10,FALSE),""),"")</f>
        <v/>
      </c>
      <c r="FB143" t="str">
        <f t="shared" ca="1" si="523"/>
        <v/>
      </c>
      <c r="FC143" t="str">
        <f t="shared" ca="1" si="524"/>
        <v/>
      </c>
      <c r="FD143" t="str">
        <f t="shared" ca="1" si="525"/>
        <v/>
      </c>
      <c r="FE143" t="str">
        <f t="shared" ca="1" si="526"/>
        <v/>
      </c>
      <c r="FF143" t="str">
        <f t="shared" ca="1" si="527"/>
        <v/>
      </c>
      <c r="FG143" t="str">
        <f t="shared" ca="1" si="528"/>
        <v/>
      </c>
      <c r="FH143" t="str">
        <f t="shared" ca="1" si="529"/>
        <v/>
      </c>
      <c r="FI143" t="str">
        <f t="shared" ca="1" si="559"/>
        <v/>
      </c>
      <c r="FJ143" t="str">
        <f t="shared" ca="1" si="494"/>
        <v/>
      </c>
      <c r="FK143" t="str">
        <f t="shared" ca="1" si="494"/>
        <v/>
      </c>
      <c r="FL143" t="str">
        <f t="shared" ca="1" si="494"/>
        <v/>
      </c>
      <c r="FM143" t="str">
        <f ca="1">_xlfn.IFNA(IF(INDEX('Tabela kolorów'!$A$1:$AP$42,MATCH(FJ143,'Tabela kolorów'!$A$1:$AP$1,0),MATCH(FK143,'Tabela kolorów'!$A$1:$A$42,0))=1,"+","-"),"")</f>
        <v/>
      </c>
      <c r="FN143" s="1" t="str">
        <f ca="1">_xlfn.IFNA(IF(INDEX('Tabela kolorów'!$A$1:$AP$42,MATCH(FJ143,'Tabela kolorów'!$A$1:$AP$1,0),MATCH(FL143,'Tabela kolorów'!$A$1:$A$42,0))=1,"+","-"),"")</f>
        <v/>
      </c>
      <c r="FO143" s="1" t="str">
        <f ca="1">_xlfn.IFNA(IF(INDEX('Tabela kolorów'!$A$1:$AP$42,MATCH(FK143,'Tabela kolorów'!$A$1:$AP$1,0),MATCH(FL143,'Tabela kolorów'!$A$1:$A$42,0))=1,"+","-"),"")</f>
        <v/>
      </c>
      <c r="FP143" t="str">
        <f t="shared" ca="1" si="575"/>
        <v/>
      </c>
      <c r="FQ143" t="str">
        <f t="shared" ca="1" si="530"/>
        <v/>
      </c>
      <c r="FR143" t="str">
        <f t="shared" ca="1" si="531"/>
        <v/>
      </c>
      <c r="GP143">
        <v>12</v>
      </c>
      <c r="GQ143" t="str">
        <f t="shared" ca="1" si="502"/>
        <v/>
      </c>
      <c r="GR143" t="str">
        <f ca="1">_xlfn.IFNA(IF(VLOOKUP($GQ143,Tabela1[#All],6,FALSE)&lt;&gt;0,VLOOKUP($GQ143,Tabela1[#All],6,FALSE),""),"")</f>
        <v/>
      </c>
      <c r="GS143" t="str">
        <f ca="1">_xlfn.IFNA(IF(VLOOKUP($GQ143,Tabela1[#All],7,FALSE)&lt;&gt;0,VLOOKUP($GQ143,Tabela1[#All],7,FALSE),""),"")</f>
        <v/>
      </c>
      <c r="GT143" t="str">
        <f ca="1">_xlfn.IFNA(IF(VLOOKUP($GQ143,Tabela1[#All],8,FALSE)&lt;&gt;0,VLOOKUP($GQ143,Tabela1[#All],8,FALSE),""),"")</f>
        <v/>
      </c>
      <c r="GU143" t="str">
        <f ca="1">_xlfn.IFNA(IF(VLOOKUP($GQ143,Tabela1[#All],10,FALSE)&lt;&gt;"0",VLOOKUP($GQ143,Tabela1[#All],10,FALSE),""),"")</f>
        <v/>
      </c>
      <c r="GV143" t="str">
        <f t="shared" ca="1" si="532"/>
        <v/>
      </c>
      <c r="GW143" t="str">
        <f t="shared" ca="1" si="533"/>
        <v/>
      </c>
      <c r="GX143" t="str">
        <f t="shared" ca="1" si="534"/>
        <v/>
      </c>
      <c r="GY143" t="str">
        <f t="shared" ca="1" si="535"/>
        <v/>
      </c>
      <c r="GZ143" t="str">
        <f t="shared" ca="1" si="536"/>
        <v/>
      </c>
      <c r="HA143" t="str">
        <f t="shared" ca="1" si="537"/>
        <v/>
      </c>
      <c r="HB143" t="str">
        <f t="shared" ca="1" si="538"/>
        <v/>
      </c>
      <c r="HC143" t="str">
        <f t="shared" ca="1" si="560"/>
        <v/>
      </c>
      <c r="HD143" t="str">
        <f t="shared" ca="1" si="495"/>
        <v/>
      </c>
      <c r="HE143" t="str">
        <f t="shared" ca="1" si="495"/>
        <v/>
      </c>
      <c r="HF143" t="str">
        <f t="shared" ca="1" si="495"/>
        <v/>
      </c>
      <c r="HG143" t="str">
        <f ca="1">_xlfn.IFNA(IF(INDEX('Tabela kolorów'!$A$1:$AP$42,MATCH(HD143,'Tabela kolorów'!$A$1:$AP$1,0),MATCH(HE143,'Tabela kolorów'!$A$1:$A$42,0))=1,"+","-"),"")</f>
        <v/>
      </c>
      <c r="HH143" s="1" t="str">
        <f ca="1">_xlfn.IFNA(IF(INDEX('Tabela kolorów'!$A$1:$AP$42,MATCH(HD143,'Tabela kolorów'!$A$1:$AP$1,0),MATCH(HF143,'Tabela kolorów'!$A$1:$A$42,0))=1,"+","-"),"")</f>
        <v/>
      </c>
      <c r="HI143" s="1" t="str">
        <f ca="1">_xlfn.IFNA(IF(INDEX('Tabela kolorów'!$A$1:$AP$42,MATCH(HE143,'Tabela kolorów'!$A$1:$AP$1,0),MATCH(HF143,'Tabela kolorów'!$A$1:$A$42,0))=1,"+","-"),"")</f>
        <v/>
      </c>
      <c r="HJ143" t="str">
        <f t="shared" ca="1" si="576"/>
        <v/>
      </c>
      <c r="HK143" t="str">
        <f t="shared" ca="1" si="539"/>
        <v/>
      </c>
      <c r="HL143" t="str">
        <f t="shared" ca="1" si="540"/>
        <v/>
      </c>
      <c r="IJ143">
        <v>12</v>
      </c>
      <c r="IK143" t="str">
        <f t="shared" ca="1" si="503"/>
        <v/>
      </c>
      <c r="IL143" t="str">
        <f ca="1">_xlfn.IFNA(IF(VLOOKUP($IK143,Tabela1[#All],6,FALSE)&lt;&gt;0,VLOOKUP($IK143,Tabela1[#All],6,FALSE),""),"")</f>
        <v/>
      </c>
      <c r="IM143" t="str">
        <f ca="1">_xlfn.IFNA(IF(VLOOKUP($IK143,Tabela1[#All],7,FALSE)&lt;&gt;0,VLOOKUP($IK143,Tabela1[#All],7,FALSE),""),"")</f>
        <v/>
      </c>
      <c r="IN143" t="str">
        <f ca="1">_xlfn.IFNA(IF(VLOOKUP($IK143,Tabela1[#All],8,FALSE)&lt;&gt;0,VLOOKUP($IK143,Tabela1[#All],8,FALSE),""),"")</f>
        <v/>
      </c>
      <c r="IO143" t="str">
        <f ca="1">_xlfn.IFNA(IF(VLOOKUP($IK143,Tabela1[#All],10,FALSE)&lt;&gt;"0",VLOOKUP($IK143,Tabela1[#All],10,FALSE),""),"")</f>
        <v/>
      </c>
      <c r="IP143" t="str">
        <f t="shared" ca="1" si="541"/>
        <v/>
      </c>
      <c r="IQ143" t="str">
        <f t="shared" ca="1" si="542"/>
        <v/>
      </c>
      <c r="IR143" t="str">
        <f t="shared" ca="1" si="543"/>
        <v/>
      </c>
      <c r="IS143" t="str">
        <f t="shared" ca="1" si="544"/>
        <v/>
      </c>
      <c r="IT143" t="str">
        <f t="shared" ca="1" si="545"/>
        <v/>
      </c>
      <c r="IU143" t="str">
        <f t="shared" ca="1" si="546"/>
        <v/>
      </c>
      <c r="IV143" t="str">
        <f t="shared" ca="1" si="547"/>
        <v/>
      </c>
      <c r="IW143" t="str">
        <f t="shared" ca="1" si="561"/>
        <v/>
      </c>
      <c r="IX143" t="str">
        <f t="shared" ca="1" si="496"/>
        <v/>
      </c>
      <c r="IY143" t="str">
        <f t="shared" ca="1" si="496"/>
        <v/>
      </c>
      <c r="IZ143" t="str">
        <f t="shared" ca="1" si="496"/>
        <v/>
      </c>
      <c r="JA143" t="str">
        <f ca="1">_xlfn.IFNA(IF(INDEX('Tabela kolorów'!$A$1:$AP$42,MATCH(IX143,'Tabela kolorów'!$A$1:$AP$1,0),MATCH(IY143,'Tabela kolorów'!$A$1:$A$42,0))=1,"+","-"),"")</f>
        <v/>
      </c>
      <c r="JB143" s="1" t="str">
        <f ca="1">_xlfn.IFNA(IF(INDEX('Tabela kolorów'!$A$1:$AP$42,MATCH(IX143,'Tabela kolorów'!$A$1:$AP$1,0),MATCH(IZ143,'Tabela kolorów'!$A$1:$A$42,0))=1,"+","-"),"")</f>
        <v/>
      </c>
      <c r="JC143" s="1" t="str">
        <f ca="1">_xlfn.IFNA(IF(INDEX('Tabela kolorów'!$A$1:$AP$42,MATCH(IY143,'Tabela kolorów'!$A$1:$AP$1,0),MATCH(IZ143,'Tabela kolorów'!$A$1:$A$42,0))=1,"+","-"),"")</f>
        <v/>
      </c>
      <c r="JD143" t="str">
        <f t="shared" ca="1" si="577"/>
        <v/>
      </c>
      <c r="JE143" t="str">
        <f t="shared" ca="1" si="548"/>
        <v/>
      </c>
      <c r="JF143" t="str">
        <f t="shared" ca="1" si="549"/>
        <v/>
      </c>
      <c r="KD143">
        <v>12</v>
      </c>
      <c r="KE143" t="str">
        <f t="shared" ca="1" si="504"/>
        <v/>
      </c>
      <c r="KF143" t="str">
        <f ca="1">_xlfn.IFNA(IF(VLOOKUP($KE143,Tabela1[#All],6,FALSE)&lt;&gt;0,VLOOKUP($KE143,Tabela1[#All],6,FALSE),""),"")</f>
        <v/>
      </c>
      <c r="KG143" t="str">
        <f ca="1">_xlfn.IFNA(IF(VLOOKUP($KE143,Tabela1[#All],7,FALSE)&lt;&gt;0,VLOOKUP($KE143,Tabela1[#All],7,FALSE),""),"")</f>
        <v/>
      </c>
      <c r="KH143" t="str">
        <f ca="1">_xlfn.IFNA(IF(VLOOKUP($KE143,Tabela1[#All],8,FALSE)&lt;&gt;0,VLOOKUP($KE143,Tabela1[#All],8,FALSE),""),"")</f>
        <v/>
      </c>
      <c r="KI143" t="str">
        <f ca="1">_xlfn.IFNA(IF(VLOOKUP($KE143,Tabela1[#All],10,FALSE)&lt;&gt;"0",VLOOKUP($KE143,Tabela1[#All],10,FALSE),""),"")</f>
        <v/>
      </c>
      <c r="KJ143" t="str">
        <f t="shared" ca="1" si="562"/>
        <v/>
      </c>
      <c r="KK143" t="str">
        <f t="shared" ca="1" si="563"/>
        <v/>
      </c>
      <c r="KL143" t="str">
        <f t="shared" ca="1" si="564"/>
        <v/>
      </c>
      <c r="KM143" t="str">
        <f t="shared" ca="1" si="550"/>
        <v/>
      </c>
      <c r="KN143" t="str">
        <f t="shared" ca="1" si="551"/>
        <v/>
      </c>
      <c r="KO143" t="str">
        <f t="shared" ca="1" si="552"/>
        <v/>
      </c>
      <c r="KP143" t="str">
        <f t="shared" ca="1" si="553"/>
        <v/>
      </c>
      <c r="KQ143" t="str">
        <f t="shared" ca="1" si="565"/>
        <v/>
      </c>
      <c r="KR143" t="str">
        <f t="shared" ca="1" si="497"/>
        <v/>
      </c>
      <c r="KS143" t="str">
        <f t="shared" ca="1" si="497"/>
        <v/>
      </c>
      <c r="KT143" t="str">
        <f t="shared" ca="1" si="497"/>
        <v/>
      </c>
      <c r="KU143" t="str">
        <f ca="1">_xlfn.IFNA(IF(INDEX('Tabela kolorów'!$A$1:$AP$42,MATCH(KR143,'Tabela kolorów'!$A$1:$AP$1,0),MATCH(KS143,'Tabela kolorów'!$A$1:$A$42,0))=1,"+","-"),"")</f>
        <v/>
      </c>
      <c r="KV143" s="1" t="str">
        <f ca="1">_xlfn.IFNA(IF(INDEX('Tabela kolorów'!$A$1:$AP$42,MATCH(KR143,'Tabela kolorów'!$A$1:$AP$1,0),MATCH(KT143,'Tabela kolorów'!$A$1:$A$42,0))=1,"+","-"),"")</f>
        <v/>
      </c>
      <c r="KW143" s="1" t="str">
        <f ca="1">_xlfn.IFNA(IF(INDEX('Tabela kolorów'!$A$1:$AP$42,MATCH(KS143,'Tabela kolorów'!$A$1:$AP$1,0),MATCH(KT143,'Tabela kolorów'!$A$1:$A$42,0))=1,"+","-"),"")</f>
        <v/>
      </c>
      <c r="KX143" t="str">
        <f t="shared" ca="1" si="580"/>
        <v/>
      </c>
      <c r="KY143" t="str">
        <f t="shared" ca="1" si="554"/>
        <v/>
      </c>
      <c r="KZ143" t="str">
        <f t="shared" ca="1" si="555"/>
        <v/>
      </c>
    </row>
    <row r="144" spans="12:312" x14ac:dyDescent="0.3">
      <c r="L144" s="679">
        <v>11</v>
      </c>
      <c r="N144" s="672" t="str">
        <f>_xlfn.IFNA(IF(VLOOKUP($M144,Tabela1[#All],6,FALSE)&lt;&gt;0,VLOOKUP($M144,Tabela1[#All],6,FALSE),""),"")</f>
        <v/>
      </c>
      <c r="O144" s="672" t="str">
        <f>_xlfn.IFNA(IF(VLOOKUP($M144,Tabela1[#All],7,FALSE)&lt;&gt;0,VLOOKUP($M144,Tabela1[#All],7,FALSE),""),"")</f>
        <v/>
      </c>
      <c r="P144" s="672" t="str">
        <f>_xlfn.IFNA(IF(VLOOKUP($M144,Tabela1[#All],8,FALSE)&lt;&gt;0,VLOOKUP($M144,Tabela1[#All],8,FALSE),""),"")</f>
        <v/>
      </c>
      <c r="Q144" s="684" t="str">
        <f>_xlfn.IFNA(IF(VLOOKUP($M144,Tabela1[#All],10,FALSE)&lt;&gt;"0",VLOOKUP($M144,Tabela1[#All],10,FALSE),""),"")</f>
        <v/>
      </c>
      <c r="R144" s="686" t="str">
        <f t="shared" si="566"/>
        <v/>
      </c>
      <c r="S144" s="672" t="str">
        <f t="shared" si="567"/>
        <v/>
      </c>
      <c r="T144" s="672" t="str">
        <f t="shared" si="568"/>
        <v/>
      </c>
      <c r="U144" s="672" t="str">
        <f t="shared" si="569"/>
        <v/>
      </c>
      <c r="V144" s="672" t="str">
        <f t="shared" si="570"/>
        <v/>
      </c>
      <c r="W144" s="672" t="str">
        <f t="shared" si="571"/>
        <v/>
      </c>
      <c r="X144" s="687" t="str">
        <f t="shared" si="572"/>
        <v/>
      </c>
      <c r="Y144" s="686" t="str">
        <f t="shared" si="578"/>
        <v/>
      </c>
      <c r="Z144" s="672" t="str">
        <f t="shared" si="498"/>
        <v/>
      </c>
      <c r="AA144" s="672" t="str">
        <f t="shared" si="498"/>
        <v/>
      </c>
      <c r="AB144" s="679" t="str">
        <f t="shared" si="498"/>
        <v/>
      </c>
      <c r="AC144" s="685" t="str">
        <f>_xlfn.IFNA(IF(INDEX('Tabela kolorów'!$A$1:$AP$42,MATCH(Z144,'Tabela kolorów'!$A$1:$AP$1,0),MATCH(AA144,'Tabela kolorów'!$A$1:$A$42,0))=1,"+","-"),"")</f>
        <v/>
      </c>
      <c r="AD144" s="10" t="str">
        <f>_xlfn.IFNA(IF(INDEX('Tabela kolorów'!$A$1:$AP$42,MATCH(Z144,'Tabela kolorów'!$A$1:$AP$1,0),MATCH(AB144,'Tabela kolorów'!$A$1:$A$42,0))=1,"+","-"),"")</f>
        <v/>
      </c>
      <c r="AE144" s="10" t="str">
        <f>_xlfn.IFNA(IF(INDEX('Tabela kolorów'!$A$1:$AP$42,MATCH(AA144,'Tabela kolorów'!$A$1:$AP$1,0),MATCH(AB144,'Tabela kolorów'!$A$1:$A$42,0))=1,"+","-"),"")</f>
        <v/>
      </c>
      <c r="AF144" s="679" t="str">
        <f t="shared" si="579"/>
        <v/>
      </c>
      <c r="AG144" s="688" t="str">
        <f t="shared" si="573"/>
        <v/>
      </c>
      <c r="AH144" s="701" t="str">
        <f t="shared" si="574"/>
        <v/>
      </c>
      <c r="BG144" s="392"/>
      <c r="BH144">
        <v>13</v>
      </c>
      <c r="BI144" t="str">
        <f t="shared" ca="1" si="499"/>
        <v/>
      </c>
      <c r="BJ144" t="str">
        <f ca="1">_xlfn.IFNA(IF(VLOOKUP($BI144,Tabela1[#All],6,FALSE)&lt;&gt;0,VLOOKUP($BI144,Tabela1[#All],6,FALSE),""),"")</f>
        <v/>
      </c>
      <c r="BK144" t="str">
        <f ca="1">_xlfn.IFNA(IF(VLOOKUP($BI144,Tabela1[#All],7,FALSE)&lt;&gt;0,VLOOKUP($BI144,Tabela1[#All],7,FALSE),""),"")</f>
        <v/>
      </c>
      <c r="BL144" t="str">
        <f ca="1">_xlfn.IFNA(IF(VLOOKUP($BI144,Tabela1[#All],8,FALSE)&lt;&gt;0,VLOOKUP($BI144,Tabela1[#All],8,FALSE),""),"")</f>
        <v/>
      </c>
      <c r="BM144" t="str">
        <f ca="1">_xlfn.IFNA(IF(VLOOKUP($BI144,Tabela1[#All],10,FALSE)&lt;&gt;"0",VLOOKUP($BI144,Tabela1[#All],10,FALSE),""),"")</f>
        <v/>
      </c>
      <c r="BN144" t="str">
        <f t="shared" ca="1" si="505"/>
        <v/>
      </c>
      <c r="BO144" t="str">
        <f t="shared" ca="1" si="506"/>
        <v/>
      </c>
      <c r="BP144" t="str">
        <f t="shared" ca="1" si="507"/>
        <v/>
      </c>
      <c r="BQ144" t="str">
        <f t="shared" ca="1" si="508"/>
        <v/>
      </c>
      <c r="BR144" t="str">
        <f t="shared" ca="1" si="509"/>
        <v/>
      </c>
      <c r="BS144" t="str">
        <f t="shared" ca="1" si="510"/>
        <v/>
      </c>
      <c r="BT144" t="str">
        <f t="shared" ca="1" si="511"/>
        <v/>
      </c>
      <c r="BU144" t="str">
        <f t="shared" ca="1" si="556"/>
        <v/>
      </c>
      <c r="BV144" t="str">
        <f t="shared" ca="1" si="492"/>
        <v/>
      </c>
      <c r="BW144" t="str">
        <f t="shared" ca="1" si="492"/>
        <v/>
      </c>
      <c r="BX144" t="str">
        <f t="shared" ca="1" si="492"/>
        <v/>
      </c>
      <c r="BY144" t="str">
        <f ca="1">_xlfn.IFNA(IF(INDEX('Tabela kolorów'!$A$1:$AP$42,MATCH(BV144,'Tabela kolorów'!$A$1:$AP$1,0),MATCH(BW144,'Tabela kolorów'!$A$1:$A$42,0))=1,"+","-"),"")</f>
        <v/>
      </c>
      <c r="BZ144" s="1" t="str">
        <f ca="1">_xlfn.IFNA(IF(INDEX('Tabela kolorów'!$A$1:$AP$42,MATCH(BV144,'Tabela kolorów'!$A$1:$AP$1,0),MATCH(BX144,'Tabela kolorów'!$A$1:$A$42,0))=1,"+","-"),"")</f>
        <v/>
      </c>
      <c r="CA144" s="1" t="str">
        <f ca="1">_xlfn.IFNA(IF(INDEX('Tabela kolorów'!$A$1:$AP$42,MATCH(BW144,'Tabela kolorów'!$A$1:$AP$1,0),MATCH(BX144,'Tabela kolorów'!$A$1:$A$42,0))=1,"+","-"),"")</f>
        <v/>
      </c>
      <c r="CB144" t="str">
        <f t="shared" ca="1" si="557"/>
        <v/>
      </c>
      <c r="CC144" t="str">
        <f t="shared" ca="1" si="512"/>
        <v/>
      </c>
      <c r="CD144" t="str">
        <f t="shared" ca="1" si="513"/>
        <v/>
      </c>
      <c r="DB144">
        <v>13</v>
      </c>
      <c r="DC144" t="str">
        <f t="shared" ca="1" si="500"/>
        <v/>
      </c>
      <c r="DD144" t="str">
        <f ca="1">_xlfn.IFNA(IF(VLOOKUP($DC144,Tabela1[#All],6,FALSE)&lt;&gt;0,VLOOKUP($DC144,Tabela1[#All],6,FALSE),""),"")</f>
        <v/>
      </c>
      <c r="DE144" t="str">
        <f ca="1">_xlfn.IFNA(IF(VLOOKUP($DC144,Tabela1[#All],7,FALSE)&lt;&gt;0,VLOOKUP($DC144,Tabela1[#All],7,FALSE),""),"")</f>
        <v/>
      </c>
      <c r="DF144" t="str">
        <f ca="1">_xlfn.IFNA(IF(VLOOKUP($DC144,Tabela1[#All],8,FALSE)&lt;&gt;0,VLOOKUP($DC144,Tabela1[#All],8,FALSE),""),"")</f>
        <v/>
      </c>
      <c r="DG144" t="str">
        <f ca="1">_xlfn.IFNA(IF(VLOOKUP($DC144,Tabela1[#All],10,FALSE)&lt;&gt;"0",VLOOKUP($DC144,Tabela1[#All],10,FALSE),""),"")</f>
        <v/>
      </c>
      <c r="DH144" t="str">
        <f t="shared" ca="1" si="514"/>
        <v/>
      </c>
      <c r="DI144" t="str">
        <f t="shared" ca="1" si="515"/>
        <v/>
      </c>
      <c r="DJ144" t="str">
        <f t="shared" ca="1" si="516"/>
        <v/>
      </c>
      <c r="DK144" t="str">
        <f t="shared" ca="1" si="517"/>
        <v/>
      </c>
      <c r="DL144" t="str">
        <f t="shared" ca="1" si="518"/>
        <v/>
      </c>
      <c r="DM144" t="str">
        <f t="shared" ca="1" si="519"/>
        <v/>
      </c>
      <c r="DN144" t="str">
        <f t="shared" ca="1" si="520"/>
        <v/>
      </c>
      <c r="DO144" t="str">
        <f t="shared" ca="1" si="581"/>
        <v/>
      </c>
      <c r="DP144" t="str">
        <f t="shared" ca="1" si="493"/>
        <v/>
      </c>
      <c r="DQ144" t="str">
        <f t="shared" ca="1" si="493"/>
        <v/>
      </c>
      <c r="DR144" t="str">
        <f t="shared" ca="1" si="493"/>
        <v/>
      </c>
      <c r="DS144" t="str">
        <f ca="1">_xlfn.IFNA(IF(INDEX('Tabela kolorów'!$A$1:$AP$42,MATCH(DP144,'Tabela kolorów'!$A$1:$AP$1,0),MATCH(DQ144,'Tabela kolorów'!$A$1:$A$42,0))=1,"+","-"),"")</f>
        <v/>
      </c>
      <c r="DT144" s="1" t="str">
        <f ca="1">_xlfn.IFNA(IF(INDEX('Tabela kolorów'!$A$1:$AP$42,MATCH(DP144,'Tabela kolorów'!$A$1:$AP$1,0),MATCH(DR144,'Tabela kolorów'!$A$1:$A$42,0))=1,"+","-"),"")</f>
        <v/>
      </c>
      <c r="DU144" s="1" t="str">
        <f ca="1">_xlfn.IFNA(IF(INDEX('Tabela kolorów'!$A$1:$AP$42,MATCH(DQ144,'Tabela kolorów'!$A$1:$AP$1,0),MATCH(DR144,'Tabela kolorów'!$A$1:$A$42,0))=1,"+","-"),"")</f>
        <v/>
      </c>
      <c r="DV144" t="str">
        <f t="shared" ca="1" si="558"/>
        <v/>
      </c>
      <c r="DW144" t="str">
        <f t="shared" ca="1" si="521"/>
        <v/>
      </c>
      <c r="DX144" t="str">
        <f t="shared" ca="1" si="522"/>
        <v/>
      </c>
      <c r="EV144">
        <v>13</v>
      </c>
      <c r="EW144" t="str">
        <f t="shared" ca="1" si="501"/>
        <v/>
      </c>
      <c r="EX144" t="str">
        <f ca="1">_xlfn.IFNA(IF(VLOOKUP($EW144,Tabela1[#All],6,FALSE)&lt;&gt;0,VLOOKUP($EW144,Tabela1[#All],6,FALSE),""),"")</f>
        <v/>
      </c>
      <c r="EY144" t="str">
        <f ca="1">_xlfn.IFNA(IF(VLOOKUP($EW144,Tabela1[#All],7,FALSE)&lt;&gt;0,VLOOKUP($EW144,Tabela1[#All],7,FALSE),""),"")</f>
        <v/>
      </c>
      <c r="EZ144" t="str">
        <f ca="1">_xlfn.IFNA(IF(VLOOKUP($EW144,Tabela1[#All],8,FALSE)&lt;&gt;0,VLOOKUP($EW144,Tabela1[#All],8,FALSE),""),"")</f>
        <v/>
      </c>
      <c r="FA144" t="str">
        <f ca="1">_xlfn.IFNA(IF(VLOOKUP($EW144,Tabela1[#All],10,FALSE)&lt;&gt;"0",VLOOKUP($EW144,Tabela1[#All],10,FALSE),""),"")</f>
        <v/>
      </c>
      <c r="FB144" t="str">
        <f t="shared" ca="1" si="523"/>
        <v/>
      </c>
      <c r="FC144" t="str">
        <f t="shared" ca="1" si="524"/>
        <v/>
      </c>
      <c r="FD144" t="str">
        <f t="shared" ca="1" si="525"/>
        <v/>
      </c>
      <c r="FE144" t="str">
        <f t="shared" ca="1" si="526"/>
        <v/>
      </c>
      <c r="FF144" t="str">
        <f t="shared" ca="1" si="527"/>
        <v/>
      </c>
      <c r="FG144" t="str">
        <f t="shared" ca="1" si="528"/>
        <v/>
      </c>
      <c r="FH144" t="str">
        <f t="shared" ca="1" si="529"/>
        <v/>
      </c>
      <c r="FI144" t="str">
        <f t="shared" ca="1" si="559"/>
        <v/>
      </c>
      <c r="FJ144" t="str">
        <f t="shared" ca="1" si="494"/>
        <v/>
      </c>
      <c r="FK144" t="str">
        <f t="shared" ca="1" si="494"/>
        <v/>
      </c>
      <c r="FL144" t="str">
        <f t="shared" ca="1" si="494"/>
        <v/>
      </c>
      <c r="FM144" t="str">
        <f ca="1">_xlfn.IFNA(IF(INDEX('Tabela kolorów'!$A$1:$AP$42,MATCH(FJ144,'Tabela kolorów'!$A$1:$AP$1,0),MATCH(FK144,'Tabela kolorów'!$A$1:$A$42,0))=1,"+","-"),"")</f>
        <v/>
      </c>
      <c r="FN144" s="1" t="str">
        <f ca="1">_xlfn.IFNA(IF(INDEX('Tabela kolorów'!$A$1:$AP$42,MATCH(FJ144,'Tabela kolorów'!$A$1:$AP$1,0),MATCH(FL144,'Tabela kolorów'!$A$1:$A$42,0))=1,"+","-"),"")</f>
        <v/>
      </c>
      <c r="FO144" s="1" t="str">
        <f ca="1">_xlfn.IFNA(IF(INDEX('Tabela kolorów'!$A$1:$AP$42,MATCH(FK144,'Tabela kolorów'!$A$1:$AP$1,0),MATCH(FL144,'Tabela kolorów'!$A$1:$A$42,0))=1,"+","-"),"")</f>
        <v/>
      </c>
      <c r="FP144" t="str">
        <f t="shared" ca="1" si="575"/>
        <v/>
      </c>
      <c r="FQ144" t="str">
        <f t="shared" ca="1" si="530"/>
        <v/>
      </c>
      <c r="FR144" t="str">
        <f t="shared" ca="1" si="531"/>
        <v/>
      </c>
      <c r="GP144">
        <v>13</v>
      </c>
      <c r="GQ144" t="str">
        <f t="shared" ca="1" si="502"/>
        <v/>
      </c>
      <c r="GR144" t="str">
        <f ca="1">_xlfn.IFNA(IF(VLOOKUP($GQ144,Tabela1[#All],6,FALSE)&lt;&gt;0,VLOOKUP($GQ144,Tabela1[#All],6,FALSE),""),"")</f>
        <v/>
      </c>
      <c r="GS144" t="str">
        <f ca="1">_xlfn.IFNA(IF(VLOOKUP($GQ144,Tabela1[#All],7,FALSE)&lt;&gt;0,VLOOKUP($GQ144,Tabela1[#All],7,FALSE),""),"")</f>
        <v/>
      </c>
      <c r="GT144" t="str">
        <f ca="1">_xlfn.IFNA(IF(VLOOKUP($GQ144,Tabela1[#All],8,FALSE)&lt;&gt;0,VLOOKUP($GQ144,Tabela1[#All],8,FALSE),""),"")</f>
        <v/>
      </c>
      <c r="GU144" t="str">
        <f ca="1">_xlfn.IFNA(IF(VLOOKUP($GQ144,Tabela1[#All],10,FALSE)&lt;&gt;"0",VLOOKUP($GQ144,Tabela1[#All],10,FALSE),""),"")</f>
        <v/>
      </c>
      <c r="GV144" t="str">
        <f t="shared" ca="1" si="532"/>
        <v/>
      </c>
      <c r="GW144" t="str">
        <f t="shared" ca="1" si="533"/>
        <v/>
      </c>
      <c r="GX144" t="str">
        <f t="shared" ca="1" si="534"/>
        <v/>
      </c>
      <c r="GY144" t="str">
        <f t="shared" ca="1" si="535"/>
        <v/>
      </c>
      <c r="GZ144" t="str">
        <f t="shared" ca="1" si="536"/>
        <v/>
      </c>
      <c r="HA144" t="str">
        <f t="shared" ca="1" si="537"/>
        <v/>
      </c>
      <c r="HB144" t="str">
        <f t="shared" ca="1" si="538"/>
        <v/>
      </c>
      <c r="HC144" t="str">
        <f t="shared" ca="1" si="560"/>
        <v/>
      </c>
      <c r="HD144" t="str">
        <f t="shared" ca="1" si="495"/>
        <v/>
      </c>
      <c r="HE144" t="str">
        <f t="shared" ca="1" si="495"/>
        <v/>
      </c>
      <c r="HF144" t="str">
        <f t="shared" ca="1" si="495"/>
        <v/>
      </c>
      <c r="HG144" t="str">
        <f ca="1">_xlfn.IFNA(IF(INDEX('Tabela kolorów'!$A$1:$AP$42,MATCH(HD144,'Tabela kolorów'!$A$1:$AP$1,0),MATCH(HE144,'Tabela kolorów'!$A$1:$A$42,0))=1,"+","-"),"")</f>
        <v/>
      </c>
      <c r="HH144" s="1" t="str">
        <f ca="1">_xlfn.IFNA(IF(INDEX('Tabela kolorów'!$A$1:$AP$42,MATCH(HD144,'Tabela kolorów'!$A$1:$AP$1,0),MATCH(HF144,'Tabela kolorów'!$A$1:$A$42,0))=1,"+","-"),"")</f>
        <v/>
      </c>
      <c r="HI144" s="1" t="str">
        <f ca="1">_xlfn.IFNA(IF(INDEX('Tabela kolorów'!$A$1:$AP$42,MATCH(HE144,'Tabela kolorów'!$A$1:$AP$1,0),MATCH(HF144,'Tabela kolorów'!$A$1:$A$42,0))=1,"+","-"),"")</f>
        <v/>
      </c>
      <c r="HJ144" t="str">
        <f t="shared" ca="1" si="576"/>
        <v/>
      </c>
      <c r="HK144" t="str">
        <f t="shared" ca="1" si="539"/>
        <v/>
      </c>
      <c r="HL144" t="str">
        <f t="shared" ca="1" si="540"/>
        <v/>
      </c>
      <c r="IJ144">
        <v>13</v>
      </c>
      <c r="IK144" t="str">
        <f t="shared" ca="1" si="503"/>
        <v/>
      </c>
      <c r="IL144" t="str">
        <f ca="1">_xlfn.IFNA(IF(VLOOKUP($IK144,Tabela1[#All],6,FALSE)&lt;&gt;0,VLOOKUP($IK144,Tabela1[#All],6,FALSE),""),"")</f>
        <v/>
      </c>
      <c r="IM144" t="str">
        <f ca="1">_xlfn.IFNA(IF(VLOOKUP($IK144,Tabela1[#All],7,FALSE)&lt;&gt;0,VLOOKUP($IK144,Tabela1[#All],7,FALSE),""),"")</f>
        <v/>
      </c>
      <c r="IN144" t="str">
        <f ca="1">_xlfn.IFNA(IF(VLOOKUP($IK144,Tabela1[#All],8,FALSE)&lt;&gt;0,VLOOKUP($IK144,Tabela1[#All],8,FALSE),""),"")</f>
        <v/>
      </c>
      <c r="IO144" t="str">
        <f ca="1">_xlfn.IFNA(IF(VLOOKUP($IK144,Tabela1[#All],10,FALSE)&lt;&gt;"0",VLOOKUP($IK144,Tabela1[#All],10,FALSE),""),"")</f>
        <v/>
      </c>
      <c r="IP144" t="str">
        <f t="shared" ca="1" si="541"/>
        <v/>
      </c>
      <c r="IQ144" t="str">
        <f t="shared" ca="1" si="542"/>
        <v/>
      </c>
      <c r="IR144" t="str">
        <f t="shared" ca="1" si="543"/>
        <v/>
      </c>
      <c r="IS144" t="str">
        <f t="shared" ca="1" si="544"/>
        <v/>
      </c>
      <c r="IT144" t="str">
        <f t="shared" ca="1" si="545"/>
        <v/>
      </c>
      <c r="IU144" t="str">
        <f t="shared" ca="1" si="546"/>
        <v/>
      </c>
      <c r="IV144" t="str">
        <f t="shared" ca="1" si="547"/>
        <v/>
      </c>
      <c r="IW144" t="str">
        <f t="shared" ca="1" si="561"/>
        <v/>
      </c>
      <c r="IX144" t="str">
        <f t="shared" ca="1" si="496"/>
        <v/>
      </c>
      <c r="IY144" t="str">
        <f t="shared" ca="1" si="496"/>
        <v/>
      </c>
      <c r="IZ144" t="str">
        <f t="shared" ca="1" si="496"/>
        <v/>
      </c>
      <c r="JA144" t="str">
        <f ca="1">_xlfn.IFNA(IF(INDEX('Tabela kolorów'!$A$1:$AP$42,MATCH(IX144,'Tabela kolorów'!$A$1:$AP$1,0),MATCH(IY144,'Tabela kolorów'!$A$1:$A$42,0))=1,"+","-"),"")</f>
        <v/>
      </c>
      <c r="JB144" s="1" t="str">
        <f ca="1">_xlfn.IFNA(IF(INDEX('Tabela kolorów'!$A$1:$AP$42,MATCH(IX144,'Tabela kolorów'!$A$1:$AP$1,0),MATCH(IZ144,'Tabela kolorów'!$A$1:$A$42,0))=1,"+","-"),"")</f>
        <v/>
      </c>
      <c r="JC144" s="1" t="str">
        <f ca="1">_xlfn.IFNA(IF(INDEX('Tabela kolorów'!$A$1:$AP$42,MATCH(IY144,'Tabela kolorów'!$A$1:$AP$1,0),MATCH(IZ144,'Tabela kolorów'!$A$1:$A$42,0))=1,"+","-"),"")</f>
        <v/>
      </c>
      <c r="JD144" t="str">
        <f t="shared" ca="1" si="577"/>
        <v/>
      </c>
      <c r="JE144" t="str">
        <f t="shared" ca="1" si="548"/>
        <v/>
      </c>
      <c r="JF144" t="str">
        <f t="shared" ca="1" si="549"/>
        <v/>
      </c>
      <c r="KD144">
        <v>13</v>
      </c>
      <c r="KE144" t="str">
        <f t="shared" ca="1" si="504"/>
        <v/>
      </c>
      <c r="KF144" t="str">
        <f ca="1">_xlfn.IFNA(IF(VLOOKUP($KE144,Tabela1[#All],6,FALSE)&lt;&gt;0,VLOOKUP($KE144,Tabela1[#All],6,FALSE),""),"")</f>
        <v/>
      </c>
      <c r="KG144" t="str">
        <f ca="1">_xlfn.IFNA(IF(VLOOKUP($KE144,Tabela1[#All],7,FALSE)&lt;&gt;0,VLOOKUP($KE144,Tabela1[#All],7,FALSE),""),"")</f>
        <v/>
      </c>
      <c r="KH144" t="str">
        <f ca="1">_xlfn.IFNA(IF(VLOOKUP($KE144,Tabela1[#All],8,FALSE)&lt;&gt;0,VLOOKUP($KE144,Tabela1[#All],8,FALSE),""),"")</f>
        <v/>
      </c>
      <c r="KI144" t="str">
        <f ca="1">_xlfn.IFNA(IF(VLOOKUP($KE144,Tabela1[#All],10,FALSE)&lt;&gt;"0",VLOOKUP($KE144,Tabela1[#All],10,FALSE),""),"")</f>
        <v/>
      </c>
      <c r="KJ144" t="str">
        <f t="shared" ca="1" si="562"/>
        <v/>
      </c>
      <c r="KK144" t="str">
        <f t="shared" ca="1" si="563"/>
        <v/>
      </c>
      <c r="KL144" t="str">
        <f t="shared" ca="1" si="564"/>
        <v/>
      </c>
      <c r="KM144" t="str">
        <f t="shared" ca="1" si="550"/>
        <v/>
      </c>
      <c r="KN144" t="str">
        <f t="shared" ca="1" si="551"/>
        <v/>
      </c>
      <c r="KO144" t="str">
        <f t="shared" ca="1" si="552"/>
        <v/>
      </c>
      <c r="KP144" t="str">
        <f t="shared" ca="1" si="553"/>
        <v/>
      </c>
      <c r="KQ144" t="str">
        <f t="shared" ca="1" si="565"/>
        <v/>
      </c>
      <c r="KR144" t="str">
        <f t="shared" ca="1" si="497"/>
        <v/>
      </c>
      <c r="KS144" t="str">
        <f t="shared" ca="1" si="497"/>
        <v/>
      </c>
      <c r="KT144" t="str">
        <f t="shared" ca="1" si="497"/>
        <v/>
      </c>
      <c r="KU144" t="str">
        <f ca="1">_xlfn.IFNA(IF(INDEX('Tabela kolorów'!$A$1:$AP$42,MATCH(KR144,'Tabela kolorów'!$A$1:$AP$1,0),MATCH(KS144,'Tabela kolorów'!$A$1:$A$42,0))=1,"+","-"),"")</f>
        <v/>
      </c>
      <c r="KV144" s="1" t="str">
        <f ca="1">_xlfn.IFNA(IF(INDEX('Tabela kolorów'!$A$1:$AP$42,MATCH(KR144,'Tabela kolorów'!$A$1:$AP$1,0),MATCH(KT144,'Tabela kolorów'!$A$1:$A$42,0))=1,"+","-"),"")</f>
        <v/>
      </c>
      <c r="KW144" s="1" t="str">
        <f ca="1">_xlfn.IFNA(IF(INDEX('Tabela kolorów'!$A$1:$AP$42,MATCH(KS144,'Tabela kolorów'!$A$1:$AP$1,0),MATCH(KT144,'Tabela kolorów'!$A$1:$A$42,0))=1,"+","-"),"")</f>
        <v/>
      </c>
      <c r="KX144" t="str">
        <f t="shared" ca="1" si="580"/>
        <v/>
      </c>
      <c r="KY144" t="str">
        <f t="shared" ca="1" si="554"/>
        <v/>
      </c>
      <c r="KZ144" t="str">
        <f t="shared" ca="1" si="555"/>
        <v/>
      </c>
    </row>
    <row r="145" spans="12:312" x14ac:dyDescent="0.3">
      <c r="L145" s="679">
        <v>12</v>
      </c>
      <c r="N145" s="672" t="str">
        <f>_xlfn.IFNA(IF(VLOOKUP($M145,Tabela1[#All],6,FALSE)&lt;&gt;0,VLOOKUP($M145,Tabela1[#All],6,FALSE),""),"")</f>
        <v/>
      </c>
      <c r="O145" s="672" t="str">
        <f>_xlfn.IFNA(IF(VLOOKUP($M145,Tabela1[#All],7,FALSE)&lt;&gt;0,VLOOKUP($M145,Tabela1[#All],7,FALSE),""),"")</f>
        <v/>
      </c>
      <c r="P145" s="672" t="str">
        <f>_xlfn.IFNA(IF(VLOOKUP($M145,Tabela1[#All],8,FALSE)&lt;&gt;0,VLOOKUP($M145,Tabela1[#All],8,FALSE),""),"")</f>
        <v/>
      </c>
      <c r="Q145" s="684" t="str">
        <f>_xlfn.IFNA(IF(VLOOKUP($M145,Tabela1[#All],10,FALSE)&lt;&gt;"0",VLOOKUP($M145,Tabela1[#All],10,FALSE),""),"")</f>
        <v/>
      </c>
      <c r="R145" s="686" t="str">
        <f t="shared" si="566"/>
        <v/>
      </c>
      <c r="S145" s="672" t="str">
        <f t="shared" si="567"/>
        <v/>
      </c>
      <c r="T145" s="672" t="str">
        <f t="shared" si="568"/>
        <v/>
      </c>
      <c r="U145" s="672" t="str">
        <f t="shared" si="569"/>
        <v/>
      </c>
      <c r="V145" s="672" t="str">
        <f t="shared" si="570"/>
        <v/>
      </c>
      <c r="W145" s="672" t="str">
        <f t="shared" si="571"/>
        <v/>
      </c>
      <c r="X145" s="687" t="str">
        <f t="shared" si="572"/>
        <v/>
      </c>
      <c r="Y145" s="686" t="str">
        <f t="shared" si="578"/>
        <v/>
      </c>
      <c r="Z145" s="672" t="str">
        <f t="shared" si="498"/>
        <v/>
      </c>
      <c r="AA145" s="672" t="str">
        <f t="shared" si="498"/>
        <v/>
      </c>
      <c r="AB145" s="679" t="str">
        <f t="shared" si="498"/>
        <v/>
      </c>
      <c r="AC145" s="685" t="str">
        <f>_xlfn.IFNA(IF(INDEX('Tabela kolorów'!$A$1:$AP$42,MATCH(Z145,'Tabela kolorów'!$A$1:$AP$1,0),MATCH(AA145,'Tabela kolorów'!$A$1:$A$42,0))=1,"+","-"),"")</f>
        <v/>
      </c>
      <c r="AD145" s="10" t="str">
        <f>_xlfn.IFNA(IF(INDEX('Tabela kolorów'!$A$1:$AP$42,MATCH(Z145,'Tabela kolorów'!$A$1:$AP$1,0),MATCH(AB145,'Tabela kolorów'!$A$1:$A$42,0))=1,"+","-"),"")</f>
        <v/>
      </c>
      <c r="AE145" s="10" t="str">
        <f>_xlfn.IFNA(IF(INDEX('Tabela kolorów'!$A$1:$AP$42,MATCH(AA145,'Tabela kolorów'!$A$1:$AP$1,0),MATCH(AB145,'Tabela kolorów'!$A$1:$A$42,0))=1,"+","-"),"")</f>
        <v/>
      </c>
      <c r="AF145" s="679" t="str">
        <f t="shared" si="579"/>
        <v/>
      </c>
      <c r="AG145" s="688" t="str">
        <f t="shared" si="573"/>
        <v/>
      </c>
      <c r="AH145" s="701" t="str">
        <f t="shared" si="574"/>
        <v/>
      </c>
      <c r="BG145" s="392"/>
      <c r="BH145">
        <v>14</v>
      </c>
      <c r="BI145" t="str">
        <f t="shared" ca="1" si="499"/>
        <v/>
      </c>
      <c r="BJ145" t="str">
        <f ca="1">_xlfn.IFNA(IF(VLOOKUP($BI145,Tabela1[#All],6,FALSE)&lt;&gt;0,VLOOKUP($BI145,Tabela1[#All],6,FALSE),""),"")</f>
        <v/>
      </c>
      <c r="BK145" t="str">
        <f ca="1">_xlfn.IFNA(IF(VLOOKUP($BI145,Tabela1[#All],7,FALSE)&lt;&gt;0,VLOOKUP($BI145,Tabela1[#All],7,FALSE),""),"")</f>
        <v/>
      </c>
      <c r="BL145" t="str">
        <f ca="1">_xlfn.IFNA(IF(VLOOKUP($BI145,Tabela1[#All],8,FALSE)&lt;&gt;0,VLOOKUP($BI145,Tabela1[#All],8,FALSE),""),"")</f>
        <v/>
      </c>
      <c r="BM145" t="str">
        <f ca="1">_xlfn.IFNA(IF(VLOOKUP($BI145,Tabela1[#All],10,FALSE)&lt;&gt;"0",VLOOKUP($BI145,Tabela1[#All],10,FALSE),""),"")</f>
        <v/>
      </c>
      <c r="BN145" t="str">
        <f t="shared" ca="1" si="505"/>
        <v/>
      </c>
      <c r="BO145" t="str">
        <f t="shared" ca="1" si="506"/>
        <v/>
      </c>
      <c r="BP145" t="str">
        <f t="shared" ca="1" si="507"/>
        <v/>
      </c>
      <c r="BQ145" t="str">
        <f t="shared" ca="1" si="508"/>
        <v/>
      </c>
      <c r="BR145" t="str">
        <f t="shared" ca="1" si="509"/>
        <v/>
      </c>
      <c r="BS145" t="str">
        <f t="shared" ca="1" si="510"/>
        <v/>
      </c>
      <c r="BT145" t="str">
        <f t="shared" ca="1" si="511"/>
        <v/>
      </c>
      <c r="BU145" t="str">
        <f t="shared" ca="1" si="556"/>
        <v/>
      </c>
      <c r="BV145" t="str">
        <f t="shared" ca="1" si="492"/>
        <v/>
      </c>
      <c r="BW145" t="str">
        <f t="shared" ca="1" si="492"/>
        <v/>
      </c>
      <c r="BX145" t="str">
        <f t="shared" ca="1" si="492"/>
        <v/>
      </c>
      <c r="BY145" t="str">
        <f ca="1">_xlfn.IFNA(IF(INDEX('Tabela kolorów'!$A$1:$AP$42,MATCH(BV145,'Tabela kolorów'!$A$1:$AP$1,0),MATCH(BW145,'Tabela kolorów'!$A$1:$A$42,0))=1,"+","-"),"")</f>
        <v/>
      </c>
      <c r="BZ145" s="1" t="str">
        <f ca="1">_xlfn.IFNA(IF(INDEX('Tabela kolorów'!$A$1:$AP$42,MATCH(BV145,'Tabela kolorów'!$A$1:$AP$1,0),MATCH(BX145,'Tabela kolorów'!$A$1:$A$42,0))=1,"+","-"),"")</f>
        <v/>
      </c>
      <c r="CA145" s="1" t="str">
        <f ca="1">_xlfn.IFNA(IF(INDEX('Tabela kolorów'!$A$1:$AP$42,MATCH(BW145,'Tabela kolorów'!$A$1:$AP$1,0),MATCH(BX145,'Tabela kolorów'!$A$1:$A$42,0))=1,"+","-"),"")</f>
        <v/>
      </c>
      <c r="CB145" t="str">
        <f t="shared" ca="1" si="557"/>
        <v/>
      </c>
      <c r="CC145" t="str">
        <f t="shared" ca="1" si="512"/>
        <v/>
      </c>
      <c r="CD145" t="str">
        <f t="shared" ca="1" si="513"/>
        <v/>
      </c>
      <c r="DB145">
        <v>14</v>
      </c>
      <c r="DC145" t="str">
        <f t="shared" ca="1" si="500"/>
        <v/>
      </c>
      <c r="DD145" t="str">
        <f ca="1">_xlfn.IFNA(IF(VLOOKUP($DC145,Tabela1[#All],6,FALSE)&lt;&gt;0,VLOOKUP($DC145,Tabela1[#All],6,FALSE),""),"")</f>
        <v/>
      </c>
      <c r="DE145" t="str">
        <f ca="1">_xlfn.IFNA(IF(VLOOKUP($DC145,Tabela1[#All],7,FALSE)&lt;&gt;0,VLOOKUP($DC145,Tabela1[#All],7,FALSE),""),"")</f>
        <v/>
      </c>
      <c r="DF145" t="str">
        <f ca="1">_xlfn.IFNA(IF(VLOOKUP($DC145,Tabela1[#All],8,FALSE)&lt;&gt;0,VLOOKUP($DC145,Tabela1[#All],8,FALSE),""),"")</f>
        <v/>
      </c>
      <c r="DG145" t="str">
        <f ca="1">_xlfn.IFNA(IF(VLOOKUP($DC145,Tabela1[#All],10,FALSE)&lt;&gt;"0",VLOOKUP($DC145,Tabela1[#All],10,FALSE),""),"")</f>
        <v/>
      </c>
      <c r="DH145" t="str">
        <f t="shared" ca="1" si="514"/>
        <v/>
      </c>
      <c r="DI145" t="str">
        <f t="shared" ca="1" si="515"/>
        <v/>
      </c>
      <c r="DJ145" t="str">
        <f t="shared" ca="1" si="516"/>
        <v/>
      </c>
      <c r="DK145" t="str">
        <f t="shared" ca="1" si="517"/>
        <v/>
      </c>
      <c r="DL145" t="str">
        <f t="shared" ca="1" si="518"/>
        <v/>
      </c>
      <c r="DM145" t="str">
        <f t="shared" ca="1" si="519"/>
        <v/>
      </c>
      <c r="DN145" t="str">
        <f t="shared" ca="1" si="520"/>
        <v/>
      </c>
      <c r="DO145" t="str">
        <f t="shared" ca="1" si="581"/>
        <v/>
      </c>
      <c r="DP145" t="str">
        <f t="shared" ca="1" si="493"/>
        <v/>
      </c>
      <c r="DQ145" t="str">
        <f t="shared" ca="1" si="493"/>
        <v/>
      </c>
      <c r="DR145" t="str">
        <f t="shared" ca="1" si="493"/>
        <v/>
      </c>
      <c r="DS145" t="str">
        <f ca="1">_xlfn.IFNA(IF(INDEX('Tabela kolorów'!$A$1:$AP$42,MATCH(DP145,'Tabela kolorów'!$A$1:$AP$1,0),MATCH(DQ145,'Tabela kolorów'!$A$1:$A$42,0))=1,"+","-"),"")</f>
        <v/>
      </c>
      <c r="DT145" s="1" t="str">
        <f ca="1">_xlfn.IFNA(IF(INDEX('Tabela kolorów'!$A$1:$AP$42,MATCH(DP145,'Tabela kolorów'!$A$1:$AP$1,0),MATCH(DR145,'Tabela kolorów'!$A$1:$A$42,0))=1,"+","-"),"")</f>
        <v/>
      </c>
      <c r="DU145" s="1" t="str">
        <f ca="1">_xlfn.IFNA(IF(INDEX('Tabela kolorów'!$A$1:$AP$42,MATCH(DQ145,'Tabela kolorów'!$A$1:$AP$1,0),MATCH(DR145,'Tabela kolorów'!$A$1:$A$42,0))=1,"+","-"),"")</f>
        <v/>
      </c>
      <c r="DV145" t="str">
        <f t="shared" ca="1" si="558"/>
        <v/>
      </c>
      <c r="DW145" t="str">
        <f t="shared" ca="1" si="521"/>
        <v/>
      </c>
      <c r="DX145" t="str">
        <f t="shared" ca="1" si="522"/>
        <v/>
      </c>
      <c r="EV145">
        <v>14</v>
      </c>
      <c r="EW145" t="str">
        <f t="shared" ca="1" si="501"/>
        <v/>
      </c>
      <c r="EX145" t="str">
        <f ca="1">_xlfn.IFNA(IF(VLOOKUP($EW145,Tabela1[#All],6,FALSE)&lt;&gt;0,VLOOKUP($EW145,Tabela1[#All],6,FALSE),""),"")</f>
        <v/>
      </c>
      <c r="EY145" t="str">
        <f ca="1">_xlfn.IFNA(IF(VLOOKUP($EW145,Tabela1[#All],7,FALSE)&lt;&gt;0,VLOOKUP($EW145,Tabela1[#All],7,FALSE),""),"")</f>
        <v/>
      </c>
      <c r="EZ145" t="str">
        <f ca="1">_xlfn.IFNA(IF(VLOOKUP($EW145,Tabela1[#All],8,FALSE)&lt;&gt;0,VLOOKUP($EW145,Tabela1[#All],8,FALSE),""),"")</f>
        <v/>
      </c>
      <c r="FA145" t="str">
        <f ca="1">_xlfn.IFNA(IF(VLOOKUP($EW145,Tabela1[#All],10,FALSE)&lt;&gt;"0",VLOOKUP($EW145,Tabela1[#All],10,FALSE),""),"")</f>
        <v/>
      </c>
      <c r="FB145" t="str">
        <f t="shared" ca="1" si="523"/>
        <v/>
      </c>
      <c r="FC145" t="str">
        <f t="shared" ca="1" si="524"/>
        <v/>
      </c>
      <c r="FD145" t="str">
        <f t="shared" ca="1" si="525"/>
        <v/>
      </c>
      <c r="FE145" t="str">
        <f t="shared" ca="1" si="526"/>
        <v/>
      </c>
      <c r="FF145" t="str">
        <f t="shared" ca="1" si="527"/>
        <v/>
      </c>
      <c r="FG145" t="str">
        <f t="shared" ca="1" si="528"/>
        <v/>
      </c>
      <c r="FH145" t="str">
        <f t="shared" ca="1" si="529"/>
        <v/>
      </c>
      <c r="FI145" t="str">
        <f t="shared" ca="1" si="559"/>
        <v/>
      </c>
      <c r="FJ145" t="str">
        <f t="shared" ca="1" si="494"/>
        <v/>
      </c>
      <c r="FK145" t="str">
        <f t="shared" ca="1" si="494"/>
        <v/>
      </c>
      <c r="FL145" t="str">
        <f t="shared" ca="1" si="494"/>
        <v/>
      </c>
      <c r="FM145" t="str">
        <f ca="1">_xlfn.IFNA(IF(INDEX('Tabela kolorów'!$A$1:$AP$42,MATCH(FJ145,'Tabela kolorów'!$A$1:$AP$1,0),MATCH(FK145,'Tabela kolorów'!$A$1:$A$42,0))=1,"+","-"),"")</f>
        <v/>
      </c>
      <c r="FN145" s="1" t="str">
        <f ca="1">_xlfn.IFNA(IF(INDEX('Tabela kolorów'!$A$1:$AP$42,MATCH(FJ145,'Tabela kolorów'!$A$1:$AP$1,0),MATCH(FL145,'Tabela kolorów'!$A$1:$A$42,0))=1,"+","-"),"")</f>
        <v/>
      </c>
      <c r="FO145" s="1" t="str">
        <f ca="1">_xlfn.IFNA(IF(INDEX('Tabela kolorów'!$A$1:$AP$42,MATCH(FK145,'Tabela kolorów'!$A$1:$AP$1,0),MATCH(FL145,'Tabela kolorów'!$A$1:$A$42,0))=1,"+","-"),"")</f>
        <v/>
      </c>
      <c r="FP145" t="str">
        <f t="shared" ca="1" si="575"/>
        <v/>
      </c>
      <c r="FQ145" t="str">
        <f t="shared" ca="1" si="530"/>
        <v/>
      </c>
      <c r="FR145" t="str">
        <f t="shared" ca="1" si="531"/>
        <v/>
      </c>
      <c r="GP145">
        <v>14</v>
      </c>
      <c r="GQ145" t="str">
        <f t="shared" ca="1" si="502"/>
        <v/>
      </c>
      <c r="GR145" t="str">
        <f ca="1">_xlfn.IFNA(IF(VLOOKUP($GQ145,Tabela1[#All],6,FALSE)&lt;&gt;0,VLOOKUP($GQ145,Tabela1[#All],6,FALSE),""),"")</f>
        <v/>
      </c>
      <c r="GS145" t="str">
        <f ca="1">_xlfn.IFNA(IF(VLOOKUP($GQ145,Tabela1[#All],7,FALSE)&lt;&gt;0,VLOOKUP($GQ145,Tabela1[#All],7,FALSE),""),"")</f>
        <v/>
      </c>
      <c r="GT145" t="str">
        <f ca="1">_xlfn.IFNA(IF(VLOOKUP($GQ145,Tabela1[#All],8,FALSE)&lt;&gt;0,VLOOKUP($GQ145,Tabela1[#All],8,FALSE),""),"")</f>
        <v/>
      </c>
      <c r="GU145" t="str">
        <f ca="1">_xlfn.IFNA(IF(VLOOKUP($GQ145,Tabela1[#All],10,FALSE)&lt;&gt;"0",VLOOKUP($GQ145,Tabela1[#All],10,FALSE),""),"")</f>
        <v/>
      </c>
      <c r="GV145" t="str">
        <f t="shared" ca="1" si="532"/>
        <v/>
      </c>
      <c r="GW145" t="str">
        <f t="shared" ca="1" si="533"/>
        <v/>
      </c>
      <c r="GX145" t="str">
        <f t="shared" ca="1" si="534"/>
        <v/>
      </c>
      <c r="GY145" t="str">
        <f t="shared" ca="1" si="535"/>
        <v/>
      </c>
      <c r="GZ145" t="str">
        <f t="shared" ca="1" si="536"/>
        <v/>
      </c>
      <c r="HA145" t="str">
        <f t="shared" ca="1" si="537"/>
        <v/>
      </c>
      <c r="HB145" t="str">
        <f t="shared" ca="1" si="538"/>
        <v/>
      </c>
      <c r="HC145" t="str">
        <f t="shared" ca="1" si="560"/>
        <v/>
      </c>
      <c r="HD145" t="str">
        <f t="shared" ca="1" si="495"/>
        <v/>
      </c>
      <c r="HE145" t="str">
        <f t="shared" ca="1" si="495"/>
        <v/>
      </c>
      <c r="HF145" t="str">
        <f t="shared" ca="1" si="495"/>
        <v/>
      </c>
      <c r="HG145" t="str">
        <f ca="1">_xlfn.IFNA(IF(INDEX('Tabela kolorów'!$A$1:$AP$42,MATCH(HD145,'Tabela kolorów'!$A$1:$AP$1,0),MATCH(HE145,'Tabela kolorów'!$A$1:$A$42,0))=1,"+","-"),"")</f>
        <v/>
      </c>
      <c r="HH145" s="1" t="str">
        <f ca="1">_xlfn.IFNA(IF(INDEX('Tabela kolorów'!$A$1:$AP$42,MATCH(HD145,'Tabela kolorów'!$A$1:$AP$1,0),MATCH(HF145,'Tabela kolorów'!$A$1:$A$42,0))=1,"+","-"),"")</f>
        <v/>
      </c>
      <c r="HI145" s="1" t="str">
        <f ca="1">_xlfn.IFNA(IF(INDEX('Tabela kolorów'!$A$1:$AP$42,MATCH(HE145,'Tabela kolorów'!$A$1:$AP$1,0),MATCH(HF145,'Tabela kolorów'!$A$1:$A$42,0))=1,"+","-"),"")</f>
        <v/>
      </c>
      <c r="HJ145" t="str">
        <f t="shared" ca="1" si="576"/>
        <v/>
      </c>
      <c r="HK145" t="str">
        <f t="shared" ca="1" si="539"/>
        <v/>
      </c>
      <c r="HL145" t="str">
        <f t="shared" ca="1" si="540"/>
        <v/>
      </c>
      <c r="IJ145">
        <v>14</v>
      </c>
      <c r="IK145" t="str">
        <f t="shared" ca="1" si="503"/>
        <v/>
      </c>
      <c r="IL145" t="str">
        <f ca="1">_xlfn.IFNA(IF(VLOOKUP($IK145,Tabela1[#All],6,FALSE)&lt;&gt;0,VLOOKUP($IK145,Tabela1[#All],6,FALSE),""),"")</f>
        <v/>
      </c>
      <c r="IM145" t="str">
        <f ca="1">_xlfn.IFNA(IF(VLOOKUP($IK145,Tabela1[#All],7,FALSE)&lt;&gt;0,VLOOKUP($IK145,Tabela1[#All],7,FALSE),""),"")</f>
        <v/>
      </c>
      <c r="IN145" t="str">
        <f ca="1">_xlfn.IFNA(IF(VLOOKUP($IK145,Tabela1[#All],8,FALSE)&lt;&gt;0,VLOOKUP($IK145,Tabela1[#All],8,FALSE),""),"")</f>
        <v/>
      </c>
      <c r="IO145" t="str">
        <f ca="1">_xlfn.IFNA(IF(VLOOKUP($IK145,Tabela1[#All],10,FALSE)&lt;&gt;"0",VLOOKUP($IK145,Tabela1[#All],10,FALSE),""),"")</f>
        <v/>
      </c>
      <c r="IP145" t="str">
        <f t="shared" ca="1" si="541"/>
        <v/>
      </c>
      <c r="IQ145" t="str">
        <f t="shared" ca="1" si="542"/>
        <v/>
      </c>
      <c r="IR145" t="str">
        <f t="shared" ca="1" si="543"/>
        <v/>
      </c>
      <c r="IS145" t="str">
        <f t="shared" ca="1" si="544"/>
        <v/>
      </c>
      <c r="IT145" t="str">
        <f t="shared" ca="1" si="545"/>
        <v/>
      </c>
      <c r="IU145" t="str">
        <f t="shared" ca="1" si="546"/>
        <v/>
      </c>
      <c r="IV145" t="str">
        <f t="shared" ca="1" si="547"/>
        <v/>
      </c>
      <c r="IW145" t="str">
        <f t="shared" ca="1" si="561"/>
        <v/>
      </c>
      <c r="IX145" t="str">
        <f t="shared" ca="1" si="496"/>
        <v/>
      </c>
      <c r="IY145" t="str">
        <f t="shared" ca="1" si="496"/>
        <v/>
      </c>
      <c r="IZ145" t="str">
        <f t="shared" ca="1" si="496"/>
        <v/>
      </c>
      <c r="JA145" t="str">
        <f ca="1">_xlfn.IFNA(IF(INDEX('Tabela kolorów'!$A$1:$AP$42,MATCH(IX145,'Tabela kolorów'!$A$1:$AP$1,0),MATCH(IY145,'Tabela kolorów'!$A$1:$A$42,0))=1,"+","-"),"")</f>
        <v/>
      </c>
      <c r="JB145" s="1" t="str">
        <f ca="1">_xlfn.IFNA(IF(INDEX('Tabela kolorów'!$A$1:$AP$42,MATCH(IX145,'Tabela kolorów'!$A$1:$AP$1,0),MATCH(IZ145,'Tabela kolorów'!$A$1:$A$42,0))=1,"+","-"),"")</f>
        <v/>
      </c>
      <c r="JC145" s="1" t="str">
        <f ca="1">_xlfn.IFNA(IF(INDEX('Tabela kolorów'!$A$1:$AP$42,MATCH(IY145,'Tabela kolorów'!$A$1:$AP$1,0),MATCH(IZ145,'Tabela kolorów'!$A$1:$A$42,0))=1,"+","-"),"")</f>
        <v/>
      </c>
      <c r="JD145" t="str">
        <f t="shared" ca="1" si="577"/>
        <v/>
      </c>
      <c r="JE145" t="str">
        <f t="shared" ca="1" si="548"/>
        <v/>
      </c>
      <c r="JF145" t="str">
        <f t="shared" ca="1" si="549"/>
        <v/>
      </c>
      <c r="KD145">
        <v>14</v>
      </c>
      <c r="KE145" t="str">
        <f t="shared" ca="1" si="504"/>
        <v/>
      </c>
      <c r="KF145" t="str">
        <f ca="1">_xlfn.IFNA(IF(VLOOKUP($KE145,Tabela1[#All],6,FALSE)&lt;&gt;0,VLOOKUP($KE145,Tabela1[#All],6,FALSE),""),"")</f>
        <v/>
      </c>
      <c r="KG145" t="str">
        <f ca="1">_xlfn.IFNA(IF(VLOOKUP($KE145,Tabela1[#All],7,FALSE)&lt;&gt;0,VLOOKUP($KE145,Tabela1[#All],7,FALSE),""),"")</f>
        <v/>
      </c>
      <c r="KH145" t="str">
        <f ca="1">_xlfn.IFNA(IF(VLOOKUP($KE145,Tabela1[#All],8,FALSE)&lt;&gt;0,VLOOKUP($KE145,Tabela1[#All],8,FALSE),""),"")</f>
        <v/>
      </c>
      <c r="KI145" t="str">
        <f ca="1">_xlfn.IFNA(IF(VLOOKUP($KE145,Tabela1[#All],10,FALSE)&lt;&gt;"0",VLOOKUP($KE145,Tabela1[#All],10,FALSE),""),"")</f>
        <v/>
      </c>
      <c r="KJ145" t="str">
        <f t="shared" ca="1" si="562"/>
        <v/>
      </c>
      <c r="KK145" t="str">
        <f t="shared" ca="1" si="563"/>
        <v/>
      </c>
      <c r="KL145" t="str">
        <f t="shared" ca="1" si="564"/>
        <v/>
      </c>
      <c r="KM145" t="str">
        <f t="shared" ca="1" si="550"/>
        <v/>
      </c>
      <c r="KN145" t="str">
        <f t="shared" ca="1" si="551"/>
        <v/>
      </c>
      <c r="KO145" t="str">
        <f t="shared" ca="1" si="552"/>
        <v/>
      </c>
      <c r="KP145" t="str">
        <f t="shared" ca="1" si="553"/>
        <v/>
      </c>
      <c r="KQ145" t="str">
        <f t="shared" ca="1" si="565"/>
        <v/>
      </c>
      <c r="KR145" t="str">
        <f t="shared" ca="1" si="497"/>
        <v/>
      </c>
      <c r="KS145" t="str">
        <f t="shared" ca="1" si="497"/>
        <v/>
      </c>
      <c r="KT145" t="str">
        <f t="shared" ca="1" si="497"/>
        <v/>
      </c>
      <c r="KU145" t="str">
        <f ca="1">_xlfn.IFNA(IF(INDEX('Tabela kolorów'!$A$1:$AP$42,MATCH(KR145,'Tabela kolorów'!$A$1:$AP$1,0),MATCH(KS145,'Tabela kolorów'!$A$1:$A$42,0))=1,"+","-"),"")</f>
        <v/>
      </c>
      <c r="KV145" s="1" t="str">
        <f ca="1">_xlfn.IFNA(IF(INDEX('Tabela kolorów'!$A$1:$AP$42,MATCH(KR145,'Tabela kolorów'!$A$1:$AP$1,0),MATCH(KT145,'Tabela kolorów'!$A$1:$A$42,0))=1,"+","-"),"")</f>
        <v/>
      </c>
      <c r="KW145" s="1" t="str">
        <f ca="1">_xlfn.IFNA(IF(INDEX('Tabela kolorów'!$A$1:$AP$42,MATCH(KS145,'Tabela kolorów'!$A$1:$AP$1,0),MATCH(KT145,'Tabela kolorów'!$A$1:$A$42,0))=1,"+","-"),"")</f>
        <v/>
      </c>
      <c r="KX145" t="str">
        <f t="shared" ca="1" si="580"/>
        <v/>
      </c>
      <c r="KY145" t="str">
        <f t="shared" ca="1" si="554"/>
        <v/>
      </c>
      <c r="KZ145" t="str">
        <f t="shared" ca="1" si="555"/>
        <v/>
      </c>
    </row>
    <row r="146" spans="12:312" x14ac:dyDescent="0.3">
      <c r="L146" s="679">
        <v>13</v>
      </c>
      <c r="N146" s="672" t="str">
        <f>_xlfn.IFNA(IF(VLOOKUP($M146,Tabela1[#All],6,FALSE)&lt;&gt;0,VLOOKUP($M146,Tabela1[#All],6,FALSE),""),"")</f>
        <v/>
      </c>
      <c r="O146" s="672" t="str">
        <f>_xlfn.IFNA(IF(VLOOKUP($M146,Tabela1[#All],7,FALSE)&lt;&gt;0,VLOOKUP($M146,Tabela1[#All],7,FALSE),""),"")</f>
        <v/>
      </c>
      <c r="P146" s="672" t="str">
        <f>_xlfn.IFNA(IF(VLOOKUP($M146,Tabela1[#All],8,FALSE)&lt;&gt;0,VLOOKUP($M146,Tabela1[#All],8,FALSE),""),"")</f>
        <v/>
      </c>
      <c r="Q146" s="684" t="str">
        <f>_xlfn.IFNA(IF(VLOOKUP($M146,Tabela1[#All],10,FALSE)&lt;&gt;"0",VLOOKUP($M146,Tabela1[#All],10,FALSE),""),"")</f>
        <v/>
      </c>
      <c r="R146" s="686" t="str">
        <f t="shared" si="566"/>
        <v/>
      </c>
      <c r="S146" s="672" t="str">
        <f t="shared" si="567"/>
        <v/>
      </c>
      <c r="T146" s="672" t="str">
        <f t="shared" si="568"/>
        <v/>
      </c>
      <c r="U146" s="672" t="str">
        <f t="shared" si="569"/>
        <v/>
      </c>
      <c r="V146" s="672" t="str">
        <f t="shared" si="570"/>
        <v/>
      </c>
      <c r="W146" s="672" t="str">
        <f t="shared" si="571"/>
        <v/>
      </c>
      <c r="X146" s="687" t="str">
        <f t="shared" si="572"/>
        <v/>
      </c>
      <c r="Y146" s="686" t="str">
        <f t="shared" si="578"/>
        <v/>
      </c>
      <c r="Z146" s="672" t="str">
        <f t="shared" si="498"/>
        <v/>
      </c>
      <c r="AA146" s="672" t="str">
        <f t="shared" si="498"/>
        <v/>
      </c>
      <c r="AB146" s="679" t="str">
        <f t="shared" si="498"/>
        <v/>
      </c>
      <c r="AC146" s="685" t="str">
        <f>_xlfn.IFNA(IF(INDEX('Tabela kolorów'!$A$1:$AP$42,MATCH(Z146,'Tabela kolorów'!$A$1:$AP$1,0),MATCH(AA146,'Tabela kolorów'!$A$1:$A$42,0))=1,"+","-"),"")</f>
        <v/>
      </c>
      <c r="AD146" s="10" t="str">
        <f>_xlfn.IFNA(IF(INDEX('Tabela kolorów'!$A$1:$AP$42,MATCH(Z146,'Tabela kolorów'!$A$1:$AP$1,0),MATCH(AB146,'Tabela kolorów'!$A$1:$A$42,0))=1,"+","-"),"")</f>
        <v/>
      </c>
      <c r="AE146" s="10" t="str">
        <f>_xlfn.IFNA(IF(INDEX('Tabela kolorów'!$A$1:$AP$42,MATCH(AA146,'Tabela kolorów'!$A$1:$AP$1,0),MATCH(AB146,'Tabela kolorów'!$A$1:$A$42,0))=1,"+","-"),"")</f>
        <v/>
      </c>
      <c r="AF146" s="679" t="str">
        <f t="shared" si="579"/>
        <v/>
      </c>
      <c r="AG146" s="688" t="str">
        <f t="shared" si="573"/>
        <v/>
      </c>
      <c r="AH146" s="701" t="str">
        <f t="shared" si="574"/>
        <v/>
      </c>
      <c r="BG146" s="392"/>
      <c r="BH146">
        <v>15</v>
      </c>
      <c r="BI146" t="str">
        <f t="shared" ca="1" si="499"/>
        <v/>
      </c>
      <c r="BJ146" t="str">
        <f ca="1">_xlfn.IFNA(IF(VLOOKUP($BI146,Tabela1[#All],6,FALSE)&lt;&gt;0,VLOOKUP($BI146,Tabela1[#All],6,FALSE),""),"")</f>
        <v/>
      </c>
      <c r="BK146" t="str">
        <f ca="1">_xlfn.IFNA(IF(VLOOKUP($BI146,Tabela1[#All],7,FALSE)&lt;&gt;0,VLOOKUP($BI146,Tabela1[#All],7,FALSE),""),"")</f>
        <v/>
      </c>
      <c r="BL146" t="str">
        <f ca="1">_xlfn.IFNA(IF(VLOOKUP($BI146,Tabela1[#All],8,FALSE)&lt;&gt;0,VLOOKUP($BI146,Tabela1[#All],8,FALSE),""),"")</f>
        <v/>
      </c>
      <c r="BM146" t="str">
        <f ca="1">_xlfn.IFNA(IF(VLOOKUP($BI146,Tabela1[#All],10,FALSE)&lt;&gt;"0",VLOOKUP($BI146,Tabela1[#All],10,FALSE),""),"")</f>
        <v/>
      </c>
      <c r="BN146" t="str">
        <f t="shared" ca="1" si="505"/>
        <v/>
      </c>
      <c r="BO146" t="str">
        <f t="shared" ca="1" si="506"/>
        <v/>
      </c>
      <c r="BP146" t="str">
        <f t="shared" ca="1" si="507"/>
        <v/>
      </c>
      <c r="BQ146" t="str">
        <f t="shared" ca="1" si="508"/>
        <v/>
      </c>
      <c r="BR146" t="str">
        <f t="shared" ca="1" si="509"/>
        <v/>
      </c>
      <c r="BS146" t="str">
        <f t="shared" ca="1" si="510"/>
        <v/>
      </c>
      <c r="BT146" t="str">
        <f t="shared" ca="1" si="511"/>
        <v/>
      </c>
      <c r="BU146" t="str">
        <f t="shared" ca="1" si="556"/>
        <v/>
      </c>
      <c r="BV146" t="str">
        <f t="shared" ref="BV146:BX165" ca="1" si="582">TRIM(MID(SUBSTITUTE($BU146,";",REPT(" ",LEN($BU146))),BV$5*LEN($BU146)+1,LEN($BU146)))</f>
        <v/>
      </c>
      <c r="BW146" t="str">
        <f t="shared" ca="1" si="582"/>
        <v/>
      </c>
      <c r="BX146" t="str">
        <f t="shared" ca="1" si="582"/>
        <v/>
      </c>
      <c r="BY146" t="str">
        <f ca="1">_xlfn.IFNA(IF(INDEX('Tabela kolorów'!$A$1:$AP$42,MATCH(BV146,'Tabela kolorów'!$A$1:$AP$1,0),MATCH(BW146,'Tabela kolorów'!$A$1:$A$42,0))=1,"+","-"),"")</f>
        <v/>
      </c>
      <c r="BZ146" s="1" t="str">
        <f ca="1">_xlfn.IFNA(IF(INDEX('Tabela kolorów'!$A$1:$AP$42,MATCH(BV146,'Tabela kolorów'!$A$1:$AP$1,0),MATCH(BX146,'Tabela kolorów'!$A$1:$A$42,0))=1,"+","-"),"")</f>
        <v/>
      </c>
      <c r="CA146" s="1" t="str">
        <f ca="1">_xlfn.IFNA(IF(INDEX('Tabela kolorów'!$A$1:$AP$42,MATCH(BW146,'Tabela kolorów'!$A$1:$AP$1,0),MATCH(BX146,'Tabela kolorów'!$A$1:$A$42,0))=1,"+","-"),"")</f>
        <v/>
      </c>
      <c r="CB146" t="str">
        <f t="shared" ca="1" si="557"/>
        <v/>
      </c>
      <c r="CC146" t="str">
        <f t="shared" ca="1" si="512"/>
        <v/>
      </c>
      <c r="CD146" t="str">
        <f t="shared" ca="1" si="513"/>
        <v/>
      </c>
      <c r="DB146">
        <v>15</v>
      </c>
      <c r="DC146" t="str">
        <f t="shared" ca="1" si="500"/>
        <v/>
      </c>
      <c r="DD146" t="str">
        <f ca="1">_xlfn.IFNA(IF(VLOOKUP($DC146,Tabela1[#All],6,FALSE)&lt;&gt;0,VLOOKUP($DC146,Tabela1[#All],6,FALSE),""),"")</f>
        <v/>
      </c>
      <c r="DE146" t="str">
        <f ca="1">_xlfn.IFNA(IF(VLOOKUP($DC146,Tabela1[#All],7,FALSE)&lt;&gt;0,VLOOKUP($DC146,Tabela1[#All],7,FALSE),""),"")</f>
        <v/>
      </c>
      <c r="DF146" t="str">
        <f ca="1">_xlfn.IFNA(IF(VLOOKUP($DC146,Tabela1[#All],8,FALSE)&lt;&gt;0,VLOOKUP($DC146,Tabela1[#All],8,FALSE),""),"")</f>
        <v/>
      </c>
      <c r="DG146" t="str">
        <f ca="1">_xlfn.IFNA(IF(VLOOKUP($DC146,Tabela1[#All],10,FALSE)&lt;&gt;"0",VLOOKUP($DC146,Tabela1[#All],10,FALSE),""),"")</f>
        <v/>
      </c>
      <c r="DH146" t="str">
        <f t="shared" ca="1" si="514"/>
        <v/>
      </c>
      <c r="DI146" t="str">
        <f t="shared" ca="1" si="515"/>
        <v/>
      </c>
      <c r="DJ146" t="str">
        <f t="shared" ca="1" si="516"/>
        <v/>
      </c>
      <c r="DK146" t="str">
        <f t="shared" ca="1" si="517"/>
        <v/>
      </c>
      <c r="DL146" t="str">
        <f t="shared" ca="1" si="518"/>
        <v/>
      </c>
      <c r="DM146" t="str">
        <f t="shared" ca="1" si="519"/>
        <v/>
      </c>
      <c r="DN146" t="str">
        <f t="shared" ca="1" si="520"/>
        <v/>
      </c>
      <c r="DO146" t="str">
        <f t="shared" ca="1" si="581"/>
        <v/>
      </c>
      <c r="DP146" t="str">
        <f t="shared" ref="DP146:DR165" ca="1" si="583">TRIM(MID(SUBSTITUTE($DO146,";",REPT(" ",LEN($DO146))),DP$5*LEN($DO146)+1,LEN($DO146)))</f>
        <v/>
      </c>
      <c r="DQ146" t="str">
        <f t="shared" ca="1" si="583"/>
        <v/>
      </c>
      <c r="DR146" t="str">
        <f t="shared" ca="1" si="583"/>
        <v/>
      </c>
      <c r="DS146" t="str">
        <f ca="1">_xlfn.IFNA(IF(INDEX('Tabela kolorów'!$A$1:$AP$42,MATCH(DP146,'Tabela kolorów'!$A$1:$AP$1,0),MATCH(DQ146,'Tabela kolorów'!$A$1:$A$42,0))=1,"+","-"),"")</f>
        <v/>
      </c>
      <c r="DT146" s="1" t="str">
        <f ca="1">_xlfn.IFNA(IF(INDEX('Tabela kolorów'!$A$1:$AP$42,MATCH(DP146,'Tabela kolorów'!$A$1:$AP$1,0),MATCH(DR146,'Tabela kolorów'!$A$1:$A$42,0))=1,"+","-"),"")</f>
        <v/>
      </c>
      <c r="DU146" s="1" t="str">
        <f ca="1">_xlfn.IFNA(IF(INDEX('Tabela kolorów'!$A$1:$AP$42,MATCH(DQ146,'Tabela kolorów'!$A$1:$AP$1,0),MATCH(DR146,'Tabela kolorów'!$A$1:$A$42,0))=1,"+","-"),"")</f>
        <v/>
      </c>
      <c r="DV146" t="str">
        <f t="shared" ca="1" si="558"/>
        <v/>
      </c>
      <c r="DW146" t="str">
        <f t="shared" ca="1" si="521"/>
        <v/>
      </c>
      <c r="DX146" t="str">
        <f t="shared" ca="1" si="522"/>
        <v/>
      </c>
      <c r="EV146">
        <v>15</v>
      </c>
      <c r="EW146" t="str">
        <f t="shared" ca="1" si="501"/>
        <v/>
      </c>
      <c r="EX146" t="str">
        <f ca="1">_xlfn.IFNA(IF(VLOOKUP($EW146,Tabela1[#All],6,FALSE)&lt;&gt;0,VLOOKUP($EW146,Tabela1[#All],6,FALSE),""),"")</f>
        <v/>
      </c>
      <c r="EY146" t="str">
        <f ca="1">_xlfn.IFNA(IF(VLOOKUP($EW146,Tabela1[#All],7,FALSE)&lt;&gt;0,VLOOKUP($EW146,Tabela1[#All],7,FALSE),""),"")</f>
        <v/>
      </c>
      <c r="EZ146" t="str">
        <f ca="1">_xlfn.IFNA(IF(VLOOKUP($EW146,Tabela1[#All],8,FALSE)&lt;&gt;0,VLOOKUP($EW146,Tabela1[#All],8,FALSE),""),"")</f>
        <v/>
      </c>
      <c r="FA146" t="str">
        <f ca="1">_xlfn.IFNA(IF(VLOOKUP($EW146,Tabela1[#All],10,FALSE)&lt;&gt;"0",VLOOKUP($EW146,Tabela1[#All],10,FALSE),""),"")</f>
        <v/>
      </c>
      <c r="FB146" t="str">
        <f t="shared" ca="1" si="523"/>
        <v/>
      </c>
      <c r="FC146" t="str">
        <f t="shared" ca="1" si="524"/>
        <v/>
      </c>
      <c r="FD146" t="str">
        <f t="shared" ca="1" si="525"/>
        <v/>
      </c>
      <c r="FE146" t="str">
        <f t="shared" ca="1" si="526"/>
        <v/>
      </c>
      <c r="FF146" t="str">
        <f t="shared" ca="1" si="527"/>
        <v/>
      </c>
      <c r="FG146" t="str">
        <f t="shared" ca="1" si="528"/>
        <v/>
      </c>
      <c r="FH146" t="str">
        <f t="shared" ca="1" si="529"/>
        <v/>
      </c>
      <c r="FI146" t="str">
        <f t="shared" ca="1" si="559"/>
        <v/>
      </c>
      <c r="FJ146" t="str">
        <f t="shared" ref="FJ146:FL165" ca="1" si="584">TRIM(MID(SUBSTITUTE($FI146,";",REPT(" ",LEN($FI146))),FJ$5*LEN($FI146)+1,LEN($FI146)))</f>
        <v/>
      </c>
      <c r="FK146" t="str">
        <f t="shared" ca="1" si="584"/>
        <v/>
      </c>
      <c r="FL146" t="str">
        <f t="shared" ca="1" si="584"/>
        <v/>
      </c>
      <c r="FM146" t="str">
        <f ca="1">_xlfn.IFNA(IF(INDEX('Tabela kolorów'!$A$1:$AP$42,MATCH(FJ146,'Tabela kolorów'!$A$1:$AP$1,0),MATCH(FK146,'Tabela kolorów'!$A$1:$A$42,0))=1,"+","-"),"")</f>
        <v/>
      </c>
      <c r="FN146" s="1" t="str">
        <f ca="1">_xlfn.IFNA(IF(INDEX('Tabela kolorów'!$A$1:$AP$42,MATCH(FJ146,'Tabela kolorów'!$A$1:$AP$1,0),MATCH(FL146,'Tabela kolorów'!$A$1:$A$42,0))=1,"+","-"),"")</f>
        <v/>
      </c>
      <c r="FO146" s="1" t="str">
        <f ca="1">_xlfn.IFNA(IF(INDEX('Tabela kolorów'!$A$1:$AP$42,MATCH(FK146,'Tabela kolorów'!$A$1:$AP$1,0),MATCH(FL146,'Tabela kolorów'!$A$1:$A$42,0))=1,"+","-"),"")</f>
        <v/>
      </c>
      <c r="FP146" t="str">
        <f t="shared" ca="1" si="575"/>
        <v/>
      </c>
      <c r="FQ146" t="str">
        <f t="shared" ca="1" si="530"/>
        <v/>
      </c>
      <c r="FR146" t="str">
        <f t="shared" ca="1" si="531"/>
        <v/>
      </c>
      <c r="GP146">
        <v>15</v>
      </c>
      <c r="GQ146" t="str">
        <f t="shared" ca="1" si="502"/>
        <v/>
      </c>
      <c r="GR146" t="str">
        <f ca="1">_xlfn.IFNA(IF(VLOOKUP($GQ146,Tabela1[#All],6,FALSE)&lt;&gt;0,VLOOKUP($GQ146,Tabela1[#All],6,FALSE),""),"")</f>
        <v/>
      </c>
      <c r="GS146" t="str">
        <f ca="1">_xlfn.IFNA(IF(VLOOKUP($GQ146,Tabela1[#All],7,FALSE)&lt;&gt;0,VLOOKUP($GQ146,Tabela1[#All],7,FALSE),""),"")</f>
        <v/>
      </c>
      <c r="GT146" t="str">
        <f ca="1">_xlfn.IFNA(IF(VLOOKUP($GQ146,Tabela1[#All],8,FALSE)&lt;&gt;0,VLOOKUP($GQ146,Tabela1[#All],8,FALSE),""),"")</f>
        <v/>
      </c>
      <c r="GU146" t="str">
        <f ca="1">_xlfn.IFNA(IF(VLOOKUP($GQ146,Tabela1[#All],10,FALSE)&lt;&gt;"0",VLOOKUP($GQ146,Tabela1[#All],10,FALSE),""),"")</f>
        <v/>
      </c>
      <c r="GV146" t="str">
        <f t="shared" ca="1" si="532"/>
        <v/>
      </c>
      <c r="GW146" t="str">
        <f t="shared" ca="1" si="533"/>
        <v/>
      </c>
      <c r="GX146" t="str">
        <f t="shared" ca="1" si="534"/>
        <v/>
      </c>
      <c r="GY146" t="str">
        <f t="shared" ca="1" si="535"/>
        <v/>
      </c>
      <c r="GZ146" t="str">
        <f t="shared" ca="1" si="536"/>
        <v/>
      </c>
      <c r="HA146" t="str">
        <f t="shared" ca="1" si="537"/>
        <v/>
      </c>
      <c r="HB146" t="str">
        <f t="shared" ca="1" si="538"/>
        <v/>
      </c>
      <c r="HC146" t="str">
        <f t="shared" ca="1" si="560"/>
        <v/>
      </c>
      <c r="HD146" t="str">
        <f t="shared" ref="HD146:HF165" ca="1" si="585">TRIM(MID(SUBSTITUTE($HC146,";",REPT(" ",LEN($HC146))),HD$5*LEN($HC146)+1,LEN($HC146)))</f>
        <v/>
      </c>
      <c r="HE146" t="str">
        <f t="shared" ca="1" si="585"/>
        <v/>
      </c>
      <c r="HF146" t="str">
        <f t="shared" ca="1" si="585"/>
        <v/>
      </c>
      <c r="HG146" t="str">
        <f ca="1">_xlfn.IFNA(IF(INDEX('Tabela kolorów'!$A$1:$AP$42,MATCH(HD146,'Tabela kolorów'!$A$1:$AP$1,0),MATCH(HE146,'Tabela kolorów'!$A$1:$A$42,0))=1,"+","-"),"")</f>
        <v/>
      </c>
      <c r="HH146" s="1" t="str">
        <f ca="1">_xlfn.IFNA(IF(INDEX('Tabela kolorów'!$A$1:$AP$42,MATCH(HD146,'Tabela kolorów'!$A$1:$AP$1,0),MATCH(HF146,'Tabela kolorów'!$A$1:$A$42,0))=1,"+","-"),"")</f>
        <v/>
      </c>
      <c r="HI146" s="1" t="str">
        <f ca="1">_xlfn.IFNA(IF(INDEX('Tabela kolorów'!$A$1:$AP$42,MATCH(HE146,'Tabela kolorów'!$A$1:$AP$1,0),MATCH(HF146,'Tabela kolorów'!$A$1:$A$42,0))=1,"+","-"),"")</f>
        <v/>
      </c>
      <c r="HJ146" t="str">
        <f t="shared" ca="1" si="576"/>
        <v/>
      </c>
      <c r="HK146" t="str">
        <f t="shared" ca="1" si="539"/>
        <v/>
      </c>
      <c r="HL146" t="str">
        <f t="shared" ca="1" si="540"/>
        <v/>
      </c>
      <c r="IJ146">
        <v>15</v>
      </c>
      <c r="IK146" t="str">
        <f t="shared" ca="1" si="503"/>
        <v/>
      </c>
      <c r="IL146" t="str">
        <f ca="1">_xlfn.IFNA(IF(VLOOKUP($IK146,Tabela1[#All],6,FALSE)&lt;&gt;0,VLOOKUP($IK146,Tabela1[#All],6,FALSE),""),"")</f>
        <v/>
      </c>
      <c r="IM146" t="str">
        <f ca="1">_xlfn.IFNA(IF(VLOOKUP($IK146,Tabela1[#All],7,FALSE)&lt;&gt;0,VLOOKUP($IK146,Tabela1[#All],7,FALSE),""),"")</f>
        <v/>
      </c>
      <c r="IN146" t="str">
        <f ca="1">_xlfn.IFNA(IF(VLOOKUP($IK146,Tabela1[#All],8,FALSE)&lt;&gt;0,VLOOKUP($IK146,Tabela1[#All],8,FALSE),""),"")</f>
        <v/>
      </c>
      <c r="IO146" t="str">
        <f ca="1">_xlfn.IFNA(IF(VLOOKUP($IK146,Tabela1[#All],10,FALSE)&lt;&gt;"0",VLOOKUP($IK146,Tabela1[#All],10,FALSE),""),"")</f>
        <v/>
      </c>
      <c r="IP146" t="str">
        <f t="shared" ca="1" si="541"/>
        <v/>
      </c>
      <c r="IQ146" t="str">
        <f t="shared" ca="1" si="542"/>
        <v/>
      </c>
      <c r="IR146" t="str">
        <f t="shared" ca="1" si="543"/>
        <v/>
      </c>
      <c r="IS146" t="str">
        <f t="shared" ca="1" si="544"/>
        <v/>
      </c>
      <c r="IT146" t="str">
        <f t="shared" ca="1" si="545"/>
        <v/>
      </c>
      <c r="IU146" t="str">
        <f t="shared" ca="1" si="546"/>
        <v/>
      </c>
      <c r="IV146" t="str">
        <f t="shared" ca="1" si="547"/>
        <v/>
      </c>
      <c r="IW146" t="str">
        <f t="shared" ca="1" si="561"/>
        <v/>
      </c>
      <c r="IX146" t="str">
        <f t="shared" ref="IX146:IZ165" ca="1" si="586">TRIM(MID(SUBSTITUTE($IW146,";",REPT(" ",LEN($IW146))),IX$5*LEN($IW146)+1,LEN($IW146)))</f>
        <v/>
      </c>
      <c r="IY146" t="str">
        <f t="shared" ca="1" si="586"/>
        <v/>
      </c>
      <c r="IZ146" t="str">
        <f t="shared" ca="1" si="586"/>
        <v/>
      </c>
      <c r="JA146" t="str">
        <f ca="1">_xlfn.IFNA(IF(INDEX('Tabela kolorów'!$A$1:$AP$42,MATCH(IX146,'Tabela kolorów'!$A$1:$AP$1,0),MATCH(IY146,'Tabela kolorów'!$A$1:$A$42,0))=1,"+","-"),"")</f>
        <v/>
      </c>
      <c r="JB146" s="1" t="str">
        <f ca="1">_xlfn.IFNA(IF(INDEX('Tabela kolorów'!$A$1:$AP$42,MATCH(IX146,'Tabela kolorów'!$A$1:$AP$1,0),MATCH(IZ146,'Tabela kolorów'!$A$1:$A$42,0))=1,"+","-"),"")</f>
        <v/>
      </c>
      <c r="JC146" s="1" t="str">
        <f ca="1">_xlfn.IFNA(IF(INDEX('Tabela kolorów'!$A$1:$AP$42,MATCH(IY146,'Tabela kolorów'!$A$1:$AP$1,0),MATCH(IZ146,'Tabela kolorów'!$A$1:$A$42,0))=1,"+","-"),"")</f>
        <v/>
      </c>
      <c r="JD146" t="str">
        <f t="shared" ca="1" si="577"/>
        <v/>
      </c>
      <c r="JE146" t="str">
        <f t="shared" ca="1" si="548"/>
        <v/>
      </c>
      <c r="JF146" t="str">
        <f t="shared" ca="1" si="549"/>
        <v/>
      </c>
      <c r="KD146">
        <v>15</v>
      </c>
      <c r="KE146" t="str">
        <f t="shared" ca="1" si="504"/>
        <v/>
      </c>
      <c r="KF146" t="str">
        <f ca="1">_xlfn.IFNA(IF(VLOOKUP($KE146,Tabela1[#All],6,FALSE)&lt;&gt;0,VLOOKUP($KE146,Tabela1[#All],6,FALSE),""),"")</f>
        <v/>
      </c>
      <c r="KG146" t="str">
        <f ca="1">_xlfn.IFNA(IF(VLOOKUP($KE146,Tabela1[#All],7,FALSE)&lt;&gt;0,VLOOKUP($KE146,Tabela1[#All],7,FALSE),""),"")</f>
        <v/>
      </c>
      <c r="KH146" t="str">
        <f ca="1">_xlfn.IFNA(IF(VLOOKUP($KE146,Tabela1[#All],8,FALSE)&lt;&gt;0,VLOOKUP($KE146,Tabela1[#All],8,FALSE),""),"")</f>
        <v/>
      </c>
      <c r="KI146" t="str">
        <f ca="1">_xlfn.IFNA(IF(VLOOKUP($KE146,Tabela1[#All],10,FALSE)&lt;&gt;"0",VLOOKUP($KE146,Tabela1[#All],10,FALSE),""),"")</f>
        <v/>
      </c>
      <c r="KJ146" t="str">
        <f t="shared" ca="1" si="562"/>
        <v/>
      </c>
      <c r="KK146" t="str">
        <f t="shared" ca="1" si="563"/>
        <v/>
      </c>
      <c r="KL146" t="str">
        <f t="shared" ca="1" si="564"/>
        <v/>
      </c>
      <c r="KM146" t="str">
        <f t="shared" ca="1" si="550"/>
        <v/>
      </c>
      <c r="KN146" t="str">
        <f t="shared" ca="1" si="551"/>
        <v/>
      </c>
      <c r="KO146" t="str">
        <f t="shared" ca="1" si="552"/>
        <v/>
      </c>
      <c r="KP146" t="str">
        <f t="shared" ca="1" si="553"/>
        <v/>
      </c>
      <c r="KQ146" t="str">
        <f t="shared" ca="1" si="565"/>
        <v/>
      </c>
      <c r="KR146" t="str">
        <f t="shared" ref="KR146:KT165" ca="1" si="587">TRIM(MID(SUBSTITUTE($KQ146,";",REPT(" ",LEN($IW146))),KR$5*LEN($IW146)+1,LEN($IW146)))</f>
        <v/>
      </c>
      <c r="KS146" t="str">
        <f t="shared" ca="1" si="587"/>
        <v/>
      </c>
      <c r="KT146" t="str">
        <f t="shared" ca="1" si="587"/>
        <v/>
      </c>
      <c r="KU146" t="str">
        <f ca="1">_xlfn.IFNA(IF(INDEX('Tabela kolorów'!$A$1:$AP$42,MATCH(KR146,'Tabela kolorów'!$A$1:$AP$1,0),MATCH(KS146,'Tabela kolorów'!$A$1:$A$42,0))=1,"+","-"),"")</f>
        <v/>
      </c>
      <c r="KV146" s="1" t="str">
        <f ca="1">_xlfn.IFNA(IF(INDEX('Tabela kolorów'!$A$1:$AP$42,MATCH(KR146,'Tabela kolorów'!$A$1:$AP$1,0),MATCH(KT146,'Tabela kolorów'!$A$1:$A$42,0))=1,"+","-"),"")</f>
        <v/>
      </c>
      <c r="KW146" s="1" t="str">
        <f ca="1">_xlfn.IFNA(IF(INDEX('Tabela kolorów'!$A$1:$AP$42,MATCH(KS146,'Tabela kolorów'!$A$1:$AP$1,0),MATCH(KT146,'Tabela kolorów'!$A$1:$A$42,0))=1,"+","-"),"")</f>
        <v/>
      </c>
      <c r="KX146" t="str">
        <f t="shared" ca="1" si="580"/>
        <v/>
      </c>
      <c r="KY146" t="str">
        <f t="shared" ca="1" si="554"/>
        <v/>
      </c>
      <c r="KZ146" t="str">
        <f t="shared" ca="1" si="555"/>
        <v/>
      </c>
    </row>
    <row r="147" spans="12:312" x14ac:dyDescent="0.3">
      <c r="L147" s="679">
        <v>14</v>
      </c>
      <c r="N147" s="672" t="str">
        <f>_xlfn.IFNA(IF(VLOOKUP($M147,Tabela1[#All],6,FALSE)&lt;&gt;0,VLOOKUP($M147,Tabela1[#All],6,FALSE),""),"")</f>
        <v/>
      </c>
      <c r="O147" s="672" t="str">
        <f>_xlfn.IFNA(IF(VLOOKUP($M147,Tabela1[#All],7,FALSE)&lt;&gt;0,VLOOKUP($M147,Tabela1[#All],7,FALSE),""),"")</f>
        <v/>
      </c>
      <c r="P147" s="672" t="str">
        <f>_xlfn.IFNA(IF(VLOOKUP($M147,Tabela1[#All],8,FALSE)&lt;&gt;0,VLOOKUP($M147,Tabela1[#All],8,FALSE),""),"")</f>
        <v/>
      </c>
      <c r="Q147" s="684" t="str">
        <f>_xlfn.IFNA(IF(VLOOKUP($M147,Tabela1[#All],10,FALSE)&lt;&gt;"0",VLOOKUP($M147,Tabela1[#All],10,FALSE),""),"")</f>
        <v/>
      </c>
      <c r="R147" s="686" t="str">
        <f t="shared" si="566"/>
        <v/>
      </c>
      <c r="S147" s="672" t="str">
        <f t="shared" si="567"/>
        <v/>
      </c>
      <c r="T147" s="672" t="str">
        <f t="shared" si="568"/>
        <v/>
      </c>
      <c r="U147" s="672" t="str">
        <f t="shared" si="569"/>
        <v/>
      </c>
      <c r="V147" s="672" t="str">
        <f t="shared" si="570"/>
        <v/>
      </c>
      <c r="W147" s="672" t="str">
        <f t="shared" si="571"/>
        <v/>
      </c>
      <c r="X147" s="687" t="str">
        <f t="shared" si="572"/>
        <v/>
      </c>
      <c r="Y147" s="686" t="str">
        <f t="shared" si="578"/>
        <v/>
      </c>
      <c r="Z147" s="672" t="str">
        <f t="shared" si="498"/>
        <v/>
      </c>
      <c r="AA147" s="672" t="str">
        <f t="shared" si="498"/>
        <v/>
      </c>
      <c r="AB147" s="679" t="str">
        <f t="shared" si="498"/>
        <v/>
      </c>
      <c r="AC147" s="685" t="str">
        <f>_xlfn.IFNA(IF(INDEX('Tabela kolorów'!$A$1:$AP$42,MATCH(Z147,'Tabela kolorów'!$A$1:$AP$1,0),MATCH(AA147,'Tabela kolorów'!$A$1:$A$42,0))=1,"+","-"),"")</f>
        <v/>
      </c>
      <c r="AD147" s="10" t="str">
        <f>_xlfn.IFNA(IF(INDEX('Tabela kolorów'!$A$1:$AP$42,MATCH(Z147,'Tabela kolorów'!$A$1:$AP$1,0),MATCH(AB147,'Tabela kolorów'!$A$1:$A$42,0))=1,"+","-"),"")</f>
        <v/>
      </c>
      <c r="AE147" s="10" t="str">
        <f>_xlfn.IFNA(IF(INDEX('Tabela kolorów'!$A$1:$AP$42,MATCH(AA147,'Tabela kolorów'!$A$1:$AP$1,0),MATCH(AB147,'Tabela kolorów'!$A$1:$A$42,0))=1,"+","-"),"")</f>
        <v/>
      </c>
      <c r="AF147" s="679" t="str">
        <f t="shared" si="579"/>
        <v/>
      </c>
      <c r="AG147" s="688" t="str">
        <f t="shared" si="573"/>
        <v/>
      </c>
      <c r="AH147" s="701" t="str">
        <f t="shared" si="574"/>
        <v/>
      </c>
      <c r="BG147" s="392"/>
      <c r="BH147">
        <v>16</v>
      </c>
      <c r="BI147" t="str">
        <f t="shared" ca="1" si="499"/>
        <v/>
      </c>
      <c r="BJ147" t="str">
        <f ca="1">_xlfn.IFNA(IF(VLOOKUP($BI147,Tabela1[#All],6,FALSE)&lt;&gt;0,VLOOKUP($BI147,Tabela1[#All],6,FALSE),""),"")</f>
        <v/>
      </c>
      <c r="BK147" t="str">
        <f ca="1">_xlfn.IFNA(IF(VLOOKUP($BI147,Tabela1[#All],7,FALSE)&lt;&gt;0,VLOOKUP($BI147,Tabela1[#All],7,FALSE),""),"")</f>
        <v/>
      </c>
      <c r="BL147" t="str">
        <f ca="1">_xlfn.IFNA(IF(VLOOKUP($BI147,Tabela1[#All],8,FALSE)&lt;&gt;0,VLOOKUP($BI147,Tabela1[#All],8,FALSE),""),"")</f>
        <v/>
      </c>
      <c r="BM147" t="str">
        <f ca="1">_xlfn.IFNA(IF(VLOOKUP($BI147,Tabela1[#All],10,FALSE)&lt;&gt;"0",VLOOKUP($BI147,Tabela1[#All],10,FALSE),""),"")</f>
        <v/>
      </c>
      <c r="BN147" t="str">
        <f t="shared" ca="1" si="505"/>
        <v/>
      </c>
      <c r="BO147" t="str">
        <f t="shared" ca="1" si="506"/>
        <v/>
      </c>
      <c r="BP147" t="str">
        <f t="shared" ca="1" si="507"/>
        <v/>
      </c>
      <c r="BQ147" t="str">
        <f t="shared" ca="1" si="508"/>
        <v/>
      </c>
      <c r="BR147" t="str">
        <f t="shared" ca="1" si="509"/>
        <v/>
      </c>
      <c r="BS147" t="str">
        <f t="shared" ca="1" si="510"/>
        <v/>
      </c>
      <c r="BT147" t="str">
        <f t="shared" ca="1" si="511"/>
        <v/>
      </c>
      <c r="BU147" t="str">
        <f t="shared" ca="1" si="556"/>
        <v/>
      </c>
      <c r="BV147" t="str">
        <f t="shared" ca="1" si="582"/>
        <v/>
      </c>
      <c r="BW147" t="str">
        <f t="shared" ca="1" si="582"/>
        <v/>
      </c>
      <c r="BX147" t="str">
        <f t="shared" ca="1" si="582"/>
        <v/>
      </c>
      <c r="BY147" t="str">
        <f ca="1">_xlfn.IFNA(IF(INDEX('Tabela kolorów'!$A$1:$AP$42,MATCH(BV147,'Tabela kolorów'!$A$1:$AP$1,0),MATCH(BW147,'Tabela kolorów'!$A$1:$A$42,0))=1,"+","-"),"")</f>
        <v/>
      </c>
      <c r="BZ147" s="1" t="str">
        <f ca="1">_xlfn.IFNA(IF(INDEX('Tabela kolorów'!$A$1:$AP$42,MATCH(BV147,'Tabela kolorów'!$A$1:$AP$1,0),MATCH(BX147,'Tabela kolorów'!$A$1:$A$42,0))=1,"+","-"),"")</f>
        <v/>
      </c>
      <c r="CA147" s="1" t="str">
        <f ca="1">_xlfn.IFNA(IF(INDEX('Tabela kolorów'!$A$1:$AP$42,MATCH(BW147,'Tabela kolorów'!$A$1:$AP$1,0),MATCH(BX147,'Tabela kolorów'!$A$1:$A$42,0))=1,"+","-"),"")</f>
        <v/>
      </c>
      <c r="CB147" t="str">
        <f t="shared" ca="1" si="557"/>
        <v/>
      </c>
      <c r="CC147" t="str">
        <f t="shared" ca="1" si="512"/>
        <v/>
      </c>
      <c r="CD147" t="str">
        <f t="shared" ca="1" si="513"/>
        <v/>
      </c>
      <c r="DB147">
        <v>16</v>
      </c>
      <c r="DC147" t="str">
        <f t="shared" ca="1" si="500"/>
        <v/>
      </c>
      <c r="DD147" t="str">
        <f ca="1">_xlfn.IFNA(IF(VLOOKUP($DC147,Tabela1[#All],6,FALSE)&lt;&gt;0,VLOOKUP($DC147,Tabela1[#All],6,FALSE),""),"")</f>
        <v/>
      </c>
      <c r="DE147" t="str">
        <f ca="1">_xlfn.IFNA(IF(VLOOKUP($DC147,Tabela1[#All],7,FALSE)&lt;&gt;0,VLOOKUP($DC147,Tabela1[#All],7,FALSE),""),"")</f>
        <v/>
      </c>
      <c r="DF147" t="str">
        <f ca="1">_xlfn.IFNA(IF(VLOOKUP($DC147,Tabela1[#All],8,FALSE)&lt;&gt;0,VLOOKUP($DC147,Tabela1[#All],8,FALSE),""),"")</f>
        <v/>
      </c>
      <c r="DG147" t="str">
        <f ca="1">_xlfn.IFNA(IF(VLOOKUP($DC147,Tabela1[#All],10,FALSE)&lt;&gt;"0",VLOOKUP($DC147,Tabela1[#All],10,FALSE),""),"")</f>
        <v/>
      </c>
      <c r="DH147" t="str">
        <f t="shared" ca="1" si="514"/>
        <v/>
      </c>
      <c r="DI147" t="str">
        <f t="shared" ca="1" si="515"/>
        <v/>
      </c>
      <c r="DJ147" t="str">
        <f t="shared" ca="1" si="516"/>
        <v/>
      </c>
      <c r="DK147" t="str">
        <f t="shared" ca="1" si="517"/>
        <v/>
      </c>
      <c r="DL147" t="str">
        <f t="shared" ca="1" si="518"/>
        <v/>
      </c>
      <c r="DM147" t="str">
        <f t="shared" ca="1" si="519"/>
        <v/>
      </c>
      <c r="DN147" t="str">
        <f t="shared" ca="1" si="520"/>
        <v/>
      </c>
      <c r="DO147" t="str">
        <f t="shared" ca="1" si="581"/>
        <v/>
      </c>
      <c r="DP147" t="str">
        <f t="shared" ca="1" si="583"/>
        <v/>
      </c>
      <c r="DQ147" t="str">
        <f t="shared" ca="1" si="583"/>
        <v/>
      </c>
      <c r="DR147" t="str">
        <f t="shared" ca="1" si="583"/>
        <v/>
      </c>
      <c r="DS147" t="str">
        <f ca="1">_xlfn.IFNA(IF(INDEX('Tabela kolorów'!$A$1:$AP$42,MATCH(DP147,'Tabela kolorów'!$A$1:$AP$1,0),MATCH(DQ147,'Tabela kolorów'!$A$1:$A$42,0))=1,"+","-"),"")</f>
        <v/>
      </c>
      <c r="DT147" s="1" t="str">
        <f ca="1">_xlfn.IFNA(IF(INDEX('Tabela kolorów'!$A$1:$AP$42,MATCH(DP147,'Tabela kolorów'!$A$1:$AP$1,0),MATCH(DR147,'Tabela kolorów'!$A$1:$A$42,0))=1,"+","-"),"")</f>
        <v/>
      </c>
      <c r="DU147" s="1" t="str">
        <f ca="1">_xlfn.IFNA(IF(INDEX('Tabela kolorów'!$A$1:$AP$42,MATCH(DQ147,'Tabela kolorów'!$A$1:$AP$1,0),MATCH(DR147,'Tabela kolorów'!$A$1:$A$42,0))=1,"+","-"),"")</f>
        <v/>
      </c>
      <c r="DV147" t="str">
        <f t="shared" ca="1" si="558"/>
        <v/>
      </c>
      <c r="DW147" t="str">
        <f t="shared" ca="1" si="521"/>
        <v/>
      </c>
      <c r="DX147" t="str">
        <f t="shared" ca="1" si="522"/>
        <v/>
      </c>
      <c r="EV147">
        <v>16</v>
      </c>
      <c r="EW147" t="str">
        <f t="shared" ca="1" si="501"/>
        <v/>
      </c>
      <c r="EX147" t="str">
        <f ca="1">_xlfn.IFNA(IF(VLOOKUP($EW147,Tabela1[#All],6,FALSE)&lt;&gt;0,VLOOKUP($EW147,Tabela1[#All],6,FALSE),""),"")</f>
        <v/>
      </c>
      <c r="EY147" t="str">
        <f ca="1">_xlfn.IFNA(IF(VLOOKUP($EW147,Tabela1[#All],7,FALSE)&lt;&gt;0,VLOOKUP($EW147,Tabela1[#All],7,FALSE),""),"")</f>
        <v/>
      </c>
      <c r="EZ147" t="str">
        <f ca="1">_xlfn.IFNA(IF(VLOOKUP($EW147,Tabela1[#All],8,FALSE)&lt;&gt;0,VLOOKUP($EW147,Tabela1[#All],8,FALSE),""),"")</f>
        <v/>
      </c>
      <c r="FA147" t="str">
        <f ca="1">_xlfn.IFNA(IF(VLOOKUP($EW147,Tabela1[#All],10,FALSE)&lt;&gt;"0",VLOOKUP($EW147,Tabela1[#All],10,FALSE),""),"")</f>
        <v/>
      </c>
      <c r="FB147" t="str">
        <f t="shared" ca="1" si="523"/>
        <v/>
      </c>
      <c r="FC147" t="str">
        <f t="shared" ca="1" si="524"/>
        <v/>
      </c>
      <c r="FD147" t="str">
        <f t="shared" ca="1" si="525"/>
        <v/>
      </c>
      <c r="FE147" t="str">
        <f t="shared" ca="1" si="526"/>
        <v/>
      </c>
      <c r="FF147" t="str">
        <f t="shared" ca="1" si="527"/>
        <v/>
      </c>
      <c r="FG147" t="str">
        <f t="shared" ca="1" si="528"/>
        <v/>
      </c>
      <c r="FH147" t="str">
        <f t="shared" ca="1" si="529"/>
        <v/>
      </c>
      <c r="FI147" t="str">
        <f t="shared" ca="1" si="559"/>
        <v/>
      </c>
      <c r="FJ147" t="str">
        <f t="shared" ca="1" si="584"/>
        <v/>
      </c>
      <c r="FK147" t="str">
        <f t="shared" ca="1" si="584"/>
        <v/>
      </c>
      <c r="FL147" t="str">
        <f t="shared" ca="1" si="584"/>
        <v/>
      </c>
      <c r="FM147" t="str">
        <f ca="1">_xlfn.IFNA(IF(INDEX('Tabela kolorów'!$A$1:$AP$42,MATCH(FJ147,'Tabela kolorów'!$A$1:$AP$1,0),MATCH(FK147,'Tabela kolorów'!$A$1:$A$42,0))=1,"+","-"),"")</f>
        <v/>
      </c>
      <c r="FN147" s="1" t="str">
        <f ca="1">_xlfn.IFNA(IF(INDEX('Tabela kolorów'!$A$1:$AP$42,MATCH(FJ147,'Tabela kolorów'!$A$1:$AP$1,0),MATCH(FL147,'Tabela kolorów'!$A$1:$A$42,0))=1,"+","-"),"")</f>
        <v/>
      </c>
      <c r="FO147" s="1" t="str">
        <f ca="1">_xlfn.IFNA(IF(INDEX('Tabela kolorów'!$A$1:$AP$42,MATCH(FK147,'Tabela kolorów'!$A$1:$AP$1,0),MATCH(FL147,'Tabela kolorów'!$A$1:$A$42,0))=1,"+","-"),"")</f>
        <v/>
      </c>
      <c r="FP147" t="str">
        <f t="shared" ca="1" si="575"/>
        <v/>
      </c>
      <c r="FQ147" t="str">
        <f t="shared" ca="1" si="530"/>
        <v/>
      </c>
      <c r="FR147" t="str">
        <f t="shared" ca="1" si="531"/>
        <v/>
      </c>
      <c r="GP147">
        <v>16</v>
      </c>
      <c r="GQ147" t="str">
        <f t="shared" ca="1" si="502"/>
        <v/>
      </c>
      <c r="GR147" t="str">
        <f ca="1">_xlfn.IFNA(IF(VLOOKUP($GQ147,Tabela1[#All],6,FALSE)&lt;&gt;0,VLOOKUP($GQ147,Tabela1[#All],6,FALSE),""),"")</f>
        <v/>
      </c>
      <c r="GS147" t="str">
        <f ca="1">_xlfn.IFNA(IF(VLOOKUP($GQ147,Tabela1[#All],7,FALSE)&lt;&gt;0,VLOOKUP($GQ147,Tabela1[#All],7,FALSE),""),"")</f>
        <v/>
      </c>
      <c r="GT147" t="str">
        <f ca="1">_xlfn.IFNA(IF(VLOOKUP($GQ147,Tabela1[#All],8,FALSE)&lt;&gt;0,VLOOKUP($GQ147,Tabela1[#All],8,FALSE),""),"")</f>
        <v/>
      </c>
      <c r="GU147" t="str">
        <f ca="1">_xlfn.IFNA(IF(VLOOKUP($GQ147,Tabela1[#All],10,FALSE)&lt;&gt;"0",VLOOKUP($GQ147,Tabela1[#All],10,FALSE),""),"")</f>
        <v/>
      </c>
      <c r="GV147" t="str">
        <f t="shared" ca="1" si="532"/>
        <v/>
      </c>
      <c r="GW147" t="str">
        <f t="shared" ca="1" si="533"/>
        <v/>
      </c>
      <c r="GX147" t="str">
        <f t="shared" ca="1" si="534"/>
        <v/>
      </c>
      <c r="GY147" t="str">
        <f t="shared" ca="1" si="535"/>
        <v/>
      </c>
      <c r="GZ147" t="str">
        <f t="shared" ca="1" si="536"/>
        <v/>
      </c>
      <c r="HA147" t="str">
        <f t="shared" ca="1" si="537"/>
        <v/>
      </c>
      <c r="HB147" t="str">
        <f t="shared" ca="1" si="538"/>
        <v/>
      </c>
      <c r="HC147" t="str">
        <f t="shared" ca="1" si="560"/>
        <v/>
      </c>
      <c r="HD147" t="str">
        <f t="shared" ca="1" si="585"/>
        <v/>
      </c>
      <c r="HE147" t="str">
        <f t="shared" ca="1" si="585"/>
        <v/>
      </c>
      <c r="HF147" t="str">
        <f t="shared" ca="1" si="585"/>
        <v/>
      </c>
      <c r="HG147" t="str">
        <f ca="1">_xlfn.IFNA(IF(INDEX('Tabela kolorów'!$A$1:$AP$42,MATCH(HD147,'Tabela kolorów'!$A$1:$AP$1,0),MATCH(HE147,'Tabela kolorów'!$A$1:$A$42,0))=1,"+","-"),"")</f>
        <v/>
      </c>
      <c r="HH147" s="1" t="str">
        <f ca="1">_xlfn.IFNA(IF(INDEX('Tabela kolorów'!$A$1:$AP$42,MATCH(HD147,'Tabela kolorów'!$A$1:$AP$1,0),MATCH(HF147,'Tabela kolorów'!$A$1:$A$42,0))=1,"+","-"),"")</f>
        <v/>
      </c>
      <c r="HI147" s="1" t="str">
        <f ca="1">_xlfn.IFNA(IF(INDEX('Tabela kolorów'!$A$1:$AP$42,MATCH(HE147,'Tabela kolorów'!$A$1:$AP$1,0),MATCH(HF147,'Tabela kolorów'!$A$1:$A$42,0))=1,"+","-"),"")</f>
        <v/>
      </c>
      <c r="HJ147" t="str">
        <f t="shared" ca="1" si="576"/>
        <v/>
      </c>
      <c r="HK147" t="str">
        <f t="shared" ca="1" si="539"/>
        <v/>
      </c>
      <c r="HL147" t="str">
        <f t="shared" ca="1" si="540"/>
        <v/>
      </c>
      <c r="IJ147">
        <v>16</v>
      </c>
      <c r="IK147" t="str">
        <f t="shared" ca="1" si="503"/>
        <v/>
      </c>
      <c r="IL147" t="str">
        <f ca="1">_xlfn.IFNA(IF(VLOOKUP($IK147,Tabela1[#All],6,FALSE)&lt;&gt;0,VLOOKUP($IK147,Tabela1[#All],6,FALSE),""),"")</f>
        <v/>
      </c>
      <c r="IM147" t="str">
        <f ca="1">_xlfn.IFNA(IF(VLOOKUP($IK147,Tabela1[#All],7,FALSE)&lt;&gt;0,VLOOKUP($IK147,Tabela1[#All],7,FALSE),""),"")</f>
        <v/>
      </c>
      <c r="IN147" t="str">
        <f ca="1">_xlfn.IFNA(IF(VLOOKUP($IK147,Tabela1[#All],8,FALSE)&lt;&gt;0,VLOOKUP($IK147,Tabela1[#All],8,FALSE),""),"")</f>
        <v/>
      </c>
      <c r="IO147" t="str">
        <f ca="1">_xlfn.IFNA(IF(VLOOKUP($IK147,Tabela1[#All],10,FALSE)&lt;&gt;"0",VLOOKUP($IK147,Tabela1[#All],10,FALSE),""),"")</f>
        <v/>
      </c>
      <c r="IP147" t="str">
        <f t="shared" ca="1" si="541"/>
        <v/>
      </c>
      <c r="IQ147" t="str">
        <f t="shared" ca="1" si="542"/>
        <v/>
      </c>
      <c r="IR147" t="str">
        <f t="shared" ca="1" si="543"/>
        <v/>
      </c>
      <c r="IS147" t="str">
        <f t="shared" ca="1" si="544"/>
        <v/>
      </c>
      <c r="IT147" t="str">
        <f t="shared" ca="1" si="545"/>
        <v/>
      </c>
      <c r="IU147" t="str">
        <f t="shared" ca="1" si="546"/>
        <v/>
      </c>
      <c r="IV147" t="str">
        <f t="shared" ca="1" si="547"/>
        <v/>
      </c>
      <c r="IW147" t="str">
        <f t="shared" ca="1" si="561"/>
        <v/>
      </c>
      <c r="IX147" t="str">
        <f t="shared" ca="1" si="586"/>
        <v/>
      </c>
      <c r="IY147" t="str">
        <f t="shared" ca="1" si="586"/>
        <v/>
      </c>
      <c r="IZ147" t="str">
        <f t="shared" ca="1" si="586"/>
        <v/>
      </c>
      <c r="JA147" t="str">
        <f ca="1">_xlfn.IFNA(IF(INDEX('Tabela kolorów'!$A$1:$AP$42,MATCH(IX147,'Tabela kolorów'!$A$1:$AP$1,0),MATCH(IY147,'Tabela kolorów'!$A$1:$A$42,0))=1,"+","-"),"")</f>
        <v/>
      </c>
      <c r="JB147" s="1" t="str">
        <f ca="1">_xlfn.IFNA(IF(INDEX('Tabela kolorów'!$A$1:$AP$42,MATCH(IX147,'Tabela kolorów'!$A$1:$AP$1,0),MATCH(IZ147,'Tabela kolorów'!$A$1:$A$42,0))=1,"+","-"),"")</f>
        <v/>
      </c>
      <c r="JC147" s="1" t="str">
        <f ca="1">_xlfn.IFNA(IF(INDEX('Tabela kolorów'!$A$1:$AP$42,MATCH(IY147,'Tabela kolorów'!$A$1:$AP$1,0),MATCH(IZ147,'Tabela kolorów'!$A$1:$A$42,0))=1,"+","-"),"")</f>
        <v/>
      </c>
      <c r="JD147" t="str">
        <f t="shared" ca="1" si="577"/>
        <v/>
      </c>
      <c r="JE147" t="str">
        <f t="shared" ca="1" si="548"/>
        <v/>
      </c>
      <c r="JF147" t="str">
        <f t="shared" ca="1" si="549"/>
        <v/>
      </c>
      <c r="KD147">
        <v>16</v>
      </c>
      <c r="KE147" t="str">
        <f t="shared" ca="1" si="504"/>
        <v/>
      </c>
      <c r="KF147" t="str">
        <f ca="1">_xlfn.IFNA(IF(VLOOKUP($KE147,Tabela1[#All],6,FALSE)&lt;&gt;0,VLOOKUP($KE147,Tabela1[#All],6,FALSE),""),"")</f>
        <v/>
      </c>
      <c r="KG147" t="str">
        <f ca="1">_xlfn.IFNA(IF(VLOOKUP($KE147,Tabela1[#All],7,FALSE)&lt;&gt;0,VLOOKUP($KE147,Tabela1[#All],7,FALSE),""),"")</f>
        <v/>
      </c>
      <c r="KH147" t="str">
        <f ca="1">_xlfn.IFNA(IF(VLOOKUP($KE147,Tabela1[#All],8,FALSE)&lt;&gt;0,VLOOKUP($KE147,Tabela1[#All],8,FALSE),""),"")</f>
        <v/>
      </c>
      <c r="KI147" t="str">
        <f ca="1">_xlfn.IFNA(IF(VLOOKUP($KE147,Tabela1[#All],10,FALSE)&lt;&gt;"0",VLOOKUP($KE147,Tabela1[#All],10,FALSE),""),"")</f>
        <v/>
      </c>
      <c r="KJ147" t="str">
        <f t="shared" ca="1" si="562"/>
        <v/>
      </c>
      <c r="KK147" t="str">
        <f t="shared" ca="1" si="563"/>
        <v/>
      </c>
      <c r="KL147" t="str">
        <f t="shared" ca="1" si="564"/>
        <v/>
      </c>
      <c r="KM147" t="str">
        <f t="shared" ca="1" si="550"/>
        <v/>
      </c>
      <c r="KN147" t="str">
        <f t="shared" ca="1" si="551"/>
        <v/>
      </c>
      <c r="KO147" t="str">
        <f t="shared" ca="1" si="552"/>
        <v/>
      </c>
      <c r="KP147" t="str">
        <f t="shared" ca="1" si="553"/>
        <v/>
      </c>
      <c r="KQ147" t="str">
        <f t="shared" ca="1" si="565"/>
        <v/>
      </c>
      <c r="KR147" t="str">
        <f t="shared" ca="1" si="587"/>
        <v/>
      </c>
      <c r="KS147" t="str">
        <f t="shared" ca="1" si="587"/>
        <v/>
      </c>
      <c r="KT147" t="str">
        <f t="shared" ca="1" si="587"/>
        <v/>
      </c>
      <c r="KU147" t="str">
        <f ca="1">_xlfn.IFNA(IF(INDEX('Tabela kolorów'!$A$1:$AP$42,MATCH(KR147,'Tabela kolorów'!$A$1:$AP$1,0),MATCH(KS147,'Tabela kolorów'!$A$1:$A$42,0))=1,"+","-"),"")</f>
        <v/>
      </c>
      <c r="KV147" s="1" t="str">
        <f ca="1">_xlfn.IFNA(IF(INDEX('Tabela kolorów'!$A$1:$AP$42,MATCH(KR147,'Tabela kolorów'!$A$1:$AP$1,0),MATCH(KT147,'Tabela kolorów'!$A$1:$A$42,0))=1,"+","-"),"")</f>
        <v/>
      </c>
      <c r="KW147" s="1" t="str">
        <f ca="1">_xlfn.IFNA(IF(INDEX('Tabela kolorów'!$A$1:$AP$42,MATCH(KS147,'Tabela kolorów'!$A$1:$AP$1,0),MATCH(KT147,'Tabela kolorów'!$A$1:$A$42,0))=1,"+","-"),"")</f>
        <v/>
      </c>
      <c r="KX147" t="str">
        <f t="shared" ca="1" si="580"/>
        <v/>
      </c>
      <c r="KY147" t="str">
        <f t="shared" ca="1" si="554"/>
        <v/>
      </c>
      <c r="KZ147" t="str">
        <f t="shared" ca="1" si="555"/>
        <v/>
      </c>
    </row>
    <row r="148" spans="12:312" x14ac:dyDescent="0.3">
      <c r="L148" s="679">
        <v>15</v>
      </c>
      <c r="N148" s="672" t="str">
        <f>_xlfn.IFNA(IF(VLOOKUP($M148,Tabela1[#All],6,FALSE)&lt;&gt;0,VLOOKUP($M148,Tabela1[#All],6,FALSE),""),"")</f>
        <v/>
      </c>
      <c r="O148" s="672" t="str">
        <f>_xlfn.IFNA(IF(VLOOKUP($M148,Tabela1[#All],7,FALSE)&lt;&gt;0,VLOOKUP($M148,Tabela1[#All],7,FALSE),""),"")</f>
        <v/>
      </c>
      <c r="P148" s="672" t="str">
        <f>_xlfn.IFNA(IF(VLOOKUP($M148,Tabela1[#All],8,FALSE)&lt;&gt;0,VLOOKUP($M148,Tabela1[#All],8,FALSE),""),"")</f>
        <v/>
      </c>
      <c r="Q148" s="684" t="str">
        <f>_xlfn.IFNA(IF(VLOOKUP($M148,Tabela1[#All],10,FALSE)&lt;&gt;"0",VLOOKUP($M148,Tabela1[#All],10,FALSE),""),"")</f>
        <v/>
      </c>
      <c r="R148" s="686" t="str">
        <f t="shared" si="566"/>
        <v/>
      </c>
      <c r="S148" s="672" t="str">
        <f t="shared" si="567"/>
        <v/>
      </c>
      <c r="T148" s="672" t="str">
        <f t="shared" si="568"/>
        <v/>
      </c>
      <c r="U148" s="672" t="str">
        <f t="shared" si="569"/>
        <v/>
      </c>
      <c r="V148" s="672" t="str">
        <f t="shared" si="570"/>
        <v/>
      </c>
      <c r="W148" s="672" t="str">
        <f t="shared" si="571"/>
        <v/>
      </c>
      <c r="X148" s="687" t="str">
        <f t="shared" si="572"/>
        <v/>
      </c>
      <c r="Y148" s="686" t="str">
        <f t="shared" si="578"/>
        <v/>
      </c>
      <c r="Z148" s="672" t="str">
        <f t="shared" ref="Z148:AB170" si="588">TRIM(MID(SUBSTITUTE($Y148,";",REPT(" ",LEN($Y148))),Z$7*LEN($Y148)+1,LEN($Y148)))</f>
        <v/>
      </c>
      <c r="AA148" s="672" t="str">
        <f t="shared" si="588"/>
        <v/>
      </c>
      <c r="AB148" s="679" t="str">
        <f t="shared" si="588"/>
        <v/>
      </c>
      <c r="AC148" s="685" t="str">
        <f>_xlfn.IFNA(IF(INDEX('Tabela kolorów'!$A$1:$AP$42,MATCH(Z148,'Tabela kolorów'!$A$1:$AP$1,0),MATCH(AA148,'Tabela kolorów'!$A$1:$A$42,0))=1,"+","-"),"")</f>
        <v/>
      </c>
      <c r="AD148" s="10" t="str">
        <f>_xlfn.IFNA(IF(INDEX('Tabela kolorów'!$A$1:$AP$42,MATCH(Z148,'Tabela kolorów'!$A$1:$AP$1,0),MATCH(AB148,'Tabela kolorów'!$A$1:$A$42,0))=1,"+","-"),"")</f>
        <v/>
      </c>
      <c r="AE148" s="10" t="str">
        <f>_xlfn.IFNA(IF(INDEX('Tabela kolorów'!$A$1:$AP$42,MATCH(AA148,'Tabela kolorów'!$A$1:$AP$1,0),MATCH(AB148,'Tabela kolorów'!$A$1:$A$42,0))=1,"+","-"),"")</f>
        <v/>
      </c>
      <c r="AF148" s="679" t="str">
        <f t="shared" si="579"/>
        <v/>
      </c>
      <c r="AG148" s="688" t="str">
        <f t="shared" si="573"/>
        <v/>
      </c>
      <c r="AH148" s="701" t="str">
        <f t="shared" si="574"/>
        <v/>
      </c>
      <c r="BG148" s="392"/>
      <c r="BH148">
        <v>17</v>
      </c>
      <c r="BI148" t="str">
        <f t="shared" ca="1" si="499"/>
        <v/>
      </c>
      <c r="BJ148" t="str">
        <f ca="1">_xlfn.IFNA(IF(VLOOKUP($BI148,Tabela1[#All],6,FALSE)&lt;&gt;0,VLOOKUP($BI148,Tabela1[#All],6,FALSE),""),"")</f>
        <v/>
      </c>
      <c r="BK148" t="str">
        <f ca="1">_xlfn.IFNA(IF(VLOOKUP($BI148,Tabela1[#All],7,FALSE)&lt;&gt;0,VLOOKUP($BI148,Tabela1[#All],7,FALSE),""),"")</f>
        <v/>
      </c>
      <c r="BL148" t="str">
        <f ca="1">_xlfn.IFNA(IF(VLOOKUP($BI148,Tabela1[#All],8,FALSE)&lt;&gt;0,VLOOKUP($BI148,Tabela1[#All],8,FALSE),""),"")</f>
        <v/>
      </c>
      <c r="BM148" t="str">
        <f ca="1">_xlfn.IFNA(IF(VLOOKUP($BI148,Tabela1[#All],10,FALSE)&lt;&gt;"0",VLOOKUP($BI148,Tabela1[#All],10,FALSE),""),"")</f>
        <v/>
      </c>
      <c r="BN148" t="str">
        <f t="shared" ca="1" si="505"/>
        <v/>
      </c>
      <c r="BO148" t="str">
        <f t="shared" ca="1" si="506"/>
        <v/>
      </c>
      <c r="BP148" t="str">
        <f t="shared" ca="1" si="507"/>
        <v/>
      </c>
      <c r="BQ148" t="str">
        <f t="shared" ca="1" si="508"/>
        <v/>
      </c>
      <c r="BR148" t="str">
        <f t="shared" ca="1" si="509"/>
        <v/>
      </c>
      <c r="BS148" t="str">
        <f t="shared" ca="1" si="510"/>
        <v/>
      </c>
      <c r="BT148" t="str">
        <f t="shared" ca="1" si="511"/>
        <v/>
      </c>
      <c r="BU148" t="str">
        <f t="shared" ca="1" si="556"/>
        <v/>
      </c>
      <c r="BV148" t="str">
        <f t="shared" ca="1" si="582"/>
        <v/>
      </c>
      <c r="BW148" t="str">
        <f t="shared" ca="1" si="582"/>
        <v/>
      </c>
      <c r="BX148" t="str">
        <f t="shared" ca="1" si="582"/>
        <v/>
      </c>
      <c r="BY148" t="str">
        <f ca="1">_xlfn.IFNA(IF(INDEX('Tabela kolorów'!$A$1:$AP$42,MATCH(BV148,'Tabela kolorów'!$A$1:$AP$1,0),MATCH(BW148,'Tabela kolorów'!$A$1:$A$42,0))=1,"+","-"),"")</f>
        <v/>
      </c>
      <c r="BZ148" s="1" t="str">
        <f ca="1">_xlfn.IFNA(IF(INDEX('Tabela kolorów'!$A$1:$AP$42,MATCH(BV148,'Tabela kolorów'!$A$1:$AP$1,0),MATCH(BX148,'Tabela kolorów'!$A$1:$A$42,0))=1,"+","-"),"")</f>
        <v/>
      </c>
      <c r="CA148" s="1" t="str">
        <f ca="1">_xlfn.IFNA(IF(INDEX('Tabela kolorów'!$A$1:$AP$42,MATCH(BW148,'Tabela kolorów'!$A$1:$AP$1,0),MATCH(BX148,'Tabela kolorów'!$A$1:$A$42,0))=1,"+","-"),"")</f>
        <v/>
      </c>
      <c r="CB148" t="str">
        <f t="shared" ca="1" si="557"/>
        <v/>
      </c>
      <c r="CC148" t="str">
        <f t="shared" ca="1" si="512"/>
        <v/>
      </c>
      <c r="CD148" t="str">
        <f t="shared" ca="1" si="513"/>
        <v/>
      </c>
      <c r="DB148">
        <v>17</v>
      </c>
      <c r="DC148" t="str">
        <f t="shared" ca="1" si="500"/>
        <v/>
      </c>
      <c r="DD148" t="str">
        <f ca="1">_xlfn.IFNA(IF(VLOOKUP($DC148,Tabela1[#All],6,FALSE)&lt;&gt;0,VLOOKUP($DC148,Tabela1[#All],6,FALSE),""),"")</f>
        <v/>
      </c>
      <c r="DE148" t="str">
        <f ca="1">_xlfn.IFNA(IF(VLOOKUP($DC148,Tabela1[#All],7,FALSE)&lt;&gt;0,VLOOKUP($DC148,Tabela1[#All],7,FALSE),""),"")</f>
        <v/>
      </c>
      <c r="DF148" t="str">
        <f ca="1">_xlfn.IFNA(IF(VLOOKUP($DC148,Tabela1[#All],8,FALSE)&lt;&gt;0,VLOOKUP($DC148,Tabela1[#All],8,FALSE),""),"")</f>
        <v/>
      </c>
      <c r="DG148" t="str">
        <f ca="1">_xlfn.IFNA(IF(VLOOKUP($DC148,Tabela1[#All],10,FALSE)&lt;&gt;"0",VLOOKUP($DC148,Tabela1[#All],10,FALSE),""),"")</f>
        <v/>
      </c>
      <c r="DH148" t="str">
        <f t="shared" ca="1" si="514"/>
        <v/>
      </c>
      <c r="DI148" t="str">
        <f t="shared" ca="1" si="515"/>
        <v/>
      </c>
      <c r="DJ148" t="str">
        <f t="shared" ca="1" si="516"/>
        <v/>
      </c>
      <c r="DK148" t="str">
        <f t="shared" ca="1" si="517"/>
        <v/>
      </c>
      <c r="DL148" t="str">
        <f t="shared" ca="1" si="518"/>
        <v/>
      </c>
      <c r="DM148" t="str">
        <f t="shared" ca="1" si="519"/>
        <v/>
      </c>
      <c r="DN148" t="str">
        <f t="shared" ca="1" si="520"/>
        <v/>
      </c>
      <c r="DO148" t="str">
        <f t="shared" ca="1" si="581"/>
        <v/>
      </c>
      <c r="DP148" t="str">
        <f t="shared" ca="1" si="583"/>
        <v/>
      </c>
      <c r="DQ148" t="str">
        <f t="shared" ca="1" si="583"/>
        <v/>
      </c>
      <c r="DR148" t="str">
        <f t="shared" ca="1" si="583"/>
        <v/>
      </c>
      <c r="DS148" t="str">
        <f ca="1">_xlfn.IFNA(IF(INDEX('Tabela kolorów'!$A$1:$AP$42,MATCH(DP148,'Tabela kolorów'!$A$1:$AP$1,0),MATCH(DQ148,'Tabela kolorów'!$A$1:$A$42,0))=1,"+","-"),"")</f>
        <v/>
      </c>
      <c r="DT148" s="1" t="str">
        <f ca="1">_xlfn.IFNA(IF(INDEX('Tabela kolorów'!$A$1:$AP$42,MATCH(DP148,'Tabela kolorów'!$A$1:$AP$1,0),MATCH(DR148,'Tabela kolorów'!$A$1:$A$42,0))=1,"+","-"),"")</f>
        <v/>
      </c>
      <c r="DU148" s="1" t="str">
        <f ca="1">_xlfn.IFNA(IF(INDEX('Tabela kolorów'!$A$1:$AP$42,MATCH(DQ148,'Tabela kolorów'!$A$1:$AP$1,0),MATCH(DR148,'Tabela kolorów'!$A$1:$A$42,0))=1,"+","-"),"")</f>
        <v/>
      </c>
      <c r="DV148" t="str">
        <f t="shared" ca="1" si="558"/>
        <v/>
      </c>
      <c r="DW148" t="str">
        <f t="shared" ca="1" si="521"/>
        <v/>
      </c>
      <c r="DX148" t="str">
        <f t="shared" ca="1" si="522"/>
        <v/>
      </c>
      <c r="EV148">
        <v>17</v>
      </c>
      <c r="EW148" t="str">
        <f t="shared" ca="1" si="501"/>
        <v/>
      </c>
      <c r="EX148" t="str">
        <f ca="1">_xlfn.IFNA(IF(VLOOKUP($EW148,Tabela1[#All],6,FALSE)&lt;&gt;0,VLOOKUP($EW148,Tabela1[#All],6,FALSE),""),"")</f>
        <v/>
      </c>
      <c r="EY148" t="str">
        <f ca="1">_xlfn.IFNA(IF(VLOOKUP($EW148,Tabela1[#All],7,FALSE)&lt;&gt;0,VLOOKUP($EW148,Tabela1[#All],7,FALSE),""),"")</f>
        <v/>
      </c>
      <c r="EZ148" t="str">
        <f ca="1">_xlfn.IFNA(IF(VLOOKUP($EW148,Tabela1[#All],8,FALSE)&lt;&gt;0,VLOOKUP($EW148,Tabela1[#All],8,FALSE),""),"")</f>
        <v/>
      </c>
      <c r="FA148" t="str">
        <f ca="1">_xlfn.IFNA(IF(VLOOKUP($EW148,Tabela1[#All],10,FALSE)&lt;&gt;"0",VLOOKUP($EW148,Tabela1[#All],10,FALSE),""),"")</f>
        <v/>
      </c>
      <c r="FB148" t="str">
        <f t="shared" ca="1" si="523"/>
        <v/>
      </c>
      <c r="FC148" t="str">
        <f t="shared" ca="1" si="524"/>
        <v/>
      </c>
      <c r="FD148" t="str">
        <f t="shared" ca="1" si="525"/>
        <v/>
      </c>
      <c r="FE148" t="str">
        <f t="shared" ca="1" si="526"/>
        <v/>
      </c>
      <c r="FF148" t="str">
        <f t="shared" ca="1" si="527"/>
        <v/>
      </c>
      <c r="FG148" t="str">
        <f t="shared" ca="1" si="528"/>
        <v/>
      </c>
      <c r="FH148" t="str">
        <f t="shared" ca="1" si="529"/>
        <v/>
      </c>
      <c r="FI148" t="str">
        <f t="shared" ca="1" si="559"/>
        <v/>
      </c>
      <c r="FJ148" t="str">
        <f t="shared" ca="1" si="584"/>
        <v/>
      </c>
      <c r="FK148" t="str">
        <f t="shared" ca="1" si="584"/>
        <v/>
      </c>
      <c r="FL148" t="str">
        <f t="shared" ca="1" si="584"/>
        <v/>
      </c>
      <c r="FM148" t="str">
        <f ca="1">_xlfn.IFNA(IF(INDEX('Tabela kolorów'!$A$1:$AP$42,MATCH(FJ148,'Tabela kolorów'!$A$1:$AP$1,0),MATCH(FK148,'Tabela kolorów'!$A$1:$A$42,0))=1,"+","-"),"")</f>
        <v/>
      </c>
      <c r="FN148" s="1" t="str">
        <f ca="1">_xlfn.IFNA(IF(INDEX('Tabela kolorów'!$A$1:$AP$42,MATCH(FJ148,'Tabela kolorów'!$A$1:$AP$1,0),MATCH(FL148,'Tabela kolorów'!$A$1:$A$42,0))=1,"+","-"),"")</f>
        <v/>
      </c>
      <c r="FO148" s="1" t="str">
        <f ca="1">_xlfn.IFNA(IF(INDEX('Tabela kolorów'!$A$1:$AP$42,MATCH(FK148,'Tabela kolorów'!$A$1:$AP$1,0),MATCH(FL148,'Tabela kolorów'!$A$1:$A$42,0))=1,"+","-"),"")</f>
        <v/>
      </c>
      <c r="FP148" t="str">
        <f t="shared" ca="1" si="575"/>
        <v/>
      </c>
      <c r="FQ148" t="str">
        <f t="shared" ca="1" si="530"/>
        <v/>
      </c>
      <c r="FR148" t="str">
        <f t="shared" ca="1" si="531"/>
        <v/>
      </c>
      <c r="GP148">
        <v>17</v>
      </c>
      <c r="GQ148" t="str">
        <f t="shared" ca="1" si="502"/>
        <v/>
      </c>
      <c r="GR148" t="str">
        <f ca="1">_xlfn.IFNA(IF(VLOOKUP($GQ148,Tabela1[#All],6,FALSE)&lt;&gt;0,VLOOKUP($GQ148,Tabela1[#All],6,FALSE),""),"")</f>
        <v/>
      </c>
      <c r="GS148" t="str">
        <f ca="1">_xlfn.IFNA(IF(VLOOKUP($GQ148,Tabela1[#All],7,FALSE)&lt;&gt;0,VLOOKUP($GQ148,Tabela1[#All],7,FALSE),""),"")</f>
        <v/>
      </c>
      <c r="GT148" t="str">
        <f ca="1">_xlfn.IFNA(IF(VLOOKUP($GQ148,Tabela1[#All],8,FALSE)&lt;&gt;0,VLOOKUP($GQ148,Tabela1[#All],8,FALSE),""),"")</f>
        <v/>
      </c>
      <c r="GU148" t="str">
        <f ca="1">_xlfn.IFNA(IF(VLOOKUP($GQ148,Tabela1[#All],10,FALSE)&lt;&gt;"0",VLOOKUP($GQ148,Tabela1[#All],10,FALSE),""),"")</f>
        <v/>
      </c>
      <c r="GV148" t="str">
        <f t="shared" ca="1" si="532"/>
        <v/>
      </c>
      <c r="GW148" t="str">
        <f t="shared" ca="1" si="533"/>
        <v/>
      </c>
      <c r="GX148" t="str">
        <f t="shared" ca="1" si="534"/>
        <v/>
      </c>
      <c r="GY148" t="str">
        <f t="shared" ca="1" si="535"/>
        <v/>
      </c>
      <c r="GZ148" t="str">
        <f t="shared" ca="1" si="536"/>
        <v/>
      </c>
      <c r="HA148" t="str">
        <f t="shared" ca="1" si="537"/>
        <v/>
      </c>
      <c r="HB148" t="str">
        <f t="shared" ca="1" si="538"/>
        <v/>
      </c>
      <c r="HC148" t="str">
        <f t="shared" ca="1" si="560"/>
        <v/>
      </c>
      <c r="HD148" t="str">
        <f t="shared" ca="1" si="585"/>
        <v/>
      </c>
      <c r="HE148" t="str">
        <f t="shared" ca="1" si="585"/>
        <v/>
      </c>
      <c r="HF148" t="str">
        <f t="shared" ca="1" si="585"/>
        <v/>
      </c>
      <c r="HG148" t="str">
        <f ca="1">_xlfn.IFNA(IF(INDEX('Tabela kolorów'!$A$1:$AP$42,MATCH(HD148,'Tabela kolorów'!$A$1:$AP$1,0),MATCH(HE148,'Tabela kolorów'!$A$1:$A$42,0))=1,"+","-"),"")</f>
        <v/>
      </c>
      <c r="HH148" s="1" t="str">
        <f ca="1">_xlfn.IFNA(IF(INDEX('Tabela kolorów'!$A$1:$AP$42,MATCH(HD148,'Tabela kolorów'!$A$1:$AP$1,0),MATCH(HF148,'Tabela kolorów'!$A$1:$A$42,0))=1,"+","-"),"")</f>
        <v/>
      </c>
      <c r="HI148" s="1" t="str">
        <f ca="1">_xlfn.IFNA(IF(INDEX('Tabela kolorów'!$A$1:$AP$42,MATCH(HE148,'Tabela kolorów'!$A$1:$AP$1,0),MATCH(HF148,'Tabela kolorów'!$A$1:$A$42,0))=1,"+","-"),"")</f>
        <v/>
      </c>
      <c r="HJ148" t="str">
        <f t="shared" ca="1" si="576"/>
        <v/>
      </c>
      <c r="HK148" t="str">
        <f t="shared" ca="1" si="539"/>
        <v/>
      </c>
      <c r="HL148" t="str">
        <f t="shared" ca="1" si="540"/>
        <v/>
      </c>
      <c r="IJ148">
        <v>17</v>
      </c>
      <c r="IK148" t="str">
        <f t="shared" ca="1" si="503"/>
        <v/>
      </c>
      <c r="IL148" t="str">
        <f ca="1">_xlfn.IFNA(IF(VLOOKUP($IK148,Tabela1[#All],6,FALSE)&lt;&gt;0,VLOOKUP($IK148,Tabela1[#All],6,FALSE),""),"")</f>
        <v/>
      </c>
      <c r="IM148" t="str">
        <f ca="1">_xlfn.IFNA(IF(VLOOKUP($IK148,Tabela1[#All],7,FALSE)&lt;&gt;0,VLOOKUP($IK148,Tabela1[#All],7,FALSE),""),"")</f>
        <v/>
      </c>
      <c r="IN148" t="str">
        <f ca="1">_xlfn.IFNA(IF(VLOOKUP($IK148,Tabela1[#All],8,FALSE)&lt;&gt;0,VLOOKUP($IK148,Tabela1[#All],8,FALSE),""),"")</f>
        <v/>
      </c>
      <c r="IO148" t="str">
        <f ca="1">_xlfn.IFNA(IF(VLOOKUP($IK148,Tabela1[#All],10,FALSE)&lt;&gt;"0",VLOOKUP($IK148,Tabela1[#All],10,FALSE),""),"")</f>
        <v/>
      </c>
      <c r="IP148" t="str">
        <f t="shared" ca="1" si="541"/>
        <v/>
      </c>
      <c r="IQ148" t="str">
        <f t="shared" ca="1" si="542"/>
        <v/>
      </c>
      <c r="IR148" t="str">
        <f t="shared" ca="1" si="543"/>
        <v/>
      </c>
      <c r="IS148" t="str">
        <f t="shared" ca="1" si="544"/>
        <v/>
      </c>
      <c r="IT148" t="str">
        <f t="shared" ca="1" si="545"/>
        <v/>
      </c>
      <c r="IU148" t="str">
        <f t="shared" ca="1" si="546"/>
        <v/>
      </c>
      <c r="IV148" t="str">
        <f t="shared" ca="1" si="547"/>
        <v/>
      </c>
      <c r="IW148" t="str">
        <f t="shared" ca="1" si="561"/>
        <v/>
      </c>
      <c r="IX148" t="str">
        <f t="shared" ca="1" si="586"/>
        <v/>
      </c>
      <c r="IY148" t="str">
        <f t="shared" ca="1" si="586"/>
        <v/>
      </c>
      <c r="IZ148" t="str">
        <f t="shared" ca="1" si="586"/>
        <v/>
      </c>
      <c r="JA148" t="str">
        <f ca="1">_xlfn.IFNA(IF(INDEX('Tabela kolorów'!$A$1:$AP$42,MATCH(IX148,'Tabela kolorów'!$A$1:$AP$1,0),MATCH(IY148,'Tabela kolorów'!$A$1:$A$42,0))=1,"+","-"),"")</f>
        <v/>
      </c>
      <c r="JB148" s="1" t="str">
        <f ca="1">_xlfn.IFNA(IF(INDEX('Tabela kolorów'!$A$1:$AP$42,MATCH(IX148,'Tabela kolorów'!$A$1:$AP$1,0),MATCH(IZ148,'Tabela kolorów'!$A$1:$A$42,0))=1,"+","-"),"")</f>
        <v/>
      </c>
      <c r="JC148" s="1" t="str">
        <f ca="1">_xlfn.IFNA(IF(INDEX('Tabela kolorów'!$A$1:$AP$42,MATCH(IY148,'Tabela kolorów'!$A$1:$AP$1,0),MATCH(IZ148,'Tabela kolorów'!$A$1:$A$42,0))=1,"+","-"),"")</f>
        <v/>
      </c>
      <c r="JD148" t="str">
        <f t="shared" ca="1" si="577"/>
        <v/>
      </c>
      <c r="JE148" t="str">
        <f t="shared" ca="1" si="548"/>
        <v/>
      </c>
      <c r="JF148" t="str">
        <f t="shared" ca="1" si="549"/>
        <v/>
      </c>
      <c r="KD148">
        <v>17</v>
      </c>
      <c r="KE148" t="str">
        <f t="shared" ca="1" si="504"/>
        <v/>
      </c>
      <c r="KF148" t="str">
        <f ca="1">_xlfn.IFNA(IF(VLOOKUP($KE148,Tabela1[#All],6,FALSE)&lt;&gt;0,VLOOKUP($KE148,Tabela1[#All],6,FALSE),""),"")</f>
        <v/>
      </c>
      <c r="KG148" t="str">
        <f ca="1">_xlfn.IFNA(IF(VLOOKUP($KE148,Tabela1[#All],7,FALSE)&lt;&gt;0,VLOOKUP($KE148,Tabela1[#All],7,FALSE),""),"")</f>
        <v/>
      </c>
      <c r="KH148" t="str">
        <f ca="1">_xlfn.IFNA(IF(VLOOKUP($KE148,Tabela1[#All],8,FALSE)&lt;&gt;0,VLOOKUP($KE148,Tabela1[#All],8,FALSE),""),"")</f>
        <v/>
      </c>
      <c r="KI148" t="str">
        <f ca="1">_xlfn.IFNA(IF(VLOOKUP($KE148,Tabela1[#All],10,FALSE)&lt;&gt;"0",VLOOKUP($KE148,Tabela1[#All],10,FALSE),""),"")</f>
        <v/>
      </c>
      <c r="KJ148" t="str">
        <f t="shared" ca="1" si="562"/>
        <v/>
      </c>
      <c r="KK148" t="str">
        <f t="shared" ca="1" si="563"/>
        <v/>
      </c>
      <c r="KL148" t="str">
        <f t="shared" ca="1" si="564"/>
        <v/>
      </c>
      <c r="KM148" t="str">
        <f t="shared" ca="1" si="550"/>
        <v/>
      </c>
      <c r="KN148" t="str">
        <f t="shared" ca="1" si="551"/>
        <v/>
      </c>
      <c r="KO148" t="str">
        <f t="shared" ca="1" si="552"/>
        <v/>
      </c>
      <c r="KP148" t="str">
        <f t="shared" ca="1" si="553"/>
        <v/>
      </c>
      <c r="KQ148" t="str">
        <f t="shared" ca="1" si="565"/>
        <v/>
      </c>
      <c r="KR148" t="str">
        <f t="shared" ca="1" si="587"/>
        <v/>
      </c>
      <c r="KS148" t="str">
        <f t="shared" ca="1" si="587"/>
        <v/>
      </c>
      <c r="KT148" t="str">
        <f t="shared" ca="1" si="587"/>
        <v/>
      </c>
      <c r="KU148" t="str">
        <f ca="1">_xlfn.IFNA(IF(INDEX('Tabela kolorów'!$A$1:$AP$42,MATCH(KR148,'Tabela kolorów'!$A$1:$AP$1,0),MATCH(KS148,'Tabela kolorów'!$A$1:$A$42,0))=1,"+","-"),"")</f>
        <v/>
      </c>
      <c r="KV148" s="1" t="str">
        <f ca="1">_xlfn.IFNA(IF(INDEX('Tabela kolorów'!$A$1:$AP$42,MATCH(KR148,'Tabela kolorów'!$A$1:$AP$1,0),MATCH(KT148,'Tabela kolorów'!$A$1:$A$42,0))=1,"+","-"),"")</f>
        <v/>
      </c>
      <c r="KW148" s="1" t="str">
        <f ca="1">_xlfn.IFNA(IF(INDEX('Tabela kolorów'!$A$1:$AP$42,MATCH(KS148,'Tabela kolorów'!$A$1:$AP$1,0),MATCH(KT148,'Tabela kolorów'!$A$1:$A$42,0))=1,"+","-"),"")</f>
        <v/>
      </c>
      <c r="KX148" t="str">
        <f t="shared" ca="1" si="580"/>
        <v/>
      </c>
      <c r="KY148" t="str">
        <f t="shared" ca="1" si="554"/>
        <v/>
      </c>
      <c r="KZ148" t="str">
        <f t="shared" ca="1" si="555"/>
        <v/>
      </c>
    </row>
    <row r="149" spans="12:312" x14ac:dyDescent="0.3">
      <c r="L149" s="679">
        <v>16</v>
      </c>
      <c r="N149" s="672" t="str">
        <f>_xlfn.IFNA(IF(VLOOKUP($M149,Tabela1[#All],6,FALSE)&lt;&gt;0,VLOOKUP($M149,Tabela1[#All],6,FALSE),""),"")</f>
        <v/>
      </c>
      <c r="O149" s="672" t="str">
        <f>_xlfn.IFNA(IF(VLOOKUP($M149,Tabela1[#All],7,FALSE)&lt;&gt;0,VLOOKUP($M149,Tabela1[#All],7,FALSE),""),"")</f>
        <v/>
      </c>
      <c r="P149" s="672" t="str">
        <f>_xlfn.IFNA(IF(VLOOKUP($M149,Tabela1[#All],8,FALSE)&lt;&gt;0,VLOOKUP($M149,Tabela1[#All],8,FALSE),""),"")</f>
        <v/>
      </c>
      <c r="Q149" s="684" t="str">
        <f>_xlfn.IFNA(IF(VLOOKUP($M149,Tabela1[#All],10,FALSE)&lt;&gt;"0",VLOOKUP($M149,Tabela1[#All],10,FALSE),""),"")</f>
        <v/>
      </c>
      <c r="R149" s="686" t="str">
        <f t="shared" si="566"/>
        <v/>
      </c>
      <c r="S149" s="672" t="str">
        <f t="shared" si="567"/>
        <v/>
      </c>
      <c r="T149" s="672" t="str">
        <f t="shared" si="568"/>
        <v/>
      </c>
      <c r="U149" s="672" t="str">
        <f t="shared" si="569"/>
        <v/>
      </c>
      <c r="V149" s="672" t="str">
        <f t="shared" si="570"/>
        <v/>
      </c>
      <c r="W149" s="672" t="str">
        <f t="shared" si="571"/>
        <v/>
      </c>
      <c r="X149" s="687" t="str">
        <f t="shared" si="572"/>
        <v/>
      </c>
      <c r="Y149" s="686" t="str">
        <f t="shared" si="578"/>
        <v/>
      </c>
      <c r="Z149" s="672" t="str">
        <f t="shared" si="588"/>
        <v/>
      </c>
      <c r="AA149" s="672" t="str">
        <f t="shared" si="588"/>
        <v/>
      </c>
      <c r="AB149" s="679" t="str">
        <f t="shared" si="588"/>
        <v/>
      </c>
      <c r="AC149" s="685" t="str">
        <f>_xlfn.IFNA(IF(INDEX('Tabela kolorów'!$A$1:$AP$42,MATCH(Z149,'Tabela kolorów'!$A$1:$AP$1,0),MATCH(AA149,'Tabela kolorów'!$A$1:$A$42,0))=1,"+","-"),"")</f>
        <v/>
      </c>
      <c r="AD149" s="10" t="str">
        <f>_xlfn.IFNA(IF(INDEX('Tabela kolorów'!$A$1:$AP$42,MATCH(Z149,'Tabela kolorów'!$A$1:$AP$1,0),MATCH(AB149,'Tabela kolorów'!$A$1:$A$42,0))=1,"+","-"),"")</f>
        <v/>
      </c>
      <c r="AE149" s="10" t="str">
        <f>_xlfn.IFNA(IF(INDEX('Tabela kolorów'!$A$1:$AP$42,MATCH(AA149,'Tabela kolorów'!$A$1:$AP$1,0),MATCH(AB149,'Tabela kolorów'!$A$1:$A$42,0))=1,"+","-"),"")</f>
        <v/>
      </c>
      <c r="AF149" s="679" t="str">
        <f t="shared" si="579"/>
        <v/>
      </c>
      <c r="AG149" s="688" t="str">
        <f t="shared" si="573"/>
        <v/>
      </c>
      <c r="AH149" s="701" t="str">
        <f t="shared" si="574"/>
        <v/>
      </c>
      <c r="BG149" s="392"/>
      <c r="BH149">
        <v>18</v>
      </c>
      <c r="BI149" t="str">
        <f t="shared" ca="1" si="499"/>
        <v/>
      </c>
      <c r="BJ149" t="str">
        <f ca="1">_xlfn.IFNA(IF(VLOOKUP($BI149,Tabela1[#All],6,FALSE)&lt;&gt;0,VLOOKUP($BI149,Tabela1[#All],6,FALSE),""),"")</f>
        <v/>
      </c>
      <c r="BK149" t="str">
        <f ca="1">_xlfn.IFNA(IF(VLOOKUP($BI149,Tabela1[#All],7,FALSE)&lt;&gt;0,VLOOKUP($BI149,Tabela1[#All],7,FALSE),""),"")</f>
        <v/>
      </c>
      <c r="BL149" t="str">
        <f ca="1">_xlfn.IFNA(IF(VLOOKUP($BI149,Tabela1[#All],8,FALSE)&lt;&gt;0,VLOOKUP($BI149,Tabela1[#All],8,FALSE),""),"")</f>
        <v/>
      </c>
      <c r="BM149" t="str">
        <f ca="1">_xlfn.IFNA(IF(VLOOKUP($BI149,Tabela1[#All],10,FALSE)&lt;&gt;"0",VLOOKUP($BI149,Tabela1[#All],10,FALSE),""),"")</f>
        <v/>
      </c>
      <c r="BN149" t="str">
        <f t="shared" ca="1" si="505"/>
        <v/>
      </c>
      <c r="BO149" t="str">
        <f t="shared" ca="1" si="506"/>
        <v/>
      </c>
      <c r="BP149" t="str">
        <f t="shared" ca="1" si="507"/>
        <v/>
      </c>
      <c r="BQ149" t="str">
        <f t="shared" ca="1" si="508"/>
        <v/>
      </c>
      <c r="BR149" t="str">
        <f t="shared" ca="1" si="509"/>
        <v/>
      </c>
      <c r="BS149" t="str">
        <f t="shared" ca="1" si="510"/>
        <v/>
      </c>
      <c r="BT149" t="str">
        <f t="shared" ca="1" si="511"/>
        <v/>
      </c>
      <c r="BU149" t="str">
        <f t="shared" ca="1" si="556"/>
        <v/>
      </c>
      <c r="BV149" t="str">
        <f t="shared" ca="1" si="582"/>
        <v/>
      </c>
      <c r="BW149" t="str">
        <f t="shared" ca="1" si="582"/>
        <v/>
      </c>
      <c r="BX149" t="str">
        <f t="shared" ca="1" si="582"/>
        <v/>
      </c>
      <c r="BY149" t="str">
        <f ca="1">_xlfn.IFNA(IF(INDEX('Tabela kolorów'!$A$1:$AP$42,MATCH(BV149,'Tabela kolorów'!$A$1:$AP$1,0),MATCH(BW149,'Tabela kolorów'!$A$1:$A$42,0))=1,"+","-"),"")</f>
        <v/>
      </c>
      <c r="BZ149" s="1" t="str">
        <f ca="1">_xlfn.IFNA(IF(INDEX('Tabela kolorów'!$A$1:$AP$42,MATCH(BV149,'Tabela kolorów'!$A$1:$AP$1,0),MATCH(BX149,'Tabela kolorów'!$A$1:$A$42,0))=1,"+","-"),"")</f>
        <v/>
      </c>
      <c r="CA149" s="1" t="str">
        <f ca="1">_xlfn.IFNA(IF(INDEX('Tabela kolorów'!$A$1:$AP$42,MATCH(BW149,'Tabela kolorów'!$A$1:$AP$1,0),MATCH(BX149,'Tabela kolorów'!$A$1:$A$42,0))=1,"+","-"),"")</f>
        <v/>
      </c>
      <c r="CB149" t="str">
        <f t="shared" ca="1" si="557"/>
        <v/>
      </c>
      <c r="CC149" t="str">
        <f t="shared" ca="1" si="512"/>
        <v/>
      </c>
      <c r="CD149" t="str">
        <f t="shared" ca="1" si="513"/>
        <v/>
      </c>
      <c r="DB149">
        <v>18</v>
      </c>
      <c r="DC149" t="str">
        <f t="shared" ca="1" si="500"/>
        <v/>
      </c>
      <c r="DD149" t="str">
        <f ca="1">_xlfn.IFNA(IF(VLOOKUP($DC149,Tabela1[#All],6,FALSE)&lt;&gt;0,VLOOKUP($DC149,Tabela1[#All],6,FALSE),""),"")</f>
        <v/>
      </c>
      <c r="DE149" t="str">
        <f ca="1">_xlfn.IFNA(IF(VLOOKUP($DC149,Tabela1[#All],7,FALSE)&lt;&gt;0,VLOOKUP($DC149,Tabela1[#All],7,FALSE),""),"")</f>
        <v/>
      </c>
      <c r="DF149" t="str">
        <f ca="1">_xlfn.IFNA(IF(VLOOKUP($DC149,Tabela1[#All],8,FALSE)&lt;&gt;0,VLOOKUP($DC149,Tabela1[#All],8,FALSE),""),"")</f>
        <v/>
      </c>
      <c r="DG149" t="str">
        <f ca="1">_xlfn.IFNA(IF(VLOOKUP($DC149,Tabela1[#All],10,FALSE)&lt;&gt;"0",VLOOKUP($DC149,Tabela1[#All],10,FALSE),""),"")</f>
        <v/>
      </c>
      <c r="DH149" t="str">
        <f t="shared" ca="1" si="514"/>
        <v/>
      </c>
      <c r="DI149" t="str">
        <f t="shared" ca="1" si="515"/>
        <v/>
      </c>
      <c r="DJ149" t="str">
        <f t="shared" ca="1" si="516"/>
        <v/>
      </c>
      <c r="DK149" t="str">
        <f t="shared" ca="1" si="517"/>
        <v/>
      </c>
      <c r="DL149" t="str">
        <f t="shared" ca="1" si="518"/>
        <v/>
      </c>
      <c r="DM149" t="str">
        <f t="shared" ca="1" si="519"/>
        <v/>
      </c>
      <c r="DN149" t="str">
        <f t="shared" ca="1" si="520"/>
        <v/>
      </c>
      <c r="DO149" t="str">
        <f t="shared" ca="1" si="581"/>
        <v/>
      </c>
      <c r="DP149" t="str">
        <f t="shared" ca="1" si="583"/>
        <v/>
      </c>
      <c r="DQ149" t="str">
        <f t="shared" ca="1" si="583"/>
        <v/>
      </c>
      <c r="DR149" t="str">
        <f t="shared" ca="1" si="583"/>
        <v/>
      </c>
      <c r="DS149" t="str">
        <f ca="1">_xlfn.IFNA(IF(INDEX('Tabela kolorów'!$A$1:$AP$42,MATCH(DP149,'Tabela kolorów'!$A$1:$AP$1,0),MATCH(DQ149,'Tabela kolorów'!$A$1:$A$42,0))=1,"+","-"),"")</f>
        <v/>
      </c>
      <c r="DT149" s="1" t="str">
        <f ca="1">_xlfn.IFNA(IF(INDEX('Tabela kolorów'!$A$1:$AP$42,MATCH(DP149,'Tabela kolorów'!$A$1:$AP$1,0),MATCH(DR149,'Tabela kolorów'!$A$1:$A$42,0))=1,"+","-"),"")</f>
        <v/>
      </c>
      <c r="DU149" s="1" t="str">
        <f ca="1">_xlfn.IFNA(IF(INDEX('Tabela kolorów'!$A$1:$AP$42,MATCH(DQ149,'Tabela kolorów'!$A$1:$AP$1,0),MATCH(DR149,'Tabela kolorów'!$A$1:$A$42,0))=1,"+","-"),"")</f>
        <v/>
      </c>
      <c r="DV149" t="str">
        <f t="shared" ca="1" si="558"/>
        <v/>
      </c>
      <c r="DW149" t="str">
        <f t="shared" ca="1" si="521"/>
        <v/>
      </c>
      <c r="DX149" t="str">
        <f t="shared" ca="1" si="522"/>
        <v/>
      </c>
      <c r="EV149">
        <v>18</v>
      </c>
      <c r="EW149" t="str">
        <f t="shared" ca="1" si="501"/>
        <v/>
      </c>
      <c r="EX149" t="str">
        <f ca="1">_xlfn.IFNA(IF(VLOOKUP($EW149,Tabela1[#All],6,FALSE)&lt;&gt;0,VLOOKUP($EW149,Tabela1[#All],6,FALSE),""),"")</f>
        <v/>
      </c>
      <c r="EY149" t="str">
        <f ca="1">_xlfn.IFNA(IF(VLOOKUP($EW149,Tabela1[#All],7,FALSE)&lt;&gt;0,VLOOKUP($EW149,Tabela1[#All],7,FALSE),""),"")</f>
        <v/>
      </c>
      <c r="EZ149" t="str">
        <f ca="1">_xlfn.IFNA(IF(VLOOKUP($EW149,Tabela1[#All],8,FALSE)&lt;&gt;0,VLOOKUP($EW149,Tabela1[#All],8,FALSE),""),"")</f>
        <v/>
      </c>
      <c r="FA149" t="str">
        <f ca="1">_xlfn.IFNA(IF(VLOOKUP($EW149,Tabela1[#All],10,FALSE)&lt;&gt;"0",VLOOKUP($EW149,Tabela1[#All],10,FALSE),""),"")</f>
        <v/>
      </c>
      <c r="FB149" t="str">
        <f t="shared" ca="1" si="523"/>
        <v/>
      </c>
      <c r="FC149" t="str">
        <f t="shared" ca="1" si="524"/>
        <v/>
      </c>
      <c r="FD149" t="str">
        <f t="shared" ca="1" si="525"/>
        <v/>
      </c>
      <c r="FE149" t="str">
        <f t="shared" ca="1" si="526"/>
        <v/>
      </c>
      <c r="FF149" t="str">
        <f t="shared" ca="1" si="527"/>
        <v/>
      </c>
      <c r="FG149" t="str">
        <f t="shared" ca="1" si="528"/>
        <v/>
      </c>
      <c r="FH149" t="str">
        <f t="shared" ca="1" si="529"/>
        <v/>
      </c>
      <c r="FI149" t="str">
        <f t="shared" ca="1" si="559"/>
        <v/>
      </c>
      <c r="FJ149" t="str">
        <f t="shared" ca="1" si="584"/>
        <v/>
      </c>
      <c r="FK149" t="str">
        <f t="shared" ca="1" si="584"/>
        <v/>
      </c>
      <c r="FL149" t="str">
        <f t="shared" ca="1" si="584"/>
        <v/>
      </c>
      <c r="FM149" t="str">
        <f ca="1">_xlfn.IFNA(IF(INDEX('Tabela kolorów'!$A$1:$AP$42,MATCH(FJ149,'Tabela kolorów'!$A$1:$AP$1,0),MATCH(FK149,'Tabela kolorów'!$A$1:$A$42,0))=1,"+","-"),"")</f>
        <v/>
      </c>
      <c r="FN149" s="1" t="str">
        <f ca="1">_xlfn.IFNA(IF(INDEX('Tabela kolorów'!$A$1:$AP$42,MATCH(FJ149,'Tabela kolorów'!$A$1:$AP$1,0),MATCH(FL149,'Tabela kolorów'!$A$1:$A$42,0))=1,"+","-"),"")</f>
        <v/>
      </c>
      <c r="FO149" s="1" t="str">
        <f ca="1">_xlfn.IFNA(IF(INDEX('Tabela kolorów'!$A$1:$AP$42,MATCH(FK149,'Tabela kolorów'!$A$1:$AP$1,0),MATCH(FL149,'Tabela kolorów'!$A$1:$A$42,0))=1,"+","-"),"")</f>
        <v/>
      </c>
      <c r="FP149" t="str">
        <f t="shared" ca="1" si="575"/>
        <v/>
      </c>
      <c r="FQ149" t="str">
        <f t="shared" ca="1" si="530"/>
        <v/>
      </c>
      <c r="FR149" t="str">
        <f t="shared" ca="1" si="531"/>
        <v/>
      </c>
      <c r="GP149">
        <v>18</v>
      </c>
      <c r="GQ149" t="str">
        <f t="shared" ca="1" si="502"/>
        <v/>
      </c>
      <c r="GR149" t="str">
        <f ca="1">_xlfn.IFNA(IF(VLOOKUP($GQ149,Tabela1[#All],6,FALSE)&lt;&gt;0,VLOOKUP($GQ149,Tabela1[#All],6,FALSE),""),"")</f>
        <v/>
      </c>
      <c r="GS149" t="str">
        <f ca="1">_xlfn.IFNA(IF(VLOOKUP($GQ149,Tabela1[#All],7,FALSE)&lt;&gt;0,VLOOKUP($GQ149,Tabela1[#All],7,FALSE),""),"")</f>
        <v/>
      </c>
      <c r="GT149" t="str">
        <f ca="1">_xlfn.IFNA(IF(VLOOKUP($GQ149,Tabela1[#All],8,FALSE)&lt;&gt;0,VLOOKUP($GQ149,Tabela1[#All],8,FALSE),""),"")</f>
        <v/>
      </c>
      <c r="GU149" t="str">
        <f ca="1">_xlfn.IFNA(IF(VLOOKUP($GQ149,Tabela1[#All],10,FALSE)&lt;&gt;"0",VLOOKUP($GQ149,Tabela1[#All],10,FALSE),""),"")</f>
        <v/>
      </c>
      <c r="GV149" t="str">
        <f t="shared" ca="1" si="532"/>
        <v/>
      </c>
      <c r="GW149" t="str">
        <f t="shared" ca="1" si="533"/>
        <v/>
      </c>
      <c r="GX149" t="str">
        <f t="shared" ca="1" si="534"/>
        <v/>
      </c>
      <c r="GY149" t="str">
        <f t="shared" ca="1" si="535"/>
        <v/>
      </c>
      <c r="GZ149" t="str">
        <f t="shared" ca="1" si="536"/>
        <v/>
      </c>
      <c r="HA149" t="str">
        <f t="shared" ca="1" si="537"/>
        <v/>
      </c>
      <c r="HB149" t="str">
        <f t="shared" ca="1" si="538"/>
        <v/>
      </c>
      <c r="HC149" t="str">
        <f t="shared" ca="1" si="560"/>
        <v/>
      </c>
      <c r="HD149" t="str">
        <f t="shared" ca="1" si="585"/>
        <v/>
      </c>
      <c r="HE149" t="str">
        <f t="shared" ca="1" si="585"/>
        <v/>
      </c>
      <c r="HF149" t="str">
        <f t="shared" ca="1" si="585"/>
        <v/>
      </c>
      <c r="HG149" t="str">
        <f ca="1">_xlfn.IFNA(IF(INDEX('Tabela kolorów'!$A$1:$AP$42,MATCH(HD149,'Tabela kolorów'!$A$1:$AP$1,0),MATCH(HE149,'Tabela kolorów'!$A$1:$A$42,0))=1,"+","-"),"")</f>
        <v/>
      </c>
      <c r="HH149" s="1" t="str">
        <f ca="1">_xlfn.IFNA(IF(INDEX('Tabela kolorów'!$A$1:$AP$42,MATCH(HD149,'Tabela kolorów'!$A$1:$AP$1,0),MATCH(HF149,'Tabela kolorów'!$A$1:$A$42,0))=1,"+","-"),"")</f>
        <v/>
      </c>
      <c r="HI149" s="1" t="str">
        <f ca="1">_xlfn.IFNA(IF(INDEX('Tabela kolorów'!$A$1:$AP$42,MATCH(HE149,'Tabela kolorów'!$A$1:$AP$1,0),MATCH(HF149,'Tabela kolorów'!$A$1:$A$42,0))=1,"+","-"),"")</f>
        <v/>
      </c>
      <c r="HJ149" t="str">
        <f t="shared" ca="1" si="576"/>
        <v/>
      </c>
      <c r="HK149" t="str">
        <f t="shared" ca="1" si="539"/>
        <v/>
      </c>
      <c r="HL149" t="str">
        <f t="shared" ca="1" si="540"/>
        <v/>
      </c>
      <c r="IJ149">
        <v>18</v>
      </c>
      <c r="IK149" t="str">
        <f t="shared" ca="1" si="503"/>
        <v/>
      </c>
      <c r="IL149" t="str">
        <f ca="1">_xlfn.IFNA(IF(VLOOKUP($IK149,Tabela1[#All],6,FALSE)&lt;&gt;0,VLOOKUP($IK149,Tabela1[#All],6,FALSE),""),"")</f>
        <v/>
      </c>
      <c r="IM149" t="str">
        <f ca="1">_xlfn.IFNA(IF(VLOOKUP($IK149,Tabela1[#All],7,FALSE)&lt;&gt;0,VLOOKUP($IK149,Tabela1[#All],7,FALSE),""),"")</f>
        <v/>
      </c>
      <c r="IN149" t="str">
        <f ca="1">_xlfn.IFNA(IF(VLOOKUP($IK149,Tabela1[#All],8,FALSE)&lt;&gt;0,VLOOKUP($IK149,Tabela1[#All],8,FALSE),""),"")</f>
        <v/>
      </c>
      <c r="IO149" t="str">
        <f ca="1">_xlfn.IFNA(IF(VLOOKUP($IK149,Tabela1[#All],10,FALSE)&lt;&gt;"0",VLOOKUP($IK149,Tabela1[#All],10,FALSE),""),"")</f>
        <v/>
      </c>
      <c r="IP149" t="str">
        <f t="shared" ca="1" si="541"/>
        <v/>
      </c>
      <c r="IQ149" t="str">
        <f t="shared" ca="1" si="542"/>
        <v/>
      </c>
      <c r="IR149" t="str">
        <f t="shared" ca="1" si="543"/>
        <v/>
      </c>
      <c r="IS149" t="str">
        <f t="shared" ca="1" si="544"/>
        <v/>
      </c>
      <c r="IT149" t="str">
        <f t="shared" ca="1" si="545"/>
        <v/>
      </c>
      <c r="IU149" t="str">
        <f t="shared" ca="1" si="546"/>
        <v/>
      </c>
      <c r="IV149" t="str">
        <f t="shared" ca="1" si="547"/>
        <v/>
      </c>
      <c r="IW149" t="str">
        <f t="shared" ca="1" si="561"/>
        <v/>
      </c>
      <c r="IX149" t="str">
        <f t="shared" ca="1" si="586"/>
        <v/>
      </c>
      <c r="IY149" t="str">
        <f t="shared" ca="1" si="586"/>
        <v/>
      </c>
      <c r="IZ149" t="str">
        <f t="shared" ca="1" si="586"/>
        <v/>
      </c>
      <c r="JA149" t="str">
        <f ca="1">_xlfn.IFNA(IF(INDEX('Tabela kolorów'!$A$1:$AP$42,MATCH(IX149,'Tabela kolorów'!$A$1:$AP$1,0),MATCH(IY149,'Tabela kolorów'!$A$1:$A$42,0))=1,"+","-"),"")</f>
        <v/>
      </c>
      <c r="JB149" s="1" t="str">
        <f ca="1">_xlfn.IFNA(IF(INDEX('Tabela kolorów'!$A$1:$AP$42,MATCH(IX149,'Tabela kolorów'!$A$1:$AP$1,0),MATCH(IZ149,'Tabela kolorów'!$A$1:$A$42,0))=1,"+","-"),"")</f>
        <v/>
      </c>
      <c r="JC149" s="1" t="str">
        <f ca="1">_xlfn.IFNA(IF(INDEX('Tabela kolorów'!$A$1:$AP$42,MATCH(IY149,'Tabela kolorów'!$A$1:$AP$1,0),MATCH(IZ149,'Tabela kolorów'!$A$1:$A$42,0))=1,"+","-"),"")</f>
        <v/>
      </c>
      <c r="JD149" t="str">
        <f t="shared" ca="1" si="577"/>
        <v/>
      </c>
      <c r="JE149" t="str">
        <f t="shared" ca="1" si="548"/>
        <v/>
      </c>
      <c r="JF149" t="str">
        <f t="shared" ca="1" si="549"/>
        <v/>
      </c>
      <c r="KD149">
        <v>18</v>
      </c>
      <c r="KE149" t="str">
        <f t="shared" ca="1" si="504"/>
        <v/>
      </c>
      <c r="KF149" t="str">
        <f ca="1">_xlfn.IFNA(IF(VLOOKUP($KE149,Tabela1[#All],6,FALSE)&lt;&gt;0,VLOOKUP($KE149,Tabela1[#All],6,FALSE),""),"")</f>
        <v/>
      </c>
      <c r="KG149" t="str">
        <f ca="1">_xlfn.IFNA(IF(VLOOKUP($KE149,Tabela1[#All],7,FALSE)&lt;&gt;0,VLOOKUP($KE149,Tabela1[#All],7,FALSE),""),"")</f>
        <v/>
      </c>
      <c r="KH149" t="str">
        <f ca="1">_xlfn.IFNA(IF(VLOOKUP($KE149,Tabela1[#All],8,FALSE)&lt;&gt;0,VLOOKUP($KE149,Tabela1[#All],8,FALSE),""),"")</f>
        <v/>
      </c>
      <c r="KI149" t="str">
        <f ca="1">_xlfn.IFNA(IF(VLOOKUP($KE149,Tabela1[#All],10,FALSE)&lt;&gt;"0",VLOOKUP($KE149,Tabela1[#All],10,FALSE),""),"")</f>
        <v/>
      </c>
      <c r="KJ149" t="str">
        <f t="shared" ca="1" si="562"/>
        <v/>
      </c>
      <c r="KK149" t="str">
        <f t="shared" ca="1" si="563"/>
        <v/>
      </c>
      <c r="KL149" t="str">
        <f t="shared" ca="1" si="564"/>
        <v/>
      </c>
      <c r="KM149" t="str">
        <f t="shared" ca="1" si="550"/>
        <v/>
      </c>
      <c r="KN149" t="str">
        <f t="shared" ca="1" si="551"/>
        <v/>
      </c>
      <c r="KO149" t="str">
        <f t="shared" ca="1" si="552"/>
        <v/>
      </c>
      <c r="KP149" t="str">
        <f t="shared" ca="1" si="553"/>
        <v/>
      </c>
      <c r="KQ149" t="str">
        <f t="shared" ca="1" si="565"/>
        <v/>
      </c>
      <c r="KR149" t="str">
        <f t="shared" ca="1" si="587"/>
        <v/>
      </c>
      <c r="KS149" t="str">
        <f t="shared" ca="1" si="587"/>
        <v/>
      </c>
      <c r="KT149" t="str">
        <f t="shared" ca="1" si="587"/>
        <v/>
      </c>
      <c r="KU149" t="str">
        <f ca="1">_xlfn.IFNA(IF(INDEX('Tabela kolorów'!$A$1:$AP$42,MATCH(KR149,'Tabela kolorów'!$A$1:$AP$1,0),MATCH(KS149,'Tabela kolorów'!$A$1:$A$42,0))=1,"+","-"),"")</f>
        <v/>
      </c>
      <c r="KV149" s="1" t="str">
        <f ca="1">_xlfn.IFNA(IF(INDEX('Tabela kolorów'!$A$1:$AP$42,MATCH(KR149,'Tabela kolorów'!$A$1:$AP$1,0),MATCH(KT149,'Tabela kolorów'!$A$1:$A$42,0))=1,"+","-"),"")</f>
        <v/>
      </c>
      <c r="KW149" s="1" t="str">
        <f ca="1">_xlfn.IFNA(IF(INDEX('Tabela kolorów'!$A$1:$AP$42,MATCH(KS149,'Tabela kolorów'!$A$1:$AP$1,0),MATCH(KT149,'Tabela kolorów'!$A$1:$A$42,0))=1,"+","-"),"")</f>
        <v/>
      </c>
      <c r="KX149" t="str">
        <f t="shared" ca="1" si="580"/>
        <v/>
      </c>
      <c r="KY149" t="str">
        <f t="shared" ca="1" si="554"/>
        <v/>
      </c>
      <c r="KZ149" t="str">
        <f t="shared" ca="1" si="555"/>
        <v/>
      </c>
    </row>
    <row r="150" spans="12:312" x14ac:dyDescent="0.3">
      <c r="L150" s="679">
        <v>17</v>
      </c>
      <c r="N150" s="672" t="str">
        <f>_xlfn.IFNA(IF(VLOOKUP($M150,Tabela1[#All],6,FALSE)&lt;&gt;0,VLOOKUP($M150,Tabela1[#All],6,FALSE),""),"")</f>
        <v/>
      </c>
      <c r="O150" s="672" t="str">
        <f>_xlfn.IFNA(IF(VLOOKUP($M150,Tabela1[#All],7,FALSE)&lt;&gt;0,VLOOKUP($M150,Tabela1[#All],7,FALSE),""),"")</f>
        <v/>
      </c>
      <c r="P150" s="672" t="str">
        <f>_xlfn.IFNA(IF(VLOOKUP($M150,Tabela1[#All],8,FALSE)&lt;&gt;0,VLOOKUP($M150,Tabela1[#All],8,FALSE),""),"")</f>
        <v/>
      </c>
      <c r="Q150" s="684" t="str">
        <f>_xlfn.IFNA(IF(VLOOKUP($M150,Tabela1[#All],10,FALSE)&lt;&gt;"0",VLOOKUP($M150,Tabela1[#All],10,FALSE),""),"")</f>
        <v/>
      </c>
      <c r="R150" s="686" t="str">
        <f t="shared" si="566"/>
        <v/>
      </c>
      <c r="S150" s="672" t="str">
        <f t="shared" si="567"/>
        <v/>
      </c>
      <c r="T150" s="672" t="str">
        <f t="shared" si="568"/>
        <v/>
      </c>
      <c r="U150" s="672" t="str">
        <f t="shared" si="569"/>
        <v/>
      </c>
      <c r="V150" s="672" t="str">
        <f t="shared" si="570"/>
        <v/>
      </c>
      <c r="W150" s="672" t="str">
        <f t="shared" si="571"/>
        <v/>
      </c>
      <c r="X150" s="687" t="str">
        <f t="shared" si="572"/>
        <v/>
      </c>
      <c r="Y150" s="686" t="str">
        <f t="shared" si="578"/>
        <v/>
      </c>
      <c r="Z150" s="672" t="str">
        <f t="shared" si="588"/>
        <v/>
      </c>
      <c r="AA150" s="672" t="str">
        <f t="shared" si="588"/>
        <v/>
      </c>
      <c r="AB150" s="679" t="str">
        <f t="shared" si="588"/>
        <v/>
      </c>
      <c r="AC150" s="685" t="str">
        <f>_xlfn.IFNA(IF(INDEX('Tabela kolorów'!$A$1:$AP$42,MATCH(Z150,'Tabela kolorów'!$A$1:$AP$1,0),MATCH(AA150,'Tabela kolorów'!$A$1:$A$42,0))=1,"+","-"),"")</f>
        <v/>
      </c>
      <c r="AD150" s="10" t="str">
        <f>_xlfn.IFNA(IF(INDEX('Tabela kolorów'!$A$1:$AP$42,MATCH(Z150,'Tabela kolorów'!$A$1:$AP$1,0),MATCH(AB150,'Tabela kolorów'!$A$1:$A$42,0))=1,"+","-"),"")</f>
        <v/>
      </c>
      <c r="AE150" s="10" t="str">
        <f>_xlfn.IFNA(IF(INDEX('Tabela kolorów'!$A$1:$AP$42,MATCH(AA150,'Tabela kolorów'!$A$1:$AP$1,0),MATCH(AB150,'Tabela kolorów'!$A$1:$A$42,0))=1,"+","-"),"")</f>
        <v/>
      </c>
      <c r="AF150" s="679" t="str">
        <f t="shared" si="579"/>
        <v/>
      </c>
      <c r="AG150" s="688" t="str">
        <f t="shared" si="573"/>
        <v/>
      </c>
      <c r="AH150" s="701" t="str">
        <f t="shared" si="574"/>
        <v/>
      </c>
      <c r="BG150" s="392"/>
      <c r="BH150">
        <v>19</v>
      </c>
      <c r="BI150" t="str">
        <f t="shared" ca="1" si="499"/>
        <v/>
      </c>
      <c r="BJ150" t="str">
        <f ca="1">_xlfn.IFNA(IF(VLOOKUP($BI150,Tabela1[#All],6,FALSE)&lt;&gt;0,VLOOKUP($BI150,Tabela1[#All],6,FALSE),""),"")</f>
        <v/>
      </c>
      <c r="BK150" t="str">
        <f ca="1">_xlfn.IFNA(IF(VLOOKUP($BI150,Tabela1[#All],7,FALSE)&lt;&gt;0,VLOOKUP($BI150,Tabela1[#All],7,FALSE),""),"")</f>
        <v/>
      </c>
      <c r="BL150" t="str">
        <f ca="1">_xlfn.IFNA(IF(VLOOKUP($BI150,Tabela1[#All],8,FALSE)&lt;&gt;0,VLOOKUP($BI150,Tabela1[#All],8,FALSE),""),"")</f>
        <v/>
      </c>
      <c r="BM150" t="str">
        <f ca="1">_xlfn.IFNA(IF(VLOOKUP($BI150,Tabela1[#All],10,FALSE)&lt;&gt;"0",VLOOKUP($BI150,Tabela1[#All],10,FALSE),""),"")</f>
        <v/>
      </c>
      <c r="BN150" t="str">
        <f t="shared" ca="1" si="505"/>
        <v/>
      </c>
      <c r="BO150" t="str">
        <f t="shared" ca="1" si="506"/>
        <v/>
      </c>
      <c r="BP150" t="str">
        <f t="shared" ca="1" si="507"/>
        <v/>
      </c>
      <c r="BQ150" t="str">
        <f t="shared" ca="1" si="508"/>
        <v/>
      </c>
      <c r="BR150" t="str">
        <f t="shared" ca="1" si="509"/>
        <v/>
      </c>
      <c r="BS150" t="str">
        <f t="shared" ca="1" si="510"/>
        <v/>
      </c>
      <c r="BT150" t="str">
        <f t="shared" ca="1" si="511"/>
        <v/>
      </c>
      <c r="BU150" t="str">
        <f t="shared" ca="1" si="556"/>
        <v/>
      </c>
      <c r="BV150" t="str">
        <f t="shared" ca="1" si="582"/>
        <v/>
      </c>
      <c r="BW150" t="str">
        <f t="shared" ca="1" si="582"/>
        <v/>
      </c>
      <c r="BX150" t="str">
        <f t="shared" ca="1" si="582"/>
        <v/>
      </c>
      <c r="BY150" t="str">
        <f ca="1">_xlfn.IFNA(IF(INDEX('Tabela kolorów'!$A$1:$AP$42,MATCH(BV150,'Tabela kolorów'!$A$1:$AP$1,0),MATCH(BW150,'Tabela kolorów'!$A$1:$A$42,0))=1,"+","-"),"")</f>
        <v/>
      </c>
      <c r="BZ150" s="1" t="str">
        <f ca="1">_xlfn.IFNA(IF(INDEX('Tabela kolorów'!$A$1:$AP$42,MATCH(BV150,'Tabela kolorów'!$A$1:$AP$1,0),MATCH(BX150,'Tabela kolorów'!$A$1:$A$42,0))=1,"+","-"),"")</f>
        <v/>
      </c>
      <c r="CA150" s="1" t="str">
        <f ca="1">_xlfn.IFNA(IF(INDEX('Tabela kolorów'!$A$1:$AP$42,MATCH(BW150,'Tabela kolorów'!$A$1:$AP$1,0),MATCH(BX150,'Tabela kolorów'!$A$1:$A$42,0))=1,"+","-"),"")</f>
        <v/>
      </c>
      <c r="CB150" t="str">
        <f t="shared" ca="1" si="557"/>
        <v/>
      </c>
      <c r="CC150" t="str">
        <f t="shared" ca="1" si="512"/>
        <v/>
      </c>
      <c r="CD150" t="str">
        <f t="shared" ca="1" si="513"/>
        <v/>
      </c>
      <c r="DB150">
        <v>19</v>
      </c>
      <c r="DC150" t="str">
        <f t="shared" ca="1" si="500"/>
        <v/>
      </c>
      <c r="DD150" t="str">
        <f ca="1">_xlfn.IFNA(IF(VLOOKUP($DC150,Tabela1[#All],6,FALSE)&lt;&gt;0,VLOOKUP($DC150,Tabela1[#All],6,FALSE),""),"")</f>
        <v/>
      </c>
      <c r="DE150" t="str">
        <f ca="1">_xlfn.IFNA(IF(VLOOKUP($DC150,Tabela1[#All],7,FALSE)&lt;&gt;0,VLOOKUP($DC150,Tabela1[#All],7,FALSE),""),"")</f>
        <v/>
      </c>
      <c r="DF150" t="str">
        <f ca="1">_xlfn.IFNA(IF(VLOOKUP($DC150,Tabela1[#All],8,FALSE)&lt;&gt;0,VLOOKUP($DC150,Tabela1[#All],8,FALSE),""),"")</f>
        <v/>
      </c>
      <c r="DG150" t="str">
        <f ca="1">_xlfn.IFNA(IF(VLOOKUP($DC150,Tabela1[#All],10,FALSE)&lt;&gt;"0",VLOOKUP($DC150,Tabela1[#All],10,FALSE),""),"")</f>
        <v/>
      </c>
      <c r="DH150" t="str">
        <f t="shared" ca="1" si="514"/>
        <v/>
      </c>
      <c r="DI150" t="str">
        <f t="shared" ca="1" si="515"/>
        <v/>
      </c>
      <c r="DJ150" t="str">
        <f t="shared" ca="1" si="516"/>
        <v/>
      </c>
      <c r="DK150" t="str">
        <f t="shared" ca="1" si="517"/>
        <v/>
      </c>
      <c r="DL150" t="str">
        <f t="shared" ca="1" si="518"/>
        <v/>
      </c>
      <c r="DM150" t="str">
        <f t="shared" ca="1" si="519"/>
        <v/>
      </c>
      <c r="DN150" t="str">
        <f t="shared" ca="1" si="520"/>
        <v/>
      </c>
      <c r="DO150" t="str">
        <f t="shared" ca="1" si="581"/>
        <v/>
      </c>
      <c r="DP150" t="str">
        <f t="shared" ca="1" si="583"/>
        <v/>
      </c>
      <c r="DQ150" t="str">
        <f t="shared" ca="1" si="583"/>
        <v/>
      </c>
      <c r="DR150" t="str">
        <f t="shared" ca="1" si="583"/>
        <v/>
      </c>
      <c r="DS150" t="str">
        <f ca="1">_xlfn.IFNA(IF(INDEX('Tabela kolorów'!$A$1:$AP$42,MATCH(DP150,'Tabela kolorów'!$A$1:$AP$1,0),MATCH(DQ150,'Tabela kolorów'!$A$1:$A$42,0))=1,"+","-"),"")</f>
        <v/>
      </c>
      <c r="DT150" s="1" t="str">
        <f ca="1">_xlfn.IFNA(IF(INDEX('Tabela kolorów'!$A$1:$AP$42,MATCH(DP150,'Tabela kolorów'!$A$1:$AP$1,0),MATCH(DR150,'Tabela kolorów'!$A$1:$A$42,0))=1,"+","-"),"")</f>
        <v/>
      </c>
      <c r="DU150" s="1" t="str">
        <f ca="1">_xlfn.IFNA(IF(INDEX('Tabela kolorów'!$A$1:$AP$42,MATCH(DQ150,'Tabela kolorów'!$A$1:$AP$1,0),MATCH(DR150,'Tabela kolorów'!$A$1:$A$42,0))=1,"+","-"),"")</f>
        <v/>
      </c>
      <c r="DV150" t="str">
        <f t="shared" ca="1" si="558"/>
        <v/>
      </c>
      <c r="DW150" t="str">
        <f t="shared" ca="1" si="521"/>
        <v/>
      </c>
      <c r="DX150" t="str">
        <f t="shared" ca="1" si="522"/>
        <v/>
      </c>
      <c r="EV150">
        <v>19</v>
      </c>
      <c r="EW150" t="str">
        <f t="shared" ca="1" si="501"/>
        <v/>
      </c>
      <c r="EX150" t="str">
        <f ca="1">_xlfn.IFNA(IF(VLOOKUP($EW150,Tabela1[#All],6,FALSE)&lt;&gt;0,VLOOKUP($EW150,Tabela1[#All],6,FALSE),""),"")</f>
        <v/>
      </c>
      <c r="EY150" t="str">
        <f ca="1">_xlfn.IFNA(IF(VLOOKUP($EW150,Tabela1[#All],7,FALSE)&lt;&gt;0,VLOOKUP($EW150,Tabela1[#All],7,FALSE),""),"")</f>
        <v/>
      </c>
      <c r="EZ150" t="str">
        <f ca="1">_xlfn.IFNA(IF(VLOOKUP($EW150,Tabela1[#All],8,FALSE)&lt;&gt;0,VLOOKUP($EW150,Tabela1[#All],8,FALSE),""),"")</f>
        <v/>
      </c>
      <c r="FA150" t="str">
        <f ca="1">_xlfn.IFNA(IF(VLOOKUP($EW150,Tabela1[#All],10,FALSE)&lt;&gt;"0",VLOOKUP($EW150,Tabela1[#All],10,FALSE),""),"")</f>
        <v/>
      </c>
      <c r="FB150" t="str">
        <f t="shared" ca="1" si="523"/>
        <v/>
      </c>
      <c r="FC150" t="str">
        <f t="shared" ca="1" si="524"/>
        <v/>
      </c>
      <c r="FD150" t="str">
        <f t="shared" ca="1" si="525"/>
        <v/>
      </c>
      <c r="FE150" t="str">
        <f t="shared" ca="1" si="526"/>
        <v/>
      </c>
      <c r="FF150" t="str">
        <f t="shared" ca="1" si="527"/>
        <v/>
      </c>
      <c r="FG150" t="str">
        <f t="shared" ca="1" si="528"/>
        <v/>
      </c>
      <c r="FH150" t="str">
        <f t="shared" ca="1" si="529"/>
        <v/>
      </c>
      <c r="FI150" t="str">
        <f t="shared" ca="1" si="559"/>
        <v/>
      </c>
      <c r="FJ150" t="str">
        <f t="shared" ca="1" si="584"/>
        <v/>
      </c>
      <c r="FK150" t="str">
        <f t="shared" ca="1" si="584"/>
        <v/>
      </c>
      <c r="FL150" t="str">
        <f t="shared" ca="1" si="584"/>
        <v/>
      </c>
      <c r="FM150" t="str">
        <f ca="1">_xlfn.IFNA(IF(INDEX('Tabela kolorów'!$A$1:$AP$42,MATCH(FJ150,'Tabela kolorów'!$A$1:$AP$1,0),MATCH(FK150,'Tabela kolorów'!$A$1:$A$42,0))=1,"+","-"),"")</f>
        <v/>
      </c>
      <c r="FN150" s="1" t="str">
        <f ca="1">_xlfn.IFNA(IF(INDEX('Tabela kolorów'!$A$1:$AP$42,MATCH(FJ150,'Tabela kolorów'!$A$1:$AP$1,0),MATCH(FL150,'Tabela kolorów'!$A$1:$A$42,0))=1,"+","-"),"")</f>
        <v/>
      </c>
      <c r="FO150" s="1" t="str">
        <f ca="1">_xlfn.IFNA(IF(INDEX('Tabela kolorów'!$A$1:$AP$42,MATCH(FK150,'Tabela kolorów'!$A$1:$AP$1,0),MATCH(FL150,'Tabela kolorów'!$A$1:$A$42,0))=1,"+","-"),"")</f>
        <v/>
      </c>
      <c r="FP150" t="str">
        <f t="shared" ca="1" si="575"/>
        <v/>
      </c>
      <c r="FQ150" t="str">
        <f t="shared" ca="1" si="530"/>
        <v/>
      </c>
      <c r="FR150" t="str">
        <f t="shared" ca="1" si="531"/>
        <v/>
      </c>
      <c r="GP150">
        <v>19</v>
      </c>
      <c r="GQ150" t="str">
        <f t="shared" ca="1" si="502"/>
        <v/>
      </c>
      <c r="GR150" t="str">
        <f ca="1">_xlfn.IFNA(IF(VLOOKUP($GQ150,Tabela1[#All],6,FALSE)&lt;&gt;0,VLOOKUP($GQ150,Tabela1[#All],6,FALSE),""),"")</f>
        <v/>
      </c>
      <c r="GS150" t="str">
        <f ca="1">_xlfn.IFNA(IF(VLOOKUP($GQ150,Tabela1[#All],7,FALSE)&lt;&gt;0,VLOOKUP($GQ150,Tabela1[#All],7,FALSE),""),"")</f>
        <v/>
      </c>
      <c r="GT150" t="str">
        <f ca="1">_xlfn.IFNA(IF(VLOOKUP($GQ150,Tabela1[#All],8,FALSE)&lt;&gt;0,VLOOKUP($GQ150,Tabela1[#All],8,FALSE),""),"")</f>
        <v/>
      </c>
      <c r="GU150" t="str">
        <f ca="1">_xlfn.IFNA(IF(VLOOKUP($GQ150,Tabela1[#All],10,FALSE)&lt;&gt;"0",VLOOKUP($GQ150,Tabela1[#All],10,FALSE),""),"")</f>
        <v/>
      </c>
      <c r="GV150" t="str">
        <f t="shared" ca="1" si="532"/>
        <v/>
      </c>
      <c r="GW150" t="str">
        <f t="shared" ca="1" si="533"/>
        <v/>
      </c>
      <c r="GX150" t="str">
        <f t="shared" ca="1" si="534"/>
        <v/>
      </c>
      <c r="GY150" t="str">
        <f t="shared" ca="1" si="535"/>
        <v/>
      </c>
      <c r="GZ150" t="str">
        <f t="shared" ca="1" si="536"/>
        <v/>
      </c>
      <c r="HA150" t="str">
        <f t="shared" ca="1" si="537"/>
        <v/>
      </c>
      <c r="HB150" t="str">
        <f t="shared" ca="1" si="538"/>
        <v/>
      </c>
      <c r="HC150" t="str">
        <f t="shared" ca="1" si="560"/>
        <v/>
      </c>
      <c r="HD150" t="str">
        <f t="shared" ca="1" si="585"/>
        <v/>
      </c>
      <c r="HE150" t="str">
        <f t="shared" ca="1" si="585"/>
        <v/>
      </c>
      <c r="HF150" t="str">
        <f t="shared" ca="1" si="585"/>
        <v/>
      </c>
      <c r="HG150" t="str">
        <f ca="1">_xlfn.IFNA(IF(INDEX('Tabela kolorów'!$A$1:$AP$42,MATCH(HD150,'Tabela kolorów'!$A$1:$AP$1,0),MATCH(HE150,'Tabela kolorów'!$A$1:$A$42,0))=1,"+","-"),"")</f>
        <v/>
      </c>
      <c r="HH150" s="1" t="str">
        <f ca="1">_xlfn.IFNA(IF(INDEX('Tabela kolorów'!$A$1:$AP$42,MATCH(HD150,'Tabela kolorów'!$A$1:$AP$1,0),MATCH(HF150,'Tabela kolorów'!$A$1:$A$42,0))=1,"+","-"),"")</f>
        <v/>
      </c>
      <c r="HI150" s="1" t="str">
        <f ca="1">_xlfn.IFNA(IF(INDEX('Tabela kolorów'!$A$1:$AP$42,MATCH(HE150,'Tabela kolorów'!$A$1:$AP$1,0),MATCH(HF150,'Tabela kolorów'!$A$1:$A$42,0))=1,"+","-"),"")</f>
        <v/>
      </c>
      <c r="HJ150" t="str">
        <f t="shared" ca="1" si="576"/>
        <v/>
      </c>
      <c r="HK150" t="str">
        <f t="shared" ca="1" si="539"/>
        <v/>
      </c>
      <c r="HL150" t="str">
        <f t="shared" ca="1" si="540"/>
        <v/>
      </c>
      <c r="IJ150">
        <v>19</v>
      </c>
      <c r="IK150" t="str">
        <f t="shared" ca="1" si="503"/>
        <v/>
      </c>
      <c r="IL150" t="str">
        <f ca="1">_xlfn.IFNA(IF(VLOOKUP($IK150,Tabela1[#All],6,FALSE)&lt;&gt;0,VLOOKUP($IK150,Tabela1[#All],6,FALSE),""),"")</f>
        <v/>
      </c>
      <c r="IM150" t="str">
        <f ca="1">_xlfn.IFNA(IF(VLOOKUP($IK150,Tabela1[#All],7,FALSE)&lt;&gt;0,VLOOKUP($IK150,Tabela1[#All],7,FALSE),""),"")</f>
        <v/>
      </c>
      <c r="IN150" t="str">
        <f ca="1">_xlfn.IFNA(IF(VLOOKUP($IK150,Tabela1[#All],8,FALSE)&lt;&gt;0,VLOOKUP($IK150,Tabela1[#All],8,FALSE),""),"")</f>
        <v/>
      </c>
      <c r="IO150" t="str">
        <f ca="1">_xlfn.IFNA(IF(VLOOKUP($IK150,Tabela1[#All],10,FALSE)&lt;&gt;"0",VLOOKUP($IK150,Tabela1[#All],10,FALSE),""),"")</f>
        <v/>
      </c>
      <c r="IP150" t="str">
        <f t="shared" ca="1" si="541"/>
        <v/>
      </c>
      <c r="IQ150" t="str">
        <f t="shared" ca="1" si="542"/>
        <v/>
      </c>
      <c r="IR150" t="str">
        <f t="shared" ca="1" si="543"/>
        <v/>
      </c>
      <c r="IS150" t="str">
        <f t="shared" ca="1" si="544"/>
        <v/>
      </c>
      <c r="IT150" t="str">
        <f t="shared" ca="1" si="545"/>
        <v/>
      </c>
      <c r="IU150" t="str">
        <f t="shared" ca="1" si="546"/>
        <v/>
      </c>
      <c r="IV150" t="str">
        <f t="shared" ca="1" si="547"/>
        <v/>
      </c>
      <c r="IW150" t="str">
        <f t="shared" ca="1" si="561"/>
        <v/>
      </c>
      <c r="IX150" t="str">
        <f t="shared" ca="1" si="586"/>
        <v/>
      </c>
      <c r="IY150" t="str">
        <f t="shared" ca="1" si="586"/>
        <v/>
      </c>
      <c r="IZ150" t="str">
        <f t="shared" ca="1" si="586"/>
        <v/>
      </c>
      <c r="JA150" t="str">
        <f ca="1">_xlfn.IFNA(IF(INDEX('Tabela kolorów'!$A$1:$AP$42,MATCH(IX150,'Tabela kolorów'!$A$1:$AP$1,0),MATCH(IY150,'Tabela kolorów'!$A$1:$A$42,0))=1,"+","-"),"")</f>
        <v/>
      </c>
      <c r="JB150" s="1" t="str">
        <f ca="1">_xlfn.IFNA(IF(INDEX('Tabela kolorów'!$A$1:$AP$42,MATCH(IX150,'Tabela kolorów'!$A$1:$AP$1,0),MATCH(IZ150,'Tabela kolorów'!$A$1:$A$42,0))=1,"+","-"),"")</f>
        <v/>
      </c>
      <c r="JC150" s="1" t="str">
        <f ca="1">_xlfn.IFNA(IF(INDEX('Tabela kolorów'!$A$1:$AP$42,MATCH(IY150,'Tabela kolorów'!$A$1:$AP$1,0),MATCH(IZ150,'Tabela kolorów'!$A$1:$A$42,0))=1,"+","-"),"")</f>
        <v/>
      </c>
      <c r="JD150" t="str">
        <f t="shared" ca="1" si="577"/>
        <v/>
      </c>
      <c r="JE150" t="str">
        <f t="shared" ca="1" si="548"/>
        <v/>
      </c>
      <c r="JF150" t="str">
        <f t="shared" ca="1" si="549"/>
        <v/>
      </c>
      <c r="KD150">
        <v>19</v>
      </c>
      <c r="KE150" t="str">
        <f t="shared" ca="1" si="504"/>
        <v/>
      </c>
      <c r="KF150" t="str">
        <f ca="1">_xlfn.IFNA(IF(VLOOKUP($KE150,Tabela1[#All],6,FALSE)&lt;&gt;0,VLOOKUP($KE150,Tabela1[#All],6,FALSE),""),"")</f>
        <v/>
      </c>
      <c r="KG150" t="str">
        <f ca="1">_xlfn.IFNA(IF(VLOOKUP($KE150,Tabela1[#All],7,FALSE)&lt;&gt;0,VLOOKUP($KE150,Tabela1[#All],7,FALSE),""),"")</f>
        <v/>
      </c>
      <c r="KH150" t="str">
        <f ca="1">_xlfn.IFNA(IF(VLOOKUP($KE150,Tabela1[#All],8,FALSE)&lt;&gt;0,VLOOKUP($KE150,Tabela1[#All],8,FALSE),""),"")</f>
        <v/>
      </c>
      <c r="KI150" t="str">
        <f ca="1">_xlfn.IFNA(IF(VLOOKUP($KE150,Tabela1[#All],10,FALSE)&lt;&gt;"0",VLOOKUP($KE150,Tabela1[#All],10,FALSE),""),"")</f>
        <v/>
      </c>
      <c r="KJ150" t="str">
        <f t="shared" ca="1" si="562"/>
        <v/>
      </c>
      <c r="KK150" t="str">
        <f t="shared" ca="1" si="563"/>
        <v/>
      </c>
      <c r="KL150" t="str">
        <f t="shared" ca="1" si="564"/>
        <v/>
      </c>
      <c r="KM150" t="str">
        <f t="shared" ca="1" si="550"/>
        <v/>
      </c>
      <c r="KN150" t="str">
        <f t="shared" ca="1" si="551"/>
        <v/>
      </c>
      <c r="KO150" t="str">
        <f t="shared" ca="1" si="552"/>
        <v/>
      </c>
      <c r="KP150" t="str">
        <f t="shared" ca="1" si="553"/>
        <v/>
      </c>
      <c r="KQ150" t="str">
        <f t="shared" ca="1" si="565"/>
        <v/>
      </c>
      <c r="KR150" t="str">
        <f t="shared" ca="1" si="587"/>
        <v/>
      </c>
      <c r="KS150" t="str">
        <f t="shared" ca="1" si="587"/>
        <v/>
      </c>
      <c r="KT150" t="str">
        <f t="shared" ca="1" si="587"/>
        <v/>
      </c>
      <c r="KU150" t="str">
        <f ca="1">_xlfn.IFNA(IF(INDEX('Tabela kolorów'!$A$1:$AP$42,MATCH(KR150,'Tabela kolorów'!$A$1:$AP$1,0),MATCH(KS150,'Tabela kolorów'!$A$1:$A$42,0))=1,"+","-"),"")</f>
        <v/>
      </c>
      <c r="KV150" s="1" t="str">
        <f ca="1">_xlfn.IFNA(IF(INDEX('Tabela kolorów'!$A$1:$AP$42,MATCH(KR150,'Tabela kolorów'!$A$1:$AP$1,0),MATCH(KT150,'Tabela kolorów'!$A$1:$A$42,0))=1,"+","-"),"")</f>
        <v/>
      </c>
      <c r="KW150" s="1" t="str">
        <f ca="1">_xlfn.IFNA(IF(INDEX('Tabela kolorów'!$A$1:$AP$42,MATCH(KS150,'Tabela kolorów'!$A$1:$AP$1,0),MATCH(KT150,'Tabela kolorów'!$A$1:$A$42,0))=1,"+","-"),"")</f>
        <v/>
      </c>
      <c r="KX150" t="str">
        <f t="shared" ca="1" si="580"/>
        <v/>
      </c>
      <c r="KY150" t="str">
        <f t="shared" ca="1" si="554"/>
        <v/>
      </c>
      <c r="KZ150" t="str">
        <f t="shared" ca="1" si="555"/>
        <v/>
      </c>
    </row>
    <row r="151" spans="12:312" x14ac:dyDescent="0.3">
      <c r="L151" s="679">
        <v>18</v>
      </c>
      <c r="N151" s="672" t="str">
        <f>_xlfn.IFNA(IF(VLOOKUP($M151,Tabela1[#All],6,FALSE)&lt;&gt;0,VLOOKUP($M151,Tabela1[#All],6,FALSE),""),"")</f>
        <v/>
      </c>
      <c r="O151" s="672" t="str">
        <f>_xlfn.IFNA(IF(VLOOKUP($M151,Tabela1[#All],7,FALSE)&lt;&gt;0,VLOOKUP($M151,Tabela1[#All],7,FALSE),""),"")</f>
        <v/>
      </c>
      <c r="P151" s="672" t="str">
        <f>_xlfn.IFNA(IF(VLOOKUP($M151,Tabela1[#All],8,FALSE)&lt;&gt;0,VLOOKUP($M151,Tabela1[#All],8,FALSE),""),"")</f>
        <v/>
      </c>
      <c r="Q151" s="684" t="str">
        <f>_xlfn.IFNA(IF(VLOOKUP($M151,Tabela1[#All],10,FALSE)&lt;&gt;"0",VLOOKUP($M151,Tabela1[#All],10,FALSE),""),"")</f>
        <v/>
      </c>
      <c r="R151" s="686" t="str">
        <f t="shared" si="566"/>
        <v/>
      </c>
      <c r="S151" s="672" t="str">
        <f t="shared" si="567"/>
        <v/>
      </c>
      <c r="T151" s="672" t="str">
        <f t="shared" si="568"/>
        <v/>
      </c>
      <c r="U151" s="672" t="str">
        <f t="shared" si="569"/>
        <v/>
      </c>
      <c r="V151" s="672" t="str">
        <f t="shared" si="570"/>
        <v/>
      </c>
      <c r="W151" s="672" t="str">
        <f t="shared" si="571"/>
        <v/>
      </c>
      <c r="X151" s="687" t="str">
        <f t="shared" si="572"/>
        <v/>
      </c>
      <c r="Y151" s="686" t="str">
        <f t="shared" si="578"/>
        <v/>
      </c>
      <c r="Z151" s="672" t="str">
        <f t="shared" si="588"/>
        <v/>
      </c>
      <c r="AA151" s="672" t="str">
        <f t="shared" si="588"/>
        <v/>
      </c>
      <c r="AB151" s="679" t="str">
        <f t="shared" si="588"/>
        <v/>
      </c>
      <c r="AC151" s="685" t="str">
        <f>_xlfn.IFNA(IF(INDEX('Tabela kolorów'!$A$1:$AP$42,MATCH(Z151,'Tabela kolorów'!$A$1:$AP$1,0),MATCH(AA151,'Tabela kolorów'!$A$1:$A$42,0))=1,"+","-"),"")</f>
        <v/>
      </c>
      <c r="AD151" s="10" t="str">
        <f>_xlfn.IFNA(IF(INDEX('Tabela kolorów'!$A$1:$AP$42,MATCH(Z151,'Tabela kolorów'!$A$1:$AP$1,0),MATCH(AB151,'Tabela kolorów'!$A$1:$A$42,0))=1,"+","-"),"")</f>
        <v/>
      </c>
      <c r="AE151" s="10" t="str">
        <f>_xlfn.IFNA(IF(INDEX('Tabela kolorów'!$A$1:$AP$42,MATCH(AA151,'Tabela kolorów'!$A$1:$AP$1,0),MATCH(AB151,'Tabela kolorów'!$A$1:$A$42,0))=1,"+","-"),"")</f>
        <v/>
      </c>
      <c r="AF151" s="679" t="str">
        <f t="shared" si="579"/>
        <v/>
      </c>
      <c r="AG151" s="688" t="str">
        <f t="shared" si="573"/>
        <v/>
      </c>
      <c r="AH151" s="701" t="str">
        <f t="shared" si="574"/>
        <v/>
      </c>
      <c r="BG151" s="392"/>
      <c r="BH151">
        <v>20</v>
      </c>
      <c r="BI151" t="str">
        <f t="shared" ca="1" si="499"/>
        <v/>
      </c>
      <c r="BJ151" t="str">
        <f ca="1">_xlfn.IFNA(IF(VLOOKUP($BI151,Tabela1[#All],6,FALSE)&lt;&gt;0,VLOOKUP($BI151,Tabela1[#All],6,FALSE),""),"")</f>
        <v/>
      </c>
      <c r="BK151" t="str">
        <f ca="1">_xlfn.IFNA(IF(VLOOKUP($BI151,Tabela1[#All],7,FALSE)&lt;&gt;0,VLOOKUP($BI151,Tabela1[#All],7,FALSE),""),"")</f>
        <v/>
      </c>
      <c r="BL151" t="str">
        <f ca="1">_xlfn.IFNA(IF(VLOOKUP($BI151,Tabela1[#All],8,FALSE)&lt;&gt;0,VLOOKUP($BI151,Tabela1[#All],8,FALSE),""),"")</f>
        <v/>
      </c>
      <c r="BM151" t="str">
        <f ca="1">_xlfn.IFNA(IF(VLOOKUP($BI151,Tabela1[#All],10,FALSE)&lt;&gt;"0",VLOOKUP($BI151,Tabela1[#All],10,FALSE),""),"")</f>
        <v/>
      </c>
      <c r="BN151" t="str">
        <f t="shared" ca="1" si="505"/>
        <v/>
      </c>
      <c r="BO151" t="str">
        <f t="shared" ca="1" si="506"/>
        <v/>
      </c>
      <c r="BP151" t="str">
        <f t="shared" ca="1" si="507"/>
        <v/>
      </c>
      <c r="BQ151" t="str">
        <f t="shared" ca="1" si="508"/>
        <v/>
      </c>
      <c r="BR151" t="str">
        <f t="shared" ca="1" si="509"/>
        <v/>
      </c>
      <c r="BS151" t="str">
        <f t="shared" ca="1" si="510"/>
        <v/>
      </c>
      <c r="BT151" t="str">
        <f t="shared" ca="1" si="511"/>
        <v/>
      </c>
      <c r="BU151" t="str">
        <f t="shared" ca="1" si="556"/>
        <v/>
      </c>
      <c r="BV151" t="str">
        <f t="shared" ca="1" si="582"/>
        <v/>
      </c>
      <c r="BW151" t="str">
        <f t="shared" ca="1" si="582"/>
        <v/>
      </c>
      <c r="BX151" t="str">
        <f t="shared" ca="1" si="582"/>
        <v/>
      </c>
      <c r="BY151" t="str">
        <f ca="1">_xlfn.IFNA(IF(INDEX('Tabela kolorów'!$A$1:$AP$42,MATCH(BV151,'Tabela kolorów'!$A$1:$AP$1,0),MATCH(BW151,'Tabela kolorów'!$A$1:$A$42,0))=1,"+","-"),"")</f>
        <v/>
      </c>
      <c r="BZ151" s="1" t="str">
        <f ca="1">_xlfn.IFNA(IF(INDEX('Tabela kolorów'!$A$1:$AP$42,MATCH(BV151,'Tabela kolorów'!$A$1:$AP$1,0),MATCH(BX151,'Tabela kolorów'!$A$1:$A$42,0))=1,"+","-"),"")</f>
        <v/>
      </c>
      <c r="CA151" s="1" t="str">
        <f ca="1">_xlfn.IFNA(IF(INDEX('Tabela kolorów'!$A$1:$AP$42,MATCH(BW151,'Tabela kolorów'!$A$1:$AP$1,0),MATCH(BX151,'Tabela kolorów'!$A$1:$A$42,0))=1,"+","-"),"")</f>
        <v/>
      </c>
      <c r="CB151" t="str">
        <f t="shared" ca="1" si="557"/>
        <v/>
      </c>
      <c r="CC151" t="str">
        <f t="shared" ca="1" si="512"/>
        <v/>
      </c>
      <c r="CD151" t="str">
        <f t="shared" ca="1" si="513"/>
        <v/>
      </c>
      <c r="DB151">
        <v>20</v>
      </c>
      <c r="DC151" t="str">
        <f t="shared" ca="1" si="500"/>
        <v/>
      </c>
      <c r="DD151" t="str">
        <f ca="1">_xlfn.IFNA(IF(VLOOKUP($DC151,Tabela1[#All],6,FALSE)&lt;&gt;0,VLOOKUP($DC151,Tabela1[#All],6,FALSE),""),"")</f>
        <v/>
      </c>
      <c r="DE151" t="str">
        <f ca="1">_xlfn.IFNA(IF(VLOOKUP($DC151,Tabela1[#All],7,FALSE)&lt;&gt;0,VLOOKUP($DC151,Tabela1[#All],7,FALSE),""),"")</f>
        <v/>
      </c>
      <c r="DF151" t="str">
        <f ca="1">_xlfn.IFNA(IF(VLOOKUP($DC151,Tabela1[#All],8,FALSE)&lt;&gt;0,VLOOKUP($DC151,Tabela1[#All],8,FALSE),""),"")</f>
        <v/>
      </c>
      <c r="DG151" t="str">
        <f ca="1">_xlfn.IFNA(IF(VLOOKUP($DC151,Tabela1[#All],10,FALSE)&lt;&gt;"0",VLOOKUP($DC151,Tabela1[#All],10,FALSE),""),"")</f>
        <v/>
      </c>
      <c r="DH151" t="str">
        <f t="shared" ca="1" si="514"/>
        <v/>
      </c>
      <c r="DI151" t="str">
        <f t="shared" ca="1" si="515"/>
        <v/>
      </c>
      <c r="DJ151" t="str">
        <f t="shared" ca="1" si="516"/>
        <v/>
      </c>
      <c r="DK151" t="str">
        <f t="shared" ca="1" si="517"/>
        <v/>
      </c>
      <c r="DL151" t="str">
        <f t="shared" ca="1" si="518"/>
        <v/>
      </c>
      <c r="DM151" t="str">
        <f t="shared" ca="1" si="519"/>
        <v/>
      </c>
      <c r="DN151" t="str">
        <f t="shared" ca="1" si="520"/>
        <v/>
      </c>
      <c r="DO151" t="str">
        <f t="shared" ca="1" si="581"/>
        <v/>
      </c>
      <c r="DP151" t="str">
        <f t="shared" ca="1" si="583"/>
        <v/>
      </c>
      <c r="DQ151" t="str">
        <f t="shared" ca="1" si="583"/>
        <v/>
      </c>
      <c r="DR151" t="str">
        <f t="shared" ca="1" si="583"/>
        <v/>
      </c>
      <c r="DS151" t="str">
        <f ca="1">_xlfn.IFNA(IF(INDEX('Tabela kolorów'!$A$1:$AP$42,MATCH(DP151,'Tabela kolorów'!$A$1:$AP$1,0),MATCH(DQ151,'Tabela kolorów'!$A$1:$A$42,0))=1,"+","-"),"")</f>
        <v/>
      </c>
      <c r="DT151" s="1" t="str">
        <f ca="1">_xlfn.IFNA(IF(INDEX('Tabela kolorów'!$A$1:$AP$42,MATCH(DP151,'Tabela kolorów'!$A$1:$AP$1,0),MATCH(DR151,'Tabela kolorów'!$A$1:$A$42,0))=1,"+","-"),"")</f>
        <v/>
      </c>
      <c r="DU151" s="1" t="str">
        <f ca="1">_xlfn.IFNA(IF(INDEX('Tabela kolorów'!$A$1:$AP$42,MATCH(DQ151,'Tabela kolorów'!$A$1:$AP$1,0),MATCH(DR151,'Tabela kolorów'!$A$1:$A$42,0))=1,"+","-"),"")</f>
        <v/>
      </c>
      <c r="DV151" t="str">
        <f t="shared" ca="1" si="558"/>
        <v/>
      </c>
      <c r="DW151" t="str">
        <f t="shared" ca="1" si="521"/>
        <v/>
      </c>
      <c r="DX151" t="str">
        <f t="shared" ca="1" si="522"/>
        <v/>
      </c>
      <c r="EV151">
        <v>20</v>
      </c>
      <c r="EW151" t="str">
        <f t="shared" ca="1" si="501"/>
        <v/>
      </c>
      <c r="EX151" t="str">
        <f ca="1">_xlfn.IFNA(IF(VLOOKUP($EW151,Tabela1[#All],6,FALSE)&lt;&gt;0,VLOOKUP($EW151,Tabela1[#All],6,FALSE),""),"")</f>
        <v/>
      </c>
      <c r="EY151" t="str">
        <f ca="1">_xlfn.IFNA(IF(VLOOKUP($EW151,Tabela1[#All],7,FALSE)&lt;&gt;0,VLOOKUP($EW151,Tabela1[#All],7,FALSE),""),"")</f>
        <v/>
      </c>
      <c r="EZ151" t="str">
        <f ca="1">_xlfn.IFNA(IF(VLOOKUP($EW151,Tabela1[#All],8,FALSE)&lt;&gt;0,VLOOKUP($EW151,Tabela1[#All],8,FALSE),""),"")</f>
        <v/>
      </c>
      <c r="FA151" t="str">
        <f ca="1">_xlfn.IFNA(IF(VLOOKUP($EW151,Tabela1[#All],10,FALSE)&lt;&gt;"0",VLOOKUP($EW151,Tabela1[#All],10,FALSE),""),"")</f>
        <v/>
      </c>
      <c r="FB151" t="str">
        <f t="shared" ca="1" si="523"/>
        <v/>
      </c>
      <c r="FC151" t="str">
        <f t="shared" ca="1" si="524"/>
        <v/>
      </c>
      <c r="FD151" t="str">
        <f t="shared" ca="1" si="525"/>
        <v/>
      </c>
      <c r="FE151" t="str">
        <f t="shared" ca="1" si="526"/>
        <v/>
      </c>
      <c r="FF151" t="str">
        <f t="shared" ca="1" si="527"/>
        <v/>
      </c>
      <c r="FG151" t="str">
        <f t="shared" ca="1" si="528"/>
        <v/>
      </c>
      <c r="FH151" t="str">
        <f t="shared" ca="1" si="529"/>
        <v/>
      </c>
      <c r="FI151" t="str">
        <f t="shared" ca="1" si="559"/>
        <v/>
      </c>
      <c r="FJ151" t="str">
        <f t="shared" ca="1" si="584"/>
        <v/>
      </c>
      <c r="FK151" t="str">
        <f t="shared" ca="1" si="584"/>
        <v/>
      </c>
      <c r="FL151" t="str">
        <f t="shared" ca="1" si="584"/>
        <v/>
      </c>
      <c r="FM151" t="str">
        <f ca="1">_xlfn.IFNA(IF(INDEX('Tabela kolorów'!$A$1:$AP$42,MATCH(FJ151,'Tabela kolorów'!$A$1:$AP$1,0),MATCH(FK151,'Tabela kolorów'!$A$1:$A$42,0))=1,"+","-"),"")</f>
        <v/>
      </c>
      <c r="FN151" s="1" t="str">
        <f ca="1">_xlfn.IFNA(IF(INDEX('Tabela kolorów'!$A$1:$AP$42,MATCH(FJ151,'Tabela kolorów'!$A$1:$AP$1,0),MATCH(FL151,'Tabela kolorów'!$A$1:$A$42,0))=1,"+","-"),"")</f>
        <v/>
      </c>
      <c r="FO151" s="1" t="str">
        <f ca="1">_xlfn.IFNA(IF(INDEX('Tabela kolorów'!$A$1:$AP$42,MATCH(FK151,'Tabela kolorów'!$A$1:$AP$1,0),MATCH(FL151,'Tabela kolorów'!$A$1:$A$42,0))=1,"+","-"),"")</f>
        <v/>
      </c>
      <c r="FP151" t="str">
        <f t="shared" ca="1" si="575"/>
        <v/>
      </c>
      <c r="FQ151" t="str">
        <f t="shared" ca="1" si="530"/>
        <v/>
      </c>
      <c r="FR151" t="str">
        <f t="shared" ca="1" si="531"/>
        <v/>
      </c>
      <c r="GP151">
        <v>20</v>
      </c>
      <c r="GQ151" t="str">
        <f t="shared" ca="1" si="502"/>
        <v/>
      </c>
      <c r="GR151" t="str">
        <f ca="1">_xlfn.IFNA(IF(VLOOKUP($GQ151,Tabela1[#All],6,FALSE)&lt;&gt;0,VLOOKUP($GQ151,Tabela1[#All],6,FALSE),""),"")</f>
        <v/>
      </c>
      <c r="GS151" t="str">
        <f ca="1">_xlfn.IFNA(IF(VLOOKUP($GQ151,Tabela1[#All],7,FALSE)&lt;&gt;0,VLOOKUP($GQ151,Tabela1[#All],7,FALSE),""),"")</f>
        <v/>
      </c>
      <c r="GT151" t="str">
        <f ca="1">_xlfn.IFNA(IF(VLOOKUP($GQ151,Tabela1[#All],8,FALSE)&lt;&gt;0,VLOOKUP($GQ151,Tabela1[#All],8,FALSE),""),"")</f>
        <v/>
      </c>
      <c r="GU151" t="str">
        <f ca="1">_xlfn.IFNA(IF(VLOOKUP($GQ151,Tabela1[#All],10,FALSE)&lt;&gt;"0",VLOOKUP($GQ151,Tabela1[#All],10,FALSE),""),"")</f>
        <v/>
      </c>
      <c r="GV151" t="str">
        <f t="shared" ca="1" si="532"/>
        <v/>
      </c>
      <c r="GW151" t="str">
        <f t="shared" ca="1" si="533"/>
        <v/>
      </c>
      <c r="GX151" t="str">
        <f t="shared" ca="1" si="534"/>
        <v/>
      </c>
      <c r="GY151" t="str">
        <f t="shared" ca="1" si="535"/>
        <v/>
      </c>
      <c r="GZ151" t="str">
        <f t="shared" ca="1" si="536"/>
        <v/>
      </c>
      <c r="HA151" t="str">
        <f t="shared" ca="1" si="537"/>
        <v/>
      </c>
      <c r="HB151" t="str">
        <f t="shared" ca="1" si="538"/>
        <v/>
      </c>
      <c r="HC151" t="str">
        <f t="shared" ca="1" si="560"/>
        <v/>
      </c>
      <c r="HD151" t="str">
        <f t="shared" ca="1" si="585"/>
        <v/>
      </c>
      <c r="HE151" t="str">
        <f t="shared" ca="1" si="585"/>
        <v/>
      </c>
      <c r="HF151" t="str">
        <f t="shared" ca="1" si="585"/>
        <v/>
      </c>
      <c r="HG151" t="str">
        <f ca="1">_xlfn.IFNA(IF(INDEX('Tabela kolorów'!$A$1:$AP$42,MATCH(HD151,'Tabela kolorów'!$A$1:$AP$1,0),MATCH(HE151,'Tabela kolorów'!$A$1:$A$42,0))=1,"+","-"),"")</f>
        <v/>
      </c>
      <c r="HH151" s="1" t="str">
        <f ca="1">_xlfn.IFNA(IF(INDEX('Tabela kolorów'!$A$1:$AP$42,MATCH(HD151,'Tabela kolorów'!$A$1:$AP$1,0),MATCH(HF151,'Tabela kolorów'!$A$1:$A$42,0))=1,"+","-"),"")</f>
        <v/>
      </c>
      <c r="HI151" s="1" t="str">
        <f ca="1">_xlfn.IFNA(IF(INDEX('Tabela kolorów'!$A$1:$AP$42,MATCH(HE151,'Tabela kolorów'!$A$1:$AP$1,0),MATCH(HF151,'Tabela kolorów'!$A$1:$A$42,0))=1,"+","-"),"")</f>
        <v/>
      </c>
      <c r="HJ151" t="str">
        <f t="shared" ca="1" si="576"/>
        <v/>
      </c>
      <c r="HK151" t="str">
        <f t="shared" ca="1" si="539"/>
        <v/>
      </c>
      <c r="HL151" t="str">
        <f t="shared" ca="1" si="540"/>
        <v/>
      </c>
      <c r="IJ151">
        <v>20</v>
      </c>
      <c r="IK151" t="str">
        <f t="shared" ca="1" si="503"/>
        <v/>
      </c>
      <c r="IL151" t="str">
        <f ca="1">_xlfn.IFNA(IF(VLOOKUP($IK151,Tabela1[#All],6,FALSE)&lt;&gt;0,VLOOKUP($IK151,Tabela1[#All],6,FALSE),""),"")</f>
        <v/>
      </c>
      <c r="IM151" t="str">
        <f ca="1">_xlfn.IFNA(IF(VLOOKUP($IK151,Tabela1[#All],7,FALSE)&lt;&gt;0,VLOOKUP($IK151,Tabela1[#All],7,FALSE),""),"")</f>
        <v/>
      </c>
      <c r="IN151" t="str">
        <f ca="1">_xlfn.IFNA(IF(VLOOKUP($IK151,Tabela1[#All],8,FALSE)&lt;&gt;0,VLOOKUP($IK151,Tabela1[#All],8,FALSE),""),"")</f>
        <v/>
      </c>
      <c r="IO151" t="str">
        <f ca="1">_xlfn.IFNA(IF(VLOOKUP($IK151,Tabela1[#All],10,FALSE)&lt;&gt;"0",VLOOKUP($IK151,Tabela1[#All],10,FALSE),""),"")</f>
        <v/>
      </c>
      <c r="IP151" t="str">
        <f t="shared" ca="1" si="541"/>
        <v/>
      </c>
      <c r="IQ151" t="str">
        <f t="shared" ca="1" si="542"/>
        <v/>
      </c>
      <c r="IR151" t="str">
        <f t="shared" ca="1" si="543"/>
        <v/>
      </c>
      <c r="IS151" t="str">
        <f t="shared" ca="1" si="544"/>
        <v/>
      </c>
      <c r="IT151" t="str">
        <f t="shared" ca="1" si="545"/>
        <v/>
      </c>
      <c r="IU151" t="str">
        <f t="shared" ca="1" si="546"/>
        <v/>
      </c>
      <c r="IV151" t="str">
        <f t="shared" ca="1" si="547"/>
        <v/>
      </c>
      <c r="IW151" t="str">
        <f t="shared" ca="1" si="561"/>
        <v/>
      </c>
      <c r="IX151" t="str">
        <f t="shared" ca="1" si="586"/>
        <v/>
      </c>
      <c r="IY151" t="str">
        <f t="shared" ca="1" si="586"/>
        <v/>
      </c>
      <c r="IZ151" t="str">
        <f t="shared" ca="1" si="586"/>
        <v/>
      </c>
      <c r="JA151" t="str">
        <f ca="1">_xlfn.IFNA(IF(INDEX('Tabela kolorów'!$A$1:$AP$42,MATCH(IX151,'Tabela kolorów'!$A$1:$AP$1,0),MATCH(IY151,'Tabela kolorów'!$A$1:$A$42,0))=1,"+","-"),"")</f>
        <v/>
      </c>
      <c r="JB151" s="1" t="str">
        <f ca="1">_xlfn.IFNA(IF(INDEX('Tabela kolorów'!$A$1:$AP$42,MATCH(IX151,'Tabela kolorów'!$A$1:$AP$1,0),MATCH(IZ151,'Tabela kolorów'!$A$1:$A$42,0))=1,"+","-"),"")</f>
        <v/>
      </c>
      <c r="JC151" s="1" t="str">
        <f ca="1">_xlfn.IFNA(IF(INDEX('Tabela kolorów'!$A$1:$AP$42,MATCH(IY151,'Tabela kolorów'!$A$1:$AP$1,0),MATCH(IZ151,'Tabela kolorów'!$A$1:$A$42,0))=1,"+","-"),"")</f>
        <v/>
      </c>
      <c r="JD151" t="str">
        <f t="shared" ca="1" si="577"/>
        <v/>
      </c>
      <c r="JE151" t="str">
        <f t="shared" ca="1" si="548"/>
        <v/>
      </c>
      <c r="JF151" t="str">
        <f t="shared" ca="1" si="549"/>
        <v/>
      </c>
      <c r="KD151">
        <v>20</v>
      </c>
      <c r="KE151" t="str">
        <f t="shared" ca="1" si="504"/>
        <v/>
      </c>
      <c r="KF151" t="str">
        <f ca="1">_xlfn.IFNA(IF(VLOOKUP($KE151,Tabela1[#All],6,FALSE)&lt;&gt;0,VLOOKUP($KE151,Tabela1[#All],6,FALSE),""),"")</f>
        <v/>
      </c>
      <c r="KG151" t="str">
        <f ca="1">_xlfn.IFNA(IF(VLOOKUP($KE151,Tabela1[#All],7,FALSE)&lt;&gt;0,VLOOKUP($KE151,Tabela1[#All],7,FALSE),""),"")</f>
        <v/>
      </c>
      <c r="KH151" t="str">
        <f ca="1">_xlfn.IFNA(IF(VLOOKUP($KE151,Tabela1[#All],8,FALSE)&lt;&gt;0,VLOOKUP($KE151,Tabela1[#All],8,FALSE),""),"")</f>
        <v/>
      </c>
      <c r="KI151" t="str">
        <f ca="1">_xlfn.IFNA(IF(VLOOKUP($KE151,Tabela1[#All],10,FALSE)&lt;&gt;"0",VLOOKUP($KE151,Tabela1[#All],10,FALSE),""),"")</f>
        <v/>
      </c>
      <c r="KJ151" t="str">
        <f t="shared" ca="1" si="562"/>
        <v/>
      </c>
      <c r="KK151" t="str">
        <f t="shared" ca="1" si="563"/>
        <v/>
      </c>
      <c r="KL151" t="str">
        <f t="shared" ca="1" si="564"/>
        <v/>
      </c>
      <c r="KM151" t="str">
        <f t="shared" ca="1" si="550"/>
        <v/>
      </c>
      <c r="KN151" t="str">
        <f t="shared" ca="1" si="551"/>
        <v/>
      </c>
      <c r="KO151" t="str">
        <f t="shared" ca="1" si="552"/>
        <v/>
      </c>
      <c r="KP151" t="str">
        <f t="shared" ca="1" si="553"/>
        <v/>
      </c>
      <c r="KQ151" t="str">
        <f t="shared" ca="1" si="565"/>
        <v/>
      </c>
      <c r="KR151" t="str">
        <f t="shared" ca="1" si="587"/>
        <v/>
      </c>
      <c r="KS151" t="str">
        <f t="shared" ca="1" si="587"/>
        <v/>
      </c>
      <c r="KT151" t="str">
        <f t="shared" ca="1" si="587"/>
        <v/>
      </c>
      <c r="KU151" t="str">
        <f ca="1">_xlfn.IFNA(IF(INDEX('Tabela kolorów'!$A$1:$AP$42,MATCH(KR151,'Tabela kolorów'!$A$1:$AP$1,0),MATCH(KS151,'Tabela kolorów'!$A$1:$A$42,0))=1,"+","-"),"")</f>
        <v/>
      </c>
      <c r="KV151" s="1" t="str">
        <f ca="1">_xlfn.IFNA(IF(INDEX('Tabela kolorów'!$A$1:$AP$42,MATCH(KR151,'Tabela kolorów'!$A$1:$AP$1,0),MATCH(KT151,'Tabela kolorów'!$A$1:$A$42,0))=1,"+","-"),"")</f>
        <v/>
      </c>
      <c r="KW151" s="1" t="str">
        <f ca="1">_xlfn.IFNA(IF(INDEX('Tabela kolorów'!$A$1:$AP$42,MATCH(KS151,'Tabela kolorów'!$A$1:$AP$1,0),MATCH(KT151,'Tabela kolorów'!$A$1:$A$42,0))=1,"+","-"),"")</f>
        <v/>
      </c>
      <c r="KX151" t="str">
        <f t="shared" ca="1" si="580"/>
        <v/>
      </c>
      <c r="KY151" t="str">
        <f t="shared" ca="1" si="554"/>
        <v/>
      </c>
      <c r="KZ151" t="str">
        <f t="shared" ca="1" si="555"/>
        <v/>
      </c>
    </row>
    <row r="152" spans="12:312" x14ac:dyDescent="0.3">
      <c r="L152" s="679">
        <v>19</v>
      </c>
      <c r="N152" s="672" t="str">
        <f>_xlfn.IFNA(IF(VLOOKUP($M152,Tabela1[#All],6,FALSE)&lt;&gt;0,VLOOKUP($M152,Tabela1[#All],6,FALSE),""),"")</f>
        <v/>
      </c>
      <c r="O152" s="672" t="str">
        <f>_xlfn.IFNA(IF(VLOOKUP($M152,Tabela1[#All],7,FALSE)&lt;&gt;0,VLOOKUP($M152,Tabela1[#All],7,FALSE),""),"")</f>
        <v/>
      </c>
      <c r="P152" s="672" t="str">
        <f>_xlfn.IFNA(IF(VLOOKUP($M152,Tabela1[#All],8,FALSE)&lt;&gt;0,VLOOKUP($M152,Tabela1[#All],8,FALSE),""),"")</f>
        <v/>
      </c>
      <c r="Q152" s="684" t="str">
        <f>_xlfn.IFNA(IF(VLOOKUP($M152,Tabela1[#All],10,FALSE)&lt;&gt;"0",VLOOKUP($M152,Tabela1[#All],10,FALSE),""),"")</f>
        <v/>
      </c>
      <c r="R152" s="686" t="str">
        <f t="shared" si="566"/>
        <v/>
      </c>
      <c r="S152" s="672" t="str">
        <f t="shared" si="567"/>
        <v/>
      </c>
      <c r="T152" s="672" t="str">
        <f t="shared" si="568"/>
        <v/>
      </c>
      <c r="U152" s="672" t="str">
        <f t="shared" si="569"/>
        <v/>
      </c>
      <c r="V152" s="672" t="str">
        <f t="shared" si="570"/>
        <v/>
      </c>
      <c r="W152" s="672" t="str">
        <f t="shared" si="571"/>
        <v/>
      </c>
      <c r="X152" s="687" t="str">
        <f t="shared" si="572"/>
        <v/>
      </c>
      <c r="Y152" s="686" t="str">
        <f t="shared" si="578"/>
        <v/>
      </c>
      <c r="Z152" s="672" t="str">
        <f t="shared" si="588"/>
        <v/>
      </c>
      <c r="AA152" s="672" t="str">
        <f t="shared" si="588"/>
        <v/>
      </c>
      <c r="AB152" s="679" t="str">
        <f t="shared" si="588"/>
        <v/>
      </c>
      <c r="AC152" s="685" t="str">
        <f>_xlfn.IFNA(IF(INDEX('Tabela kolorów'!$A$1:$AP$42,MATCH(Z152,'Tabela kolorów'!$A$1:$AP$1,0),MATCH(AA152,'Tabela kolorów'!$A$1:$A$42,0))=1,"+","-"),"")</f>
        <v/>
      </c>
      <c r="AD152" s="10" t="str">
        <f>_xlfn.IFNA(IF(INDEX('Tabela kolorów'!$A$1:$AP$42,MATCH(Z152,'Tabela kolorów'!$A$1:$AP$1,0),MATCH(AB152,'Tabela kolorów'!$A$1:$A$42,0))=1,"+","-"),"")</f>
        <v/>
      </c>
      <c r="AE152" s="10" t="str">
        <f>_xlfn.IFNA(IF(INDEX('Tabela kolorów'!$A$1:$AP$42,MATCH(AA152,'Tabela kolorów'!$A$1:$AP$1,0),MATCH(AB152,'Tabela kolorów'!$A$1:$A$42,0))=1,"+","-"),"")</f>
        <v/>
      </c>
      <c r="AF152" s="679" t="str">
        <f t="shared" si="579"/>
        <v/>
      </c>
      <c r="AG152" s="688" t="str">
        <f t="shared" si="573"/>
        <v/>
      </c>
      <c r="AH152" s="701" t="str">
        <f t="shared" si="574"/>
        <v/>
      </c>
      <c r="BG152" s="392"/>
      <c r="BH152" t="s">
        <v>458</v>
      </c>
      <c r="BJ152" t="str">
        <f>_xlfn.IFNA(IF(VLOOKUP($BI152,Tabela1[#All],6,FALSE)&lt;&gt;0,VLOOKUP($BI152,Tabela1[#All],6,FALSE),""),"")</f>
        <v/>
      </c>
      <c r="BK152" t="str">
        <f>_xlfn.IFNA(IF(VLOOKUP($BI152,Tabela1[#All],7,FALSE)&lt;&gt;0,VLOOKUP($BI152,Tabela1[#All],7,FALSE),""),"")</f>
        <v/>
      </c>
      <c r="BL152" t="str">
        <f>_xlfn.IFNA(IF(VLOOKUP($BI152,Tabela1[#All],8,FALSE)&lt;&gt;0,VLOOKUP($BI152,Tabela1[#All],8,FALSE),""),"")</f>
        <v/>
      </c>
      <c r="BM152" t="str">
        <f>_xlfn.IFNA(IF(VLOOKUP($BI152,Tabela1[#All],10,FALSE)&lt;&gt;"0",VLOOKUP($BI152,Tabela1[#All],10,FALSE),""),"")</f>
        <v/>
      </c>
      <c r="BN152" t="str">
        <f t="shared" si="505"/>
        <v/>
      </c>
      <c r="BO152" t="str">
        <f t="shared" si="506"/>
        <v/>
      </c>
      <c r="BP152" t="str">
        <f t="shared" si="507"/>
        <v/>
      </c>
      <c r="BQ152" t="str">
        <f t="shared" si="508"/>
        <v/>
      </c>
      <c r="BR152" t="str">
        <f t="shared" si="509"/>
        <v/>
      </c>
      <c r="BS152" t="str">
        <f t="shared" si="510"/>
        <v/>
      </c>
      <c r="BT152" t="str">
        <f t="shared" si="511"/>
        <v/>
      </c>
      <c r="BU152" t="str">
        <f t="shared" si="556"/>
        <v/>
      </c>
      <c r="BV152" t="str">
        <f t="shared" si="582"/>
        <v/>
      </c>
      <c r="BW152" t="str">
        <f t="shared" si="582"/>
        <v/>
      </c>
      <c r="BX152" t="str">
        <f t="shared" si="582"/>
        <v/>
      </c>
      <c r="BY152" t="str">
        <f>_xlfn.IFNA(IF(INDEX('Tabela kolorów'!$A$1:$AP$42,MATCH(BV152,'Tabela kolorów'!$A$1:$AP$1,0),MATCH(BW152,'Tabela kolorów'!$A$1:$A$42,0))=1,"+","-"),"")</f>
        <v/>
      </c>
      <c r="BZ152" s="1" t="str">
        <f>_xlfn.IFNA(IF(INDEX('Tabela kolorów'!$A$1:$AP$42,MATCH(BV152,'Tabela kolorów'!$A$1:$AP$1,0),MATCH(BX152,'Tabela kolorów'!$A$1:$A$42,0))=1,"+","-"),"")</f>
        <v/>
      </c>
      <c r="CA152" s="1" t="str">
        <f>_xlfn.IFNA(IF(INDEX('Tabela kolorów'!$A$1:$AP$42,MATCH(BW152,'Tabela kolorów'!$A$1:$AP$1,0),MATCH(BX152,'Tabela kolorów'!$A$1:$A$42,0))=1,"+","-"),"")</f>
        <v/>
      </c>
      <c r="CB152" t="str">
        <f t="shared" si="557"/>
        <v/>
      </c>
      <c r="CC152" t="str">
        <f t="shared" si="512"/>
        <v/>
      </c>
      <c r="CD152" t="str">
        <f t="shared" si="513"/>
        <v/>
      </c>
      <c r="DB152" t="s">
        <v>458</v>
      </c>
      <c r="DD152" t="str">
        <f>_xlfn.IFNA(IF(VLOOKUP($DC152,Tabela1[#All],6,FALSE)&lt;&gt;0,VLOOKUP($DC152,Tabela1[#All],6,FALSE),""),"")</f>
        <v/>
      </c>
      <c r="DE152" t="str">
        <f>_xlfn.IFNA(IF(VLOOKUP($DC152,Tabela1[#All],7,FALSE)&lt;&gt;0,VLOOKUP($DC152,Tabela1[#All],7,FALSE),""),"")</f>
        <v/>
      </c>
      <c r="DF152" t="str">
        <f>_xlfn.IFNA(IF(VLOOKUP($DC152,Tabela1[#All],8,FALSE)&lt;&gt;0,VLOOKUP($DC152,Tabela1[#All],8,FALSE),""),"")</f>
        <v/>
      </c>
      <c r="DG152" t="str">
        <f>_xlfn.IFNA(IF(VLOOKUP($DC152,Tabela1[#All],10,FALSE)&lt;&gt;"0",VLOOKUP($DC152,Tabela1[#All],10,FALSE),""),"")</f>
        <v/>
      </c>
      <c r="DH152" t="str">
        <f t="shared" si="514"/>
        <v/>
      </c>
      <c r="DI152" t="str">
        <f t="shared" si="515"/>
        <v/>
      </c>
      <c r="DJ152" t="str">
        <f t="shared" si="516"/>
        <v/>
      </c>
      <c r="DK152" t="str">
        <f t="shared" si="517"/>
        <v/>
      </c>
      <c r="DL152" t="str">
        <f t="shared" si="518"/>
        <v/>
      </c>
      <c r="DM152" t="str">
        <f t="shared" si="519"/>
        <v/>
      </c>
      <c r="DN152" t="str">
        <f t="shared" si="520"/>
        <v/>
      </c>
      <c r="DO152" t="str">
        <f t="shared" si="581"/>
        <v/>
      </c>
      <c r="DP152" t="str">
        <f t="shared" si="583"/>
        <v/>
      </c>
      <c r="DQ152" t="str">
        <f t="shared" si="583"/>
        <v/>
      </c>
      <c r="DR152" t="str">
        <f t="shared" si="583"/>
        <v/>
      </c>
      <c r="DS152" t="str">
        <f>_xlfn.IFNA(IF(INDEX('Tabela kolorów'!$A$1:$AP$42,MATCH(DP152,'Tabela kolorów'!$A$1:$AP$1,0),MATCH(DQ152,'Tabela kolorów'!$A$1:$A$42,0))=1,"+","-"),"")</f>
        <v/>
      </c>
      <c r="DT152" s="1" t="str">
        <f>_xlfn.IFNA(IF(INDEX('Tabela kolorów'!$A$1:$AP$42,MATCH(DP152,'Tabela kolorów'!$A$1:$AP$1,0),MATCH(DR152,'Tabela kolorów'!$A$1:$A$42,0))=1,"+","-"),"")</f>
        <v/>
      </c>
      <c r="DU152" s="1" t="str">
        <f>_xlfn.IFNA(IF(INDEX('Tabela kolorów'!$A$1:$AP$42,MATCH(DQ152,'Tabela kolorów'!$A$1:$AP$1,0),MATCH(DR152,'Tabela kolorów'!$A$1:$A$42,0))=1,"+","-"),"")</f>
        <v/>
      </c>
      <c r="DV152" t="str">
        <f t="shared" si="558"/>
        <v/>
      </c>
      <c r="DW152" t="str">
        <f t="shared" si="521"/>
        <v/>
      </c>
      <c r="DX152" t="str">
        <f t="shared" si="522"/>
        <v/>
      </c>
      <c r="EV152" t="s">
        <v>458</v>
      </c>
      <c r="EX152" t="str">
        <f>_xlfn.IFNA(IF(VLOOKUP($EW152,Tabela1[#All],6,FALSE)&lt;&gt;0,VLOOKUP($EW152,Tabela1[#All],6,FALSE),""),"")</f>
        <v/>
      </c>
      <c r="EY152" t="str">
        <f>_xlfn.IFNA(IF(VLOOKUP($EW152,Tabela1[#All],7,FALSE)&lt;&gt;0,VLOOKUP($EW152,Tabela1[#All],7,FALSE),""),"")</f>
        <v/>
      </c>
      <c r="EZ152" t="str">
        <f>_xlfn.IFNA(IF(VLOOKUP($EW152,Tabela1[#All],8,FALSE)&lt;&gt;0,VLOOKUP($EW152,Tabela1[#All],8,FALSE),""),"")</f>
        <v/>
      </c>
      <c r="FA152" t="str">
        <f>_xlfn.IFNA(IF(VLOOKUP($EW152,Tabela1[#All],10,FALSE)&lt;&gt;"0",VLOOKUP($EW152,Tabela1[#All],10,FALSE),""),"")</f>
        <v/>
      </c>
      <c r="FB152" t="str">
        <f t="shared" si="523"/>
        <v/>
      </c>
      <c r="FC152" t="str">
        <f t="shared" si="524"/>
        <v/>
      </c>
      <c r="FD152" t="str">
        <f t="shared" si="525"/>
        <v/>
      </c>
      <c r="FE152" t="str">
        <f t="shared" si="526"/>
        <v/>
      </c>
      <c r="FF152" t="str">
        <f t="shared" si="527"/>
        <v/>
      </c>
      <c r="FG152" t="str">
        <f t="shared" si="528"/>
        <v/>
      </c>
      <c r="FH152" t="str">
        <f t="shared" si="529"/>
        <v/>
      </c>
      <c r="FI152" t="str">
        <f t="shared" si="559"/>
        <v/>
      </c>
      <c r="FJ152" t="str">
        <f t="shared" si="584"/>
        <v/>
      </c>
      <c r="FK152" t="str">
        <f t="shared" si="584"/>
        <v/>
      </c>
      <c r="FL152" t="str">
        <f t="shared" si="584"/>
        <v/>
      </c>
      <c r="FM152" t="str">
        <f>_xlfn.IFNA(IF(INDEX('Tabela kolorów'!$A$1:$AP$42,MATCH(FJ152,'Tabela kolorów'!$A$1:$AP$1,0),MATCH(FK152,'Tabela kolorów'!$A$1:$A$42,0))=1,"+","-"),"")</f>
        <v/>
      </c>
      <c r="FN152" s="1" t="str">
        <f>_xlfn.IFNA(IF(INDEX('Tabela kolorów'!$A$1:$AP$42,MATCH(FJ152,'Tabela kolorów'!$A$1:$AP$1,0),MATCH(FL152,'Tabela kolorów'!$A$1:$A$42,0))=1,"+","-"),"")</f>
        <v/>
      </c>
      <c r="FO152" s="1" t="str">
        <f>_xlfn.IFNA(IF(INDEX('Tabela kolorów'!$A$1:$AP$42,MATCH(FK152,'Tabela kolorów'!$A$1:$AP$1,0),MATCH(FL152,'Tabela kolorów'!$A$1:$A$42,0))=1,"+","-"),"")</f>
        <v/>
      </c>
      <c r="FP152" t="str">
        <f t="shared" si="575"/>
        <v/>
      </c>
      <c r="FQ152" t="str">
        <f t="shared" si="530"/>
        <v/>
      </c>
      <c r="FR152" t="str">
        <f t="shared" si="531"/>
        <v/>
      </c>
      <c r="GP152" t="s">
        <v>458</v>
      </c>
      <c r="GR152" t="str">
        <f>_xlfn.IFNA(IF(VLOOKUP($GQ152,Tabela1[#All],6,FALSE)&lt;&gt;0,VLOOKUP($GQ152,Tabela1[#All],6,FALSE),""),"")</f>
        <v/>
      </c>
      <c r="GS152" t="str">
        <f>_xlfn.IFNA(IF(VLOOKUP($GQ152,Tabela1[#All],7,FALSE)&lt;&gt;0,VLOOKUP($GQ152,Tabela1[#All],7,FALSE),""),"")</f>
        <v/>
      </c>
      <c r="GT152" t="str">
        <f>_xlfn.IFNA(IF(VLOOKUP($GQ152,Tabela1[#All],8,FALSE)&lt;&gt;0,VLOOKUP($GQ152,Tabela1[#All],8,FALSE),""),"")</f>
        <v/>
      </c>
      <c r="GU152" t="str">
        <f>_xlfn.IFNA(IF(VLOOKUP($GQ152,Tabela1[#All],10,FALSE)&lt;&gt;"0",VLOOKUP($GQ152,Tabela1[#All],10,FALSE),""),"")</f>
        <v/>
      </c>
      <c r="GV152" t="str">
        <f t="shared" si="532"/>
        <v/>
      </c>
      <c r="GW152" t="str">
        <f t="shared" si="533"/>
        <v/>
      </c>
      <c r="GX152" t="str">
        <f t="shared" si="534"/>
        <v/>
      </c>
      <c r="GY152" t="str">
        <f t="shared" si="535"/>
        <v/>
      </c>
      <c r="GZ152" t="str">
        <f t="shared" si="536"/>
        <v/>
      </c>
      <c r="HA152" t="str">
        <f t="shared" si="537"/>
        <v/>
      </c>
      <c r="HB152" t="str">
        <f t="shared" si="538"/>
        <v/>
      </c>
      <c r="HC152" t="str">
        <f t="shared" si="560"/>
        <v/>
      </c>
      <c r="HD152" t="str">
        <f t="shared" si="585"/>
        <v/>
      </c>
      <c r="HE152" t="str">
        <f t="shared" si="585"/>
        <v/>
      </c>
      <c r="HF152" t="str">
        <f t="shared" si="585"/>
        <v/>
      </c>
      <c r="HG152" t="str">
        <f>_xlfn.IFNA(IF(INDEX('Tabela kolorów'!$A$1:$AP$42,MATCH(HD152,'Tabela kolorów'!$A$1:$AP$1,0),MATCH(HE152,'Tabela kolorów'!$A$1:$A$42,0))=1,"+","-"),"")</f>
        <v/>
      </c>
      <c r="HH152" s="1" t="str">
        <f>_xlfn.IFNA(IF(INDEX('Tabela kolorów'!$A$1:$AP$42,MATCH(HD152,'Tabela kolorów'!$A$1:$AP$1,0),MATCH(HF152,'Tabela kolorów'!$A$1:$A$42,0))=1,"+","-"),"")</f>
        <v/>
      </c>
      <c r="HI152" s="1" t="str">
        <f>_xlfn.IFNA(IF(INDEX('Tabela kolorów'!$A$1:$AP$42,MATCH(HE152,'Tabela kolorów'!$A$1:$AP$1,0),MATCH(HF152,'Tabela kolorów'!$A$1:$A$42,0))=1,"+","-"),"")</f>
        <v/>
      </c>
      <c r="HJ152" t="str">
        <f t="shared" si="576"/>
        <v/>
      </c>
      <c r="HK152" t="str">
        <f t="shared" si="539"/>
        <v/>
      </c>
      <c r="HL152" t="str">
        <f t="shared" si="540"/>
        <v/>
      </c>
      <c r="IJ152" t="s">
        <v>458</v>
      </c>
      <c r="IL152" t="str">
        <f>_xlfn.IFNA(IF(VLOOKUP($IK152,Tabela1[#All],6,FALSE)&lt;&gt;0,VLOOKUP($IK152,Tabela1[#All],6,FALSE),""),"")</f>
        <v/>
      </c>
      <c r="IM152" t="str">
        <f>_xlfn.IFNA(IF(VLOOKUP($IK152,Tabela1[#All],7,FALSE)&lt;&gt;0,VLOOKUP($IK152,Tabela1[#All],7,FALSE),""),"")</f>
        <v/>
      </c>
      <c r="IN152" t="str">
        <f>_xlfn.IFNA(IF(VLOOKUP($IK152,Tabela1[#All],8,FALSE)&lt;&gt;0,VLOOKUP($IK152,Tabela1[#All],8,FALSE),""),"")</f>
        <v/>
      </c>
      <c r="IO152" t="str">
        <f>_xlfn.IFNA(IF(VLOOKUP($IK152,Tabela1[#All],10,FALSE)&lt;&gt;"0",VLOOKUP($IK152,Tabela1[#All],10,FALSE),""),"")</f>
        <v/>
      </c>
      <c r="IP152" t="str">
        <f t="shared" si="541"/>
        <v/>
      </c>
      <c r="IQ152" t="str">
        <f t="shared" si="542"/>
        <v/>
      </c>
      <c r="IR152" t="str">
        <f t="shared" si="543"/>
        <v/>
      </c>
      <c r="IS152" t="str">
        <f t="shared" si="544"/>
        <v/>
      </c>
      <c r="IT152" t="str">
        <f t="shared" si="545"/>
        <v/>
      </c>
      <c r="IU152" t="str">
        <f t="shared" si="546"/>
        <v/>
      </c>
      <c r="IV152" t="str">
        <f t="shared" si="547"/>
        <v/>
      </c>
      <c r="IW152" t="str">
        <f t="shared" si="561"/>
        <v/>
      </c>
      <c r="IX152" t="str">
        <f t="shared" si="586"/>
        <v/>
      </c>
      <c r="IY152" t="str">
        <f t="shared" si="586"/>
        <v/>
      </c>
      <c r="IZ152" t="str">
        <f t="shared" si="586"/>
        <v/>
      </c>
      <c r="JA152" t="str">
        <f>_xlfn.IFNA(IF(INDEX('Tabela kolorów'!$A$1:$AP$42,MATCH(IX152,'Tabela kolorów'!$A$1:$AP$1,0),MATCH(IY152,'Tabela kolorów'!$A$1:$A$42,0))=1,"+","-"),"")</f>
        <v/>
      </c>
      <c r="JB152" s="1" t="str">
        <f>_xlfn.IFNA(IF(INDEX('Tabela kolorów'!$A$1:$AP$42,MATCH(IX152,'Tabela kolorów'!$A$1:$AP$1,0),MATCH(IZ152,'Tabela kolorów'!$A$1:$A$42,0))=1,"+","-"),"")</f>
        <v/>
      </c>
      <c r="JC152" s="1" t="str">
        <f>_xlfn.IFNA(IF(INDEX('Tabela kolorów'!$A$1:$AP$42,MATCH(IY152,'Tabela kolorów'!$A$1:$AP$1,0),MATCH(IZ152,'Tabela kolorów'!$A$1:$A$42,0))=1,"+","-"),"")</f>
        <v/>
      </c>
      <c r="JD152" t="str">
        <f t="shared" si="577"/>
        <v/>
      </c>
      <c r="JE152" t="str">
        <f t="shared" si="548"/>
        <v/>
      </c>
      <c r="JF152" t="str">
        <f t="shared" si="549"/>
        <v/>
      </c>
      <c r="KD152" t="s">
        <v>458</v>
      </c>
      <c r="KF152" t="str">
        <f>_xlfn.IFNA(IF(VLOOKUP($KE152,Tabela1[#All],6,FALSE)&lt;&gt;0,VLOOKUP($KE152,Tabela1[#All],6,FALSE),""),"")</f>
        <v/>
      </c>
      <c r="KG152" t="str">
        <f>_xlfn.IFNA(IF(VLOOKUP($KE152,Tabela1[#All],7,FALSE)&lt;&gt;0,VLOOKUP($KE152,Tabela1[#All],7,FALSE),""),"")</f>
        <v/>
      </c>
      <c r="KH152" t="str">
        <f>_xlfn.IFNA(IF(VLOOKUP($KE152,Tabela1[#All],8,FALSE)&lt;&gt;0,VLOOKUP($KE152,Tabela1[#All],8,FALSE),""),"")</f>
        <v/>
      </c>
      <c r="KI152" t="str">
        <f>_xlfn.IFNA(IF(VLOOKUP($KE152,Tabela1[#All],10,FALSE)&lt;&gt;"0",VLOOKUP($KE152,Tabela1[#All],10,FALSE),""),"")</f>
        <v/>
      </c>
      <c r="KJ152" t="str">
        <f t="shared" si="562"/>
        <v/>
      </c>
      <c r="KK152" t="str">
        <f t="shared" si="563"/>
        <v/>
      </c>
      <c r="KL152" t="str">
        <f t="shared" si="564"/>
        <v/>
      </c>
      <c r="KM152" t="str">
        <f t="shared" si="550"/>
        <v/>
      </c>
      <c r="KN152" t="str">
        <f t="shared" si="551"/>
        <v/>
      </c>
      <c r="KO152" t="str">
        <f t="shared" si="552"/>
        <v/>
      </c>
      <c r="KP152" t="str">
        <f t="shared" si="553"/>
        <v/>
      </c>
      <c r="KQ152" t="str">
        <f t="shared" si="565"/>
        <v/>
      </c>
      <c r="KR152" t="str">
        <f t="shared" si="587"/>
        <v/>
      </c>
      <c r="KS152" t="str">
        <f t="shared" si="587"/>
        <v/>
      </c>
      <c r="KT152" t="str">
        <f t="shared" si="587"/>
        <v/>
      </c>
      <c r="KU152" t="str">
        <f>_xlfn.IFNA(IF(INDEX('Tabela kolorów'!$A$1:$AP$42,MATCH(KR152,'Tabela kolorów'!$A$1:$AP$1,0),MATCH(KS152,'Tabela kolorów'!$A$1:$A$42,0))=1,"+","-"),"")</f>
        <v/>
      </c>
      <c r="KV152" s="1" t="str">
        <f>_xlfn.IFNA(IF(INDEX('Tabela kolorów'!$A$1:$AP$42,MATCH(KR152,'Tabela kolorów'!$A$1:$AP$1,0),MATCH(KT152,'Tabela kolorów'!$A$1:$A$42,0))=1,"+","-"),"")</f>
        <v/>
      </c>
      <c r="KW152" s="1" t="str">
        <f>_xlfn.IFNA(IF(INDEX('Tabela kolorów'!$A$1:$AP$42,MATCH(KS152,'Tabela kolorów'!$A$1:$AP$1,0),MATCH(KT152,'Tabela kolorów'!$A$1:$A$42,0))=1,"+","-"),"")</f>
        <v/>
      </c>
      <c r="KX152" t="str">
        <f t="shared" si="580"/>
        <v/>
      </c>
      <c r="KY152" t="str">
        <f t="shared" si="554"/>
        <v/>
      </c>
      <c r="KZ152" t="str">
        <f t="shared" si="555"/>
        <v/>
      </c>
    </row>
    <row r="153" spans="12:312" x14ac:dyDescent="0.3">
      <c r="L153" s="679">
        <v>20</v>
      </c>
      <c r="N153" s="672" t="str">
        <f>_xlfn.IFNA(IF(VLOOKUP($M153,Tabela1[#All],6,FALSE)&lt;&gt;0,VLOOKUP($M153,Tabela1[#All],6,FALSE),""),"")</f>
        <v/>
      </c>
      <c r="O153" s="672" t="str">
        <f>_xlfn.IFNA(IF(VLOOKUP($M153,Tabela1[#All],7,FALSE)&lt;&gt;0,VLOOKUP($M153,Tabela1[#All],7,FALSE),""),"")</f>
        <v/>
      </c>
      <c r="P153" s="672" t="str">
        <f>_xlfn.IFNA(IF(VLOOKUP($M153,Tabela1[#All],8,FALSE)&lt;&gt;0,VLOOKUP($M153,Tabela1[#All],8,FALSE),""),"")</f>
        <v/>
      </c>
      <c r="Q153" s="684" t="str">
        <f>_xlfn.IFNA(IF(VLOOKUP($M153,Tabela1[#All],10,FALSE)&lt;&gt;"0",VLOOKUP($M153,Tabela1[#All],10,FALSE),""),"")</f>
        <v/>
      </c>
      <c r="R153" s="686" t="str">
        <f t="shared" si="566"/>
        <v/>
      </c>
      <c r="S153" s="672" t="str">
        <f t="shared" si="567"/>
        <v/>
      </c>
      <c r="T153" s="672" t="str">
        <f t="shared" si="568"/>
        <v/>
      </c>
      <c r="U153" s="672" t="str">
        <f t="shared" si="569"/>
        <v/>
      </c>
      <c r="V153" s="672" t="str">
        <f t="shared" si="570"/>
        <v/>
      </c>
      <c r="W153" s="672" t="str">
        <f t="shared" si="571"/>
        <v/>
      </c>
      <c r="X153" s="687" t="str">
        <f t="shared" si="572"/>
        <v/>
      </c>
      <c r="Y153" s="686" t="str">
        <f t="shared" si="578"/>
        <v/>
      </c>
      <c r="Z153" s="672" t="str">
        <f t="shared" si="588"/>
        <v/>
      </c>
      <c r="AA153" s="672" t="str">
        <f t="shared" si="588"/>
        <v/>
      </c>
      <c r="AB153" s="679" t="str">
        <f t="shared" si="588"/>
        <v/>
      </c>
      <c r="AC153" s="685" t="str">
        <f>_xlfn.IFNA(IF(INDEX('Tabela kolorów'!$A$1:$AP$42,MATCH(Z153,'Tabela kolorów'!$A$1:$AP$1,0),MATCH(AA153,'Tabela kolorów'!$A$1:$A$42,0))=1,"+","-"),"")</f>
        <v/>
      </c>
      <c r="AD153" s="10" t="str">
        <f>_xlfn.IFNA(IF(INDEX('Tabela kolorów'!$A$1:$AP$42,MATCH(Z153,'Tabela kolorów'!$A$1:$AP$1,0),MATCH(AB153,'Tabela kolorów'!$A$1:$A$42,0))=1,"+","-"),"")</f>
        <v/>
      </c>
      <c r="AE153" s="10" t="str">
        <f>_xlfn.IFNA(IF(INDEX('Tabela kolorów'!$A$1:$AP$42,MATCH(AA153,'Tabela kolorów'!$A$1:$AP$1,0),MATCH(AB153,'Tabela kolorów'!$A$1:$A$42,0))=1,"+","-"),"")</f>
        <v/>
      </c>
      <c r="AF153" s="679" t="str">
        <f t="shared" si="579"/>
        <v/>
      </c>
      <c r="AG153" s="688" t="str">
        <f t="shared" si="573"/>
        <v/>
      </c>
      <c r="AH153" s="701" t="str">
        <f t="shared" si="574"/>
        <v/>
      </c>
      <c r="BG153" s="392"/>
      <c r="BH153">
        <v>1</v>
      </c>
      <c r="BI153" t="str">
        <f t="shared" ref="BI153:BI172" ca="1" si="589">BE9</f>
        <v/>
      </c>
      <c r="BJ153" t="str">
        <f ca="1">_xlfn.IFNA(IF(VLOOKUP($BI153,Tabela1[#All],6,FALSE)&lt;&gt;0,VLOOKUP($BI153,Tabela1[#All],6,FALSE),""),"")</f>
        <v/>
      </c>
      <c r="BK153" t="str">
        <f ca="1">_xlfn.IFNA(IF(VLOOKUP($BI153,Tabela1[#All],7,FALSE)&lt;&gt;0,VLOOKUP($BI153,Tabela1[#All],7,FALSE),""),"")</f>
        <v/>
      </c>
      <c r="BL153" t="str">
        <f ca="1">_xlfn.IFNA(IF(VLOOKUP($BI153,Tabela1[#All],8,FALSE)&lt;&gt;0,VLOOKUP($BI153,Tabela1[#All],8,FALSE),""),"")</f>
        <v/>
      </c>
      <c r="BM153" t="str">
        <f ca="1">_xlfn.IFNA(IF(VLOOKUP($BI153,Tabela1[#All],10,FALSE)&lt;&gt;"0",VLOOKUP($BI153,Tabela1[#All],10,FALSE),""),"")</f>
        <v/>
      </c>
      <c r="BN153" t="str">
        <f t="shared" ca="1" si="505"/>
        <v/>
      </c>
      <c r="BO153" t="str">
        <f t="shared" ca="1" si="506"/>
        <v/>
      </c>
      <c r="BP153" t="str">
        <f t="shared" ca="1" si="507"/>
        <v/>
      </c>
      <c r="BQ153" t="str">
        <f t="shared" ca="1" si="508"/>
        <v/>
      </c>
      <c r="BR153" t="str">
        <f t="shared" ca="1" si="509"/>
        <v/>
      </c>
      <c r="BS153" t="str">
        <f t="shared" ca="1" si="510"/>
        <v/>
      </c>
      <c r="BT153" t="str">
        <f t="shared" ca="1" si="511"/>
        <v/>
      </c>
      <c r="BU153" t="str">
        <f t="shared" ca="1" si="556"/>
        <v/>
      </c>
      <c r="BV153" t="str">
        <f t="shared" ca="1" si="582"/>
        <v/>
      </c>
      <c r="BW153" t="str">
        <f t="shared" ca="1" si="582"/>
        <v/>
      </c>
      <c r="BX153" t="str">
        <f t="shared" ca="1" si="582"/>
        <v/>
      </c>
      <c r="BY153" t="str">
        <f ca="1">_xlfn.IFNA(IF(INDEX('Tabela kolorów'!$A$1:$AP$42,MATCH(BV153,'Tabela kolorów'!$A$1:$AP$1,0),MATCH(BW153,'Tabela kolorów'!$A$1:$A$42,0))=1,"+","-"),"")</f>
        <v/>
      </c>
      <c r="BZ153" s="1" t="str">
        <f ca="1">_xlfn.IFNA(IF(INDEX('Tabela kolorów'!$A$1:$AP$42,MATCH(BV153,'Tabela kolorów'!$A$1:$AP$1,0),MATCH(BX153,'Tabela kolorów'!$A$1:$A$42,0))=1,"+","-"),"")</f>
        <v/>
      </c>
      <c r="CA153" s="1" t="str">
        <f ca="1">_xlfn.IFNA(IF(INDEX('Tabela kolorów'!$A$1:$AP$42,MATCH(BW153,'Tabela kolorów'!$A$1:$AP$1,0),MATCH(BX153,'Tabela kolorów'!$A$1:$A$42,0))=1,"+","-"),"")</f>
        <v/>
      </c>
      <c r="CB153" t="str">
        <f t="shared" ca="1" si="557"/>
        <v/>
      </c>
      <c r="CC153" t="str">
        <f t="shared" ca="1" si="512"/>
        <v/>
      </c>
      <c r="CD153" t="str">
        <f t="shared" ca="1" si="513"/>
        <v/>
      </c>
      <c r="DB153">
        <v>1</v>
      </c>
      <c r="DC153" t="str">
        <f ca="1">CZ6</f>
        <v/>
      </c>
      <c r="DD153" t="str">
        <f ca="1">_xlfn.IFNA(IF(VLOOKUP($DC153,Tabela1[#All],6,FALSE)&lt;&gt;0,VLOOKUP($DC153,Tabela1[#All],6,FALSE),""),"")</f>
        <v/>
      </c>
      <c r="DE153" t="str">
        <f ca="1">_xlfn.IFNA(IF(VLOOKUP($DC153,Tabela1[#All],7,FALSE)&lt;&gt;0,VLOOKUP($DC153,Tabela1[#All],7,FALSE),""),"")</f>
        <v/>
      </c>
      <c r="DF153" t="str">
        <f ca="1">_xlfn.IFNA(IF(VLOOKUP($DC153,Tabela1[#All],8,FALSE)&lt;&gt;0,VLOOKUP($DC153,Tabela1[#All],8,FALSE),""),"")</f>
        <v/>
      </c>
      <c r="DG153" t="str">
        <f ca="1">_xlfn.IFNA(IF(VLOOKUP($DC153,Tabela1[#All],10,FALSE)&lt;&gt;"0",VLOOKUP($DC153,Tabela1[#All],10,FALSE),""),"")</f>
        <v/>
      </c>
      <c r="DH153" t="str">
        <f t="shared" ca="1" si="514"/>
        <v/>
      </c>
      <c r="DI153" t="str">
        <f t="shared" ca="1" si="515"/>
        <v/>
      </c>
      <c r="DJ153" t="str">
        <f t="shared" ca="1" si="516"/>
        <v/>
      </c>
      <c r="DK153" t="str">
        <f t="shared" ca="1" si="517"/>
        <v/>
      </c>
      <c r="DL153" t="str">
        <f t="shared" ca="1" si="518"/>
        <v/>
      </c>
      <c r="DM153" t="str">
        <f t="shared" ca="1" si="519"/>
        <v/>
      </c>
      <c r="DN153" t="str">
        <f t="shared" ca="1" si="520"/>
        <v/>
      </c>
      <c r="DO153" t="str">
        <f t="shared" ca="1" si="581"/>
        <v/>
      </c>
      <c r="DP153" t="str">
        <f t="shared" ca="1" si="583"/>
        <v/>
      </c>
      <c r="DQ153" t="str">
        <f t="shared" ca="1" si="583"/>
        <v/>
      </c>
      <c r="DR153" t="str">
        <f t="shared" ca="1" si="583"/>
        <v/>
      </c>
      <c r="DS153" t="str">
        <f ca="1">_xlfn.IFNA(IF(INDEX('Tabela kolorów'!$A$1:$AP$42,MATCH(DP153,'Tabela kolorów'!$A$1:$AP$1,0),MATCH(DQ153,'Tabela kolorów'!$A$1:$A$42,0))=1,"+","-"),"")</f>
        <v/>
      </c>
      <c r="DT153" s="1" t="str">
        <f ca="1">_xlfn.IFNA(IF(INDEX('Tabela kolorów'!$A$1:$AP$42,MATCH(DP153,'Tabela kolorów'!$A$1:$AP$1,0),MATCH(DR153,'Tabela kolorów'!$A$1:$A$42,0))=1,"+","-"),"")</f>
        <v/>
      </c>
      <c r="DU153" s="1" t="str">
        <f ca="1">_xlfn.IFNA(IF(INDEX('Tabela kolorów'!$A$1:$AP$42,MATCH(DQ153,'Tabela kolorów'!$A$1:$AP$1,0),MATCH(DR153,'Tabela kolorów'!$A$1:$A$42,0))=1,"+","-"),"")</f>
        <v/>
      </c>
      <c r="DV153" t="str">
        <f t="shared" ca="1" si="558"/>
        <v/>
      </c>
      <c r="DW153" t="str">
        <f t="shared" ca="1" si="521"/>
        <v/>
      </c>
      <c r="DX153" t="str">
        <f t="shared" ca="1" si="522"/>
        <v/>
      </c>
      <c r="EV153">
        <v>1</v>
      </c>
      <c r="EW153" t="str">
        <f ca="1">ET6</f>
        <v/>
      </c>
      <c r="EX153" t="str">
        <f ca="1">_xlfn.IFNA(IF(VLOOKUP($EW153,Tabela1[#All],6,FALSE)&lt;&gt;0,VLOOKUP($EW153,Tabela1[#All],6,FALSE),""),"")</f>
        <v/>
      </c>
      <c r="EY153" t="str">
        <f ca="1">_xlfn.IFNA(IF(VLOOKUP($EW153,Tabela1[#All],7,FALSE)&lt;&gt;0,VLOOKUP($EW153,Tabela1[#All],7,FALSE),""),"")</f>
        <v/>
      </c>
      <c r="EZ153" t="str">
        <f ca="1">_xlfn.IFNA(IF(VLOOKUP($EW153,Tabela1[#All],8,FALSE)&lt;&gt;0,VLOOKUP($EW153,Tabela1[#All],8,FALSE),""),"")</f>
        <v/>
      </c>
      <c r="FA153" t="str">
        <f ca="1">_xlfn.IFNA(IF(VLOOKUP($EW153,Tabela1[#All],10,FALSE)&lt;&gt;"0",VLOOKUP($EW153,Tabela1[#All],10,FALSE),""),"")</f>
        <v/>
      </c>
      <c r="FB153" t="str">
        <f t="shared" ca="1" si="523"/>
        <v/>
      </c>
      <c r="FC153" t="str">
        <f t="shared" ca="1" si="524"/>
        <v/>
      </c>
      <c r="FD153" t="str">
        <f t="shared" ca="1" si="525"/>
        <v/>
      </c>
      <c r="FE153" t="str">
        <f t="shared" ca="1" si="526"/>
        <v/>
      </c>
      <c r="FF153" t="str">
        <f t="shared" ca="1" si="527"/>
        <v/>
      </c>
      <c r="FG153" t="str">
        <f t="shared" ca="1" si="528"/>
        <v/>
      </c>
      <c r="FH153" t="str">
        <f t="shared" ca="1" si="529"/>
        <v/>
      </c>
      <c r="FI153" t="str">
        <f t="shared" ca="1" si="559"/>
        <v/>
      </c>
      <c r="FJ153" t="str">
        <f t="shared" ca="1" si="584"/>
        <v/>
      </c>
      <c r="FK153" t="str">
        <f t="shared" ca="1" si="584"/>
        <v/>
      </c>
      <c r="FL153" t="str">
        <f t="shared" ca="1" si="584"/>
        <v/>
      </c>
      <c r="FM153" t="str">
        <f ca="1">_xlfn.IFNA(IF(INDEX('Tabela kolorów'!$A$1:$AP$42,MATCH(FJ153,'Tabela kolorów'!$A$1:$AP$1,0),MATCH(FK153,'Tabela kolorów'!$A$1:$A$42,0))=1,"+","-"),"")</f>
        <v/>
      </c>
      <c r="FN153" s="1" t="str">
        <f ca="1">_xlfn.IFNA(IF(INDEX('Tabela kolorów'!$A$1:$AP$42,MATCH(FJ153,'Tabela kolorów'!$A$1:$AP$1,0),MATCH(FL153,'Tabela kolorów'!$A$1:$A$42,0))=1,"+","-"),"")</f>
        <v/>
      </c>
      <c r="FO153" s="1" t="str">
        <f ca="1">_xlfn.IFNA(IF(INDEX('Tabela kolorów'!$A$1:$AP$42,MATCH(FK153,'Tabela kolorów'!$A$1:$AP$1,0),MATCH(FL153,'Tabela kolorów'!$A$1:$A$42,0))=1,"+","-"),"")</f>
        <v/>
      </c>
      <c r="FP153" t="str">
        <f t="shared" ca="1" si="575"/>
        <v/>
      </c>
      <c r="FQ153" t="str">
        <f t="shared" ca="1" si="530"/>
        <v/>
      </c>
      <c r="FR153" t="str">
        <f t="shared" ca="1" si="531"/>
        <v/>
      </c>
      <c r="GP153">
        <v>1</v>
      </c>
      <c r="GQ153" t="str">
        <f ca="1">GN6</f>
        <v/>
      </c>
      <c r="GR153" t="str">
        <f ca="1">_xlfn.IFNA(IF(VLOOKUP($GQ153,Tabela1[#All],6,FALSE)&lt;&gt;0,VLOOKUP($GQ153,Tabela1[#All],6,FALSE),""),"")</f>
        <v/>
      </c>
      <c r="GS153" t="str">
        <f ca="1">_xlfn.IFNA(IF(VLOOKUP($GQ153,Tabela1[#All],7,FALSE)&lt;&gt;0,VLOOKUP($GQ153,Tabela1[#All],7,FALSE),""),"")</f>
        <v/>
      </c>
      <c r="GT153" t="str">
        <f ca="1">_xlfn.IFNA(IF(VLOOKUP($GQ153,Tabela1[#All],8,FALSE)&lt;&gt;0,VLOOKUP($GQ153,Tabela1[#All],8,FALSE),""),"")</f>
        <v/>
      </c>
      <c r="GU153" t="str">
        <f ca="1">_xlfn.IFNA(IF(VLOOKUP($GQ153,Tabela1[#All],10,FALSE)&lt;&gt;"0",VLOOKUP($GQ153,Tabela1[#All],10,FALSE),""),"")</f>
        <v/>
      </c>
      <c r="GV153" t="str">
        <f t="shared" ca="1" si="532"/>
        <v/>
      </c>
      <c r="GW153" t="str">
        <f t="shared" ca="1" si="533"/>
        <v/>
      </c>
      <c r="GX153" t="str">
        <f t="shared" ca="1" si="534"/>
        <v/>
      </c>
      <c r="GY153" t="str">
        <f t="shared" ca="1" si="535"/>
        <v/>
      </c>
      <c r="GZ153" t="str">
        <f t="shared" ca="1" si="536"/>
        <v/>
      </c>
      <c r="HA153" t="str">
        <f t="shared" ca="1" si="537"/>
        <v/>
      </c>
      <c r="HB153" t="str">
        <f t="shared" ca="1" si="538"/>
        <v/>
      </c>
      <c r="HC153" t="str">
        <f t="shared" ca="1" si="560"/>
        <v/>
      </c>
      <c r="HD153" t="str">
        <f t="shared" ca="1" si="585"/>
        <v/>
      </c>
      <c r="HE153" t="str">
        <f t="shared" ca="1" si="585"/>
        <v/>
      </c>
      <c r="HF153" t="str">
        <f t="shared" ca="1" si="585"/>
        <v/>
      </c>
      <c r="HG153" t="str">
        <f ca="1">_xlfn.IFNA(IF(INDEX('Tabela kolorów'!$A$1:$AP$42,MATCH(HD153,'Tabela kolorów'!$A$1:$AP$1,0),MATCH(HE153,'Tabela kolorów'!$A$1:$A$42,0))=1,"+","-"),"")</f>
        <v/>
      </c>
      <c r="HH153" s="1" t="str">
        <f ca="1">_xlfn.IFNA(IF(INDEX('Tabela kolorów'!$A$1:$AP$42,MATCH(HD153,'Tabela kolorów'!$A$1:$AP$1,0),MATCH(HF153,'Tabela kolorów'!$A$1:$A$42,0))=1,"+","-"),"")</f>
        <v/>
      </c>
      <c r="HI153" s="1" t="str">
        <f ca="1">_xlfn.IFNA(IF(INDEX('Tabela kolorów'!$A$1:$AP$42,MATCH(HE153,'Tabela kolorów'!$A$1:$AP$1,0),MATCH(HF153,'Tabela kolorów'!$A$1:$A$42,0))=1,"+","-"),"")</f>
        <v/>
      </c>
      <c r="HJ153" t="str">
        <f t="shared" ca="1" si="576"/>
        <v/>
      </c>
      <c r="HK153" t="str">
        <f t="shared" ca="1" si="539"/>
        <v/>
      </c>
      <c r="HL153" t="str">
        <f t="shared" ca="1" si="540"/>
        <v/>
      </c>
      <c r="IJ153">
        <v>1</v>
      </c>
      <c r="IK153" t="str">
        <f ca="1">IH6</f>
        <v/>
      </c>
      <c r="IL153" t="str">
        <f ca="1">_xlfn.IFNA(IF(VLOOKUP($IK153,Tabela1[#All],6,FALSE)&lt;&gt;0,VLOOKUP($IK153,Tabela1[#All],6,FALSE),""),"")</f>
        <v/>
      </c>
      <c r="IM153" t="str">
        <f ca="1">_xlfn.IFNA(IF(VLOOKUP($IK153,Tabela1[#All],7,FALSE)&lt;&gt;0,VLOOKUP($IK153,Tabela1[#All],7,FALSE),""),"")</f>
        <v/>
      </c>
      <c r="IN153" t="str">
        <f ca="1">_xlfn.IFNA(IF(VLOOKUP($IK153,Tabela1[#All],8,FALSE)&lt;&gt;0,VLOOKUP($IK153,Tabela1[#All],8,FALSE),""),"")</f>
        <v/>
      </c>
      <c r="IO153" t="str">
        <f ca="1">_xlfn.IFNA(IF(VLOOKUP($IK153,Tabela1[#All],10,FALSE)&lt;&gt;"0",VLOOKUP($IK153,Tabela1[#All],10,FALSE),""),"")</f>
        <v/>
      </c>
      <c r="IP153" t="str">
        <f t="shared" ca="1" si="541"/>
        <v/>
      </c>
      <c r="IQ153" t="str">
        <f t="shared" ca="1" si="542"/>
        <v/>
      </c>
      <c r="IR153" t="str">
        <f t="shared" ca="1" si="543"/>
        <v/>
      </c>
      <c r="IS153" t="str">
        <f t="shared" ca="1" si="544"/>
        <v/>
      </c>
      <c r="IT153" t="str">
        <f t="shared" ca="1" si="545"/>
        <v/>
      </c>
      <c r="IU153" t="str">
        <f t="shared" ca="1" si="546"/>
        <v/>
      </c>
      <c r="IV153" t="str">
        <f t="shared" ca="1" si="547"/>
        <v/>
      </c>
      <c r="IW153" t="str">
        <f t="shared" ca="1" si="561"/>
        <v/>
      </c>
      <c r="IX153" t="str">
        <f t="shared" ca="1" si="586"/>
        <v/>
      </c>
      <c r="IY153" t="str">
        <f t="shared" ca="1" si="586"/>
        <v/>
      </c>
      <c r="IZ153" t="str">
        <f t="shared" ca="1" si="586"/>
        <v/>
      </c>
      <c r="JA153" t="str">
        <f ca="1">_xlfn.IFNA(IF(INDEX('Tabela kolorów'!$A$1:$AP$42,MATCH(IX153,'Tabela kolorów'!$A$1:$AP$1,0),MATCH(IY153,'Tabela kolorów'!$A$1:$A$42,0))=1,"+","-"),"")</f>
        <v/>
      </c>
      <c r="JB153" s="1" t="str">
        <f ca="1">_xlfn.IFNA(IF(INDEX('Tabela kolorów'!$A$1:$AP$42,MATCH(IX153,'Tabela kolorów'!$A$1:$AP$1,0),MATCH(IZ153,'Tabela kolorów'!$A$1:$A$42,0))=1,"+","-"),"")</f>
        <v/>
      </c>
      <c r="JC153" s="1" t="str">
        <f ca="1">_xlfn.IFNA(IF(INDEX('Tabela kolorów'!$A$1:$AP$42,MATCH(IY153,'Tabela kolorów'!$A$1:$AP$1,0),MATCH(IZ153,'Tabela kolorów'!$A$1:$A$42,0))=1,"+","-"),"")</f>
        <v/>
      </c>
      <c r="JD153" t="str">
        <f t="shared" ca="1" si="577"/>
        <v/>
      </c>
      <c r="JE153" t="str">
        <f t="shared" ca="1" si="548"/>
        <v/>
      </c>
      <c r="JF153" t="str">
        <f t="shared" ca="1" si="549"/>
        <v/>
      </c>
      <c r="KD153">
        <v>1</v>
      </c>
      <c r="KE153" t="str">
        <f ca="1">KB6</f>
        <v/>
      </c>
      <c r="KF153" t="str">
        <f ca="1">_xlfn.IFNA(IF(VLOOKUP($KE153,Tabela1[#All],6,FALSE)&lt;&gt;0,VLOOKUP($KE153,Tabela1[#All],6,FALSE),""),"")</f>
        <v/>
      </c>
      <c r="KG153" t="str">
        <f ca="1">_xlfn.IFNA(IF(VLOOKUP($KE153,Tabela1[#All],7,FALSE)&lt;&gt;0,VLOOKUP($KE153,Tabela1[#All],7,FALSE),""),"")</f>
        <v/>
      </c>
      <c r="KH153" t="str">
        <f ca="1">_xlfn.IFNA(IF(VLOOKUP($KE153,Tabela1[#All],8,FALSE)&lt;&gt;0,VLOOKUP($KE153,Tabela1[#All],8,FALSE),""),"")</f>
        <v/>
      </c>
      <c r="KI153" t="str">
        <f ca="1">_xlfn.IFNA(IF(VLOOKUP($KE153,Tabela1[#All],10,FALSE)&lt;&gt;"0",VLOOKUP($KE153,Tabela1[#All],10,FALSE),""),"")</f>
        <v/>
      </c>
      <c r="KJ153" t="str">
        <f t="shared" ca="1" si="562"/>
        <v/>
      </c>
      <c r="KK153" t="str">
        <f t="shared" ca="1" si="563"/>
        <v/>
      </c>
      <c r="KL153" t="str">
        <f t="shared" ca="1" si="564"/>
        <v/>
      </c>
      <c r="KM153" t="str">
        <f t="shared" ca="1" si="550"/>
        <v/>
      </c>
      <c r="KN153" t="str">
        <f t="shared" ca="1" si="551"/>
        <v/>
      </c>
      <c r="KO153" t="str">
        <f t="shared" ca="1" si="552"/>
        <v/>
      </c>
      <c r="KP153" t="str">
        <f t="shared" ca="1" si="553"/>
        <v/>
      </c>
      <c r="KQ153" t="str">
        <f t="shared" ca="1" si="565"/>
        <v/>
      </c>
      <c r="KR153" t="str">
        <f t="shared" ca="1" si="587"/>
        <v/>
      </c>
      <c r="KS153" t="str">
        <f t="shared" ca="1" si="587"/>
        <v/>
      </c>
      <c r="KT153" t="str">
        <f t="shared" ca="1" si="587"/>
        <v/>
      </c>
      <c r="KU153" t="str">
        <f ca="1">_xlfn.IFNA(IF(INDEX('Tabela kolorów'!$A$1:$AP$42,MATCH(KR153,'Tabela kolorów'!$A$1:$AP$1,0),MATCH(KS153,'Tabela kolorów'!$A$1:$A$42,0))=1,"+","-"),"")</f>
        <v/>
      </c>
      <c r="KV153" s="1" t="str">
        <f ca="1">_xlfn.IFNA(IF(INDEX('Tabela kolorów'!$A$1:$AP$42,MATCH(KR153,'Tabela kolorów'!$A$1:$AP$1,0),MATCH(KT153,'Tabela kolorów'!$A$1:$A$42,0))=1,"+","-"),"")</f>
        <v/>
      </c>
      <c r="KW153" s="1" t="str">
        <f ca="1">_xlfn.IFNA(IF(INDEX('Tabela kolorów'!$A$1:$AP$42,MATCH(KS153,'Tabela kolorów'!$A$1:$AP$1,0),MATCH(KT153,'Tabela kolorów'!$A$1:$A$42,0))=1,"+","-"),"")</f>
        <v/>
      </c>
      <c r="KX153" t="str">
        <f t="shared" ca="1" si="580"/>
        <v/>
      </c>
      <c r="KY153" t="str">
        <f t="shared" ca="1" si="554"/>
        <v/>
      </c>
      <c r="KZ153" t="str">
        <f t="shared" ca="1" si="555"/>
        <v/>
      </c>
    </row>
    <row r="154" spans="12:312" x14ac:dyDescent="0.3">
      <c r="L154" s="679" t="s">
        <v>458</v>
      </c>
      <c r="N154" s="672" t="str">
        <f>_xlfn.IFNA(IF(VLOOKUP($M154,Tabela1[#All],6,FALSE)&lt;&gt;0,VLOOKUP($M154,Tabela1[#All],6,FALSE),""),"")</f>
        <v/>
      </c>
      <c r="O154" s="672" t="str">
        <f>_xlfn.IFNA(IF(VLOOKUP($M154,Tabela1[#All],7,FALSE)&lt;&gt;0,VLOOKUP($M154,Tabela1[#All],7,FALSE),""),"")</f>
        <v/>
      </c>
      <c r="P154" s="672" t="str">
        <f>_xlfn.IFNA(IF(VLOOKUP($M154,Tabela1[#All],8,FALSE)&lt;&gt;0,VLOOKUP($M154,Tabela1[#All],8,FALSE),""),"")</f>
        <v/>
      </c>
      <c r="Q154" s="684" t="str">
        <f>_xlfn.IFNA(IF(VLOOKUP($M154,Tabela1[#All],10,FALSE)&lt;&gt;"0",VLOOKUP($M154,Tabela1[#All],10,FALSE),""),"")</f>
        <v/>
      </c>
      <c r="R154" s="686" t="str">
        <f t="shared" si="566"/>
        <v/>
      </c>
      <c r="S154" s="672" t="str">
        <f t="shared" si="567"/>
        <v/>
      </c>
      <c r="T154" s="672" t="str">
        <f t="shared" si="568"/>
        <v/>
      </c>
      <c r="U154" s="672" t="str">
        <f t="shared" si="569"/>
        <v/>
      </c>
      <c r="V154" s="672" t="str">
        <f t="shared" si="570"/>
        <v/>
      </c>
      <c r="W154" s="672" t="str">
        <f t="shared" si="571"/>
        <v/>
      </c>
      <c r="X154" s="687" t="str">
        <f t="shared" si="572"/>
        <v/>
      </c>
      <c r="Y154" s="686" t="str">
        <f t="shared" si="578"/>
        <v/>
      </c>
      <c r="Z154" s="672" t="str">
        <f t="shared" si="588"/>
        <v/>
      </c>
      <c r="AA154" s="672" t="str">
        <f t="shared" si="588"/>
        <v/>
      </c>
      <c r="AB154" s="679" t="str">
        <f t="shared" si="588"/>
        <v/>
      </c>
      <c r="AC154" s="685" t="str">
        <f>_xlfn.IFNA(IF(INDEX('Tabela kolorów'!$A$1:$AP$42,MATCH(Z154,'Tabela kolorów'!$A$1:$AP$1,0),MATCH(AA154,'Tabela kolorów'!$A$1:$A$42,0))=1,"+","-"),"")</f>
        <v/>
      </c>
      <c r="AD154" s="10" t="str">
        <f>_xlfn.IFNA(IF(INDEX('Tabela kolorów'!$A$1:$AP$42,MATCH(Z154,'Tabela kolorów'!$A$1:$AP$1,0),MATCH(AB154,'Tabela kolorów'!$A$1:$A$42,0))=1,"+","-"),"")</f>
        <v/>
      </c>
      <c r="AE154" s="10" t="str">
        <f>_xlfn.IFNA(IF(INDEX('Tabela kolorów'!$A$1:$AP$42,MATCH(AA154,'Tabela kolorów'!$A$1:$AP$1,0),MATCH(AB154,'Tabela kolorów'!$A$1:$A$42,0))=1,"+","-"),"")</f>
        <v/>
      </c>
      <c r="AF154" s="679" t="str">
        <f t="shared" si="579"/>
        <v/>
      </c>
      <c r="AG154" s="688" t="str">
        <f t="shared" si="573"/>
        <v/>
      </c>
      <c r="AH154" s="701" t="str">
        <f t="shared" si="574"/>
        <v/>
      </c>
      <c r="BG154" s="392"/>
      <c r="BH154">
        <v>2</v>
      </c>
      <c r="BI154" t="str">
        <f t="shared" ca="1" si="589"/>
        <v/>
      </c>
      <c r="BJ154" t="str">
        <f ca="1">_xlfn.IFNA(IF(VLOOKUP($BI154,Tabela1[#All],6,FALSE)&lt;&gt;0,VLOOKUP($BI154,Tabela1[#All],6,FALSE),""),"")</f>
        <v/>
      </c>
      <c r="BK154" t="str">
        <f ca="1">_xlfn.IFNA(IF(VLOOKUP($BI154,Tabela1[#All],7,FALSE)&lt;&gt;0,VLOOKUP($BI154,Tabela1[#All],7,FALSE),""),"")</f>
        <v/>
      </c>
      <c r="BL154" t="str">
        <f ca="1">_xlfn.IFNA(IF(VLOOKUP($BI154,Tabela1[#All],8,FALSE)&lt;&gt;0,VLOOKUP($BI154,Tabela1[#All],8,FALSE),""),"")</f>
        <v/>
      </c>
      <c r="BM154" t="str">
        <f ca="1">_xlfn.IFNA(IF(VLOOKUP($BI154,Tabela1[#All],10,FALSE)&lt;&gt;"0",VLOOKUP($BI154,Tabela1[#All],10,FALSE),""),"")</f>
        <v/>
      </c>
      <c r="BN154" t="str">
        <f t="shared" ca="1" si="505"/>
        <v/>
      </c>
      <c r="BO154" t="str">
        <f t="shared" ca="1" si="506"/>
        <v/>
      </c>
      <c r="BP154" t="str">
        <f t="shared" ca="1" si="507"/>
        <v/>
      </c>
      <c r="BQ154" t="str">
        <f t="shared" ca="1" si="508"/>
        <v/>
      </c>
      <c r="BR154" t="str">
        <f t="shared" ca="1" si="509"/>
        <v/>
      </c>
      <c r="BS154" t="str">
        <f t="shared" ca="1" si="510"/>
        <v/>
      </c>
      <c r="BT154" t="str">
        <f t="shared" ca="1" si="511"/>
        <v/>
      </c>
      <c r="BU154" t="str">
        <f t="shared" ca="1" si="556"/>
        <v/>
      </c>
      <c r="BV154" t="str">
        <f t="shared" ca="1" si="582"/>
        <v/>
      </c>
      <c r="BW154" t="str">
        <f t="shared" ca="1" si="582"/>
        <v/>
      </c>
      <c r="BX154" t="str">
        <f t="shared" ca="1" si="582"/>
        <v/>
      </c>
      <c r="BY154" t="str">
        <f ca="1">_xlfn.IFNA(IF(INDEX('Tabela kolorów'!$A$1:$AP$42,MATCH(BV154,'Tabela kolorów'!$A$1:$AP$1,0),MATCH(BW154,'Tabela kolorów'!$A$1:$A$42,0))=1,"+","-"),"")</f>
        <v/>
      </c>
      <c r="BZ154" s="1" t="str">
        <f ca="1">_xlfn.IFNA(IF(INDEX('Tabela kolorów'!$A$1:$AP$42,MATCH(BV154,'Tabela kolorów'!$A$1:$AP$1,0),MATCH(BX154,'Tabela kolorów'!$A$1:$A$42,0))=1,"+","-"),"")</f>
        <v/>
      </c>
      <c r="CA154" s="1" t="str">
        <f ca="1">_xlfn.IFNA(IF(INDEX('Tabela kolorów'!$A$1:$AP$42,MATCH(BW154,'Tabela kolorów'!$A$1:$AP$1,0),MATCH(BX154,'Tabela kolorów'!$A$1:$A$42,0))=1,"+","-"),"")</f>
        <v/>
      </c>
      <c r="CB154" t="str">
        <f t="shared" ca="1" si="557"/>
        <v/>
      </c>
      <c r="CC154" t="str">
        <f t="shared" ca="1" si="512"/>
        <v/>
      </c>
      <c r="CD154" t="str">
        <f t="shared" ca="1" si="513"/>
        <v/>
      </c>
      <c r="DB154">
        <v>2</v>
      </c>
      <c r="DC154" t="str">
        <f t="shared" ref="DC154:DC172" ca="1" si="590">CZ7</f>
        <v/>
      </c>
      <c r="DD154" t="str">
        <f ca="1">_xlfn.IFNA(IF(VLOOKUP($DC154,Tabela1[#All],6,FALSE)&lt;&gt;0,VLOOKUP($DC154,Tabela1[#All],6,FALSE),""),"")</f>
        <v/>
      </c>
      <c r="DE154" t="str">
        <f ca="1">_xlfn.IFNA(IF(VLOOKUP($DC154,Tabela1[#All],7,FALSE)&lt;&gt;0,VLOOKUP($DC154,Tabela1[#All],7,FALSE),""),"")</f>
        <v/>
      </c>
      <c r="DF154" t="str">
        <f ca="1">_xlfn.IFNA(IF(VLOOKUP($DC154,Tabela1[#All],8,FALSE)&lt;&gt;0,VLOOKUP($DC154,Tabela1[#All],8,FALSE),""),"")</f>
        <v/>
      </c>
      <c r="DG154" t="str">
        <f ca="1">_xlfn.IFNA(IF(VLOOKUP($DC154,Tabela1[#All],10,FALSE)&lt;&gt;"0",VLOOKUP($DC154,Tabela1[#All],10,FALSE),""),"")</f>
        <v/>
      </c>
      <c r="DH154" t="str">
        <f t="shared" ca="1" si="514"/>
        <v/>
      </c>
      <c r="DI154" t="str">
        <f t="shared" ca="1" si="515"/>
        <v/>
      </c>
      <c r="DJ154" t="str">
        <f t="shared" ca="1" si="516"/>
        <v/>
      </c>
      <c r="DK154" t="str">
        <f t="shared" ca="1" si="517"/>
        <v/>
      </c>
      <c r="DL154" t="str">
        <f t="shared" ca="1" si="518"/>
        <v/>
      </c>
      <c r="DM154" t="str">
        <f t="shared" ca="1" si="519"/>
        <v/>
      </c>
      <c r="DN154" t="str">
        <f t="shared" ca="1" si="520"/>
        <v/>
      </c>
      <c r="DO154" t="str">
        <f t="shared" ca="1" si="581"/>
        <v/>
      </c>
      <c r="DP154" t="str">
        <f t="shared" ca="1" si="583"/>
        <v/>
      </c>
      <c r="DQ154" t="str">
        <f t="shared" ca="1" si="583"/>
        <v/>
      </c>
      <c r="DR154" t="str">
        <f t="shared" ca="1" si="583"/>
        <v/>
      </c>
      <c r="DS154" t="str">
        <f ca="1">_xlfn.IFNA(IF(INDEX('Tabela kolorów'!$A$1:$AP$42,MATCH(DP154,'Tabela kolorów'!$A$1:$AP$1,0),MATCH(DQ154,'Tabela kolorów'!$A$1:$A$42,0))=1,"+","-"),"")</f>
        <v/>
      </c>
      <c r="DT154" s="1" t="str">
        <f ca="1">_xlfn.IFNA(IF(INDEX('Tabela kolorów'!$A$1:$AP$42,MATCH(DP154,'Tabela kolorów'!$A$1:$AP$1,0),MATCH(DR154,'Tabela kolorów'!$A$1:$A$42,0))=1,"+","-"),"")</f>
        <v/>
      </c>
      <c r="DU154" s="1" t="str">
        <f ca="1">_xlfn.IFNA(IF(INDEX('Tabela kolorów'!$A$1:$AP$42,MATCH(DQ154,'Tabela kolorów'!$A$1:$AP$1,0),MATCH(DR154,'Tabela kolorów'!$A$1:$A$42,0))=1,"+","-"),"")</f>
        <v/>
      </c>
      <c r="DV154" t="str">
        <f t="shared" ca="1" si="558"/>
        <v/>
      </c>
      <c r="DW154" t="str">
        <f t="shared" ca="1" si="521"/>
        <v/>
      </c>
      <c r="DX154" t="str">
        <f t="shared" ca="1" si="522"/>
        <v/>
      </c>
      <c r="EV154">
        <v>2</v>
      </c>
      <c r="EW154" t="str">
        <f t="shared" ref="EW154:EW172" ca="1" si="591">ET7</f>
        <v/>
      </c>
      <c r="EX154" t="str">
        <f ca="1">_xlfn.IFNA(IF(VLOOKUP($EW154,Tabela1[#All],6,FALSE)&lt;&gt;0,VLOOKUP($EW154,Tabela1[#All],6,FALSE),""),"")</f>
        <v/>
      </c>
      <c r="EY154" t="str">
        <f ca="1">_xlfn.IFNA(IF(VLOOKUP($EW154,Tabela1[#All],7,FALSE)&lt;&gt;0,VLOOKUP($EW154,Tabela1[#All],7,FALSE),""),"")</f>
        <v/>
      </c>
      <c r="EZ154" t="str">
        <f ca="1">_xlfn.IFNA(IF(VLOOKUP($EW154,Tabela1[#All],8,FALSE)&lt;&gt;0,VLOOKUP($EW154,Tabela1[#All],8,FALSE),""),"")</f>
        <v/>
      </c>
      <c r="FA154" t="str">
        <f ca="1">_xlfn.IFNA(IF(VLOOKUP($EW154,Tabela1[#All],10,FALSE)&lt;&gt;"0",VLOOKUP($EW154,Tabela1[#All],10,FALSE),""),"")</f>
        <v/>
      </c>
      <c r="FB154" t="str">
        <f t="shared" ca="1" si="523"/>
        <v/>
      </c>
      <c r="FC154" t="str">
        <f t="shared" ca="1" si="524"/>
        <v/>
      </c>
      <c r="FD154" t="str">
        <f t="shared" ca="1" si="525"/>
        <v/>
      </c>
      <c r="FE154" t="str">
        <f t="shared" ca="1" si="526"/>
        <v/>
      </c>
      <c r="FF154" t="str">
        <f t="shared" ca="1" si="527"/>
        <v/>
      </c>
      <c r="FG154" t="str">
        <f t="shared" ca="1" si="528"/>
        <v/>
      </c>
      <c r="FH154" t="str">
        <f t="shared" ca="1" si="529"/>
        <v/>
      </c>
      <c r="FI154" t="str">
        <f t="shared" ca="1" si="559"/>
        <v/>
      </c>
      <c r="FJ154" t="str">
        <f t="shared" ca="1" si="584"/>
        <v/>
      </c>
      <c r="FK154" t="str">
        <f t="shared" ca="1" si="584"/>
        <v/>
      </c>
      <c r="FL154" t="str">
        <f t="shared" ca="1" si="584"/>
        <v/>
      </c>
      <c r="FM154" t="str">
        <f ca="1">_xlfn.IFNA(IF(INDEX('Tabela kolorów'!$A$1:$AP$42,MATCH(FJ154,'Tabela kolorów'!$A$1:$AP$1,0),MATCH(FK154,'Tabela kolorów'!$A$1:$A$42,0))=1,"+","-"),"")</f>
        <v/>
      </c>
      <c r="FN154" s="1" t="str">
        <f ca="1">_xlfn.IFNA(IF(INDEX('Tabela kolorów'!$A$1:$AP$42,MATCH(FJ154,'Tabela kolorów'!$A$1:$AP$1,0),MATCH(FL154,'Tabela kolorów'!$A$1:$A$42,0))=1,"+","-"),"")</f>
        <v/>
      </c>
      <c r="FO154" s="1" t="str">
        <f ca="1">_xlfn.IFNA(IF(INDEX('Tabela kolorów'!$A$1:$AP$42,MATCH(FK154,'Tabela kolorów'!$A$1:$AP$1,0),MATCH(FL154,'Tabela kolorów'!$A$1:$A$42,0))=1,"+","-"),"")</f>
        <v/>
      </c>
      <c r="FP154" t="str">
        <f t="shared" ca="1" si="575"/>
        <v/>
      </c>
      <c r="FQ154" t="str">
        <f t="shared" ca="1" si="530"/>
        <v/>
      </c>
      <c r="FR154" t="str">
        <f t="shared" ca="1" si="531"/>
        <v/>
      </c>
      <c r="GP154">
        <v>2</v>
      </c>
      <c r="GQ154" t="str">
        <f t="shared" ref="GQ154:GQ172" ca="1" si="592">GN7</f>
        <v/>
      </c>
      <c r="GR154" t="str">
        <f ca="1">_xlfn.IFNA(IF(VLOOKUP($GQ154,Tabela1[#All],6,FALSE)&lt;&gt;0,VLOOKUP($GQ154,Tabela1[#All],6,FALSE),""),"")</f>
        <v/>
      </c>
      <c r="GS154" t="str">
        <f ca="1">_xlfn.IFNA(IF(VLOOKUP($GQ154,Tabela1[#All],7,FALSE)&lt;&gt;0,VLOOKUP($GQ154,Tabela1[#All],7,FALSE),""),"")</f>
        <v/>
      </c>
      <c r="GT154" t="str">
        <f ca="1">_xlfn.IFNA(IF(VLOOKUP($GQ154,Tabela1[#All],8,FALSE)&lt;&gt;0,VLOOKUP($GQ154,Tabela1[#All],8,FALSE),""),"")</f>
        <v/>
      </c>
      <c r="GU154" t="str">
        <f ca="1">_xlfn.IFNA(IF(VLOOKUP($GQ154,Tabela1[#All],10,FALSE)&lt;&gt;"0",VLOOKUP($GQ154,Tabela1[#All],10,FALSE),""),"")</f>
        <v/>
      </c>
      <c r="GV154" t="str">
        <f t="shared" ca="1" si="532"/>
        <v/>
      </c>
      <c r="GW154" t="str">
        <f t="shared" ca="1" si="533"/>
        <v/>
      </c>
      <c r="GX154" t="str">
        <f t="shared" ca="1" si="534"/>
        <v/>
      </c>
      <c r="GY154" t="str">
        <f t="shared" ca="1" si="535"/>
        <v/>
      </c>
      <c r="GZ154" t="str">
        <f t="shared" ca="1" si="536"/>
        <v/>
      </c>
      <c r="HA154" t="str">
        <f t="shared" ca="1" si="537"/>
        <v/>
      </c>
      <c r="HB154" t="str">
        <f t="shared" ca="1" si="538"/>
        <v/>
      </c>
      <c r="HC154" t="str">
        <f t="shared" ca="1" si="560"/>
        <v/>
      </c>
      <c r="HD154" t="str">
        <f t="shared" ca="1" si="585"/>
        <v/>
      </c>
      <c r="HE154" t="str">
        <f t="shared" ca="1" si="585"/>
        <v/>
      </c>
      <c r="HF154" t="str">
        <f t="shared" ca="1" si="585"/>
        <v/>
      </c>
      <c r="HG154" t="str">
        <f ca="1">_xlfn.IFNA(IF(INDEX('Tabela kolorów'!$A$1:$AP$42,MATCH(HD154,'Tabela kolorów'!$A$1:$AP$1,0),MATCH(HE154,'Tabela kolorów'!$A$1:$A$42,0))=1,"+","-"),"")</f>
        <v/>
      </c>
      <c r="HH154" s="1" t="str">
        <f ca="1">_xlfn.IFNA(IF(INDEX('Tabela kolorów'!$A$1:$AP$42,MATCH(HD154,'Tabela kolorów'!$A$1:$AP$1,0),MATCH(HF154,'Tabela kolorów'!$A$1:$A$42,0))=1,"+","-"),"")</f>
        <v/>
      </c>
      <c r="HI154" s="1" t="str">
        <f ca="1">_xlfn.IFNA(IF(INDEX('Tabela kolorów'!$A$1:$AP$42,MATCH(HE154,'Tabela kolorów'!$A$1:$AP$1,0),MATCH(HF154,'Tabela kolorów'!$A$1:$A$42,0))=1,"+","-"),"")</f>
        <v/>
      </c>
      <c r="HJ154" t="str">
        <f t="shared" ca="1" si="576"/>
        <v/>
      </c>
      <c r="HK154" t="str">
        <f t="shared" ca="1" si="539"/>
        <v/>
      </c>
      <c r="HL154" t="str">
        <f t="shared" ca="1" si="540"/>
        <v/>
      </c>
      <c r="IJ154">
        <v>2</v>
      </c>
      <c r="IK154" t="str">
        <f t="shared" ref="IK154:IK172" ca="1" si="593">IH7</f>
        <v/>
      </c>
      <c r="IL154" t="str">
        <f ca="1">_xlfn.IFNA(IF(VLOOKUP($IK154,Tabela1[#All],6,FALSE)&lt;&gt;0,VLOOKUP($IK154,Tabela1[#All],6,FALSE),""),"")</f>
        <v/>
      </c>
      <c r="IM154" t="str">
        <f ca="1">_xlfn.IFNA(IF(VLOOKUP($IK154,Tabela1[#All],7,FALSE)&lt;&gt;0,VLOOKUP($IK154,Tabela1[#All],7,FALSE),""),"")</f>
        <v/>
      </c>
      <c r="IN154" t="str">
        <f ca="1">_xlfn.IFNA(IF(VLOOKUP($IK154,Tabela1[#All],8,FALSE)&lt;&gt;0,VLOOKUP($IK154,Tabela1[#All],8,FALSE),""),"")</f>
        <v/>
      </c>
      <c r="IO154" t="str">
        <f ca="1">_xlfn.IFNA(IF(VLOOKUP($IK154,Tabela1[#All],10,FALSE)&lt;&gt;"0",VLOOKUP($IK154,Tabela1[#All],10,FALSE),""),"")</f>
        <v/>
      </c>
      <c r="IP154" t="str">
        <f t="shared" ca="1" si="541"/>
        <v/>
      </c>
      <c r="IQ154" t="str">
        <f t="shared" ca="1" si="542"/>
        <v/>
      </c>
      <c r="IR154" t="str">
        <f t="shared" ca="1" si="543"/>
        <v/>
      </c>
      <c r="IS154" t="str">
        <f t="shared" ca="1" si="544"/>
        <v/>
      </c>
      <c r="IT154" t="str">
        <f t="shared" ca="1" si="545"/>
        <v/>
      </c>
      <c r="IU154" t="str">
        <f t="shared" ca="1" si="546"/>
        <v/>
      </c>
      <c r="IV154" t="str">
        <f t="shared" ca="1" si="547"/>
        <v/>
      </c>
      <c r="IW154" t="str">
        <f t="shared" ca="1" si="561"/>
        <v/>
      </c>
      <c r="IX154" t="str">
        <f t="shared" ca="1" si="586"/>
        <v/>
      </c>
      <c r="IY154" t="str">
        <f t="shared" ca="1" si="586"/>
        <v/>
      </c>
      <c r="IZ154" t="str">
        <f t="shared" ca="1" si="586"/>
        <v/>
      </c>
      <c r="JA154" t="str">
        <f ca="1">_xlfn.IFNA(IF(INDEX('Tabela kolorów'!$A$1:$AP$42,MATCH(IX154,'Tabela kolorów'!$A$1:$AP$1,0),MATCH(IY154,'Tabela kolorów'!$A$1:$A$42,0))=1,"+","-"),"")</f>
        <v/>
      </c>
      <c r="JB154" s="1" t="str">
        <f ca="1">_xlfn.IFNA(IF(INDEX('Tabela kolorów'!$A$1:$AP$42,MATCH(IX154,'Tabela kolorów'!$A$1:$AP$1,0),MATCH(IZ154,'Tabela kolorów'!$A$1:$A$42,0))=1,"+","-"),"")</f>
        <v/>
      </c>
      <c r="JC154" s="1" t="str">
        <f ca="1">_xlfn.IFNA(IF(INDEX('Tabela kolorów'!$A$1:$AP$42,MATCH(IY154,'Tabela kolorów'!$A$1:$AP$1,0),MATCH(IZ154,'Tabela kolorów'!$A$1:$A$42,0))=1,"+","-"),"")</f>
        <v/>
      </c>
      <c r="JD154" t="str">
        <f t="shared" ca="1" si="577"/>
        <v/>
      </c>
      <c r="JE154" t="str">
        <f t="shared" ca="1" si="548"/>
        <v/>
      </c>
      <c r="JF154" t="str">
        <f t="shared" ca="1" si="549"/>
        <v/>
      </c>
      <c r="KD154">
        <v>2</v>
      </c>
      <c r="KE154" t="str">
        <f t="shared" ref="KE154:KE172" ca="1" si="594">KB7</f>
        <v/>
      </c>
      <c r="KF154" t="str">
        <f ca="1">_xlfn.IFNA(IF(VLOOKUP($KE154,Tabela1[#All],6,FALSE)&lt;&gt;0,VLOOKUP($KE154,Tabela1[#All],6,FALSE),""),"")</f>
        <v/>
      </c>
      <c r="KG154" t="str">
        <f ca="1">_xlfn.IFNA(IF(VLOOKUP($KE154,Tabela1[#All],7,FALSE)&lt;&gt;0,VLOOKUP($KE154,Tabela1[#All],7,FALSE),""),"")</f>
        <v/>
      </c>
      <c r="KH154" t="str">
        <f ca="1">_xlfn.IFNA(IF(VLOOKUP($KE154,Tabela1[#All],8,FALSE)&lt;&gt;0,VLOOKUP($KE154,Tabela1[#All],8,FALSE),""),"")</f>
        <v/>
      </c>
      <c r="KI154" t="str">
        <f ca="1">_xlfn.IFNA(IF(VLOOKUP($KE154,Tabela1[#All],10,FALSE)&lt;&gt;"0",VLOOKUP($KE154,Tabela1[#All],10,FALSE),""),"")</f>
        <v/>
      </c>
      <c r="KJ154" t="str">
        <f t="shared" ca="1" si="562"/>
        <v/>
      </c>
      <c r="KK154" t="str">
        <f t="shared" ca="1" si="563"/>
        <v/>
      </c>
      <c r="KL154" t="str">
        <f t="shared" ca="1" si="564"/>
        <v/>
      </c>
      <c r="KM154" t="str">
        <f t="shared" ca="1" si="550"/>
        <v/>
      </c>
      <c r="KN154" t="str">
        <f t="shared" ca="1" si="551"/>
        <v/>
      </c>
      <c r="KO154" t="str">
        <f t="shared" ca="1" si="552"/>
        <v/>
      </c>
      <c r="KP154" t="str">
        <f t="shared" ca="1" si="553"/>
        <v/>
      </c>
      <c r="KQ154" t="str">
        <f t="shared" ca="1" si="565"/>
        <v/>
      </c>
      <c r="KR154" t="str">
        <f t="shared" ca="1" si="587"/>
        <v/>
      </c>
      <c r="KS154" t="str">
        <f t="shared" ca="1" si="587"/>
        <v/>
      </c>
      <c r="KT154" t="str">
        <f t="shared" ca="1" si="587"/>
        <v/>
      </c>
      <c r="KU154" t="str">
        <f ca="1">_xlfn.IFNA(IF(INDEX('Tabela kolorów'!$A$1:$AP$42,MATCH(KR154,'Tabela kolorów'!$A$1:$AP$1,0),MATCH(KS154,'Tabela kolorów'!$A$1:$A$42,0))=1,"+","-"),"")</f>
        <v/>
      </c>
      <c r="KV154" s="1" t="str">
        <f ca="1">_xlfn.IFNA(IF(INDEX('Tabela kolorów'!$A$1:$AP$42,MATCH(KR154,'Tabela kolorów'!$A$1:$AP$1,0),MATCH(KT154,'Tabela kolorów'!$A$1:$A$42,0))=1,"+","-"),"")</f>
        <v/>
      </c>
      <c r="KW154" s="1" t="str">
        <f ca="1">_xlfn.IFNA(IF(INDEX('Tabela kolorów'!$A$1:$AP$42,MATCH(KS154,'Tabela kolorów'!$A$1:$AP$1,0),MATCH(KT154,'Tabela kolorów'!$A$1:$A$42,0))=1,"+","-"),"")</f>
        <v/>
      </c>
      <c r="KX154" t="str">
        <f t="shared" ca="1" si="580"/>
        <v/>
      </c>
      <c r="KY154" t="str">
        <f t="shared" ca="1" si="554"/>
        <v/>
      </c>
      <c r="KZ154" t="str">
        <f t="shared" ca="1" si="555"/>
        <v/>
      </c>
    </row>
    <row r="155" spans="12:312" x14ac:dyDescent="0.3">
      <c r="L155" s="679">
        <v>1</v>
      </c>
      <c r="M155" s="677" t="str" cm="1">
        <f t="array" aca="1" ref="M155" ca="1">IFERROR(OFFSET('Wybór ubrań'!H3,0,MATCH(L$154&amp;VLOOKUP($M$4,Lista[],5,FALSE),'Wybór ubrań'!I1:EV1,0),HLOOKUP(L154&amp;VLOOKUP($M$4,Lista[],5,FALSE),'Wybór ubrań'!H84:EV85,2,FALSE)),"")</f>
        <v/>
      </c>
      <c r="N155" s="672" t="str">
        <f ca="1">_xlfn.IFNA(IF(VLOOKUP($M155,Tabela1[#All],6,FALSE)&lt;&gt;0,VLOOKUP($M155,Tabela1[#All],6,FALSE),""),"")</f>
        <v/>
      </c>
      <c r="O155" s="672" t="str">
        <f ca="1">_xlfn.IFNA(IF(VLOOKUP($M155,Tabela1[#All],7,FALSE)&lt;&gt;0,VLOOKUP($M155,Tabela1[#All],7,FALSE),""),"")</f>
        <v/>
      </c>
      <c r="P155" s="672" t="str">
        <f ca="1">_xlfn.IFNA(IF(VLOOKUP($M155,Tabela1[#All],8,FALSE)&lt;&gt;0,VLOOKUP($M155,Tabela1[#All],8,FALSE),""),"")</f>
        <v/>
      </c>
      <c r="Q155" s="684" t="str">
        <f ca="1">_xlfn.IFNA(IF(VLOOKUP($M155,Tabela1[#All],10,FALSE)&lt;&gt;"0",VLOOKUP($M155,Tabela1[#All],10,FALSE),""),"")</f>
        <v/>
      </c>
      <c r="R155" s="686" t="str">
        <f t="shared" ca="1" si="566"/>
        <v/>
      </c>
      <c r="S155" s="672" t="str">
        <f t="shared" ca="1" si="567"/>
        <v/>
      </c>
      <c r="T155" s="672" t="str">
        <f t="shared" ca="1" si="568"/>
        <v/>
      </c>
      <c r="U155" s="672" t="str">
        <f t="shared" ca="1" si="569"/>
        <v/>
      </c>
      <c r="V155" s="672" t="str">
        <f t="shared" ca="1" si="570"/>
        <v/>
      </c>
      <c r="W155" s="672" t="str">
        <f t="shared" ca="1" si="571"/>
        <v/>
      </c>
      <c r="X155" s="687" t="str">
        <f t="shared" ca="1" si="572"/>
        <v/>
      </c>
      <c r="Y155" s="686" t="str">
        <f t="shared" ca="1" si="578"/>
        <v/>
      </c>
      <c r="Z155" s="672" t="str">
        <f t="shared" ca="1" si="588"/>
        <v/>
      </c>
      <c r="AA155" s="672" t="str">
        <f t="shared" ca="1" si="588"/>
        <v/>
      </c>
      <c r="AB155" s="679" t="str">
        <f t="shared" ca="1" si="588"/>
        <v/>
      </c>
      <c r="AC155" s="685" t="str">
        <f ca="1">_xlfn.IFNA(IF(INDEX('Tabela kolorów'!$A$1:$AP$42,MATCH(Z155,'Tabela kolorów'!$A$1:$AP$1,0),MATCH(AA155,'Tabela kolorów'!$A$1:$A$42,0))=1,"+","-"),"")</f>
        <v/>
      </c>
      <c r="AD155" s="10" t="str">
        <f ca="1">_xlfn.IFNA(IF(INDEX('Tabela kolorów'!$A$1:$AP$42,MATCH(Z155,'Tabela kolorów'!$A$1:$AP$1,0),MATCH(AB155,'Tabela kolorów'!$A$1:$A$42,0))=1,"+","-"),"")</f>
        <v/>
      </c>
      <c r="AE155" s="10" t="str">
        <f ca="1">_xlfn.IFNA(IF(INDEX('Tabela kolorów'!$A$1:$AP$42,MATCH(AA155,'Tabela kolorów'!$A$1:$AP$1,0),MATCH(AB155,'Tabela kolorów'!$A$1:$A$42,0))=1,"+","-"),"")</f>
        <v/>
      </c>
      <c r="AF155" s="679" t="str">
        <f t="shared" ca="1" si="579"/>
        <v/>
      </c>
      <c r="AG155" s="688" t="str">
        <f t="shared" ca="1" si="573"/>
        <v/>
      </c>
      <c r="AH155" s="701" t="str">
        <f t="shared" ca="1" si="574"/>
        <v/>
      </c>
      <c r="BG155" s="392"/>
      <c r="BH155">
        <v>3</v>
      </c>
      <c r="BI155" t="str">
        <f t="shared" ca="1" si="589"/>
        <v/>
      </c>
      <c r="BJ155" t="str">
        <f ca="1">_xlfn.IFNA(IF(VLOOKUP($BI155,Tabela1[#All],6,FALSE)&lt;&gt;0,VLOOKUP($BI155,Tabela1[#All],6,FALSE),""),"")</f>
        <v/>
      </c>
      <c r="BK155" t="str">
        <f ca="1">_xlfn.IFNA(IF(VLOOKUP($BI155,Tabela1[#All],7,FALSE)&lt;&gt;0,VLOOKUP($BI155,Tabela1[#All],7,FALSE),""),"")</f>
        <v/>
      </c>
      <c r="BL155" t="str">
        <f ca="1">_xlfn.IFNA(IF(VLOOKUP($BI155,Tabela1[#All],8,FALSE)&lt;&gt;0,VLOOKUP($BI155,Tabela1[#All],8,FALSE),""),"")</f>
        <v/>
      </c>
      <c r="BM155" t="str">
        <f ca="1">_xlfn.IFNA(IF(VLOOKUP($BI155,Tabela1[#All],10,FALSE)&lt;&gt;"0",VLOOKUP($BI155,Tabela1[#All],10,FALSE),""),"")</f>
        <v/>
      </c>
      <c r="BN155" t="str">
        <f t="shared" ca="1" si="505"/>
        <v/>
      </c>
      <c r="BO155" t="str">
        <f t="shared" ca="1" si="506"/>
        <v/>
      </c>
      <c r="BP155" t="str">
        <f t="shared" ca="1" si="507"/>
        <v/>
      </c>
      <c r="BQ155" t="str">
        <f t="shared" ca="1" si="508"/>
        <v/>
      </c>
      <c r="BR155" t="str">
        <f t="shared" ca="1" si="509"/>
        <v/>
      </c>
      <c r="BS155" t="str">
        <f t="shared" ca="1" si="510"/>
        <v/>
      </c>
      <c r="BT155" t="str">
        <f t="shared" ca="1" si="511"/>
        <v/>
      </c>
      <c r="BU155" t="str">
        <f t="shared" ca="1" si="556"/>
        <v/>
      </c>
      <c r="BV155" t="str">
        <f t="shared" ca="1" si="582"/>
        <v/>
      </c>
      <c r="BW155" t="str">
        <f t="shared" ca="1" si="582"/>
        <v/>
      </c>
      <c r="BX155" t="str">
        <f t="shared" ca="1" si="582"/>
        <v/>
      </c>
      <c r="BY155" t="str">
        <f ca="1">_xlfn.IFNA(IF(INDEX('Tabela kolorów'!$A$1:$AP$42,MATCH(BV155,'Tabela kolorów'!$A$1:$AP$1,0),MATCH(BW155,'Tabela kolorów'!$A$1:$A$42,0))=1,"+","-"),"")</f>
        <v/>
      </c>
      <c r="BZ155" s="1" t="str">
        <f ca="1">_xlfn.IFNA(IF(INDEX('Tabela kolorów'!$A$1:$AP$42,MATCH(BV155,'Tabela kolorów'!$A$1:$AP$1,0),MATCH(BX155,'Tabela kolorów'!$A$1:$A$42,0))=1,"+","-"),"")</f>
        <v/>
      </c>
      <c r="CA155" s="1" t="str">
        <f ca="1">_xlfn.IFNA(IF(INDEX('Tabela kolorów'!$A$1:$AP$42,MATCH(BW155,'Tabela kolorów'!$A$1:$AP$1,0),MATCH(BX155,'Tabela kolorów'!$A$1:$A$42,0))=1,"+","-"),"")</f>
        <v/>
      </c>
      <c r="CB155" t="str">
        <f t="shared" ca="1" si="557"/>
        <v/>
      </c>
      <c r="CC155" t="str">
        <f t="shared" ca="1" si="512"/>
        <v/>
      </c>
      <c r="CD155" t="str">
        <f t="shared" ca="1" si="513"/>
        <v/>
      </c>
      <c r="DB155">
        <v>3</v>
      </c>
      <c r="DC155" t="str">
        <f t="shared" ca="1" si="590"/>
        <v/>
      </c>
      <c r="DD155" t="str">
        <f ca="1">_xlfn.IFNA(IF(VLOOKUP($DC155,Tabela1[#All],6,FALSE)&lt;&gt;0,VLOOKUP($DC155,Tabela1[#All],6,FALSE),""),"")</f>
        <v/>
      </c>
      <c r="DE155" t="str">
        <f ca="1">_xlfn.IFNA(IF(VLOOKUP($DC155,Tabela1[#All],7,FALSE)&lt;&gt;0,VLOOKUP($DC155,Tabela1[#All],7,FALSE),""),"")</f>
        <v/>
      </c>
      <c r="DF155" t="str">
        <f ca="1">_xlfn.IFNA(IF(VLOOKUP($DC155,Tabela1[#All],8,FALSE)&lt;&gt;0,VLOOKUP($DC155,Tabela1[#All],8,FALSE),""),"")</f>
        <v/>
      </c>
      <c r="DG155" t="str">
        <f ca="1">_xlfn.IFNA(IF(VLOOKUP($DC155,Tabela1[#All],10,FALSE)&lt;&gt;"0",VLOOKUP($DC155,Tabela1[#All],10,FALSE),""),"")</f>
        <v/>
      </c>
      <c r="DH155" t="str">
        <f t="shared" ca="1" si="514"/>
        <v/>
      </c>
      <c r="DI155" t="str">
        <f t="shared" ca="1" si="515"/>
        <v/>
      </c>
      <c r="DJ155" t="str">
        <f t="shared" ca="1" si="516"/>
        <v/>
      </c>
      <c r="DK155" t="str">
        <f t="shared" ca="1" si="517"/>
        <v/>
      </c>
      <c r="DL155" t="str">
        <f t="shared" ca="1" si="518"/>
        <v/>
      </c>
      <c r="DM155" t="str">
        <f t="shared" ca="1" si="519"/>
        <v/>
      </c>
      <c r="DN155" t="str">
        <f t="shared" ca="1" si="520"/>
        <v/>
      </c>
      <c r="DO155" t="str">
        <f t="shared" ca="1" si="581"/>
        <v/>
      </c>
      <c r="DP155" t="str">
        <f t="shared" ca="1" si="583"/>
        <v/>
      </c>
      <c r="DQ155" t="str">
        <f t="shared" ca="1" si="583"/>
        <v/>
      </c>
      <c r="DR155" t="str">
        <f t="shared" ca="1" si="583"/>
        <v/>
      </c>
      <c r="DS155" t="str">
        <f ca="1">_xlfn.IFNA(IF(INDEX('Tabela kolorów'!$A$1:$AP$42,MATCH(DP155,'Tabela kolorów'!$A$1:$AP$1,0),MATCH(DQ155,'Tabela kolorów'!$A$1:$A$42,0))=1,"+","-"),"")</f>
        <v/>
      </c>
      <c r="DT155" s="1" t="str">
        <f ca="1">_xlfn.IFNA(IF(INDEX('Tabela kolorów'!$A$1:$AP$42,MATCH(DP155,'Tabela kolorów'!$A$1:$AP$1,0),MATCH(DR155,'Tabela kolorów'!$A$1:$A$42,0))=1,"+","-"),"")</f>
        <v/>
      </c>
      <c r="DU155" s="1" t="str">
        <f ca="1">_xlfn.IFNA(IF(INDEX('Tabela kolorów'!$A$1:$AP$42,MATCH(DQ155,'Tabela kolorów'!$A$1:$AP$1,0),MATCH(DR155,'Tabela kolorów'!$A$1:$A$42,0))=1,"+","-"),"")</f>
        <v/>
      </c>
      <c r="DV155" t="str">
        <f t="shared" ca="1" si="558"/>
        <v/>
      </c>
      <c r="DW155" t="str">
        <f t="shared" ca="1" si="521"/>
        <v/>
      </c>
      <c r="DX155" t="str">
        <f t="shared" ca="1" si="522"/>
        <v/>
      </c>
      <c r="EV155">
        <v>3</v>
      </c>
      <c r="EW155" t="str">
        <f t="shared" ca="1" si="591"/>
        <v/>
      </c>
      <c r="EX155" t="str">
        <f ca="1">_xlfn.IFNA(IF(VLOOKUP($EW155,Tabela1[#All],6,FALSE)&lt;&gt;0,VLOOKUP($EW155,Tabela1[#All],6,FALSE),""),"")</f>
        <v/>
      </c>
      <c r="EY155" t="str">
        <f ca="1">_xlfn.IFNA(IF(VLOOKUP($EW155,Tabela1[#All],7,FALSE)&lt;&gt;0,VLOOKUP($EW155,Tabela1[#All],7,FALSE),""),"")</f>
        <v/>
      </c>
      <c r="EZ155" t="str">
        <f ca="1">_xlfn.IFNA(IF(VLOOKUP($EW155,Tabela1[#All],8,FALSE)&lt;&gt;0,VLOOKUP($EW155,Tabela1[#All],8,FALSE),""),"")</f>
        <v/>
      </c>
      <c r="FA155" t="str">
        <f ca="1">_xlfn.IFNA(IF(VLOOKUP($EW155,Tabela1[#All],10,FALSE)&lt;&gt;"0",VLOOKUP($EW155,Tabela1[#All],10,FALSE),""),"")</f>
        <v/>
      </c>
      <c r="FB155" t="str">
        <f t="shared" ca="1" si="523"/>
        <v/>
      </c>
      <c r="FC155" t="str">
        <f t="shared" ca="1" si="524"/>
        <v/>
      </c>
      <c r="FD155" t="str">
        <f t="shared" ca="1" si="525"/>
        <v/>
      </c>
      <c r="FE155" t="str">
        <f t="shared" ca="1" si="526"/>
        <v/>
      </c>
      <c r="FF155" t="str">
        <f t="shared" ca="1" si="527"/>
        <v/>
      </c>
      <c r="FG155" t="str">
        <f t="shared" ca="1" si="528"/>
        <v/>
      </c>
      <c r="FH155" t="str">
        <f t="shared" ca="1" si="529"/>
        <v/>
      </c>
      <c r="FI155" t="str">
        <f t="shared" ca="1" si="559"/>
        <v/>
      </c>
      <c r="FJ155" t="str">
        <f t="shared" ca="1" si="584"/>
        <v/>
      </c>
      <c r="FK155" t="str">
        <f t="shared" ca="1" si="584"/>
        <v/>
      </c>
      <c r="FL155" t="str">
        <f t="shared" ca="1" si="584"/>
        <v/>
      </c>
      <c r="FM155" t="str">
        <f ca="1">_xlfn.IFNA(IF(INDEX('Tabela kolorów'!$A$1:$AP$42,MATCH(FJ155,'Tabela kolorów'!$A$1:$AP$1,0),MATCH(FK155,'Tabela kolorów'!$A$1:$A$42,0))=1,"+","-"),"")</f>
        <v/>
      </c>
      <c r="FN155" s="1" t="str">
        <f ca="1">_xlfn.IFNA(IF(INDEX('Tabela kolorów'!$A$1:$AP$42,MATCH(FJ155,'Tabela kolorów'!$A$1:$AP$1,0),MATCH(FL155,'Tabela kolorów'!$A$1:$A$42,0))=1,"+","-"),"")</f>
        <v/>
      </c>
      <c r="FO155" s="1" t="str">
        <f ca="1">_xlfn.IFNA(IF(INDEX('Tabela kolorów'!$A$1:$AP$42,MATCH(FK155,'Tabela kolorów'!$A$1:$AP$1,0),MATCH(FL155,'Tabela kolorów'!$A$1:$A$42,0))=1,"+","-"),"")</f>
        <v/>
      </c>
      <c r="FP155" t="str">
        <f t="shared" ca="1" si="575"/>
        <v/>
      </c>
      <c r="FQ155" t="str">
        <f t="shared" ca="1" si="530"/>
        <v/>
      </c>
      <c r="FR155" t="str">
        <f t="shared" ca="1" si="531"/>
        <v/>
      </c>
      <c r="GP155">
        <v>3</v>
      </c>
      <c r="GQ155" t="str">
        <f t="shared" ca="1" si="592"/>
        <v/>
      </c>
      <c r="GR155" t="str">
        <f ca="1">_xlfn.IFNA(IF(VLOOKUP($GQ155,Tabela1[#All],6,FALSE)&lt;&gt;0,VLOOKUP($GQ155,Tabela1[#All],6,FALSE),""),"")</f>
        <v/>
      </c>
      <c r="GS155" t="str">
        <f ca="1">_xlfn.IFNA(IF(VLOOKUP($GQ155,Tabela1[#All],7,FALSE)&lt;&gt;0,VLOOKUP($GQ155,Tabela1[#All],7,FALSE),""),"")</f>
        <v/>
      </c>
      <c r="GT155" t="str">
        <f ca="1">_xlfn.IFNA(IF(VLOOKUP($GQ155,Tabela1[#All],8,FALSE)&lt;&gt;0,VLOOKUP($GQ155,Tabela1[#All],8,FALSE),""),"")</f>
        <v/>
      </c>
      <c r="GU155" t="str">
        <f ca="1">_xlfn.IFNA(IF(VLOOKUP($GQ155,Tabela1[#All],10,FALSE)&lt;&gt;"0",VLOOKUP($GQ155,Tabela1[#All],10,FALSE),""),"")</f>
        <v/>
      </c>
      <c r="GV155" t="str">
        <f t="shared" ca="1" si="532"/>
        <v/>
      </c>
      <c r="GW155" t="str">
        <f t="shared" ca="1" si="533"/>
        <v/>
      </c>
      <c r="GX155" t="str">
        <f t="shared" ca="1" si="534"/>
        <v/>
      </c>
      <c r="GY155" t="str">
        <f t="shared" ca="1" si="535"/>
        <v/>
      </c>
      <c r="GZ155" t="str">
        <f t="shared" ca="1" si="536"/>
        <v/>
      </c>
      <c r="HA155" t="str">
        <f t="shared" ca="1" si="537"/>
        <v/>
      </c>
      <c r="HB155" t="str">
        <f t="shared" ca="1" si="538"/>
        <v/>
      </c>
      <c r="HC155" t="str">
        <f t="shared" ca="1" si="560"/>
        <v/>
      </c>
      <c r="HD155" t="str">
        <f t="shared" ca="1" si="585"/>
        <v/>
      </c>
      <c r="HE155" t="str">
        <f t="shared" ca="1" si="585"/>
        <v/>
      </c>
      <c r="HF155" t="str">
        <f t="shared" ca="1" si="585"/>
        <v/>
      </c>
      <c r="HG155" t="str">
        <f ca="1">_xlfn.IFNA(IF(INDEX('Tabela kolorów'!$A$1:$AP$42,MATCH(HD155,'Tabela kolorów'!$A$1:$AP$1,0),MATCH(HE155,'Tabela kolorów'!$A$1:$A$42,0))=1,"+","-"),"")</f>
        <v/>
      </c>
      <c r="HH155" s="1" t="str">
        <f ca="1">_xlfn.IFNA(IF(INDEX('Tabela kolorów'!$A$1:$AP$42,MATCH(HD155,'Tabela kolorów'!$A$1:$AP$1,0),MATCH(HF155,'Tabela kolorów'!$A$1:$A$42,0))=1,"+","-"),"")</f>
        <v/>
      </c>
      <c r="HI155" s="1" t="str">
        <f ca="1">_xlfn.IFNA(IF(INDEX('Tabela kolorów'!$A$1:$AP$42,MATCH(HE155,'Tabela kolorów'!$A$1:$AP$1,0),MATCH(HF155,'Tabela kolorów'!$A$1:$A$42,0))=1,"+","-"),"")</f>
        <v/>
      </c>
      <c r="HJ155" t="str">
        <f t="shared" ca="1" si="576"/>
        <v/>
      </c>
      <c r="HK155" t="str">
        <f t="shared" ca="1" si="539"/>
        <v/>
      </c>
      <c r="HL155" t="str">
        <f t="shared" ca="1" si="540"/>
        <v/>
      </c>
      <c r="IJ155">
        <v>3</v>
      </c>
      <c r="IK155" t="str">
        <f t="shared" ca="1" si="593"/>
        <v/>
      </c>
      <c r="IL155" t="str">
        <f ca="1">_xlfn.IFNA(IF(VLOOKUP($IK155,Tabela1[#All],6,FALSE)&lt;&gt;0,VLOOKUP($IK155,Tabela1[#All],6,FALSE),""),"")</f>
        <v/>
      </c>
      <c r="IM155" t="str">
        <f ca="1">_xlfn.IFNA(IF(VLOOKUP($IK155,Tabela1[#All],7,FALSE)&lt;&gt;0,VLOOKUP($IK155,Tabela1[#All],7,FALSE),""),"")</f>
        <v/>
      </c>
      <c r="IN155" t="str">
        <f ca="1">_xlfn.IFNA(IF(VLOOKUP($IK155,Tabela1[#All],8,FALSE)&lt;&gt;0,VLOOKUP($IK155,Tabela1[#All],8,FALSE),""),"")</f>
        <v/>
      </c>
      <c r="IO155" t="str">
        <f ca="1">_xlfn.IFNA(IF(VLOOKUP($IK155,Tabela1[#All],10,FALSE)&lt;&gt;"0",VLOOKUP($IK155,Tabela1[#All],10,FALSE),""),"")</f>
        <v/>
      </c>
      <c r="IP155" t="str">
        <f t="shared" ca="1" si="541"/>
        <v/>
      </c>
      <c r="IQ155" t="str">
        <f t="shared" ca="1" si="542"/>
        <v/>
      </c>
      <c r="IR155" t="str">
        <f t="shared" ca="1" si="543"/>
        <v/>
      </c>
      <c r="IS155" t="str">
        <f t="shared" ca="1" si="544"/>
        <v/>
      </c>
      <c r="IT155" t="str">
        <f t="shared" ca="1" si="545"/>
        <v/>
      </c>
      <c r="IU155" t="str">
        <f t="shared" ca="1" si="546"/>
        <v/>
      </c>
      <c r="IV155" t="str">
        <f t="shared" ca="1" si="547"/>
        <v/>
      </c>
      <c r="IW155" t="str">
        <f t="shared" ca="1" si="561"/>
        <v/>
      </c>
      <c r="IX155" t="str">
        <f t="shared" ca="1" si="586"/>
        <v/>
      </c>
      <c r="IY155" t="str">
        <f t="shared" ca="1" si="586"/>
        <v/>
      </c>
      <c r="IZ155" t="str">
        <f t="shared" ca="1" si="586"/>
        <v/>
      </c>
      <c r="JA155" t="str">
        <f ca="1">_xlfn.IFNA(IF(INDEX('Tabela kolorów'!$A$1:$AP$42,MATCH(IX155,'Tabela kolorów'!$A$1:$AP$1,0),MATCH(IY155,'Tabela kolorów'!$A$1:$A$42,0))=1,"+","-"),"")</f>
        <v/>
      </c>
      <c r="JB155" s="1" t="str">
        <f ca="1">_xlfn.IFNA(IF(INDEX('Tabela kolorów'!$A$1:$AP$42,MATCH(IX155,'Tabela kolorów'!$A$1:$AP$1,0),MATCH(IZ155,'Tabela kolorów'!$A$1:$A$42,0))=1,"+","-"),"")</f>
        <v/>
      </c>
      <c r="JC155" s="1" t="str">
        <f ca="1">_xlfn.IFNA(IF(INDEX('Tabela kolorów'!$A$1:$AP$42,MATCH(IY155,'Tabela kolorów'!$A$1:$AP$1,0),MATCH(IZ155,'Tabela kolorów'!$A$1:$A$42,0))=1,"+","-"),"")</f>
        <v/>
      </c>
      <c r="JD155" t="str">
        <f t="shared" ca="1" si="577"/>
        <v/>
      </c>
      <c r="JE155" t="str">
        <f t="shared" ca="1" si="548"/>
        <v/>
      </c>
      <c r="JF155" t="str">
        <f t="shared" ca="1" si="549"/>
        <v/>
      </c>
      <c r="KD155">
        <v>3</v>
      </c>
      <c r="KE155" t="str">
        <f t="shared" ca="1" si="594"/>
        <v/>
      </c>
      <c r="KF155" t="str">
        <f ca="1">_xlfn.IFNA(IF(VLOOKUP($KE155,Tabela1[#All],6,FALSE)&lt;&gt;0,VLOOKUP($KE155,Tabela1[#All],6,FALSE),""),"")</f>
        <v/>
      </c>
      <c r="KG155" t="str">
        <f ca="1">_xlfn.IFNA(IF(VLOOKUP($KE155,Tabela1[#All],7,FALSE)&lt;&gt;0,VLOOKUP($KE155,Tabela1[#All],7,FALSE),""),"")</f>
        <v/>
      </c>
      <c r="KH155" t="str">
        <f ca="1">_xlfn.IFNA(IF(VLOOKUP($KE155,Tabela1[#All],8,FALSE)&lt;&gt;0,VLOOKUP($KE155,Tabela1[#All],8,FALSE),""),"")</f>
        <v/>
      </c>
      <c r="KI155" t="str">
        <f ca="1">_xlfn.IFNA(IF(VLOOKUP($KE155,Tabela1[#All],10,FALSE)&lt;&gt;"0",VLOOKUP($KE155,Tabela1[#All],10,FALSE),""),"")</f>
        <v/>
      </c>
      <c r="KJ155" t="str">
        <f t="shared" ca="1" si="562"/>
        <v/>
      </c>
      <c r="KK155" t="str">
        <f t="shared" ca="1" si="563"/>
        <v/>
      </c>
      <c r="KL155" t="str">
        <f t="shared" ca="1" si="564"/>
        <v/>
      </c>
      <c r="KM155" t="str">
        <f t="shared" ca="1" si="550"/>
        <v/>
      </c>
      <c r="KN155" t="str">
        <f t="shared" ca="1" si="551"/>
        <v/>
      </c>
      <c r="KO155" t="str">
        <f t="shared" ca="1" si="552"/>
        <v/>
      </c>
      <c r="KP155" t="str">
        <f t="shared" ca="1" si="553"/>
        <v/>
      </c>
      <c r="KQ155" t="str">
        <f t="shared" ca="1" si="565"/>
        <v/>
      </c>
      <c r="KR155" t="str">
        <f t="shared" ca="1" si="587"/>
        <v/>
      </c>
      <c r="KS155" t="str">
        <f t="shared" ca="1" si="587"/>
        <v/>
      </c>
      <c r="KT155" t="str">
        <f t="shared" ca="1" si="587"/>
        <v/>
      </c>
      <c r="KU155" t="str">
        <f ca="1">_xlfn.IFNA(IF(INDEX('Tabela kolorów'!$A$1:$AP$42,MATCH(KR155,'Tabela kolorów'!$A$1:$AP$1,0),MATCH(KS155,'Tabela kolorów'!$A$1:$A$42,0))=1,"+","-"),"")</f>
        <v/>
      </c>
      <c r="KV155" s="1" t="str">
        <f ca="1">_xlfn.IFNA(IF(INDEX('Tabela kolorów'!$A$1:$AP$42,MATCH(KR155,'Tabela kolorów'!$A$1:$AP$1,0),MATCH(KT155,'Tabela kolorów'!$A$1:$A$42,0))=1,"+","-"),"")</f>
        <v/>
      </c>
      <c r="KW155" s="1" t="str">
        <f ca="1">_xlfn.IFNA(IF(INDEX('Tabela kolorów'!$A$1:$AP$42,MATCH(KS155,'Tabela kolorów'!$A$1:$AP$1,0),MATCH(KT155,'Tabela kolorów'!$A$1:$A$42,0))=1,"+","-"),"")</f>
        <v/>
      </c>
      <c r="KX155" t="str">
        <f t="shared" ca="1" si="580"/>
        <v/>
      </c>
      <c r="KY155" t="str">
        <f t="shared" ca="1" si="554"/>
        <v/>
      </c>
      <c r="KZ155" t="str">
        <f t="shared" ca="1" si="555"/>
        <v/>
      </c>
    </row>
    <row r="156" spans="12:312" x14ac:dyDescent="0.3">
      <c r="L156" s="679">
        <v>2</v>
      </c>
      <c r="N156" s="672" t="str">
        <f>_xlfn.IFNA(IF(VLOOKUP($M156,Tabela1[#All],6,FALSE)&lt;&gt;0,VLOOKUP($M156,Tabela1[#All],6,FALSE),""),"")</f>
        <v/>
      </c>
      <c r="O156" s="672" t="str">
        <f>_xlfn.IFNA(IF(VLOOKUP($M156,Tabela1[#All],7,FALSE)&lt;&gt;0,VLOOKUP($M156,Tabela1[#All],7,FALSE),""),"")</f>
        <v/>
      </c>
      <c r="P156" s="672" t="str">
        <f>_xlfn.IFNA(IF(VLOOKUP($M156,Tabela1[#All],8,FALSE)&lt;&gt;0,VLOOKUP($M156,Tabela1[#All],8,FALSE),""),"")</f>
        <v/>
      </c>
      <c r="Q156" s="684" t="str">
        <f>_xlfn.IFNA(IF(VLOOKUP($M156,Tabela1[#All],10,FALSE)&lt;&gt;"0",VLOOKUP($M156,Tabela1[#All],10,FALSE),""),"")</f>
        <v/>
      </c>
      <c r="R156" s="686" t="str">
        <f t="shared" si="566"/>
        <v/>
      </c>
      <c r="S156" s="672" t="str">
        <f t="shared" si="567"/>
        <v/>
      </c>
      <c r="T156" s="672" t="str">
        <f t="shared" si="568"/>
        <v/>
      </c>
      <c r="U156" s="672" t="str">
        <f t="shared" si="569"/>
        <v/>
      </c>
      <c r="V156" s="672" t="str">
        <f t="shared" si="570"/>
        <v/>
      </c>
      <c r="W156" s="672" t="str">
        <f t="shared" si="571"/>
        <v/>
      </c>
      <c r="X156" s="687" t="str">
        <f t="shared" si="572"/>
        <v/>
      </c>
      <c r="Y156" s="686" t="str">
        <f t="shared" si="578"/>
        <v/>
      </c>
      <c r="Z156" s="672" t="str">
        <f t="shared" si="588"/>
        <v/>
      </c>
      <c r="AA156" s="672" t="str">
        <f t="shared" si="588"/>
        <v/>
      </c>
      <c r="AB156" s="679" t="str">
        <f t="shared" si="588"/>
        <v/>
      </c>
      <c r="AC156" s="685" t="str">
        <f>_xlfn.IFNA(IF(INDEX('Tabela kolorów'!$A$1:$AP$42,MATCH(Z156,'Tabela kolorów'!$A$1:$AP$1,0),MATCH(AA156,'Tabela kolorów'!$A$1:$A$42,0))=1,"+","-"),"")</f>
        <v/>
      </c>
      <c r="AD156" s="10" t="str">
        <f>_xlfn.IFNA(IF(INDEX('Tabela kolorów'!$A$1:$AP$42,MATCH(Z156,'Tabela kolorów'!$A$1:$AP$1,0),MATCH(AB156,'Tabela kolorów'!$A$1:$A$42,0))=1,"+","-"),"")</f>
        <v/>
      </c>
      <c r="AE156" s="10" t="str">
        <f>_xlfn.IFNA(IF(INDEX('Tabela kolorów'!$A$1:$AP$42,MATCH(AA156,'Tabela kolorów'!$A$1:$AP$1,0),MATCH(AB156,'Tabela kolorów'!$A$1:$A$42,0))=1,"+","-"),"")</f>
        <v/>
      </c>
      <c r="AF156" s="679" t="str">
        <f t="shared" si="579"/>
        <v/>
      </c>
      <c r="AG156" s="688" t="str">
        <f t="shared" si="573"/>
        <v/>
      </c>
      <c r="AH156" s="701" t="str">
        <f t="shared" si="574"/>
        <v/>
      </c>
      <c r="BG156" s="392"/>
      <c r="BH156">
        <v>4</v>
      </c>
      <c r="BI156" t="str">
        <f t="shared" ca="1" si="589"/>
        <v/>
      </c>
      <c r="BJ156" t="str">
        <f ca="1">_xlfn.IFNA(IF(VLOOKUP($BI156,Tabela1[#All],6,FALSE)&lt;&gt;0,VLOOKUP($BI156,Tabela1[#All],6,FALSE),""),"")</f>
        <v/>
      </c>
      <c r="BK156" t="str">
        <f ca="1">_xlfn.IFNA(IF(VLOOKUP($BI156,Tabela1[#All],7,FALSE)&lt;&gt;0,VLOOKUP($BI156,Tabela1[#All],7,FALSE),""),"")</f>
        <v/>
      </c>
      <c r="BL156" t="str">
        <f ca="1">_xlfn.IFNA(IF(VLOOKUP($BI156,Tabela1[#All],8,FALSE)&lt;&gt;0,VLOOKUP($BI156,Tabela1[#All],8,FALSE),""),"")</f>
        <v/>
      </c>
      <c r="BM156" t="str">
        <f ca="1">_xlfn.IFNA(IF(VLOOKUP($BI156,Tabela1[#All],10,FALSE)&lt;&gt;"0",VLOOKUP($BI156,Tabela1[#All],10,FALSE),""),"")</f>
        <v/>
      </c>
      <c r="BN156" t="str">
        <f t="shared" ca="1" si="505"/>
        <v/>
      </c>
      <c r="BO156" t="str">
        <f t="shared" ca="1" si="506"/>
        <v/>
      </c>
      <c r="BP156" t="str">
        <f t="shared" ca="1" si="507"/>
        <v/>
      </c>
      <c r="BQ156" t="str">
        <f t="shared" ca="1" si="508"/>
        <v/>
      </c>
      <c r="BR156" t="str">
        <f t="shared" ca="1" si="509"/>
        <v/>
      </c>
      <c r="BS156" t="str">
        <f t="shared" ca="1" si="510"/>
        <v/>
      </c>
      <c r="BT156" t="str">
        <f t="shared" ca="1" si="511"/>
        <v/>
      </c>
      <c r="BU156" t="str">
        <f t="shared" ca="1" si="556"/>
        <v/>
      </c>
      <c r="BV156" t="str">
        <f t="shared" ca="1" si="582"/>
        <v/>
      </c>
      <c r="BW156" t="str">
        <f t="shared" ca="1" si="582"/>
        <v/>
      </c>
      <c r="BX156" t="str">
        <f t="shared" ca="1" si="582"/>
        <v/>
      </c>
      <c r="BY156" t="str">
        <f ca="1">_xlfn.IFNA(IF(INDEX('Tabela kolorów'!$A$1:$AP$42,MATCH(BV156,'Tabela kolorów'!$A$1:$AP$1,0),MATCH(BW156,'Tabela kolorów'!$A$1:$A$42,0))=1,"+","-"),"")</f>
        <v/>
      </c>
      <c r="BZ156" s="1" t="str">
        <f ca="1">_xlfn.IFNA(IF(INDEX('Tabela kolorów'!$A$1:$AP$42,MATCH(BV156,'Tabela kolorów'!$A$1:$AP$1,0),MATCH(BX156,'Tabela kolorów'!$A$1:$A$42,0))=1,"+","-"),"")</f>
        <v/>
      </c>
      <c r="CA156" s="1" t="str">
        <f ca="1">_xlfn.IFNA(IF(INDEX('Tabela kolorów'!$A$1:$AP$42,MATCH(BW156,'Tabela kolorów'!$A$1:$AP$1,0),MATCH(BX156,'Tabela kolorów'!$A$1:$A$42,0))=1,"+","-"),"")</f>
        <v/>
      </c>
      <c r="CB156" t="str">
        <f t="shared" ca="1" si="557"/>
        <v/>
      </c>
      <c r="CC156" t="str">
        <f t="shared" ca="1" si="512"/>
        <v/>
      </c>
      <c r="CD156" t="str">
        <f t="shared" ca="1" si="513"/>
        <v/>
      </c>
      <c r="DB156">
        <v>4</v>
      </c>
      <c r="DC156" t="str">
        <f t="shared" ca="1" si="590"/>
        <v/>
      </c>
      <c r="DD156" t="str">
        <f ca="1">_xlfn.IFNA(IF(VLOOKUP($DC156,Tabela1[#All],6,FALSE)&lt;&gt;0,VLOOKUP($DC156,Tabela1[#All],6,FALSE),""),"")</f>
        <v/>
      </c>
      <c r="DE156" t="str">
        <f ca="1">_xlfn.IFNA(IF(VLOOKUP($DC156,Tabela1[#All],7,FALSE)&lt;&gt;0,VLOOKUP($DC156,Tabela1[#All],7,FALSE),""),"")</f>
        <v/>
      </c>
      <c r="DF156" t="str">
        <f ca="1">_xlfn.IFNA(IF(VLOOKUP($DC156,Tabela1[#All],8,FALSE)&lt;&gt;0,VLOOKUP($DC156,Tabela1[#All],8,FALSE),""),"")</f>
        <v/>
      </c>
      <c r="DG156" t="str">
        <f ca="1">_xlfn.IFNA(IF(VLOOKUP($DC156,Tabela1[#All],10,FALSE)&lt;&gt;"0",VLOOKUP($DC156,Tabela1[#All],10,FALSE),""),"")</f>
        <v/>
      </c>
      <c r="DH156" t="str">
        <f t="shared" ca="1" si="514"/>
        <v/>
      </c>
      <c r="DI156" t="str">
        <f t="shared" ca="1" si="515"/>
        <v/>
      </c>
      <c r="DJ156" t="str">
        <f t="shared" ca="1" si="516"/>
        <v/>
      </c>
      <c r="DK156" t="str">
        <f t="shared" ca="1" si="517"/>
        <v/>
      </c>
      <c r="DL156" t="str">
        <f t="shared" ca="1" si="518"/>
        <v/>
      </c>
      <c r="DM156" t="str">
        <f t="shared" ca="1" si="519"/>
        <v/>
      </c>
      <c r="DN156" t="str">
        <f t="shared" ca="1" si="520"/>
        <v/>
      </c>
      <c r="DO156" t="str">
        <f t="shared" ca="1" si="581"/>
        <v/>
      </c>
      <c r="DP156" t="str">
        <f t="shared" ca="1" si="583"/>
        <v/>
      </c>
      <c r="DQ156" t="str">
        <f t="shared" ca="1" si="583"/>
        <v/>
      </c>
      <c r="DR156" t="str">
        <f t="shared" ca="1" si="583"/>
        <v/>
      </c>
      <c r="DS156" t="str">
        <f ca="1">_xlfn.IFNA(IF(INDEX('Tabela kolorów'!$A$1:$AP$42,MATCH(DP156,'Tabela kolorów'!$A$1:$AP$1,0),MATCH(DQ156,'Tabela kolorów'!$A$1:$A$42,0))=1,"+","-"),"")</f>
        <v/>
      </c>
      <c r="DT156" s="1" t="str">
        <f ca="1">_xlfn.IFNA(IF(INDEX('Tabela kolorów'!$A$1:$AP$42,MATCH(DP156,'Tabela kolorów'!$A$1:$AP$1,0),MATCH(DR156,'Tabela kolorów'!$A$1:$A$42,0))=1,"+","-"),"")</f>
        <v/>
      </c>
      <c r="DU156" s="1" t="str">
        <f ca="1">_xlfn.IFNA(IF(INDEX('Tabela kolorów'!$A$1:$AP$42,MATCH(DQ156,'Tabela kolorów'!$A$1:$AP$1,0),MATCH(DR156,'Tabela kolorów'!$A$1:$A$42,0))=1,"+","-"),"")</f>
        <v/>
      </c>
      <c r="DV156" t="str">
        <f t="shared" ca="1" si="558"/>
        <v/>
      </c>
      <c r="DW156" t="str">
        <f t="shared" ca="1" si="521"/>
        <v/>
      </c>
      <c r="DX156" t="str">
        <f t="shared" ca="1" si="522"/>
        <v/>
      </c>
      <c r="EV156">
        <v>4</v>
      </c>
      <c r="EW156" t="str">
        <f t="shared" ca="1" si="591"/>
        <v/>
      </c>
      <c r="EX156" t="str">
        <f ca="1">_xlfn.IFNA(IF(VLOOKUP($EW156,Tabela1[#All],6,FALSE)&lt;&gt;0,VLOOKUP($EW156,Tabela1[#All],6,FALSE),""),"")</f>
        <v/>
      </c>
      <c r="EY156" t="str">
        <f ca="1">_xlfn.IFNA(IF(VLOOKUP($EW156,Tabela1[#All],7,FALSE)&lt;&gt;0,VLOOKUP($EW156,Tabela1[#All],7,FALSE),""),"")</f>
        <v/>
      </c>
      <c r="EZ156" t="str">
        <f ca="1">_xlfn.IFNA(IF(VLOOKUP($EW156,Tabela1[#All],8,FALSE)&lt;&gt;0,VLOOKUP($EW156,Tabela1[#All],8,FALSE),""),"")</f>
        <v/>
      </c>
      <c r="FA156" t="str">
        <f ca="1">_xlfn.IFNA(IF(VLOOKUP($EW156,Tabela1[#All],10,FALSE)&lt;&gt;"0",VLOOKUP($EW156,Tabela1[#All],10,FALSE),""),"")</f>
        <v/>
      </c>
      <c r="FB156" t="str">
        <f t="shared" ca="1" si="523"/>
        <v/>
      </c>
      <c r="FC156" t="str">
        <f t="shared" ca="1" si="524"/>
        <v/>
      </c>
      <c r="FD156" t="str">
        <f t="shared" ca="1" si="525"/>
        <v/>
      </c>
      <c r="FE156" t="str">
        <f t="shared" ca="1" si="526"/>
        <v/>
      </c>
      <c r="FF156" t="str">
        <f t="shared" ca="1" si="527"/>
        <v/>
      </c>
      <c r="FG156" t="str">
        <f t="shared" ca="1" si="528"/>
        <v/>
      </c>
      <c r="FH156" t="str">
        <f t="shared" ca="1" si="529"/>
        <v/>
      </c>
      <c r="FI156" t="str">
        <f t="shared" ca="1" si="559"/>
        <v/>
      </c>
      <c r="FJ156" t="str">
        <f t="shared" ca="1" si="584"/>
        <v/>
      </c>
      <c r="FK156" t="str">
        <f t="shared" ca="1" si="584"/>
        <v/>
      </c>
      <c r="FL156" t="str">
        <f t="shared" ca="1" si="584"/>
        <v/>
      </c>
      <c r="FM156" t="str">
        <f ca="1">_xlfn.IFNA(IF(INDEX('Tabela kolorów'!$A$1:$AP$42,MATCH(FJ156,'Tabela kolorów'!$A$1:$AP$1,0),MATCH(FK156,'Tabela kolorów'!$A$1:$A$42,0))=1,"+","-"),"")</f>
        <v/>
      </c>
      <c r="FN156" s="1" t="str">
        <f ca="1">_xlfn.IFNA(IF(INDEX('Tabela kolorów'!$A$1:$AP$42,MATCH(FJ156,'Tabela kolorów'!$A$1:$AP$1,0),MATCH(FL156,'Tabela kolorów'!$A$1:$A$42,0))=1,"+","-"),"")</f>
        <v/>
      </c>
      <c r="FO156" s="1" t="str">
        <f ca="1">_xlfn.IFNA(IF(INDEX('Tabela kolorów'!$A$1:$AP$42,MATCH(FK156,'Tabela kolorów'!$A$1:$AP$1,0),MATCH(FL156,'Tabela kolorów'!$A$1:$A$42,0))=1,"+","-"),"")</f>
        <v/>
      </c>
      <c r="FP156" t="str">
        <f t="shared" ca="1" si="575"/>
        <v/>
      </c>
      <c r="FQ156" t="str">
        <f t="shared" ca="1" si="530"/>
        <v/>
      </c>
      <c r="FR156" t="str">
        <f t="shared" ca="1" si="531"/>
        <v/>
      </c>
      <c r="GP156">
        <v>4</v>
      </c>
      <c r="GQ156" t="str">
        <f t="shared" ca="1" si="592"/>
        <v/>
      </c>
      <c r="GR156" t="str">
        <f ca="1">_xlfn.IFNA(IF(VLOOKUP($GQ156,Tabela1[#All],6,FALSE)&lt;&gt;0,VLOOKUP($GQ156,Tabela1[#All],6,FALSE),""),"")</f>
        <v/>
      </c>
      <c r="GS156" t="str">
        <f ca="1">_xlfn.IFNA(IF(VLOOKUP($GQ156,Tabela1[#All],7,FALSE)&lt;&gt;0,VLOOKUP($GQ156,Tabela1[#All],7,FALSE),""),"")</f>
        <v/>
      </c>
      <c r="GT156" t="str">
        <f ca="1">_xlfn.IFNA(IF(VLOOKUP($GQ156,Tabela1[#All],8,FALSE)&lt;&gt;0,VLOOKUP($GQ156,Tabela1[#All],8,FALSE),""),"")</f>
        <v/>
      </c>
      <c r="GU156" t="str">
        <f ca="1">_xlfn.IFNA(IF(VLOOKUP($GQ156,Tabela1[#All],10,FALSE)&lt;&gt;"0",VLOOKUP($GQ156,Tabela1[#All],10,FALSE),""),"")</f>
        <v/>
      </c>
      <c r="GV156" t="str">
        <f t="shared" ca="1" si="532"/>
        <v/>
      </c>
      <c r="GW156" t="str">
        <f t="shared" ca="1" si="533"/>
        <v/>
      </c>
      <c r="GX156" t="str">
        <f t="shared" ca="1" si="534"/>
        <v/>
      </c>
      <c r="GY156" t="str">
        <f t="shared" ca="1" si="535"/>
        <v/>
      </c>
      <c r="GZ156" t="str">
        <f t="shared" ca="1" si="536"/>
        <v/>
      </c>
      <c r="HA156" t="str">
        <f t="shared" ca="1" si="537"/>
        <v/>
      </c>
      <c r="HB156" t="str">
        <f t="shared" ca="1" si="538"/>
        <v/>
      </c>
      <c r="HC156" t="str">
        <f t="shared" ca="1" si="560"/>
        <v/>
      </c>
      <c r="HD156" t="str">
        <f t="shared" ca="1" si="585"/>
        <v/>
      </c>
      <c r="HE156" t="str">
        <f t="shared" ca="1" si="585"/>
        <v/>
      </c>
      <c r="HF156" t="str">
        <f t="shared" ca="1" si="585"/>
        <v/>
      </c>
      <c r="HG156" t="str">
        <f ca="1">_xlfn.IFNA(IF(INDEX('Tabela kolorów'!$A$1:$AP$42,MATCH(HD156,'Tabela kolorów'!$A$1:$AP$1,0),MATCH(HE156,'Tabela kolorów'!$A$1:$A$42,0))=1,"+","-"),"")</f>
        <v/>
      </c>
      <c r="HH156" s="1" t="str">
        <f ca="1">_xlfn.IFNA(IF(INDEX('Tabela kolorów'!$A$1:$AP$42,MATCH(HD156,'Tabela kolorów'!$A$1:$AP$1,0),MATCH(HF156,'Tabela kolorów'!$A$1:$A$42,0))=1,"+","-"),"")</f>
        <v/>
      </c>
      <c r="HI156" s="1" t="str">
        <f ca="1">_xlfn.IFNA(IF(INDEX('Tabela kolorów'!$A$1:$AP$42,MATCH(HE156,'Tabela kolorów'!$A$1:$AP$1,0),MATCH(HF156,'Tabela kolorów'!$A$1:$A$42,0))=1,"+","-"),"")</f>
        <v/>
      </c>
      <c r="HJ156" t="str">
        <f t="shared" ca="1" si="576"/>
        <v/>
      </c>
      <c r="HK156" t="str">
        <f t="shared" ca="1" si="539"/>
        <v/>
      </c>
      <c r="HL156" t="str">
        <f t="shared" ca="1" si="540"/>
        <v/>
      </c>
      <c r="IJ156">
        <v>4</v>
      </c>
      <c r="IK156" t="str">
        <f t="shared" ca="1" si="593"/>
        <v/>
      </c>
      <c r="IL156" t="str">
        <f ca="1">_xlfn.IFNA(IF(VLOOKUP($IK156,Tabela1[#All],6,FALSE)&lt;&gt;0,VLOOKUP($IK156,Tabela1[#All],6,FALSE),""),"")</f>
        <v/>
      </c>
      <c r="IM156" t="str">
        <f ca="1">_xlfn.IFNA(IF(VLOOKUP($IK156,Tabela1[#All],7,FALSE)&lt;&gt;0,VLOOKUP($IK156,Tabela1[#All],7,FALSE),""),"")</f>
        <v/>
      </c>
      <c r="IN156" t="str">
        <f ca="1">_xlfn.IFNA(IF(VLOOKUP($IK156,Tabela1[#All],8,FALSE)&lt;&gt;0,VLOOKUP($IK156,Tabela1[#All],8,FALSE),""),"")</f>
        <v/>
      </c>
      <c r="IO156" t="str">
        <f ca="1">_xlfn.IFNA(IF(VLOOKUP($IK156,Tabela1[#All],10,FALSE)&lt;&gt;"0",VLOOKUP($IK156,Tabela1[#All],10,FALSE),""),"")</f>
        <v/>
      </c>
      <c r="IP156" t="str">
        <f t="shared" ca="1" si="541"/>
        <v/>
      </c>
      <c r="IQ156" t="str">
        <f t="shared" ca="1" si="542"/>
        <v/>
      </c>
      <c r="IR156" t="str">
        <f t="shared" ca="1" si="543"/>
        <v/>
      </c>
      <c r="IS156" t="str">
        <f t="shared" ca="1" si="544"/>
        <v/>
      </c>
      <c r="IT156" t="str">
        <f t="shared" ca="1" si="545"/>
        <v/>
      </c>
      <c r="IU156" t="str">
        <f t="shared" ca="1" si="546"/>
        <v/>
      </c>
      <c r="IV156" t="str">
        <f t="shared" ca="1" si="547"/>
        <v/>
      </c>
      <c r="IW156" t="str">
        <f t="shared" ca="1" si="561"/>
        <v/>
      </c>
      <c r="IX156" t="str">
        <f t="shared" ca="1" si="586"/>
        <v/>
      </c>
      <c r="IY156" t="str">
        <f t="shared" ca="1" si="586"/>
        <v/>
      </c>
      <c r="IZ156" t="str">
        <f t="shared" ca="1" si="586"/>
        <v/>
      </c>
      <c r="JA156" t="str">
        <f ca="1">_xlfn.IFNA(IF(INDEX('Tabela kolorów'!$A$1:$AP$42,MATCH(IX156,'Tabela kolorów'!$A$1:$AP$1,0),MATCH(IY156,'Tabela kolorów'!$A$1:$A$42,0))=1,"+","-"),"")</f>
        <v/>
      </c>
      <c r="JB156" s="1" t="str">
        <f ca="1">_xlfn.IFNA(IF(INDEX('Tabela kolorów'!$A$1:$AP$42,MATCH(IX156,'Tabela kolorów'!$A$1:$AP$1,0),MATCH(IZ156,'Tabela kolorów'!$A$1:$A$42,0))=1,"+","-"),"")</f>
        <v/>
      </c>
      <c r="JC156" s="1" t="str">
        <f ca="1">_xlfn.IFNA(IF(INDEX('Tabela kolorów'!$A$1:$AP$42,MATCH(IY156,'Tabela kolorów'!$A$1:$AP$1,0),MATCH(IZ156,'Tabela kolorów'!$A$1:$A$42,0))=1,"+","-"),"")</f>
        <v/>
      </c>
      <c r="JD156" t="str">
        <f t="shared" ca="1" si="577"/>
        <v/>
      </c>
      <c r="JE156" t="str">
        <f t="shared" ca="1" si="548"/>
        <v/>
      </c>
      <c r="JF156" t="str">
        <f t="shared" ca="1" si="549"/>
        <v/>
      </c>
      <c r="KD156">
        <v>4</v>
      </c>
      <c r="KE156" t="str">
        <f t="shared" ca="1" si="594"/>
        <v/>
      </c>
      <c r="KF156" t="str">
        <f ca="1">_xlfn.IFNA(IF(VLOOKUP($KE156,Tabela1[#All],6,FALSE)&lt;&gt;0,VLOOKUP($KE156,Tabela1[#All],6,FALSE),""),"")</f>
        <v/>
      </c>
      <c r="KG156" t="str">
        <f ca="1">_xlfn.IFNA(IF(VLOOKUP($KE156,Tabela1[#All],7,FALSE)&lt;&gt;0,VLOOKUP($KE156,Tabela1[#All],7,FALSE),""),"")</f>
        <v/>
      </c>
      <c r="KH156" t="str">
        <f ca="1">_xlfn.IFNA(IF(VLOOKUP($KE156,Tabela1[#All],8,FALSE)&lt;&gt;0,VLOOKUP($KE156,Tabela1[#All],8,FALSE),""),"")</f>
        <v/>
      </c>
      <c r="KI156" t="str">
        <f ca="1">_xlfn.IFNA(IF(VLOOKUP($KE156,Tabela1[#All],10,FALSE)&lt;&gt;"0",VLOOKUP($KE156,Tabela1[#All],10,FALSE),""),"")</f>
        <v/>
      </c>
      <c r="KJ156" t="str">
        <f t="shared" ca="1" si="562"/>
        <v/>
      </c>
      <c r="KK156" t="str">
        <f t="shared" ca="1" si="563"/>
        <v/>
      </c>
      <c r="KL156" t="str">
        <f t="shared" ca="1" si="564"/>
        <v/>
      </c>
      <c r="KM156" t="str">
        <f t="shared" ca="1" si="550"/>
        <v/>
      </c>
      <c r="KN156" t="str">
        <f t="shared" ca="1" si="551"/>
        <v/>
      </c>
      <c r="KO156" t="str">
        <f t="shared" ca="1" si="552"/>
        <v/>
      </c>
      <c r="KP156" t="str">
        <f t="shared" ca="1" si="553"/>
        <v/>
      </c>
      <c r="KQ156" t="str">
        <f t="shared" ca="1" si="565"/>
        <v/>
      </c>
      <c r="KR156" t="str">
        <f t="shared" ca="1" si="587"/>
        <v/>
      </c>
      <c r="KS156" t="str">
        <f t="shared" ca="1" si="587"/>
        <v/>
      </c>
      <c r="KT156" t="str">
        <f t="shared" ca="1" si="587"/>
        <v/>
      </c>
      <c r="KU156" t="str">
        <f ca="1">_xlfn.IFNA(IF(INDEX('Tabela kolorów'!$A$1:$AP$42,MATCH(KR156,'Tabela kolorów'!$A$1:$AP$1,0),MATCH(KS156,'Tabela kolorów'!$A$1:$A$42,0))=1,"+","-"),"")</f>
        <v/>
      </c>
      <c r="KV156" s="1" t="str">
        <f ca="1">_xlfn.IFNA(IF(INDEX('Tabela kolorów'!$A$1:$AP$42,MATCH(KR156,'Tabela kolorów'!$A$1:$AP$1,0),MATCH(KT156,'Tabela kolorów'!$A$1:$A$42,0))=1,"+","-"),"")</f>
        <v/>
      </c>
      <c r="KW156" s="1" t="str">
        <f ca="1">_xlfn.IFNA(IF(INDEX('Tabela kolorów'!$A$1:$AP$42,MATCH(KS156,'Tabela kolorów'!$A$1:$AP$1,0),MATCH(KT156,'Tabela kolorów'!$A$1:$A$42,0))=1,"+","-"),"")</f>
        <v/>
      </c>
      <c r="KX156" t="str">
        <f t="shared" ca="1" si="580"/>
        <v/>
      </c>
      <c r="KY156" t="str">
        <f t="shared" ca="1" si="554"/>
        <v/>
      </c>
      <c r="KZ156" t="str">
        <f t="shared" ca="1" si="555"/>
        <v/>
      </c>
    </row>
    <row r="157" spans="12:312" x14ac:dyDescent="0.3">
      <c r="L157" s="679">
        <v>3</v>
      </c>
      <c r="N157" s="672" t="str">
        <f>_xlfn.IFNA(IF(VLOOKUP($M157,Tabela1[#All],6,FALSE)&lt;&gt;0,VLOOKUP($M157,Tabela1[#All],6,FALSE),""),"")</f>
        <v/>
      </c>
      <c r="O157" s="672" t="str">
        <f>_xlfn.IFNA(IF(VLOOKUP($M157,Tabela1[#All],7,FALSE)&lt;&gt;0,VLOOKUP($M157,Tabela1[#All],7,FALSE),""),"")</f>
        <v/>
      </c>
      <c r="P157" s="672" t="str">
        <f>_xlfn.IFNA(IF(VLOOKUP($M157,Tabela1[#All],8,FALSE)&lt;&gt;0,VLOOKUP($M157,Tabela1[#All],8,FALSE),""),"")</f>
        <v/>
      </c>
      <c r="Q157" s="684" t="str">
        <f>_xlfn.IFNA(IF(VLOOKUP($M157,Tabela1[#All],10,FALSE)&lt;&gt;"0",VLOOKUP($M157,Tabela1[#All],10,FALSE),""),"")</f>
        <v/>
      </c>
      <c r="R157" s="686" t="str">
        <f t="shared" si="566"/>
        <v/>
      </c>
      <c r="S157" s="672" t="str">
        <f t="shared" si="567"/>
        <v/>
      </c>
      <c r="T157" s="672" t="str">
        <f t="shared" si="568"/>
        <v/>
      </c>
      <c r="U157" s="672" t="str">
        <f t="shared" si="569"/>
        <v/>
      </c>
      <c r="V157" s="672" t="str">
        <f t="shared" si="570"/>
        <v/>
      </c>
      <c r="W157" s="672" t="str">
        <f t="shared" si="571"/>
        <v/>
      </c>
      <c r="X157" s="687" t="str">
        <f t="shared" si="572"/>
        <v/>
      </c>
      <c r="Y157" s="686" t="str">
        <f t="shared" si="578"/>
        <v/>
      </c>
      <c r="Z157" s="672" t="str">
        <f t="shared" si="588"/>
        <v/>
      </c>
      <c r="AA157" s="672" t="str">
        <f t="shared" si="588"/>
        <v/>
      </c>
      <c r="AB157" s="679" t="str">
        <f t="shared" si="588"/>
        <v/>
      </c>
      <c r="AC157" s="685" t="str">
        <f>_xlfn.IFNA(IF(INDEX('Tabela kolorów'!$A$1:$AP$42,MATCH(Z157,'Tabela kolorów'!$A$1:$AP$1,0),MATCH(AA157,'Tabela kolorów'!$A$1:$A$42,0))=1,"+","-"),"")</f>
        <v/>
      </c>
      <c r="AD157" s="10" t="str">
        <f>_xlfn.IFNA(IF(INDEX('Tabela kolorów'!$A$1:$AP$42,MATCH(Z157,'Tabela kolorów'!$A$1:$AP$1,0),MATCH(AB157,'Tabela kolorów'!$A$1:$A$42,0))=1,"+","-"),"")</f>
        <v/>
      </c>
      <c r="AE157" s="10" t="str">
        <f>_xlfn.IFNA(IF(INDEX('Tabela kolorów'!$A$1:$AP$42,MATCH(AA157,'Tabela kolorów'!$A$1:$AP$1,0),MATCH(AB157,'Tabela kolorów'!$A$1:$A$42,0))=1,"+","-"),"")</f>
        <v/>
      </c>
      <c r="AF157" s="679" t="str">
        <f t="shared" si="579"/>
        <v/>
      </c>
      <c r="AG157" s="688" t="str">
        <f t="shared" si="573"/>
        <v/>
      </c>
      <c r="AH157" s="701" t="str">
        <f t="shared" si="574"/>
        <v/>
      </c>
      <c r="BG157" s="392"/>
      <c r="BH157">
        <v>5</v>
      </c>
      <c r="BI157" t="str">
        <f t="shared" ca="1" si="589"/>
        <v/>
      </c>
      <c r="BJ157" t="str">
        <f ca="1">_xlfn.IFNA(IF(VLOOKUP($BI157,Tabela1[#All],6,FALSE)&lt;&gt;0,VLOOKUP($BI157,Tabela1[#All],6,FALSE),""),"")</f>
        <v/>
      </c>
      <c r="BK157" t="str">
        <f ca="1">_xlfn.IFNA(IF(VLOOKUP($BI157,Tabela1[#All],7,FALSE)&lt;&gt;0,VLOOKUP($BI157,Tabela1[#All],7,FALSE),""),"")</f>
        <v/>
      </c>
      <c r="BL157" t="str">
        <f ca="1">_xlfn.IFNA(IF(VLOOKUP($BI157,Tabela1[#All],8,FALSE)&lt;&gt;0,VLOOKUP($BI157,Tabela1[#All],8,FALSE),""),"")</f>
        <v/>
      </c>
      <c r="BM157" t="str">
        <f ca="1">_xlfn.IFNA(IF(VLOOKUP($BI157,Tabela1[#All],10,FALSE)&lt;&gt;"0",VLOOKUP($BI157,Tabela1[#All],10,FALSE),""),"")</f>
        <v/>
      </c>
      <c r="BN157" t="str">
        <f t="shared" ca="1" si="505"/>
        <v/>
      </c>
      <c r="BO157" t="str">
        <f t="shared" ca="1" si="506"/>
        <v/>
      </c>
      <c r="BP157" t="str">
        <f t="shared" ca="1" si="507"/>
        <v/>
      </c>
      <c r="BQ157" t="str">
        <f t="shared" ca="1" si="508"/>
        <v/>
      </c>
      <c r="BR157" t="str">
        <f t="shared" ca="1" si="509"/>
        <v/>
      </c>
      <c r="BS157" t="str">
        <f t="shared" ca="1" si="510"/>
        <v/>
      </c>
      <c r="BT157" t="str">
        <f t="shared" ca="1" si="511"/>
        <v/>
      </c>
      <c r="BU157" t="str">
        <f t="shared" ca="1" si="556"/>
        <v/>
      </c>
      <c r="BV157" t="str">
        <f t="shared" ca="1" si="582"/>
        <v/>
      </c>
      <c r="BW157" t="str">
        <f t="shared" ca="1" si="582"/>
        <v/>
      </c>
      <c r="BX157" t="str">
        <f t="shared" ca="1" si="582"/>
        <v/>
      </c>
      <c r="BY157" t="str">
        <f ca="1">_xlfn.IFNA(IF(INDEX('Tabela kolorów'!$A$1:$AP$42,MATCH(BV157,'Tabela kolorów'!$A$1:$AP$1,0),MATCH(BW157,'Tabela kolorów'!$A$1:$A$42,0))=1,"+","-"),"")</f>
        <v/>
      </c>
      <c r="BZ157" s="1" t="str">
        <f ca="1">_xlfn.IFNA(IF(INDEX('Tabela kolorów'!$A$1:$AP$42,MATCH(BV157,'Tabela kolorów'!$A$1:$AP$1,0),MATCH(BX157,'Tabela kolorów'!$A$1:$A$42,0))=1,"+","-"),"")</f>
        <v/>
      </c>
      <c r="CA157" s="1" t="str">
        <f ca="1">_xlfn.IFNA(IF(INDEX('Tabela kolorów'!$A$1:$AP$42,MATCH(BW157,'Tabela kolorów'!$A$1:$AP$1,0),MATCH(BX157,'Tabela kolorów'!$A$1:$A$42,0))=1,"+","-"),"")</f>
        <v/>
      </c>
      <c r="CB157" t="str">
        <f t="shared" ca="1" si="557"/>
        <v/>
      </c>
      <c r="CC157" t="str">
        <f t="shared" ca="1" si="512"/>
        <v/>
      </c>
      <c r="CD157" t="str">
        <f t="shared" ca="1" si="513"/>
        <v/>
      </c>
      <c r="DB157">
        <v>5</v>
      </c>
      <c r="DC157" t="str">
        <f t="shared" ca="1" si="590"/>
        <v/>
      </c>
      <c r="DD157" t="str">
        <f ca="1">_xlfn.IFNA(IF(VLOOKUP($DC157,Tabela1[#All],6,FALSE)&lt;&gt;0,VLOOKUP($DC157,Tabela1[#All],6,FALSE),""),"")</f>
        <v/>
      </c>
      <c r="DE157" t="str">
        <f ca="1">_xlfn.IFNA(IF(VLOOKUP($DC157,Tabela1[#All],7,FALSE)&lt;&gt;0,VLOOKUP($DC157,Tabela1[#All],7,FALSE),""),"")</f>
        <v/>
      </c>
      <c r="DF157" t="str">
        <f ca="1">_xlfn.IFNA(IF(VLOOKUP($DC157,Tabela1[#All],8,FALSE)&lt;&gt;0,VLOOKUP($DC157,Tabela1[#All],8,FALSE),""),"")</f>
        <v/>
      </c>
      <c r="DG157" t="str">
        <f ca="1">_xlfn.IFNA(IF(VLOOKUP($DC157,Tabela1[#All],10,FALSE)&lt;&gt;"0",VLOOKUP($DC157,Tabela1[#All],10,FALSE),""),"")</f>
        <v/>
      </c>
      <c r="DH157" t="str">
        <f t="shared" ca="1" si="514"/>
        <v/>
      </c>
      <c r="DI157" t="str">
        <f t="shared" ca="1" si="515"/>
        <v/>
      </c>
      <c r="DJ157" t="str">
        <f t="shared" ca="1" si="516"/>
        <v/>
      </c>
      <c r="DK157" t="str">
        <f t="shared" ca="1" si="517"/>
        <v/>
      </c>
      <c r="DL157" t="str">
        <f t="shared" ca="1" si="518"/>
        <v/>
      </c>
      <c r="DM157" t="str">
        <f t="shared" ca="1" si="519"/>
        <v/>
      </c>
      <c r="DN157" t="str">
        <f t="shared" ca="1" si="520"/>
        <v/>
      </c>
      <c r="DO157" t="str">
        <f t="shared" ca="1" si="581"/>
        <v/>
      </c>
      <c r="DP157" t="str">
        <f t="shared" ca="1" si="583"/>
        <v/>
      </c>
      <c r="DQ157" t="str">
        <f t="shared" ca="1" si="583"/>
        <v/>
      </c>
      <c r="DR157" t="str">
        <f t="shared" ca="1" si="583"/>
        <v/>
      </c>
      <c r="DS157" t="str">
        <f ca="1">_xlfn.IFNA(IF(INDEX('Tabela kolorów'!$A$1:$AP$42,MATCH(DP157,'Tabela kolorów'!$A$1:$AP$1,0),MATCH(DQ157,'Tabela kolorów'!$A$1:$A$42,0))=1,"+","-"),"")</f>
        <v/>
      </c>
      <c r="DT157" s="1" t="str">
        <f ca="1">_xlfn.IFNA(IF(INDEX('Tabela kolorów'!$A$1:$AP$42,MATCH(DP157,'Tabela kolorów'!$A$1:$AP$1,0),MATCH(DR157,'Tabela kolorów'!$A$1:$A$42,0))=1,"+","-"),"")</f>
        <v/>
      </c>
      <c r="DU157" s="1" t="str">
        <f ca="1">_xlfn.IFNA(IF(INDEX('Tabela kolorów'!$A$1:$AP$42,MATCH(DQ157,'Tabela kolorów'!$A$1:$AP$1,0),MATCH(DR157,'Tabela kolorów'!$A$1:$A$42,0))=1,"+","-"),"")</f>
        <v/>
      </c>
      <c r="DV157" t="str">
        <f t="shared" ca="1" si="558"/>
        <v/>
      </c>
      <c r="DW157" t="str">
        <f t="shared" ca="1" si="521"/>
        <v/>
      </c>
      <c r="DX157" t="str">
        <f t="shared" ca="1" si="522"/>
        <v/>
      </c>
      <c r="EV157">
        <v>5</v>
      </c>
      <c r="EW157" t="str">
        <f t="shared" ca="1" si="591"/>
        <v/>
      </c>
      <c r="EX157" t="str">
        <f ca="1">_xlfn.IFNA(IF(VLOOKUP($EW157,Tabela1[#All],6,FALSE)&lt;&gt;0,VLOOKUP($EW157,Tabela1[#All],6,FALSE),""),"")</f>
        <v/>
      </c>
      <c r="EY157" t="str">
        <f ca="1">_xlfn.IFNA(IF(VLOOKUP($EW157,Tabela1[#All],7,FALSE)&lt;&gt;0,VLOOKUP($EW157,Tabela1[#All],7,FALSE),""),"")</f>
        <v/>
      </c>
      <c r="EZ157" t="str">
        <f ca="1">_xlfn.IFNA(IF(VLOOKUP($EW157,Tabela1[#All],8,FALSE)&lt;&gt;0,VLOOKUP($EW157,Tabela1[#All],8,FALSE),""),"")</f>
        <v/>
      </c>
      <c r="FA157" t="str">
        <f ca="1">_xlfn.IFNA(IF(VLOOKUP($EW157,Tabela1[#All],10,FALSE)&lt;&gt;"0",VLOOKUP($EW157,Tabela1[#All],10,FALSE),""),"")</f>
        <v/>
      </c>
      <c r="FB157" t="str">
        <f t="shared" ca="1" si="523"/>
        <v/>
      </c>
      <c r="FC157" t="str">
        <f t="shared" ca="1" si="524"/>
        <v/>
      </c>
      <c r="FD157" t="str">
        <f t="shared" ca="1" si="525"/>
        <v/>
      </c>
      <c r="FE157" t="str">
        <f t="shared" ca="1" si="526"/>
        <v/>
      </c>
      <c r="FF157" t="str">
        <f t="shared" ca="1" si="527"/>
        <v/>
      </c>
      <c r="FG157" t="str">
        <f t="shared" ca="1" si="528"/>
        <v/>
      </c>
      <c r="FH157" t="str">
        <f t="shared" ca="1" si="529"/>
        <v/>
      </c>
      <c r="FI157" t="str">
        <f t="shared" ca="1" si="559"/>
        <v/>
      </c>
      <c r="FJ157" t="str">
        <f t="shared" ca="1" si="584"/>
        <v/>
      </c>
      <c r="FK157" t="str">
        <f t="shared" ca="1" si="584"/>
        <v/>
      </c>
      <c r="FL157" t="str">
        <f t="shared" ca="1" si="584"/>
        <v/>
      </c>
      <c r="FM157" t="str">
        <f ca="1">_xlfn.IFNA(IF(INDEX('Tabela kolorów'!$A$1:$AP$42,MATCH(FJ157,'Tabela kolorów'!$A$1:$AP$1,0),MATCH(FK157,'Tabela kolorów'!$A$1:$A$42,0))=1,"+","-"),"")</f>
        <v/>
      </c>
      <c r="FN157" s="1" t="str">
        <f ca="1">_xlfn.IFNA(IF(INDEX('Tabela kolorów'!$A$1:$AP$42,MATCH(FJ157,'Tabela kolorów'!$A$1:$AP$1,0),MATCH(FL157,'Tabela kolorów'!$A$1:$A$42,0))=1,"+","-"),"")</f>
        <v/>
      </c>
      <c r="FO157" s="1" t="str">
        <f ca="1">_xlfn.IFNA(IF(INDEX('Tabela kolorów'!$A$1:$AP$42,MATCH(FK157,'Tabela kolorów'!$A$1:$AP$1,0),MATCH(FL157,'Tabela kolorów'!$A$1:$A$42,0))=1,"+","-"),"")</f>
        <v/>
      </c>
      <c r="FP157" t="str">
        <f t="shared" ca="1" si="575"/>
        <v/>
      </c>
      <c r="FQ157" t="str">
        <f t="shared" ca="1" si="530"/>
        <v/>
      </c>
      <c r="FR157" t="str">
        <f t="shared" ca="1" si="531"/>
        <v/>
      </c>
      <c r="GP157">
        <v>5</v>
      </c>
      <c r="GQ157" t="str">
        <f t="shared" ca="1" si="592"/>
        <v/>
      </c>
      <c r="GR157" t="str">
        <f ca="1">_xlfn.IFNA(IF(VLOOKUP($GQ157,Tabela1[#All],6,FALSE)&lt;&gt;0,VLOOKUP($GQ157,Tabela1[#All],6,FALSE),""),"")</f>
        <v/>
      </c>
      <c r="GS157" t="str">
        <f ca="1">_xlfn.IFNA(IF(VLOOKUP($GQ157,Tabela1[#All],7,FALSE)&lt;&gt;0,VLOOKUP($GQ157,Tabela1[#All],7,FALSE),""),"")</f>
        <v/>
      </c>
      <c r="GT157" t="str">
        <f ca="1">_xlfn.IFNA(IF(VLOOKUP($GQ157,Tabela1[#All],8,FALSE)&lt;&gt;0,VLOOKUP($GQ157,Tabela1[#All],8,FALSE),""),"")</f>
        <v/>
      </c>
      <c r="GU157" t="str">
        <f ca="1">_xlfn.IFNA(IF(VLOOKUP($GQ157,Tabela1[#All],10,FALSE)&lt;&gt;"0",VLOOKUP($GQ157,Tabela1[#All],10,FALSE),""),"")</f>
        <v/>
      </c>
      <c r="GV157" t="str">
        <f t="shared" ca="1" si="532"/>
        <v/>
      </c>
      <c r="GW157" t="str">
        <f t="shared" ca="1" si="533"/>
        <v/>
      </c>
      <c r="GX157" t="str">
        <f t="shared" ca="1" si="534"/>
        <v/>
      </c>
      <c r="GY157" t="str">
        <f t="shared" ca="1" si="535"/>
        <v/>
      </c>
      <c r="GZ157" t="str">
        <f t="shared" ca="1" si="536"/>
        <v/>
      </c>
      <c r="HA157" t="str">
        <f t="shared" ca="1" si="537"/>
        <v/>
      </c>
      <c r="HB157" t="str">
        <f t="shared" ca="1" si="538"/>
        <v/>
      </c>
      <c r="HC157" t="str">
        <f t="shared" ca="1" si="560"/>
        <v/>
      </c>
      <c r="HD157" t="str">
        <f t="shared" ca="1" si="585"/>
        <v/>
      </c>
      <c r="HE157" t="str">
        <f t="shared" ca="1" si="585"/>
        <v/>
      </c>
      <c r="HF157" t="str">
        <f t="shared" ca="1" si="585"/>
        <v/>
      </c>
      <c r="HG157" t="str">
        <f ca="1">_xlfn.IFNA(IF(INDEX('Tabela kolorów'!$A$1:$AP$42,MATCH(HD157,'Tabela kolorów'!$A$1:$AP$1,0),MATCH(HE157,'Tabela kolorów'!$A$1:$A$42,0))=1,"+","-"),"")</f>
        <v/>
      </c>
      <c r="HH157" s="1" t="str">
        <f ca="1">_xlfn.IFNA(IF(INDEX('Tabela kolorów'!$A$1:$AP$42,MATCH(HD157,'Tabela kolorów'!$A$1:$AP$1,0),MATCH(HF157,'Tabela kolorów'!$A$1:$A$42,0))=1,"+","-"),"")</f>
        <v/>
      </c>
      <c r="HI157" s="1" t="str">
        <f ca="1">_xlfn.IFNA(IF(INDEX('Tabela kolorów'!$A$1:$AP$42,MATCH(HE157,'Tabela kolorów'!$A$1:$AP$1,0),MATCH(HF157,'Tabela kolorów'!$A$1:$A$42,0))=1,"+","-"),"")</f>
        <v/>
      </c>
      <c r="HJ157" t="str">
        <f t="shared" ca="1" si="576"/>
        <v/>
      </c>
      <c r="HK157" t="str">
        <f t="shared" ca="1" si="539"/>
        <v/>
      </c>
      <c r="HL157" t="str">
        <f t="shared" ca="1" si="540"/>
        <v/>
      </c>
      <c r="IJ157">
        <v>5</v>
      </c>
      <c r="IK157" t="str">
        <f t="shared" ca="1" si="593"/>
        <v/>
      </c>
      <c r="IL157" t="str">
        <f ca="1">_xlfn.IFNA(IF(VLOOKUP($IK157,Tabela1[#All],6,FALSE)&lt;&gt;0,VLOOKUP($IK157,Tabela1[#All],6,FALSE),""),"")</f>
        <v/>
      </c>
      <c r="IM157" t="str">
        <f ca="1">_xlfn.IFNA(IF(VLOOKUP($IK157,Tabela1[#All],7,FALSE)&lt;&gt;0,VLOOKUP($IK157,Tabela1[#All],7,FALSE),""),"")</f>
        <v/>
      </c>
      <c r="IN157" t="str">
        <f ca="1">_xlfn.IFNA(IF(VLOOKUP($IK157,Tabela1[#All],8,FALSE)&lt;&gt;0,VLOOKUP($IK157,Tabela1[#All],8,FALSE),""),"")</f>
        <v/>
      </c>
      <c r="IO157" t="str">
        <f ca="1">_xlfn.IFNA(IF(VLOOKUP($IK157,Tabela1[#All],10,FALSE)&lt;&gt;"0",VLOOKUP($IK157,Tabela1[#All],10,FALSE),""),"")</f>
        <v/>
      </c>
      <c r="IP157" t="str">
        <f t="shared" ca="1" si="541"/>
        <v/>
      </c>
      <c r="IQ157" t="str">
        <f t="shared" ca="1" si="542"/>
        <v/>
      </c>
      <c r="IR157" t="str">
        <f t="shared" ca="1" si="543"/>
        <v/>
      </c>
      <c r="IS157" t="str">
        <f t="shared" ca="1" si="544"/>
        <v/>
      </c>
      <c r="IT157" t="str">
        <f t="shared" ca="1" si="545"/>
        <v/>
      </c>
      <c r="IU157" t="str">
        <f t="shared" ca="1" si="546"/>
        <v/>
      </c>
      <c r="IV157" t="str">
        <f t="shared" ca="1" si="547"/>
        <v/>
      </c>
      <c r="IW157" t="str">
        <f t="shared" ca="1" si="561"/>
        <v/>
      </c>
      <c r="IX157" t="str">
        <f t="shared" ca="1" si="586"/>
        <v/>
      </c>
      <c r="IY157" t="str">
        <f t="shared" ca="1" si="586"/>
        <v/>
      </c>
      <c r="IZ157" t="str">
        <f t="shared" ca="1" si="586"/>
        <v/>
      </c>
      <c r="JA157" t="str">
        <f ca="1">_xlfn.IFNA(IF(INDEX('Tabela kolorów'!$A$1:$AP$42,MATCH(IX157,'Tabela kolorów'!$A$1:$AP$1,0),MATCH(IY157,'Tabela kolorów'!$A$1:$A$42,0))=1,"+","-"),"")</f>
        <v/>
      </c>
      <c r="JB157" s="1" t="str">
        <f ca="1">_xlfn.IFNA(IF(INDEX('Tabela kolorów'!$A$1:$AP$42,MATCH(IX157,'Tabela kolorów'!$A$1:$AP$1,0),MATCH(IZ157,'Tabela kolorów'!$A$1:$A$42,0))=1,"+","-"),"")</f>
        <v/>
      </c>
      <c r="JC157" s="1" t="str">
        <f ca="1">_xlfn.IFNA(IF(INDEX('Tabela kolorów'!$A$1:$AP$42,MATCH(IY157,'Tabela kolorów'!$A$1:$AP$1,0),MATCH(IZ157,'Tabela kolorów'!$A$1:$A$42,0))=1,"+","-"),"")</f>
        <v/>
      </c>
      <c r="JD157" t="str">
        <f t="shared" ca="1" si="577"/>
        <v/>
      </c>
      <c r="JE157" t="str">
        <f t="shared" ca="1" si="548"/>
        <v/>
      </c>
      <c r="JF157" t="str">
        <f t="shared" ca="1" si="549"/>
        <v/>
      </c>
      <c r="KD157">
        <v>5</v>
      </c>
      <c r="KE157" t="str">
        <f t="shared" ca="1" si="594"/>
        <v/>
      </c>
      <c r="KF157" t="str">
        <f ca="1">_xlfn.IFNA(IF(VLOOKUP($KE157,Tabela1[#All],6,FALSE)&lt;&gt;0,VLOOKUP($KE157,Tabela1[#All],6,FALSE),""),"")</f>
        <v/>
      </c>
      <c r="KG157" t="str">
        <f ca="1">_xlfn.IFNA(IF(VLOOKUP($KE157,Tabela1[#All],7,FALSE)&lt;&gt;0,VLOOKUP($KE157,Tabela1[#All],7,FALSE),""),"")</f>
        <v/>
      </c>
      <c r="KH157" t="str">
        <f ca="1">_xlfn.IFNA(IF(VLOOKUP($KE157,Tabela1[#All],8,FALSE)&lt;&gt;0,VLOOKUP($KE157,Tabela1[#All],8,FALSE),""),"")</f>
        <v/>
      </c>
      <c r="KI157" t="str">
        <f ca="1">_xlfn.IFNA(IF(VLOOKUP($KE157,Tabela1[#All],10,FALSE)&lt;&gt;"0",VLOOKUP($KE157,Tabela1[#All],10,FALSE),""),"")</f>
        <v/>
      </c>
      <c r="KJ157" t="str">
        <f t="shared" ca="1" si="562"/>
        <v/>
      </c>
      <c r="KK157" t="str">
        <f t="shared" ca="1" si="563"/>
        <v/>
      </c>
      <c r="KL157" t="str">
        <f t="shared" ca="1" si="564"/>
        <v/>
      </c>
      <c r="KM157" t="str">
        <f t="shared" ca="1" si="550"/>
        <v/>
      </c>
      <c r="KN157" t="str">
        <f t="shared" ca="1" si="551"/>
        <v/>
      </c>
      <c r="KO157" t="str">
        <f t="shared" ca="1" si="552"/>
        <v/>
      </c>
      <c r="KP157" t="str">
        <f t="shared" ca="1" si="553"/>
        <v/>
      </c>
      <c r="KQ157" t="str">
        <f t="shared" ca="1" si="565"/>
        <v/>
      </c>
      <c r="KR157" t="str">
        <f t="shared" ca="1" si="587"/>
        <v/>
      </c>
      <c r="KS157" t="str">
        <f t="shared" ca="1" si="587"/>
        <v/>
      </c>
      <c r="KT157" t="str">
        <f t="shared" ca="1" si="587"/>
        <v/>
      </c>
      <c r="KU157" t="str">
        <f ca="1">_xlfn.IFNA(IF(INDEX('Tabela kolorów'!$A$1:$AP$42,MATCH(KR157,'Tabela kolorów'!$A$1:$AP$1,0),MATCH(KS157,'Tabela kolorów'!$A$1:$A$42,0))=1,"+","-"),"")</f>
        <v/>
      </c>
      <c r="KV157" s="1" t="str">
        <f ca="1">_xlfn.IFNA(IF(INDEX('Tabela kolorów'!$A$1:$AP$42,MATCH(KR157,'Tabela kolorów'!$A$1:$AP$1,0),MATCH(KT157,'Tabela kolorów'!$A$1:$A$42,0))=1,"+","-"),"")</f>
        <v/>
      </c>
      <c r="KW157" s="1" t="str">
        <f ca="1">_xlfn.IFNA(IF(INDEX('Tabela kolorów'!$A$1:$AP$42,MATCH(KS157,'Tabela kolorów'!$A$1:$AP$1,0),MATCH(KT157,'Tabela kolorów'!$A$1:$A$42,0))=1,"+","-"),"")</f>
        <v/>
      </c>
      <c r="KX157" t="str">
        <f t="shared" ca="1" si="580"/>
        <v/>
      </c>
      <c r="KY157" t="str">
        <f t="shared" ca="1" si="554"/>
        <v/>
      </c>
      <c r="KZ157" t="str">
        <f t="shared" ca="1" si="555"/>
        <v/>
      </c>
    </row>
    <row r="158" spans="12:312" x14ac:dyDescent="0.3">
      <c r="L158" s="679">
        <v>4</v>
      </c>
      <c r="N158" s="672" t="str">
        <f>_xlfn.IFNA(IF(VLOOKUP($M158,Tabela1[#All],6,FALSE)&lt;&gt;0,VLOOKUP($M158,Tabela1[#All],6,FALSE),""),"")</f>
        <v/>
      </c>
      <c r="O158" s="672" t="str">
        <f>_xlfn.IFNA(IF(VLOOKUP($M158,Tabela1[#All],7,FALSE)&lt;&gt;0,VLOOKUP($M158,Tabela1[#All],7,FALSE),""),"")</f>
        <v/>
      </c>
      <c r="P158" s="672" t="str">
        <f>_xlfn.IFNA(IF(VLOOKUP($M158,Tabela1[#All],8,FALSE)&lt;&gt;0,VLOOKUP($M158,Tabela1[#All],8,FALSE),""),"")</f>
        <v/>
      </c>
      <c r="Q158" s="684" t="str">
        <f>_xlfn.IFNA(IF(VLOOKUP($M158,Tabela1[#All],10,FALSE)&lt;&gt;"0",VLOOKUP($M158,Tabela1[#All],10,FALSE),""),"")</f>
        <v/>
      </c>
      <c r="R158" s="686" t="str">
        <f t="shared" si="566"/>
        <v/>
      </c>
      <c r="S158" s="672" t="str">
        <f t="shared" si="567"/>
        <v/>
      </c>
      <c r="T158" s="672" t="str">
        <f t="shared" si="568"/>
        <v/>
      </c>
      <c r="U158" s="672" t="str">
        <f t="shared" si="569"/>
        <v/>
      </c>
      <c r="V158" s="672" t="str">
        <f t="shared" si="570"/>
        <v/>
      </c>
      <c r="W158" s="672" t="str">
        <f t="shared" si="571"/>
        <v/>
      </c>
      <c r="X158" s="687" t="str">
        <f t="shared" si="572"/>
        <v/>
      </c>
      <c r="Y158" s="686" t="str">
        <f t="shared" si="578"/>
        <v/>
      </c>
      <c r="Z158" s="672" t="str">
        <f t="shared" si="588"/>
        <v/>
      </c>
      <c r="AA158" s="672" t="str">
        <f t="shared" si="588"/>
        <v/>
      </c>
      <c r="AB158" s="679" t="str">
        <f t="shared" si="588"/>
        <v/>
      </c>
      <c r="AC158" s="685" t="str">
        <f>_xlfn.IFNA(IF(INDEX('Tabela kolorów'!$A$1:$AP$42,MATCH(Z158,'Tabela kolorów'!$A$1:$AP$1,0),MATCH(AA158,'Tabela kolorów'!$A$1:$A$42,0))=1,"+","-"),"")</f>
        <v/>
      </c>
      <c r="AD158" s="10" t="str">
        <f>_xlfn.IFNA(IF(INDEX('Tabela kolorów'!$A$1:$AP$42,MATCH(Z158,'Tabela kolorów'!$A$1:$AP$1,0),MATCH(AB158,'Tabela kolorów'!$A$1:$A$42,0))=1,"+","-"),"")</f>
        <v/>
      </c>
      <c r="AE158" s="10" t="str">
        <f>_xlfn.IFNA(IF(INDEX('Tabela kolorów'!$A$1:$AP$42,MATCH(AA158,'Tabela kolorów'!$A$1:$AP$1,0),MATCH(AB158,'Tabela kolorów'!$A$1:$A$42,0))=1,"+","-"),"")</f>
        <v/>
      </c>
      <c r="AF158" s="679" t="str">
        <f t="shared" si="579"/>
        <v/>
      </c>
      <c r="AG158" s="688" t="str">
        <f t="shared" si="573"/>
        <v/>
      </c>
      <c r="AH158" s="701" t="str">
        <f t="shared" si="574"/>
        <v/>
      </c>
      <c r="BG158" s="392"/>
      <c r="BH158">
        <v>6</v>
      </c>
      <c r="BI158" t="str">
        <f t="shared" ca="1" si="589"/>
        <v/>
      </c>
      <c r="BJ158" t="str">
        <f ca="1">_xlfn.IFNA(IF(VLOOKUP($BI158,Tabela1[#All],6,FALSE)&lt;&gt;0,VLOOKUP($BI158,Tabela1[#All],6,FALSE),""),"")</f>
        <v/>
      </c>
      <c r="BK158" t="str">
        <f ca="1">_xlfn.IFNA(IF(VLOOKUP($BI158,Tabela1[#All],7,FALSE)&lt;&gt;0,VLOOKUP($BI158,Tabela1[#All],7,FALSE),""),"")</f>
        <v/>
      </c>
      <c r="BL158" t="str">
        <f ca="1">_xlfn.IFNA(IF(VLOOKUP($BI158,Tabela1[#All],8,FALSE)&lt;&gt;0,VLOOKUP($BI158,Tabela1[#All],8,FALSE),""),"")</f>
        <v/>
      </c>
      <c r="BM158" t="str">
        <f ca="1">_xlfn.IFNA(IF(VLOOKUP($BI158,Tabela1[#All],10,FALSE)&lt;&gt;"0",VLOOKUP($BI158,Tabela1[#All],10,FALSE),""),"")</f>
        <v/>
      </c>
      <c r="BN158" t="str">
        <f t="shared" ca="1" si="505"/>
        <v/>
      </c>
      <c r="BO158" t="str">
        <f t="shared" ca="1" si="506"/>
        <v/>
      </c>
      <c r="BP158" t="str">
        <f t="shared" ca="1" si="507"/>
        <v/>
      </c>
      <c r="BQ158" t="str">
        <f t="shared" ca="1" si="508"/>
        <v/>
      </c>
      <c r="BR158" t="str">
        <f t="shared" ca="1" si="509"/>
        <v/>
      </c>
      <c r="BS158" t="str">
        <f t="shared" ca="1" si="510"/>
        <v/>
      </c>
      <c r="BT158" t="str">
        <f t="shared" ca="1" si="511"/>
        <v/>
      </c>
      <c r="BU158" t="str">
        <f t="shared" ca="1" si="556"/>
        <v/>
      </c>
      <c r="BV158" t="str">
        <f t="shared" ca="1" si="582"/>
        <v/>
      </c>
      <c r="BW158" t="str">
        <f t="shared" ca="1" si="582"/>
        <v/>
      </c>
      <c r="BX158" t="str">
        <f t="shared" ca="1" si="582"/>
        <v/>
      </c>
      <c r="BY158" t="str">
        <f ca="1">_xlfn.IFNA(IF(INDEX('Tabela kolorów'!$A$1:$AP$42,MATCH(BV158,'Tabela kolorów'!$A$1:$AP$1,0),MATCH(BW158,'Tabela kolorów'!$A$1:$A$42,0))=1,"+","-"),"")</f>
        <v/>
      </c>
      <c r="BZ158" s="1" t="str">
        <f ca="1">_xlfn.IFNA(IF(INDEX('Tabela kolorów'!$A$1:$AP$42,MATCH(BV158,'Tabela kolorów'!$A$1:$AP$1,0),MATCH(BX158,'Tabela kolorów'!$A$1:$A$42,0))=1,"+","-"),"")</f>
        <v/>
      </c>
      <c r="CA158" s="1" t="str">
        <f ca="1">_xlfn.IFNA(IF(INDEX('Tabela kolorów'!$A$1:$AP$42,MATCH(BW158,'Tabela kolorów'!$A$1:$AP$1,0),MATCH(BX158,'Tabela kolorów'!$A$1:$A$42,0))=1,"+","-"),"")</f>
        <v/>
      </c>
      <c r="CB158" t="str">
        <f t="shared" ca="1" si="557"/>
        <v/>
      </c>
      <c r="CC158" t="str">
        <f t="shared" ca="1" si="512"/>
        <v/>
      </c>
      <c r="CD158" t="str">
        <f t="shared" ca="1" si="513"/>
        <v/>
      </c>
      <c r="DB158">
        <v>6</v>
      </c>
      <c r="DC158" t="str">
        <f t="shared" ca="1" si="590"/>
        <v/>
      </c>
      <c r="DD158" t="str">
        <f ca="1">_xlfn.IFNA(IF(VLOOKUP($DC158,Tabela1[#All],6,FALSE)&lt;&gt;0,VLOOKUP($DC158,Tabela1[#All],6,FALSE),""),"")</f>
        <v/>
      </c>
      <c r="DE158" t="str">
        <f ca="1">_xlfn.IFNA(IF(VLOOKUP($DC158,Tabela1[#All],7,FALSE)&lt;&gt;0,VLOOKUP($DC158,Tabela1[#All],7,FALSE),""),"")</f>
        <v/>
      </c>
      <c r="DF158" t="str">
        <f ca="1">_xlfn.IFNA(IF(VLOOKUP($DC158,Tabela1[#All],8,FALSE)&lt;&gt;0,VLOOKUP($DC158,Tabela1[#All],8,FALSE),""),"")</f>
        <v/>
      </c>
      <c r="DG158" t="str">
        <f ca="1">_xlfn.IFNA(IF(VLOOKUP($DC158,Tabela1[#All],10,FALSE)&lt;&gt;"0",VLOOKUP($DC158,Tabela1[#All],10,FALSE),""),"")</f>
        <v/>
      </c>
      <c r="DH158" t="str">
        <f t="shared" ca="1" si="514"/>
        <v/>
      </c>
      <c r="DI158" t="str">
        <f t="shared" ca="1" si="515"/>
        <v/>
      </c>
      <c r="DJ158" t="str">
        <f t="shared" ca="1" si="516"/>
        <v/>
      </c>
      <c r="DK158" t="str">
        <f t="shared" ca="1" si="517"/>
        <v/>
      </c>
      <c r="DL158" t="str">
        <f t="shared" ca="1" si="518"/>
        <v/>
      </c>
      <c r="DM158" t="str">
        <f t="shared" ca="1" si="519"/>
        <v/>
      </c>
      <c r="DN158" t="str">
        <f t="shared" ca="1" si="520"/>
        <v/>
      </c>
      <c r="DO158" t="str">
        <f t="shared" ca="1" si="581"/>
        <v/>
      </c>
      <c r="DP158" t="str">
        <f t="shared" ca="1" si="583"/>
        <v/>
      </c>
      <c r="DQ158" t="str">
        <f t="shared" ca="1" si="583"/>
        <v/>
      </c>
      <c r="DR158" t="str">
        <f t="shared" ca="1" si="583"/>
        <v/>
      </c>
      <c r="DS158" t="str">
        <f ca="1">_xlfn.IFNA(IF(INDEX('Tabela kolorów'!$A$1:$AP$42,MATCH(DP158,'Tabela kolorów'!$A$1:$AP$1,0),MATCH(DQ158,'Tabela kolorów'!$A$1:$A$42,0))=1,"+","-"),"")</f>
        <v/>
      </c>
      <c r="DT158" s="1" t="str">
        <f ca="1">_xlfn.IFNA(IF(INDEX('Tabela kolorów'!$A$1:$AP$42,MATCH(DP158,'Tabela kolorów'!$A$1:$AP$1,0),MATCH(DR158,'Tabela kolorów'!$A$1:$A$42,0))=1,"+","-"),"")</f>
        <v/>
      </c>
      <c r="DU158" s="1" t="str">
        <f ca="1">_xlfn.IFNA(IF(INDEX('Tabela kolorów'!$A$1:$AP$42,MATCH(DQ158,'Tabela kolorów'!$A$1:$AP$1,0),MATCH(DR158,'Tabela kolorów'!$A$1:$A$42,0))=1,"+","-"),"")</f>
        <v/>
      </c>
      <c r="DV158" t="str">
        <f t="shared" ca="1" si="558"/>
        <v/>
      </c>
      <c r="DW158" t="str">
        <f t="shared" ca="1" si="521"/>
        <v/>
      </c>
      <c r="DX158" t="str">
        <f t="shared" ca="1" si="522"/>
        <v/>
      </c>
      <c r="EV158">
        <v>6</v>
      </c>
      <c r="EW158" t="str">
        <f t="shared" ca="1" si="591"/>
        <v/>
      </c>
      <c r="EX158" t="str">
        <f ca="1">_xlfn.IFNA(IF(VLOOKUP($EW158,Tabela1[#All],6,FALSE)&lt;&gt;0,VLOOKUP($EW158,Tabela1[#All],6,FALSE),""),"")</f>
        <v/>
      </c>
      <c r="EY158" t="str">
        <f ca="1">_xlfn.IFNA(IF(VLOOKUP($EW158,Tabela1[#All],7,FALSE)&lt;&gt;0,VLOOKUP($EW158,Tabela1[#All],7,FALSE),""),"")</f>
        <v/>
      </c>
      <c r="EZ158" t="str">
        <f ca="1">_xlfn.IFNA(IF(VLOOKUP($EW158,Tabela1[#All],8,FALSE)&lt;&gt;0,VLOOKUP($EW158,Tabela1[#All],8,FALSE),""),"")</f>
        <v/>
      </c>
      <c r="FA158" t="str">
        <f ca="1">_xlfn.IFNA(IF(VLOOKUP($EW158,Tabela1[#All],10,FALSE)&lt;&gt;"0",VLOOKUP($EW158,Tabela1[#All],10,FALSE),""),"")</f>
        <v/>
      </c>
      <c r="FB158" t="str">
        <f t="shared" ca="1" si="523"/>
        <v/>
      </c>
      <c r="FC158" t="str">
        <f t="shared" ca="1" si="524"/>
        <v/>
      </c>
      <c r="FD158" t="str">
        <f t="shared" ca="1" si="525"/>
        <v/>
      </c>
      <c r="FE158" t="str">
        <f t="shared" ca="1" si="526"/>
        <v/>
      </c>
      <c r="FF158" t="str">
        <f t="shared" ca="1" si="527"/>
        <v/>
      </c>
      <c r="FG158" t="str">
        <f t="shared" ca="1" si="528"/>
        <v/>
      </c>
      <c r="FH158" t="str">
        <f t="shared" ca="1" si="529"/>
        <v/>
      </c>
      <c r="FI158" t="str">
        <f t="shared" ca="1" si="559"/>
        <v/>
      </c>
      <c r="FJ158" t="str">
        <f t="shared" ca="1" si="584"/>
        <v/>
      </c>
      <c r="FK158" t="str">
        <f t="shared" ca="1" si="584"/>
        <v/>
      </c>
      <c r="FL158" t="str">
        <f t="shared" ca="1" si="584"/>
        <v/>
      </c>
      <c r="FM158" t="str">
        <f ca="1">_xlfn.IFNA(IF(INDEX('Tabela kolorów'!$A$1:$AP$42,MATCH(FJ158,'Tabela kolorów'!$A$1:$AP$1,0),MATCH(FK158,'Tabela kolorów'!$A$1:$A$42,0))=1,"+","-"),"")</f>
        <v/>
      </c>
      <c r="FN158" s="1" t="str">
        <f ca="1">_xlfn.IFNA(IF(INDEX('Tabela kolorów'!$A$1:$AP$42,MATCH(FJ158,'Tabela kolorów'!$A$1:$AP$1,0),MATCH(FL158,'Tabela kolorów'!$A$1:$A$42,0))=1,"+","-"),"")</f>
        <v/>
      </c>
      <c r="FO158" s="1" t="str">
        <f ca="1">_xlfn.IFNA(IF(INDEX('Tabela kolorów'!$A$1:$AP$42,MATCH(FK158,'Tabela kolorów'!$A$1:$AP$1,0),MATCH(FL158,'Tabela kolorów'!$A$1:$A$42,0))=1,"+","-"),"")</f>
        <v/>
      </c>
      <c r="FP158" t="str">
        <f t="shared" ca="1" si="575"/>
        <v/>
      </c>
      <c r="FQ158" t="str">
        <f t="shared" ca="1" si="530"/>
        <v/>
      </c>
      <c r="FR158" t="str">
        <f t="shared" ca="1" si="531"/>
        <v/>
      </c>
      <c r="GP158">
        <v>6</v>
      </c>
      <c r="GQ158" t="str">
        <f t="shared" ca="1" si="592"/>
        <v/>
      </c>
      <c r="GR158" t="str">
        <f ca="1">_xlfn.IFNA(IF(VLOOKUP($GQ158,Tabela1[#All],6,FALSE)&lt;&gt;0,VLOOKUP($GQ158,Tabela1[#All],6,FALSE),""),"")</f>
        <v/>
      </c>
      <c r="GS158" t="str">
        <f ca="1">_xlfn.IFNA(IF(VLOOKUP($GQ158,Tabela1[#All],7,FALSE)&lt;&gt;0,VLOOKUP($GQ158,Tabela1[#All],7,FALSE),""),"")</f>
        <v/>
      </c>
      <c r="GT158" t="str">
        <f ca="1">_xlfn.IFNA(IF(VLOOKUP($GQ158,Tabela1[#All],8,FALSE)&lt;&gt;0,VLOOKUP($GQ158,Tabela1[#All],8,FALSE),""),"")</f>
        <v/>
      </c>
      <c r="GU158" t="str">
        <f ca="1">_xlfn.IFNA(IF(VLOOKUP($GQ158,Tabela1[#All],10,FALSE)&lt;&gt;"0",VLOOKUP($GQ158,Tabela1[#All],10,FALSE),""),"")</f>
        <v/>
      </c>
      <c r="GV158" t="str">
        <f t="shared" ca="1" si="532"/>
        <v/>
      </c>
      <c r="GW158" t="str">
        <f t="shared" ca="1" si="533"/>
        <v/>
      </c>
      <c r="GX158" t="str">
        <f t="shared" ca="1" si="534"/>
        <v/>
      </c>
      <c r="GY158" t="str">
        <f t="shared" ca="1" si="535"/>
        <v/>
      </c>
      <c r="GZ158" t="str">
        <f t="shared" ca="1" si="536"/>
        <v/>
      </c>
      <c r="HA158" t="str">
        <f t="shared" ca="1" si="537"/>
        <v/>
      </c>
      <c r="HB158" t="str">
        <f t="shared" ca="1" si="538"/>
        <v/>
      </c>
      <c r="HC158" t="str">
        <f t="shared" ca="1" si="560"/>
        <v/>
      </c>
      <c r="HD158" t="str">
        <f t="shared" ca="1" si="585"/>
        <v/>
      </c>
      <c r="HE158" t="str">
        <f t="shared" ca="1" si="585"/>
        <v/>
      </c>
      <c r="HF158" t="str">
        <f t="shared" ca="1" si="585"/>
        <v/>
      </c>
      <c r="HG158" t="str">
        <f ca="1">_xlfn.IFNA(IF(INDEX('Tabela kolorów'!$A$1:$AP$42,MATCH(HD158,'Tabela kolorów'!$A$1:$AP$1,0),MATCH(HE158,'Tabela kolorów'!$A$1:$A$42,0))=1,"+","-"),"")</f>
        <v/>
      </c>
      <c r="HH158" s="1" t="str">
        <f ca="1">_xlfn.IFNA(IF(INDEX('Tabela kolorów'!$A$1:$AP$42,MATCH(HD158,'Tabela kolorów'!$A$1:$AP$1,0),MATCH(HF158,'Tabela kolorów'!$A$1:$A$42,0))=1,"+","-"),"")</f>
        <v/>
      </c>
      <c r="HI158" s="1" t="str">
        <f ca="1">_xlfn.IFNA(IF(INDEX('Tabela kolorów'!$A$1:$AP$42,MATCH(HE158,'Tabela kolorów'!$A$1:$AP$1,0),MATCH(HF158,'Tabela kolorów'!$A$1:$A$42,0))=1,"+","-"),"")</f>
        <v/>
      </c>
      <c r="HJ158" t="str">
        <f t="shared" ca="1" si="576"/>
        <v/>
      </c>
      <c r="HK158" t="str">
        <f t="shared" ca="1" si="539"/>
        <v/>
      </c>
      <c r="HL158" t="str">
        <f t="shared" ca="1" si="540"/>
        <v/>
      </c>
      <c r="IJ158">
        <v>6</v>
      </c>
      <c r="IK158" t="str">
        <f t="shared" ca="1" si="593"/>
        <v/>
      </c>
      <c r="IL158" t="str">
        <f ca="1">_xlfn.IFNA(IF(VLOOKUP($IK158,Tabela1[#All],6,FALSE)&lt;&gt;0,VLOOKUP($IK158,Tabela1[#All],6,FALSE),""),"")</f>
        <v/>
      </c>
      <c r="IM158" t="str">
        <f ca="1">_xlfn.IFNA(IF(VLOOKUP($IK158,Tabela1[#All],7,FALSE)&lt;&gt;0,VLOOKUP($IK158,Tabela1[#All],7,FALSE),""),"")</f>
        <v/>
      </c>
      <c r="IN158" t="str">
        <f ca="1">_xlfn.IFNA(IF(VLOOKUP($IK158,Tabela1[#All],8,FALSE)&lt;&gt;0,VLOOKUP($IK158,Tabela1[#All],8,FALSE),""),"")</f>
        <v/>
      </c>
      <c r="IO158" t="str">
        <f ca="1">_xlfn.IFNA(IF(VLOOKUP($IK158,Tabela1[#All],10,FALSE)&lt;&gt;"0",VLOOKUP($IK158,Tabela1[#All],10,FALSE),""),"")</f>
        <v/>
      </c>
      <c r="IP158" t="str">
        <f t="shared" ca="1" si="541"/>
        <v/>
      </c>
      <c r="IQ158" t="str">
        <f t="shared" ca="1" si="542"/>
        <v/>
      </c>
      <c r="IR158" t="str">
        <f t="shared" ca="1" si="543"/>
        <v/>
      </c>
      <c r="IS158" t="str">
        <f t="shared" ca="1" si="544"/>
        <v/>
      </c>
      <c r="IT158" t="str">
        <f t="shared" ca="1" si="545"/>
        <v/>
      </c>
      <c r="IU158" t="str">
        <f t="shared" ca="1" si="546"/>
        <v/>
      </c>
      <c r="IV158" t="str">
        <f t="shared" ca="1" si="547"/>
        <v/>
      </c>
      <c r="IW158" t="str">
        <f t="shared" ca="1" si="561"/>
        <v/>
      </c>
      <c r="IX158" t="str">
        <f t="shared" ca="1" si="586"/>
        <v/>
      </c>
      <c r="IY158" t="str">
        <f t="shared" ca="1" si="586"/>
        <v/>
      </c>
      <c r="IZ158" t="str">
        <f t="shared" ca="1" si="586"/>
        <v/>
      </c>
      <c r="JA158" t="str">
        <f ca="1">_xlfn.IFNA(IF(INDEX('Tabela kolorów'!$A$1:$AP$42,MATCH(IX158,'Tabela kolorów'!$A$1:$AP$1,0),MATCH(IY158,'Tabela kolorów'!$A$1:$A$42,0))=1,"+","-"),"")</f>
        <v/>
      </c>
      <c r="JB158" s="1" t="str">
        <f ca="1">_xlfn.IFNA(IF(INDEX('Tabela kolorów'!$A$1:$AP$42,MATCH(IX158,'Tabela kolorów'!$A$1:$AP$1,0),MATCH(IZ158,'Tabela kolorów'!$A$1:$A$42,0))=1,"+","-"),"")</f>
        <v/>
      </c>
      <c r="JC158" s="1" t="str">
        <f ca="1">_xlfn.IFNA(IF(INDEX('Tabela kolorów'!$A$1:$AP$42,MATCH(IY158,'Tabela kolorów'!$A$1:$AP$1,0),MATCH(IZ158,'Tabela kolorów'!$A$1:$A$42,0))=1,"+","-"),"")</f>
        <v/>
      </c>
      <c r="JD158" t="str">
        <f t="shared" ca="1" si="577"/>
        <v/>
      </c>
      <c r="JE158" t="str">
        <f t="shared" ca="1" si="548"/>
        <v/>
      </c>
      <c r="JF158" t="str">
        <f t="shared" ca="1" si="549"/>
        <v/>
      </c>
      <c r="KD158">
        <v>6</v>
      </c>
      <c r="KE158" t="str">
        <f t="shared" ca="1" si="594"/>
        <v/>
      </c>
      <c r="KF158" t="str">
        <f ca="1">_xlfn.IFNA(IF(VLOOKUP($KE158,Tabela1[#All],6,FALSE)&lt;&gt;0,VLOOKUP($KE158,Tabela1[#All],6,FALSE),""),"")</f>
        <v/>
      </c>
      <c r="KG158" t="str">
        <f ca="1">_xlfn.IFNA(IF(VLOOKUP($KE158,Tabela1[#All],7,FALSE)&lt;&gt;0,VLOOKUP($KE158,Tabela1[#All],7,FALSE),""),"")</f>
        <v/>
      </c>
      <c r="KH158" t="str">
        <f ca="1">_xlfn.IFNA(IF(VLOOKUP($KE158,Tabela1[#All],8,FALSE)&lt;&gt;0,VLOOKUP($KE158,Tabela1[#All],8,FALSE),""),"")</f>
        <v/>
      </c>
      <c r="KI158" t="str">
        <f ca="1">_xlfn.IFNA(IF(VLOOKUP($KE158,Tabela1[#All],10,FALSE)&lt;&gt;"0",VLOOKUP($KE158,Tabela1[#All],10,FALSE),""),"")</f>
        <v/>
      </c>
      <c r="KJ158" t="str">
        <f t="shared" ca="1" si="562"/>
        <v/>
      </c>
      <c r="KK158" t="str">
        <f t="shared" ca="1" si="563"/>
        <v/>
      </c>
      <c r="KL158" t="str">
        <f t="shared" ca="1" si="564"/>
        <v/>
      </c>
      <c r="KM158" t="str">
        <f t="shared" ca="1" si="550"/>
        <v/>
      </c>
      <c r="KN158" t="str">
        <f t="shared" ca="1" si="551"/>
        <v/>
      </c>
      <c r="KO158" t="str">
        <f t="shared" ca="1" si="552"/>
        <v/>
      </c>
      <c r="KP158" t="str">
        <f t="shared" ca="1" si="553"/>
        <v/>
      </c>
      <c r="KQ158" t="str">
        <f t="shared" ca="1" si="565"/>
        <v/>
      </c>
      <c r="KR158" t="str">
        <f t="shared" ca="1" si="587"/>
        <v/>
      </c>
      <c r="KS158" t="str">
        <f t="shared" ca="1" si="587"/>
        <v/>
      </c>
      <c r="KT158" t="str">
        <f t="shared" ca="1" si="587"/>
        <v/>
      </c>
      <c r="KU158" t="str">
        <f ca="1">_xlfn.IFNA(IF(INDEX('Tabela kolorów'!$A$1:$AP$42,MATCH(KR158,'Tabela kolorów'!$A$1:$AP$1,0),MATCH(KS158,'Tabela kolorów'!$A$1:$A$42,0))=1,"+","-"),"")</f>
        <v/>
      </c>
      <c r="KV158" s="1" t="str">
        <f ca="1">_xlfn.IFNA(IF(INDEX('Tabela kolorów'!$A$1:$AP$42,MATCH(KR158,'Tabela kolorów'!$A$1:$AP$1,0),MATCH(KT158,'Tabela kolorów'!$A$1:$A$42,0))=1,"+","-"),"")</f>
        <v/>
      </c>
      <c r="KW158" s="1" t="str">
        <f ca="1">_xlfn.IFNA(IF(INDEX('Tabela kolorów'!$A$1:$AP$42,MATCH(KS158,'Tabela kolorów'!$A$1:$AP$1,0),MATCH(KT158,'Tabela kolorów'!$A$1:$A$42,0))=1,"+","-"),"")</f>
        <v/>
      </c>
      <c r="KX158" t="str">
        <f t="shared" ca="1" si="580"/>
        <v/>
      </c>
      <c r="KY158" t="str">
        <f t="shared" ca="1" si="554"/>
        <v/>
      </c>
      <c r="KZ158" t="str">
        <f t="shared" ca="1" si="555"/>
        <v/>
      </c>
    </row>
    <row r="159" spans="12:312" x14ac:dyDescent="0.3">
      <c r="L159" s="679">
        <v>5</v>
      </c>
      <c r="N159" s="672" t="str">
        <f>_xlfn.IFNA(IF(VLOOKUP($M159,Tabela1[#All],6,FALSE)&lt;&gt;0,VLOOKUP($M159,Tabela1[#All],6,FALSE),""),"")</f>
        <v/>
      </c>
      <c r="O159" s="672" t="str">
        <f>_xlfn.IFNA(IF(VLOOKUP($M159,Tabela1[#All],7,FALSE)&lt;&gt;0,VLOOKUP($M159,Tabela1[#All],7,FALSE),""),"")</f>
        <v/>
      </c>
      <c r="P159" s="672" t="str">
        <f>_xlfn.IFNA(IF(VLOOKUP($M159,Tabela1[#All],8,FALSE)&lt;&gt;0,VLOOKUP($M159,Tabela1[#All],8,FALSE),""),"")</f>
        <v/>
      </c>
      <c r="Q159" s="684" t="str">
        <f>_xlfn.IFNA(IF(VLOOKUP($M159,Tabela1[#All],10,FALSE)&lt;&gt;"0",VLOOKUP($M159,Tabela1[#All],10,FALSE),""),"")</f>
        <v/>
      </c>
      <c r="R159" s="686" t="str">
        <f t="shared" si="566"/>
        <v/>
      </c>
      <c r="S159" s="672" t="str">
        <f t="shared" si="567"/>
        <v/>
      </c>
      <c r="T159" s="672" t="str">
        <f t="shared" si="568"/>
        <v/>
      </c>
      <c r="U159" s="672" t="str">
        <f t="shared" si="569"/>
        <v/>
      </c>
      <c r="V159" s="672" t="str">
        <f t="shared" si="570"/>
        <v/>
      </c>
      <c r="W159" s="672" t="str">
        <f t="shared" si="571"/>
        <v/>
      </c>
      <c r="X159" s="687" t="str">
        <f t="shared" si="572"/>
        <v/>
      </c>
      <c r="Y159" s="686" t="str">
        <f t="shared" si="578"/>
        <v/>
      </c>
      <c r="Z159" s="672" t="str">
        <f t="shared" si="588"/>
        <v/>
      </c>
      <c r="AA159" s="672" t="str">
        <f t="shared" si="588"/>
        <v/>
      </c>
      <c r="AB159" s="679" t="str">
        <f t="shared" si="588"/>
        <v/>
      </c>
      <c r="AC159" s="685" t="str">
        <f>_xlfn.IFNA(IF(INDEX('Tabela kolorów'!$A$1:$AP$42,MATCH(Z159,'Tabela kolorów'!$A$1:$AP$1,0),MATCH(AA159,'Tabela kolorów'!$A$1:$A$42,0))=1,"+","-"),"")</f>
        <v/>
      </c>
      <c r="AD159" s="10" t="str">
        <f>_xlfn.IFNA(IF(INDEX('Tabela kolorów'!$A$1:$AP$42,MATCH(Z159,'Tabela kolorów'!$A$1:$AP$1,0),MATCH(AB159,'Tabela kolorów'!$A$1:$A$42,0))=1,"+","-"),"")</f>
        <v/>
      </c>
      <c r="AE159" s="10" t="str">
        <f>_xlfn.IFNA(IF(INDEX('Tabela kolorów'!$A$1:$AP$42,MATCH(AA159,'Tabela kolorów'!$A$1:$AP$1,0),MATCH(AB159,'Tabela kolorów'!$A$1:$A$42,0))=1,"+","-"),"")</f>
        <v/>
      </c>
      <c r="AF159" s="679" t="str">
        <f t="shared" si="579"/>
        <v/>
      </c>
      <c r="AG159" s="688" t="str">
        <f t="shared" si="573"/>
        <v/>
      </c>
      <c r="AH159" s="701" t="str">
        <f t="shared" si="574"/>
        <v/>
      </c>
      <c r="BG159" s="392"/>
      <c r="BH159">
        <v>7</v>
      </c>
      <c r="BI159" t="str">
        <f t="shared" ca="1" si="589"/>
        <v/>
      </c>
      <c r="BJ159" t="str">
        <f ca="1">_xlfn.IFNA(IF(VLOOKUP($BI159,Tabela1[#All],6,FALSE)&lt;&gt;0,VLOOKUP($BI159,Tabela1[#All],6,FALSE),""),"")</f>
        <v/>
      </c>
      <c r="BK159" t="str">
        <f ca="1">_xlfn.IFNA(IF(VLOOKUP($BI159,Tabela1[#All],7,FALSE)&lt;&gt;0,VLOOKUP($BI159,Tabela1[#All],7,FALSE),""),"")</f>
        <v/>
      </c>
      <c r="BL159" t="str">
        <f ca="1">_xlfn.IFNA(IF(VLOOKUP($BI159,Tabela1[#All],8,FALSE)&lt;&gt;0,VLOOKUP($BI159,Tabela1[#All],8,FALSE),""),"")</f>
        <v/>
      </c>
      <c r="BM159" t="str">
        <f ca="1">_xlfn.IFNA(IF(VLOOKUP($BI159,Tabela1[#All],10,FALSE)&lt;&gt;"0",VLOOKUP($BI159,Tabela1[#All],10,FALSE),""),"")</f>
        <v/>
      </c>
      <c r="BN159" t="str">
        <f t="shared" ca="1" si="505"/>
        <v/>
      </c>
      <c r="BO159" t="str">
        <f t="shared" ca="1" si="506"/>
        <v/>
      </c>
      <c r="BP159" t="str">
        <f t="shared" ca="1" si="507"/>
        <v/>
      </c>
      <c r="BQ159" t="str">
        <f t="shared" ca="1" si="508"/>
        <v/>
      </c>
      <c r="BR159" t="str">
        <f t="shared" ca="1" si="509"/>
        <v/>
      </c>
      <c r="BS159" t="str">
        <f t="shared" ca="1" si="510"/>
        <v/>
      </c>
      <c r="BT159" t="str">
        <f t="shared" ca="1" si="511"/>
        <v/>
      </c>
      <c r="BU159" t="str">
        <f t="shared" ca="1" si="556"/>
        <v/>
      </c>
      <c r="BV159" t="str">
        <f t="shared" ca="1" si="582"/>
        <v/>
      </c>
      <c r="BW159" t="str">
        <f t="shared" ca="1" si="582"/>
        <v/>
      </c>
      <c r="BX159" t="str">
        <f t="shared" ca="1" si="582"/>
        <v/>
      </c>
      <c r="BY159" t="str">
        <f ca="1">_xlfn.IFNA(IF(INDEX('Tabela kolorów'!$A$1:$AP$42,MATCH(BV159,'Tabela kolorów'!$A$1:$AP$1,0),MATCH(BW159,'Tabela kolorów'!$A$1:$A$42,0))=1,"+","-"),"")</f>
        <v/>
      </c>
      <c r="BZ159" s="1" t="str">
        <f ca="1">_xlfn.IFNA(IF(INDEX('Tabela kolorów'!$A$1:$AP$42,MATCH(BV159,'Tabela kolorów'!$A$1:$AP$1,0),MATCH(BX159,'Tabela kolorów'!$A$1:$A$42,0))=1,"+","-"),"")</f>
        <v/>
      </c>
      <c r="CA159" s="1" t="str">
        <f ca="1">_xlfn.IFNA(IF(INDEX('Tabela kolorów'!$A$1:$AP$42,MATCH(BW159,'Tabela kolorów'!$A$1:$AP$1,0),MATCH(BX159,'Tabela kolorów'!$A$1:$A$42,0))=1,"+","-"),"")</f>
        <v/>
      </c>
      <c r="CB159" t="str">
        <f t="shared" ca="1" si="557"/>
        <v/>
      </c>
      <c r="CC159" t="str">
        <f t="shared" ca="1" si="512"/>
        <v/>
      </c>
      <c r="CD159" t="str">
        <f t="shared" ca="1" si="513"/>
        <v/>
      </c>
      <c r="DB159">
        <v>7</v>
      </c>
      <c r="DC159" t="str">
        <f t="shared" ca="1" si="590"/>
        <v/>
      </c>
      <c r="DD159" t="str">
        <f ca="1">_xlfn.IFNA(IF(VLOOKUP($DC159,Tabela1[#All],6,FALSE)&lt;&gt;0,VLOOKUP($DC159,Tabela1[#All],6,FALSE),""),"")</f>
        <v/>
      </c>
      <c r="DE159" t="str">
        <f ca="1">_xlfn.IFNA(IF(VLOOKUP($DC159,Tabela1[#All],7,FALSE)&lt;&gt;0,VLOOKUP($DC159,Tabela1[#All],7,FALSE),""),"")</f>
        <v/>
      </c>
      <c r="DF159" t="str">
        <f ca="1">_xlfn.IFNA(IF(VLOOKUP($DC159,Tabela1[#All],8,FALSE)&lt;&gt;0,VLOOKUP($DC159,Tabela1[#All],8,FALSE),""),"")</f>
        <v/>
      </c>
      <c r="DG159" t="str">
        <f ca="1">_xlfn.IFNA(IF(VLOOKUP($DC159,Tabela1[#All],10,FALSE)&lt;&gt;"0",VLOOKUP($DC159,Tabela1[#All],10,FALSE),""),"")</f>
        <v/>
      </c>
      <c r="DH159" t="str">
        <f t="shared" ca="1" si="514"/>
        <v/>
      </c>
      <c r="DI159" t="str">
        <f t="shared" ca="1" si="515"/>
        <v/>
      </c>
      <c r="DJ159" t="str">
        <f t="shared" ca="1" si="516"/>
        <v/>
      </c>
      <c r="DK159" t="str">
        <f t="shared" ca="1" si="517"/>
        <v/>
      </c>
      <c r="DL159" t="str">
        <f t="shared" ca="1" si="518"/>
        <v/>
      </c>
      <c r="DM159" t="str">
        <f t="shared" ca="1" si="519"/>
        <v/>
      </c>
      <c r="DN159" t="str">
        <f t="shared" ca="1" si="520"/>
        <v/>
      </c>
      <c r="DO159" t="str">
        <f t="shared" ca="1" si="581"/>
        <v/>
      </c>
      <c r="DP159" t="str">
        <f t="shared" ca="1" si="583"/>
        <v/>
      </c>
      <c r="DQ159" t="str">
        <f t="shared" ca="1" si="583"/>
        <v/>
      </c>
      <c r="DR159" t="str">
        <f t="shared" ca="1" si="583"/>
        <v/>
      </c>
      <c r="DS159" t="str">
        <f ca="1">_xlfn.IFNA(IF(INDEX('Tabela kolorów'!$A$1:$AP$42,MATCH(DP159,'Tabela kolorów'!$A$1:$AP$1,0),MATCH(DQ159,'Tabela kolorów'!$A$1:$A$42,0))=1,"+","-"),"")</f>
        <v/>
      </c>
      <c r="DT159" s="1" t="str">
        <f ca="1">_xlfn.IFNA(IF(INDEX('Tabela kolorów'!$A$1:$AP$42,MATCH(DP159,'Tabela kolorów'!$A$1:$AP$1,0),MATCH(DR159,'Tabela kolorów'!$A$1:$A$42,0))=1,"+","-"),"")</f>
        <v/>
      </c>
      <c r="DU159" s="1" t="str">
        <f ca="1">_xlfn.IFNA(IF(INDEX('Tabela kolorów'!$A$1:$AP$42,MATCH(DQ159,'Tabela kolorów'!$A$1:$AP$1,0),MATCH(DR159,'Tabela kolorów'!$A$1:$A$42,0))=1,"+","-"),"")</f>
        <v/>
      </c>
      <c r="DV159" t="str">
        <f t="shared" ca="1" si="558"/>
        <v/>
      </c>
      <c r="DW159" t="str">
        <f t="shared" ca="1" si="521"/>
        <v/>
      </c>
      <c r="DX159" t="str">
        <f t="shared" ca="1" si="522"/>
        <v/>
      </c>
      <c r="EV159">
        <v>7</v>
      </c>
      <c r="EW159" t="str">
        <f t="shared" ca="1" si="591"/>
        <v/>
      </c>
      <c r="EX159" t="str">
        <f ca="1">_xlfn.IFNA(IF(VLOOKUP($EW159,Tabela1[#All],6,FALSE)&lt;&gt;0,VLOOKUP($EW159,Tabela1[#All],6,FALSE),""),"")</f>
        <v/>
      </c>
      <c r="EY159" t="str">
        <f ca="1">_xlfn.IFNA(IF(VLOOKUP($EW159,Tabela1[#All],7,FALSE)&lt;&gt;0,VLOOKUP($EW159,Tabela1[#All],7,FALSE),""),"")</f>
        <v/>
      </c>
      <c r="EZ159" t="str">
        <f ca="1">_xlfn.IFNA(IF(VLOOKUP($EW159,Tabela1[#All],8,FALSE)&lt;&gt;0,VLOOKUP($EW159,Tabela1[#All],8,FALSE),""),"")</f>
        <v/>
      </c>
      <c r="FA159" t="str">
        <f ca="1">_xlfn.IFNA(IF(VLOOKUP($EW159,Tabela1[#All],10,FALSE)&lt;&gt;"0",VLOOKUP($EW159,Tabela1[#All],10,FALSE),""),"")</f>
        <v/>
      </c>
      <c r="FB159" t="str">
        <f t="shared" ca="1" si="523"/>
        <v/>
      </c>
      <c r="FC159" t="str">
        <f t="shared" ca="1" si="524"/>
        <v/>
      </c>
      <c r="FD159" t="str">
        <f t="shared" ca="1" si="525"/>
        <v/>
      </c>
      <c r="FE159" t="str">
        <f t="shared" ca="1" si="526"/>
        <v/>
      </c>
      <c r="FF159" t="str">
        <f t="shared" ca="1" si="527"/>
        <v/>
      </c>
      <c r="FG159" t="str">
        <f t="shared" ca="1" si="528"/>
        <v/>
      </c>
      <c r="FH159" t="str">
        <f t="shared" ca="1" si="529"/>
        <v/>
      </c>
      <c r="FI159" t="str">
        <f t="shared" ca="1" si="559"/>
        <v/>
      </c>
      <c r="FJ159" t="str">
        <f t="shared" ca="1" si="584"/>
        <v/>
      </c>
      <c r="FK159" t="str">
        <f t="shared" ca="1" si="584"/>
        <v/>
      </c>
      <c r="FL159" t="str">
        <f t="shared" ca="1" si="584"/>
        <v/>
      </c>
      <c r="FM159" t="str">
        <f ca="1">_xlfn.IFNA(IF(INDEX('Tabela kolorów'!$A$1:$AP$42,MATCH(FJ159,'Tabela kolorów'!$A$1:$AP$1,0),MATCH(FK159,'Tabela kolorów'!$A$1:$A$42,0))=1,"+","-"),"")</f>
        <v/>
      </c>
      <c r="FN159" s="1" t="str">
        <f ca="1">_xlfn.IFNA(IF(INDEX('Tabela kolorów'!$A$1:$AP$42,MATCH(FJ159,'Tabela kolorów'!$A$1:$AP$1,0),MATCH(FL159,'Tabela kolorów'!$A$1:$A$42,0))=1,"+","-"),"")</f>
        <v/>
      </c>
      <c r="FO159" s="1" t="str">
        <f ca="1">_xlfn.IFNA(IF(INDEX('Tabela kolorów'!$A$1:$AP$42,MATCH(FK159,'Tabela kolorów'!$A$1:$AP$1,0),MATCH(FL159,'Tabela kolorów'!$A$1:$A$42,0))=1,"+","-"),"")</f>
        <v/>
      </c>
      <c r="FP159" t="str">
        <f t="shared" ca="1" si="575"/>
        <v/>
      </c>
      <c r="FQ159" t="str">
        <f t="shared" ca="1" si="530"/>
        <v/>
      </c>
      <c r="FR159" t="str">
        <f t="shared" ca="1" si="531"/>
        <v/>
      </c>
      <c r="GP159">
        <v>7</v>
      </c>
      <c r="GQ159" t="str">
        <f t="shared" ca="1" si="592"/>
        <v/>
      </c>
      <c r="GR159" t="str">
        <f ca="1">_xlfn.IFNA(IF(VLOOKUP($GQ159,Tabela1[#All],6,FALSE)&lt;&gt;0,VLOOKUP($GQ159,Tabela1[#All],6,FALSE),""),"")</f>
        <v/>
      </c>
      <c r="GS159" t="str">
        <f ca="1">_xlfn.IFNA(IF(VLOOKUP($GQ159,Tabela1[#All],7,FALSE)&lt;&gt;0,VLOOKUP($GQ159,Tabela1[#All],7,FALSE),""),"")</f>
        <v/>
      </c>
      <c r="GT159" t="str">
        <f ca="1">_xlfn.IFNA(IF(VLOOKUP($GQ159,Tabela1[#All],8,FALSE)&lt;&gt;0,VLOOKUP($GQ159,Tabela1[#All],8,FALSE),""),"")</f>
        <v/>
      </c>
      <c r="GU159" t="str">
        <f ca="1">_xlfn.IFNA(IF(VLOOKUP($GQ159,Tabela1[#All],10,FALSE)&lt;&gt;"0",VLOOKUP($GQ159,Tabela1[#All],10,FALSE),""),"")</f>
        <v/>
      </c>
      <c r="GV159" t="str">
        <f t="shared" ca="1" si="532"/>
        <v/>
      </c>
      <c r="GW159" t="str">
        <f t="shared" ca="1" si="533"/>
        <v/>
      </c>
      <c r="GX159" t="str">
        <f t="shared" ca="1" si="534"/>
        <v/>
      </c>
      <c r="GY159" t="str">
        <f t="shared" ca="1" si="535"/>
        <v/>
      </c>
      <c r="GZ159" t="str">
        <f t="shared" ca="1" si="536"/>
        <v/>
      </c>
      <c r="HA159" t="str">
        <f t="shared" ca="1" si="537"/>
        <v/>
      </c>
      <c r="HB159" t="str">
        <f t="shared" ca="1" si="538"/>
        <v/>
      </c>
      <c r="HC159" t="str">
        <f t="shared" ca="1" si="560"/>
        <v/>
      </c>
      <c r="HD159" t="str">
        <f t="shared" ca="1" si="585"/>
        <v/>
      </c>
      <c r="HE159" t="str">
        <f t="shared" ca="1" si="585"/>
        <v/>
      </c>
      <c r="HF159" t="str">
        <f t="shared" ca="1" si="585"/>
        <v/>
      </c>
      <c r="HG159" t="str">
        <f ca="1">_xlfn.IFNA(IF(INDEX('Tabela kolorów'!$A$1:$AP$42,MATCH(HD159,'Tabela kolorów'!$A$1:$AP$1,0),MATCH(HE159,'Tabela kolorów'!$A$1:$A$42,0))=1,"+","-"),"")</f>
        <v/>
      </c>
      <c r="HH159" s="1" t="str">
        <f ca="1">_xlfn.IFNA(IF(INDEX('Tabela kolorów'!$A$1:$AP$42,MATCH(HD159,'Tabela kolorów'!$A$1:$AP$1,0),MATCH(HF159,'Tabela kolorów'!$A$1:$A$42,0))=1,"+","-"),"")</f>
        <v/>
      </c>
      <c r="HI159" s="1" t="str">
        <f ca="1">_xlfn.IFNA(IF(INDEX('Tabela kolorów'!$A$1:$AP$42,MATCH(HE159,'Tabela kolorów'!$A$1:$AP$1,0),MATCH(HF159,'Tabela kolorów'!$A$1:$A$42,0))=1,"+","-"),"")</f>
        <v/>
      </c>
      <c r="HJ159" t="str">
        <f t="shared" ca="1" si="576"/>
        <v/>
      </c>
      <c r="HK159" t="str">
        <f t="shared" ca="1" si="539"/>
        <v/>
      </c>
      <c r="HL159" t="str">
        <f t="shared" ca="1" si="540"/>
        <v/>
      </c>
      <c r="IJ159">
        <v>7</v>
      </c>
      <c r="IK159" t="str">
        <f t="shared" ca="1" si="593"/>
        <v/>
      </c>
      <c r="IL159" t="str">
        <f ca="1">_xlfn.IFNA(IF(VLOOKUP($IK159,Tabela1[#All],6,FALSE)&lt;&gt;0,VLOOKUP($IK159,Tabela1[#All],6,FALSE),""),"")</f>
        <v/>
      </c>
      <c r="IM159" t="str">
        <f ca="1">_xlfn.IFNA(IF(VLOOKUP($IK159,Tabela1[#All],7,FALSE)&lt;&gt;0,VLOOKUP($IK159,Tabela1[#All],7,FALSE),""),"")</f>
        <v/>
      </c>
      <c r="IN159" t="str">
        <f ca="1">_xlfn.IFNA(IF(VLOOKUP($IK159,Tabela1[#All],8,FALSE)&lt;&gt;0,VLOOKUP($IK159,Tabela1[#All],8,FALSE),""),"")</f>
        <v/>
      </c>
      <c r="IO159" t="str">
        <f ca="1">_xlfn.IFNA(IF(VLOOKUP($IK159,Tabela1[#All],10,FALSE)&lt;&gt;"0",VLOOKUP($IK159,Tabela1[#All],10,FALSE),""),"")</f>
        <v/>
      </c>
      <c r="IP159" t="str">
        <f t="shared" ca="1" si="541"/>
        <v/>
      </c>
      <c r="IQ159" t="str">
        <f t="shared" ca="1" si="542"/>
        <v/>
      </c>
      <c r="IR159" t="str">
        <f t="shared" ca="1" si="543"/>
        <v/>
      </c>
      <c r="IS159" t="str">
        <f t="shared" ca="1" si="544"/>
        <v/>
      </c>
      <c r="IT159" t="str">
        <f t="shared" ca="1" si="545"/>
        <v/>
      </c>
      <c r="IU159" t="str">
        <f t="shared" ca="1" si="546"/>
        <v/>
      </c>
      <c r="IV159" t="str">
        <f t="shared" ca="1" si="547"/>
        <v/>
      </c>
      <c r="IW159" t="str">
        <f t="shared" ca="1" si="561"/>
        <v/>
      </c>
      <c r="IX159" t="str">
        <f t="shared" ca="1" si="586"/>
        <v/>
      </c>
      <c r="IY159" t="str">
        <f t="shared" ca="1" si="586"/>
        <v/>
      </c>
      <c r="IZ159" t="str">
        <f t="shared" ca="1" si="586"/>
        <v/>
      </c>
      <c r="JA159" t="str">
        <f ca="1">_xlfn.IFNA(IF(INDEX('Tabela kolorów'!$A$1:$AP$42,MATCH(IX159,'Tabela kolorów'!$A$1:$AP$1,0),MATCH(IY159,'Tabela kolorów'!$A$1:$A$42,0))=1,"+","-"),"")</f>
        <v/>
      </c>
      <c r="JB159" s="1" t="str">
        <f ca="1">_xlfn.IFNA(IF(INDEX('Tabela kolorów'!$A$1:$AP$42,MATCH(IX159,'Tabela kolorów'!$A$1:$AP$1,0),MATCH(IZ159,'Tabela kolorów'!$A$1:$A$42,0))=1,"+","-"),"")</f>
        <v/>
      </c>
      <c r="JC159" s="1" t="str">
        <f ca="1">_xlfn.IFNA(IF(INDEX('Tabela kolorów'!$A$1:$AP$42,MATCH(IY159,'Tabela kolorów'!$A$1:$AP$1,0),MATCH(IZ159,'Tabela kolorów'!$A$1:$A$42,0))=1,"+","-"),"")</f>
        <v/>
      </c>
      <c r="JD159" t="str">
        <f t="shared" ca="1" si="577"/>
        <v/>
      </c>
      <c r="JE159" t="str">
        <f t="shared" ca="1" si="548"/>
        <v/>
      </c>
      <c r="JF159" t="str">
        <f t="shared" ca="1" si="549"/>
        <v/>
      </c>
      <c r="KD159">
        <v>7</v>
      </c>
      <c r="KE159" t="str">
        <f t="shared" ca="1" si="594"/>
        <v/>
      </c>
      <c r="KF159" t="str">
        <f ca="1">_xlfn.IFNA(IF(VLOOKUP($KE159,Tabela1[#All],6,FALSE)&lt;&gt;0,VLOOKUP($KE159,Tabela1[#All],6,FALSE),""),"")</f>
        <v/>
      </c>
      <c r="KG159" t="str">
        <f ca="1">_xlfn.IFNA(IF(VLOOKUP($KE159,Tabela1[#All],7,FALSE)&lt;&gt;0,VLOOKUP($KE159,Tabela1[#All],7,FALSE),""),"")</f>
        <v/>
      </c>
      <c r="KH159" t="str">
        <f ca="1">_xlfn.IFNA(IF(VLOOKUP($KE159,Tabela1[#All],8,FALSE)&lt;&gt;0,VLOOKUP($KE159,Tabela1[#All],8,FALSE),""),"")</f>
        <v/>
      </c>
      <c r="KI159" t="str">
        <f ca="1">_xlfn.IFNA(IF(VLOOKUP($KE159,Tabela1[#All],10,FALSE)&lt;&gt;"0",VLOOKUP($KE159,Tabela1[#All],10,FALSE),""),"")</f>
        <v/>
      </c>
      <c r="KJ159" t="str">
        <f t="shared" ca="1" si="562"/>
        <v/>
      </c>
      <c r="KK159" t="str">
        <f t="shared" ca="1" si="563"/>
        <v/>
      </c>
      <c r="KL159" t="str">
        <f t="shared" ca="1" si="564"/>
        <v/>
      </c>
      <c r="KM159" t="str">
        <f t="shared" ca="1" si="550"/>
        <v/>
      </c>
      <c r="KN159" t="str">
        <f t="shared" ca="1" si="551"/>
        <v/>
      </c>
      <c r="KO159" t="str">
        <f t="shared" ca="1" si="552"/>
        <v/>
      </c>
      <c r="KP159" t="str">
        <f t="shared" ca="1" si="553"/>
        <v/>
      </c>
      <c r="KQ159" t="str">
        <f t="shared" ca="1" si="565"/>
        <v/>
      </c>
      <c r="KR159" t="str">
        <f t="shared" ca="1" si="587"/>
        <v/>
      </c>
      <c r="KS159" t="str">
        <f t="shared" ca="1" si="587"/>
        <v/>
      </c>
      <c r="KT159" t="str">
        <f t="shared" ca="1" si="587"/>
        <v/>
      </c>
      <c r="KU159" t="str">
        <f ca="1">_xlfn.IFNA(IF(INDEX('Tabela kolorów'!$A$1:$AP$42,MATCH(KR159,'Tabela kolorów'!$A$1:$AP$1,0),MATCH(KS159,'Tabela kolorów'!$A$1:$A$42,0))=1,"+","-"),"")</f>
        <v/>
      </c>
      <c r="KV159" s="1" t="str">
        <f ca="1">_xlfn.IFNA(IF(INDEX('Tabela kolorów'!$A$1:$AP$42,MATCH(KR159,'Tabela kolorów'!$A$1:$AP$1,0),MATCH(KT159,'Tabela kolorów'!$A$1:$A$42,0))=1,"+","-"),"")</f>
        <v/>
      </c>
      <c r="KW159" s="1" t="str">
        <f ca="1">_xlfn.IFNA(IF(INDEX('Tabela kolorów'!$A$1:$AP$42,MATCH(KS159,'Tabela kolorów'!$A$1:$AP$1,0),MATCH(KT159,'Tabela kolorów'!$A$1:$A$42,0))=1,"+","-"),"")</f>
        <v/>
      </c>
      <c r="KX159" t="str">
        <f t="shared" ca="1" si="580"/>
        <v/>
      </c>
      <c r="KY159" t="str">
        <f t="shared" ca="1" si="554"/>
        <v/>
      </c>
      <c r="KZ159" t="str">
        <f t="shared" ca="1" si="555"/>
        <v/>
      </c>
    </row>
    <row r="160" spans="12:312" x14ac:dyDescent="0.3">
      <c r="L160" s="679">
        <v>6</v>
      </c>
      <c r="N160" s="672" t="str">
        <f>_xlfn.IFNA(IF(VLOOKUP($M160,Tabela1[#All],6,FALSE)&lt;&gt;0,VLOOKUP($M160,Tabela1[#All],6,FALSE),""),"")</f>
        <v/>
      </c>
      <c r="O160" s="672" t="str">
        <f>_xlfn.IFNA(IF(VLOOKUP($M160,Tabela1[#All],7,FALSE)&lt;&gt;0,VLOOKUP($M160,Tabela1[#All],7,FALSE),""),"")</f>
        <v/>
      </c>
      <c r="P160" s="672" t="str">
        <f>_xlfn.IFNA(IF(VLOOKUP($M160,Tabela1[#All],8,FALSE)&lt;&gt;0,VLOOKUP($M160,Tabela1[#All],8,FALSE),""),"")</f>
        <v/>
      </c>
      <c r="Q160" s="684" t="str">
        <f>_xlfn.IFNA(IF(VLOOKUP($M160,Tabela1[#All],10,FALSE)&lt;&gt;"0",VLOOKUP($M160,Tabela1[#All],10,FALSE),""),"")</f>
        <v/>
      </c>
      <c r="R160" s="686" t="str">
        <f t="shared" si="566"/>
        <v/>
      </c>
      <c r="S160" s="672" t="str">
        <f t="shared" si="567"/>
        <v/>
      </c>
      <c r="T160" s="672" t="str">
        <f t="shared" si="568"/>
        <v/>
      </c>
      <c r="U160" s="672" t="str">
        <f t="shared" si="569"/>
        <v/>
      </c>
      <c r="V160" s="672" t="str">
        <f t="shared" si="570"/>
        <v/>
      </c>
      <c r="W160" s="672" t="str">
        <f t="shared" si="571"/>
        <v/>
      </c>
      <c r="X160" s="687" t="str">
        <f t="shared" si="572"/>
        <v/>
      </c>
      <c r="Y160" s="686" t="str">
        <f t="shared" si="578"/>
        <v/>
      </c>
      <c r="Z160" s="672" t="str">
        <f t="shared" si="588"/>
        <v/>
      </c>
      <c r="AA160" s="672" t="str">
        <f t="shared" si="588"/>
        <v/>
      </c>
      <c r="AB160" s="679" t="str">
        <f t="shared" si="588"/>
        <v/>
      </c>
      <c r="AC160" s="685" t="str">
        <f>_xlfn.IFNA(IF(INDEX('Tabela kolorów'!$A$1:$AP$42,MATCH(Z160,'Tabela kolorów'!$A$1:$AP$1,0),MATCH(AA160,'Tabela kolorów'!$A$1:$A$42,0))=1,"+","-"),"")</f>
        <v/>
      </c>
      <c r="AD160" s="10" t="str">
        <f>_xlfn.IFNA(IF(INDEX('Tabela kolorów'!$A$1:$AP$42,MATCH(Z160,'Tabela kolorów'!$A$1:$AP$1,0),MATCH(AB160,'Tabela kolorów'!$A$1:$A$42,0))=1,"+","-"),"")</f>
        <v/>
      </c>
      <c r="AE160" s="10" t="str">
        <f>_xlfn.IFNA(IF(INDEX('Tabela kolorów'!$A$1:$AP$42,MATCH(AA160,'Tabela kolorów'!$A$1:$AP$1,0),MATCH(AB160,'Tabela kolorów'!$A$1:$A$42,0))=1,"+","-"),"")</f>
        <v/>
      </c>
      <c r="AF160" s="679" t="str">
        <f t="shared" si="579"/>
        <v/>
      </c>
      <c r="AG160" s="688" t="str">
        <f t="shared" si="573"/>
        <v/>
      </c>
      <c r="AH160" s="701" t="str">
        <f t="shared" si="574"/>
        <v/>
      </c>
      <c r="BG160" s="392"/>
      <c r="BH160">
        <v>8</v>
      </c>
      <c r="BI160" t="str">
        <f t="shared" ca="1" si="589"/>
        <v/>
      </c>
      <c r="BJ160" t="str">
        <f ca="1">_xlfn.IFNA(IF(VLOOKUP($BI160,Tabela1[#All],6,FALSE)&lt;&gt;0,VLOOKUP($BI160,Tabela1[#All],6,FALSE),""),"")</f>
        <v/>
      </c>
      <c r="BK160" t="str">
        <f ca="1">_xlfn.IFNA(IF(VLOOKUP($BI160,Tabela1[#All],7,FALSE)&lt;&gt;0,VLOOKUP($BI160,Tabela1[#All],7,FALSE),""),"")</f>
        <v/>
      </c>
      <c r="BL160" t="str">
        <f ca="1">_xlfn.IFNA(IF(VLOOKUP($BI160,Tabela1[#All],8,FALSE)&lt;&gt;0,VLOOKUP($BI160,Tabela1[#All],8,FALSE),""),"")</f>
        <v/>
      </c>
      <c r="BM160" t="str">
        <f ca="1">_xlfn.IFNA(IF(VLOOKUP($BI160,Tabela1[#All],10,FALSE)&lt;&gt;"0",VLOOKUP($BI160,Tabela1[#All],10,FALSE),""),"")</f>
        <v/>
      </c>
      <c r="BN160" t="str">
        <f t="shared" ca="1" si="505"/>
        <v/>
      </c>
      <c r="BO160" t="str">
        <f t="shared" ca="1" si="506"/>
        <v/>
      </c>
      <c r="BP160" t="str">
        <f t="shared" ca="1" si="507"/>
        <v/>
      </c>
      <c r="BQ160" t="str">
        <f t="shared" ca="1" si="508"/>
        <v/>
      </c>
      <c r="BR160" t="str">
        <f t="shared" ca="1" si="509"/>
        <v/>
      </c>
      <c r="BS160" t="str">
        <f t="shared" ca="1" si="510"/>
        <v/>
      </c>
      <c r="BT160" t="str">
        <f t="shared" ca="1" si="511"/>
        <v/>
      </c>
      <c r="BU160" t="str">
        <f t="shared" ca="1" si="556"/>
        <v/>
      </c>
      <c r="BV160" t="str">
        <f t="shared" ca="1" si="582"/>
        <v/>
      </c>
      <c r="BW160" t="str">
        <f t="shared" ca="1" si="582"/>
        <v/>
      </c>
      <c r="BX160" t="str">
        <f t="shared" ca="1" si="582"/>
        <v/>
      </c>
      <c r="BY160" t="str">
        <f ca="1">_xlfn.IFNA(IF(INDEX('Tabela kolorów'!$A$1:$AP$42,MATCH(BV160,'Tabela kolorów'!$A$1:$AP$1,0),MATCH(BW160,'Tabela kolorów'!$A$1:$A$42,0))=1,"+","-"),"")</f>
        <v/>
      </c>
      <c r="BZ160" s="1" t="str">
        <f ca="1">_xlfn.IFNA(IF(INDEX('Tabela kolorów'!$A$1:$AP$42,MATCH(BV160,'Tabela kolorów'!$A$1:$AP$1,0),MATCH(BX160,'Tabela kolorów'!$A$1:$A$42,0))=1,"+","-"),"")</f>
        <v/>
      </c>
      <c r="CA160" s="1" t="str">
        <f ca="1">_xlfn.IFNA(IF(INDEX('Tabela kolorów'!$A$1:$AP$42,MATCH(BW160,'Tabela kolorów'!$A$1:$AP$1,0),MATCH(BX160,'Tabela kolorów'!$A$1:$A$42,0))=1,"+","-"),"")</f>
        <v/>
      </c>
      <c r="CB160" t="str">
        <f t="shared" ca="1" si="557"/>
        <v/>
      </c>
      <c r="CC160" t="str">
        <f t="shared" ca="1" si="512"/>
        <v/>
      </c>
      <c r="CD160" t="str">
        <f t="shared" ca="1" si="513"/>
        <v/>
      </c>
      <c r="DB160">
        <v>8</v>
      </c>
      <c r="DC160" t="str">
        <f t="shared" ca="1" si="590"/>
        <v/>
      </c>
      <c r="DD160" t="str">
        <f ca="1">_xlfn.IFNA(IF(VLOOKUP($DC160,Tabela1[#All],6,FALSE)&lt;&gt;0,VLOOKUP($DC160,Tabela1[#All],6,FALSE),""),"")</f>
        <v/>
      </c>
      <c r="DE160" t="str">
        <f ca="1">_xlfn.IFNA(IF(VLOOKUP($DC160,Tabela1[#All],7,FALSE)&lt;&gt;0,VLOOKUP($DC160,Tabela1[#All],7,FALSE),""),"")</f>
        <v/>
      </c>
      <c r="DF160" t="str">
        <f ca="1">_xlfn.IFNA(IF(VLOOKUP($DC160,Tabela1[#All],8,FALSE)&lt;&gt;0,VLOOKUP($DC160,Tabela1[#All],8,FALSE),""),"")</f>
        <v/>
      </c>
      <c r="DG160" t="str">
        <f ca="1">_xlfn.IFNA(IF(VLOOKUP($DC160,Tabela1[#All],10,FALSE)&lt;&gt;"0",VLOOKUP($DC160,Tabela1[#All],10,FALSE),""),"")</f>
        <v/>
      </c>
      <c r="DH160" t="str">
        <f t="shared" ca="1" si="514"/>
        <v/>
      </c>
      <c r="DI160" t="str">
        <f t="shared" ca="1" si="515"/>
        <v/>
      </c>
      <c r="DJ160" t="str">
        <f t="shared" ca="1" si="516"/>
        <v/>
      </c>
      <c r="DK160" t="str">
        <f t="shared" ca="1" si="517"/>
        <v/>
      </c>
      <c r="DL160" t="str">
        <f t="shared" ca="1" si="518"/>
        <v/>
      </c>
      <c r="DM160" t="str">
        <f t="shared" ca="1" si="519"/>
        <v/>
      </c>
      <c r="DN160" t="str">
        <f t="shared" ca="1" si="520"/>
        <v/>
      </c>
      <c r="DO160" t="str">
        <f t="shared" ca="1" si="581"/>
        <v/>
      </c>
      <c r="DP160" t="str">
        <f t="shared" ca="1" si="583"/>
        <v/>
      </c>
      <c r="DQ160" t="str">
        <f t="shared" ca="1" si="583"/>
        <v/>
      </c>
      <c r="DR160" t="str">
        <f t="shared" ca="1" si="583"/>
        <v/>
      </c>
      <c r="DS160" t="str">
        <f ca="1">_xlfn.IFNA(IF(INDEX('Tabela kolorów'!$A$1:$AP$42,MATCH(DP160,'Tabela kolorów'!$A$1:$AP$1,0),MATCH(DQ160,'Tabela kolorów'!$A$1:$A$42,0))=1,"+","-"),"")</f>
        <v/>
      </c>
      <c r="DT160" s="1" t="str">
        <f ca="1">_xlfn.IFNA(IF(INDEX('Tabela kolorów'!$A$1:$AP$42,MATCH(DP160,'Tabela kolorów'!$A$1:$AP$1,0),MATCH(DR160,'Tabela kolorów'!$A$1:$A$42,0))=1,"+","-"),"")</f>
        <v/>
      </c>
      <c r="DU160" s="1" t="str">
        <f ca="1">_xlfn.IFNA(IF(INDEX('Tabela kolorów'!$A$1:$AP$42,MATCH(DQ160,'Tabela kolorów'!$A$1:$AP$1,0),MATCH(DR160,'Tabela kolorów'!$A$1:$A$42,0))=1,"+","-"),"")</f>
        <v/>
      </c>
      <c r="DV160" t="str">
        <f t="shared" ca="1" si="558"/>
        <v/>
      </c>
      <c r="DW160" t="str">
        <f t="shared" ca="1" si="521"/>
        <v/>
      </c>
      <c r="DX160" t="str">
        <f t="shared" ca="1" si="522"/>
        <v/>
      </c>
      <c r="EV160">
        <v>8</v>
      </c>
      <c r="EW160" t="str">
        <f t="shared" ca="1" si="591"/>
        <v/>
      </c>
      <c r="EX160" t="str">
        <f ca="1">_xlfn.IFNA(IF(VLOOKUP($EW160,Tabela1[#All],6,FALSE)&lt;&gt;0,VLOOKUP($EW160,Tabela1[#All],6,FALSE),""),"")</f>
        <v/>
      </c>
      <c r="EY160" t="str">
        <f ca="1">_xlfn.IFNA(IF(VLOOKUP($EW160,Tabela1[#All],7,FALSE)&lt;&gt;0,VLOOKUP($EW160,Tabela1[#All],7,FALSE),""),"")</f>
        <v/>
      </c>
      <c r="EZ160" t="str">
        <f ca="1">_xlfn.IFNA(IF(VLOOKUP($EW160,Tabela1[#All],8,FALSE)&lt;&gt;0,VLOOKUP($EW160,Tabela1[#All],8,FALSE),""),"")</f>
        <v/>
      </c>
      <c r="FA160" t="str">
        <f ca="1">_xlfn.IFNA(IF(VLOOKUP($EW160,Tabela1[#All],10,FALSE)&lt;&gt;"0",VLOOKUP($EW160,Tabela1[#All],10,FALSE),""),"")</f>
        <v/>
      </c>
      <c r="FB160" t="str">
        <f t="shared" ca="1" si="523"/>
        <v/>
      </c>
      <c r="FC160" t="str">
        <f t="shared" ca="1" si="524"/>
        <v/>
      </c>
      <c r="FD160" t="str">
        <f t="shared" ca="1" si="525"/>
        <v/>
      </c>
      <c r="FE160" t="str">
        <f t="shared" ca="1" si="526"/>
        <v/>
      </c>
      <c r="FF160" t="str">
        <f t="shared" ca="1" si="527"/>
        <v/>
      </c>
      <c r="FG160" t="str">
        <f t="shared" ca="1" si="528"/>
        <v/>
      </c>
      <c r="FH160" t="str">
        <f t="shared" ca="1" si="529"/>
        <v/>
      </c>
      <c r="FI160" t="str">
        <f t="shared" ca="1" si="559"/>
        <v/>
      </c>
      <c r="FJ160" t="str">
        <f t="shared" ca="1" si="584"/>
        <v/>
      </c>
      <c r="FK160" t="str">
        <f t="shared" ca="1" si="584"/>
        <v/>
      </c>
      <c r="FL160" t="str">
        <f t="shared" ca="1" si="584"/>
        <v/>
      </c>
      <c r="FM160" t="str">
        <f ca="1">_xlfn.IFNA(IF(INDEX('Tabela kolorów'!$A$1:$AP$42,MATCH(FJ160,'Tabela kolorów'!$A$1:$AP$1,0),MATCH(FK160,'Tabela kolorów'!$A$1:$A$42,0))=1,"+","-"),"")</f>
        <v/>
      </c>
      <c r="FN160" s="1" t="str">
        <f ca="1">_xlfn.IFNA(IF(INDEX('Tabela kolorów'!$A$1:$AP$42,MATCH(FJ160,'Tabela kolorów'!$A$1:$AP$1,0),MATCH(FL160,'Tabela kolorów'!$A$1:$A$42,0))=1,"+","-"),"")</f>
        <v/>
      </c>
      <c r="FO160" s="1" t="str">
        <f ca="1">_xlfn.IFNA(IF(INDEX('Tabela kolorów'!$A$1:$AP$42,MATCH(FK160,'Tabela kolorów'!$A$1:$AP$1,0),MATCH(FL160,'Tabela kolorów'!$A$1:$A$42,0))=1,"+","-"),"")</f>
        <v/>
      </c>
      <c r="FP160" t="str">
        <f t="shared" ca="1" si="575"/>
        <v/>
      </c>
      <c r="FQ160" t="str">
        <f t="shared" ca="1" si="530"/>
        <v/>
      </c>
      <c r="FR160" t="str">
        <f t="shared" ca="1" si="531"/>
        <v/>
      </c>
      <c r="GP160">
        <v>8</v>
      </c>
      <c r="GQ160" t="str">
        <f t="shared" ca="1" si="592"/>
        <v/>
      </c>
      <c r="GR160" t="str">
        <f ca="1">_xlfn.IFNA(IF(VLOOKUP($GQ160,Tabela1[#All],6,FALSE)&lt;&gt;0,VLOOKUP($GQ160,Tabela1[#All],6,FALSE),""),"")</f>
        <v/>
      </c>
      <c r="GS160" t="str">
        <f ca="1">_xlfn.IFNA(IF(VLOOKUP($GQ160,Tabela1[#All],7,FALSE)&lt;&gt;0,VLOOKUP($GQ160,Tabela1[#All],7,FALSE),""),"")</f>
        <v/>
      </c>
      <c r="GT160" t="str">
        <f ca="1">_xlfn.IFNA(IF(VLOOKUP($GQ160,Tabela1[#All],8,FALSE)&lt;&gt;0,VLOOKUP($GQ160,Tabela1[#All],8,FALSE),""),"")</f>
        <v/>
      </c>
      <c r="GU160" t="str">
        <f ca="1">_xlfn.IFNA(IF(VLOOKUP($GQ160,Tabela1[#All],10,FALSE)&lt;&gt;"0",VLOOKUP($GQ160,Tabela1[#All],10,FALSE),""),"")</f>
        <v/>
      </c>
      <c r="GV160" t="str">
        <f t="shared" ca="1" si="532"/>
        <v/>
      </c>
      <c r="GW160" t="str">
        <f t="shared" ca="1" si="533"/>
        <v/>
      </c>
      <c r="GX160" t="str">
        <f t="shared" ca="1" si="534"/>
        <v/>
      </c>
      <c r="GY160" t="str">
        <f t="shared" ca="1" si="535"/>
        <v/>
      </c>
      <c r="GZ160" t="str">
        <f t="shared" ca="1" si="536"/>
        <v/>
      </c>
      <c r="HA160" t="str">
        <f t="shared" ca="1" si="537"/>
        <v/>
      </c>
      <c r="HB160" t="str">
        <f t="shared" ca="1" si="538"/>
        <v/>
      </c>
      <c r="HC160" t="str">
        <f t="shared" ca="1" si="560"/>
        <v/>
      </c>
      <c r="HD160" t="str">
        <f t="shared" ca="1" si="585"/>
        <v/>
      </c>
      <c r="HE160" t="str">
        <f t="shared" ca="1" si="585"/>
        <v/>
      </c>
      <c r="HF160" t="str">
        <f t="shared" ca="1" si="585"/>
        <v/>
      </c>
      <c r="HG160" t="str">
        <f ca="1">_xlfn.IFNA(IF(INDEX('Tabela kolorów'!$A$1:$AP$42,MATCH(HD160,'Tabela kolorów'!$A$1:$AP$1,0),MATCH(HE160,'Tabela kolorów'!$A$1:$A$42,0))=1,"+","-"),"")</f>
        <v/>
      </c>
      <c r="HH160" s="1" t="str">
        <f ca="1">_xlfn.IFNA(IF(INDEX('Tabela kolorów'!$A$1:$AP$42,MATCH(HD160,'Tabela kolorów'!$A$1:$AP$1,0),MATCH(HF160,'Tabela kolorów'!$A$1:$A$42,0))=1,"+","-"),"")</f>
        <v/>
      </c>
      <c r="HI160" s="1" t="str">
        <f ca="1">_xlfn.IFNA(IF(INDEX('Tabela kolorów'!$A$1:$AP$42,MATCH(HE160,'Tabela kolorów'!$A$1:$AP$1,0),MATCH(HF160,'Tabela kolorów'!$A$1:$A$42,0))=1,"+","-"),"")</f>
        <v/>
      </c>
      <c r="HJ160" t="str">
        <f t="shared" ca="1" si="576"/>
        <v/>
      </c>
      <c r="HK160" t="str">
        <f t="shared" ca="1" si="539"/>
        <v/>
      </c>
      <c r="HL160" t="str">
        <f t="shared" ca="1" si="540"/>
        <v/>
      </c>
      <c r="IJ160">
        <v>8</v>
      </c>
      <c r="IK160" t="str">
        <f t="shared" ca="1" si="593"/>
        <v/>
      </c>
      <c r="IL160" t="str">
        <f ca="1">_xlfn.IFNA(IF(VLOOKUP($IK160,Tabela1[#All],6,FALSE)&lt;&gt;0,VLOOKUP($IK160,Tabela1[#All],6,FALSE),""),"")</f>
        <v/>
      </c>
      <c r="IM160" t="str">
        <f ca="1">_xlfn.IFNA(IF(VLOOKUP($IK160,Tabela1[#All],7,FALSE)&lt;&gt;0,VLOOKUP($IK160,Tabela1[#All],7,FALSE),""),"")</f>
        <v/>
      </c>
      <c r="IN160" t="str">
        <f ca="1">_xlfn.IFNA(IF(VLOOKUP($IK160,Tabela1[#All],8,FALSE)&lt;&gt;0,VLOOKUP($IK160,Tabela1[#All],8,FALSE),""),"")</f>
        <v/>
      </c>
      <c r="IO160" t="str">
        <f ca="1">_xlfn.IFNA(IF(VLOOKUP($IK160,Tabela1[#All],10,FALSE)&lt;&gt;"0",VLOOKUP($IK160,Tabela1[#All],10,FALSE),""),"")</f>
        <v/>
      </c>
      <c r="IP160" t="str">
        <f t="shared" ca="1" si="541"/>
        <v/>
      </c>
      <c r="IQ160" t="str">
        <f t="shared" ca="1" si="542"/>
        <v/>
      </c>
      <c r="IR160" t="str">
        <f t="shared" ca="1" si="543"/>
        <v/>
      </c>
      <c r="IS160" t="str">
        <f t="shared" ca="1" si="544"/>
        <v/>
      </c>
      <c r="IT160" t="str">
        <f t="shared" ca="1" si="545"/>
        <v/>
      </c>
      <c r="IU160" t="str">
        <f t="shared" ca="1" si="546"/>
        <v/>
      </c>
      <c r="IV160" t="str">
        <f t="shared" ca="1" si="547"/>
        <v/>
      </c>
      <c r="IW160" t="str">
        <f t="shared" ca="1" si="561"/>
        <v/>
      </c>
      <c r="IX160" t="str">
        <f t="shared" ca="1" si="586"/>
        <v/>
      </c>
      <c r="IY160" t="str">
        <f t="shared" ca="1" si="586"/>
        <v/>
      </c>
      <c r="IZ160" t="str">
        <f t="shared" ca="1" si="586"/>
        <v/>
      </c>
      <c r="JA160" t="str">
        <f ca="1">_xlfn.IFNA(IF(INDEX('Tabela kolorów'!$A$1:$AP$42,MATCH(IX160,'Tabela kolorów'!$A$1:$AP$1,0),MATCH(IY160,'Tabela kolorów'!$A$1:$A$42,0))=1,"+","-"),"")</f>
        <v/>
      </c>
      <c r="JB160" s="1" t="str">
        <f ca="1">_xlfn.IFNA(IF(INDEX('Tabela kolorów'!$A$1:$AP$42,MATCH(IX160,'Tabela kolorów'!$A$1:$AP$1,0),MATCH(IZ160,'Tabela kolorów'!$A$1:$A$42,0))=1,"+","-"),"")</f>
        <v/>
      </c>
      <c r="JC160" s="1" t="str">
        <f ca="1">_xlfn.IFNA(IF(INDEX('Tabela kolorów'!$A$1:$AP$42,MATCH(IY160,'Tabela kolorów'!$A$1:$AP$1,0),MATCH(IZ160,'Tabela kolorów'!$A$1:$A$42,0))=1,"+","-"),"")</f>
        <v/>
      </c>
      <c r="JD160" t="str">
        <f t="shared" ca="1" si="577"/>
        <v/>
      </c>
      <c r="JE160" t="str">
        <f t="shared" ca="1" si="548"/>
        <v/>
      </c>
      <c r="JF160" t="str">
        <f t="shared" ca="1" si="549"/>
        <v/>
      </c>
      <c r="KD160">
        <v>8</v>
      </c>
      <c r="KE160" t="str">
        <f t="shared" ca="1" si="594"/>
        <v/>
      </c>
      <c r="KF160" t="str">
        <f ca="1">_xlfn.IFNA(IF(VLOOKUP($KE160,Tabela1[#All],6,FALSE)&lt;&gt;0,VLOOKUP($KE160,Tabela1[#All],6,FALSE),""),"")</f>
        <v/>
      </c>
      <c r="KG160" t="str">
        <f ca="1">_xlfn.IFNA(IF(VLOOKUP($KE160,Tabela1[#All],7,FALSE)&lt;&gt;0,VLOOKUP($KE160,Tabela1[#All],7,FALSE),""),"")</f>
        <v/>
      </c>
      <c r="KH160" t="str">
        <f ca="1">_xlfn.IFNA(IF(VLOOKUP($KE160,Tabela1[#All],8,FALSE)&lt;&gt;0,VLOOKUP($KE160,Tabela1[#All],8,FALSE),""),"")</f>
        <v/>
      </c>
      <c r="KI160" t="str">
        <f ca="1">_xlfn.IFNA(IF(VLOOKUP($KE160,Tabela1[#All],10,FALSE)&lt;&gt;"0",VLOOKUP($KE160,Tabela1[#All],10,FALSE),""),"")</f>
        <v/>
      </c>
      <c r="KJ160" t="str">
        <f t="shared" ca="1" si="562"/>
        <v/>
      </c>
      <c r="KK160" t="str">
        <f t="shared" ca="1" si="563"/>
        <v/>
      </c>
      <c r="KL160" t="str">
        <f t="shared" ca="1" si="564"/>
        <v/>
      </c>
      <c r="KM160" t="str">
        <f t="shared" ca="1" si="550"/>
        <v/>
      </c>
      <c r="KN160" t="str">
        <f t="shared" ca="1" si="551"/>
        <v/>
      </c>
      <c r="KO160" t="str">
        <f t="shared" ca="1" si="552"/>
        <v/>
      </c>
      <c r="KP160" t="str">
        <f t="shared" ca="1" si="553"/>
        <v/>
      </c>
      <c r="KQ160" t="str">
        <f t="shared" ca="1" si="565"/>
        <v/>
      </c>
      <c r="KR160" t="str">
        <f t="shared" ca="1" si="587"/>
        <v/>
      </c>
      <c r="KS160" t="str">
        <f t="shared" ca="1" si="587"/>
        <v/>
      </c>
      <c r="KT160" t="str">
        <f t="shared" ca="1" si="587"/>
        <v/>
      </c>
      <c r="KU160" t="str">
        <f ca="1">_xlfn.IFNA(IF(INDEX('Tabela kolorów'!$A$1:$AP$42,MATCH(KR160,'Tabela kolorów'!$A$1:$AP$1,0),MATCH(KS160,'Tabela kolorów'!$A$1:$A$42,0))=1,"+","-"),"")</f>
        <v/>
      </c>
      <c r="KV160" s="1" t="str">
        <f ca="1">_xlfn.IFNA(IF(INDEX('Tabela kolorów'!$A$1:$AP$42,MATCH(KR160,'Tabela kolorów'!$A$1:$AP$1,0),MATCH(KT160,'Tabela kolorów'!$A$1:$A$42,0))=1,"+","-"),"")</f>
        <v/>
      </c>
      <c r="KW160" s="1" t="str">
        <f ca="1">_xlfn.IFNA(IF(INDEX('Tabela kolorów'!$A$1:$AP$42,MATCH(KS160,'Tabela kolorów'!$A$1:$AP$1,0),MATCH(KT160,'Tabela kolorów'!$A$1:$A$42,0))=1,"+","-"),"")</f>
        <v/>
      </c>
      <c r="KX160" t="str">
        <f t="shared" ca="1" si="580"/>
        <v/>
      </c>
      <c r="KY160" t="str">
        <f t="shared" ca="1" si="554"/>
        <v/>
      </c>
      <c r="KZ160" t="str">
        <f t="shared" ca="1" si="555"/>
        <v/>
      </c>
    </row>
    <row r="161" spans="12:312" x14ac:dyDescent="0.3">
      <c r="L161" s="679">
        <v>7</v>
      </c>
      <c r="N161" s="672" t="str">
        <f>_xlfn.IFNA(IF(VLOOKUP($M161,Tabela1[#All],6,FALSE)&lt;&gt;0,VLOOKUP($M161,Tabela1[#All],6,FALSE),""),"")</f>
        <v/>
      </c>
      <c r="O161" s="672" t="str">
        <f>_xlfn.IFNA(IF(VLOOKUP($M161,Tabela1[#All],7,FALSE)&lt;&gt;0,VLOOKUP($M161,Tabela1[#All],7,FALSE),""),"")</f>
        <v/>
      </c>
      <c r="P161" s="672" t="str">
        <f>_xlfn.IFNA(IF(VLOOKUP($M161,Tabela1[#All],8,FALSE)&lt;&gt;0,VLOOKUP($M161,Tabela1[#All],8,FALSE),""),"")</f>
        <v/>
      </c>
      <c r="Q161" s="684" t="str">
        <f>_xlfn.IFNA(IF(VLOOKUP($M161,Tabela1[#All],10,FALSE)&lt;&gt;"0",VLOOKUP($M161,Tabela1[#All],10,FALSE),""),"")</f>
        <v/>
      </c>
      <c r="R161" s="686" t="str">
        <f t="shared" si="566"/>
        <v/>
      </c>
      <c r="S161" s="672" t="str">
        <f t="shared" si="567"/>
        <v/>
      </c>
      <c r="T161" s="672" t="str">
        <f t="shared" si="568"/>
        <v/>
      </c>
      <c r="U161" s="672" t="str">
        <f t="shared" si="569"/>
        <v/>
      </c>
      <c r="V161" s="672" t="str">
        <f t="shared" si="570"/>
        <v/>
      </c>
      <c r="W161" s="672" t="str">
        <f t="shared" si="571"/>
        <v/>
      </c>
      <c r="X161" s="687" t="str">
        <f t="shared" si="572"/>
        <v/>
      </c>
      <c r="Y161" s="686" t="str">
        <f t="shared" si="578"/>
        <v/>
      </c>
      <c r="Z161" s="672" t="str">
        <f t="shared" si="588"/>
        <v/>
      </c>
      <c r="AA161" s="672" t="str">
        <f t="shared" si="588"/>
        <v/>
      </c>
      <c r="AB161" s="679" t="str">
        <f t="shared" si="588"/>
        <v/>
      </c>
      <c r="AC161" s="685" t="str">
        <f>_xlfn.IFNA(IF(INDEX('Tabela kolorów'!$A$1:$AP$42,MATCH(Z161,'Tabela kolorów'!$A$1:$AP$1,0),MATCH(AA161,'Tabela kolorów'!$A$1:$A$42,0))=1,"+","-"),"")</f>
        <v/>
      </c>
      <c r="AD161" s="10" t="str">
        <f>_xlfn.IFNA(IF(INDEX('Tabela kolorów'!$A$1:$AP$42,MATCH(Z161,'Tabela kolorów'!$A$1:$AP$1,0),MATCH(AB161,'Tabela kolorów'!$A$1:$A$42,0))=1,"+","-"),"")</f>
        <v/>
      </c>
      <c r="AE161" s="10" t="str">
        <f>_xlfn.IFNA(IF(INDEX('Tabela kolorów'!$A$1:$AP$42,MATCH(AA161,'Tabela kolorów'!$A$1:$AP$1,0),MATCH(AB161,'Tabela kolorów'!$A$1:$A$42,0))=1,"+","-"),"")</f>
        <v/>
      </c>
      <c r="AF161" s="679" t="str">
        <f t="shared" si="579"/>
        <v/>
      </c>
      <c r="AG161" s="688" t="str">
        <f t="shared" si="573"/>
        <v/>
      </c>
      <c r="AH161" s="701" t="str">
        <f t="shared" si="574"/>
        <v/>
      </c>
      <c r="BG161" s="392"/>
      <c r="BH161">
        <v>9</v>
      </c>
      <c r="BI161" t="str">
        <f t="shared" ca="1" si="589"/>
        <v/>
      </c>
      <c r="BJ161" t="str">
        <f ca="1">_xlfn.IFNA(IF(VLOOKUP($BI161,Tabela1[#All],6,FALSE)&lt;&gt;0,VLOOKUP($BI161,Tabela1[#All],6,FALSE),""),"")</f>
        <v/>
      </c>
      <c r="BK161" t="str">
        <f ca="1">_xlfn.IFNA(IF(VLOOKUP($BI161,Tabela1[#All],7,FALSE)&lt;&gt;0,VLOOKUP($BI161,Tabela1[#All],7,FALSE),""),"")</f>
        <v/>
      </c>
      <c r="BL161" t="str">
        <f ca="1">_xlfn.IFNA(IF(VLOOKUP($BI161,Tabela1[#All],8,FALSE)&lt;&gt;0,VLOOKUP($BI161,Tabela1[#All],8,FALSE),""),"")</f>
        <v/>
      </c>
      <c r="BM161" t="str">
        <f ca="1">_xlfn.IFNA(IF(VLOOKUP($BI161,Tabela1[#All],10,FALSE)&lt;&gt;"0",VLOOKUP($BI161,Tabela1[#All],10,FALSE),""),"")</f>
        <v/>
      </c>
      <c r="BN161" t="str">
        <f t="shared" ca="1" si="505"/>
        <v/>
      </c>
      <c r="BO161" t="str">
        <f t="shared" ca="1" si="506"/>
        <v/>
      </c>
      <c r="BP161" t="str">
        <f t="shared" ca="1" si="507"/>
        <v/>
      </c>
      <c r="BQ161" t="str">
        <f t="shared" ca="1" si="508"/>
        <v/>
      </c>
      <c r="BR161" t="str">
        <f t="shared" ca="1" si="509"/>
        <v/>
      </c>
      <c r="BS161" t="str">
        <f t="shared" ca="1" si="510"/>
        <v/>
      </c>
      <c r="BT161" t="str">
        <f t="shared" ca="1" si="511"/>
        <v/>
      </c>
      <c r="BU161" t="str">
        <f t="shared" ca="1" si="556"/>
        <v/>
      </c>
      <c r="BV161" t="str">
        <f t="shared" ca="1" si="582"/>
        <v/>
      </c>
      <c r="BW161" t="str">
        <f t="shared" ca="1" si="582"/>
        <v/>
      </c>
      <c r="BX161" t="str">
        <f t="shared" ca="1" si="582"/>
        <v/>
      </c>
      <c r="BY161" t="str">
        <f ca="1">_xlfn.IFNA(IF(INDEX('Tabela kolorów'!$A$1:$AP$42,MATCH(BV161,'Tabela kolorów'!$A$1:$AP$1,0),MATCH(BW161,'Tabela kolorów'!$A$1:$A$42,0))=1,"+","-"),"")</f>
        <v/>
      </c>
      <c r="BZ161" s="1" t="str">
        <f ca="1">_xlfn.IFNA(IF(INDEX('Tabela kolorów'!$A$1:$AP$42,MATCH(BV161,'Tabela kolorów'!$A$1:$AP$1,0),MATCH(BX161,'Tabela kolorów'!$A$1:$A$42,0))=1,"+","-"),"")</f>
        <v/>
      </c>
      <c r="CA161" s="1" t="str">
        <f ca="1">_xlfn.IFNA(IF(INDEX('Tabela kolorów'!$A$1:$AP$42,MATCH(BW161,'Tabela kolorów'!$A$1:$AP$1,0),MATCH(BX161,'Tabela kolorów'!$A$1:$A$42,0))=1,"+","-"),"")</f>
        <v/>
      </c>
      <c r="CB161" t="str">
        <f t="shared" ca="1" si="557"/>
        <v/>
      </c>
      <c r="CC161" t="str">
        <f t="shared" ca="1" si="512"/>
        <v/>
      </c>
      <c r="CD161" t="str">
        <f t="shared" ca="1" si="513"/>
        <v/>
      </c>
      <c r="DB161">
        <v>9</v>
      </c>
      <c r="DC161" t="str">
        <f t="shared" ca="1" si="590"/>
        <v/>
      </c>
      <c r="DD161" t="str">
        <f ca="1">_xlfn.IFNA(IF(VLOOKUP($DC161,Tabela1[#All],6,FALSE)&lt;&gt;0,VLOOKUP($DC161,Tabela1[#All],6,FALSE),""),"")</f>
        <v/>
      </c>
      <c r="DE161" t="str">
        <f ca="1">_xlfn.IFNA(IF(VLOOKUP($DC161,Tabela1[#All],7,FALSE)&lt;&gt;0,VLOOKUP($DC161,Tabela1[#All],7,FALSE),""),"")</f>
        <v/>
      </c>
      <c r="DF161" t="str">
        <f ca="1">_xlfn.IFNA(IF(VLOOKUP($DC161,Tabela1[#All],8,FALSE)&lt;&gt;0,VLOOKUP($DC161,Tabela1[#All],8,FALSE),""),"")</f>
        <v/>
      </c>
      <c r="DG161" t="str">
        <f ca="1">_xlfn.IFNA(IF(VLOOKUP($DC161,Tabela1[#All],10,FALSE)&lt;&gt;"0",VLOOKUP($DC161,Tabela1[#All],10,FALSE),""),"")</f>
        <v/>
      </c>
      <c r="DH161" t="str">
        <f t="shared" ca="1" si="514"/>
        <v/>
      </c>
      <c r="DI161" t="str">
        <f t="shared" ca="1" si="515"/>
        <v/>
      </c>
      <c r="DJ161" t="str">
        <f t="shared" ca="1" si="516"/>
        <v/>
      </c>
      <c r="DK161" t="str">
        <f t="shared" ca="1" si="517"/>
        <v/>
      </c>
      <c r="DL161" t="str">
        <f t="shared" ca="1" si="518"/>
        <v/>
      </c>
      <c r="DM161" t="str">
        <f t="shared" ca="1" si="519"/>
        <v/>
      </c>
      <c r="DN161" t="str">
        <f t="shared" ca="1" si="520"/>
        <v/>
      </c>
      <c r="DO161" t="str">
        <f t="shared" ca="1" si="581"/>
        <v/>
      </c>
      <c r="DP161" t="str">
        <f t="shared" ca="1" si="583"/>
        <v/>
      </c>
      <c r="DQ161" t="str">
        <f t="shared" ca="1" si="583"/>
        <v/>
      </c>
      <c r="DR161" t="str">
        <f t="shared" ca="1" si="583"/>
        <v/>
      </c>
      <c r="DS161" t="str">
        <f ca="1">_xlfn.IFNA(IF(INDEX('Tabela kolorów'!$A$1:$AP$42,MATCH(DP161,'Tabela kolorów'!$A$1:$AP$1,0),MATCH(DQ161,'Tabela kolorów'!$A$1:$A$42,0))=1,"+","-"),"")</f>
        <v/>
      </c>
      <c r="DT161" s="1" t="str">
        <f ca="1">_xlfn.IFNA(IF(INDEX('Tabela kolorów'!$A$1:$AP$42,MATCH(DP161,'Tabela kolorów'!$A$1:$AP$1,0),MATCH(DR161,'Tabela kolorów'!$A$1:$A$42,0))=1,"+","-"),"")</f>
        <v/>
      </c>
      <c r="DU161" s="1" t="str">
        <f ca="1">_xlfn.IFNA(IF(INDEX('Tabela kolorów'!$A$1:$AP$42,MATCH(DQ161,'Tabela kolorów'!$A$1:$AP$1,0),MATCH(DR161,'Tabela kolorów'!$A$1:$A$42,0))=1,"+","-"),"")</f>
        <v/>
      </c>
      <c r="DV161" t="str">
        <f t="shared" ca="1" si="558"/>
        <v/>
      </c>
      <c r="DW161" t="str">
        <f t="shared" ca="1" si="521"/>
        <v/>
      </c>
      <c r="DX161" t="str">
        <f t="shared" ca="1" si="522"/>
        <v/>
      </c>
      <c r="EV161">
        <v>9</v>
      </c>
      <c r="EW161" t="str">
        <f t="shared" ca="1" si="591"/>
        <v/>
      </c>
      <c r="EX161" t="str">
        <f ca="1">_xlfn.IFNA(IF(VLOOKUP($EW161,Tabela1[#All],6,FALSE)&lt;&gt;0,VLOOKUP($EW161,Tabela1[#All],6,FALSE),""),"")</f>
        <v/>
      </c>
      <c r="EY161" t="str">
        <f ca="1">_xlfn.IFNA(IF(VLOOKUP($EW161,Tabela1[#All],7,FALSE)&lt;&gt;0,VLOOKUP($EW161,Tabela1[#All],7,FALSE),""),"")</f>
        <v/>
      </c>
      <c r="EZ161" t="str">
        <f ca="1">_xlfn.IFNA(IF(VLOOKUP($EW161,Tabela1[#All],8,FALSE)&lt;&gt;0,VLOOKUP($EW161,Tabela1[#All],8,FALSE),""),"")</f>
        <v/>
      </c>
      <c r="FA161" t="str">
        <f ca="1">_xlfn.IFNA(IF(VLOOKUP($EW161,Tabela1[#All],10,FALSE)&lt;&gt;"0",VLOOKUP($EW161,Tabela1[#All],10,FALSE),""),"")</f>
        <v/>
      </c>
      <c r="FB161" t="str">
        <f t="shared" ca="1" si="523"/>
        <v/>
      </c>
      <c r="FC161" t="str">
        <f t="shared" ca="1" si="524"/>
        <v/>
      </c>
      <c r="FD161" t="str">
        <f t="shared" ca="1" si="525"/>
        <v/>
      </c>
      <c r="FE161" t="str">
        <f t="shared" ca="1" si="526"/>
        <v/>
      </c>
      <c r="FF161" t="str">
        <f t="shared" ca="1" si="527"/>
        <v/>
      </c>
      <c r="FG161" t="str">
        <f t="shared" ca="1" si="528"/>
        <v/>
      </c>
      <c r="FH161" t="str">
        <f t="shared" ca="1" si="529"/>
        <v/>
      </c>
      <c r="FI161" t="str">
        <f t="shared" ca="1" si="559"/>
        <v/>
      </c>
      <c r="FJ161" t="str">
        <f t="shared" ca="1" si="584"/>
        <v/>
      </c>
      <c r="FK161" t="str">
        <f t="shared" ca="1" si="584"/>
        <v/>
      </c>
      <c r="FL161" t="str">
        <f t="shared" ca="1" si="584"/>
        <v/>
      </c>
      <c r="FM161" t="str">
        <f ca="1">_xlfn.IFNA(IF(INDEX('Tabela kolorów'!$A$1:$AP$42,MATCH(FJ161,'Tabela kolorów'!$A$1:$AP$1,0),MATCH(FK161,'Tabela kolorów'!$A$1:$A$42,0))=1,"+","-"),"")</f>
        <v/>
      </c>
      <c r="FN161" s="1" t="str">
        <f ca="1">_xlfn.IFNA(IF(INDEX('Tabela kolorów'!$A$1:$AP$42,MATCH(FJ161,'Tabela kolorów'!$A$1:$AP$1,0),MATCH(FL161,'Tabela kolorów'!$A$1:$A$42,0))=1,"+","-"),"")</f>
        <v/>
      </c>
      <c r="FO161" s="1" t="str">
        <f ca="1">_xlfn.IFNA(IF(INDEX('Tabela kolorów'!$A$1:$AP$42,MATCH(FK161,'Tabela kolorów'!$A$1:$AP$1,0),MATCH(FL161,'Tabela kolorów'!$A$1:$A$42,0))=1,"+","-"),"")</f>
        <v/>
      </c>
      <c r="FP161" t="str">
        <f t="shared" ca="1" si="575"/>
        <v/>
      </c>
      <c r="FQ161" t="str">
        <f t="shared" ca="1" si="530"/>
        <v/>
      </c>
      <c r="FR161" t="str">
        <f t="shared" ca="1" si="531"/>
        <v/>
      </c>
      <c r="GP161">
        <v>9</v>
      </c>
      <c r="GQ161" t="str">
        <f t="shared" ca="1" si="592"/>
        <v/>
      </c>
      <c r="GR161" t="str">
        <f ca="1">_xlfn.IFNA(IF(VLOOKUP($GQ161,Tabela1[#All],6,FALSE)&lt;&gt;0,VLOOKUP($GQ161,Tabela1[#All],6,FALSE),""),"")</f>
        <v/>
      </c>
      <c r="GS161" t="str">
        <f ca="1">_xlfn.IFNA(IF(VLOOKUP($GQ161,Tabela1[#All],7,FALSE)&lt;&gt;0,VLOOKUP($GQ161,Tabela1[#All],7,FALSE),""),"")</f>
        <v/>
      </c>
      <c r="GT161" t="str">
        <f ca="1">_xlfn.IFNA(IF(VLOOKUP($GQ161,Tabela1[#All],8,FALSE)&lt;&gt;0,VLOOKUP($GQ161,Tabela1[#All],8,FALSE),""),"")</f>
        <v/>
      </c>
      <c r="GU161" t="str">
        <f ca="1">_xlfn.IFNA(IF(VLOOKUP($GQ161,Tabela1[#All],10,FALSE)&lt;&gt;"0",VLOOKUP($GQ161,Tabela1[#All],10,FALSE),""),"")</f>
        <v/>
      </c>
      <c r="GV161" t="str">
        <f t="shared" ca="1" si="532"/>
        <v/>
      </c>
      <c r="GW161" t="str">
        <f t="shared" ca="1" si="533"/>
        <v/>
      </c>
      <c r="GX161" t="str">
        <f t="shared" ca="1" si="534"/>
        <v/>
      </c>
      <c r="GY161" t="str">
        <f t="shared" ca="1" si="535"/>
        <v/>
      </c>
      <c r="GZ161" t="str">
        <f t="shared" ca="1" si="536"/>
        <v/>
      </c>
      <c r="HA161" t="str">
        <f t="shared" ca="1" si="537"/>
        <v/>
      </c>
      <c r="HB161" t="str">
        <f t="shared" ca="1" si="538"/>
        <v/>
      </c>
      <c r="HC161" t="str">
        <f t="shared" ca="1" si="560"/>
        <v/>
      </c>
      <c r="HD161" t="str">
        <f t="shared" ca="1" si="585"/>
        <v/>
      </c>
      <c r="HE161" t="str">
        <f t="shared" ca="1" si="585"/>
        <v/>
      </c>
      <c r="HF161" t="str">
        <f t="shared" ca="1" si="585"/>
        <v/>
      </c>
      <c r="HG161" t="str">
        <f ca="1">_xlfn.IFNA(IF(INDEX('Tabela kolorów'!$A$1:$AP$42,MATCH(HD161,'Tabela kolorów'!$A$1:$AP$1,0),MATCH(HE161,'Tabela kolorów'!$A$1:$A$42,0))=1,"+","-"),"")</f>
        <v/>
      </c>
      <c r="HH161" s="1" t="str">
        <f ca="1">_xlfn.IFNA(IF(INDEX('Tabela kolorów'!$A$1:$AP$42,MATCH(HD161,'Tabela kolorów'!$A$1:$AP$1,0),MATCH(HF161,'Tabela kolorów'!$A$1:$A$42,0))=1,"+","-"),"")</f>
        <v/>
      </c>
      <c r="HI161" s="1" t="str">
        <f ca="1">_xlfn.IFNA(IF(INDEX('Tabela kolorów'!$A$1:$AP$42,MATCH(HE161,'Tabela kolorów'!$A$1:$AP$1,0),MATCH(HF161,'Tabela kolorów'!$A$1:$A$42,0))=1,"+","-"),"")</f>
        <v/>
      </c>
      <c r="HJ161" t="str">
        <f t="shared" ca="1" si="576"/>
        <v/>
      </c>
      <c r="HK161" t="str">
        <f t="shared" ca="1" si="539"/>
        <v/>
      </c>
      <c r="HL161" t="str">
        <f t="shared" ca="1" si="540"/>
        <v/>
      </c>
      <c r="IJ161">
        <v>9</v>
      </c>
      <c r="IK161" t="str">
        <f t="shared" ca="1" si="593"/>
        <v/>
      </c>
      <c r="IL161" t="str">
        <f ca="1">_xlfn.IFNA(IF(VLOOKUP($IK161,Tabela1[#All],6,FALSE)&lt;&gt;0,VLOOKUP($IK161,Tabela1[#All],6,FALSE),""),"")</f>
        <v/>
      </c>
      <c r="IM161" t="str">
        <f ca="1">_xlfn.IFNA(IF(VLOOKUP($IK161,Tabela1[#All],7,FALSE)&lt;&gt;0,VLOOKUP($IK161,Tabela1[#All],7,FALSE),""),"")</f>
        <v/>
      </c>
      <c r="IN161" t="str">
        <f ca="1">_xlfn.IFNA(IF(VLOOKUP($IK161,Tabela1[#All],8,FALSE)&lt;&gt;0,VLOOKUP($IK161,Tabela1[#All],8,FALSE),""),"")</f>
        <v/>
      </c>
      <c r="IO161" t="str">
        <f ca="1">_xlfn.IFNA(IF(VLOOKUP($IK161,Tabela1[#All],10,FALSE)&lt;&gt;"0",VLOOKUP($IK161,Tabela1[#All],10,FALSE),""),"")</f>
        <v/>
      </c>
      <c r="IP161" t="str">
        <f t="shared" ca="1" si="541"/>
        <v/>
      </c>
      <c r="IQ161" t="str">
        <f t="shared" ca="1" si="542"/>
        <v/>
      </c>
      <c r="IR161" t="str">
        <f t="shared" ca="1" si="543"/>
        <v/>
      </c>
      <c r="IS161" t="str">
        <f t="shared" ca="1" si="544"/>
        <v/>
      </c>
      <c r="IT161" t="str">
        <f t="shared" ca="1" si="545"/>
        <v/>
      </c>
      <c r="IU161" t="str">
        <f t="shared" ca="1" si="546"/>
        <v/>
      </c>
      <c r="IV161" t="str">
        <f t="shared" ca="1" si="547"/>
        <v/>
      </c>
      <c r="IW161" t="str">
        <f t="shared" ca="1" si="561"/>
        <v/>
      </c>
      <c r="IX161" t="str">
        <f t="shared" ca="1" si="586"/>
        <v/>
      </c>
      <c r="IY161" t="str">
        <f t="shared" ca="1" si="586"/>
        <v/>
      </c>
      <c r="IZ161" t="str">
        <f t="shared" ca="1" si="586"/>
        <v/>
      </c>
      <c r="JA161" t="str">
        <f ca="1">_xlfn.IFNA(IF(INDEX('Tabela kolorów'!$A$1:$AP$42,MATCH(IX161,'Tabela kolorów'!$A$1:$AP$1,0),MATCH(IY161,'Tabela kolorów'!$A$1:$A$42,0))=1,"+","-"),"")</f>
        <v/>
      </c>
      <c r="JB161" s="1" t="str">
        <f ca="1">_xlfn.IFNA(IF(INDEX('Tabela kolorów'!$A$1:$AP$42,MATCH(IX161,'Tabela kolorów'!$A$1:$AP$1,0),MATCH(IZ161,'Tabela kolorów'!$A$1:$A$42,0))=1,"+","-"),"")</f>
        <v/>
      </c>
      <c r="JC161" s="1" t="str">
        <f ca="1">_xlfn.IFNA(IF(INDEX('Tabela kolorów'!$A$1:$AP$42,MATCH(IY161,'Tabela kolorów'!$A$1:$AP$1,0),MATCH(IZ161,'Tabela kolorów'!$A$1:$A$42,0))=1,"+","-"),"")</f>
        <v/>
      </c>
      <c r="JD161" t="str">
        <f t="shared" ca="1" si="577"/>
        <v/>
      </c>
      <c r="JE161" t="str">
        <f t="shared" ca="1" si="548"/>
        <v/>
      </c>
      <c r="JF161" t="str">
        <f t="shared" ca="1" si="549"/>
        <v/>
      </c>
      <c r="KD161">
        <v>9</v>
      </c>
      <c r="KE161" t="str">
        <f t="shared" ca="1" si="594"/>
        <v/>
      </c>
      <c r="KF161" t="str">
        <f ca="1">_xlfn.IFNA(IF(VLOOKUP($KE161,Tabela1[#All],6,FALSE)&lt;&gt;0,VLOOKUP($KE161,Tabela1[#All],6,FALSE),""),"")</f>
        <v/>
      </c>
      <c r="KG161" t="str">
        <f ca="1">_xlfn.IFNA(IF(VLOOKUP($KE161,Tabela1[#All],7,FALSE)&lt;&gt;0,VLOOKUP($KE161,Tabela1[#All],7,FALSE),""),"")</f>
        <v/>
      </c>
      <c r="KH161" t="str">
        <f ca="1">_xlfn.IFNA(IF(VLOOKUP($KE161,Tabela1[#All],8,FALSE)&lt;&gt;0,VLOOKUP($KE161,Tabela1[#All],8,FALSE),""),"")</f>
        <v/>
      </c>
      <c r="KI161" t="str">
        <f ca="1">_xlfn.IFNA(IF(VLOOKUP($KE161,Tabela1[#All],10,FALSE)&lt;&gt;"0",VLOOKUP($KE161,Tabela1[#All],10,FALSE),""),"")</f>
        <v/>
      </c>
      <c r="KJ161" t="str">
        <f t="shared" ca="1" si="562"/>
        <v/>
      </c>
      <c r="KK161" t="str">
        <f t="shared" ca="1" si="563"/>
        <v/>
      </c>
      <c r="KL161" t="str">
        <f t="shared" ca="1" si="564"/>
        <v/>
      </c>
      <c r="KM161" t="str">
        <f t="shared" ca="1" si="550"/>
        <v/>
      </c>
      <c r="KN161" t="str">
        <f t="shared" ca="1" si="551"/>
        <v/>
      </c>
      <c r="KO161" t="str">
        <f t="shared" ca="1" si="552"/>
        <v/>
      </c>
      <c r="KP161" t="str">
        <f t="shared" ca="1" si="553"/>
        <v/>
      </c>
      <c r="KQ161" t="str">
        <f t="shared" ca="1" si="565"/>
        <v/>
      </c>
      <c r="KR161" t="str">
        <f t="shared" ca="1" si="587"/>
        <v/>
      </c>
      <c r="KS161" t="str">
        <f t="shared" ca="1" si="587"/>
        <v/>
      </c>
      <c r="KT161" t="str">
        <f t="shared" ca="1" si="587"/>
        <v/>
      </c>
      <c r="KU161" t="str">
        <f ca="1">_xlfn.IFNA(IF(INDEX('Tabela kolorów'!$A$1:$AP$42,MATCH(KR161,'Tabela kolorów'!$A$1:$AP$1,0),MATCH(KS161,'Tabela kolorów'!$A$1:$A$42,0))=1,"+","-"),"")</f>
        <v/>
      </c>
      <c r="KV161" s="1" t="str">
        <f ca="1">_xlfn.IFNA(IF(INDEX('Tabela kolorów'!$A$1:$AP$42,MATCH(KR161,'Tabela kolorów'!$A$1:$AP$1,0),MATCH(KT161,'Tabela kolorów'!$A$1:$A$42,0))=1,"+","-"),"")</f>
        <v/>
      </c>
      <c r="KW161" s="1" t="str">
        <f ca="1">_xlfn.IFNA(IF(INDEX('Tabela kolorów'!$A$1:$AP$42,MATCH(KS161,'Tabela kolorów'!$A$1:$AP$1,0),MATCH(KT161,'Tabela kolorów'!$A$1:$A$42,0))=1,"+","-"),"")</f>
        <v/>
      </c>
      <c r="KX161" t="str">
        <f t="shared" ca="1" si="580"/>
        <v/>
      </c>
      <c r="KY161" t="str">
        <f t="shared" ca="1" si="554"/>
        <v/>
      </c>
      <c r="KZ161" t="str">
        <f t="shared" ca="1" si="555"/>
        <v/>
      </c>
    </row>
    <row r="162" spans="12:312" x14ac:dyDescent="0.3">
      <c r="L162" s="679">
        <v>8</v>
      </c>
      <c r="N162" s="672" t="str">
        <f>_xlfn.IFNA(IF(VLOOKUP($M162,Tabela1[#All],6,FALSE)&lt;&gt;0,VLOOKUP($M162,Tabela1[#All],6,FALSE),""),"")</f>
        <v/>
      </c>
      <c r="O162" s="672" t="str">
        <f>_xlfn.IFNA(IF(VLOOKUP($M162,Tabela1[#All],7,FALSE)&lt;&gt;0,VLOOKUP($M162,Tabela1[#All],7,FALSE),""),"")</f>
        <v/>
      </c>
      <c r="P162" s="672" t="str">
        <f>_xlfn.IFNA(IF(VLOOKUP($M162,Tabela1[#All],8,FALSE)&lt;&gt;0,VLOOKUP($M162,Tabela1[#All],8,FALSE),""),"")</f>
        <v/>
      </c>
      <c r="Q162" s="684" t="str">
        <f>_xlfn.IFNA(IF(VLOOKUP($M162,Tabela1[#All],10,FALSE)&lt;&gt;"0",VLOOKUP($M162,Tabela1[#All],10,FALSE),""),"")</f>
        <v/>
      </c>
      <c r="R162" s="686" t="str">
        <f t="shared" si="566"/>
        <v/>
      </c>
      <c r="S162" s="672" t="str">
        <f t="shared" si="567"/>
        <v/>
      </c>
      <c r="T162" s="672" t="str">
        <f t="shared" si="568"/>
        <v/>
      </c>
      <c r="U162" s="672" t="str">
        <f t="shared" si="569"/>
        <v/>
      </c>
      <c r="V162" s="672" t="str">
        <f t="shared" si="570"/>
        <v/>
      </c>
      <c r="W162" s="672" t="str">
        <f t="shared" si="571"/>
        <v/>
      </c>
      <c r="X162" s="687" t="str">
        <f t="shared" si="572"/>
        <v/>
      </c>
      <c r="Y162" s="686" t="str">
        <f t="shared" si="578"/>
        <v/>
      </c>
      <c r="Z162" s="672" t="str">
        <f t="shared" si="588"/>
        <v/>
      </c>
      <c r="AA162" s="672" t="str">
        <f t="shared" si="588"/>
        <v/>
      </c>
      <c r="AB162" s="679" t="str">
        <f t="shared" si="588"/>
        <v/>
      </c>
      <c r="AC162" s="685" t="str">
        <f>_xlfn.IFNA(IF(INDEX('Tabela kolorów'!$A$1:$AP$42,MATCH(Z162,'Tabela kolorów'!$A$1:$AP$1,0),MATCH(AA162,'Tabela kolorów'!$A$1:$A$42,0))=1,"+","-"),"")</f>
        <v/>
      </c>
      <c r="AD162" s="10" t="str">
        <f>_xlfn.IFNA(IF(INDEX('Tabela kolorów'!$A$1:$AP$42,MATCH(Z162,'Tabela kolorów'!$A$1:$AP$1,0),MATCH(AB162,'Tabela kolorów'!$A$1:$A$42,0))=1,"+","-"),"")</f>
        <v/>
      </c>
      <c r="AE162" s="10" t="str">
        <f>_xlfn.IFNA(IF(INDEX('Tabela kolorów'!$A$1:$AP$42,MATCH(AA162,'Tabela kolorów'!$A$1:$AP$1,0),MATCH(AB162,'Tabela kolorów'!$A$1:$A$42,0))=1,"+","-"),"")</f>
        <v/>
      </c>
      <c r="AF162" s="679" t="str">
        <f t="shared" si="579"/>
        <v/>
      </c>
      <c r="AG162" s="688" t="str">
        <f t="shared" si="573"/>
        <v/>
      </c>
      <c r="AH162" s="701" t="str">
        <f t="shared" si="574"/>
        <v/>
      </c>
      <c r="BG162" s="392"/>
      <c r="BH162">
        <v>10</v>
      </c>
      <c r="BI162" t="str">
        <f t="shared" ca="1" si="589"/>
        <v/>
      </c>
      <c r="BJ162" t="str">
        <f ca="1">_xlfn.IFNA(IF(VLOOKUP($BI162,Tabela1[#All],6,FALSE)&lt;&gt;0,VLOOKUP($BI162,Tabela1[#All],6,FALSE),""),"")</f>
        <v/>
      </c>
      <c r="BK162" t="str">
        <f ca="1">_xlfn.IFNA(IF(VLOOKUP($BI162,Tabela1[#All],7,FALSE)&lt;&gt;0,VLOOKUP($BI162,Tabela1[#All],7,FALSE),""),"")</f>
        <v/>
      </c>
      <c r="BL162" t="str">
        <f ca="1">_xlfn.IFNA(IF(VLOOKUP($BI162,Tabela1[#All],8,FALSE)&lt;&gt;0,VLOOKUP($BI162,Tabela1[#All],8,FALSE),""),"")</f>
        <v/>
      </c>
      <c r="BM162" t="str">
        <f ca="1">_xlfn.IFNA(IF(VLOOKUP($BI162,Tabela1[#All],10,FALSE)&lt;&gt;"0",VLOOKUP($BI162,Tabela1[#All],10,FALSE),""),"")</f>
        <v/>
      </c>
      <c r="BN162" t="str">
        <f t="shared" ca="1" si="505"/>
        <v/>
      </c>
      <c r="BO162" t="str">
        <f t="shared" ca="1" si="506"/>
        <v/>
      </c>
      <c r="BP162" t="str">
        <f t="shared" ca="1" si="507"/>
        <v/>
      </c>
      <c r="BQ162" t="str">
        <f t="shared" ca="1" si="508"/>
        <v/>
      </c>
      <c r="BR162" t="str">
        <f t="shared" ca="1" si="509"/>
        <v/>
      </c>
      <c r="BS162" t="str">
        <f t="shared" ca="1" si="510"/>
        <v/>
      </c>
      <c r="BT162" t="str">
        <f t="shared" ca="1" si="511"/>
        <v/>
      </c>
      <c r="BU162" t="str">
        <f t="shared" ca="1" si="556"/>
        <v/>
      </c>
      <c r="BV162" t="str">
        <f t="shared" ca="1" si="582"/>
        <v/>
      </c>
      <c r="BW162" t="str">
        <f t="shared" ca="1" si="582"/>
        <v/>
      </c>
      <c r="BX162" t="str">
        <f t="shared" ca="1" si="582"/>
        <v/>
      </c>
      <c r="BY162" t="str">
        <f ca="1">_xlfn.IFNA(IF(INDEX('Tabela kolorów'!$A$1:$AP$42,MATCH(BV162,'Tabela kolorów'!$A$1:$AP$1,0),MATCH(BW162,'Tabela kolorów'!$A$1:$A$42,0))=1,"+","-"),"")</f>
        <v/>
      </c>
      <c r="BZ162" s="1" t="str">
        <f ca="1">_xlfn.IFNA(IF(INDEX('Tabela kolorów'!$A$1:$AP$42,MATCH(BV162,'Tabela kolorów'!$A$1:$AP$1,0),MATCH(BX162,'Tabela kolorów'!$A$1:$A$42,0))=1,"+","-"),"")</f>
        <v/>
      </c>
      <c r="CA162" s="1" t="str">
        <f ca="1">_xlfn.IFNA(IF(INDEX('Tabela kolorów'!$A$1:$AP$42,MATCH(BW162,'Tabela kolorów'!$A$1:$AP$1,0),MATCH(BX162,'Tabela kolorów'!$A$1:$A$42,0))=1,"+","-"),"")</f>
        <v/>
      </c>
      <c r="CB162" t="str">
        <f t="shared" ca="1" si="557"/>
        <v/>
      </c>
      <c r="CC162" t="str">
        <f t="shared" ca="1" si="512"/>
        <v/>
      </c>
      <c r="CD162" t="str">
        <f t="shared" ca="1" si="513"/>
        <v/>
      </c>
      <c r="DB162">
        <v>10</v>
      </c>
      <c r="DC162" t="str">
        <f t="shared" ca="1" si="590"/>
        <v/>
      </c>
      <c r="DD162" t="str">
        <f ca="1">_xlfn.IFNA(IF(VLOOKUP($DC162,Tabela1[#All],6,FALSE)&lt;&gt;0,VLOOKUP($DC162,Tabela1[#All],6,FALSE),""),"")</f>
        <v/>
      </c>
      <c r="DE162" t="str">
        <f ca="1">_xlfn.IFNA(IF(VLOOKUP($DC162,Tabela1[#All],7,FALSE)&lt;&gt;0,VLOOKUP($DC162,Tabela1[#All],7,FALSE),""),"")</f>
        <v/>
      </c>
      <c r="DF162" t="str">
        <f ca="1">_xlfn.IFNA(IF(VLOOKUP($DC162,Tabela1[#All],8,FALSE)&lt;&gt;0,VLOOKUP($DC162,Tabela1[#All],8,FALSE),""),"")</f>
        <v/>
      </c>
      <c r="DG162" t="str">
        <f ca="1">_xlfn.IFNA(IF(VLOOKUP($DC162,Tabela1[#All],10,FALSE)&lt;&gt;"0",VLOOKUP($DC162,Tabela1[#All],10,FALSE),""),"")</f>
        <v/>
      </c>
      <c r="DH162" t="str">
        <f t="shared" ca="1" si="514"/>
        <v/>
      </c>
      <c r="DI162" t="str">
        <f t="shared" ca="1" si="515"/>
        <v/>
      </c>
      <c r="DJ162" t="str">
        <f t="shared" ca="1" si="516"/>
        <v/>
      </c>
      <c r="DK162" t="str">
        <f t="shared" ca="1" si="517"/>
        <v/>
      </c>
      <c r="DL162" t="str">
        <f t="shared" ca="1" si="518"/>
        <v/>
      </c>
      <c r="DM162" t="str">
        <f t="shared" ca="1" si="519"/>
        <v/>
      </c>
      <c r="DN162" t="str">
        <f t="shared" ca="1" si="520"/>
        <v/>
      </c>
      <c r="DO162" t="str">
        <f t="shared" ca="1" si="581"/>
        <v/>
      </c>
      <c r="DP162" t="str">
        <f t="shared" ca="1" si="583"/>
        <v/>
      </c>
      <c r="DQ162" t="str">
        <f t="shared" ca="1" si="583"/>
        <v/>
      </c>
      <c r="DR162" t="str">
        <f t="shared" ca="1" si="583"/>
        <v/>
      </c>
      <c r="DS162" t="str">
        <f ca="1">_xlfn.IFNA(IF(INDEX('Tabela kolorów'!$A$1:$AP$42,MATCH(DP162,'Tabela kolorów'!$A$1:$AP$1,0),MATCH(DQ162,'Tabela kolorów'!$A$1:$A$42,0))=1,"+","-"),"")</f>
        <v/>
      </c>
      <c r="DT162" s="1" t="str">
        <f ca="1">_xlfn.IFNA(IF(INDEX('Tabela kolorów'!$A$1:$AP$42,MATCH(DP162,'Tabela kolorów'!$A$1:$AP$1,0),MATCH(DR162,'Tabela kolorów'!$A$1:$A$42,0))=1,"+","-"),"")</f>
        <v/>
      </c>
      <c r="DU162" s="1" t="str">
        <f ca="1">_xlfn.IFNA(IF(INDEX('Tabela kolorów'!$A$1:$AP$42,MATCH(DQ162,'Tabela kolorów'!$A$1:$AP$1,0),MATCH(DR162,'Tabela kolorów'!$A$1:$A$42,0))=1,"+","-"),"")</f>
        <v/>
      </c>
      <c r="DV162" t="str">
        <f t="shared" ca="1" si="558"/>
        <v/>
      </c>
      <c r="DW162" t="str">
        <f t="shared" ca="1" si="521"/>
        <v/>
      </c>
      <c r="DX162" t="str">
        <f t="shared" ca="1" si="522"/>
        <v/>
      </c>
      <c r="EV162">
        <v>10</v>
      </c>
      <c r="EW162" t="str">
        <f t="shared" ca="1" si="591"/>
        <v/>
      </c>
      <c r="EX162" t="str">
        <f ca="1">_xlfn.IFNA(IF(VLOOKUP($EW162,Tabela1[#All],6,FALSE)&lt;&gt;0,VLOOKUP($EW162,Tabela1[#All],6,FALSE),""),"")</f>
        <v/>
      </c>
      <c r="EY162" t="str">
        <f ca="1">_xlfn.IFNA(IF(VLOOKUP($EW162,Tabela1[#All],7,FALSE)&lt;&gt;0,VLOOKUP($EW162,Tabela1[#All],7,FALSE),""),"")</f>
        <v/>
      </c>
      <c r="EZ162" t="str">
        <f ca="1">_xlfn.IFNA(IF(VLOOKUP($EW162,Tabela1[#All],8,FALSE)&lt;&gt;0,VLOOKUP($EW162,Tabela1[#All],8,FALSE),""),"")</f>
        <v/>
      </c>
      <c r="FA162" t="str">
        <f ca="1">_xlfn.IFNA(IF(VLOOKUP($EW162,Tabela1[#All],10,FALSE)&lt;&gt;"0",VLOOKUP($EW162,Tabela1[#All],10,FALSE),""),"")</f>
        <v/>
      </c>
      <c r="FB162" t="str">
        <f t="shared" ca="1" si="523"/>
        <v/>
      </c>
      <c r="FC162" t="str">
        <f t="shared" ca="1" si="524"/>
        <v/>
      </c>
      <c r="FD162" t="str">
        <f t="shared" ca="1" si="525"/>
        <v/>
      </c>
      <c r="FE162" t="str">
        <f t="shared" ca="1" si="526"/>
        <v/>
      </c>
      <c r="FF162" t="str">
        <f t="shared" ca="1" si="527"/>
        <v/>
      </c>
      <c r="FG162" t="str">
        <f t="shared" ca="1" si="528"/>
        <v/>
      </c>
      <c r="FH162" t="str">
        <f t="shared" ca="1" si="529"/>
        <v/>
      </c>
      <c r="FI162" t="str">
        <f t="shared" ca="1" si="559"/>
        <v/>
      </c>
      <c r="FJ162" t="str">
        <f t="shared" ca="1" si="584"/>
        <v/>
      </c>
      <c r="FK162" t="str">
        <f t="shared" ca="1" si="584"/>
        <v/>
      </c>
      <c r="FL162" t="str">
        <f t="shared" ca="1" si="584"/>
        <v/>
      </c>
      <c r="FM162" t="str">
        <f ca="1">_xlfn.IFNA(IF(INDEX('Tabela kolorów'!$A$1:$AP$42,MATCH(FJ162,'Tabela kolorów'!$A$1:$AP$1,0),MATCH(FK162,'Tabela kolorów'!$A$1:$A$42,0))=1,"+","-"),"")</f>
        <v/>
      </c>
      <c r="FN162" s="1" t="str">
        <f ca="1">_xlfn.IFNA(IF(INDEX('Tabela kolorów'!$A$1:$AP$42,MATCH(FJ162,'Tabela kolorów'!$A$1:$AP$1,0),MATCH(FL162,'Tabela kolorów'!$A$1:$A$42,0))=1,"+","-"),"")</f>
        <v/>
      </c>
      <c r="FO162" s="1" t="str">
        <f ca="1">_xlfn.IFNA(IF(INDEX('Tabela kolorów'!$A$1:$AP$42,MATCH(FK162,'Tabela kolorów'!$A$1:$AP$1,0),MATCH(FL162,'Tabela kolorów'!$A$1:$A$42,0))=1,"+","-"),"")</f>
        <v/>
      </c>
      <c r="FP162" t="str">
        <f t="shared" ca="1" si="575"/>
        <v/>
      </c>
      <c r="FQ162" t="str">
        <f t="shared" ca="1" si="530"/>
        <v/>
      </c>
      <c r="FR162" t="str">
        <f t="shared" ca="1" si="531"/>
        <v/>
      </c>
      <c r="GP162">
        <v>10</v>
      </c>
      <c r="GQ162" t="str">
        <f t="shared" ca="1" si="592"/>
        <v/>
      </c>
      <c r="GR162" t="str">
        <f ca="1">_xlfn.IFNA(IF(VLOOKUP($GQ162,Tabela1[#All],6,FALSE)&lt;&gt;0,VLOOKUP($GQ162,Tabela1[#All],6,FALSE),""),"")</f>
        <v/>
      </c>
      <c r="GS162" t="str">
        <f ca="1">_xlfn.IFNA(IF(VLOOKUP($GQ162,Tabela1[#All],7,FALSE)&lt;&gt;0,VLOOKUP($GQ162,Tabela1[#All],7,FALSE),""),"")</f>
        <v/>
      </c>
      <c r="GT162" t="str">
        <f ca="1">_xlfn.IFNA(IF(VLOOKUP($GQ162,Tabela1[#All],8,FALSE)&lt;&gt;0,VLOOKUP($GQ162,Tabela1[#All],8,FALSE),""),"")</f>
        <v/>
      </c>
      <c r="GU162" t="str">
        <f ca="1">_xlfn.IFNA(IF(VLOOKUP($GQ162,Tabela1[#All],10,FALSE)&lt;&gt;"0",VLOOKUP($GQ162,Tabela1[#All],10,FALSE),""),"")</f>
        <v/>
      </c>
      <c r="GV162" t="str">
        <f t="shared" ca="1" si="532"/>
        <v/>
      </c>
      <c r="GW162" t="str">
        <f t="shared" ca="1" si="533"/>
        <v/>
      </c>
      <c r="GX162" t="str">
        <f t="shared" ca="1" si="534"/>
        <v/>
      </c>
      <c r="GY162" t="str">
        <f t="shared" ca="1" si="535"/>
        <v/>
      </c>
      <c r="GZ162" t="str">
        <f t="shared" ca="1" si="536"/>
        <v/>
      </c>
      <c r="HA162" t="str">
        <f t="shared" ca="1" si="537"/>
        <v/>
      </c>
      <c r="HB162" t="str">
        <f t="shared" ca="1" si="538"/>
        <v/>
      </c>
      <c r="HC162" t="str">
        <f t="shared" ca="1" si="560"/>
        <v/>
      </c>
      <c r="HD162" t="str">
        <f t="shared" ca="1" si="585"/>
        <v/>
      </c>
      <c r="HE162" t="str">
        <f t="shared" ca="1" si="585"/>
        <v/>
      </c>
      <c r="HF162" t="str">
        <f t="shared" ca="1" si="585"/>
        <v/>
      </c>
      <c r="HG162" t="str">
        <f ca="1">_xlfn.IFNA(IF(INDEX('Tabela kolorów'!$A$1:$AP$42,MATCH(HD162,'Tabela kolorów'!$A$1:$AP$1,0),MATCH(HE162,'Tabela kolorów'!$A$1:$A$42,0))=1,"+","-"),"")</f>
        <v/>
      </c>
      <c r="HH162" s="1" t="str">
        <f ca="1">_xlfn.IFNA(IF(INDEX('Tabela kolorów'!$A$1:$AP$42,MATCH(HD162,'Tabela kolorów'!$A$1:$AP$1,0),MATCH(HF162,'Tabela kolorów'!$A$1:$A$42,0))=1,"+","-"),"")</f>
        <v/>
      </c>
      <c r="HI162" s="1" t="str">
        <f ca="1">_xlfn.IFNA(IF(INDEX('Tabela kolorów'!$A$1:$AP$42,MATCH(HE162,'Tabela kolorów'!$A$1:$AP$1,0),MATCH(HF162,'Tabela kolorów'!$A$1:$A$42,0))=1,"+","-"),"")</f>
        <v/>
      </c>
      <c r="HJ162" t="str">
        <f t="shared" ca="1" si="576"/>
        <v/>
      </c>
      <c r="HK162" t="str">
        <f t="shared" ca="1" si="539"/>
        <v/>
      </c>
      <c r="HL162" t="str">
        <f t="shared" ca="1" si="540"/>
        <v/>
      </c>
      <c r="IJ162">
        <v>10</v>
      </c>
      <c r="IK162" t="str">
        <f t="shared" ca="1" si="593"/>
        <v/>
      </c>
      <c r="IL162" t="str">
        <f ca="1">_xlfn.IFNA(IF(VLOOKUP($IK162,Tabela1[#All],6,FALSE)&lt;&gt;0,VLOOKUP($IK162,Tabela1[#All],6,FALSE),""),"")</f>
        <v/>
      </c>
      <c r="IM162" t="str">
        <f ca="1">_xlfn.IFNA(IF(VLOOKUP($IK162,Tabela1[#All],7,FALSE)&lt;&gt;0,VLOOKUP($IK162,Tabela1[#All],7,FALSE),""),"")</f>
        <v/>
      </c>
      <c r="IN162" t="str">
        <f ca="1">_xlfn.IFNA(IF(VLOOKUP($IK162,Tabela1[#All],8,FALSE)&lt;&gt;0,VLOOKUP($IK162,Tabela1[#All],8,FALSE),""),"")</f>
        <v/>
      </c>
      <c r="IO162" t="str">
        <f ca="1">_xlfn.IFNA(IF(VLOOKUP($IK162,Tabela1[#All],10,FALSE)&lt;&gt;"0",VLOOKUP($IK162,Tabela1[#All],10,FALSE),""),"")</f>
        <v/>
      </c>
      <c r="IP162" t="str">
        <f t="shared" ca="1" si="541"/>
        <v/>
      </c>
      <c r="IQ162" t="str">
        <f t="shared" ca="1" si="542"/>
        <v/>
      </c>
      <c r="IR162" t="str">
        <f t="shared" ca="1" si="543"/>
        <v/>
      </c>
      <c r="IS162" t="str">
        <f t="shared" ca="1" si="544"/>
        <v/>
      </c>
      <c r="IT162" t="str">
        <f t="shared" ca="1" si="545"/>
        <v/>
      </c>
      <c r="IU162" t="str">
        <f t="shared" ca="1" si="546"/>
        <v/>
      </c>
      <c r="IV162" t="str">
        <f t="shared" ca="1" si="547"/>
        <v/>
      </c>
      <c r="IW162" t="str">
        <f t="shared" ca="1" si="561"/>
        <v/>
      </c>
      <c r="IX162" t="str">
        <f t="shared" ca="1" si="586"/>
        <v/>
      </c>
      <c r="IY162" t="str">
        <f t="shared" ca="1" si="586"/>
        <v/>
      </c>
      <c r="IZ162" t="str">
        <f t="shared" ca="1" si="586"/>
        <v/>
      </c>
      <c r="JA162" t="str">
        <f ca="1">_xlfn.IFNA(IF(INDEX('Tabela kolorów'!$A$1:$AP$42,MATCH(IX162,'Tabela kolorów'!$A$1:$AP$1,0),MATCH(IY162,'Tabela kolorów'!$A$1:$A$42,0))=1,"+","-"),"")</f>
        <v/>
      </c>
      <c r="JB162" s="1" t="str">
        <f ca="1">_xlfn.IFNA(IF(INDEX('Tabela kolorów'!$A$1:$AP$42,MATCH(IX162,'Tabela kolorów'!$A$1:$AP$1,0),MATCH(IZ162,'Tabela kolorów'!$A$1:$A$42,0))=1,"+","-"),"")</f>
        <v/>
      </c>
      <c r="JC162" s="1" t="str">
        <f ca="1">_xlfn.IFNA(IF(INDEX('Tabela kolorów'!$A$1:$AP$42,MATCH(IY162,'Tabela kolorów'!$A$1:$AP$1,0),MATCH(IZ162,'Tabela kolorów'!$A$1:$A$42,0))=1,"+","-"),"")</f>
        <v/>
      </c>
      <c r="JD162" t="str">
        <f t="shared" ca="1" si="577"/>
        <v/>
      </c>
      <c r="JE162" t="str">
        <f t="shared" ca="1" si="548"/>
        <v/>
      </c>
      <c r="JF162" t="str">
        <f t="shared" ca="1" si="549"/>
        <v/>
      </c>
      <c r="KD162">
        <v>10</v>
      </c>
      <c r="KE162" t="str">
        <f t="shared" ca="1" si="594"/>
        <v/>
      </c>
      <c r="KF162" t="str">
        <f ca="1">_xlfn.IFNA(IF(VLOOKUP($KE162,Tabela1[#All],6,FALSE)&lt;&gt;0,VLOOKUP($KE162,Tabela1[#All],6,FALSE),""),"")</f>
        <v/>
      </c>
      <c r="KG162" t="str">
        <f ca="1">_xlfn.IFNA(IF(VLOOKUP($KE162,Tabela1[#All],7,FALSE)&lt;&gt;0,VLOOKUP($KE162,Tabela1[#All],7,FALSE),""),"")</f>
        <v/>
      </c>
      <c r="KH162" t="str">
        <f ca="1">_xlfn.IFNA(IF(VLOOKUP($KE162,Tabela1[#All],8,FALSE)&lt;&gt;0,VLOOKUP($KE162,Tabela1[#All],8,FALSE),""),"")</f>
        <v/>
      </c>
      <c r="KI162" t="str">
        <f ca="1">_xlfn.IFNA(IF(VLOOKUP($KE162,Tabela1[#All],10,FALSE)&lt;&gt;"0",VLOOKUP($KE162,Tabela1[#All],10,FALSE),""),"")</f>
        <v/>
      </c>
      <c r="KJ162" t="str">
        <f t="shared" ca="1" si="562"/>
        <v/>
      </c>
      <c r="KK162" t="str">
        <f t="shared" ca="1" si="563"/>
        <v/>
      </c>
      <c r="KL162" t="str">
        <f t="shared" ca="1" si="564"/>
        <v/>
      </c>
      <c r="KM162" t="str">
        <f t="shared" ca="1" si="550"/>
        <v/>
      </c>
      <c r="KN162" t="str">
        <f t="shared" ca="1" si="551"/>
        <v/>
      </c>
      <c r="KO162" t="str">
        <f t="shared" ca="1" si="552"/>
        <v/>
      </c>
      <c r="KP162" t="str">
        <f t="shared" ca="1" si="553"/>
        <v/>
      </c>
      <c r="KQ162" t="str">
        <f t="shared" ca="1" si="565"/>
        <v/>
      </c>
      <c r="KR162" t="str">
        <f t="shared" ca="1" si="587"/>
        <v/>
      </c>
      <c r="KS162" t="str">
        <f t="shared" ca="1" si="587"/>
        <v/>
      </c>
      <c r="KT162" t="str">
        <f t="shared" ca="1" si="587"/>
        <v/>
      </c>
      <c r="KU162" t="str">
        <f ca="1">_xlfn.IFNA(IF(INDEX('Tabela kolorów'!$A$1:$AP$42,MATCH(KR162,'Tabela kolorów'!$A$1:$AP$1,0),MATCH(KS162,'Tabela kolorów'!$A$1:$A$42,0))=1,"+","-"),"")</f>
        <v/>
      </c>
      <c r="KV162" s="1" t="str">
        <f ca="1">_xlfn.IFNA(IF(INDEX('Tabela kolorów'!$A$1:$AP$42,MATCH(KR162,'Tabela kolorów'!$A$1:$AP$1,0),MATCH(KT162,'Tabela kolorów'!$A$1:$A$42,0))=1,"+","-"),"")</f>
        <v/>
      </c>
      <c r="KW162" s="1" t="str">
        <f ca="1">_xlfn.IFNA(IF(INDEX('Tabela kolorów'!$A$1:$AP$42,MATCH(KS162,'Tabela kolorów'!$A$1:$AP$1,0),MATCH(KT162,'Tabela kolorów'!$A$1:$A$42,0))=1,"+","-"),"")</f>
        <v/>
      </c>
      <c r="KX162" t="str">
        <f t="shared" ca="1" si="580"/>
        <v/>
      </c>
      <c r="KY162" t="str">
        <f t="shared" ca="1" si="554"/>
        <v/>
      </c>
      <c r="KZ162" t="str">
        <f t="shared" ca="1" si="555"/>
        <v/>
      </c>
    </row>
    <row r="163" spans="12:312" x14ac:dyDescent="0.3">
      <c r="L163" s="679">
        <v>9</v>
      </c>
      <c r="N163" s="672" t="str">
        <f>_xlfn.IFNA(IF(VLOOKUP($M163,Tabela1[#All],6,FALSE)&lt;&gt;0,VLOOKUP($M163,Tabela1[#All],6,FALSE),""),"")</f>
        <v/>
      </c>
      <c r="O163" s="672" t="str">
        <f>_xlfn.IFNA(IF(VLOOKUP($M163,Tabela1[#All],7,FALSE)&lt;&gt;0,VLOOKUP($M163,Tabela1[#All],7,FALSE),""),"")</f>
        <v/>
      </c>
      <c r="P163" s="672" t="str">
        <f>_xlfn.IFNA(IF(VLOOKUP($M163,Tabela1[#All],8,FALSE)&lt;&gt;0,VLOOKUP($M163,Tabela1[#All],8,FALSE),""),"")</f>
        <v/>
      </c>
      <c r="Q163" s="684" t="str">
        <f>_xlfn.IFNA(IF(VLOOKUP($M163,Tabela1[#All],10,FALSE)&lt;&gt;"0",VLOOKUP($M163,Tabela1[#All],10,FALSE),""),"")</f>
        <v/>
      </c>
      <c r="R163" s="686" t="str">
        <f t="shared" si="566"/>
        <v/>
      </c>
      <c r="S163" s="672" t="str">
        <f t="shared" si="567"/>
        <v/>
      </c>
      <c r="T163" s="672" t="str">
        <f t="shared" si="568"/>
        <v/>
      </c>
      <c r="U163" s="672" t="str">
        <f t="shared" si="569"/>
        <v/>
      </c>
      <c r="V163" s="672" t="str">
        <f t="shared" si="570"/>
        <v/>
      </c>
      <c r="W163" s="672" t="str">
        <f t="shared" si="571"/>
        <v/>
      </c>
      <c r="X163" s="687" t="str">
        <f t="shared" si="572"/>
        <v/>
      </c>
      <c r="Y163" s="686" t="str">
        <f t="shared" si="578"/>
        <v/>
      </c>
      <c r="Z163" s="672" t="str">
        <f t="shared" si="588"/>
        <v/>
      </c>
      <c r="AA163" s="672" t="str">
        <f t="shared" si="588"/>
        <v/>
      </c>
      <c r="AB163" s="679" t="str">
        <f t="shared" si="588"/>
        <v/>
      </c>
      <c r="AC163" s="685" t="str">
        <f>_xlfn.IFNA(IF(INDEX('Tabela kolorów'!$A$1:$AP$42,MATCH(Z163,'Tabela kolorów'!$A$1:$AP$1,0),MATCH(AA163,'Tabela kolorów'!$A$1:$A$42,0))=1,"+","-"),"")</f>
        <v/>
      </c>
      <c r="AD163" s="10" t="str">
        <f>_xlfn.IFNA(IF(INDEX('Tabela kolorów'!$A$1:$AP$42,MATCH(Z163,'Tabela kolorów'!$A$1:$AP$1,0),MATCH(AB163,'Tabela kolorów'!$A$1:$A$42,0))=1,"+","-"),"")</f>
        <v/>
      </c>
      <c r="AE163" s="10" t="str">
        <f>_xlfn.IFNA(IF(INDEX('Tabela kolorów'!$A$1:$AP$42,MATCH(AA163,'Tabela kolorów'!$A$1:$AP$1,0),MATCH(AB163,'Tabela kolorów'!$A$1:$A$42,0))=1,"+","-"),"")</f>
        <v/>
      </c>
      <c r="AF163" s="679" t="str">
        <f t="shared" si="579"/>
        <v/>
      </c>
      <c r="AG163" s="688" t="str">
        <f t="shared" si="573"/>
        <v/>
      </c>
      <c r="AH163" s="701" t="str">
        <f t="shared" si="574"/>
        <v/>
      </c>
      <c r="BG163" s="392"/>
      <c r="BH163">
        <v>11</v>
      </c>
      <c r="BI163" t="str">
        <f t="shared" ca="1" si="589"/>
        <v/>
      </c>
      <c r="BJ163" t="str">
        <f ca="1">_xlfn.IFNA(IF(VLOOKUP($BI163,Tabela1[#All],6,FALSE)&lt;&gt;0,VLOOKUP($BI163,Tabela1[#All],6,FALSE),""),"")</f>
        <v/>
      </c>
      <c r="BK163" t="str">
        <f ca="1">_xlfn.IFNA(IF(VLOOKUP($BI163,Tabela1[#All],7,FALSE)&lt;&gt;0,VLOOKUP($BI163,Tabela1[#All],7,FALSE),""),"")</f>
        <v/>
      </c>
      <c r="BL163" t="str">
        <f ca="1">_xlfn.IFNA(IF(VLOOKUP($BI163,Tabela1[#All],8,FALSE)&lt;&gt;0,VLOOKUP($BI163,Tabela1[#All],8,FALSE),""),"")</f>
        <v/>
      </c>
      <c r="BM163" t="str">
        <f ca="1">_xlfn.IFNA(IF(VLOOKUP($BI163,Tabela1[#All],10,FALSE)&lt;&gt;"0",VLOOKUP($BI163,Tabela1[#All],10,FALSE),""),"")</f>
        <v/>
      </c>
      <c r="BN163" t="str">
        <f t="shared" ca="1" si="505"/>
        <v/>
      </c>
      <c r="BO163" t="str">
        <f t="shared" ca="1" si="506"/>
        <v/>
      </c>
      <c r="BP163" t="str">
        <f t="shared" ca="1" si="507"/>
        <v/>
      </c>
      <c r="BQ163" t="str">
        <f t="shared" ca="1" si="508"/>
        <v/>
      </c>
      <c r="BR163" t="str">
        <f t="shared" ca="1" si="509"/>
        <v/>
      </c>
      <c r="BS163" t="str">
        <f t="shared" ca="1" si="510"/>
        <v/>
      </c>
      <c r="BT163" t="str">
        <f t="shared" ca="1" si="511"/>
        <v/>
      </c>
      <c r="BU163" t="str">
        <f t="shared" ca="1" si="556"/>
        <v/>
      </c>
      <c r="BV163" t="str">
        <f t="shared" ca="1" si="582"/>
        <v/>
      </c>
      <c r="BW163" t="str">
        <f t="shared" ca="1" si="582"/>
        <v/>
      </c>
      <c r="BX163" t="str">
        <f t="shared" ca="1" si="582"/>
        <v/>
      </c>
      <c r="BY163" t="str">
        <f ca="1">_xlfn.IFNA(IF(INDEX('Tabela kolorów'!$A$1:$AP$42,MATCH(BV163,'Tabela kolorów'!$A$1:$AP$1,0),MATCH(BW163,'Tabela kolorów'!$A$1:$A$42,0))=1,"+","-"),"")</f>
        <v/>
      </c>
      <c r="BZ163" s="1" t="str">
        <f ca="1">_xlfn.IFNA(IF(INDEX('Tabela kolorów'!$A$1:$AP$42,MATCH(BV163,'Tabela kolorów'!$A$1:$AP$1,0),MATCH(BX163,'Tabela kolorów'!$A$1:$A$42,0))=1,"+","-"),"")</f>
        <v/>
      </c>
      <c r="CA163" s="1" t="str">
        <f ca="1">_xlfn.IFNA(IF(INDEX('Tabela kolorów'!$A$1:$AP$42,MATCH(BW163,'Tabela kolorów'!$A$1:$AP$1,0),MATCH(BX163,'Tabela kolorów'!$A$1:$A$42,0))=1,"+","-"),"")</f>
        <v/>
      </c>
      <c r="CB163" t="str">
        <f t="shared" ca="1" si="557"/>
        <v/>
      </c>
      <c r="CC163" t="str">
        <f t="shared" ca="1" si="512"/>
        <v/>
      </c>
      <c r="CD163" t="str">
        <f t="shared" ca="1" si="513"/>
        <v/>
      </c>
      <c r="DB163">
        <v>11</v>
      </c>
      <c r="DC163" t="str">
        <f t="shared" ca="1" si="590"/>
        <v/>
      </c>
      <c r="DD163" t="str">
        <f ca="1">_xlfn.IFNA(IF(VLOOKUP($DC163,Tabela1[#All],6,FALSE)&lt;&gt;0,VLOOKUP($DC163,Tabela1[#All],6,FALSE),""),"")</f>
        <v/>
      </c>
      <c r="DE163" t="str">
        <f ca="1">_xlfn.IFNA(IF(VLOOKUP($DC163,Tabela1[#All],7,FALSE)&lt;&gt;0,VLOOKUP($DC163,Tabela1[#All],7,FALSE),""),"")</f>
        <v/>
      </c>
      <c r="DF163" t="str">
        <f ca="1">_xlfn.IFNA(IF(VLOOKUP($DC163,Tabela1[#All],8,FALSE)&lt;&gt;0,VLOOKUP($DC163,Tabela1[#All],8,FALSE),""),"")</f>
        <v/>
      </c>
      <c r="DG163" t="str">
        <f ca="1">_xlfn.IFNA(IF(VLOOKUP($DC163,Tabela1[#All],10,FALSE)&lt;&gt;"0",VLOOKUP($DC163,Tabela1[#All],10,FALSE),""),"")</f>
        <v/>
      </c>
      <c r="DH163" t="str">
        <f t="shared" ca="1" si="514"/>
        <v/>
      </c>
      <c r="DI163" t="str">
        <f t="shared" ca="1" si="515"/>
        <v/>
      </c>
      <c r="DJ163" t="str">
        <f t="shared" ca="1" si="516"/>
        <v/>
      </c>
      <c r="DK163" t="str">
        <f t="shared" ca="1" si="517"/>
        <v/>
      </c>
      <c r="DL163" t="str">
        <f t="shared" ca="1" si="518"/>
        <v/>
      </c>
      <c r="DM163" t="str">
        <f t="shared" ca="1" si="519"/>
        <v/>
      </c>
      <c r="DN163" t="str">
        <f t="shared" ca="1" si="520"/>
        <v/>
      </c>
      <c r="DO163" t="str">
        <f t="shared" ca="1" si="581"/>
        <v/>
      </c>
      <c r="DP163" t="str">
        <f t="shared" ca="1" si="583"/>
        <v/>
      </c>
      <c r="DQ163" t="str">
        <f t="shared" ca="1" si="583"/>
        <v/>
      </c>
      <c r="DR163" t="str">
        <f t="shared" ca="1" si="583"/>
        <v/>
      </c>
      <c r="DS163" t="str">
        <f ca="1">_xlfn.IFNA(IF(INDEX('Tabela kolorów'!$A$1:$AP$42,MATCH(DP163,'Tabela kolorów'!$A$1:$AP$1,0),MATCH(DQ163,'Tabela kolorów'!$A$1:$A$42,0))=1,"+","-"),"")</f>
        <v/>
      </c>
      <c r="DT163" s="1" t="str">
        <f ca="1">_xlfn.IFNA(IF(INDEX('Tabela kolorów'!$A$1:$AP$42,MATCH(DP163,'Tabela kolorów'!$A$1:$AP$1,0),MATCH(DR163,'Tabela kolorów'!$A$1:$A$42,0))=1,"+","-"),"")</f>
        <v/>
      </c>
      <c r="DU163" s="1" t="str">
        <f ca="1">_xlfn.IFNA(IF(INDEX('Tabela kolorów'!$A$1:$AP$42,MATCH(DQ163,'Tabela kolorów'!$A$1:$AP$1,0),MATCH(DR163,'Tabela kolorów'!$A$1:$A$42,0))=1,"+","-"),"")</f>
        <v/>
      </c>
      <c r="DV163" t="str">
        <f t="shared" ca="1" si="558"/>
        <v/>
      </c>
      <c r="DW163" t="str">
        <f t="shared" ca="1" si="521"/>
        <v/>
      </c>
      <c r="DX163" t="str">
        <f t="shared" ca="1" si="522"/>
        <v/>
      </c>
      <c r="EV163">
        <v>11</v>
      </c>
      <c r="EW163" t="str">
        <f t="shared" ca="1" si="591"/>
        <v/>
      </c>
      <c r="EX163" t="str">
        <f ca="1">_xlfn.IFNA(IF(VLOOKUP($EW163,Tabela1[#All],6,FALSE)&lt;&gt;0,VLOOKUP($EW163,Tabela1[#All],6,FALSE),""),"")</f>
        <v/>
      </c>
      <c r="EY163" t="str">
        <f ca="1">_xlfn.IFNA(IF(VLOOKUP($EW163,Tabela1[#All],7,FALSE)&lt;&gt;0,VLOOKUP($EW163,Tabela1[#All],7,FALSE),""),"")</f>
        <v/>
      </c>
      <c r="EZ163" t="str">
        <f ca="1">_xlfn.IFNA(IF(VLOOKUP($EW163,Tabela1[#All],8,FALSE)&lt;&gt;0,VLOOKUP($EW163,Tabela1[#All],8,FALSE),""),"")</f>
        <v/>
      </c>
      <c r="FA163" t="str">
        <f ca="1">_xlfn.IFNA(IF(VLOOKUP($EW163,Tabela1[#All],10,FALSE)&lt;&gt;"0",VLOOKUP($EW163,Tabela1[#All],10,FALSE),""),"")</f>
        <v/>
      </c>
      <c r="FB163" t="str">
        <f t="shared" ca="1" si="523"/>
        <v/>
      </c>
      <c r="FC163" t="str">
        <f t="shared" ca="1" si="524"/>
        <v/>
      </c>
      <c r="FD163" t="str">
        <f t="shared" ca="1" si="525"/>
        <v/>
      </c>
      <c r="FE163" t="str">
        <f t="shared" ca="1" si="526"/>
        <v/>
      </c>
      <c r="FF163" t="str">
        <f t="shared" ca="1" si="527"/>
        <v/>
      </c>
      <c r="FG163" t="str">
        <f t="shared" ca="1" si="528"/>
        <v/>
      </c>
      <c r="FH163" t="str">
        <f t="shared" ca="1" si="529"/>
        <v/>
      </c>
      <c r="FI163" t="str">
        <f t="shared" ca="1" si="559"/>
        <v/>
      </c>
      <c r="FJ163" t="str">
        <f t="shared" ca="1" si="584"/>
        <v/>
      </c>
      <c r="FK163" t="str">
        <f t="shared" ca="1" si="584"/>
        <v/>
      </c>
      <c r="FL163" t="str">
        <f t="shared" ca="1" si="584"/>
        <v/>
      </c>
      <c r="FM163" t="str">
        <f ca="1">_xlfn.IFNA(IF(INDEX('Tabela kolorów'!$A$1:$AP$42,MATCH(FJ163,'Tabela kolorów'!$A$1:$AP$1,0),MATCH(FK163,'Tabela kolorów'!$A$1:$A$42,0))=1,"+","-"),"")</f>
        <v/>
      </c>
      <c r="FN163" s="1" t="str">
        <f ca="1">_xlfn.IFNA(IF(INDEX('Tabela kolorów'!$A$1:$AP$42,MATCH(FJ163,'Tabela kolorów'!$A$1:$AP$1,0),MATCH(FL163,'Tabela kolorów'!$A$1:$A$42,0))=1,"+","-"),"")</f>
        <v/>
      </c>
      <c r="FO163" s="1" t="str">
        <f ca="1">_xlfn.IFNA(IF(INDEX('Tabela kolorów'!$A$1:$AP$42,MATCH(FK163,'Tabela kolorów'!$A$1:$AP$1,0),MATCH(FL163,'Tabela kolorów'!$A$1:$A$42,0))=1,"+","-"),"")</f>
        <v/>
      </c>
      <c r="FP163" t="str">
        <f t="shared" ca="1" si="575"/>
        <v/>
      </c>
      <c r="FQ163" t="str">
        <f t="shared" ca="1" si="530"/>
        <v/>
      </c>
      <c r="FR163" t="str">
        <f t="shared" ca="1" si="531"/>
        <v/>
      </c>
      <c r="GP163">
        <v>11</v>
      </c>
      <c r="GQ163" t="str">
        <f t="shared" ca="1" si="592"/>
        <v/>
      </c>
      <c r="GR163" t="str">
        <f ca="1">_xlfn.IFNA(IF(VLOOKUP($GQ163,Tabela1[#All],6,FALSE)&lt;&gt;0,VLOOKUP($GQ163,Tabela1[#All],6,FALSE),""),"")</f>
        <v/>
      </c>
      <c r="GS163" t="str">
        <f ca="1">_xlfn.IFNA(IF(VLOOKUP($GQ163,Tabela1[#All],7,FALSE)&lt;&gt;0,VLOOKUP($GQ163,Tabela1[#All],7,FALSE),""),"")</f>
        <v/>
      </c>
      <c r="GT163" t="str">
        <f ca="1">_xlfn.IFNA(IF(VLOOKUP($GQ163,Tabela1[#All],8,FALSE)&lt;&gt;0,VLOOKUP($GQ163,Tabela1[#All],8,FALSE),""),"")</f>
        <v/>
      </c>
      <c r="GU163" t="str">
        <f ca="1">_xlfn.IFNA(IF(VLOOKUP($GQ163,Tabela1[#All],10,FALSE)&lt;&gt;"0",VLOOKUP($GQ163,Tabela1[#All],10,FALSE),""),"")</f>
        <v/>
      </c>
      <c r="GV163" t="str">
        <f t="shared" ca="1" si="532"/>
        <v/>
      </c>
      <c r="GW163" t="str">
        <f t="shared" ca="1" si="533"/>
        <v/>
      </c>
      <c r="GX163" t="str">
        <f t="shared" ca="1" si="534"/>
        <v/>
      </c>
      <c r="GY163" t="str">
        <f t="shared" ca="1" si="535"/>
        <v/>
      </c>
      <c r="GZ163" t="str">
        <f t="shared" ca="1" si="536"/>
        <v/>
      </c>
      <c r="HA163" t="str">
        <f t="shared" ca="1" si="537"/>
        <v/>
      </c>
      <c r="HB163" t="str">
        <f t="shared" ca="1" si="538"/>
        <v/>
      </c>
      <c r="HC163" t="str">
        <f t="shared" ca="1" si="560"/>
        <v/>
      </c>
      <c r="HD163" t="str">
        <f t="shared" ca="1" si="585"/>
        <v/>
      </c>
      <c r="HE163" t="str">
        <f t="shared" ca="1" si="585"/>
        <v/>
      </c>
      <c r="HF163" t="str">
        <f t="shared" ca="1" si="585"/>
        <v/>
      </c>
      <c r="HG163" t="str">
        <f ca="1">_xlfn.IFNA(IF(INDEX('Tabela kolorów'!$A$1:$AP$42,MATCH(HD163,'Tabela kolorów'!$A$1:$AP$1,0),MATCH(HE163,'Tabela kolorów'!$A$1:$A$42,0))=1,"+","-"),"")</f>
        <v/>
      </c>
      <c r="HH163" s="1" t="str">
        <f ca="1">_xlfn.IFNA(IF(INDEX('Tabela kolorów'!$A$1:$AP$42,MATCH(HD163,'Tabela kolorów'!$A$1:$AP$1,0),MATCH(HF163,'Tabela kolorów'!$A$1:$A$42,0))=1,"+","-"),"")</f>
        <v/>
      </c>
      <c r="HI163" s="1" t="str">
        <f ca="1">_xlfn.IFNA(IF(INDEX('Tabela kolorów'!$A$1:$AP$42,MATCH(HE163,'Tabela kolorów'!$A$1:$AP$1,0),MATCH(HF163,'Tabela kolorów'!$A$1:$A$42,0))=1,"+","-"),"")</f>
        <v/>
      </c>
      <c r="HJ163" t="str">
        <f t="shared" ca="1" si="576"/>
        <v/>
      </c>
      <c r="HK163" t="str">
        <f t="shared" ca="1" si="539"/>
        <v/>
      </c>
      <c r="HL163" t="str">
        <f t="shared" ca="1" si="540"/>
        <v/>
      </c>
      <c r="IJ163">
        <v>11</v>
      </c>
      <c r="IK163" t="str">
        <f t="shared" ca="1" si="593"/>
        <v/>
      </c>
      <c r="IL163" t="str">
        <f ca="1">_xlfn.IFNA(IF(VLOOKUP($IK163,Tabela1[#All],6,FALSE)&lt;&gt;0,VLOOKUP($IK163,Tabela1[#All],6,FALSE),""),"")</f>
        <v/>
      </c>
      <c r="IM163" t="str">
        <f ca="1">_xlfn.IFNA(IF(VLOOKUP($IK163,Tabela1[#All],7,FALSE)&lt;&gt;0,VLOOKUP($IK163,Tabela1[#All],7,FALSE),""),"")</f>
        <v/>
      </c>
      <c r="IN163" t="str">
        <f ca="1">_xlfn.IFNA(IF(VLOOKUP($IK163,Tabela1[#All],8,FALSE)&lt;&gt;0,VLOOKUP($IK163,Tabela1[#All],8,FALSE),""),"")</f>
        <v/>
      </c>
      <c r="IO163" t="str">
        <f ca="1">_xlfn.IFNA(IF(VLOOKUP($IK163,Tabela1[#All],10,FALSE)&lt;&gt;"0",VLOOKUP($IK163,Tabela1[#All],10,FALSE),""),"")</f>
        <v/>
      </c>
      <c r="IP163" t="str">
        <f t="shared" ca="1" si="541"/>
        <v/>
      </c>
      <c r="IQ163" t="str">
        <f t="shared" ca="1" si="542"/>
        <v/>
      </c>
      <c r="IR163" t="str">
        <f t="shared" ca="1" si="543"/>
        <v/>
      </c>
      <c r="IS163" t="str">
        <f t="shared" ca="1" si="544"/>
        <v/>
      </c>
      <c r="IT163" t="str">
        <f t="shared" ca="1" si="545"/>
        <v/>
      </c>
      <c r="IU163" t="str">
        <f t="shared" ca="1" si="546"/>
        <v/>
      </c>
      <c r="IV163" t="str">
        <f t="shared" ca="1" si="547"/>
        <v/>
      </c>
      <c r="IW163" t="str">
        <f t="shared" ca="1" si="561"/>
        <v/>
      </c>
      <c r="IX163" t="str">
        <f t="shared" ca="1" si="586"/>
        <v/>
      </c>
      <c r="IY163" t="str">
        <f t="shared" ca="1" si="586"/>
        <v/>
      </c>
      <c r="IZ163" t="str">
        <f t="shared" ca="1" si="586"/>
        <v/>
      </c>
      <c r="JA163" t="str">
        <f ca="1">_xlfn.IFNA(IF(INDEX('Tabela kolorów'!$A$1:$AP$42,MATCH(IX163,'Tabela kolorów'!$A$1:$AP$1,0),MATCH(IY163,'Tabela kolorów'!$A$1:$A$42,0))=1,"+","-"),"")</f>
        <v/>
      </c>
      <c r="JB163" s="1" t="str">
        <f ca="1">_xlfn.IFNA(IF(INDEX('Tabela kolorów'!$A$1:$AP$42,MATCH(IX163,'Tabela kolorów'!$A$1:$AP$1,0),MATCH(IZ163,'Tabela kolorów'!$A$1:$A$42,0))=1,"+","-"),"")</f>
        <v/>
      </c>
      <c r="JC163" s="1" t="str">
        <f ca="1">_xlfn.IFNA(IF(INDEX('Tabela kolorów'!$A$1:$AP$42,MATCH(IY163,'Tabela kolorów'!$A$1:$AP$1,0),MATCH(IZ163,'Tabela kolorów'!$A$1:$A$42,0))=1,"+","-"),"")</f>
        <v/>
      </c>
      <c r="JD163" t="str">
        <f t="shared" ca="1" si="577"/>
        <v/>
      </c>
      <c r="JE163" t="str">
        <f t="shared" ca="1" si="548"/>
        <v/>
      </c>
      <c r="JF163" t="str">
        <f t="shared" ca="1" si="549"/>
        <v/>
      </c>
      <c r="KD163">
        <v>11</v>
      </c>
      <c r="KE163" t="str">
        <f t="shared" ca="1" si="594"/>
        <v/>
      </c>
      <c r="KF163" t="str">
        <f ca="1">_xlfn.IFNA(IF(VLOOKUP($KE163,Tabela1[#All],6,FALSE)&lt;&gt;0,VLOOKUP($KE163,Tabela1[#All],6,FALSE),""),"")</f>
        <v/>
      </c>
      <c r="KG163" t="str">
        <f ca="1">_xlfn.IFNA(IF(VLOOKUP($KE163,Tabela1[#All],7,FALSE)&lt;&gt;0,VLOOKUP($KE163,Tabela1[#All],7,FALSE),""),"")</f>
        <v/>
      </c>
      <c r="KH163" t="str">
        <f ca="1">_xlfn.IFNA(IF(VLOOKUP($KE163,Tabela1[#All],8,FALSE)&lt;&gt;0,VLOOKUP($KE163,Tabela1[#All],8,FALSE),""),"")</f>
        <v/>
      </c>
      <c r="KI163" t="str">
        <f ca="1">_xlfn.IFNA(IF(VLOOKUP($KE163,Tabela1[#All],10,FALSE)&lt;&gt;"0",VLOOKUP($KE163,Tabela1[#All],10,FALSE),""),"")</f>
        <v/>
      </c>
      <c r="KJ163" t="str">
        <f t="shared" ca="1" si="562"/>
        <v/>
      </c>
      <c r="KK163" t="str">
        <f t="shared" ca="1" si="563"/>
        <v/>
      </c>
      <c r="KL163" t="str">
        <f t="shared" ca="1" si="564"/>
        <v/>
      </c>
      <c r="KM163" t="str">
        <f t="shared" ca="1" si="550"/>
        <v/>
      </c>
      <c r="KN163" t="str">
        <f t="shared" ca="1" si="551"/>
        <v/>
      </c>
      <c r="KO163" t="str">
        <f t="shared" ca="1" si="552"/>
        <v/>
      </c>
      <c r="KP163" t="str">
        <f t="shared" ca="1" si="553"/>
        <v/>
      </c>
      <c r="KQ163" t="str">
        <f t="shared" ca="1" si="565"/>
        <v/>
      </c>
      <c r="KR163" t="str">
        <f t="shared" ca="1" si="587"/>
        <v/>
      </c>
      <c r="KS163" t="str">
        <f t="shared" ca="1" si="587"/>
        <v/>
      </c>
      <c r="KT163" t="str">
        <f t="shared" ca="1" si="587"/>
        <v/>
      </c>
      <c r="KU163" t="str">
        <f ca="1">_xlfn.IFNA(IF(INDEX('Tabela kolorów'!$A$1:$AP$42,MATCH(KR163,'Tabela kolorów'!$A$1:$AP$1,0),MATCH(KS163,'Tabela kolorów'!$A$1:$A$42,0))=1,"+","-"),"")</f>
        <v/>
      </c>
      <c r="KV163" s="1" t="str">
        <f ca="1">_xlfn.IFNA(IF(INDEX('Tabela kolorów'!$A$1:$AP$42,MATCH(KR163,'Tabela kolorów'!$A$1:$AP$1,0),MATCH(KT163,'Tabela kolorów'!$A$1:$A$42,0))=1,"+","-"),"")</f>
        <v/>
      </c>
      <c r="KW163" s="1" t="str">
        <f ca="1">_xlfn.IFNA(IF(INDEX('Tabela kolorów'!$A$1:$AP$42,MATCH(KS163,'Tabela kolorów'!$A$1:$AP$1,0),MATCH(KT163,'Tabela kolorów'!$A$1:$A$42,0))=1,"+","-"),"")</f>
        <v/>
      </c>
      <c r="KX163" t="str">
        <f t="shared" ca="1" si="580"/>
        <v/>
      </c>
      <c r="KY163" t="str">
        <f t="shared" ca="1" si="554"/>
        <v/>
      </c>
      <c r="KZ163" t="str">
        <f t="shared" ca="1" si="555"/>
        <v/>
      </c>
    </row>
    <row r="164" spans="12:312" x14ac:dyDescent="0.3">
      <c r="L164" s="679">
        <v>10</v>
      </c>
      <c r="N164" s="672" t="str">
        <f>_xlfn.IFNA(IF(VLOOKUP($M164,Tabela1[#All],6,FALSE)&lt;&gt;0,VLOOKUP($M164,Tabela1[#All],6,FALSE),""),"")</f>
        <v/>
      </c>
      <c r="O164" s="672" t="str">
        <f>_xlfn.IFNA(IF(VLOOKUP($M164,Tabela1[#All],7,FALSE)&lt;&gt;0,VLOOKUP($M164,Tabela1[#All],7,FALSE),""),"")</f>
        <v/>
      </c>
      <c r="P164" s="672" t="str">
        <f>_xlfn.IFNA(IF(VLOOKUP($M164,Tabela1[#All],8,FALSE)&lt;&gt;0,VLOOKUP($M164,Tabela1[#All],8,FALSE),""),"")</f>
        <v/>
      </c>
      <c r="Q164" s="684" t="str">
        <f>_xlfn.IFNA(IF(VLOOKUP($M164,Tabela1[#All],10,FALSE)&lt;&gt;"0",VLOOKUP($M164,Tabela1[#All],10,FALSE),""),"")</f>
        <v/>
      </c>
      <c r="R164" s="686" t="str">
        <f t="shared" si="566"/>
        <v/>
      </c>
      <c r="S164" s="672" t="str">
        <f t="shared" si="567"/>
        <v/>
      </c>
      <c r="T164" s="672" t="str">
        <f t="shared" si="568"/>
        <v/>
      </c>
      <c r="U164" s="672" t="str">
        <f t="shared" si="569"/>
        <v/>
      </c>
      <c r="V164" s="672" t="str">
        <f t="shared" si="570"/>
        <v/>
      </c>
      <c r="W164" s="672" t="str">
        <f t="shared" si="571"/>
        <v/>
      </c>
      <c r="X164" s="687" t="str">
        <f t="shared" si="572"/>
        <v/>
      </c>
      <c r="Y164" s="686" t="str">
        <f t="shared" si="578"/>
        <v/>
      </c>
      <c r="Z164" s="672" t="str">
        <f t="shared" si="588"/>
        <v/>
      </c>
      <c r="AA164" s="672" t="str">
        <f t="shared" si="588"/>
        <v/>
      </c>
      <c r="AB164" s="679" t="str">
        <f t="shared" si="588"/>
        <v/>
      </c>
      <c r="AC164" s="685" t="str">
        <f>_xlfn.IFNA(IF(INDEX('Tabela kolorów'!$A$1:$AP$42,MATCH(Z164,'Tabela kolorów'!$A$1:$AP$1,0),MATCH(AA164,'Tabela kolorów'!$A$1:$A$42,0))=1,"+","-"),"")</f>
        <v/>
      </c>
      <c r="AD164" s="10" t="str">
        <f>_xlfn.IFNA(IF(INDEX('Tabela kolorów'!$A$1:$AP$42,MATCH(Z164,'Tabela kolorów'!$A$1:$AP$1,0),MATCH(AB164,'Tabela kolorów'!$A$1:$A$42,0))=1,"+","-"),"")</f>
        <v/>
      </c>
      <c r="AE164" s="10" t="str">
        <f>_xlfn.IFNA(IF(INDEX('Tabela kolorów'!$A$1:$AP$42,MATCH(AA164,'Tabela kolorów'!$A$1:$AP$1,0),MATCH(AB164,'Tabela kolorów'!$A$1:$A$42,0))=1,"+","-"),"")</f>
        <v/>
      </c>
      <c r="AF164" s="679" t="str">
        <f t="shared" si="579"/>
        <v/>
      </c>
      <c r="AG164" s="688" t="str">
        <f t="shared" si="573"/>
        <v/>
      </c>
      <c r="AH164" s="701" t="str">
        <f t="shared" si="574"/>
        <v/>
      </c>
      <c r="BG164" s="392"/>
      <c r="BH164">
        <v>12</v>
      </c>
      <c r="BI164" t="str">
        <f t="shared" ca="1" si="589"/>
        <v/>
      </c>
      <c r="BJ164" t="str">
        <f ca="1">_xlfn.IFNA(IF(VLOOKUP($BI164,Tabela1[#All],6,FALSE)&lt;&gt;0,VLOOKUP($BI164,Tabela1[#All],6,FALSE),""),"")</f>
        <v/>
      </c>
      <c r="BK164" t="str">
        <f ca="1">_xlfn.IFNA(IF(VLOOKUP($BI164,Tabela1[#All],7,FALSE)&lt;&gt;0,VLOOKUP($BI164,Tabela1[#All],7,FALSE),""),"")</f>
        <v/>
      </c>
      <c r="BL164" t="str">
        <f ca="1">_xlfn.IFNA(IF(VLOOKUP($BI164,Tabela1[#All],8,FALSE)&lt;&gt;0,VLOOKUP($BI164,Tabela1[#All],8,FALSE),""),"")</f>
        <v/>
      </c>
      <c r="BM164" t="str">
        <f ca="1">_xlfn.IFNA(IF(VLOOKUP($BI164,Tabela1[#All],10,FALSE)&lt;&gt;"0",VLOOKUP($BI164,Tabela1[#All],10,FALSE),""),"")</f>
        <v/>
      </c>
      <c r="BN164" t="str">
        <f t="shared" ca="1" si="505"/>
        <v/>
      </c>
      <c r="BO164" t="str">
        <f t="shared" ca="1" si="506"/>
        <v/>
      </c>
      <c r="BP164" t="str">
        <f t="shared" ca="1" si="507"/>
        <v/>
      </c>
      <c r="BQ164" t="str">
        <f t="shared" ca="1" si="508"/>
        <v/>
      </c>
      <c r="BR164" t="str">
        <f t="shared" ca="1" si="509"/>
        <v/>
      </c>
      <c r="BS164" t="str">
        <f t="shared" ca="1" si="510"/>
        <v/>
      </c>
      <c r="BT164" t="str">
        <f t="shared" ca="1" si="511"/>
        <v/>
      </c>
      <c r="BU164" t="str">
        <f t="shared" ca="1" si="556"/>
        <v/>
      </c>
      <c r="BV164" t="str">
        <f t="shared" ca="1" si="582"/>
        <v/>
      </c>
      <c r="BW164" t="str">
        <f t="shared" ca="1" si="582"/>
        <v/>
      </c>
      <c r="BX164" t="str">
        <f t="shared" ca="1" si="582"/>
        <v/>
      </c>
      <c r="BY164" t="str">
        <f ca="1">_xlfn.IFNA(IF(INDEX('Tabela kolorów'!$A$1:$AP$42,MATCH(BV164,'Tabela kolorów'!$A$1:$AP$1,0),MATCH(BW164,'Tabela kolorów'!$A$1:$A$42,0))=1,"+","-"),"")</f>
        <v/>
      </c>
      <c r="BZ164" s="1" t="str">
        <f ca="1">_xlfn.IFNA(IF(INDEX('Tabela kolorów'!$A$1:$AP$42,MATCH(BV164,'Tabela kolorów'!$A$1:$AP$1,0),MATCH(BX164,'Tabela kolorów'!$A$1:$A$42,0))=1,"+","-"),"")</f>
        <v/>
      </c>
      <c r="CA164" s="1" t="str">
        <f ca="1">_xlfn.IFNA(IF(INDEX('Tabela kolorów'!$A$1:$AP$42,MATCH(BW164,'Tabela kolorów'!$A$1:$AP$1,0),MATCH(BX164,'Tabela kolorów'!$A$1:$A$42,0))=1,"+","-"),"")</f>
        <v/>
      </c>
      <c r="CB164" t="str">
        <f t="shared" ca="1" si="557"/>
        <v/>
      </c>
      <c r="CC164" t="str">
        <f t="shared" ca="1" si="512"/>
        <v/>
      </c>
      <c r="CD164" t="str">
        <f t="shared" ca="1" si="513"/>
        <v/>
      </c>
      <c r="DB164">
        <v>12</v>
      </c>
      <c r="DC164" t="str">
        <f t="shared" ca="1" si="590"/>
        <v/>
      </c>
      <c r="DD164" t="str">
        <f ca="1">_xlfn.IFNA(IF(VLOOKUP($DC164,Tabela1[#All],6,FALSE)&lt;&gt;0,VLOOKUP($DC164,Tabela1[#All],6,FALSE),""),"")</f>
        <v/>
      </c>
      <c r="DE164" t="str">
        <f ca="1">_xlfn.IFNA(IF(VLOOKUP($DC164,Tabela1[#All],7,FALSE)&lt;&gt;0,VLOOKUP($DC164,Tabela1[#All],7,FALSE),""),"")</f>
        <v/>
      </c>
      <c r="DF164" t="str">
        <f ca="1">_xlfn.IFNA(IF(VLOOKUP($DC164,Tabela1[#All],8,FALSE)&lt;&gt;0,VLOOKUP($DC164,Tabela1[#All],8,FALSE),""),"")</f>
        <v/>
      </c>
      <c r="DG164" t="str">
        <f ca="1">_xlfn.IFNA(IF(VLOOKUP($DC164,Tabela1[#All],10,FALSE)&lt;&gt;"0",VLOOKUP($DC164,Tabela1[#All],10,FALSE),""),"")</f>
        <v/>
      </c>
      <c r="DH164" t="str">
        <f t="shared" ca="1" si="514"/>
        <v/>
      </c>
      <c r="DI164" t="str">
        <f t="shared" ca="1" si="515"/>
        <v/>
      </c>
      <c r="DJ164" t="str">
        <f t="shared" ca="1" si="516"/>
        <v/>
      </c>
      <c r="DK164" t="str">
        <f t="shared" ca="1" si="517"/>
        <v/>
      </c>
      <c r="DL164" t="str">
        <f t="shared" ca="1" si="518"/>
        <v/>
      </c>
      <c r="DM164" t="str">
        <f t="shared" ca="1" si="519"/>
        <v/>
      </c>
      <c r="DN164" t="str">
        <f t="shared" ca="1" si="520"/>
        <v/>
      </c>
      <c r="DO164" t="str">
        <f t="shared" ca="1" si="581"/>
        <v/>
      </c>
      <c r="DP164" t="str">
        <f t="shared" ca="1" si="583"/>
        <v/>
      </c>
      <c r="DQ164" t="str">
        <f t="shared" ca="1" si="583"/>
        <v/>
      </c>
      <c r="DR164" t="str">
        <f t="shared" ca="1" si="583"/>
        <v/>
      </c>
      <c r="DS164" t="str">
        <f ca="1">_xlfn.IFNA(IF(INDEX('Tabela kolorów'!$A$1:$AP$42,MATCH(DP164,'Tabela kolorów'!$A$1:$AP$1,0),MATCH(DQ164,'Tabela kolorów'!$A$1:$A$42,0))=1,"+","-"),"")</f>
        <v/>
      </c>
      <c r="DT164" s="1" t="str">
        <f ca="1">_xlfn.IFNA(IF(INDEX('Tabela kolorów'!$A$1:$AP$42,MATCH(DP164,'Tabela kolorów'!$A$1:$AP$1,0),MATCH(DR164,'Tabela kolorów'!$A$1:$A$42,0))=1,"+","-"),"")</f>
        <v/>
      </c>
      <c r="DU164" s="1" t="str">
        <f ca="1">_xlfn.IFNA(IF(INDEX('Tabela kolorów'!$A$1:$AP$42,MATCH(DQ164,'Tabela kolorów'!$A$1:$AP$1,0),MATCH(DR164,'Tabela kolorów'!$A$1:$A$42,0))=1,"+","-"),"")</f>
        <v/>
      </c>
      <c r="DV164" t="str">
        <f t="shared" ca="1" si="558"/>
        <v/>
      </c>
      <c r="DW164" t="str">
        <f t="shared" ca="1" si="521"/>
        <v/>
      </c>
      <c r="DX164" t="str">
        <f t="shared" ca="1" si="522"/>
        <v/>
      </c>
      <c r="EV164">
        <v>12</v>
      </c>
      <c r="EW164" t="str">
        <f t="shared" ca="1" si="591"/>
        <v/>
      </c>
      <c r="EX164" t="str">
        <f ca="1">_xlfn.IFNA(IF(VLOOKUP($EW164,Tabela1[#All],6,FALSE)&lt;&gt;0,VLOOKUP($EW164,Tabela1[#All],6,FALSE),""),"")</f>
        <v/>
      </c>
      <c r="EY164" t="str">
        <f ca="1">_xlfn.IFNA(IF(VLOOKUP($EW164,Tabela1[#All],7,FALSE)&lt;&gt;0,VLOOKUP($EW164,Tabela1[#All],7,FALSE),""),"")</f>
        <v/>
      </c>
      <c r="EZ164" t="str">
        <f ca="1">_xlfn.IFNA(IF(VLOOKUP($EW164,Tabela1[#All],8,FALSE)&lt;&gt;0,VLOOKUP($EW164,Tabela1[#All],8,FALSE),""),"")</f>
        <v/>
      </c>
      <c r="FA164" t="str">
        <f ca="1">_xlfn.IFNA(IF(VLOOKUP($EW164,Tabela1[#All],10,FALSE)&lt;&gt;"0",VLOOKUP($EW164,Tabela1[#All],10,FALSE),""),"")</f>
        <v/>
      </c>
      <c r="FB164" t="str">
        <f t="shared" ca="1" si="523"/>
        <v/>
      </c>
      <c r="FC164" t="str">
        <f t="shared" ca="1" si="524"/>
        <v/>
      </c>
      <c r="FD164" t="str">
        <f t="shared" ca="1" si="525"/>
        <v/>
      </c>
      <c r="FE164" t="str">
        <f t="shared" ca="1" si="526"/>
        <v/>
      </c>
      <c r="FF164" t="str">
        <f t="shared" ca="1" si="527"/>
        <v/>
      </c>
      <c r="FG164" t="str">
        <f t="shared" ca="1" si="528"/>
        <v/>
      </c>
      <c r="FH164" t="str">
        <f t="shared" ca="1" si="529"/>
        <v/>
      </c>
      <c r="FI164" t="str">
        <f t="shared" ca="1" si="559"/>
        <v/>
      </c>
      <c r="FJ164" t="str">
        <f t="shared" ca="1" si="584"/>
        <v/>
      </c>
      <c r="FK164" t="str">
        <f t="shared" ca="1" si="584"/>
        <v/>
      </c>
      <c r="FL164" t="str">
        <f t="shared" ca="1" si="584"/>
        <v/>
      </c>
      <c r="FM164" t="str">
        <f ca="1">_xlfn.IFNA(IF(INDEX('Tabela kolorów'!$A$1:$AP$42,MATCH(FJ164,'Tabela kolorów'!$A$1:$AP$1,0),MATCH(FK164,'Tabela kolorów'!$A$1:$A$42,0))=1,"+","-"),"")</f>
        <v/>
      </c>
      <c r="FN164" s="1" t="str">
        <f ca="1">_xlfn.IFNA(IF(INDEX('Tabela kolorów'!$A$1:$AP$42,MATCH(FJ164,'Tabela kolorów'!$A$1:$AP$1,0),MATCH(FL164,'Tabela kolorów'!$A$1:$A$42,0))=1,"+","-"),"")</f>
        <v/>
      </c>
      <c r="FO164" s="1" t="str">
        <f ca="1">_xlfn.IFNA(IF(INDEX('Tabela kolorów'!$A$1:$AP$42,MATCH(FK164,'Tabela kolorów'!$A$1:$AP$1,0),MATCH(FL164,'Tabela kolorów'!$A$1:$A$42,0))=1,"+","-"),"")</f>
        <v/>
      </c>
      <c r="FP164" t="str">
        <f t="shared" ca="1" si="575"/>
        <v/>
      </c>
      <c r="FQ164" t="str">
        <f t="shared" ca="1" si="530"/>
        <v/>
      </c>
      <c r="FR164" t="str">
        <f t="shared" ca="1" si="531"/>
        <v/>
      </c>
      <c r="GP164">
        <v>12</v>
      </c>
      <c r="GQ164" t="str">
        <f t="shared" ca="1" si="592"/>
        <v/>
      </c>
      <c r="GR164" t="str">
        <f ca="1">_xlfn.IFNA(IF(VLOOKUP($GQ164,Tabela1[#All],6,FALSE)&lt;&gt;0,VLOOKUP($GQ164,Tabela1[#All],6,FALSE),""),"")</f>
        <v/>
      </c>
      <c r="GS164" t="str">
        <f ca="1">_xlfn.IFNA(IF(VLOOKUP($GQ164,Tabela1[#All],7,FALSE)&lt;&gt;0,VLOOKUP($GQ164,Tabela1[#All],7,FALSE),""),"")</f>
        <v/>
      </c>
      <c r="GT164" t="str">
        <f ca="1">_xlfn.IFNA(IF(VLOOKUP($GQ164,Tabela1[#All],8,FALSE)&lt;&gt;0,VLOOKUP($GQ164,Tabela1[#All],8,FALSE),""),"")</f>
        <v/>
      </c>
      <c r="GU164" t="str">
        <f ca="1">_xlfn.IFNA(IF(VLOOKUP($GQ164,Tabela1[#All],10,FALSE)&lt;&gt;"0",VLOOKUP($GQ164,Tabela1[#All],10,FALSE),""),"")</f>
        <v/>
      </c>
      <c r="GV164" t="str">
        <f t="shared" ca="1" si="532"/>
        <v/>
      </c>
      <c r="GW164" t="str">
        <f t="shared" ca="1" si="533"/>
        <v/>
      </c>
      <c r="GX164" t="str">
        <f t="shared" ca="1" si="534"/>
        <v/>
      </c>
      <c r="GY164" t="str">
        <f t="shared" ca="1" si="535"/>
        <v/>
      </c>
      <c r="GZ164" t="str">
        <f t="shared" ca="1" si="536"/>
        <v/>
      </c>
      <c r="HA164" t="str">
        <f t="shared" ca="1" si="537"/>
        <v/>
      </c>
      <c r="HB164" t="str">
        <f t="shared" ca="1" si="538"/>
        <v/>
      </c>
      <c r="HC164" t="str">
        <f t="shared" ca="1" si="560"/>
        <v/>
      </c>
      <c r="HD164" t="str">
        <f t="shared" ca="1" si="585"/>
        <v/>
      </c>
      <c r="HE164" t="str">
        <f t="shared" ca="1" si="585"/>
        <v/>
      </c>
      <c r="HF164" t="str">
        <f t="shared" ca="1" si="585"/>
        <v/>
      </c>
      <c r="HG164" t="str">
        <f ca="1">_xlfn.IFNA(IF(INDEX('Tabela kolorów'!$A$1:$AP$42,MATCH(HD164,'Tabela kolorów'!$A$1:$AP$1,0),MATCH(HE164,'Tabela kolorów'!$A$1:$A$42,0))=1,"+","-"),"")</f>
        <v/>
      </c>
      <c r="HH164" s="1" t="str">
        <f ca="1">_xlfn.IFNA(IF(INDEX('Tabela kolorów'!$A$1:$AP$42,MATCH(HD164,'Tabela kolorów'!$A$1:$AP$1,0),MATCH(HF164,'Tabela kolorów'!$A$1:$A$42,0))=1,"+","-"),"")</f>
        <v/>
      </c>
      <c r="HI164" s="1" t="str">
        <f ca="1">_xlfn.IFNA(IF(INDEX('Tabela kolorów'!$A$1:$AP$42,MATCH(HE164,'Tabela kolorów'!$A$1:$AP$1,0),MATCH(HF164,'Tabela kolorów'!$A$1:$A$42,0))=1,"+","-"),"")</f>
        <v/>
      </c>
      <c r="HJ164" t="str">
        <f t="shared" ca="1" si="576"/>
        <v/>
      </c>
      <c r="HK164" t="str">
        <f t="shared" ca="1" si="539"/>
        <v/>
      </c>
      <c r="HL164" t="str">
        <f t="shared" ca="1" si="540"/>
        <v/>
      </c>
      <c r="IJ164">
        <v>12</v>
      </c>
      <c r="IK164" t="str">
        <f t="shared" ca="1" si="593"/>
        <v/>
      </c>
      <c r="IL164" t="str">
        <f ca="1">_xlfn.IFNA(IF(VLOOKUP($IK164,Tabela1[#All],6,FALSE)&lt;&gt;0,VLOOKUP($IK164,Tabela1[#All],6,FALSE),""),"")</f>
        <v/>
      </c>
      <c r="IM164" t="str">
        <f ca="1">_xlfn.IFNA(IF(VLOOKUP($IK164,Tabela1[#All],7,FALSE)&lt;&gt;0,VLOOKUP($IK164,Tabela1[#All],7,FALSE),""),"")</f>
        <v/>
      </c>
      <c r="IN164" t="str">
        <f ca="1">_xlfn.IFNA(IF(VLOOKUP($IK164,Tabela1[#All],8,FALSE)&lt;&gt;0,VLOOKUP($IK164,Tabela1[#All],8,FALSE),""),"")</f>
        <v/>
      </c>
      <c r="IO164" t="str">
        <f ca="1">_xlfn.IFNA(IF(VLOOKUP($IK164,Tabela1[#All],10,FALSE)&lt;&gt;"0",VLOOKUP($IK164,Tabela1[#All],10,FALSE),""),"")</f>
        <v/>
      </c>
      <c r="IP164" t="str">
        <f t="shared" ca="1" si="541"/>
        <v/>
      </c>
      <c r="IQ164" t="str">
        <f t="shared" ca="1" si="542"/>
        <v/>
      </c>
      <c r="IR164" t="str">
        <f t="shared" ca="1" si="543"/>
        <v/>
      </c>
      <c r="IS164" t="str">
        <f t="shared" ca="1" si="544"/>
        <v/>
      </c>
      <c r="IT164" t="str">
        <f t="shared" ca="1" si="545"/>
        <v/>
      </c>
      <c r="IU164" t="str">
        <f t="shared" ca="1" si="546"/>
        <v/>
      </c>
      <c r="IV164" t="str">
        <f t="shared" ca="1" si="547"/>
        <v/>
      </c>
      <c r="IW164" t="str">
        <f t="shared" ca="1" si="561"/>
        <v/>
      </c>
      <c r="IX164" t="str">
        <f t="shared" ca="1" si="586"/>
        <v/>
      </c>
      <c r="IY164" t="str">
        <f t="shared" ca="1" si="586"/>
        <v/>
      </c>
      <c r="IZ164" t="str">
        <f t="shared" ca="1" si="586"/>
        <v/>
      </c>
      <c r="JA164" t="str">
        <f ca="1">_xlfn.IFNA(IF(INDEX('Tabela kolorów'!$A$1:$AP$42,MATCH(IX164,'Tabela kolorów'!$A$1:$AP$1,0),MATCH(IY164,'Tabela kolorów'!$A$1:$A$42,0))=1,"+","-"),"")</f>
        <v/>
      </c>
      <c r="JB164" s="1" t="str">
        <f ca="1">_xlfn.IFNA(IF(INDEX('Tabela kolorów'!$A$1:$AP$42,MATCH(IX164,'Tabela kolorów'!$A$1:$AP$1,0),MATCH(IZ164,'Tabela kolorów'!$A$1:$A$42,0))=1,"+","-"),"")</f>
        <v/>
      </c>
      <c r="JC164" s="1" t="str">
        <f ca="1">_xlfn.IFNA(IF(INDEX('Tabela kolorów'!$A$1:$AP$42,MATCH(IY164,'Tabela kolorów'!$A$1:$AP$1,0),MATCH(IZ164,'Tabela kolorów'!$A$1:$A$42,0))=1,"+","-"),"")</f>
        <v/>
      </c>
      <c r="JD164" t="str">
        <f t="shared" ca="1" si="577"/>
        <v/>
      </c>
      <c r="JE164" t="str">
        <f t="shared" ca="1" si="548"/>
        <v/>
      </c>
      <c r="JF164" t="str">
        <f t="shared" ca="1" si="549"/>
        <v/>
      </c>
      <c r="KD164">
        <v>12</v>
      </c>
      <c r="KE164" t="str">
        <f t="shared" ca="1" si="594"/>
        <v/>
      </c>
      <c r="KF164" t="str">
        <f ca="1">_xlfn.IFNA(IF(VLOOKUP($KE164,Tabela1[#All],6,FALSE)&lt;&gt;0,VLOOKUP($KE164,Tabela1[#All],6,FALSE),""),"")</f>
        <v/>
      </c>
      <c r="KG164" t="str">
        <f ca="1">_xlfn.IFNA(IF(VLOOKUP($KE164,Tabela1[#All],7,FALSE)&lt;&gt;0,VLOOKUP($KE164,Tabela1[#All],7,FALSE),""),"")</f>
        <v/>
      </c>
      <c r="KH164" t="str">
        <f ca="1">_xlfn.IFNA(IF(VLOOKUP($KE164,Tabela1[#All],8,FALSE)&lt;&gt;0,VLOOKUP($KE164,Tabela1[#All],8,FALSE),""),"")</f>
        <v/>
      </c>
      <c r="KI164" t="str">
        <f ca="1">_xlfn.IFNA(IF(VLOOKUP($KE164,Tabela1[#All],10,FALSE)&lt;&gt;"0",VLOOKUP($KE164,Tabela1[#All],10,FALSE),""),"")</f>
        <v/>
      </c>
      <c r="KJ164" t="str">
        <f t="shared" ca="1" si="562"/>
        <v/>
      </c>
      <c r="KK164" t="str">
        <f t="shared" ca="1" si="563"/>
        <v/>
      </c>
      <c r="KL164" t="str">
        <f t="shared" ca="1" si="564"/>
        <v/>
      </c>
      <c r="KM164" t="str">
        <f t="shared" ca="1" si="550"/>
        <v/>
      </c>
      <c r="KN164" t="str">
        <f t="shared" ca="1" si="551"/>
        <v/>
      </c>
      <c r="KO164" t="str">
        <f t="shared" ca="1" si="552"/>
        <v/>
      </c>
      <c r="KP164" t="str">
        <f t="shared" ca="1" si="553"/>
        <v/>
      </c>
      <c r="KQ164" t="str">
        <f t="shared" ca="1" si="565"/>
        <v/>
      </c>
      <c r="KR164" t="str">
        <f t="shared" ca="1" si="587"/>
        <v/>
      </c>
      <c r="KS164" t="str">
        <f t="shared" ca="1" si="587"/>
        <v/>
      </c>
      <c r="KT164" t="str">
        <f t="shared" ca="1" si="587"/>
        <v/>
      </c>
      <c r="KU164" t="str">
        <f ca="1">_xlfn.IFNA(IF(INDEX('Tabela kolorów'!$A$1:$AP$42,MATCH(KR164,'Tabela kolorów'!$A$1:$AP$1,0),MATCH(KS164,'Tabela kolorów'!$A$1:$A$42,0))=1,"+","-"),"")</f>
        <v/>
      </c>
      <c r="KV164" s="1" t="str">
        <f ca="1">_xlfn.IFNA(IF(INDEX('Tabela kolorów'!$A$1:$AP$42,MATCH(KR164,'Tabela kolorów'!$A$1:$AP$1,0),MATCH(KT164,'Tabela kolorów'!$A$1:$A$42,0))=1,"+","-"),"")</f>
        <v/>
      </c>
      <c r="KW164" s="1" t="str">
        <f ca="1">_xlfn.IFNA(IF(INDEX('Tabela kolorów'!$A$1:$AP$42,MATCH(KS164,'Tabela kolorów'!$A$1:$AP$1,0),MATCH(KT164,'Tabela kolorów'!$A$1:$A$42,0))=1,"+","-"),"")</f>
        <v/>
      </c>
      <c r="KX164" t="str">
        <f t="shared" ca="1" si="580"/>
        <v/>
      </c>
      <c r="KY164" t="str">
        <f t="shared" ca="1" si="554"/>
        <v/>
      </c>
      <c r="KZ164" t="str">
        <f t="shared" ca="1" si="555"/>
        <v/>
      </c>
    </row>
    <row r="165" spans="12:312" x14ac:dyDescent="0.3">
      <c r="L165" s="679">
        <v>11</v>
      </c>
      <c r="N165" s="672" t="str">
        <f>_xlfn.IFNA(IF(VLOOKUP($M165,Tabela1[#All],6,FALSE)&lt;&gt;0,VLOOKUP($M165,Tabela1[#All],6,FALSE),""),"")</f>
        <v/>
      </c>
      <c r="O165" s="672" t="str">
        <f>_xlfn.IFNA(IF(VLOOKUP($M165,Tabela1[#All],7,FALSE)&lt;&gt;0,VLOOKUP($M165,Tabela1[#All],7,FALSE),""),"")</f>
        <v/>
      </c>
      <c r="P165" s="672" t="str">
        <f>_xlfn.IFNA(IF(VLOOKUP($M165,Tabela1[#All],8,FALSE)&lt;&gt;0,VLOOKUP($M165,Tabela1[#All],8,FALSE),""),"")</f>
        <v/>
      </c>
      <c r="Q165" s="684" t="str">
        <f>_xlfn.IFNA(IF(VLOOKUP($M165,Tabela1[#All],10,FALSE)&lt;&gt;"0",VLOOKUP($M165,Tabela1[#All],10,FALSE),""),"")</f>
        <v/>
      </c>
      <c r="R165" s="686" t="str">
        <f t="shared" si="566"/>
        <v/>
      </c>
      <c r="S165" s="672" t="str">
        <f t="shared" si="567"/>
        <v/>
      </c>
      <c r="T165" s="672" t="str">
        <f t="shared" si="568"/>
        <v/>
      </c>
      <c r="U165" s="672" t="str">
        <f t="shared" si="569"/>
        <v/>
      </c>
      <c r="V165" s="672" t="str">
        <f t="shared" si="570"/>
        <v/>
      </c>
      <c r="W165" s="672" t="str">
        <f t="shared" si="571"/>
        <v/>
      </c>
      <c r="X165" s="687" t="str">
        <f t="shared" si="572"/>
        <v/>
      </c>
      <c r="Y165" s="686" t="str">
        <f t="shared" si="578"/>
        <v/>
      </c>
      <c r="Z165" s="672" t="str">
        <f t="shared" si="588"/>
        <v/>
      </c>
      <c r="AA165" s="672" t="str">
        <f t="shared" si="588"/>
        <v/>
      </c>
      <c r="AB165" s="679" t="str">
        <f t="shared" si="588"/>
        <v/>
      </c>
      <c r="AC165" s="685" t="str">
        <f>_xlfn.IFNA(IF(INDEX('Tabela kolorów'!$A$1:$AP$42,MATCH(Z165,'Tabela kolorów'!$A$1:$AP$1,0),MATCH(AA165,'Tabela kolorów'!$A$1:$A$42,0))=1,"+","-"),"")</f>
        <v/>
      </c>
      <c r="AD165" s="10" t="str">
        <f>_xlfn.IFNA(IF(INDEX('Tabela kolorów'!$A$1:$AP$42,MATCH(Z165,'Tabela kolorów'!$A$1:$AP$1,0),MATCH(AB165,'Tabela kolorów'!$A$1:$A$42,0))=1,"+","-"),"")</f>
        <v/>
      </c>
      <c r="AE165" s="10" t="str">
        <f>_xlfn.IFNA(IF(INDEX('Tabela kolorów'!$A$1:$AP$42,MATCH(AA165,'Tabela kolorów'!$A$1:$AP$1,0),MATCH(AB165,'Tabela kolorów'!$A$1:$A$42,0))=1,"+","-"),"")</f>
        <v/>
      </c>
      <c r="AF165" s="679" t="str">
        <f t="shared" si="579"/>
        <v/>
      </c>
      <c r="AG165" s="688" t="str">
        <f t="shared" si="573"/>
        <v/>
      </c>
      <c r="AH165" s="701" t="str">
        <f t="shared" si="574"/>
        <v/>
      </c>
      <c r="BG165" s="392"/>
      <c r="BH165">
        <v>13</v>
      </c>
      <c r="BI165" t="str">
        <f t="shared" ca="1" si="589"/>
        <v/>
      </c>
      <c r="BJ165" t="str">
        <f ca="1">_xlfn.IFNA(IF(VLOOKUP($BI165,Tabela1[#All],6,FALSE)&lt;&gt;0,VLOOKUP($BI165,Tabela1[#All],6,FALSE),""),"")</f>
        <v/>
      </c>
      <c r="BK165" t="str">
        <f ca="1">_xlfn.IFNA(IF(VLOOKUP($BI165,Tabela1[#All],7,FALSE)&lt;&gt;0,VLOOKUP($BI165,Tabela1[#All],7,FALSE),""),"")</f>
        <v/>
      </c>
      <c r="BL165" t="str">
        <f ca="1">_xlfn.IFNA(IF(VLOOKUP($BI165,Tabela1[#All],8,FALSE)&lt;&gt;0,VLOOKUP($BI165,Tabela1[#All],8,FALSE),""),"")</f>
        <v/>
      </c>
      <c r="BM165" t="str">
        <f ca="1">_xlfn.IFNA(IF(VLOOKUP($BI165,Tabela1[#All],10,FALSE)&lt;&gt;"0",VLOOKUP($BI165,Tabela1[#All],10,FALSE),""),"")</f>
        <v/>
      </c>
      <c r="BN165" t="str">
        <f t="shared" ca="1" si="505"/>
        <v/>
      </c>
      <c r="BO165" t="str">
        <f t="shared" ca="1" si="506"/>
        <v/>
      </c>
      <c r="BP165" t="str">
        <f t="shared" ca="1" si="507"/>
        <v/>
      </c>
      <c r="BQ165" t="str">
        <f t="shared" ca="1" si="508"/>
        <v/>
      </c>
      <c r="BR165" t="str">
        <f t="shared" ca="1" si="509"/>
        <v/>
      </c>
      <c r="BS165" t="str">
        <f t="shared" ca="1" si="510"/>
        <v/>
      </c>
      <c r="BT165" t="str">
        <f t="shared" ca="1" si="511"/>
        <v/>
      </c>
      <c r="BU165" t="str">
        <f t="shared" ca="1" si="556"/>
        <v/>
      </c>
      <c r="BV165" t="str">
        <f t="shared" ca="1" si="582"/>
        <v/>
      </c>
      <c r="BW165" t="str">
        <f t="shared" ca="1" si="582"/>
        <v/>
      </c>
      <c r="BX165" t="str">
        <f t="shared" ca="1" si="582"/>
        <v/>
      </c>
      <c r="BY165" t="str">
        <f ca="1">_xlfn.IFNA(IF(INDEX('Tabela kolorów'!$A$1:$AP$42,MATCH(BV165,'Tabela kolorów'!$A$1:$AP$1,0),MATCH(BW165,'Tabela kolorów'!$A$1:$A$42,0))=1,"+","-"),"")</f>
        <v/>
      </c>
      <c r="BZ165" s="1" t="str">
        <f ca="1">_xlfn.IFNA(IF(INDEX('Tabela kolorów'!$A$1:$AP$42,MATCH(BV165,'Tabela kolorów'!$A$1:$AP$1,0),MATCH(BX165,'Tabela kolorów'!$A$1:$A$42,0))=1,"+","-"),"")</f>
        <v/>
      </c>
      <c r="CA165" s="1" t="str">
        <f ca="1">_xlfn.IFNA(IF(INDEX('Tabela kolorów'!$A$1:$AP$42,MATCH(BW165,'Tabela kolorów'!$A$1:$AP$1,0),MATCH(BX165,'Tabela kolorów'!$A$1:$A$42,0))=1,"+","-"),"")</f>
        <v/>
      </c>
      <c r="CB165" t="str">
        <f t="shared" ca="1" si="557"/>
        <v/>
      </c>
      <c r="CC165" t="str">
        <f t="shared" ca="1" si="512"/>
        <v/>
      </c>
      <c r="CD165" t="str">
        <f t="shared" ca="1" si="513"/>
        <v/>
      </c>
      <c r="DB165">
        <v>13</v>
      </c>
      <c r="DC165" t="str">
        <f t="shared" ca="1" si="590"/>
        <v/>
      </c>
      <c r="DD165" t="str">
        <f ca="1">_xlfn.IFNA(IF(VLOOKUP($DC165,Tabela1[#All],6,FALSE)&lt;&gt;0,VLOOKUP($DC165,Tabela1[#All],6,FALSE),""),"")</f>
        <v/>
      </c>
      <c r="DE165" t="str">
        <f ca="1">_xlfn.IFNA(IF(VLOOKUP($DC165,Tabela1[#All],7,FALSE)&lt;&gt;0,VLOOKUP($DC165,Tabela1[#All],7,FALSE),""),"")</f>
        <v/>
      </c>
      <c r="DF165" t="str">
        <f ca="1">_xlfn.IFNA(IF(VLOOKUP($DC165,Tabela1[#All],8,FALSE)&lt;&gt;0,VLOOKUP($DC165,Tabela1[#All],8,FALSE),""),"")</f>
        <v/>
      </c>
      <c r="DG165" t="str">
        <f ca="1">_xlfn.IFNA(IF(VLOOKUP($DC165,Tabela1[#All],10,FALSE)&lt;&gt;"0",VLOOKUP($DC165,Tabela1[#All],10,FALSE),""),"")</f>
        <v/>
      </c>
      <c r="DH165" t="str">
        <f t="shared" ca="1" si="514"/>
        <v/>
      </c>
      <c r="DI165" t="str">
        <f t="shared" ca="1" si="515"/>
        <v/>
      </c>
      <c r="DJ165" t="str">
        <f t="shared" ca="1" si="516"/>
        <v/>
      </c>
      <c r="DK165" t="str">
        <f t="shared" ca="1" si="517"/>
        <v/>
      </c>
      <c r="DL165" t="str">
        <f t="shared" ca="1" si="518"/>
        <v/>
      </c>
      <c r="DM165" t="str">
        <f t="shared" ca="1" si="519"/>
        <v/>
      </c>
      <c r="DN165" t="str">
        <f t="shared" ca="1" si="520"/>
        <v/>
      </c>
      <c r="DO165" t="str">
        <f t="shared" ca="1" si="581"/>
        <v/>
      </c>
      <c r="DP165" t="str">
        <f t="shared" ca="1" si="583"/>
        <v/>
      </c>
      <c r="DQ165" t="str">
        <f t="shared" ca="1" si="583"/>
        <v/>
      </c>
      <c r="DR165" t="str">
        <f t="shared" ca="1" si="583"/>
        <v/>
      </c>
      <c r="DS165" t="str">
        <f ca="1">_xlfn.IFNA(IF(INDEX('Tabela kolorów'!$A$1:$AP$42,MATCH(DP165,'Tabela kolorów'!$A$1:$AP$1,0),MATCH(DQ165,'Tabela kolorów'!$A$1:$A$42,0))=1,"+","-"),"")</f>
        <v/>
      </c>
      <c r="DT165" s="1" t="str">
        <f ca="1">_xlfn.IFNA(IF(INDEX('Tabela kolorów'!$A$1:$AP$42,MATCH(DP165,'Tabela kolorów'!$A$1:$AP$1,0),MATCH(DR165,'Tabela kolorów'!$A$1:$A$42,0))=1,"+","-"),"")</f>
        <v/>
      </c>
      <c r="DU165" s="1" t="str">
        <f ca="1">_xlfn.IFNA(IF(INDEX('Tabela kolorów'!$A$1:$AP$42,MATCH(DQ165,'Tabela kolorów'!$A$1:$AP$1,0),MATCH(DR165,'Tabela kolorów'!$A$1:$A$42,0))=1,"+","-"),"")</f>
        <v/>
      </c>
      <c r="DV165" t="str">
        <f t="shared" ca="1" si="558"/>
        <v/>
      </c>
      <c r="DW165" t="str">
        <f t="shared" ca="1" si="521"/>
        <v/>
      </c>
      <c r="DX165" t="str">
        <f t="shared" ca="1" si="522"/>
        <v/>
      </c>
      <c r="EV165">
        <v>13</v>
      </c>
      <c r="EW165" t="str">
        <f t="shared" ca="1" si="591"/>
        <v/>
      </c>
      <c r="EX165" t="str">
        <f ca="1">_xlfn.IFNA(IF(VLOOKUP($EW165,Tabela1[#All],6,FALSE)&lt;&gt;0,VLOOKUP($EW165,Tabela1[#All],6,FALSE),""),"")</f>
        <v/>
      </c>
      <c r="EY165" t="str">
        <f ca="1">_xlfn.IFNA(IF(VLOOKUP($EW165,Tabela1[#All],7,FALSE)&lt;&gt;0,VLOOKUP($EW165,Tabela1[#All],7,FALSE),""),"")</f>
        <v/>
      </c>
      <c r="EZ165" t="str">
        <f ca="1">_xlfn.IFNA(IF(VLOOKUP($EW165,Tabela1[#All],8,FALSE)&lt;&gt;0,VLOOKUP($EW165,Tabela1[#All],8,FALSE),""),"")</f>
        <v/>
      </c>
      <c r="FA165" t="str">
        <f ca="1">_xlfn.IFNA(IF(VLOOKUP($EW165,Tabela1[#All],10,FALSE)&lt;&gt;"0",VLOOKUP($EW165,Tabela1[#All],10,FALSE),""),"")</f>
        <v/>
      </c>
      <c r="FB165" t="str">
        <f t="shared" ca="1" si="523"/>
        <v/>
      </c>
      <c r="FC165" t="str">
        <f t="shared" ca="1" si="524"/>
        <v/>
      </c>
      <c r="FD165" t="str">
        <f t="shared" ca="1" si="525"/>
        <v/>
      </c>
      <c r="FE165" t="str">
        <f t="shared" ca="1" si="526"/>
        <v/>
      </c>
      <c r="FF165" t="str">
        <f t="shared" ca="1" si="527"/>
        <v/>
      </c>
      <c r="FG165" t="str">
        <f t="shared" ca="1" si="528"/>
        <v/>
      </c>
      <c r="FH165" t="str">
        <f t="shared" ca="1" si="529"/>
        <v/>
      </c>
      <c r="FI165" t="str">
        <f t="shared" ca="1" si="559"/>
        <v/>
      </c>
      <c r="FJ165" t="str">
        <f t="shared" ca="1" si="584"/>
        <v/>
      </c>
      <c r="FK165" t="str">
        <f t="shared" ca="1" si="584"/>
        <v/>
      </c>
      <c r="FL165" t="str">
        <f t="shared" ca="1" si="584"/>
        <v/>
      </c>
      <c r="FM165" t="str">
        <f ca="1">_xlfn.IFNA(IF(INDEX('Tabela kolorów'!$A$1:$AP$42,MATCH(FJ165,'Tabela kolorów'!$A$1:$AP$1,0),MATCH(FK165,'Tabela kolorów'!$A$1:$A$42,0))=1,"+","-"),"")</f>
        <v/>
      </c>
      <c r="FN165" s="1" t="str">
        <f ca="1">_xlfn.IFNA(IF(INDEX('Tabela kolorów'!$A$1:$AP$42,MATCH(FJ165,'Tabela kolorów'!$A$1:$AP$1,0),MATCH(FL165,'Tabela kolorów'!$A$1:$A$42,0))=1,"+","-"),"")</f>
        <v/>
      </c>
      <c r="FO165" s="1" t="str">
        <f ca="1">_xlfn.IFNA(IF(INDEX('Tabela kolorów'!$A$1:$AP$42,MATCH(FK165,'Tabela kolorów'!$A$1:$AP$1,0),MATCH(FL165,'Tabela kolorów'!$A$1:$A$42,0))=1,"+","-"),"")</f>
        <v/>
      </c>
      <c r="FP165" t="str">
        <f t="shared" ca="1" si="575"/>
        <v/>
      </c>
      <c r="FQ165" t="str">
        <f t="shared" ca="1" si="530"/>
        <v/>
      </c>
      <c r="FR165" t="str">
        <f t="shared" ca="1" si="531"/>
        <v/>
      </c>
      <c r="GP165">
        <v>13</v>
      </c>
      <c r="GQ165" t="str">
        <f t="shared" ca="1" si="592"/>
        <v/>
      </c>
      <c r="GR165" t="str">
        <f ca="1">_xlfn.IFNA(IF(VLOOKUP($GQ165,Tabela1[#All],6,FALSE)&lt;&gt;0,VLOOKUP($GQ165,Tabela1[#All],6,FALSE),""),"")</f>
        <v/>
      </c>
      <c r="GS165" t="str">
        <f ca="1">_xlfn.IFNA(IF(VLOOKUP($GQ165,Tabela1[#All],7,FALSE)&lt;&gt;0,VLOOKUP($GQ165,Tabela1[#All],7,FALSE),""),"")</f>
        <v/>
      </c>
      <c r="GT165" t="str">
        <f ca="1">_xlfn.IFNA(IF(VLOOKUP($GQ165,Tabela1[#All],8,FALSE)&lt;&gt;0,VLOOKUP($GQ165,Tabela1[#All],8,FALSE),""),"")</f>
        <v/>
      </c>
      <c r="GU165" t="str">
        <f ca="1">_xlfn.IFNA(IF(VLOOKUP($GQ165,Tabela1[#All],10,FALSE)&lt;&gt;"0",VLOOKUP($GQ165,Tabela1[#All],10,FALSE),""),"")</f>
        <v/>
      </c>
      <c r="GV165" t="str">
        <f t="shared" ca="1" si="532"/>
        <v/>
      </c>
      <c r="GW165" t="str">
        <f t="shared" ca="1" si="533"/>
        <v/>
      </c>
      <c r="GX165" t="str">
        <f t="shared" ca="1" si="534"/>
        <v/>
      </c>
      <c r="GY165" t="str">
        <f t="shared" ca="1" si="535"/>
        <v/>
      </c>
      <c r="GZ165" t="str">
        <f t="shared" ca="1" si="536"/>
        <v/>
      </c>
      <c r="HA165" t="str">
        <f t="shared" ca="1" si="537"/>
        <v/>
      </c>
      <c r="HB165" t="str">
        <f t="shared" ca="1" si="538"/>
        <v/>
      </c>
      <c r="HC165" t="str">
        <f t="shared" ca="1" si="560"/>
        <v/>
      </c>
      <c r="HD165" t="str">
        <f t="shared" ca="1" si="585"/>
        <v/>
      </c>
      <c r="HE165" t="str">
        <f t="shared" ca="1" si="585"/>
        <v/>
      </c>
      <c r="HF165" t="str">
        <f t="shared" ca="1" si="585"/>
        <v/>
      </c>
      <c r="HG165" t="str">
        <f ca="1">_xlfn.IFNA(IF(INDEX('Tabela kolorów'!$A$1:$AP$42,MATCH(HD165,'Tabela kolorów'!$A$1:$AP$1,0),MATCH(HE165,'Tabela kolorów'!$A$1:$A$42,0))=1,"+","-"),"")</f>
        <v/>
      </c>
      <c r="HH165" s="1" t="str">
        <f ca="1">_xlfn.IFNA(IF(INDEX('Tabela kolorów'!$A$1:$AP$42,MATCH(HD165,'Tabela kolorów'!$A$1:$AP$1,0),MATCH(HF165,'Tabela kolorów'!$A$1:$A$42,0))=1,"+","-"),"")</f>
        <v/>
      </c>
      <c r="HI165" s="1" t="str">
        <f ca="1">_xlfn.IFNA(IF(INDEX('Tabela kolorów'!$A$1:$AP$42,MATCH(HE165,'Tabela kolorów'!$A$1:$AP$1,0),MATCH(HF165,'Tabela kolorów'!$A$1:$A$42,0))=1,"+","-"),"")</f>
        <v/>
      </c>
      <c r="HJ165" t="str">
        <f t="shared" ca="1" si="576"/>
        <v/>
      </c>
      <c r="HK165" t="str">
        <f t="shared" ca="1" si="539"/>
        <v/>
      </c>
      <c r="HL165" t="str">
        <f t="shared" ca="1" si="540"/>
        <v/>
      </c>
      <c r="IJ165">
        <v>13</v>
      </c>
      <c r="IK165" t="str">
        <f t="shared" ca="1" si="593"/>
        <v/>
      </c>
      <c r="IL165" t="str">
        <f ca="1">_xlfn.IFNA(IF(VLOOKUP($IK165,Tabela1[#All],6,FALSE)&lt;&gt;0,VLOOKUP($IK165,Tabela1[#All],6,FALSE),""),"")</f>
        <v/>
      </c>
      <c r="IM165" t="str">
        <f ca="1">_xlfn.IFNA(IF(VLOOKUP($IK165,Tabela1[#All],7,FALSE)&lt;&gt;0,VLOOKUP($IK165,Tabela1[#All],7,FALSE),""),"")</f>
        <v/>
      </c>
      <c r="IN165" t="str">
        <f ca="1">_xlfn.IFNA(IF(VLOOKUP($IK165,Tabela1[#All],8,FALSE)&lt;&gt;0,VLOOKUP($IK165,Tabela1[#All],8,FALSE),""),"")</f>
        <v/>
      </c>
      <c r="IO165" t="str">
        <f ca="1">_xlfn.IFNA(IF(VLOOKUP($IK165,Tabela1[#All],10,FALSE)&lt;&gt;"0",VLOOKUP($IK165,Tabela1[#All],10,FALSE),""),"")</f>
        <v/>
      </c>
      <c r="IP165" t="str">
        <f t="shared" ca="1" si="541"/>
        <v/>
      </c>
      <c r="IQ165" t="str">
        <f t="shared" ca="1" si="542"/>
        <v/>
      </c>
      <c r="IR165" t="str">
        <f t="shared" ca="1" si="543"/>
        <v/>
      </c>
      <c r="IS165" t="str">
        <f t="shared" ca="1" si="544"/>
        <v/>
      </c>
      <c r="IT165" t="str">
        <f t="shared" ca="1" si="545"/>
        <v/>
      </c>
      <c r="IU165" t="str">
        <f t="shared" ca="1" si="546"/>
        <v/>
      </c>
      <c r="IV165" t="str">
        <f t="shared" ca="1" si="547"/>
        <v/>
      </c>
      <c r="IW165" t="str">
        <f t="shared" ca="1" si="561"/>
        <v/>
      </c>
      <c r="IX165" t="str">
        <f t="shared" ca="1" si="586"/>
        <v/>
      </c>
      <c r="IY165" t="str">
        <f t="shared" ca="1" si="586"/>
        <v/>
      </c>
      <c r="IZ165" t="str">
        <f t="shared" ca="1" si="586"/>
        <v/>
      </c>
      <c r="JA165" t="str">
        <f ca="1">_xlfn.IFNA(IF(INDEX('Tabela kolorów'!$A$1:$AP$42,MATCH(IX165,'Tabela kolorów'!$A$1:$AP$1,0),MATCH(IY165,'Tabela kolorów'!$A$1:$A$42,0))=1,"+","-"),"")</f>
        <v/>
      </c>
      <c r="JB165" s="1" t="str">
        <f ca="1">_xlfn.IFNA(IF(INDEX('Tabela kolorów'!$A$1:$AP$42,MATCH(IX165,'Tabela kolorów'!$A$1:$AP$1,0),MATCH(IZ165,'Tabela kolorów'!$A$1:$A$42,0))=1,"+","-"),"")</f>
        <v/>
      </c>
      <c r="JC165" s="1" t="str">
        <f ca="1">_xlfn.IFNA(IF(INDEX('Tabela kolorów'!$A$1:$AP$42,MATCH(IY165,'Tabela kolorów'!$A$1:$AP$1,0),MATCH(IZ165,'Tabela kolorów'!$A$1:$A$42,0))=1,"+","-"),"")</f>
        <v/>
      </c>
      <c r="JD165" t="str">
        <f t="shared" ca="1" si="577"/>
        <v/>
      </c>
      <c r="JE165" t="str">
        <f t="shared" ca="1" si="548"/>
        <v/>
      </c>
      <c r="JF165" t="str">
        <f t="shared" ca="1" si="549"/>
        <v/>
      </c>
      <c r="KD165">
        <v>13</v>
      </c>
      <c r="KE165" t="str">
        <f t="shared" ca="1" si="594"/>
        <v/>
      </c>
      <c r="KF165" t="str">
        <f ca="1">_xlfn.IFNA(IF(VLOOKUP($KE165,Tabela1[#All],6,FALSE)&lt;&gt;0,VLOOKUP($KE165,Tabela1[#All],6,FALSE),""),"")</f>
        <v/>
      </c>
      <c r="KG165" t="str">
        <f ca="1">_xlfn.IFNA(IF(VLOOKUP($KE165,Tabela1[#All],7,FALSE)&lt;&gt;0,VLOOKUP($KE165,Tabela1[#All],7,FALSE),""),"")</f>
        <v/>
      </c>
      <c r="KH165" t="str">
        <f ca="1">_xlfn.IFNA(IF(VLOOKUP($KE165,Tabela1[#All],8,FALSE)&lt;&gt;0,VLOOKUP($KE165,Tabela1[#All],8,FALSE),""),"")</f>
        <v/>
      </c>
      <c r="KI165" t="str">
        <f ca="1">_xlfn.IFNA(IF(VLOOKUP($KE165,Tabela1[#All],10,FALSE)&lt;&gt;"0",VLOOKUP($KE165,Tabela1[#All],10,FALSE),""),"")</f>
        <v/>
      </c>
      <c r="KJ165" t="str">
        <f t="shared" ca="1" si="562"/>
        <v/>
      </c>
      <c r="KK165" t="str">
        <f t="shared" ca="1" si="563"/>
        <v/>
      </c>
      <c r="KL165" t="str">
        <f t="shared" ca="1" si="564"/>
        <v/>
      </c>
      <c r="KM165" t="str">
        <f t="shared" ca="1" si="550"/>
        <v/>
      </c>
      <c r="KN165" t="str">
        <f t="shared" ca="1" si="551"/>
        <v/>
      </c>
      <c r="KO165" t="str">
        <f t="shared" ca="1" si="552"/>
        <v/>
      </c>
      <c r="KP165" t="str">
        <f t="shared" ca="1" si="553"/>
        <v/>
      </c>
      <c r="KQ165" t="str">
        <f t="shared" ca="1" si="565"/>
        <v/>
      </c>
      <c r="KR165" t="str">
        <f t="shared" ca="1" si="587"/>
        <v/>
      </c>
      <c r="KS165" t="str">
        <f t="shared" ca="1" si="587"/>
        <v/>
      </c>
      <c r="KT165" t="str">
        <f t="shared" ca="1" si="587"/>
        <v/>
      </c>
      <c r="KU165" t="str">
        <f ca="1">_xlfn.IFNA(IF(INDEX('Tabela kolorów'!$A$1:$AP$42,MATCH(KR165,'Tabela kolorów'!$A$1:$AP$1,0),MATCH(KS165,'Tabela kolorów'!$A$1:$A$42,0))=1,"+","-"),"")</f>
        <v/>
      </c>
      <c r="KV165" s="1" t="str">
        <f ca="1">_xlfn.IFNA(IF(INDEX('Tabela kolorów'!$A$1:$AP$42,MATCH(KR165,'Tabela kolorów'!$A$1:$AP$1,0),MATCH(KT165,'Tabela kolorów'!$A$1:$A$42,0))=1,"+","-"),"")</f>
        <v/>
      </c>
      <c r="KW165" s="1" t="str">
        <f ca="1">_xlfn.IFNA(IF(INDEX('Tabela kolorów'!$A$1:$AP$42,MATCH(KS165,'Tabela kolorów'!$A$1:$AP$1,0),MATCH(KT165,'Tabela kolorów'!$A$1:$A$42,0))=1,"+","-"),"")</f>
        <v/>
      </c>
      <c r="KX165" t="str">
        <f t="shared" ca="1" si="580"/>
        <v/>
      </c>
      <c r="KY165" t="str">
        <f t="shared" ca="1" si="554"/>
        <v/>
      </c>
      <c r="KZ165" t="str">
        <f t="shared" ca="1" si="555"/>
        <v/>
      </c>
    </row>
    <row r="166" spans="12:312" x14ac:dyDescent="0.3">
      <c r="L166" s="679">
        <v>12</v>
      </c>
      <c r="N166" s="672" t="str">
        <f>_xlfn.IFNA(IF(VLOOKUP($M166,Tabela1[#All],6,FALSE)&lt;&gt;0,VLOOKUP($M166,Tabela1[#All],6,FALSE),""),"")</f>
        <v/>
      </c>
      <c r="O166" s="672" t="str">
        <f>_xlfn.IFNA(IF(VLOOKUP($M166,Tabela1[#All],7,FALSE)&lt;&gt;0,VLOOKUP($M166,Tabela1[#All],7,FALSE),""),"")</f>
        <v/>
      </c>
      <c r="P166" s="672" t="str">
        <f>_xlfn.IFNA(IF(VLOOKUP($M166,Tabela1[#All],8,FALSE)&lt;&gt;0,VLOOKUP($M166,Tabela1[#All],8,FALSE),""),"")</f>
        <v/>
      </c>
      <c r="Q166" s="684" t="str">
        <f>_xlfn.IFNA(IF(VLOOKUP($M166,Tabela1[#All],10,FALSE)&lt;&gt;"0",VLOOKUP($M166,Tabela1[#All],10,FALSE),""),"")</f>
        <v/>
      </c>
      <c r="R166" s="686" t="str">
        <f t="shared" si="566"/>
        <v/>
      </c>
      <c r="S166" s="672" t="str">
        <f t="shared" si="567"/>
        <v/>
      </c>
      <c r="T166" s="672" t="str">
        <f t="shared" si="568"/>
        <v/>
      </c>
      <c r="U166" s="672" t="str">
        <f t="shared" si="569"/>
        <v/>
      </c>
      <c r="V166" s="672" t="str">
        <f t="shared" si="570"/>
        <v/>
      </c>
      <c r="W166" s="672" t="str">
        <f t="shared" si="571"/>
        <v/>
      </c>
      <c r="X166" s="687" t="str">
        <f t="shared" si="572"/>
        <v/>
      </c>
      <c r="Y166" s="686" t="str">
        <f t="shared" si="578"/>
        <v/>
      </c>
      <c r="Z166" s="672" t="str">
        <f t="shared" si="588"/>
        <v/>
      </c>
      <c r="AA166" s="672" t="str">
        <f t="shared" si="588"/>
        <v/>
      </c>
      <c r="AB166" s="679" t="str">
        <f t="shared" si="588"/>
        <v/>
      </c>
      <c r="AC166" s="685" t="str">
        <f>_xlfn.IFNA(IF(INDEX('Tabela kolorów'!$A$1:$AP$42,MATCH(Z166,'Tabela kolorów'!$A$1:$AP$1,0),MATCH(AA166,'Tabela kolorów'!$A$1:$A$42,0))=1,"+","-"),"")</f>
        <v/>
      </c>
      <c r="AD166" s="10" t="str">
        <f>_xlfn.IFNA(IF(INDEX('Tabela kolorów'!$A$1:$AP$42,MATCH(Z166,'Tabela kolorów'!$A$1:$AP$1,0),MATCH(AB166,'Tabela kolorów'!$A$1:$A$42,0))=1,"+","-"),"")</f>
        <v/>
      </c>
      <c r="AE166" s="10" t="str">
        <f>_xlfn.IFNA(IF(INDEX('Tabela kolorów'!$A$1:$AP$42,MATCH(AA166,'Tabela kolorów'!$A$1:$AP$1,0),MATCH(AB166,'Tabela kolorów'!$A$1:$A$42,0))=1,"+","-"),"")</f>
        <v/>
      </c>
      <c r="AF166" s="679" t="str">
        <f t="shared" si="579"/>
        <v/>
      </c>
      <c r="AG166" s="688" t="str">
        <f t="shared" si="573"/>
        <v/>
      </c>
      <c r="AH166" s="701" t="str">
        <f t="shared" si="574"/>
        <v/>
      </c>
      <c r="BG166" s="392"/>
      <c r="BH166">
        <v>14</v>
      </c>
      <c r="BI166" t="str">
        <f t="shared" ca="1" si="589"/>
        <v/>
      </c>
      <c r="BJ166" t="str">
        <f ca="1">_xlfn.IFNA(IF(VLOOKUP($BI166,Tabela1[#All],6,FALSE)&lt;&gt;0,VLOOKUP($BI166,Tabela1[#All],6,FALSE),""),"")</f>
        <v/>
      </c>
      <c r="BK166" t="str">
        <f ca="1">_xlfn.IFNA(IF(VLOOKUP($BI166,Tabela1[#All],7,FALSE)&lt;&gt;0,VLOOKUP($BI166,Tabela1[#All],7,FALSE),""),"")</f>
        <v/>
      </c>
      <c r="BL166" t="str">
        <f ca="1">_xlfn.IFNA(IF(VLOOKUP($BI166,Tabela1[#All],8,FALSE)&lt;&gt;0,VLOOKUP($BI166,Tabela1[#All],8,FALSE),""),"")</f>
        <v/>
      </c>
      <c r="BM166" t="str">
        <f ca="1">_xlfn.IFNA(IF(VLOOKUP($BI166,Tabela1[#All],10,FALSE)&lt;&gt;"0",VLOOKUP($BI166,Tabela1[#All],10,FALSE),""),"")</f>
        <v/>
      </c>
      <c r="BN166" t="str">
        <f t="shared" ref="BN166:BN172" ca="1" si="595">IF($BI166&lt;&gt;"",$BJ$2,"")</f>
        <v/>
      </c>
      <c r="BO166" t="str">
        <f t="shared" ref="BO166:BO172" ca="1" si="596">IF(BI166&lt;&gt;"",$BK$2,"")</f>
        <v/>
      </c>
      <c r="BP166" t="str">
        <f t="shared" ref="BP166:BP172" ca="1" si="597">IF(BI166&lt;&gt;"",$BL$2,"")</f>
        <v/>
      </c>
      <c r="BQ166" t="str">
        <f t="shared" ref="BQ166:BQ172" ca="1" si="598">IF(AND(BJ166&lt;&gt;$BJ$2,BJ166&lt;&gt;$BK$2,BJ166&lt;&gt;$BL$2),BJ166,"")</f>
        <v/>
      </c>
      <c r="BR166" t="str">
        <f t="shared" ref="BR166:BR172" ca="1" si="599">IF(AND(BK166&lt;&gt;$BJ$2,BK166&lt;&gt;$BK$2,BK166&lt;&gt;$BL$2),BK166,"")</f>
        <v/>
      </c>
      <c r="BS166" t="str">
        <f t="shared" ref="BS166:BS172" ca="1" si="600">IF(AND(BL166&lt;&gt;$BJ$2,BL166&lt;&gt;$BK$2,BL166&lt;&gt;$BL$2),BL166,"")</f>
        <v/>
      </c>
      <c r="BT166" t="str">
        <f t="shared" ref="BT166:BT172" ca="1" si="601">IF(BI166&lt;&gt;"",6-COUNTBLANK(BN166:BS166),"")</f>
        <v/>
      </c>
      <c r="BU166" t="str">
        <f t="shared" ca="1" si="556"/>
        <v/>
      </c>
      <c r="BV166" t="str">
        <f t="shared" ref="BV166:BX172" ca="1" si="602">TRIM(MID(SUBSTITUTE($BU166,";",REPT(" ",LEN($BU166))),BV$5*LEN($BU166)+1,LEN($BU166)))</f>
        <v/>
      </c>
      <c r="BW166" t="str">
        <f t="shared" ca="1" si="602"/>
        <v/>
      </c>
      <c r="BX166" t="str">
        <f t="shared" ca="1" si="602"/>
        <v/>
      </c>
      <c r="BY166" t="str">
        <f ca="1">_xlfn.IFNA(IF(INDEX('Tabela kolorów'!$A$1:$AP$42,MATCH(BV166,'Tabela kolorów'!$A$1:$AP$1,0),MATCH(BW166,'Tabela kolorów'!$A$1:$A$42,0))=1,"+","-"),"")</f>
        <v/>
      </c>
      <c r="BZ166" s="1" t="str">
        <f ca="1">_xlfn.IFNA(IF(INDEX('Tabela kolorów'!$A$1:$AP$42,MATCH(BV166,'Tabela kolorów'!$A$1:$AP$1,0),MATCH(BX166,'Tabela kolorów'!$A$1:$A$42,0))=1,"+","-"),"")</f>
        <v/>
      </c>
      <c r="CA166" s="1" t="str">
        <f ca="1">_xlfn.IFNA(IF(INDEX('Tabela kolorów'!$A$1:$AP$42,MATCH(BW166,'Tabela kolorów'!$A$1:$AP$1,0),MATCH(BX166,'Tabela kolorów'!$A$1:$A$42,0))=1,"+","-"),"")</f>
        <v/>
      </c>
      <c r="CB166" t="str">
        <f t="shared" ca="1" si="557"/>
        <v/>
      </c>
      <c r="CC166" t="str">
        <f t="shared" ref="CC166:CC172" ca="1" si="603">IF(CB166="Dopasowane",IF(IF(BM166="Tak",1,0)+IF($BM$2="Tak",1,0)&lt;=1,"Dopasowane","Nie dopasowane"),"")</f>
        <v/>
      </c>
      <c r="CD166" t="str">
        <f t="shared" ref="CD166:CD172" ca="1" si="604">IF(CC166="Dopasowane",BI166,"")</f>
        <v/>
      </c>
      <c r="DB166">
        <v>14</v>
      </c>
      <c r="DC166" t="str">
        <f t="shared" ca="1" si="590"/>
        <v/>
      </c>
      <c r="DD166" t="str">
        <f ca="1">_xlfn.IFNA(IF(VLOOKUP($DC166,Tabela1[#All],6,FALSE)&lt;&gt;0,VLOOKUP($DC166,Tabela1[#All],6,FALSE),""),"")</f>
        <v/>
      </c>
      <c r="DE166" t="str">
        <f ca="1">_xlfn.IFNA(IF(VLOOKUP($DC166,Tabela1[#All],7,FALSE)&lt;&gt;0,VLOOKUP($DC166,Tabela1[#All],7,FALSE),""),"")</f>
        <v/>
      </c>
      <c r="DF166" t="str">
        <f ca="1">_xlfn.IFNA(IF(VLOOKUP($DC166,Tabela1[#All],8,FALSE)&lt;&gt;0,VLOOKUP($DC166,Tabela1[#All],8,FALSE),""),"")</f>
        <v/>
      </c>
      <c r="DG166" t="str">
        <f ca="1">_xlfn.IFNA(IF(VLOOKUP($DC166,Tabela1[#All],10,FALSE)&lt;&gt;"0",VLOOKUP($DC166,Tabela1[#All],10,FALSE),""),"")</f>
        <v/>
      </c>
      <c r="DH166" t="str">
        <f t="shared" ref="DH166:DH172" ca="1" si="605">IF($DC166&lt;&gt;"",$DD$2,"")</f>
        <v/>
      </c>
      <c r="DI166" t="str">
        <f t="shared" ref="DI166:DI172" ca="1" si="606">IF($DC166&lt;&gt;"",$DE$2,"")</f>
        <v/>
      </c>
      <c r="DJ166" t="str">
        <f t="shared" ref="DJ166:DJ172" ca="1" si="607">IF($DC166&lt;&gt;"",$DF$2,"")</f>
        <v/>
      </c>
      <c r="DK166" t="str">
        <f t="shared" ref="DK166:DK172" ca="1" si="608">IF(AND(DD166&lt;&gt;$DD$2,DD166&lt;&gt;$DE$2,DD166&lt;&gt;$DF$2),DD166,"")</f>
        <v/>
      </c>
      <c r="DL166" t="str">
        <f t="shared" ref="DL166:DL172" ca="1" si="609">IF(AND(DE166&lt;&gt;$DD$2,DE166&lt;&gt;$DE$2,DE166&lt;&gt;$DF$2),DE166,"")</f>
        <v/>
      </c>
      <c r="DM166" t="str">
        <f t="shared" ref="DM166:DM172" ca="1" si="610">IF(AND(DF166&lt;&gt;$DD$2,DF166&lt;&gt;$DE$2,DF166&lt;&gt;$DF$2),DF166,"")</f>
        <v/>
      </c>
      <c r="DN166" t="str">
        <f t="shared" ref="DN166:DN172" ca="1" si="611">IF(DC166&lt;&gt;"",6-COUNTBLANK(DH166:DM166),"")</f>
        <v/>
      </c>
      <c r="DO166" t="str">
        <f t="shared" ca="1" si="581"/>
        <v/>
      </c>
      <c r="DP166" t="str">
        <f t="shared" ref="DP166:DR172" ca="1" si="612">TRIM(MID(SUBSTITUTE($DO166,";",REPT(" ",LEN($DO166))),DP$5*LEN($DO166)+1,LEN($DO166)))</f>
        <v/>
      </c>
      <c r="DQ166" t="str">
        <f t="shared" ca="1" si="612"/>
        <v/>
      </c>
      <c r="DR166" t="str">
        <f t="shared" ca="1" si="612"/>
        <v/>
      </c>
      <c r="DS166" t="str">
        <f ca="1">_xlfn.IFNA(IF(INDEX('Tabela kolorów'!$A$1:$AP$42,MATCH(DP166,'Tabela kolorów'!$A$1:$AP$1,0),MATCH(DQ166,'Tabela kolorów'!$A$1:$A$42,0))=1,"+","-"),"")</f>
        <v/>
      </c>
      <c r="DT166" s="1" t="str">
        <f ca="1">_xlfn.IFNA(IF(INDEX('Tabela kolorów'!$A$1:$AP$42,MATCH(DP166,'Tabela kolorów'!$A$1:$AP$1,0),MATCH(DR166,'Tabela kolorów'!$A$1:$A$42,0))=1,"+","-"),"")</f>
        <v/>
      </c>
      <c r="DU166" s="1" t="str">
        <f ca="1">_xlfn.IFNA(IF(INDEX('Tabela kolorów'!$A$1:$AP$42,MATCH(DQ166,'Tabela kolorów'!$A$1:$AP$1,0),MATCH(DR166,'Tabela kolorów'!$A$1:$A$42,0))=1,"+","-"),"")</f>
        <v/>
      </c>
      <c r="DV166" t="str">
        <f t="shared" ca="1" si="558"/>
        <v/>
      </c>
      <c r="DW166" t="str">
        <f t="shared" ref="DW166:DW172" ca="1" si="613">IF(DV166="Dopasowane",IF(IF(DG166="Tak",1,0)+IF($DG$2="Tak",1,0)&lt;=1,"Dopasowane","Nie dopasowane"),"")</f>
        <v/>
      </c>
      <c r="DX166" t="str">
        <f t="shared" ref="DX166:DX172" ca="1" si="614">IF(DW166="Dopasowane",DC166,"")</f>
        <v/>
      </c>
      <c r="EV166">
        <v>14</v>
      </c>
      <c r="EW166" t="str">
        <f t="shared" ca="1" si="591"/>
        <v/>
      </c>
      <c r="EX166" t="str">
        <f ca="1">_xlfn.IFNA(IF(VLOOKUP($EW166,Tabela1[#All],6,FALSE)&lt;&gt;0,VLOOKUP($EW166,Tabela1[#All],6,FALSE),""),"")</f>
        <v/>
      </c>
      <c r="EY166" t="str">
        <f ca="1">_xlfn.IFNA(IF(VLOOKUP($EW166,Tabela1[#All],7,FALSE)&lt;&gt;0,VLOOKUP($EW166,Tabela1[#All],7,FALSE),""),"")</f>
        <v/>
      </c>
      <c r="EZ166" t="str">
        <f ca="1">_xlfn.IFNA(IF(VLOOKUP($EW166,Tabela1[#All],8,FALSE)&lt;&gt;0,VLOOKUP($EW166,Tabela1[#All],8,FALSE),""),"")</f>
        <v/>
      </c>
      <c r="FA166" t="str">
        <f ca="1">_xlfn.IFNA(IF(VLOOKUP($EW166,Tabela1[#All],10,FALSE)&lt;&gt;"0",VLOOKUP($EW166,Tabela1[#All],10,FALSE),""),"")</f>
        <v/>
      </c>
      <c r="FB166" t="str">
        <f t="shared" ref="FB166:FB172" ca="1" si="615">IF($EW166&lt;&gt;"",$EX$2,"")</f>
        <v/>
      </c>
      <c r="FC166" t="str">
        <f t="shared" ref="FC166:FC172" ca="1" si="616">IF($EW166&lt;&gt;"",$EY$2,"")</f>
        <v/>
      </c>
      <c r="FD166" t="str">
        <f t="shared" ref="FD166:FD172" ca="1" si="617">IF($EW166&lt;&gt;"",$EZ$2,"")</f>
        <v/>
      </c>
      <c r="FE166" t="str">
        <f t="shared" ref="FE166:FE172" ca="1" si="618">IF(AND(EX166&lt;&gt;$EX$2,EX166&lt;&gt;$EY$2,EX166&lt;&gt;$EZ$2),EX166,"")</f>
        <v/>
      </c>
      <c r="FF166" t="str">
        <f t="shared" ref="FF166:FF172" ca="1" si="619">IF(AND(EY166&lt;&gt;$EX$2,EY166&lt;&gt;$EY$2,EY166&lt;&gt;$EZ$2),EY166,"")</f>
        <v/>
      </c>
      <c r="FG166" t="str">
        <f t="shared" ref="FG166:FG172" ca="1" si="620">IF(AND(EZ166&lt;&gt;$EX$2,EZ166&lt;&gt;$EY$2,EZ166&lt;&gt;$EZ$2),EZ166,"")</f>
        <v/>
      </c>
      <c r="FH166" t="str">
        <f t="shared" ref="FH166:FH172" ca="1" si="621">IF(EW166&lt;&gt;"",6-COUNTBLANK(FB166:FG166),"")</f>
        <v/>
      </c>
      <c r="FI166" t="str">
        <f t="shared" ca="1" si="559"/>
        <v/>
      </c>
      <c r="FJ166" t="str">
        <f t="shared" ref="FJ166:FL172" ca="1" si="622">TRIM(MID(SUBSTITUTE($FI166,";",REPT(" ",LEN($FI166))),FJ$5*LEN($FI166)+1,LEN($FI166)))</f>
        <v/>
      </c>
      <c r="FK166" t="str">
        <f t="shared" ca="1" si="622"/>
        <v/>
      </c>
      <c r="FL166" t="str">
        <f t="shared" ca="1" si="622"/>
        <v/>
      </c>
      <c r="FM166" t="str">
        <f ca="1">_xlfn.IFNA(IF(INDEX('Tabela kolorów'!$A$1:$AP$42,MATCH(FJ166,'Tabela kolorów'!$A$1:$AP$1,0),MATCH(FK166,'Tabela kolorów'!$A$1:$A$42,0))=1,"+","-"),"")</f>
        <v/>
      </c>
      <c r="FN166" s="1" t="str">
        <f ca="1">_xlfn.IFNA(IF(INDEX('Tabela kolorów'!$A$1:$AP$42,MATCH(FJ166,'Tabela kolorów'!$A$1:$AP$1,0),MATCH(FL166,'Tabela kolorów'!$A$1:$A$42,0))=1,"+","-"),"")</f>
        <v/>
      </c>
      <c r="FO166" s="1" t="str">
        <f ca="1">_xlfn.IFNA(IF(INDEX('Tabela kolorów'!$A$1:$AP$42,MATCH(FK166,'Tabela kolorów'!$A$1:$AP$1,0),MATCH(FL166,'Tabela kolorów'!$A$1:$A$42,0))=1,"+","-"),"")</f>
        <v/>
      </c>
      <c r="FP166" t="str">
        <f t="shared" ca="1" si="575"/>
        <v/>
      </c>
      <c r="FQ166" t="str">
        <f t="shared" ref="FQ166:FQ172" ca="1" si="623">IF(FP166="Dopasowane",IF(IF(FA166="Tak",1,0)+IF(FA$2="Tak",1,0)&lt;=1,"Dopasowane","Nie dopasowane"),"")</f>
        <v/>
      </c>
      <c r="FR166" t="str">
        <f t="shared" ref="FR166:FR172" ca="1" si="624">IF(FQ166="Dopasowane",EW166,"")</f>
        <v/>
      </c>
      <c r="GP166">
        <v>14</v>
      </c>
      <c r="GQ166" t="str">
        <f t="shared" ca="1" si="592"/>
        <v/>
      </c>
      <c r="GR166" t="str">
        <f ca="1">_xlfn.IFNA(IF(VLOOKUP($GQ166,Tabela1[#All],6,FALSE)&lt;&gt;0,VLOOKUP($GQ166,Tabela1[#All],6,FALSE),""),"")</f>
        <v/>
      </c>
      <c r="GS166" t="str">
        <f ca="1">_xlfn.IFNA(IF(VLOOKUP($GQ166,Tabela1[#All],7,FALSE)&lt;&gt;0,VLOOKUP($GQ166,Tabela1[#All],7,FALSE),""),"")</f>
        <v/>
      </c>
      <c r="GT166" t="str">
        <f ca="1">_xlfn.IFNA(IF(VLOOKUP($GQ166,Tabela1[#All],8,FALSE)&lt;&gt;0,VLOOKUP($GQ166,Tabela1[#All],8,FALSE),""),"")</f>
        <v/>
      </c>
      <c r="GU166" t="str">
        <f ca="1">_xlfn.IFNA(IF(VLOOKUP($GQ166,Tabela1[#All],10,FALSE)&lt;&gt;"0",VLOOKUP($GQ166,Tabela1[#All],10,FALSE),""),"")</f>
        <v/>
      </c>
      <c r="GV166" t="str">
        <f t="shared" ref="GV166:GV172" ca="1" si="625">IF($GQ166&lt;&gt;"",$GR$2,"")</f>
        <v/>
      </c>
      <c r="GW166" t="str">
        <f t="shared" ref="GW166:GW172" ca="1" si="626">IF($GQ166&lt;&gt;"",$GS$2,"")</f>
        <v/>
      </c>
      <c r="GX166" t="str">
        <f t="shared" ref="GX166:GX172" ca="1" si="627">IF($GQ166&lt;&gt;"",$GT$2,"")</f>
        <v/>
      </c>
      <c r="GY166" t="str">
        <f t="shared" ref="GY166:GY172" ca="1" si="628">IF(AND(GR166&lt;&gt;$GR$2,GR166&lt;&gt;$GS$2,GR166&lt;&gt;$GT$2),GR166,"")</f>
        <v/>
      </c>
      <c r="GZ166" t="str">
        <f t="shared" ref="GZ166:GZ172" ca="1" si="629">IF(AND(GS166&lt;&gt;$GR$2,GS166&lt;&gt;$GS$2,GS166&lt;&gt;$GT$2),GS166,"")</f>
        <v/>
      </c>
      <c r="HA166" t="str">
        <f t="shared" ref="HA166:HA172" ca="1" si="630">IF(AND(GT166&lt;&gt;$GR$2,GT166&lt;&gt;$GS$2,GT166&lt;&gt;$GT$2),GT166,"")</f>
        <v/>
      </c>
      <c r="HB166" t="str">
        <f t="shared" ref="HB166:HB172" ca="1" si="631">IF(GQ166&lt;&gt;"",6-COUNTBLANK(GV166:HA166),"")</f>
        <v/>
      </c>
      <c r="HC166" t="str">
        <f t="shared" ca="1" si="560"/>
        <v/>
      </c>
      <c r="HD166" t="str">
        <f t="shared" ref="HD166:HF172" ca="1" si="632">TRIM(MID(SUBSTITUTE($HC166,";",REPT(" ",LEN($HC166))),HD$5*LEN($HC166)+1,LEN($HC166)))</f>
        <v/>
      </c>
      <c r="HE166" t="str">
        <f t="shared" ca="1" si="632"/>
        <v/>
      </c>
      <c r="HF166" t="str">
        <f t="shared" ca="1" si="632"/>
        <v/>
      </c>
      <c r="HG166" t="str">
        <f ca="1">_xlfn.IFNA(IF(INDEX('Tabela kolorów'!$A$1:$AP$42,MATCH(HD166,'Tabela kolorów'!$A$1:$AP$1,0),MATCH(HE166,'Tabela kolorów'!$A$1:$A$42,0))=1,"+","-"),"")</f>
        <v/>
      </c>
      <c r="HH166" s="1" t="str">
        <f ca="1">_xlfn.IFNA(IF(INDEX('Tabela kolorów'!$A$1:$AP$42,MATCH(HD166,'Tabela kolorów'!$A$1:$AP$1,0),MATCH(HF166,'Tabela kolorów'!$A$1:$A$42,0))=1,"+","-"),"")</f>
        <v/>
      </c>
      <c r="HI166" s="1" t="str">
        <f ca="1">_xlfn.IFNA(IF(INDEX('Tabela kolorów'!$A$1:$AP$42,MATCH(HE166,'Tabela kolorów'!$A$1:$AP$1,0),MATCH(HF166,'Tabela kolorów'!$A$1:$A$42,0))=1,"+","-"),"")</f>
        <v/>
      </c>
      <c r="HJ166" t="str">
        <f t="shared" ca="1" si="576"/>
        <v/>
      </c>
      <c r="HK166" t="str">
        <f t="shared" ref="HK166:HK172" ca="1" si="633">IF(HJ166="Dopasowane",IF(IF(GU166="Tak",1,0)+IF(GU$2="Tak",1,0)&lt;=1,"Dopasowane","Nie dopasowane"),"")</f>
        <v/>
      </c>
      <c r="HL166" t="str">
        <f t="shared" ref="HL166:HL172" ca="1" si="634">IF(HK166="Dopasowane",GQ166,"")</f>
        <v/>
      </c>
      <c r="IJ166">
        <v>14</v>
      </c>
      <c r="IK166" t="str">
        <f t="shared" ca="1" si="593"/>
        <v/>
      </c>
      <c r="IL166" t="str">
        <f ca="1">_xlfn.IFNA(IF(VLOOKUP($IK166,Tabela1[#All],6,FALSE)&lt;&gt;0,VLOOKUP($IK166,Tabela1[#All],6,FALSE),""),"")</f>
        <v/>
      </c>
      <c r="IM166" t="str">
        <f ca="1">_xlfn.IFNA(IF(VLOOKUP($IK166,Tabela1[#All],7,FALSE)&lt;&gt;0,VLOOKUP($IK166,Tabela1[#All],7,FALSE),""),"")</f>
        <v/>
      </c>
      <c r="IN166" t="str">
        <f ca="1">_xlfn.IFNA(IF(VLOOKUP($IK166,Tabela1[#All],8,FALSE)&lt;&gt;0,VLOOKUP($IK166,Tabela1[#All],8,FALSE),""),"")</f>
        <v/>
      </c>
      <c r="IO166" t="str">
        <f ca="1">_xlfn.IFNA(IF(VLOOKUP($IK166,Tabela1[#All],10,FALSE)&lt;&gt;"0",VLOOKUP($IK166,Tabela1[#All],10,FALSE),""),"")</f>
        <v/>
      </c>
      <c r="IP166" t="str">
        <f t="shared" ref="IP166:IP172" ca="1" si="635">IF($IK166&lt;&gt;"",$IL$2,"")</f>
        <v/>
      </c>
      <c r="IQ166" t="str">
        <f t="shared" ref="IQ166:IQ172" ca="1" si="636">IF($IK166&lt;&gt;"",$IM$2,"")</f>
        <v/>
      </c>
      <c r="IR166" t="str">
        <f t="shared" ref="IR166:IR172" ca="1" si="637">IF($IK166&lt;&gt;"",$IN$2,"")</f>
        <v/>
      </c>
      <c r="IS166" t="str">
        <f t="shared" ref="IS166:IS172" ca="1" si="638">IF(AND(IL166&lt;&gt;$IL$2,IL166&lt;&gt;$IM$2,IL166&lt;&gt;$IN$2),IL166,"")</f>
        <v/>
      </c>
      <c r="IT166" t="str">
        <f t="shared" ref="IT166:IT172" ca="1" si="639">IF(AND(IM166&lt;&gt;$IL$2,IM166&lt;&gt;$IM$2,IM166&lt;&gt;$IN$2),IM166,"")</f>
        <v/>
      </c>
      <c r="IU166" t="str">
        <f t="shared" ref="IU166:IU172" ca="1" si="640">IF(AND(IN166&lt;&gt;$IL$2,IN166&lt;&gt;$IM$2,IN166&lt;&gt;$IN$2),IN166,"")</f>
        <v/>
      </c>
      <c r="IV166" t="str">
        <f t="shared" ref="IV166:IV172" ca="1" si="641">IF(IK166&lt;&gt;"",6-COUNTBLANK(IP166:IU166),"")</f>
        <v/>
      </c>
      <c r="IW166" t="str">
        <f t="shared" ca="1" si="561"/>
        <v/>
      </c>
      <c r="IX166" t="str">
        <f t="shared" ref="IX166:IZ172" ca="1" si="642">TRIM(MID(SUBSTITUTE($IW166,";",REPT(" ",LEN($IW166))),IX$5*LEN($IW166)+1,LEN($IW166)))</f>
        <v/>
      </c>
      <c r="IY166" t="str">
        <f t="shared" ca="1" si="642"/>
        <v/>
      </c>
      <c r="IZ166" t="str">
        <f t="shared" ca="1" si="642"/>
        <v/>
      </c>
      <c r="JA166" t="str">
        <f ca="1">_xlfn.IFNA(IF(INDEX('Tabela kolorów'!$A$1:$AP$42,MATCH(IX166,'Tabela kolorów'!$A$1:$AP$1,0),MATCH(IY166,'Tabela kolorów'!$A$1:$A$42,0))=1,"+","-"),"")</f>
        <v/>
      </c>
      <c r="JB166" s="1" t="str">
        <f ca="1">_xlfn.IFNA(IF(INDEX('Tabela kolorów'!$A$1:$AP$42,MATCH(IX166,'Tabela kolorów'!$A$1:$AP$1,0),MATCH(IZ166,'Tabela kolorów'!$A$1:$A$42,0))=1,"+","-"),"")</f>
        <v/>
      </c>
      <c r="JC166" s="1" t="str">
        <f ca="1">_xlfn.IFNA(IF(INDEX('Tabela kolorów'!$A$1:$AP$42,MATCH(IY166,'Tabela kolorów'!$A$1:$AP$1,0),MATCH(IZ166,'Tabela kolorów'!$A$1:$A$42,0))=1,"+","-"),"")</f>
        <v/>
      </c>
      <c r="JD166" t="str">
        <f t="shared" ca="1" si="577"/>
        <v/>
      </c>
      <c r="JE166" t="str">
        <f t="shared" ref="JE166:JE172" ca="1" si="643">IF(JD166="Dopasowane",IF(IF(IO166="Tak",1,0)+IF(IO$2="Tak",1,0)&lt;=1,"Dopasowane","Nie dopasowane"),"")</f>
        <v/>
      </c>
      <c r="JF166" t="str">
        <f t="shared" ref="JF166:JF172" ca="1" si="644">IF(JE166="Dopasowane",IK166,"")</f>
        <v/>
      </c>
      <c r="KD166">
        <v>14</v>
      </c>
      <c r="KE166" t="str">
        <f t="shared" ca="1" si="594"/>
        <v/>
      </c>
      <c r="KF166" t="str">
        <f ca="1">_xlfn.IFNA(IF(VLOOKUP($KE166,Tabela1[#All],6,FALSE)&lt;&gt;0,VLOOKUP($KE166,Tabela1[#All],6,FALSE),""),"")</f>
        <v/>
      </c>
      <c r="KG166" t="str">
        <f ca="1">_xlfn.IFNA(IF(VLOOKUP($KE166,Tabela1[#All],7,FALSE)&lt;&gt;0,VLOOKUP($KE166,Tabela1[#All],7,FALSE),""),"")</f>
        <v/>
      </c>
      <c r="KH166" t="str">
        <f ca="1">_xlfn.IFNA(IF(VLOOKUP($KE166,Tabela1[#All],8,FALSE)&lt;&gt;0,VLOOKUP($KE166,Tabela1[#All],8,FALSE),""),"")</f>
        <v/>
      </c>
      <c r="KI166" t="str">
        <f ca="1">_xlfn.IFNA(IF(VLOOKUP($KE166,Tabela1[#All],10,FALSE)&lt;&gt;"0",VLOOKUP($KE166,Tabela1[#All],10,FALSE),""),"")</f>
        <v/>
      </c>
      <c r="KJ166" t="str">
        <f t="shared" ca="1" si="562"/>
        <v/>
      </c>
      <c r="KK166" t="str">
        <f t="shared" ca="1" si="563"/>
        <v/>
      </c>
      <c r="KL166" t="str">
        <f t="shared" ca="1" si="564"/>
        <v/>
      </c>
      <c r="KM166" t="str">
        <f t="shared" ref="KM166:KM172" ca="1" si="645">IF(AND(KF166&lt;&gt;$KF$2,KF166&lt;&gt;$KG$2,KF166&lt;&gt;$KH$2),KF166,"")</f>
        <v/>
      </c>
      <c r="KN166" t="str">
        <f t="shared" ref="KN166:KN172" ca="1" si="646">IF(AND(KG166&lt;&gt;$KF$2,KG166&lt;&gt;$KG$2,KG166&lt;&gt;$KH$2),KG166,"")</f>
        <v/>
      </c>
      <c r="KO166" t="str">
        <f t="shared" ref="KO166:KO172" ca="1" si="647">IF(AND(KH166&lt;&gt;$KF$2,KH166&lt;&gt;$KG$2,KH166&lt;&gt;$KH$2),KH166,"")</f>
        <v/>
      </c>
      <c r="KP166" t="str">
        <f t="shared" ref="KP166:KP172" ca="1" si="648">IF(KE166&lt;&gt;"",6-COUNTBLANK(KJ166:KO166),"")</f>
        <v/>
      </c>
      <c r="KQ166" t="str">
        <f t="shared" ca="1" si="565"/>
        <v/>
      </c>
      <c r="KR166" t="str">
        <f t="shared" ref="KR166:KT172" ca="1" si="649">TRIM(MID(SUBSTITUTE($KQ166,";",REPT(" ",LEN($IW166))),KR$5*LEN($IW166)+1,LEN($IW166)))</f>
        <v/>
      </c>
      <c r="KS166" t="str">
        <f t="shared" ca="1" si="649"/>
        <v/>
      </c>
      <c r="KT166" t="str">
        <f t="shared" ca="1" si="649"/>
        <v/>
      </c>
      <c r="KU166" t="str">
        <f ca="1">_xlfn.IFNA(IF(INDEX('Tabela kolorów'!$A$1:$AP$42,MATCH(KR166,'Tabela kolorów'!$A$1:$AP$1,0),MATCH(KS166,'Tabela kolorów'!$A$1:$A$42,0))=1,"+","-"),"")</f>
        <v/>
      </c>
      <c r="KV166" s="1" t="str">
        <f ca="1">_xlfn.IFNA(IF(INDEX('Tabela kolorów'!$A$1:$AP$42,MATCH(KR166,'Tabela kolorów'!$A$1:$AP$1,0),MATCH(KT166,'Tabela kolorów'!$A$1:$A$42,0))=1,"+","-"),"")</f>
        <v/>
      </c>
      <c r="KW166" s="1" t="str">
        <f ca="1">_xlfn.IFNA(IF(INDEX('Tabela kolorów'!$A$1:$AP$42,MATCH(KS166,'Tabela kolorów'!$A$1:$AP$1,0),MATCH(KT166,'Tabela kolorów'!$A$1:$A$42,0))=1,"+","-"),"")</f>
        <v/>
      </c>
      <c r="KX166" t="str">
        <f t="shared" ca="1" si="580"/>
        <v/>
      </c>
      <c r="KY166" t="str">
        <f t="shared" ref="KY166:KY172" ca="1" si="650">IF(KX166="Dopasowane",IF(IF(KI166="Tak",1,0)+IF(KI$2="Tak",1,0)&lt;=1,"Dopasowane","Nie dopasowane"),"")</f>
        <v/>
      </c>
      <c r="KZ166" t="str">
        <f t="shared" ref="KZ166:KZ172" ca="1" si="651">IF(KY166="Dopasowane",KE166,"")</f>
        <v/>
      </c>
    </row>
    <row r="167" spans="12:312" x14ac:dyDescent="0.3">
      <c r="L167" s="679">
        <v>13</v>
      </c>
      <c r="N167" s="672" t="str">
        <f>_xlfn.IFNA(IF(VLOOKUP($M167,Tabela1[#All],6,FALSE)&lt;&gt;0,VLOOKUP($M167,Tabela1[#All],6,FALSE),""),"")</f>
        <v/>
      </c>
      <c r="O167" s="672" t="str">
        <f>_xlfn.IFNA(IF(VLOOKUP($M167,Tabela1[#All],7,FALSE)&lt;&gt;0,VLOOKUP($M167,Tabela1[#All],7,FALSE),""),"")</f>
        <v/>
      </c>
      <c r="P167" s="672" t="str">
        <f>_xlfn.IFNA(IF(VLOOKUP($M167,Tabela1[#All],8,FALSE)&lt;&gt;0,VLOOKUP($M167,Tabela1[#All],8,FALSE),""),"")</f>
        <v/>
      </c>
      <c r="Q167" s="684" t="str">
        <f>_xlfn.IFNA(IF(VLOOKUP($M167,Tabela1[#All],10,FALSE)&lt;&gt;"0",VLOOKUP($M167,Tabela1[#All],10,FALSE),""),"")</f>
        <v/>
      </c>
      <c r="R167" s="686" t="str">
        <f t="shared" si="566"/>
        <v/>
      </c>
      <c r="S167" s="672" t="str">
        <f t="shared" si="567"/>
        <v/>
      </c>
      <c r="T167" s="672" t="str">
        <f t="shared" si="568"/>
        <v/>
      </c>
      <c r="U167" s="672" t="str">
        <f t="shared" si="569"/>
        <v/>
      </c>
      <c r="V167" s="672" t="str">
        <f t="shared" si="570"/>
        <v/>
      </c>
      <c r="W167" s="672" t="str">
        <f t="shared" si="571"/>
        <v/>
      </c>
      <c r="X167" s="687" t="str">
        <f t="shared" si="572"/>
        <v/>
      </c>
      <c r="Y167" s="686" t="str">
        <f t="shared" si="578"/>
        <v/>
      </c>
      <c r="Z167" s="672" t="str">
        <f t="shared" si="588"/>
        <v/>
      </c>
      <c r="AA167" s="672" t="str">
        <f t="shared" si="588"/>
        <v/>
      </c>
      <c r="AB167" s="679" t="str">
        <f t="shared" si="588"/>
        <v/>
      </c>
      <c r="AC167" s="685" t="str">
        <f>_xlfn.IFNA(IF(INDEX('Tabela kolorów'!$A$1:$AP$42,MATCH(Z167,'Tabela kolorów'!$A$1:$AP$1,0),MATCH(AA167,'Tabela kolorów'!$A$1:$A$42,0))=1,"+","-"),"")</f>
        <v/>
      </c>
      <c r="AD167" s="10" t="str">
        <f>_xlfn.IFNA(IF(INDEX('Tabela kolorów'!$A$1:$AP$42,MATCH(Z167,'Tabela kolorów'!$A$1:$AP$1,0),MATCH(AB167,'Tabela kolorów'!$A$1:$A$42,0))=1,"+","-"),"")</f>
        <v/>
      </c>
      <c r="AE167" s="10" t="str">
        <f>_xlfn.IFNA(IF(INDEX('Tabela kolorów'!$A$1:$AP$42,MATCH(AA167,'Tabela kolorów'!$A$1:$AP$1,0),MATCH(AB167,'Tabela kolorów'!$A$1:$A$42,0))=1,"+","-"),"")</f>
        <v/>
      </c>
      <c r="AF167" s="679" t="str">
        <f t="shared" si="579"/>
        <v/>
      </c>
      <c r="AG167" s="688" t="str">
        <f t="shared" si="573"/>
        <v/>
      </c>
      <c r="AH167" s="701" t="str">
        <f t="shared" si="574"/>
        <v/>
      </c>
      <c r="BG167" s="392"/>
      <c r="BH167">
        <v>15</v>
      </c>
      <c r="BI167" t="str">
        <f t="shared" ca="1" si="589"/>
        <v/>
      </c>
      <c r="BJ167" t="str">
        <f ca="1">_xlfn.IFNA(IF(VLOOKUP($BI167,Tabela1[#All],6,FALSE)&lt;&gt;0,VLOOKUP($BI167,Tabela1[#All],6,FALSE),""),"")</f>
        <v/>
      </c>
      <c r="BK167" t="str">
        <f ca="1">_xlfn.IFNA(IF(VLOOKUP($BI167,Tabela1[#All],7,FALSE)&lt;&gt;0,VLOOKUP($BI167,Tabela1[#All],7,FALSE),""),"")</f>
        <v/>
      </c>
      <c r="BL167" t="str">
        <f ca="1">_xlfn.IFNA(IF(VLOOKUP($BI167,Tabela1[#All],8,FALSE)&lt;&gt;0,VLOOKUP($BI167,Tabela1[#All],8,FALSE),""),"")</f>
        <v/>
      </c>
      <c r="BM167" t="str">
        <f ca="1">_xlfn.IFNA(IF(VLOOKUP($BI167,Tabela1[#All],10,FALSE)&lt;&gt;"0",VLOOKUP($BI167,Tabela1[#All],10,FALSE),""),"")</f>
        <v/>
      </c>
      <c r="BN167" t="str">
        <f t="shared" ca="1" si="595"/>
        <v/>
      </c>
      <c r="BO167" t="str">
        <f t="shared" ca="1" si="596"/>
        <v/>
      </c>
      <c r="BP167" t="str">
        <f t="shared" ca="1" si="597"/>
        <v/>
      </c>
      <c r="BQ167" t="str">
        <f t="shared" ca="1" si="598"/>
        <v/>
      </c>
      <c r="BR167" t="str">
        <f t="shared" ca="1" si="599"/>
        <v/>
      </c>
      <c r="BS167" t="str">
        <f t="shared" ca="1" si="600"/>
        <v/>
      </c>
      <c r="BT167" t="str">
        <f t="shared" ca="1" si="601"/>
        <v/>
      </c>
      <c r="BU167" t="str">
        <f t="shared" ca="1" si="556"/>
        <v/>
      </c>
      <c r="BV167" t="str">
        <f t="shared" ca="1" si="602"/>
        <v/>
      </c>
      <c r="BW167" t="str">
        <f t="shared" ca="1" si="602"/>
        <v/>
      </c>
      <c r="BX167" t="str">
        <f t="shared" ca="1" si="602"/>
        <v/>
      </c>
      <c r="BY167" t="str">
        <f ca="1">_xlfn.IFNA(IF(INDEX('Tabela kolorów'!$A$1:$AP$42,MATCH(BV167,'Tabela kolorów'!$A$1:$AP$1,0),MATCH(BW167,'Tabela kolorów'!$A$1:$A$42,0))=1,"+","-"),"")</f>
        <v/>
      </c>
      <c r="BZ167" s="1" t="str">
        <f ca="1">_xlfn.IFNA(IF(INDEX('Tabela kolorów'!$A$1:$AP$42,MATCH(BV167,'Tabela kolorów'!$A$1:$AP$1,0),MATCH(BX167,'Tabela kolorów'!$A$1:$A$42,0))=1,"+","-"),"")</f>
        <v/>
      </c>
      <c r="CA167" s="1" t="str">
        <f ca="1">_xlfn.IFNA(IF(INDEX('Tabela kolorów'!$A$1:$AP$42,MATCH(BW167,'Tabela kolorów'!$A$1:$AP$1,0),MATCH(BX167,'Tabela kolorów'!$A$1:$A$42,0))=1,"+","-"),"")</f>
        <v/>
      </c>
      <c r="CB167" t="str">
        <f t="shared" ca="1" si="557"/>
        <v/>
      </c>
      <c r="CC167" t="str">
        <f t="shared" ca="1" si="603"/>
        <v/>
      </c>
      <c r="CD167" t="str">
        <f t="shared" ca="1" si="604"/>
        <v/>
      </c>
      <c r="DB167">
        <v>15</v>
      </c>
      <c r="DC167" t="str">
        <f t="shared" ca="1" si="590"/>
        <v/>
      </c>
      <c r="DD167" t="str">
        <f ca="1">_xlfn.IFNA(IF(VLOOKUP($DC167,Tabela1[#All],6,FALSE)&lt;&gt;0,VLOOKUP($DC167,Tabela1[#All],6,FALSE),""),"")</f>
        <v/>
      </c>
      <c r="DE167" t="str">
        <f ca="1">_xlfn.IFNA(IF(VLOOKUP($DC167,Tabela1[#All],7,FALSE)&lt;&gt;0,VLOOKUP($DC167,Tabela1[#All],7,FALSE),""),"")</f>
        <v/>
      </c>
      <c r="DF167" t="str">
        <f ca="1">_xlfn.IFNA(IF(VLOOKUP($DC167,Tabela1[#All],8,FALSE)&lt;&gt;0,VLOOKUP($DC167,Tabela1[#All],8,FALSE),""),"")</f>
        <v/>
      </c>
      <c r="DG167" t="str">
        <f ca="1">_xlfn.IFNA(IF(VLOOKUP($DC167,Tabela1[#All],10,FALSE)&lt;&gt;"0",VLOOKUP($DC167,Tabela1[#All],10,FALSE),""),"")</f>
        <v/>
      </c>
      <c r="DH167" t="str">
        <f t="shared" ca="1" si="605"/>
        <v/>
      </c>
      <c r="DI167" t="str">
        <f t="shared" ca="1" si="606"/>
        <v/>
      </c>
      <c r="DJ167" t="str">
        <f t="shared" ca="1" si="607"/>
        <v/>
      </c>
      <c r="DK167" t="str">
        <f t="shared" ca="1" si="608"/>
        <v/>
      </c>
      <c r="DL167" t="str">
        <f t="shared" ca="1" si="609"/>
        <v/>
      </c>
      <c r="DM167" t="str">
        <f t="shared" ca="1" si="610"/>
        <v/>
      </c>
      <c r="DN167" t="str">
        <f t="shared" ca="1" si="611"/>
        <v/>
      </c>
      <c r="DO167" t="str">
        <f t="shared" ca="1" si="581"/>
        <v/>
      </c>
      <c r="DP167" t="str">
        <f t="shared" ca="1" si="612"/>
        <v/>
      </c>
      <c r="DQ167" t="str">
        <f t="shared" ca="1" si="612"/>
        <v/>
      </c>
      <c r="DR167" t="str">
        <f t="shared" ca="1" si="612"/>
        <v/>
      </c>
      <c r="DS167" t="str">
        <f ca="1">_xlfn.IFNA(IF(INDEX('Tabela kolorów'!$A$1:$AP$42,MATCH(DP167,'Tabela kolorów'!$A$1:$AP$1,0),MATCH(DQ167,'Tabela kolorów'!$A$1:$A$42,0))=1,"+","-"),"")</f>
        <v/>
      </c>
      <c r="DT167" s="1" t="str">
        <f ca="1">_xlfn.IFNA(IF(INDEX('Tabela kolorów'!$A$1:$AP$42,MATCH(DP167,'Tabela kolorów'!$A$1:$AP$1,0),MATCH(DR167,'Tabela kolorów'!$A$1:$A$42,0))=1,"+","-"),"")</f>
        <v/>
      </c>
      <c r="DU167" s="1" t="str">
        <f ca="1">_xlfn.IFNA(IF(INDEX('Tabela kolorów'!$A$1:$AP$42,MATCH(DQ167,'Tabela kolorów'!$A$1:$AP$1,0),MATCH(DR167,'Tabela kolorów'!$A$1:$A$42,0))=1,"+","-"),"")</f>
        <v/>
      </c>
      <c r="DV167" t="str">
        <f t="shared" ca="1" si="558"/>
        <v/>
      </c>
      <c r="DW167" t="str">
        <f t="shared" ca="1" si="613"/>
        <v/>
      </c>
      <c r="DX167" t="str">
        <f t="shared" ca="1" si="614"/>
        <v/>
      </c>
      <c r="EV167">
        <v>15</v>
      </c>
      <c r="EW167" t="str">
        <f t="shared" ca="1" si="591"/>
        <v/>
      </c>
      <c r="EX167" t="str">
        <f ca="1">_xlfn.IFNA(IF(VLOOKUP($EW167,Tabela1[#All],6,FALSE)&lt;&gt;0,VLOOKUP($EW167,Tabela1[#All],6,FALSE),""),"")</f>
        <v/>
      </c>
      <c r="EY167" t="str">
        <f ca="1">_xlfn.IFNA(IF(VLOOKUP($EW167,Tabela1[#All],7,FALSE)&lt;&gt;0,VLOOKUP($EW167,Tabela1[#All],7,FALSE),""),"")</f>
        <v/>
      </c>
      <c r="EZ167" t="str">
        <f ca="1">_xlfn.IFNA(IF(VLOOKUP($EW167,Tabela1[#All],8,FALSE)&lt;&gt;0,VLOOKUP($EW167,Tabela1[#All],8,FALSE),""),"")</f>
        <v/>
      </c>
      <c r="FA167" t="str">
        <f ca="1">_xlfn.IFNA(IF(VLOOKUP($EW167,Tabela1[#All],10,FALSE)&lt;&gt;"0",VLOOKUP($EW167,Tabela1[#All],10,FALSE),""),"")</f>
        <v/>
      </c>
      <c r="FB167" t="str">
        <f t="shared" ca="1" si="615"/>
        <v/>
      </c>
      <c r="FC167" t="str">
        <f t="shared" ca="1" si="616"/>
        <v/>
      </c>
      <c r="FD167" t="str">
        <f t="shared" ca="1" si="617"/>
        <v/>
      </c>
      <c r="FE167" t="str">
        <f t="shared" ca="1" si="618"/>
        <v/>
      </c>
      <c r="FF167" t="str">
        <f t="shared" ca="1" si="619"/>
        <v/>
      </c>
      <c r="FG167" t="str">
        <f t="shared" ca="1" si="620"/>
        <v/>
      </c>
      <c r="FH167" t="str">
        <f t="shared" ca="1" si="621"/>
        <v/>
      </c>
      <c r="FI167" t="str">
        <f t="shared" ca="1" si="559"/>
        <v/>
      </c>
      <c r="FJ167" t="str">
        <f t="shared" ca="1" si="622"/>
        <v/>
      </c>
      <c r="FK167" t="str">
        <f t="shared" ca="1" si="622"/>
        <v/>
      </c>
      <c r="FL167" t="str">
        <f t="shared" ca="1" si="622"/>
        <v/>
      </c>
      <c r="FM167" t="str">
        <f ca="1">_xlfn.IFNA(IF(INDEX('Tabela kolorów'!$A$1:$AP$42,MATCH(FJ167,'Tabela kolorów'!$A$1:$AP$1,0),MATCH(FK167,'Tabela kolorów'!$A$1:$A$42,0))=1,"+","-"),"")</f>
        <v/>
      </c>
      <c r="FN167" s="1" t="str">
        <f ca="1">_xlfn.IFNA(IF(INDEX('Tabela kolorów'!$A$1:$AP$42,MATCH(FJ167,'Tabela kolorów'!$A$1:$AP$1,0),MATCH(FL167,'Tabela kolorów'!$A$1:$A$42,0))=1,"+","-"),"")</f>
        <v/>
      </c>
      <c r="FO167" s="1" t="str">
        <f ca="1">_xlfn.IFNA(IF(INDEX('Tabela kolorów'!$A$1:$AP$42,MATCH(FK167,'Tabela kolorów'!$A$1:$AP$1,0),MATCH(FL167,'Tabela kolorów'!$A$1:$A$42,0))=1,"+","-"),"")</f>
        <v/>
      </c>
      <c r="FP167" t="str">
        <f t="shared" ca="1" si="575"/>
        <v/>
      </c>
      <c r="FQ167" t="str">
        <f t="shared" ca="1" si="623"/>
        <v/>
      </c>
      <c r="FR167" t="str">
        <f t="shared" ca="1" si="624"/>
        <v/>
      </c>
      <c r="GP167">
        <v>15</v>
      </c>
      <c r="GQ167" t="str">
        <f t="shared" ca="1" si="592"/>
        <v/>
      </c>
      <c r="GR167" t="str">
        <f ca="1">_xlfn.IFNA(IF(VLOOKUP($GQ167,Tabela1[#All],6,FALSE)&lt;&gt;0,VLOOKUP($GQ167,Tabela1[#All],6,FALSE),""),"")</f>
        <v/>
      </c>
      <c r="GS167" t="str">
        <f ca="1">_xlfn.IFNA(IF(VLOOKUP($GQ167,Tabela1[#All],7,FALSE)&lt;&gt;0,VLOOKUP($GQ167,Tabela1[#All],7,FALSE),""),"")</f>
        <v/>
      </c>
      <c r="GT167" t="str">
        <f ca="1">_xlfn.IFNA(IF(VLOOKUP($GQ167,Tabela1[#All],8,FALSE)&lt;&gt;0,VLOOKUP($GQ167,Tabela1[#All],8,FALSE),""),"")</f>
        <v/>
      </c>
      <c r="GU167" t="str">
        <f ca="1">_xlfn.IFNA(IF(VLOOKUP($GQ167,Tabela1[#All],10,FALSE)&lt;&gt;"0",VLOOKUP($GQ167,Tabela1[#All],10,FALSE),""),"")</f>
        <v/>
      </c>
      <c r="GV167" t="str">
        <f t="shared" ca="1" si="625"/>
        <v/>
      </c>
      <c r="GW167" t="str">
        <f t="shared" ca="1" si="626"/>
        <v/>
      </c>
      <c r="GX167" t="str">
        <f t="shared" ca="1" si="627"/>
        <v/>
      </c>
      <c r="GY167" t="str">
        <f t="shared" ca="1" si="628"/>
        <v/>
      </c>
      <c r="GZ167" t="str">
        <f t="shared" ca="1" si="629"/>
        <v/>
      </c>
      <c r="HA167" t="str">
        <f t="shared" ca="1" si="630"/>
        <v/>
      </c>
      <c r="HB167" t="str">
        <f t="shared" ca="1" si="631"/>
        <v/>
      </c>
      <c r="HC167" t="str">
        <f t="shared" ca="1" si="560"/>
        <v/>
      </c>
      <c r="HD167" t="str">
        <f t="shared" ca="1" si="632"/>
        <v/>
      </c>
      <c r="HE167" t="str">
        <f t="shared" ca="1" si="632"/>
        <v/>
      </c>
      <c r="HF167" t="str">
        <f t="shared" ca="1" si="632"/>
        <v/>
      </c>
      <c r="HG167" t="str">
        <f ca="1">_xlfn.IFNA(IF(INDEX('Tabela kolorów'!$A$1:$AP$42,MATCH(HD167,'Tabela kolorów'!$A$1:$AP$1,0),MATCH(HE167,'Tabela kolorów'!$A$1:$A$42,0))=1,"+","-"),"")</f>
        <v/>
      </c>
      <c r="HH167" s="1" t="str">
        <f ca="1">_xlfn.IFNA(IF(INDEX('Tabela kolorów'!$A$1:$AP$42,MATCH(HD167,'Tabela kolorów'!$A$1:$AP$1,0),MATCH(HF167,'Tabela kolorów'!$A$1:$A$42,0))=1,"+","-"),"")</f>
        <v/>
      </c>
      <c r="HI167" s="1" t="str">
        <f ca="1">_xlfn.IFNA(IF(INDEX('Tabela kolorów'!$A$1:$AP$42,MATCH(HE167,'Tabela kolorów'!$A$1:$AP$1,0),MATCH(HF167,'Tabela kolorów'!$A$1:$A$42,0))=1,"+","-"),"")</f>
        <v/>
      </c>
      <c r="HJ167" t="str">
        <f t="shared" ca="1" si="576"/>
        <v/>
      </c>
      <c r="HK167" t="str">
        <f t="shared" ca="1" si="633"/>
        <v/>
      </c>
      <c r="HL167" t="str">
        <f t="shared" ca="1" si="634"/>
        <v/>
      </c>
      <c r="IJ167">
        <v>15</v>
      </c>
      <c r="IK167" t="str">
        <f t="shared" ca="1" si="593"/>
        <v/>
      </c>
      <c r="IL167" t="str">
        <f ca="1">_xlfn.IFNA(IF(VLOOKUP($IK167,Tabela1[#All],6,FALSE)&lt;&gt;0,VLOOKUP($IK167,Tabela1[#All],6,FALSE),""),"")</f>
        <v/>
      </c>
      <c r="IM167" t="str">
        <f ca="1">_xlfn.IFNA(IF(VLOOKUP($IK167,Tabela1[#All],7,FALSE)&lt;&gt;0,VLOOKUP($IK167,Tabela1[#All],7,FALSE),""),"")</f>
        <v/>
      </c>
      <c r="IN167" t="str">
        <f ca="1">_xlfn.IFNA(IF(VLOOKUP($IK167,Tabela1[#All],8,FALSE)&lt;&gt;0,VLOOKUP($IK167,Tabela1[#All],8,FALSE),""),"")</f>
        <v/>
      </c>
      <c r="IO167" t="str">
        <f ca="1">_xlfn.IFNA(IF(VLOOKUP($IK167,Tabela1[#All],10,FALSE)&lt;&gt;"0",VLOOKUP($IK167,Tabela1[#All],10,FALSE),""),"")</f>
        <v/>
      </c>
      <c r="IP167" t="str">
        <f t="shared" ca="1" si="635"/>
        <v/>
      </c>
      <c r="IQ167" t="str">
        <f t="shared" ca="1" si="636"/>
        <v/>
      </c>
      <c r="IR167" t="str">
        <f t="shared" ca="1" si="637"/>
        <v/>
      </c>
      <c r="IS167" t="str">
        <f t="shared" ca="1" si="638"/>
        <v/>
      </c>
      <c r="IT167" t="str">
        <f t="shared" ca="1" si="639"/>
        <v/>
      </c>
      <c r="IU167" t="str">
        <f t="shared" ca="1" si="640"/>
        <v/>
      </c>
      <c r="IV167" t="str">
        <f t="shared" ca="1" si="641"/>
        <v/>
      </c>
      <c r="IW167" t="str">
        <f t="shared" ca="1" si="561"/>
        <v/>
      </c>
      <c r="IX167" t="str">
        <f t="shared" ca="1" si="642"/>
        <v/>
      </c>
      <c r="IY167" t="str">
        <f t="shared" ca="1" si="642"/>
        <v/>
      </c>
      <c r="IZ167" t="str">
        <f t="shared" ca="1" si="642"/>
        <v/>
      </c>
      <c r="JA167" t="str">
        <f ca="1">_xlfn.IFNA(IF(INDEX('Tabela kolorów'!$A$1:$AP$42,MATCH(IX167,'Tabela kolorów'!$A$1:$AP$1,0),MATCH(IY167,'Tabela kolorów'!$A$1:$A$42,0))=1,"+","-"),"")</f>
        <v/>
      </c>
      <c r="JB167" s="1" t="str">
        <f ca="1">_xlfn.IFNA(IF(INDEX('Tabela kolorów'!$A$1:$AP$42,MATCH(IX167,'Tabela kolorów'!$A$1:$AP$1,0),MATCH(IZ167,'Tabela kolorów'!$A$1:$A$42,0))=1,"+","-"),"")</f>
        <v/>
      </c>
      <c r="JC167" s="1" t="str">
        <f ca="1">_xlfn.IFNA(IF(INDEX('Tabela kolorów'!$A$1:$AP$42,MATCH(IY167,'Tabela kolorów'!$A$1:$AP$1,0),MATCH(IZ167,'Tabela kolorów'!$A$1:$A$42,0))=1,"+","-"),"")</f>
        <v/>
      </c>
      <c r="JD167" t="str">
        <f t="shared" ca="1" si="577"/>
        <v/>
      </c>
      <c r="JE167" t="str">
        <f t="shared" ca="1" si="643"/>
        <v/>
      </c>
      <c r="JF167" t="str">
        <f t="shared" ca="1" si="644"/>
        <v/>
      </c>
      <c r="KD167">
        <v>15</v>
      </c>
      <c r="KE167" t="str">
        <f t="shared" ca="1" si="594"/>
        <v/>
      </c>
      <c r="KF167" t="str">
        <f ca="1">_xlfn.IFNA(IF(VLOOKUP($KE167,Tabela1[#All],6,FALSE)&lt;&gt;0,VLOOKUP($KE167,Tabela1[#All],6,FALSE),""),"")</f>
        <v/>
      </c>
      <c r="KG167" t="str">
        <f ca="1">_xlfn.IFNA(IF(VLOOKUP($KE167,Tabela1[#All],7,FALSE)&lt;&gt;0,VLOOKUP($KE167,Tabela1[#All],7,FALSE),""),"")</f>
        <v/>
      </c>
      <c r="KH167" t="str">
        <f ca="1">_xlfn.IFNA(IF(VLOOKUP($KE167,Tabela1[#All],8,FALSE)&lt;&gt;0,VLOOKUP($KE167,Tabela1[#All],8,FALSE),""),"")</f>
        <v/>
      </c>
      <c r="KI167" t="str">
        <f ca="1">_xlfn.IFNA(IF(VLOOKUP($KE167,Tabela1[#All],10,FALSE)&lt;&gt;"0",VLOOKUP($KE167,Tabela1[#All],10,FALSE),""),"")</f>
        <v/>
      </c>
      <c r="KJ167" t="str">
        <f t="shared" ref="KJ167:KJ172" ca="1" si="652">IF($IK167&lt;&gt;"",$IL$2,"")</f>
        <v/>
      </c>
      <c r="KK167" t="str">
        <f t="shared" ref="KK167:KK172" ca="1" si="653">IF($IK167&lt;&gt;"",$IM$2,"")</f>
        <v/>
      </c>
      <c r="KL167" t="str">
        <f t="shared" ref="KL167:KL172" ca="1" si="654">IF($IK167&lt;&gt;"",$IN$2,"")</f>
        <v/>
      </c>
      <c r="KM167" t="str">
        <f t="shared" ca="1" si="645"/>
        <v/>
      </c>
      <c r="KN167" t="str">
        <f t="shared" ca="1" si="646"/>
        <v/>
      </c>
      <c r="KO167" t="str">
        <f t="shared" ca="1" si="647"/>
        <v/>
      </c>
      <c r="KP167" t="str">
        <f t="shared" ca="1" si="648"/>
        <v/>
      </c>
      <c r="KQ167" t="str">
        <f t="shared" ca="1" si="565"/>
        <v/>
      </c>
      <c r="KR167" t="str">
        <f t="shared" ca="1" si="649"/>
        <v/>
      </c>
      <c r="KS167" t="str">
        <f t="shared" ca="1" si="649"/>
        <v/>
      </c>
      <c r="KT167" t="str">
        <f t="shared" ca="1" si="649"/>
        <v/>
      </c>
      <c r="KU167" t="str">
        <f ca="1">_xlfn.IFNA(IF(INDEX('Tabela kolorów'!$A$1:$AP$42,MATCH(KR167,'Tabela kolorów'!$A$1:$AP$1,0),MATCH(KS167,'Tabela kolorów'!$A$1:$A$42,0))=1,"+","-"),"")</f>
        <v/>
      </c>
      <c r="KV167" s="1" t="str">
        <f ca="1">_xlfn.IFNA(IF(INDEX('Tabela kolorów'!$A$1:$AP$42,MATCH(KR167,'Tabela kolorów'!$A$1:$AP$1,0),MATCH(KT167,'Tabela kolorów'!$A$1:$A$42,0))=1,"+","-"),"")</f>
        <v/>
      </c>
      <c r="KW167" s="1" t="str">
        <f ca="1">_xlfn.IFNA(IF(INDEX('Tabela kolorów'!$A$1:$AP$42,MATCH(KS167,'Tabela kolorów'!$A$1:$AP$1,0),MATCH(KT167,'Tabela kolorów'!$A$1:$A$42,0))=1,"+","-"),"")</f>
        <v/>
      </c>
      <c r="KX167" t="str">
        <f t="shared" ca="1" si="580"/>
        <v/>
      </c>
      <c r="KY167" t="str">
        <f t="shared" ca="1" si="650"/>
        <v/>
      </c>
      <c r="KZ167" t="str">
        <f t="shared" ca="1" si="651"/>
        <v/>
      </c>
    </row>
    <row r="168" spans="12:312" x14ac:dyDescent="0.3">
      <c r="L168" s="679">
        <v>14</v>
      </c>
      <c r="N168" s="672" t="str">
        <f>_xlfn.IFNA(IF(VLOOKUP($M168,Tabela1[#All],6,FALSE)&lt;&gt;0,VLOOKUP($M168,Tabela1[#All],6,FALSE),""),"")</f>
        <v/>
      </c>
      <c r="O168" s="672" t="str">
        <f>_xlfn.IFNA(IF(VLOOKUP($M168,Tabela1[#All],7,FALSE)&lt;&gt;0,VLOOKUP($M168,Tabela1[#All],7,FALSE),""),"")</f>
        <v/>
      </c>
      <c r="P168" s="672" t="str">
        <f>_xlfn.IFNA(IF(VLOOKUP($M168,Tabela1[#All],8,FALSE)&lt;&gt;0,VLOOKUP($M168,Tabela1[#All],8,FALSE),""),"")</f>
        <v/>
      </c>
      <c r="Q168" s="684" t="str">
        <f>_xlfn.IFNA(IF(VLOOKUP($M168,Tabela1[#All],10,FALSE)&lt;&gt;"0",VLOOKUP($M168,Tabela1[#All],10,FALSE),""),"")</f>
        <v/>
      </c>
      <c r="R168" s="686" t="str">
        <f t="shared" si="566"/>
        <v/>
      </c>
      <c r="S168" s="672" t="str">
        <f t="shared" si="567"/>
        <v/>
      </c>
      <c r="T168" s="672" t="str">
        <f t="shared" si="568"/>
        <v/>
      </c>
      <c r="U168" s="672" t="str">
        <f t="shared" si="569"/>
        <v/>
      </c>
      <c r="V168" s="672" t="str">
        <f t="shared" si="570"/>
        <v/>
      </c>
      <c r="W168" s="672" t="str">
        <f t="shared" si="571"/>
        <v/>
      </c>
      <c r="X168" s="687" t="str">
        <f t="shared" ref="X168:X170" si="655">IF(M168&lt;&gt;"",IF(R168&lt;&gt;"",1,0)+IF(S168&lt;&gt;"",1,0)+IF(T168&lt;&gt;"",1,0)+IF(U168&lt;&gt;"",1,0)+IF(V168&lt;&gt;"",1,0)+IF(W168&lt;&gt;"",1,0),"")</f>
        <v/>
      </c>
      <c r="Y168" s="686" t="str">
        <f t="shared" si="578"/>
        <v/>
      </c>
      <c r="Z168" s="672" t="str">
        <f t="shared" si="588"/>
        <v/>
      </c>
      <c r="AA168" s="672" t="str">
        <f t="shared" si="588"/>
        <v/>
      </c>
      <c r="AB168" s="679" t="str">
        <f t="shared" si="588"/>
        <v/>
      </c>
      <c r="AC168" s="685" t="str">
        <f>_xlfn.IFNA(IF(INDEX('Tabela kolorów'!$A$1:$AP$42,MATCH(Z168,'Tabela kolorów'!$A$1:$AP$1,0),MATCH(AA168,'Tabela kolorów'!$A$1:$A$42,0))=1,"+","-"),"")</f>
        <v/>
      </c>
      <c r="AD168" s="10" t="str">
        <f>_xlfn.IFNA(IF(INDEX('Tabela kolorów'!$A$1:$AP$42,MATCH(Z168,'Tabela kolorów'!$A$1:$AP$1,0),MATCH(AB168,'Tabela kolorów'!$A$1:$A$42,0))=1,"+","-"),"")</f>
        <v/>
      </c>
      <c r="AE168" s="10" t="str">
        <f>_xlfn.IFNA(IF(INDEX('Tabela kolorów'!$A$1:$AP$42,MATCH(AA168,'Tabela kolorów'!$A$1:$AP$1,0),MATCH(AB168,'Tabela kolorów'!$A$1:$A$42,0))=1,"+","-"),"")</f>
        <v/>
      </c>
      <c r="AF168" s="679" t="str">
        <f t="shared" si="579"/>
        <v/>
      </c>
      <c r="AG168" s="688" t="str">
        <f t="shared" ref="AG168:AG174" si="656">IF(AF168="Dopasowane",IF(IF(Q168="Tak",1,0)+IF($Q$2="Tak",1,0)&lt;=1,"Dopasowane","Nie dopasowane"),"")</f>
        <v/>
      </c>
      <c r="AH168" s="701" t="str">
        <f t="shared" ref="AH168:AH170" si="657">IF(AG168="Dopasowane",M168,"")</f>
        <v/>
      </c>
      <c r="AO168" s="672" t="str">
        <f>TRIM(MID(SUBSTITUTE($AL171,";",REPT(" ",LEN($AL171))),AB$7*LEN($AL171)+1,LEN($AL171)))</f>
        <v/>
      </c>
      <c r="AP168" s="672" t="str">
        <f>_xlfn.IFNA(IF(INDEX('Tabela kolorów'!$A$1:$AP$42,MATCH(AM171,'Tabela kolorów'!$A$1:$AP$1,0),MATCH(AN171,'Tabela kolorów'!$A$1:$A$42,0))=1,"+","-"),"")</f>
        <v/>
      </c>
      <c r="AQ168" s="672" t="str">
        <f>_xlfn.IFNA(IF(INDEX('Tabela kolorów'!$A$1:$AP$42,MATCH(AM171,'Tabela kolorów'!$A$1:$AP$1,0),MATCH(AO168,'Tabela kolorów'!$A$1:$A$42,0))=1,"+","-"),"")</f>
        <v/>
      </c>
      <c r="AR168" s="672" t="str">
        <f>_xlfn.IFNA(IF(INDEX('Tabela kolorów'!$A$1:$AP$42,MATCH(AN171,'Tabela kolorów'!$A$1:$AP$1,0),MATCH(AO168,'Tabela kolorów'!$A$1:$A$42,0))=1,"+","-"),"")</f>
        <v/>
      </c>
      <c r="AS168" s="672" t="str">
        <f>IF(AL171&lt;&gt;"",IF(AND(OR(AP168="+",AP168=""),OR(AQ168="+",AQ168=""),OR(AR168="+",AR168="")),"Dopasowane","Nie dopasowane"),"")</f>
        <v/>
      </c>
      <c r="AT168" s="672" t="str">
        <f>IF(AL171&lt;&gt;"",IF(IF(V171="Tak",1,0)+IF($Q$2="Tak",1,0)&lt;=1,"Dopasowane","Nie dopasowane"),"")</f>
        <v/>
      </c>
      <c r="BG168" s="392"/>
      <c r="BH168">
        <v>16</v>
      </c>
      <c r="BI168" t="str">
        <f t="shared" ca="1" si="589"/>
        <v/>
      </c>
      <c r="BJ168" t="str">
        <f ca="1">_xlfn.IFNA(IF(VLOOKUP($BI168,Tabela1[#All],6,FALSE)&lt;&gt;0,VLOOKUP($BI168,Tabela1[#All],6,FALSE),""),"")</f>
        <v/>
      </c>
      <c r="BK168" t="str">
        <f ca="1">_xlfn.IFNA(IF(VLOOKUP($BI168,Tabela1[#All],7,FALSE)&lt;&gt;0,VLOOKUP($BI168,Tabela1[#All],7,FALSE),""),"")</f>
        <v/>
      </c>
      <c r="BL168" t="str">
        <f ca="1">_xlfn.IFNA(IF(VLOOKUP($BI168,Tabela1[#All],8,FALSE)&lt;&gt;0,VLOOKUP($BI168,Tabela1[#All],8,FALSE),""),"")</f>
        <v/>
      </c>
      <c r="BM168" t="str">
        <f ca="1">_xlfn.IFNA(IF(VLOOKUP($BI168,Tabela1[#All],10,FALSE)&lt;&gt;"0",VLOOKUP($BI168,Tabela1[#All],10,FALSE),""),"")</f>
        <v/>
      </c>
      <c r="BN168" t="str">
        <f t="shared" ca="1" si="595"/>
        <v/>
      </c>
      <c r="BO168" t="str">
        <f t="shared" ca="1" si="596"/>
        <v/>
      </c>
      <c r="BP168" t="str">
        <f t="shared" ca="1" si="597"/>
        <v/>
      </c>
      <c r="BQ168" t="str">
        <f t="shared" ca="1" si="598"/>
        <v/>
      </c>
      <c r="BR168" t="str">
        <f t="shared" ca="1" si="599"/>
        <v/>
      </c>
      <c r="BS168" t="str">
        <f t="shared" ca="1" si="600"/>
        <v/>
      </c>
      <c r="BT168" t="str">
        <f t="shared" ca="1" si="601"/>
        <v/>
      </c>
      <c r="BU168" t="str">
        <f t="shared" ca="1" si="556"/>
        <v/>
      </c>
      <c r="BV168" t="str">
        <f t="shared" ca="1" si="602"/>
        <v/>
      </c>
      <c r="BW168" t="str">
        <f t="shared" ca="1" si="602"/>
        <v/>
      </c>
      <c r="BX168" t="str">
        <f t="shared" ca="1" si="602"/>
        <v/>
      </c>
      <c r="BY168" t="str">
        <f ca="1">_xlfn.IFNA(IF(INDEX('Tabela kolorów'!$A$1:$AP$42,MATCH(BV168,'Tabela kolorów'!$A$1:$AP$1,0),MATCH(BW168,'Tabela kolorów'!$A$1:$A$42,0))=1,"+","-"),"")</f>
        <v/>
      </c>
      <c r="BZ168" s="1" t="str">
        <f ca="1">_xlfn.IFNA(IF(INDEX('Tabela kolorów'!$A$1:$AP$42,MATCH(BV168,'Tabela kolorów'!$A$1:$AP$1,0),MATCH(BX168,'Tabela kolorów'!$A$1:$A$42,0))=1,"+","-"),"")</f>
        <v/>
      </c>
      <c r="CA168" s="1" t="str">
        <f ca="1">_xlfn.IFNA(IF(INDEX('Tabela kolorów'!$A$1:$AP$42,MATCH(BW168,'Tabela kolorów'!$A$1:$AP$1,0),MATCH(BX168,'Tabela kolorów'!$A$1:$A$42,0))=1,"+","-"),"")</f>
        <v/>
      </c>
      <c r="CB168" t="str">
        <f t="shared" ca="1" si="557"/>
        <v/>
      </c>
      <c r="CC168" t="str">
        <f t="shared" ca="1" si="603"/>
        <v/>
      </c>
      <c r="CD168" t="str">
        <f t="shared" ca="1" si="604"/>
        <v/>
      </c>
      <c r="DB168">
        <v>16</v>
      </c>
      <c r="DC168" t="str">
        <f t="shared" ca="1" si="590"/>
        <v/>
      </c>
      <c r="DD168" t="str">
        <f ca="1">_xlfn.IFNA(IF(VLOOKUP($DC168,Tabela1[#All],6,FALSE)&lt;&gt;0,VLOOKUP($DC168,Tabela1[#All],6,FALSE),""),"")</f>
        <v/>
      </c>
      <c r="DE168" t="str">
        <f ca="1">_xlfn.IFNA(IF(VLOOKUP($DC168,Tabela1[#All],7,FALSE)&lt;&gt;0,VLOOKUP($DC168,Tabela1[#All],7,FALSE),""),"")</f>
        <v/>
      </c>
      <c r="DF168" t="str">
        <f ca="1">_xlfn.IFNA(IF(VLOOKUP($DC168,Tabela1[#All],8,FALSE)&lt;&gt;0,VLOOKUP($DC168,Tabela1[#All],8,FALSE),""),"")</f>
        <v/>
      </c>
      <c r="DG168" t="str">
        <f ca="1">_xlfn.IFNA(IF(VLOOKUP($DC168,Tabela1[#All],10,FALSE)&lt;&gt;"0",VLOOKUP($DC168,Tabela1[#All],10,FALSE),""),"")</f>
        <v/>
      </c>
      <c r="DH168" t="str">
        <f t="shared" ca="1" si="605"/>
        <v/>
      </c>
      <c r="DI168" t="str">
        <f t="shared" ca="1" si="606"/>
        <v/>
      </c>
      <c r="DJ168" t="str">
        <f t="shared" ca="1" si="607"/>
        <v/>
      </c>
      <c r="DK168" t="str">
        <f t="shared" ca="1" si="608"/>
        <v/>
      </c>
      <c r="DL168" t="str">
        <f t="shared" ca="1" si="609"/>
        <v/>
      </c>
      <c r="DM168" t="str">
        <f t="shared" ca="1" si="610"/>
        <v/>
      </c>
      <c r="DN168" t="str">
        <f t="shared" ca="1" si="611"/>
        <v/>
      </c>
      <c r="DO168" t="str">
        <f t="shared" ca="1" si="581"/>
        <v/>
      </c>
      <c r="DP168" t="str">
        <f t="shared" ca="1" si="612"/>
        <v/>
      </c>
      <c r="DQ168" t="str">
        <f t="shared" ca="1" si="612"/>
        <v/>
      </c>
      <c r="DR168" t="str">
        <f t="shared" ca="1" si="612"/>
        <v/>
      </c>
      <c r="DS168" t="str">
        <f ca="1">_xlfn.IFNA(IF(INDEX('Tabela kolorów'!$A$1:$AP$42,MATCH(DP168,'Tabela kolorów'!$A$1:$AP$1,0),MATCH(DQ168,'Tabela kolorów'!$A$1:$A$42,0))=1,"+","-"),"")</f>
        <v/>
      </c>
      <c r="DT168" s="1" t="str">
        <f ca="1">_xlfn.IFNA(IF(INDEX('Tabela kolorów'!$A$1:$AP$42,MATCH(DP168,'Tabela kolorów'!$A$1:$AP$1,0),MATCH(DR168,'Tabela kolorów'!$A$1:$A$42,0))=1,"+","-"),"")</f>
        <v/>
      </c>
      <c r="DU168" s="1" t="str">
        <f ca="1">_xlfn.IFNA(IF(INDEX('Tabela kolorów'!$A$1:$AP$42,MATCH(DQ168,'Tabela kolorów'!$A$1:$AP$1,0),MATCH(DR168,'Tabela kolorów'!$A$1:$A$42,0))=1,"+","-"),"")</f>
        <v/>
      </c>
      <c r="DV168" t="str">
        <f t="shared" ca="1" si="558"/>
        <v/>
      </c>
      <c r="DW168" t="str">
        <f t="shared" ca="1" si="613"/>
        <v/>
      </c>
      <c r="DX168" t="str">
        <f t="shared" ca="1" si="614"/>
        <v/>
      </c>
      <c r="EV168">
        <v>16</v>
      </c>
      <c r="EW168" t="str">
        <f t="shared" ca="1" si="591"/>
        <v/>
      </c>
      <c r="EX168" t="str">
        <f ca="1">_xlfn.IFNA(IF(VLOOKUP($EW168,Tabela1[#All],6,FALSE)&lt;&gt;0,VLOOKUP($EW168,Tabela1[#All],6,FALSE),""),"")</f>
        <v/>
      </c>
      <c r="EY168" t="str">
        <f ca="1">_xlfn.IFNA(IF(VLOOKUP($EW168,Tabela1[#All],7,FALSE)&lt;&gt;0,VLOOKUP($EW168,Tabela1[#All],7,FALSE),""),"")</f>
        <v/>
      </c>
      <c r="EZ168" t="str">
        <f ca="1">_xlfn.IFNA(IF(VLOOKUP($EW168,Tabela1[#All],8,FALSE)&lt;&gt;0,VLOOKUP($EW168,Tabela1[#All],8,FALSE),""),"")</f>
        <v/>
      </c>
      <c r="FA168" t="str">
        <f ca="1">_xlfn.IFNA(IF(VLOOKUP($EW168,Tabela1[#All],10,FALSE)&lt;&gt;"0",VLOOKUP($EW168,Tabela1[#All],10,FALSE),""),"")</f>
        <v/>
      </c>
      <c r="FB168" t="str">
        <f t="shared" ca="1" si="615"/>
        <v/>
      </c>
      <c r="FC168" t="str">
        <f t="shared" ca="1" si="616"/>
        <v/>
      </c>
      <c r="FD168" t="str">
        <f t="shared" ca="1" si="617"/>
        <v/>
      </c>
      <c r="FE168" t="str">
        <f t="shared" ca="1" si="618"/>
        <v/>
      </c>
      <c r="FF168" t="str">
        <f t="shared" ca="1" si="619"/>
        <v/>
      </c>
      <c r="FG168" t="str">
        <f t="shared" ca="1" si="620"/>
        <v/>
      </c>
      <c r="FH168" t="str">
        <f t="shared" ca="1" si="621"/>
        <v/>
      </c>
      <c r="FI168" t="str">
        <f t="shared" ca="1" si="559"/>
        <v/>
      </c>
      <c r="FJ168" t="str">
        <f t="shared" ca="1" si="622"/>
        <v/>
      </c>
      <c r="FK168" t="str">
        <f t="shared" ca="1" si="622"/>
        <v/>
      </c>
      <c r="FL168" t="str">
        <f t="shared" ca="1" si="622"/>
        <v/>
      </c>
      <c r="FM168" t="str">
        <f ca="1">_xlfn.IFNA(IF(INDEX('Tabela kolorów'!$A$1:$AP$42,MATCH(FJ168,'Tabela kolorów'!$A$1:$AP$1,0),MATCH(FK168,'Tabela kolorów'!$A$1:$A$42,0))=1,"+","-"),"")</f>
        <v/>
      </c>
      <c r="FN168" s="1" t="str">
        <f ca="1">_xlfn.IFNA(IF(INDEX('Tabela kolorów'!$A$1:$AP$42,MATCH(FJ168,'Tabela kolorów'!$A$1:$AP$1,0),MATCH(FL168,'Tabela kolorów'!$A$1:$A$42,0))=1,"+","-"),"")</f>
        <v/>
      </c>
      <c r="FO168" s="1" t="str">
        <f ca="1">_xlfn.IFNA(IF(INDEX('Tabela kolorów'!$A$1:$AP$42,MATCH(FK168,'Tabela kolorów'!$A$1:$AP$1,0),MATCH(FL168,'Tabela kolorów'!$A$1:$A$42,0))=1,"+","-"),"")</f>
        <v/>
      </c>
      <c r="FP168" t="str">
        <f t="shared" ca="1" si="575"/>
        <v/>
      </c>
      <c r="FQ168" t="str">
        <f t="shared" ca="1" si="623"/>
        <v/>
      </c>
      <c r="FR168" t="str">
        <f t="shared" ca="1" si="624"/>
        <v/>
      </c>
      <c r="GP168">
        <v>16</v>
      </c>
      <c r="GQ168" t="str">
        <f t="shared" ca="1" si="592"/>
        <v/>
      </c>
      <c r="GR168" t="str">
        <f ca="1">_xlfn.IFNA(IF(VLOOKUP($GQ168,Tabela1[#All],6,FALSE)&lt;&gt;0,VLOOKUP($GQ168,Tabela1[#All],6,FALSE),""),"")</f>
        <v/>
      </c>
      <c r="GS168" t="str">
        <f ca="1">_xlfn.IFNA(IF(VLOOKUP($GQ168,Tabela1[#All],7,FALSE)&lt;&gt;0,VLOOKUP($GQ168,Tabela1[#All],7,FALSE),""),"")</f>
        <v/>
      </c>
      <c r="GT168" t="str">
        <f ca="1">_xlfn.IFNA(IF(VLOOKUP($GQ168,Tabela1[#All],8,FALSE)&lt;&gt;0,VLOOKUP($GQ168,Tabela1[#All],8,FALSE),""),"")</f>
        <v/>
      </c>
      <c r="GU168" t="str">
        <f ca="1">_xlfn.IFNA(IF(VLOOKUP($GQ168,Tabela1[#All],10,FALSE)&lt;&gt;"0",VLOOKUP($GQ168,Tabela1[#All],10,FALSE),""),"")</f>
        <v/>
      </c>
      <c r="GV168" t="str">
        <f t="shared" ca="1" si="625"/>
        <v/>
      </c>
      <c r="GW168" t="str">
        <f t="shared" ca="1" si="626"/>
        <v/>
      </c>
      <c r="GX168" t="str">
        <f t="shared" ca="1" si="627"/>
        <v/>
      </c>
      <c r="GY168" t="str">
        <f t="shared" ca="1" si="628"/>
        <v/>
      </c>
      <c r="GZ168" t="str">
        <f t="shared" ca="1" si="629"/>
        <v/>
      </c>
      <c r="HA168" t="str">
        <f t="shared" ca="1" si="630"/>
        <v/>
      </c>
      <c r="HB168" t="str">
        <f t="shared" ca="1" si="631"/>
        <v/>
      </c>
      <c r="HC168" t="str">
        <f t="shared" ca="1" si="560"/>
        <v/>
      </c>
      <c r="HD168" t="str">
        <f t="shared" ca="1" si="632"/>
        <v/>
      </c>
      <c r="HE168" t="str">
        <f t="shared" ca="1" si="632"/>
        <v/>
      </c>
      <c r="HF168" t="str">
        <f t="shared" ca="1" si="632"/>
        <v/>
      </c>
      <c r="HG168" t="str">
        <f ca="1">_xlfn.IFNA(IF(INDEX('Tabela kolorów'!$A$1:$AP$42,MATCH(HD168,'Tabela kolorów'!$A$1:$AP$1,0),MATCH(HE168,'Tabela kolorów'!$A$1:$A$42,0))=1,"+","-"),"")</f>
        <v/>
      </c>
      <c r="HH168" s="1" t="str">
        <f ca="1">_xlfn.IFNA(IF(INDEX('Tabela kolorów'!$A$1:$AP$42,MATCH(HD168,'Tabela kolorów'!$A$1:$AP$1,0),MATCH(HF168,'Tabela kolorów'!$A$1:$A$42,0))=1,"+","-"),"")</f>
        <v/>
      </c>
      <c r="HI168" s="1" t="str">
        <f ca="1">_xlfn.IFNA(IF(INDEX('Tabela kolorów'!$A$1:$AP$42,MATCH(HE168,'Tabela kolorów'!$A$1:$AP$1,0),MATCH(HF168,'Tabela kolorów'!$A$1:$A$42,0))=1,"+","-"),"")</f>
        <v/>
      </c>
      <c r="HJ168" t="str">
        <f t="shared" ca="1" si="576"/>
        <v/>
      </c>
      <c r="HK168" t="str">
        <f t="shared" ca="1" si="633"/>
        <v/>
      </c>
      <c r="HL168" t="str">
        <f t="shared" ca="1" si="634"/>
        <v/>
      </c>
      <c r="IJ168">
        <v>16</v>
      </c>
      <c r="IK168" t="str">
        <f t="shared" ca="1" si="593"/>
        <v/>
      </c>
      <c r="IL168" t="str">
        <f ca="1">_xlfn.IFNA(IF(VLOOKUP($IK168,Tabela1[#All],6,FALSE)&lt;&gt;0,VLOOKUP($IK168,Tabela1[#All],6,FALSE),""),"")</f>
        <v/>
      </c>
      <c r="IM168" t="str">
        <f ca="1">_xlfn.IFNA(IF(VLOOKUP($IK168,Tabela1[#All],7,FALSE)&lt;&gt;0,VLOOKUP($IK168,Tabela1[#All],7,FALSE),""),"")</f>
        <v/>
      </c>
      <c r="IN168" t="str">
        <f ca="1">_xlfn.IFNA(IF(VLOOKUP($IK168,Tabela1[#All],8,FALSE)&lt;&gt;0,VLOOKUP($IK168,Tabela1[#All],8,FALSE),""),"")</f>
        <v/>
      </c>
      <c r="IO168" t="str">
        <f ca="1">_xlfn.IFNA(IF(VLOOKUP($IK168,Tabela1[#All],10,FALSE)&lt;&gt;"0",VLOOKUP($IK168,Tabela1[#All],10,FALSE),""),"")</f>
        <v/>
      </c>
      <c r="IP168" t="str">
        <f t="shared" ca="1" si="635"/>
        <v/>
      </c>
      <c r="IQ168" t="str">
        <f t="shared" ca="1" si="636"/>
        <v/>
      </c>
      <c r="IR168" t="str">
        <f t="shared" ca="1" si="637"/>
        <v/>
      </c>
      <c r="IS168" t="str">
        <f t="shared" ca="1" si="638"/>
        <v/>
      </c>
      <c r="IT168" t="str">
        <f t="shared" ca="1" si="639"/>
        <v/>
      </c>
      <c r="IU168" t="str">
        <f t="shared" ca="1" si="640"/>
        <v/>
      </c>
      <c r="IV168" t="str">
        <f t="shared" ca="1" si="641"/>
        <v/>
      </c>
      <c r="IW168" t="str">
        <f t="shared" ca="1" si="561"/>
        <v/>
      </c>
      <c r="IX168" t="str">
        <f t="shared" ca="1" si="642"/>
        <v/>
      </c>
      <c r="IY168" t="str">
        <f t="shared" ca="1" si="642"/>
        <v/>
      </c>
      <c r="IZ168" t="str">
        <f t="shared" ca="1" si="642"/>
        <v/>
      </c>
      <c r="JA168" t="str">
        <f ca="1">_xlfn.IFNA(IF(INDEX('Tabela kolorów'!$A$1:$AP$42,MATCH(IX168,'Tabela kolorów'!$A$1:$AP$1,0),MATCH(IY168,'Tabela kolorów'!$A$1:$A$42,0))=1,"+","-"),"")</f>
        <v/>
      </c>
      <c r="JB168" s="1" t="str">
        <f ca="1">_xlfn.IFNA(IF(INDEX('Tabela kolorów'!$A$1:$AP$42,MATCH(IX168,'Tabela kolorów'!$A$1:$AP$1,0),MATCH(IZ168,'Tabela kolorów'!$A$1:$A$42,0))=1,"+","-"),"")</f>
        <v/>
      </c>
      <c r="JC168" s="1" t="str">
        <f ca="1">_xlfn.IFNA(IF(INDEX('Tabela kolorów'!$A$1:$AP$42,MATCH(IY168,'Tabela kolorów'!$A$1:$AP$1,0),MATCH(IZ168,'Tabela kolorów'!$A$1:$A$42,0))=1,"+","-"),"")</f>
        <v/>
      </c>
      <c r="JD168" t="str">
        <f t="shared" ca="1" si="577"/>
        <v/>
      </c>
      <c r="JE168" t="str">
        <f t="shared" ca="1" si="643"/>
        <v/>
      </c>
      <c r="JF168" t="str">
        <f t="shared" ca="1" si="644"/>
        <v/>
      </c>
      <c r="KD168">
        <v>16</v>
      </c>
      <c r="KE168" t="str">
        <f t="shared" ca="1" si="594"/>
        <v/>
      </c>
      <c r="KF168" t="str">
        <f ca="1">_xlfn.IFNA(IF(VLOOKUP($KE168,Tabela1[#All],6,FALSE)&lt;&gt;0,VLOOKUP($KE168,Tabela1[#All],6,FALSE),""),"")</f>
        <v/>
      </c>
      <c r="KG168" t="str">
        <f ca="1">_xlfn.IFNA(IF(VLOOKUP($KE168,Tabela1[#All],7,FALSE)&lt;&gt;0,VLOOKUP($KE168,Tabela1[#All],7,FALSE),""),"")</f>
        <v/>
      </c>
      <c r="KH168" t="str">
        <f ca="1">_xlfn.IFNA(IF(VLOOKUP($KE168,Tabela1[#All],8,FALSE)&lt;&gt;0,VLOOKUP($KE168,Tabela1[#All],8,FALSE),""),"")</f>
        <v/>
      </c>
      <c r="KI168" t="str">
        <f ca="1">_xlfn.IFNA(IF(VLOOKUP($KE168,Tabela1[#All],10,FALSE)&lt;&gt;"0",VLOOKUP($KE168,Tabela1[#All],10,FALSE),""),"")</f>
        <v/>
      </c>
      <c r="KJ168" t="str">
        <f t="shared" ca="1" si="652"/>
        <v/>
      </c>
      <c r="KK168" t="str">
        <f t="shared" ca="1" si="653"/>
        <v/>
      </c>
      <c r="KL168" t="str">
        <f t="shared" ca="1" si="654"/>
        <v/>
      </c>
      <c r="KM168" t="str">
        <f t="shared" ca="1" si="645"/>
        <v/>
      </c>
      <c r="KN168" t="str">
        <f t="shared" ca="1" si="646"/>
        <v/>
      </c>
      <c r="KO168" t="str">
        <f t="shared" ca="1" si="647"/>
        <v/>
      </c>
      <c r="KP168" t="str">
        <f t="shared" ca="1" si="648"/>
        <v/>
      </c>
      <c r="KQ168" t="str">
        <f t="shared" ca="1" si="565"/>
        <v/>
      </c>
      <c r="KR168" t="str">
        <f t="shared" ca="1" si="649"/>
        <v/>
      </c>
      <c r="KS168" t="str">
        <f t="shared" ca="1" si="649"/>
        <v/>
      </c>
      <c r="KT168" t="str">
        <f t="shared" ca="1" si="649"/>
        <v/>
      </c>
      <c r="KU168" t="str">
        <f ca="1">_xlfn.IFNA(IF(INDEX('Tabela kolorów'!$A$1:$AP$42,MATCH(KR168,'Tabela kolorów'!$A$1:$AP$1,0),MATCH(KS168,'Tabela kolorów'!$A$1:$A$42,0))=1,"+","-"),"")</f>
        <v/>
      </c>
      <c r="KV168" s="1" t="str">
        <f ca="1">_xlfn.IFNA(IF(INDEX('Tabela kolorów'!$A$1:$AP$42,MATCH(KR168,'Tabela kolorów'!$A$1:$AP$1,0),MATCH(KT168,'Tabela kolorów'!$A$1:$A$42,0))=1,"+","-"),"")</f>
        <v/>
      </c>
      <c r="KW168" s="1" t="str">
        <f ca="1">_xlfn.IFNA(IF(INDEX('Tabela kolorów'!$A$1:$AP$42,MATCH(KS168,'Tabela kolorów'!$A$1:$AP$1,0),MATCH(KT168,'Tabela kolorów'!$A$1:$A$42,0))=1,"+","-"),"")</f>
        <v/>
      </c>
      <c r="KX168" t="str">
        <f t="shared" ca="1" si="580"/>
        <v/>
      </c>
      <c r="KY168" t="str">
        <f t="shared" ca="1" si="650"/>
        <v/>
      </c>
      <c r="KZ168" t="str">
        <f t="shared" ca="1" si="651"/>
        <v/>
      </c>
    </row>
    <row r="169" spans="12:312" x14ac:dyDescent="0.3">
      <c r="L169" s="679">
        <v>15</v>
      </c>
      <c r="N169" s="672" t="str">
        <f>_xlfn.IFNA(IF(VLOOKUP($M169,Tabela1[#All],6,FALSE)&lt;&gt;0,VLOOKUP($M169,Tabela1[#All],6,FALSE),""),"")</f>
        <v/>
      </c>
      <c r="O169" s="672" t="str">
        <f>_xlfn.IFNA(IF(VLOOKUP($M169,Tabela1[#All],7,FALSE)&lt;&gt;0,VLOOKUP($M169,Tabela1[#All],7,FALSE),""),"")</f>
        <v/>
      </c>
      <c r="P169" s="672" t="str">
        <f>_xlfn.IFNA(IF(VLOOKUP($M169,Tabela1[#All],8,FALSE)&lt;&gt;0,VLOOKUP($M169,Tabela1[#All],8,FALSE),""),"")</f>
        <v/>
      </c>
      <c r="Q169" s="684" t="str">
        <f>_xlfn.IFNA(IF(VLOOKUP($M169,Tabela1[#All],10,FALSE)&lt;&gt;"0",VLOOKUP($M169,Tabela1[#All],10,FALSE),""),"")</f>
        <v/>
      </c>
      <c r="R169" s="686" t="str">
        <f t="shared" si="566"/>
        <v/>
      </c>
      <c r="S169" s="672" t="str">
        <f t="shared" si="567"/>
        <v/>
      </c>
      <c r="T169" s="672" t="str">
        <f t="shared" si="568"/>
        <v/>
      </c>
      <c r="U169" s="672" t="str">
        <f t="shared" si="569"/>
        <v/>
      </c>
      <c r="V169" s="672" t="str">
        <f t="shared" si="570"/>
        <v/>
      </c>
      <c r="W169" s="672" t="str">
        <f t="shared" si="571"/>
        <v/>
      </c>
      <c r="X169" s="687" t="str">
        <f t="shared" si="655"/>
        <v/>
      </c>
      <c r="Y169" s="686" t="str">
        <f t="shared" si="578"/>
        <v/>
      </c>
      <c r="Z169" s="672" t="str">
        <f t="shared" si="588"/>
        <v/>
      </c>
      <c r="AA169" s="672" t="str">
        <f t="shared" si="588"/>
        <v/>
      </c>
      <c r="AB169" s="679" t="str">
        <f t="shared" si="588"/>
        <v/>
      </c>
      <c r="AC169" s="685" t="str">
        <f>_xlfn.IFNA(IF(INDEX('Tabela kolorów'!$A$1:$AP$42,MATCH(Z169,'Tabela kolorów'!$A$1:$AP$1,0),MATCH(AA169,'Tabela kolorów'!$A$1:$A$42,0))=1,"+","-"),"")</f>
        <v/>
      </c>
      <c r="AD169" s="10" t="str">
        <f>_xlfn.IFNA(IF(INDEX('Tabela kolorów'!$A$1:$AP$42,MATCH(Z169,'Tabela kolorów'!$A$1:$AP$1,0),MATCH(AB169,'Tabela kolorów'!$A$1:$A$42,0))=1,"+","-"),"")</f>
        <v/>
      </c>
      <c r="AE169" s="10" t="str">
        <f>_xlfn.IFNA(IF(INDEX('Tabela kolorów'!$A$1:$AP$42,MATCH(AA169,'Tabela kolorów'!$A$1:$AP$1,0),MATCH(AB169,'Tabela kolorów'!$A$1:$A$42,0))=1,"+","-"),"")</f>
        <v/>
      </c>
      <c r="AF169" s="679" t="str">
        <f t="shared" si="579"/>
        <v/>
      </c>
      <c r="AG169" s="688" t="str">
        <f t="shared" si="656"/>
        <v/>
      </c>
      <c r="AH169" s="701" t="str">
        <f t="shared" si="657"/>
        <v/>
      </c>
      <c r="AO169" s="672" t="str">
        <f>TRIM(MID(SUBSTITUTE($AL172,";",REPT(" ",LEN($AL172))),AB$7*LEN($AL172)+1,LEN($AL172)))</f>
        <v/>
      </c>
      <c r="AP169" s="672" t="str">
        <f>_xlfn.IFNA(IF(INDEX('Tabela kolorów'!$A$1:$AP$42,MATCH(AM172,'Tabela kolorów'!$A$1:$AP$1,0),MATCH(AN172,'Tabela kolorów'!$A$1:$A$42,0))=1,"+","-"),"")</f>
        <v/>
      </c>
      <c r="AQ169" s="672" t="str">
        <f>_xlfn.IFNA(IF(INDEX('Tabela kolorów'!$A$1:$AP$42,MATCH(AM172,'Tabela kolorów'!$A$1:$AP$1,0),MATCH(AO169,'Tabela kolorów'!$A$1:$A$42,0))=1,"+","-"),"")</f>
        <v/>
      </c>
      <c r="AR169" s="672" t="str">
        <f>_xlfn.IFNA(IF(INDEX('Tabela kolorów'!$A$1:$AP$42,MATCH(AN172,'Tabela kolorów'!$A$1:$AP$1,0),MATCH(AO169,'Tabela kolorów'!$A$1:$A$42,0))=1,"+","-"),"")</f>
        <v/>
      </c>
      <c r="AS169" s="672" t="str">
        <f>IF(AL172&lt;&gt;"",IF(AND(OR(AP169="+",AP169=""),OR(AQ169="+",AQ169=""),OR(AR169="+",AR169="")),"Dopasowane","Nie dopasowane"),"")</f>
        <v/>
      </c>
      <c r="AT169" s="672" t="str">
        <f>IF(AL172&lt;&gt;"",IF(IF(V172="Tak",1,0)+IF($Q$2="Tak",1,0)&lt;=1,"Dopasowane","Nie dopasowane"),"")</f>
        <v/>
      </c>
      <c r="BG169" s="392"/>
      <c r="BH169">
        <v>17</v>
      </c>
      <c r="BI169" t="str">
        <f t="shared" ca="1" si="589"/>
        <v/>
      </c>
      <c r="BJ169" t="str">
        <f ca="1">_xlfn.IFNA(IF(VLOOKUP($BI169,Tabela1[#All],6,FALSE)&lt;&gt;0,VLOOKUP($BI169,Tabela1[#All],6,FALSE),""),"")</f>
        <v/>
      </c>
      <c r="BK169" t="str">
        <f ca="1">_xlfn.IFNA(IF(VLOOKUP($BI169,Tabela1[#All],7,FALSE)&lt;&gt;0,VLOOKUP($BI169,Tabela1[#All],7,FALSE),""),"")</f>
        <v/>
      </c>
      <c r="BL169" t="str">
        <f ca="1">_xlfn.IFNA(IF(VLOOKUP($BI169,Tabela1[#All],8,FALSE)&lt;&gt;0,VLOOKUP($BI169,Tabela1[#All],8,FALSE),""),"")</f>
        <v/>
      </c>
      <c r="BM169" t="str">
        <f ca="1">_xlfn.IFNA(IF(VLOOKUP($BI169,Tabela1[#All],10,FALSE)&lt;&gt;"0",VLOOKUP($BI169,Tabela1[#All],10,FALSE),""),"")</f>
        <v/>
      </c>
      <c r="BN169" t="str">
        <f t="shared" ca="1" si="595"/>
        <v/>
      </c>
      <c r="BO169" t="str">
        <f t="shared" ca="1" si="596"/>
        <v/>
      </c>
      <c r="BP169" t="str">
        <f t="shared" ca="1" si="597"/>
        <v/>
      </c>
      <c r="BQ169" t="str">
        <f t="shared" ca="1" si="598"/>
        <v/>
      </c>
      <c r="BR169" t="str">
        <f t="shared" ca="1" si="599"/>
        <v/>
      </c>
      <c r="BS169" t="str">
        <f t="shared" ca="1" si="600"/>
        <v/>
      </c>
      <c r="BT169" t="str">
        <f t="shared" ca="1" si="601"/>
        <v/>
      </c>
      <c r="BU169" t="str">
        <f t="shared" ca="1" si="556"/>
        <v/>
      </c>
      <c r="BV169" t="str">
        <f t="shared" ca="1" si="602"/>
        <v/>
      </c>
      <c r="BW169" t="str">
        <f t="shared" ca="1" si="602"/>
        <v/>
      </c>
      <c r="BX169" t="str">
        <f t="shared" ca="1" si="602"/>
        <v/>
      </c>
      <c r="BY169" t="str">
        <f ca="1">_xlfn.IFNA(IF(INDEX('Tabela kolorów'!$A$1:$AP$42,MATCH(BV169,'Tabela kolorów'!$A$1:$AP$1,0),MATCH(BW169,'Tabela kolorów'!$A$1:$A$42,0))=1,"+","-"),"")</f>
        <v/>
      </c>
      <c r="BZ169" s="1" t="str">
        <f ca="1">_xlfn.IFNA(IF(INDEX('Tabela kolorów'!$A$1:$AP$42,MATCH(BV169,'Tabela kolorów'!$A$1:$AP$1,0),MATCH(BX169,'Tabela kolorów'!$A$1:$A$42,0))=1,"+","-"),"")</f>
        <v/>
      </c>
      <c r="CA169" s="1" t="str">
        <f ca="1">_xlfn.IFNA(IF(INDEX('Tabela kolorów'!$A$1:$AP$42,MATCH(BW169,'Tabela kolorów'!$A$1:$AP$1,0),MATCH(BX169,'Tabela kolorów'!$A$1:$A$42,0))=1,"+","-"),"")</f>
        <v/>
      </c>
      <c r="CB169" t="str">
        <f t="shared" ca="1" si="557"/>
        <v/>
      </c>
      <c r="CC169" t="str">
        <f t="shared" ca="1" si="603"/>
        <v/>
      </c>
      <c r="CD169" t="str">
        <f t="shared" ca="1" si="604"/>
        <v/>
      </c>
      <c r="DB169">
        <v>17</v>
      </c>
      <c r="DC169" t="str">
        <f t="shared" ca="1" si="590"/>
        <v/>
      </c>
      <c r="DD169" t="str">
        <f ca="1">_xlfn.IFNA(IF(VLOOKUP($DC169,Tabela1[#All],6,FALSE)&lt;&gt;0,VLOOKUP($DC169,Tabela1[#All],6,FALSE),""),"")</f>
        <v/>
      </c>
      <c r="DE169" t="str">
        <f ca="1">_xlfn.IFNA(IF(VLOOKUP($DC169,Tabela1[#All],7,FALSE)&lt;&gt;0,VLOOKUP($DC169,Tabela1[#All],7,FALSE),""),"")</f>
        <v/>
      </c>
      <c r="DF169" t="str">
        <f ca="1">_xlfn.IFNA(IF(VLOOKUP($DC169,Tabela1[#All],8,FALSE)&lt;&gt;0,VLOOKUP($DC169,Tabela1[#All],8,FALSE),""),"")</f>
        <v/>
      </c>
      <c r="DG169" t="str">
        <f ca="1">_xlfn.IFNA(IF(VLOOKUP($DC169,Tabela1[#All],10,FALSE)&lt;&gt;"0",VLOOKUP($DC169,Tabela1[#All],10,FALSE),""),"")</f>
        <v/>
      </c>
      <c r="DH169" t="str">
        <f t="shared" ca="1" si="605"/>
        <v/>
      </c>
      <c r="DI169" t="str">
        <f t="shared" ca="1" si="606"/>
        <v/>
      </c>
      <c r="DJ169" t="str">
        <f t="shared" ca="1" si="607"/>
        <v/>
      </c>
      <c r="DK169" t="str">
        <f t="shared" ca="1" si="608"/>
        <v/>
      </c>
      <c r="DL169" t="str">
        <f t="shared" ca="1" si="609"/>
        <v/>
      </c>
      <c r="DM169" t="str">
        <f t="shared" ca="1" si="610"/>
        <v/>
      </c>
      <c r="DN169" t="str">
        <f t="shared" ca="1" si="611"/>
        <v/>
      </c>
      <c r="DO169" t="str">
        <f t="shared" ca="1" si="581"/>
        <v/>
      </c>
      <c r="DP169" t="str">
        <f t="shared" ca="1" si="612"/>
        <v/>
      </c>
      <c r="DQ169" t="str">
        <f t="shared" ca="1" si="612"/>
        <v/>
      </c>
      <c r="DR169" t="str">
        <f t="shared" ca="1" si="612"/>
        <v/>
      </c>
      <c r="DS169" t="str">
        <f ca="1">_xlfn.IFNA(IF(INDEX('Tabela kolorów'!$A$1:$AP$42,MATCH(DP169,'Tabela kolorów'!$A$1:$AP$1,0),MATCH(DQ169,'Tabela kolorów'!$A$1:$A$42,0))=1,"+","-"),"")</f>
        <v/>
      </c>
      <c r="DT169" s="1" t="str">
        <f ca="1">_xlfn.IFNA(IF(INDEX('Tabela kolorów'!$A$1:$AP$42,MATCH(DP169,'Tabela kolorów'!$A$1:$AP$1,0),MATCH(DR169,'Tabela kolorów'!$A$1:$A$42,0))=1,"+","-"),"")</f>
        <v/>
      </c>
      <c r="DU169" s="1" t="str">
        <f ca="1">_xlfn.IFNA(IF(INDEX('Tabela kolorów'!$A$1:$AP$42,MATCH(DQ169,'Tabela kolorów'!$A$1:$AP$1,0),MATCH(DR169,'Tabela kolorów'!$A$1:$A$42,0))=1,"+","-"),"")</f>
        <v/>
      </c>
      <c r="DV169" t="str">
        <f t="shared" ca="1" si="558"/>
        <v/>
      </c>
      <c r="DW169" t="str">
        <f t="shared" ca="1" si="613"/>
        <v/>
      </c>
      <c r="DX169" t="str">
        <f t="shared" ca="1" si="614"/>
        <v/>
      </c>
      <c r="EV169">
        <v>17</v>
      </c>
      <c r="EW169" t="str">
        <f t="shared" ca="1" si="591"/>
        <v/>
      </c>
      <c r="EX169" t="str">
        <f ca="1">_xlfn.IFNA(IF(VLOOKUP($EW169,Tabela1[#All],6,FALSE)&lt;&gt;0,VLOOKUP($EW169,Tabela1[#All],6,FALSE),""),"")</f>
        <v/>
      </c>
      <c r="EY169" t="str">
        <f ca="1">_xlfn.IFNA(IF(VLOOKUP($EW169,Tabela1[#All],7,FALSE)&lt;&gt;0,VLOOKUP($EW169,Tabela1[#All],7,FALSE),""),"")</f>
        <v/>
      </c>
      <c r="EZ169" t="str">
        <f ca="1">_xlfn.IFNA(IF(VLOOKUP($EW169,Tabela1[#All],8,FALSE)&lt;&gt;0,VLOOKUP($EW169,Tabela1[#All],8,FALSE),""),"")</f>
        <v/>
      </c>
      <c r="FA169" t="str">
        <f ca="1">_xlfn.IFNA(IF(VLOOKUP($EW169,Tabela1[#All],10,FALSE)&lt;&gt;"0",VLOOKUP($EW169,Tabela1[#All],10,FALSE),""),"")</f>
        <v/>
      </c>
      <c r="FB169" t="str">
        <f t="shared" ca="1" si="615"/>
        <v/>
      </c>
      <c r="FC169" t="str">
        <f t="shared" ca="1" si="616"/>
        <v/>
      </c>
      <c r="FD169" t="str">
        <f t="shared" ca="1" si="617"/>
        <v/>
      </c>
      <c r="FE169" t="str">
        <f t="shared" ca="1" si="618"/>
        <v/>
      </c>
      <c r="FF169" t="str">
        <f t="shared" ca="1" si="619"/>
        <v/>
      </c>
      <c r="FG169" t="str">
        <f t="shared" ca="1" si="620"/>
        <v/>
      </c>
      <c r="FH169" t="str">
        <f t="shared" ca="1" si="621"/>
        <v/>
      </c>
      <c r="FI169" t="str">
        <f t="shared" ca="1" si="559"/>
        <v/>
      </c>
      <c r="FJ169" t="str">
        <f t="shared" ca="1" si="622"/>
        <v/>
      </c>
      <c r="FK169" t="str">
        <f t="shared" ca="1" si="622"/>
        <v/>
      </c>
      <c r="FL169" t="str">
        <f t="shared" ca="1" si="622"/>
        <v/>
      </c>
      <c r="FM169" t="str">
        <f ca="1">_xlfn.IFNA(IF(INDEX('Tabela kolorów'!$A$1:$AP$42,MATCH(FJ169,'Tabela kolorów'!$A$1:$AP$1,0),MATCH(FK169,'Tabela kolorów'!$A$1:$A$42,0))=1,"+","-"),"")</f>
        <v/>
      </c>
      <c r="FN169" s="1" t="str">
        <f ca="1">_xlfn.IFNA(IF(INDEX('Tabela kolorów'!$A$1:$AP$42,MATCH(FJ169,'Tabela kolorów'!$A$1:$AP$1,0),MATCH(FL169,'Tabela kolorów'!$A$1:$A$42,0))=1,"+","-"),"")</f>
        <v/>
      </c>
      <c r="FO169" s="1" t="str">
        <f ca="1">_xlfn.IFNA(IF(INDEX('Tabela kolorów'!$A$1:$AP$42,MATCH(FK169,'Tabela kolorów'!$A$1:$AP$1,0),MATCH(FL169,'Tabela kolorów'!$A$1:$A$42,0))=1,"+","-"),"")</f>
        <v/>
      </c>
      <c r="FP169" t="str">
        <f t="shared" ca="1" si="575"/>
        <v/>
      </c>
      <c r="FQ169" t="str">
        <f t="shared" ca="1" si="623"/>
        <v/>
      </c>
      <c r="FR169" t="str">
        <f t="shared" ca="1" si="624"/>
        <v/>
      </c>
      <c r="GP169">
        <v>17</v>
      </c>
      <c r="GQ169" t="str">
        <f t="shared" ca="1" si="592"/>
        <v/>
      </c>
      <c r="GR169" t="str">
        <f ca="1">_xlfn.IFNA(IF(VLOOKUP($GQ169,Tabela1[#All],6,FALSE)&lt;&gt;0,VLOOKUP($GQ169,Tabela1[#All],6,FALSE),""),"")</f>
        <v/>
      </c>
      <c r="GS169" t="str">
        <f ca="1">_xlfn.IFNA(IF(VLOOKUP($GQ169,Tabela1[#All],7,FALSE)&lt;&gt;0,VLOOKUP($GQ169,Tabela1[#All],7,FALSE),""),"")</f>
        <v/>
      </c>
      <c r="GT169" t="str">
        <f ca="1">_xlfn.IFNA(IF(VLOOKUP($GQ169,Tabela1[#All],8,FALSE)&lt;&gt;0,VLOOKUP($GQ169,Tabela1[#All],8,FALSE),""),"")</f>
        <v/>
      </c>
      <c r="GU169" t="str">
        <f ca="1">_xlfn.IFNA(IF(VLOOKUP($GQ169,Tabela1[#All],10,FALSE)&lt;&gt;"0",VLOOKUP($GQ169,Tabela1[#All],10,FALSE),""),"")</f>
        <v/>
      </c>
      <c r="GV169" t="str">
        <f t="shared" ca="1" si="625"/>
        <v/>
      </c>
      <c r="GW169" t="str">
        <f t="shared" ca="1" si="626"/>
        <v/>
      </c>
      <c r="GX169" t="str">
        <f t="shared" ca="1" si="627"/>
        <v/>
      </c>
      <c r="GY169" t="str">
        <f t="shared" ca="1" si="628"/>
        <v/>
      </c>
      <c r="GZ169" t="str">
        <f t="shared" ca="1" si="629"/>
        <v/>
      </c>
      <c r="HA169" t="str">
        <f t="shared" ca="1" si="630"/>
        <v/>
      </c>
      <c r="HB169" t="str">
        <f t="shared" ca="1" si="631"/>
        <v/>
      </c>
      <c r="HC169" t="str">
        <f t="shared" ca="1" si="560"/>
        <v/>
      </c>
      <c r="HD169" t="str">
        <f t="shared" ca="1" si="632"/>
        <v/>
      </c>
      <c r="HE169" t="str">
        <f t="shared" ca="1" si="632"/>
        <v/>
      </c>
      <c r="HF169" t="str">
        <f t="shared" ca="1" si="632"/>
        <v/>
      </c>
      <c r="HG169" t="str">
        <f ca="1">_xlfn.IFNA(IF(INDEX('Tabela kolorów'!$A$1:$AP$42,MATCH(HD169,'Tabela kolorów'!$A$1:$AP$1,0),MATCH(HE169,'Tabela kolorów'!$A$1:$A$42,0))=1,"+","-"),"")</f>
        <v/>
      </c>
      <c r="HH169" s="1" t="str">
        <f ca="1">_xlfn.IFNA(IF(INDEX('Tabela kolorów'!$A$1:$AP$42,MATCH(HD169,'Tabela kolorów'!$A$1:$AP$1,0),MATCH(HF169,'Tabela kolorów'!$A$1:$A$42,0))=1,"+","-"),"")</f>
        <v/>
      </c>
      <c r="HI169" s="1" t="str">
        <f ca="1">_xlfn.IFNA(IF(INDEX('Tabela kolorów'!$A$1:$AP$42,MATCH(HE169,'Tabela kolorów'!$A$1:$AP$1,0),MATCH(HF169,'Tabela kolorów'!$A$1:$A$42,0))=1,"+","-"),"")</f>
        <v/>
      </c>
      <c r="HJ169" t="str">
        <f t="shared" ca="1" si="576"/>
        <v/>
      </c>
      <c r="HK169" t="str">
        <f t="shared" ca="1" si="633"/>
        <v/>
      </c>
      <c r="HL169" t="str">
        <f t="shared" ca="1" si="634"/>
        <v/>
      </c>
      <c r="IJ169">
        <v>17</v>
      </c>
      <c r="IK169" t="str">
        <f t="shared" ca="1" si="593"/>
        <v/>
      </c>
      <c r="IL169" t="str">
        <f ca="1">_xlfn.IFNA(IF(VLOOKUP($IK169,Tabela1[#All],6,FALSE)&lt;&gt;0,VLOOKUP($IK169,Tabela1[#All],6,FALSE),""),"")</f>
        <v/>
      </c>
      <c r="IM169" t="str">
        <f ca="1">_xlfn.IFNA(IF(VLOOKUP($IK169,Tabela1[#All],7,FALSE)&lt;&gt;0,VLOOKUP($IK169,Tabela1[#All],7,FALSE),""),"")</f>
        <v/>
      </c>
      <c r="IN169" t="str">
        <f ca="1">_xlfn.IFNA(IF(VLOOKUP($IK169,Tabela1[#All],8,FALSE)&lt;&gt;0,VLOOKUP($IK169,Tabela1[#All],8,FALSE),""),"")</f>
        <v/>
      </c>
      <c r="IO169" t="str">
        <f ca="1">_xlfn.IFNA(IF(VLOOKUP($IK169,Tabela1[#All],10,FALSE)&lt;&gt;"0",VLOOKUP($IK169,Tabela1[#All],10,FALSE),""),"")</f>
        <v/>
      </c>
      <c r="IP169" t="str">
        <f t="shared" ca="1" si="635"/>
        <v/>
      </c>
      <c r="IQ169" t="str">
        <f t="shared" ca="1" si="636"/>
        <v/>
      </c>
      <c r="IR169" t="str">
        <f t="shared" ca="1" si="637"/>
        <v/>
      </c>
      <c r="IS169" t="str">
        <f t="shared" ca="1" si="638"/>
        <v/>
      </c>
      <c r="IT169" t="str">
        <f t="shared" ca="1" si="639"/>
        <v/>
      </c>
      <c r="IU169" t="str">
        <f t="shared" ca="1" si="640"/>
        <v/>
      </c>
      <c r="IV169" t="str">
        <f t="shared" ca="1" si="641"/>
        <v/>
      </c>
      <c r="IW169" t="str">
        <f t="shared" ca="1" si="561"/>
        <v/>
      </c>
      <c r="IX169" t="str">
        <f t="shared" ca="1" si="642"/>
        <v/>
      </c>
      <c r="IY169" t="str">
        <f t="shared" ca="1" si="642"/>
        <v/>
      </c>
      <c r="IZ169" t="str">
        <f t="shared" ca="1" si="642"/>
        <v/>
      </c>
      <c r="JA169" t="str">
        <f ca="1">_xlfn.IFNA(IF(INDEX('Tabela kolorów'!$A$1:$AP$42,MATCH(IX169,'Tabela kolorów'!$A$1:$AP$1,0),MATCH(IY169,'Tabela kolorów'!$A$1:$A$42,0))=1,"+","-"),"")</f>
        <v/>
      </c>
      <c r="JB169" s="1" t="str">
        <f ca="1">_xlfn.IFNA(IF(INDEX('Tabela kolorów'!$A$1:$AP$42,MATCH(IX169,'Tabela kolorów'!$A$1:$AP$1,0),MATCH(IZ169,'Tabela kolorów'!$A$1:$A$42,0))=1,"+","-"),"")</f>
        <v/>
      </c>
      <c r="JC169" s="1" t="str">
        <f ca="1">_xlfn.IFNA(IF(INDEX('Tabela kolorów'!$A$1:$AP$42,MATCH(IY169,'Tabela kolorów'!$A$1:$AP$1,0),MATCH(IZ169,'Tabela kolorów'!$A$1:$A$42,0))=1,"+","-"),"")</f>
        <v/>
      </c>
      <c r="JD169" t="str">
        <f t="shared" ca="1" si="577"/>
        <v/>
      </c>
      <c r="JE169" t="str">
        <f t="shared" ca="1" si="643"/>
        <v/>
      </c>
      <c r="JF169" t="str">
        <f t="shared" ca="1" si="644"/>
        <v/>
      </c>
      <c r="KD169">
        <v>17</v>
      </c>
      <c r="KE169" t="str">
        <f t="shared" ca="1" si="594"/>
        <v/>
      </c>
      <c r="KF169" t="str">
        <f ca="1">_xlfn.IFNA(IF(VLOOKUP($KE169,Tabela1[#All],6,FALSE)&lt;&gt;0,VLOOKUP($KE169,Tabela1[#All],6,FALSE),""),"")</f>
        <v/>
      </c>
      <c r="KG169" t="str">
        <f ca="1">_xlfn.IFNA(IF(VLOOKUP($KE169,Tabela1[#All],7,FALSE)&lt;&gt;0,VLOOKUP($KE169,Tabela1[#All],7,FALSE),""),"")</f>
        <v/>
      </c>
      <c r="KH169" t="str">
        <f ca="1">_xlfn.IFNA(IF(VLOOKUP($KE169,Tabela1[#All],8,FALSE)&lt;&gt;0,VLOOKUP($KE169,Tabela1[#All],8,FALSE),""),"")</f>
        <v/>
      </c>
      <c r="KI169" t="str">
        <f ca="1">_xlfn.IFNA(IF(VLOOKUP($KE169,Tabela1[#All],10,FALSE)&lt;&gt;"0",VLOOKUP($KE169,Tabela1[#All],10,FALSE),""),"")</f>
        <v/>
      </c>
      <c r="KJ169" t="str">
        <f t="shared" ca="1" si="652"/>
        <v/>
      </c>
      <c r="KK169" t="str">
        <f t="shared" ca="1" si="653"/>
        <v/>
      </c>
      <c r="KL169" t="str">
        <f t="shared" ca="1" si="654"/>
        <v/>
      </c>
      <c r="KM169" t="str">
        <f t="shared" ca="1" si="645"/>
        <v/>
      </c>
      <c r="KN169" t="str">
        <f t="shared" ca="1" si="646"/>
        <v/>
      </c>
      <c r="KO169" t="str">
        <f t="shared" ca="1" si="647"/>
        <v/>
      </c>
      <c r="KP169" t="str">
        <f t="shared" ca="1" si="648"/>
        <v/>
      </c>
      <c r="KQ169" t="str">
        <f t="shared" ca="1" si="565"/>
        <v/>
      </c>
      <c r="KR169" t="str">
        <f t="shared" ca="1" si="649"/>
        <v/>
      </c>
      <c r="KS169" t="str">
        <f t="shared" ca="1" si="649"/>
        <v/>
      </c>
      <c r="KT169" t="str">
        <f t="shared" ca="1" si="649"/>
        <v/>
      </c>
      <c r="KU169" t="str">
        <f ca="1">_xlfn.IFNA(IF(INDEX('Tabela kolorów'!$A$1:$AP$42,MATCH(KR169,'Tabela kolorów'!$A$1:$AP$1,0),MATCH(KS169,'Tabela kolorów'!$A$1:$A$42,0))=1,"+","-"),"")</f>
        <v/>
      </c>
      <c r="KV169" s="1" t="str">
        <f ca="1">_xlfn.IFNA(IF(INDEX('Tabela kolorów'!$A$1:$AP$42,MATCH(KR169,'Tabela kolorów'!$A$1:$AP$1,0),MATCH(KT169,'Tabela kolorów'!$A$1:$A$42,0))=1,"+","-"),"")</f>
        <v/>
      </c>
      <c r="KW169" s="1" t="str">
        <f ca="1">_xlfn.IFNA(IF(INDEX('Tabela kolorów'!$A$1:$AP$42,MATCH(KS169,'Tabela kolorów'!$A$1:$AP$1,0),MATCH(KT169,'Tabela kolorów'!$A$1:$A$42,0))=1,"+","-"),"")</f>
        <v/>
      </c>
      <c r="KX169" t="str">
        <f t="shared" ca="1" si="580"/>
        <v/>
      </c>
      <c r="KY169" t="str">
        <f t="shared" ca="1" si="650"/>
        <v/>
      </c>
      <c r="KZ169" t="str">
        <f t="shared" ca="1" si="651"/>
        <v/>
      </c>
    </row>
    <row r="170" spans="12:312" x14ac:dyDescent="0.3">
      <c r="L170" s="679">
        <v>16</v>
      </c>
      <c r="N170" s="672" t="str">
        <f>_xlfn.IFNA(IF(VLOOKUP($M170,Tabela1[#All],6,FALSE)&lt;&gt;0,VLOOKUP($M170,Tabela1[#All],6,FALSE),""),"")</f>
        <v/>
      </c>
      <c r="O170" s="672" t="str">
        <f>_xlfn.IFNA(IF(VLOOKUP($M170,Tabela1[#All],7,FALSE)&lt;&gt;0,VLOOKUP($M170,Tabela1[#All],7,FALSE),""),"")</f>
        <v/>
      </c>
      <c r="P170" s="672" t="str">
        <f>_xlfn.IFNA(IF(VLOOKUP($M170,Tabela1[#All],8,FALSE)&lt;&gt;0,VLOOKUP($M170,Tabela1[#All],8,FALSE),""),"")</f>
        <v/>
      </c>
      <c r="Q170" s="684" t="str">
        <f>_xlfn.IFNA(IF(VLOOKUP($M170,Tabela1[#All],10,FALSE)&lt;&gt;"0",VLOOKUP($M170,Tabela1[#All],10,FALSE),""),"")</f>
        <v/>
      </c>
      <c r="R170" s="686" t="str">
        <f t="shared" si="566"/>
        <v/>
      </c>
      <c r="S170" s="672" t="str">
        <f t="shared" si="567"/>
        <v/>
      </c>
      <c r="T170" s="672" t="str">
        <f t="shared" si="568"/>
        <v/>
      </c>
      <c r="U170" s="672" t="str">
        <f t="shared" si="569"/>
        <v/>
      </c>
      <c r="V170" s="672" t="str">
        <f t="shared" si="570"/>
        <v/>
      </c>
      <c r="W170" s="672" t="str">
        <f t="shared" si="571"/>
        <v/>
      </c>
      <c r="X170" s="687" t="str">
        <f t="shared" si="655"/>
        <v/>
      </c>
      <c r="Y170" s="686" t="str">
        <f t="shared" si="578"/>
        <v/>
      </c>
      <c r="Z170" s="672" t="str">
        <f t="shared" si="588"/>
        <v/>
      </c>
      <c r="AA170" s="672" t="str">
        <f t="shared" si="588"/>
        <v/>
      </c>
      <c r="AB170" s="679" t="str">
        <f t="shared" si="588"/>
        <v/>
      </c>
      <c r="AC170" s="685" t="str">
        <f>_xlfn.IFNA(IF(INDEX('Tabela kolorów'!$A$1:$AP$42,MATCH(Z170,'Tabela kolorów'!$A$1:$AP$1,0),MATCH(AA170,'Tabela kolorów'!$A$1:$A$42,0))=1,"+","-"),"")</f>
        <v/>
      </c>
      <c r="AD170" s="10" t="str">
        <f>_xlfn.IFNA(IF(INDEX('Tabela kolorów'!$A$1:$AP$42,MATCH(Z170,'Tabela kolorów'!$A$1:$AP$1,0),MATCH(AB170,'Tabela kolorów'!$A$1:$A$42,0))=1,"+","-"),"")</f>
        <v/>
      </c>
      <c r="AE170" s="10" t="str">
        <f>_xlfn.IFNA(IF(INDEX('Tabela kolorów'!$A$1:$AP$42,MATCH(AA170,'Tabela kolorów'!$A$1:$AP$1,0),MATCH(AB170,'Tabela kolorów'!$A$1:$A$42,0))=1,"+","-"),"")</f>
        <v/>
      </c>
      <c r="AF170" s="679" t="str">
        <f t="shared" si="579"/>
        <v/>
      </c>
      <c r="AG170" s="688" t="str">
        <f t="shared" si="656"/>
        <v/>
      </c>
      <c r="AH170" s="701" t="str">
        <f t="shared" si="657"/>
        <v/>
      </c>
      <c r="AO170" s="672" t="str">
        <f>TRIM(MID(SUBSTITUTE($AL173,";",REPT(" ",LEN($AL173))),AB$7*LEN($AL173)+1,LEN($AL173)))</f>
        <v/>
      </c>
      <c r="AP170" s="672" t="str">
        <f>_xlfn.IFNA(IF(INDEX('Tabela kolorów'!$A$1:$AP$42,MATCH(AM173,'Tabela kolorów'!$A$1:$AP$1,0),MATCH(AN173,'Tabela kolorów'!$A$1:$A$42,0))=1,"+","-"),"")</f>
        <v/>
      </c>
      <c r="AQ170" s="672" t="str">
        <f>_xlfn.IFNA(IF(INDEX('Tabela kolorów'!$A$1:$AP$42,MATCH(AM173,'Tabela kolorów'!$A$1:$AP$1,0),MATCH(AO170,'Tabela kolorów'!$A$1:$A$42,0))=1,"+","-"),"")</f>
        <v/>
      </c>
      <c r="AR170" s="672" t="str">
        <f>_xlfn.IFNA(IF(INDEX('Tabela kolorów'!$A$1:$AP$42,MATCH(AN173,'Tabela kolorów'!$A$1:$AP$1,0),MATCH(AO170,'Tabela kolorów'!$A$1:$A$42,0))=1,"+","-"),"")</f>
        <v/>
      </c>
      <c r="AS170" s="672" t="str">
        <f>IF(AL173&lt;&gt;"",IF(AND(OR(AP170="+",AP170=""),OR(AQ170="+",AQ170=""),OR(AR170="+",AR170="")),"Dopasowane","Nie dopasowane"),"")</f>
        <v/>
      </c>
      <c r="AT170" s="672" t="str">
        <f>IF(AL173&lt;&gt;"",IF(IF(V173="Tak",1,0)+IF($Q$2="Tak",1,0)&lt;=1,"Dopasowane","Nie dopasowane"),"")</f>
        <v/>
      </c>
      <c r="BG170" s="392"/>
      <c r="BH170">
        <v>18</v>
      </c>
      <c r="BI170" t="str">
        <f t="shared" ca="1" si="589"/>
        <v/>
      </c>
      <c r="BJ170" t="str">
        <f ca="1">_xlfn.IFNA(IF(VLOOKUP($BI170,Tabela1[#All],6,FALSE)&lt;&gt;0,VLOOKUP($BI170,Tabela1[#All],6,FALSE),""),"")</f>
        <v/>
      </c>
      <c r="BK170" t="str">
        <f ca="1">_xlfn.IFNA(IF(VLOOKUP($BI170,Tabela1[#All],7,FALSE)&lt;&gt;0,VLOOKUP($BI170,Tabela1[#All],7,FALSE),""),"")</f>
        <v/>
      </c>
      <c r="BL170" t="str">
        <f ca="1">_xlfn.IFNA(IF(VLOOKUP($BI170,Tabela1[#All],8,FALSE)&lt;&gt;0,VLOOKUP($BI170,Tabela1[#All],8,FALSE),""),"")</f>
        <v/>
      </c>
      <c r="BM170" t="str">
        <f ca="1">_xlfn.IFNA(IF(VLOOKUP($BI170,Tabela1[#All],10,FALSE)&lt;&gt;"0",VLOOKUP($BI170,Tabela1[#All],10,FALSE),""),"")</f>
        <v/>
      </c>
      <c r="BN170" t="str">
        <f t="shared" ca="1" si="595"/>
        <v/>
      </c>
      <c r="BO170" t="str">
        <f t="shared" ca="1" si="596"/>
        <v/>
      </c>
      <c r="BP170" t="str">
        <f t="shared" ca="1" si="597"/>
        <v/>
      </c>
      <c r="BQ170" t="str">
        <f t="shared" ca="1" si="598"/>
        <v/>
      </c>
      <c r="BR170" t="str">
        <f t="shared" ca="1" si="599"/>
        <v/>
      </c>
      <c r="BS170" t="str">
        <f t="shared" ca="1" si="600"/>
        <v/>
      </c>
      <c r="BT170" t="str">
        <f t="shared" ca="1" si="601"/>
        <v/>
      </c>
      <c r="BU170" t="str">
        <f t="shared" ca="1" si="556"/>
        <v/>
      </c>
      <c r="BV170" t="str">
        <f t="shared" ca="1" si="602"/>
        <v/>
      </c>
      <c r="BW170" t="str">
        <f t="shared" ca="1" si="602"/>
        <v/>
      </c>
      <c r="BX170" t="str">
        <f t="shared" ca="1" si="602"/>
        <v/>
      </c>
      <c r="BY170" t="str">
        <f ca="1">_xlfn.IFNA(IF(INDEX('Tabela kolorów'!$A$1:$AP$42,MATCH(BV170,'Tabela kolorów'!$A$1:$AP$1,0),MATCH(BW170,'Tabela kolorów'!$A$1:$A$42,0))=1,"+","-"),"")</f>
        <v/>
      </c>
      <c r="BZ170" s="1" t="str">
        <f ca="1">_xlfn.IFNA(IF(INDEX('Tabela kolorów'!$A$1:$AP$42,MATCH(BV170,'Tabela kolorów'!$A$1:$AP$1,0),MATCH(BX170,'Tabela kolorów'!$A$1:$A$42,0))=1,"+","-"),"")</f>
        <v/>
      </c>
      <c r="CA170" s="1" t="str">
        <f ca="1">_xlfn.IFNA(IF(INDEX('Tabela kolorów'!$A$1:$AP$42,MATCH(BW170,'Tabela kolorów'!$A$1:$AP$1,0),MATCH(BX170,'Tabela kolorów'!$A$1:$A$42,0))=1,"+","-"),"")</f>
        <v/>
      </c>
      <c r="CB170" t="str">
        <f t="shared" ca="1" si="557"/>
        <v/>
      </c>
      <c r="CC170" t="str">
        <f t="shared" ca="1" si="603"/>
        <v/>
      </c>
      <c r="CD170" t="str">
        <f t="shared" ca="1" si="604"/>
        <v/>
      </c>
      <c r="DB170">
        <v>18</v>
      </c>
      <c r="DC170" t="str">
        <f t="shared" ca="1" si="590"/>
        <v/>
      </c>
      <c r="DD170" t="str">
        <f ca="1">_xlfn.IFNA(IF(VLOOKUP($DC170,Tabela1[#All],6,FALSE)&lt;&gt;0,VLOOKUP($DC170,Tabela1[#All],6,FALSE),""),"")</f>
        <v/>
      </c>
      <c r="DE170" t="str">
        <f ca="1">_xlfn.IFNA(IF(VLOOKUP($DC170,Tabela1[#All],7,FALSE)&lt;&gt;0,VLOOKUP($DC170,Tabela1[#All],7,FALSE),""),"")</f>
        <v/>
      </c>
      <c r="DF170" t="str">
        <f ca="1">_xlfn.IFNA(IF(VLOOKUP($DC170,Tabela1[#All],8,FALSE)&lt;&gt;0,VLOOKUP($DC170,Tabela1[#All],8,FALSE),""),"")</f>
        <v/>
      </c>
      <c r="DG170" t="str">
        <f ca="1">_xlfn.IFNA(IF(VLOOKUP($DC170,Tabela1[#All],10,FALSE)&lt;&gt;"0",VLOOKUP($DC170,Tabela1[#All],10,FALSE),""),"")</f>
        <v/>
      </c>
      <c r="DH170" t="str">
        <f t="shared" ca="1" si="605"/>
        <v/>
      </c>
      <c r="DI170" t="str">
        <f t="shared" ca="1" si="606"/>
        <v/>
      </c>
      <c r="DJ170" t="str">
        <f t="shared" ca="1" si="607"/>
        <v/>
      </c>
      <c r="DK170" t="str">
        <f t="shared" ca="1" si="608"/>
        <v/>
      </c>
      <c r="DL170" t="str">
        <f t="shared" ca="1" si="609"/>
        <v/>
      </c>
      <c r="DM170" t="str">
        <f t="shared" ca="1" si="610"/>
        <v/>
      </c>
      <c r="DN170" t="str">
        <f t="shared" ca="1" si="611"/>
        <v/>
      </c>
      <c r="DO170" t="str">
        <f t="shared" ca="1" si="581"/>
        <v/>
      </c>
      <c r="DP170" t="str">
        <f t="shared" ca="1" si="612"/>
        <v/>
      </c>
      <c r="DQ170" t="str">
        <f t="shared" ca="1" si="612"/>
        <v/>
      </c>
      <c r="DR170" t="str">
        <f t="shared" ca="1" si="612"/>
        <v/>
      </c>
      <c r="DS170" t="str">
        <f ca="1">_xlfn.IFNA(IF(INDEX('Tabela kolorów'!$A$1:$AP$42,MATCH(DP170,'Tabela kolorów'!$A$1:$AP$1,0),MATCH(DQ170,'Tabela kolorów'!$A$1:$A$42,0))=1,"+","-"),"")</f>
        <v/>
      </c>
      <c r="DT170" s="1" t="str">
        <f ca="1">_xlfn.IFNA(IF(INDEX('Tabela kolorów'!$A$1:$AP$42,MATCH(DP170,'Tabela kolorów'!$A$1:$AP$1,0),MATCH(DR170,'Tabela kolorów'!$A$1:$A$42,0))=1,"+","-"),"")</f>
        <v/>
      </c>
      <c r="DU170" s="1" t="str">
        <f ca="1">_xlfn.IFNA(IF(INDEX('Tabela kolorów'!$A$1:$AP$42,MATCH(DQ170,'Tabela kolorów'!$A$1:$AP$1,0),MATCH(DR170,'Tabela kolorów'!$A$1:$A$42,0))=1,"+","-"),"")</f>
        <v/>
      </c>
      <c r="DV170" t="str">
        <f t="shared" ca="1" si="558"/>
        <v/>
      </c>
      <c r="DW170" t="str">
        <f t="shared" ca="1" si="613"/>
        <v/>
      </c>
      <c r="DX170" t="str">
        <f t="shared" ca="1" si="614"/>
        <v/>
      </c>
      <c r="EV170">
        <v>18</v>
      </c>
      <c r="EW170" t="str">
        <f t="shared" ca="1" si="591"/>
        <v/>
      </c>
      <c r="EX170" t="str">
        <f ca="1">_xlfn.IFNA(IF(VLOOKUP($EW170,Tabela1[#All],6,FALSE)&lt;&gt;0,VLOOKUP($EW170,Tabela1[#All],6,FALSE),""),"")</f>
        <v/>
      </c>
      <c r="EY170" t="str">
        <f ca="1">_xlfn.IFNA(IF(VLOOKUP($EW170,Tabela1[#All],7,FALSE)&lt;&gt;0,VLOOKUP($EW170,Tabela1[#All],7,FALSE),""),"")</f>
        <v/>
      </c>
      <c r="EZ170" t="str">
        <f ca="1">_xlfn.IFNA(IF(VLOOKUP($EW170,Tabela1[#All],8,FALSE)&lt;&gt;0,VLOOKUP($EW170,Tabela1[#All],8,FALSE),""),"")</f>
        <v/>
      </c>
      <c r="FA170" t="str">
        <f ca="1">_xlfn.IFNA(IF(VLOOKUP($EW170,Tabela1[#All],10,FALSE)&lt;&gt;"0",VLOOKUP($EW170,Tabela1[#All],10,FALSE),""),"")</f>
        <v/>
      </c>
      <c r="FB170" t="str">
        <f t="shared" ca="1" si="615"/>
        <v/>
      </c>
      <c r="FC170" t="str">
        <f t="shared" ca="1" si="616"/>
        <v/>
      </c>
      <c r="FD170" t="str">
        <f t="shared" ca="1" si="617"/>
        <v/>
      </c>
      <c r="FE170" t="str">
        <f t="shared" ca="1" si="618"/>
        <v/>
      </c>
      <c r="FF170" t="str">
        <f t="shared" ca="1" si="619"/>
        <v/>
      </c>
      <c r="FG170" t="str">
        <f t="shared" ca="1" si="620"/>
        <v/>
      </c>
      <c r="FH170" t="str">
        <f t="shared" ca="1" si="621"/>
        <v/>
      </c>
      <c r="FI170" t="str">
        <f t="shared" ca="1" si="559"/>
        <v/>
      </c>
      <c r="FJ170" t="str">
        <f t="shared" ca="1" si="622"/>
        <v/>
      </c>
      <c r="FK170" t="str">
        <f t="shared" ca="1" si="622"/>
        <v/>
      </c>
      <c r="FL170" t="str">
        <f t="shared" ca="1" si="622"/>
        <v/>
      </c>
      <c r="FM170" t="str">
        <f ca="1">_xlfn.IFNA(IF(INDEX('Tabela kolorów'!$A$1:$AP$42,MATCH(FJ170,'Tabela kolorów'!$A$1:$AP$1,0),MATCH(FK170,'Tabela kolorów'!$A$1:$A$42,0))=1,"+","-"),"")</f>
        <v/>
      </c>
      <c r="FN170" s="1" t="str">
        <f ca="1">_xlfn.IFNA(IF(INDEX('Tabela kolorów'!$A$1:$AP$42,MATCH(FJ170,'Tabela kolorów'!$A$1:$AP$1,0),MATCH(FL170,'Tabela kolorów'!$A$1:$A$42,0))=1,"+","-"),"")</f>
        <v/>
      </c>
      <c r="FO170" s="1" t="str">
        <f ca="1">_xlfn.IFNA(IF(INDEX('Tabela kolorów'!$A$1:$AP$42,MATCH(FK170,'Tabela kolorów'!$A$1:$AP$1,0),MATCH(FL170,'Tabela kolorów'!$A$1:$A$42,0))=1,"+","-"),"")</f>
        <v/>
      </c>
      <c r="FP170" t="str">
        <f t="shared" ca="1" si="575"/>
        <v/>
      </c>
      <c r="FQ170" t="str">
        <f t="shared" ca="1" si="623"/>
        <v/>
      </c>
      <c r="FR170" t="str">
        <f t="shared" ca="1" si="624"/>
        <v/>
      </c>
      <c r="GP170">
        <v>18</v>
      </c>
      <c r="GQ170" t="str">
        <f t="shared" ca="1" si="592"/>
        <v/>
      </c>
      <c r="GR170" t="str">
        <f ca="1">_xlfn.IFNA(IF(VLOOKUP($GQ170,Tabela1[#All],6,FALSE)&lt;&gt;0,VLOOKUP($GQ170,Tabela1[#All],6,FALSE),""),"")</f>
        <v/>
      </c>
      <c r="GS170" t="str">
        <f ca="1">_xlfn.IFNA(IF(VLOOKUP($GQ170,Tabela1[#All],7,FALSE)&lt;&gt;0,VLOOKUP($GQ170,Tabela1[#All],7,FALSE),""),"")</f>
        <v/>
      </c>
      <c r="GT170" t="str">
        <f ca="1">_xlfn.IFNA(IF(VLOOKUP($GQ170,Tabela1[#All],8,FALSE)&lt;&gt;0,VLOOKUP($GQ170,Tabela1[#All],8,FALSE),""),"")</f>
        <v/>
      </c>
      <c r="GU170" t="str">
        <f ca="1">_xlfn.IFNA(IF(VLOOKUP($GQ170,Tabela1[#All],10,FALSE)&lt;&gt;"0",VLOOKUP($GQ170,Tabela1[#All],10,FALSE),""),"")</f>
        <v/>
      </c>
      <c r="GV170" t="str">
        <f t="shared" ca="1" si="625"/>
        <v/>
      </c>
      <c r="GW170" t="str">
        <f t="shared" ca="1" si="626"/>
        <v/>
      </c>
      <c r="GX170" t="str">
        <f t="shared" ca="1" si="627"/>
        <v/>
      </c>
      <c r="GY170" t="str">
        <f t="shared" ca="1" si="628"/>
        <v/>
      </c>
      <c r="GZ170" t="str">
        <f t="shared" ca="1" si="629"/>
        <v/>
      </c>
      <c r="HA170" t="str">
        <f t="shared" ca="1" si="630"/>
        <v/>
      </c>
      <c r="HB170" t="str">
        <f t="shared" ca="1" si="631"/>
        <v/>
      </c>
      <c r="HC170" t="str">
        <f t="shared" ca="1" si="560"/>
        <v/>
      </c>
      <c r="HD170" t="str">
        <f t="shared" ca="1" si="632"/>
        <v/>
      </c>
      <c r="HE170" t="str">
        <f t="shared" ca="1" si="632"/>
        <v/>
      </c>
      <c r="HF170" t="str">
        <f t="shared" ca="1" si="632"/>
        <v/>
      </c>
      <c r="HG170" t="str">
        <f ca="1">_xlfn.IFNA(IF(INDEX('Tabela kolorów'!$A$1:$AP$42,MATCH(HD170,'Tabela kolorów'!$A$1:$AP$1,0),MATCH(HE170,'Tabela kolorów'!$A$1:$A$42,0))=1,"+","-"),"")</f>
        <v/>
      </c>
      <c r="HH170" s="1" t="str">
        <f ca="1">_xlfn.IFNA(IF(INDEX('Tabela kolorów'!$A$1:$AP$42,MATCH(HD170,'Tabela kolorów'!$A$1:$AP$1,0),MATCH(HF170,'Tabela kolorów'!$A$1:$A$42,0))=1,"+","-"),"")</f>
        <v/>
      </c>
      <c r="HI170" s="1" t="str">
        <f ca="1">_xlfn.IFNA(IF(INDEX('Tabela kolorów'!$A$1:$AP$42,MATCH(HE170,'Tabela kolorów'!$A$1:$AP$1,0),MATCH(HF170,'Tabela kolorów'!$A$1:$A$42,0))=1,"+","-"),"")</f>
        <v/>
      </c>
      <c r="HJ170" t="str">
        <f t="shared" ca="1" si="576"/>
        <v/>
      </c>
      <c r="HK170" t="str">
        <f t="shared" ca="1" si="633"/>
        <v/>
      </c>
      <c r="HL170" t="str">
        <f t="shared" ca="1" si="634"/>
        <v/>
      </c>
      <c r="IJ170">
        <v>18</v>
      </c>
      <c r="IK170" t="str">
        <f t="shared" ca="1" si="593"/>
        <v/>
      </c>
      <c r="IL170" t="str">
        <f ca="1">_xlfn.IFNA(IF(VLOOKUP($IK170,Tabela1[#All],6,FALSE)&lt;&gt;0,VLOOKUP($IK170,Tabela1[#All],6,FALSE),""),"")</f>
        <v/>
      </c>
      <c r="IM170" t="str">
        <f ca="1">_xlfn.IFNA(IF(VLOOKUP($IK170,Tabela1[#All],7,FALSE)&lt;&gt;0,VLOOKUP($IK170,Tabela1[#All],7,FALSE),""),"")</f>
        <v/>
      </c>
      <c r="IN170" t="str">
        <f ca="1">_xlfn.IFNA(IF(VLOOKUP($IK170,Tabela1[#All],8,FALSE)&lt;&gt;0,VLOOKUP($IK170,Tabela1[#All],8,FALSE),""),"")</f>
        <v/>
      </c>
      <c r="IO170" t="str">
        <f ca="1">_xlfn.IFNA(IF(VLOOKUP($IK170,Tabela1[#All],10,FALSE)&lt;&gt;"0",VLOOKUP($IK170,Tabela1[#All],10,FALSE),""),"")</f>
        <v/>
      </c>
      <c r="IP170" t="str">
        <f t="shared" ca="1" si="635"/>
        <v/>
      </c>
      <c r="IQ170" t="str">
        <f t="shared" ca="1" si="636"/>
        <v/>
      </c>
      <c r="IR170" t="str">
        <f t="shared" ca="1" si="637"/>
        <v/>
      </c>
      <c r="IS170" t="str">
        <f t="shared" ca="1" si="638"/>
        <v/>
      </c>
      <c r="IT170" t="str">
        <f t="shared" ca="1" si="639"/>
        <v/>
      </c>
      <c r="IU170" t="str">
        <f t="shared" ca="1" si="640"/>
        <v/>
      </c>
      <c r="IV170" t="str">
        <f t="shared" ca="1" si="641"/>
        <v/>
      </c>
      <c r="IW170" t="str">
        <f t="shared" ca="1" si="561"/>
        <v/>
      </c>
      <c r="IX170" t="str">
        <f t="shared" ca="1" si="642"/>
        <v/>
      </c>
      <c r="IY170" t="str">
        <f t="shared" ca="1" si="642"/>
        <v/>
      </c>
      <c r="IZ170" t="str">
        <f t="shared" ca="1" si="642"/>
        <v/>
      </c>
      <c r="JA170" t="str">
        <f ca="1">_xlfn.IFNA(IF(INDEX('Tabela kolorów'!$A$1:$AP$42,MATCH(IX170,'Tabela kolorów'!$A$1:$AP$1,0),MATCH(IY170,'Tabela kolorów'!$A$1:$A$42,0))=1,"+","-"),"")</f>
        <v/>
      </c>
      <c r="JB170" s="1" t="str">
        <f ca="1">_xlfn.IFNA(IF(INDEX('Tabela kolorów'!$A$1:$AP$42,MATCH(IX170,'Tabela kolorów'!$A$1:$AP$1,0),MATCH(IZ170,'Tabela kolorów'!$A$1:$A$42,0))=1,"+","-"),"")</f>
        <v/>
      </c>
      <c r="JC170" s="1" t="str">
        <f ca="1">_xlfn.IFNA(IF(INDEX('Tabela kolorów'!$A$1:$AP$42,MATCH(IY170,'Tabela kolorów'!$A$1:$AP$1,0),MATCH(IZ170,'Tabela kolorów'!$A$1:$A$42,0))=1,"+","-"),"")</f>
        <v/>
      </c>
      <c r="JD170" t="str">
        <f t="shared" ca="1" si="577"/>
        <v/>
      </c>
      <c r="JE170" t="str">
        <f t="shared" ca="1" si="643"/>
        <v/>
      </c>
      <c r="JF170" t="str">
        <f t="shared" ca="1" si="644"/>
        <v/>
      </c>
      <c r="KD170">
        <v>18</v>
      </c>
      <c r="KE170" t="str">
        <f t="shared" ca="1" si="594"/>
        <v/>
      </c>
      <c r="KF170" t="str">
        <f ca="1">_xlfn.IFNA(IF(VLOOKUP($KE170,Tabela1[#All],6,FALSE)&lt;&gt;0,VLOOKUP($KE170,Tabela1[#All],6,FALSE),""),"")</f>
        <v/>
      </c>
      <c r="KG170" t="str">
        <f ca="1">_xlfn.IFNA(IF(VLOOKUP($KE170,Tabela1[#All],7,FALSE)&lt;&gt;0,VLOOKUP($KE170,Tabela1[#All],7,FALSE),""),"")</f>
        <v/>
      </c>
      <c r="KH170" t="str">
        <f ca="1">_xlfn.IFNA(IF(VLOOKUP($KE170,Tabela1[#All],8,FALSE)&lt;&gt;0,VLOOKUP($KE170,Tabela1[#All],8,FALSE),""),"")</f>
        <v/>
      </c>
      <c r="KI170" t="str">
        <f ca="1">_xlfn.IFNA(IF(VLOOKUP($KE170,Tabela1[#All],10,FALSE)&lt;&gt;"0",VLOOKUP($KE170,Tabela1[#All],10,FALSE),""),"")</f>
        <v/>
      </c>
      <c r="KJ170" t="str">
        <f t="shared" ca="1" si="652"/>
        <v/>
      </c>
      <c r="KK170" t="str">
        <f t="shared" ca="1" si="653"/>
        <v/>
      </c>
      <c r="KL170" t="str">
        <f t="shared" ca="1" si="654"/>
        <v/>
      </c>
      <c r="KM170" t="str">
        <f t="shared" ca="1" si="645"/>
        <v/>
      </c>
      <c r="KN170" t="str">
        <f t="shared" ca="1" si="646"/>
        <v/>
      </c>
      <c r="KO170" t="str">
        <f t="shared" ca="1" si="647"/>
        <v/>
      </c>
      <c r="KP170" t="str">
        <f t="shared" ca="1" si="648"/>
        <v/>
      </c>
      <c r="KQ170" t="str">
        <f t="shared" ca="1" si="565"/>
        <v/>
      </c>
      <c r="KR170" t="str">
        <f t="shared" ca="1" si="649"/>
        <v/>
      </c>
      <c r="KS170" t="str">
        <f t="shared" ca="1" si="649"/>
        <v/>
      </c>
      <c r="KT170" t="str">
        <f t="shared" ca="1" si="649"/>
        <v/>
      </c>
      <c r="KU170" t="str">
        <f ca="1">_xlfn.IFNA(IF(INDEX('Tabela kolorów'!$A$1:$AP$42,MATCH(KR170,'Tabela kolorów'!$A$1:$AP$1,0),MATCH(KS170,'Tabela kolorów'!$A$1:$A$42,0))=1,"+","-"),"")</f>
        <v/>
      </c>
      <c r="KV170" s="1" t="str">
        <f ca="1">_xlfn.IFNA(IF(INDEX('Tabela kolorów'!$A$1:$AP$42,MATCH(KR170,'Tabela kolorów'!$A$1:$AP$1,0),MATCH(KT170,'Tabela kolorów'!$A$1:$A$42,0))=1,"+","-"),"")</f>
        <v/>
      </c>
      <c r="KW170" s="1" t="str">
        <f ca="1">_xlfn.IFNA(IF(INDEX('Tabela kolorów'!$A$1:$AP$42,MATCH(KS170,'Tabela kolorów'!$A$1:$AP$1,0),MATCH(KT170,'Tabela kolorów'!$A$1:$A$42,0))=1,"+","-"),"")</f>
        <v/>
      </c>
      <c r="KX170" t="str">
        <f t="shared" ca="1" si="580"/>
        <v/>
      </c>
      <c r="KY170" t="str">
        <f t="shared" ca="1" si="650"/>
        <v/>
      </c>
      <c r="KZ170" t="str">
        <f t="shared" ca="1" si="651"/>
        <v/>
      </c>
    </row>
    <row r="171" spans="12:312" x14ac:dyDescent="0.3">
      <c r="L171" s="679">
        <v>17</v>
      </c>
      <c r="Q171" s="684"/>
      <c r="R171" s="686"/>
      <c r="S171" s="672" t="str">
        <f>_xlfn.IFNA(IF(VLOOKUP($R171,Tabela1[#All],6,FALSE)&lt;&gt;0,VLOOKUP($R171,Tabela1[#All],6,FALSE),""),"")</f>
        <v/>
      </c>
      <c r="T171" s="672" t="str">
        <f>_xlfn.IFNA(IF(VLOOKUP($R171,Tabela1[#All],7,FALSE)&lt;&gt;0,VLOOKUP($R171,Tabela1[#All],7,FALSE),""),"")</f>
        <v/>
      </c>
      <c r="U171" s="672" t="str">
        <f>_xlfn.IFNA(IF(VLOOKUP($R171,Tabela1[#All],8,FALSE)&lt;&gt;0,VLOOKUP($R171,Tabela1[#All],8,FALSE),""),"")</f>
        <v/>
      </c>
      <c r="V171" s="672" t="str">
        <f>_xlfn.IFNA(IF(VLOOKUP($R171,Tabela1[#All],10,FALSE)&lt;&gt;"0",VLOOKUP($R171,Tabela1[#All],10,FALSE),""),"")</f>
        <v/>
      </c>
      <c r="W171" s="672" t="str">
        <f>IF(S171&lt;&gt;"",_xlfn.CONCAT($N$2:$P$2,S171:U171),"")</f>
        <v/>
      </c>
      <c r="X171" s="684"/>
      <c r="Y171" s="686" t="str">
        <f t="shared" si="578"/>
        <v/>
      </c>
      <c r="Z171" s="672" t="str">
        <f>IF(R171&lt;&gt;"",TRIM(MID(W171,LEN($N$2)+1,LEN($O$2))),"")</f>
        <v/>
      </c>
      <c r="AA171" s="672" t="str">
        <f>IF(R171&lt;&gt;"",TRIM(MID(W171,LEN($O$2)+LEN($N$2)+1,LEN($P$2))),"")</f>
        <v/>
      </c>
      <c r="AB171" s="679" t="str">
        <f>IF(R171&lt;&gt;"",TRIM(MID(W171,LEN($P$2)+LEN($O$2)+LEN($N$2)+1,LEN(S171))),"")</f>
        <v/>
      </c>
      <c r="AC171" s="685" t="str">
        <f>IF(R171&lt;&gt;"",TRIM(MID(W171,LEN(S171)+LEN($P$2)+LEN($O$2)+LEN($N$2)+1,LEN(T171))),"")</f>
        <v/>
      </c>
      <c r="AD171" s="10" t="str">
        <f>IF(R171&lt;&gt;"",TRIM(MID(W171,LEN(T171)+LEN(S171)+LEN($P$2)+LEN($O$2)+LEN($N$2)+1,LEN(U171))),"")</f>
        <v/>
      </c>
      <c r="AE171" s="10" t="str">
        <f>IF(R171&lt;&gt;"",$N$2,"")</f>
        <v/>
      </c>
      <c r="AF171" s="679" t="str">
        <f>IF(R171&lt;&gt;"",$O$2,"")</f>
        <v/>
      </c>
      <c r="AG171" s="688" t="str">
        <f t="shared" si="656"/>
        <v/>
      </c>
      <c r="AH171" s="701" t="str">
        <f t="shared" ref="AH171:AJ174" si="658">IF(AND(S171&lt;&gt;$N$2,S171&lt;&gt;$O$2,S171&lt;&gt;$P$2),S171,"")</f>
        <v/>
      </c>
      <c r="AI171" s="672" t="str">
        <f t="shared" si="658"/>
        <v/>
      </c>
      <c r="AJ171" s="672" t="str">
        <f t="shared" si="658"/>
        <v/>
      </c>
      <c r="AK171" s="678" t="str">
        <f t="shared" ref="AK171:AK174" si="659">IF(R171&lt;&gt;"",IF(AE171&lt;&gt;"",1,0)+IF(AF171&lt;&gt;"",1,0)+IF(AG171&lt;&gt;"",1,0)+IF(AH171&lt;&gt;"",1,0)+IF(AI171&lt;&gt;"",1,0)+IF(AJ171&lt;&gt;"",1,0),"")</f>
        <v/>
      </c>
      <c r="AL171" s="672" t="str">
        <f t="shared" ref="AL171:AL174" si="660">IF(AK171&lt;=3,_xlfn.CONCAT(AE171,";",
AF171,IF(AF171&lt;&gt;"",";",""),
AG171,IF(AG171&lt;&gt;"",";",""),
AH171,IF(AH171&lt;&gt;"",";",""),
AI171,IF(AI171&lt;&gt;"",";",""),
AJ171),"")</f>
        <v/>
      </c>
      <c r="AM171" s="672" t="str">
        <f t="shared" ref="AM171:AN174" si="661">TRIM(MID(SUBSTITUTE($AL171,";",REPT(" ",LEN($AL171))),Z$7*LEN($AL171)+1,LEN($AL171)))</f>
        <v/>
      </c>
      <c r="AN171" s="672" t="str">
        <f t="shared" si="661"/>
        <v/>
      </c>
      <c r="AO171" s="672" t="str">
        <f>TRIM(MID(SUBSTITUTE($AL174,";",REPT(" ",LEN($AL174))),AB$7*LEN($AL174)+1,LEN($AL174)))</f>
        <v/>
      </c>
      <c r="AP171" s="672" t="str">
        <f>_xlfn.IFNA(IF(INDEX('Tabela kolorów'!$A$1:$AP$42,MATCH(AM174,'Tabela kolorów'!$A$1:$AP$1,0),MATCH(AN174,'Tabela kolorów'!$A$1:$A$42,0))=1,"+","-"),"")</f>
        <v/>
      </c>
      <c r="AQ171" s="672" t="str">
        <f>_xlfn.IFNA(IF(INDEX('Tabela kolorów'!$A$1:$AP$42,MATCH(AM174,'Tabela kolorów'!$A$1:$AP$1,0),MATCH(AO171,'Tabela kolorów'!$A$1:$A$42,0))=1,"+","-"),"")</f>
        <v/>
      </c>
      <c r="AR171" s="672" t="str">
        <f>_xlfn.IFNA(IF(INDEX('Tabela kolorów'!$A$1:$AP$42,MATCH(AN174,'Tabela kolorów'!$A$1:$AP$1,0),MATCH(AO171,'Tabela kolorów'!$A$1:$A$42,0))=1,"+","-"),"")</f>
        <v/>
      </c>
      <c r="AS171" s="672" t="str">
        <f>IF(AL174&lt;&gt;"",IF(AND(OR(AP171="+",AP171=""),OR(AQ171="+",AQ171=""),OR(AR171="+",AR171="")),"Dopasowane","Nie dopasowane"),"")</f>
        <v/>
      </c>
      <c r="AT171" s="672" t="str">
        <f>IF(AL174&lt;&gt;"",IF(IF(V174="Tak",1,0)+IF($Q$2="Tak",1,0)&lt;=1,"Dopasowane","Nie dopasowane"),"")</f>
        <v/>
      </c>
      <c r="BG171" s="392"/>
      <c r="BH171">
        <v>19</v>
      </c>
      <c r="BI171" t="str">
        <f t="shared" ca="1" si="589"/>
        <v/>
      </c>
      <c r="BJ171" t="str">
        <f ca="1">_xlfn.IFNA(IF(VLOOKUP($BI171,Tabela1[#All],6,FALSE)&lt;&gt;0,VLOOKUP($BI171,Tabela1[#All],6,FALSE),""),"")</f>
        <v/>
      </c>
      <c r="BK171" t="str">
        <f ca="1">_xlfn.IFNA(IF(VLOOKUP($BI171,Tabela1[#All],7,FALSE)&lt;&gt;0,VLOOKUP($BI171,Tabela1[#All],7,FALSE),""),"")</f>
        <v/>
      </c>
      <c r="BL171" t="str">
        <f ca="1">_xlfn.IFNA(IF(VLOOKUP($BI171,Tabela1[#All],8,FALSE)&lt;&gt;0,VLOOKUP($BI171,Tabela1[#All],8,FALSE),""),"")</f>
        <v/>
      </c>
      <c r="BM171" t="str">
        <f ca="1">_xlfn.IFNA(IF(VLOOKUP($BI171,Tabela1[#All],10,FALSE)&lt;&gt;"0",VLOOKUP($BI171,Tabela1[#All],10,FALSE),""),"")</f>
        <v/>
      </c>
      <c r="BN171" t="str">
        <f t="shared" ca="1" si="595"/>
        <v/>
      </c>
      <c r="BO171" t="str">
        <f t="shared" ca="1" si="596"/>
        <v/>
      </c>
      <c r="BP171" t="str">
        <f t="shared" ca="1" si="597"/>
        <v/>
      </c>
      <c r="BQ171" t="str">
        <f t="shared" ca="1" si="598"/>
        <v/>
      </c>
      <c r="BR171" t="str">
        <f t="shared" ca="1" si="599"/>
        <v/>
      </c>
      <c r="BS171" t="str">
        <f t="shared" ca="1" si="600"/>
        <v/>
      </c>
      <c r="BT171" t="str">
        <f t="shared" ca="1" si="601"/>
        <v/>
      </c>
      <c r="BU171" t="str">
        <f t="shared" ca="1" si="556"/>
        <v/>
      </c>
      <c r="BV171" t="str">
        <f t="shared" ca="1" si="602"/>
        <v/>
      </c>
      <c r="BW171" t="str">
        <f t="shared" ca="1" si="602"/>
        <v/>
      </c>
      <c r="BX171" t="str">
        <f t="shared" ca="1" si="602"/>
        <v/>
      </c>
      <c r="BY171" t="str">
        <f ca="1">_xlfn.IFNA(IF(INDEX('Tabela kolorów'!$A$1:$AP$42,MATCH(BV171,'Tabela kolorów'!$A$1:$AP$1,0),MATCH(BW171,'Tabela kolorów'!$A$1:$A$42,0))=1,"+","-"),"")</f>
        <v/>
      </c>
      <c r="BZ171" s="1" t="str">
        <f ca="1">_xlfn.IFNA(IF(INDEX('Tabela kolorów'!$A$1:$AP$42,MATCH(BV171,'Tabela kolorów'!$A$1:$AP$1,0),MATCH(BX171,'Tabela kolorów'!$A$1:$A$42,0))=1,"+","-"),"")</f>
        <v/>
      </c>
      <c r="CA171" s="1" t="str">
        <f ca="1">_xlfn.IFNA(IF(INDEX('Tabela kolorów'!$A$1:$AP$42,MATCH(BW171,'Tabela kolorów'!$A$1:$AP$1,0),MATCH(BX171,'Tabela kolorów'!$A$1:$A$42,0))=1,"+","-"),"")</f>
        <v/>
      </c>
      <c r="CB171" t="str">
        <f t="shared" ca="1" si="557"/>
        <v/>
      </c>
      <c r="CC171" t="str">
        <f t="shared" ca="1" si="603"/>
        <v/>
      </c>
      <c r="CD171" t="str">
        <f t="shared" ca="1" si="604"/>
        <v/>
      </c>
      <c r="DB171">
        <v>19</v>
      </c>
      <c r="DC171" t="str">
        <f t="shared" ca="1" si="590"/>
        <v/>
      </c>
      <c r="DD171" t="str">
        <f ca="1">_xlfn.IFNA(IF(VLOOKUP($DC171,Tabela1[#All],6,FALSE)&lt;&gt;0,VLOOKUP($DC171,Tabela1[#All],6,FALSE),""),"")</f>
        <v/>
      </c>
      <c r="DE171" t="str">
        <f ca="1">_xlfn.IFNA(IF(VLOOKUP($DC171,Tabela1[#All],7,FALSE)&lt;&gt;0,VLOOKUP($DC171,Tabela1[#All],7,FALSE),""),"")</f>
        <v/>
      </c>
      <c r="DF171" t="str">
        <f ca="1">_xlfn.IFNA(IF(VLOOKUP($DC171,Tabela1[#All],8,FALSE)&lt;&gt;0,VLOOKUP($DC171,Tabela1[#All],8,FALSE),""),"")</f>
        <v/>
      </c>
      <c r="DG171" t="str">
        <f ca="1">_xlfn.IFNA(IF(VLOOKUP($DC171,Tabela1[#All],10,FALSE)&lt;&gt;"0",VLOOKUP($DC171,Tabela1[#All],10,FALSE),""),"")</f>
        <v/>
      </c>
      <c r="DH171" t="str">
        <f t="shared" ca="1" si="605"/>
        <v/>
      </c>
      <c r="DI171" t="str">
        <f t="shared" ca="1" si="606"/>
        <v/>
      </c>
      <c r="DJ171" t="str">
        <f t="shared" ca="1" si="607"/>
        <v/>
      </c>
      <c r="DK171" t="str">
        <f t="shared" ca="1" si="608"/>
        <v/>
      </c>
      <c r="DL171" t="str">
        <f t="shared" ca="1" si="609"/>
        <v/>
      </c>
      <c r="DM171" t="str">
        <f t="shared" ca="1" si="610"/>
        <v/>
      </c>
      <c r="DN171" t="str">
        <f t="shared" ca="1" si="611"/>
        <v/>
      </c>
      <c r="DO171" t="str">
        <f t="shared" ca="1" si="581"/>
        <v/>
      </c>
      <c r="DP171" t="str">
        <f t="shared" ca="1" si="612"/>
        <v/>
      </c>
      <c r="DQ171" t="str">
        <f t="shared" ca="1" si="612"/>
        <v/>
      </c>
      <c r="DR171" t="str">
        <f t="shared" ca="1" si="612"/>
        <v/>
      </c>
      <c r="DS171" t="str">
        <f ca="1">_xlfn.IFNA(IF(INDEX('Tabela kolorów'!$A$1:$AP$42,MATCH(DP171,'Tabela kolorów'!$A$1:$AP$1,0),MATCH(DQ171,'Tabela kolorów'!$A$1:$A$42,0))=1,"+","-"),"")</f>
        <v/>
      </c>
      <c r="DT171" s="1" t="str">
        <f ca="1">_xlfn.IFNA(IF(INDEX('Tabela kolorów'!$A$1:$AP$42,MATCH(DP171,'Tabela kolorów'!$A$1:$AP$1,0),MATCH(DR171,'Tabela kolorów'!$A$1:$A$42,0))=1,"+","-"),"")</f>
        <v/>
      </c>
      <c r="DU171" s="1" t="str">
        <f ca="1">_xlfn.IFNA(IF(INDEX('Tabela kolorów'!$A$1:$AP$42,MATCH(DQ171,'Tabela kolorów'!$A$1:$AP$1,0),MATCH(DR171,'Tabela kolorów'!$A$1:$A$42,0))=1,"+","-"),"")</f>
        <v/>
      </c>
      <c r="DV171" t="str">
        <f t="shared" ca="1" si="558"/>
        <v/>
      </c>
      <c r="DW171" t="str">
        <f t="shared" ca="1" si="613"/>
        <v/>
      </c>
      <c r="DX171" t="str">
        <f t="shared" ca="1" si="614"/>
        <v/>
      </c>
      <c r="EV171">
        <v>19</v>
      </c>
      <c r="EW171" t="str">
        <f t="shared" ca="1" si="591"/>
        <v/>
      </c>
      <c r="EX171" t="str">
        <f ca="1">_xlfn.IFNA(IF(VLOOKUP($EW171,Tabela1[#All],6,FALSE)&lt;&gt;0,VLOOKUP($EW171,Tabela1[#All],6,FALSE),""),"")</f>
        <v/>
      </c>
      <c r="EY171" t="str">
        <f ca="1">_xlfn.IFNA(IF(VLOOKUP($EW171,Tabela1[#All],7,FALSE)&lt;&gt;0,VLOOKUP($EW171,Tabela1[#All],7,FALSE),""),"")</f>
        <v/>
      </c>
      <c r="EZ171" t="str">
        <f ca="1">_xlfn.IFNA(IF(VLOOKUP($EW171,Tabela1[#All],8,FALSE)&lt;&gt;0,VLOOKUP($EW171,Tabela1[#All],8,FALSE),""),"")</f>
        <v/>
      </c>
      <c r="FA171" t="str">
        <f ca="1">_xlfn.IFNA(IF(VLOOKUP($EW171,Tabela1[#All],10,FALSE)&lt;&gt;"0",VLOOKUP($EW171,Tabela1[#All],10,FALSE),""),"")</f>
        <v/>
      </c>
      <c r="FB171" t="str">
        <f t="shared" ca="1" si="615"/>
        <v/>
      </c>
      <c r="FC171" t="str">
        <f t="shared" ca="1" si="616"/>
        <v/>
      </c>
      <c r="FD171" t="str">
        <f t="shared" ca="1" si="617"/>
        <v/>
      </c>
      <c r="FE171" t="str">
        <f t="shared" ca="1" si="618"/>
        <v/>
      </c>
      <c r="FF171" t="str">
        <f t="shared" ca="1" si="619"/>
        <v/>
      </c>
      <c r="FG171" t="str">
        <f t="shared" ca="1" si="620"/>
        <v/>
      </c>
      <c r="FH171" t="str">
        <f t="shared" ca="1" si="621"/>
        <v/>
      </c>
      <c r="FI171" t="str">
        <f t="shared" ca="1" si="559"/>
        <v/>
      </c>
      <c r="FJ171" t="str">
        <f t="shared" ca="1" si="622"/>
        <v/>
      </c>
      <c r="FK171" t="str">
        <f t="shared" ca="1" si="622"/>
        <v/>
      </c>
      <c r="FL171" t="str">
        <f t="shared" ca="1" si="622"/>
        <v/>
      </c>
      <c r="FM171" t="str">
        <f ca="1">_xlfn.IFNA(IF(INDEX('Tabela kolorów'!$A$1:$AP$42,MATCH(FJ171,'Tabela kolorów'!$A$1:$AP$1,0),MATCH(FK171,'Tabela kolorów'!$A$1:$A$42,0))=1,"+","-"),"")</f>
        <v/>
      </c>
      <c r="FN171" s="1" t="str">
        <f ca="1">_xlfn.IFNA(IF(INDEX('Tabela kolorów'!$A$1:$AP$42,MATCH(FJ171,'Tabela kolorów'!$A$1:$AP$1,0),MATCH(FL171,'Tabela kolorów'!$A$1:$A$42,0))=1,"+","-"),"")</f>
        <v/>
      </c>
      <c r="FO171" s="1" t="str">
        <f ca="1">_xlfn.IFNA(IF(INDEX('Tabela kolorów'!$A$1:$AP$42,MATCH(FK171,'Tabela kolorów'!$A$1:$AP$1,0),MATCH(FL171,'Tabela kolorów'!$A$1:$A$42,0))=1,"+","-"),"")</f>
        <v/>
      </c>
      <c r="FP171" t="str">
        <f t="shared" ca="1" si="575"/>
        <v/>
      </c>
      <c r="FQ171" t="str">
        <f t="shared" ca="1" si="623"/>
        <v/>
      </c>
      <c r="FR171" t="str">
        <f t="shared" ca="1" si="624"/>
        <v/>
      </c>
      <c r="GP171">
        <v>19</v>
      </c>
      <c r="GQ171" t="str">
        <f t="shared" ca="1" si="592"/>
        <v/>
      </c>
      <c r="GR171" t="str">
        <f ca="1">_xlfn.IFNA(IF(VLOOKUP($GQ171,Tabela1[#All],6,FALSE)&lt;&gt;0,VLOOKUP($GQ171,Tabela1[#All],6,FALSE),""),"")</f>
        <v/>
      </c>
      <c r="GS171" t="str">
        <f ca="1">_xlfn.IFNA(IF(VLOOKUP($GQ171,Tabela1[#All],7,FALSE)&lt;&gt;0,VLOOKUP($GQ171,Tabela1[#All],7,FALSE),""),"")</f>
        <v/>
      </c>
      <c r="GT171" t="str">
        <f ca="1">_xlfn.IFNA(IF(VLOOKUP($GQ171,Tabela1[#All],8,FALSE)&lt;&gt;0,VLOOKUP($GQ171,Tabela1[#All],8,FALSE),""),"")</f>
        <v/>
      </c>
      <c r="GU171" t="str">
        <f ca="1">_xlfn.IFNA(IF(VLOOKUP($GQ171,Tabela1[#All],10,FALSE)&lt;&gt;"0",VLOOKUP($GQ171,Tabela1[#All],10,FALSE),""),"")</f>
        <v/>
      </c>
      <c r="GV171" t="str">
        <f t="shared" ca="1" si="625"/>
        <v/>
      </c>
      <c r="GW171" t="str">
        <f t="shared" ca="1" si="626"/>
        <v/>
      </c>
      <c r="GX171" t="str">
        <f t="shared" ca="1" si="627"/>
        <v/>
      </c>
      <c r="GY171" t="str">
        <f t="shared" ca="1" si="628"/>
        <v/>
      </c>
      <c r="GZ171" t="str">
        <f t="shared" ca="1" si="629"/>
        <v/>
      </c>
      <c r="HA171" t="str">
        <f t="shared" ca="1" si="630"/>
        <v/>
      </c>
      <c r="HB171" t="str">
        <f t="shared" ca="1" si="631"/>
        <v/>
      </c>
      <c r="HC171" t="str">
        <f t="shared" ca="1" si="560"/>
        <v/>
      </c>
      <c r="HD171" t="str">
        <f t="shared" ca="1" si="632"/>
        <v/>
      </c>
      <c r="HE171" t="str">
        <f t="shared" ca="1" si="632"/>
        <v/>
      </c>
      <c r="HF171" t="str">
        <f t="shared" ca="1" si="632"/>
        <v/>
      </c>
      <c r="HG171" t="str">
        <f ca="1">_xlfn.IFNA(IF(INDEX('Tabela kolorów'!$A$1:$AP$42,MATCH(HD171,'Tabela kolorów'!$A$1:$AP$1,0),MATCH(HE171,'Tabela kolorów'!$A$1:$A$42,0))=1,"+","-"),"")</f>
        <v/>
      </c>
      <c r="HH171" s="1" t="str">
        <f ca="1">_xlfn.IFNA(IF(INDEX('Tabela kolorów'!$A$1:$AP$42,MATCH(HD171,'Tabela kolorów'!$A$1:$AP$1,0),MATCH(HF171,'Tabela kolorów'!$A$1:$A$42,0))=1,"+","-"),"")</f>
        <v/>
      </c>
      <c r="HI171" s="1" t="str">
        <f ca="1">_xlfn.IFNA(IF(INDEX('Tabela kolorów'!$A$1:$AP$42,MATCH(HE171,'Tabela kolorów'!$A$1:$AP$1,0),MATCH(HF171,'Tabela kolorów'!$A$1:$A$42,0))=1,"+","-"),"")</f>
        <v/>
      </c>
      <c r="HJ171" t="str">
        <f t="shared" ca="1" si="576"/>
        <v/>
      </c>
      <c r="HK171" t="str">
        <f t="shared" ca="1" si="633"/>
        <v/>
      </c>
      <c r="HL171" t="str">
        <f t="shared" ca="1" si="634"/>
        <v/>
      </c>
      <c r="IJ171">
        <v>19</v>
      </c>
      <c r="IK171" t="str">
        <f t="shared" ca="1" si="593"/>
        <v/>
      </c>
      <c r="IL171" t="str">
        <f ca="1">_xlfn.IFNA(IF(VLOOKUP($IK171,Tabela1[#All],6,FALSE)&lt;&gt;0,VLOOKUP($IK171,Tabela1[#All],6,FALSE),""),"")</f>
        <v/>
      </c>
      <c r="IM171" t="str">
        <f ca="1">_xlfn.IFNA(IF(VLOOKUP($IK171,Tabela1[#All],7,FALSE)&lt;&gt;0,VLOOKUP($IK171,Tabela1[#All],7,FALSE),""),"")</f>
        <v/>
      </c>
      <c r="IN171" t="str">
        <f ca="1">_xlfn.IFNA(IF(VLOOKUP($IK171,Tabela1[#All],8,FALSE)&lt;&gt;0,VLOOKUP($IK171,Tabela1[#All],8,FALSE),""),"")</f>
        <v/>
      </c>
      <c r="IO171" t="str">
        <f ca="1">_xlfn.IFNA(IF(VLOOKUP($IK171,Tabela1[#All],10,FALSE)&lt;&gt;"0",VLOOKUP($IK171,Tabela1[#All],10,FALSE),""),"")</f>
        <v/>
      </c>
      <c r="IP171" t="str">
        <f t="shared" ca="1" si="635"/>
        <v/>
      </c>
      <c r="IQ171" t="str">
        <f t="shared" ca="1" si="636"/>
        <v/>
      </c>
      <c r="IR171" t="str">
        <f t="shared" ca="1" si="637"/>
        <v/>
      </c>
      <c r="IS171" t="str">
        <f t="shared" ca="1" si="638"/>
        <v/>
      </c>
      <c r="IT171" t="str">
        <f t="shared" ca="1" si="639"/>
        <v/>
      </c>
      <c r="IU171" t="str">
        <f t="shared" ca="1" si="640"/>
        <v/>
      </c>
      <c r="IV171" t="str">
        <f t="shared" ca="1" si="641"/>
        <v/>
      </c>
      <c r="IW171" t="str">
        <f t="shared" ca="1" si="561"/>
        <v/>
      </c>
      <c r="IX171" t="str">
        <f t="shared" ca="1" si="642"/>
        <v/>
      </c>
      <c r="IY171" t="str">
        <f t="shared" ca="1" si="642"/>
        <v/>
      </c>
      <c r="IZ171" t="str">
        <f t="shared" ca="1" si="642"/>
        <v/>
      </c>
      <c r="JA171" t="str">
        <f ca="1">_xlfn.IFNA(IF(INDEX('Tabela kolorów'!$A$1:$AP$42,MATCH(IX171,'Tabela kolorów'!$A$1:$AP$1,0),MATCH(IY171,'Tabela kolorów'!$A$1:$A$42,0))=1,"+","-"),"")</f>
        <v/>
      </c>
      <c r="JB171" s="1" t="str">
        <f ca="1">_xlfn.IFNA(IF(INDEX('Tabela kolorów'!$A$1:$AP$42,MATCH(IX171,'Tabela kolorów'!$A$1:$AP$1,0),MATCH(IZ171,'Tabela kolorów'!$A$1:$A$42,0))=1,"+","-"),"")</f>
        <v/>
      </c>
      <c r="JC171" s="1" t="str">
        <f ca="1">_xlfn.IFNA(IF(INDEX('Tabela kolorów'!$A$1:$AP$42,MATCH(IY171,'Tabela kolorów'!$A$1:$AP$1,0),MATCH(IZ171,'Tabela kolorów'!$A$1:$A$42,0))=1,"+","-"),"")</f>
        <v/>
      </c>
      <c r="JD171" t="str">
        <f t="shared" ca="1" si="577"/>
        <v/>
      </c>
      <c r="JE171" t="str">
        <f t="shared" ca="1" si="643"/>
        <v/>
      </c>
      <c r="JF171" t="str">
        <f t="shared" ca="1" si="644"/>
        <v/>
      </c>
      <c r="KD171">
        <v>19</v>
      </c>
      <c r="KE171" t="str">
        <f t="shared" ca="1" si="594"/>
        <v/>
      </c>
      <c r="KF171" t="str">
        <f ca="1">_xlfn.IFNA(IF(VLOOKUP($KE171,Tabela1[#All],6,FALSE)&lt;&gt;0,VLOOKUP($KE171,Tabela1[#All],6,FALSE),""),"")</f>
        <v/>
      </c>
      <c r="KG171" t="str">
        <f ca="1">_xlfn.IFNA(IF(VLOOKUP($KE171,Tabela1[#All],7,FALSE)&lt;&gt;0,VLOOKUP($KE171,Tabela1[#All],7,FALSE),""),"")</f>
        <v/>
      </c>
      <c r="KH171" t="str">
        <f ca="1">_xlfn.IFNA(IF(VLOOKUP($KE171,Tabela1[#All],8,FALSE)&lt;&gt;0,VLOOKUP($KE171,Tabela1[#All],8,FALSE),""),"")</f>
        <v/>
      </c>
      <c r="KI171" t="str">
        <f ca="1">_xlfn.IFNA(IF(VLOOKUP($KE171,Tabela1[#All],10,FALSE)&lt;&gt;"0",VLOOKUP($KE171,Tabela1[#All],10,FALSE),""),"")</f>
        <v/>
      </c>
      <c r="KJ171" t="str">
        <f t="shared" ca="1" si="652"/>
        <v/>
      </c>
      <c r="KK171" t="str">
        <f t="shared" ca="1" si="653"/>
        <v/>
      </c>
      <c r="KL171" t="str">
        <f t="shared" ca="1" si="654"/>
        <v/>
      </c>
      <c r="KM171" t="str">
        <f t="shared" ca="1" si="645"/>
        <v/>
      </c>
      <c r="KN171" t="str">
        <f t="shared" ca="1" si="646"/>
        <v/>
      </c>
      <c r="KO171" t="str">
        <f t="shared" ca="1" si="647"/>
        <v/>
      </c>
      <c r="KP171" t="str">
        <f t="shared" ca="1" si="648"/>
        <v/>
      </c>
      <c r="KQ171" t="str">
        <f t="shared" ca="1" si="565"/>
        <v/>
      </c>
      <c r="KR171" t="str">
        <f t="shared" ca="1" si="649"/>
        <v/>
      </c>
      <c r="KS171" t="str">
        <f t="shared" ca="1" si="649"/>
        <v/>
      </c>
      <c r="KT171" t="str">
        <f t="shared" ca="1" si="649"/>
        <v/>
      </c>
      <c r="KU171" t="str">
        <f ca="1">_xlfn.IFNA(IF(INDEX('Tabela kolorów'!$A$1:$AP$42,MATCH(KR171,'Tabela kolorów'!$A$1:$AP$1,0),MATCH(KS171,'Tabela kolorów'!$A$1:$A$42,0))=1,"+","-"),"")</f>
        <v/>
      </c>
      <c r="KV171" s="1" t="str">
        <f ca="1">_xlfn.IFNA(IF(INDEX('Tabela kolorów'!$A$1:$AP$42,MATCH(KR171,'Tabela kolorów'!$A$1:$AP$1,0),MATCH(KT171,'Tabela kolorów'!$A$1:$A$42,0))=1,"+","-"),"")</f>
        <v/>
      </c>
      <c r="KW171" s="1" t="str">
        <f ca="1">_xlfn.IFNA(IF(INDEX('Tabela kolorów'!$A$1:$AP$42,MATCH(KS171,'Tabela kolorów'!$A$1:$AP$1,0),MATCH(KT171,'Tabela kolorów'!$A$1:$A$42,0))=1,"+","-"),"")</f>
        <v/>
      </c>
      <c r="KX171" t="str">
        <f t="shared" ca="1" si="580"/>
        <v/>
      </c>
      <c r="KY171" t="str">
        <f t="shared" ca="1" si="650"/>
        <v/>
      </c>
      <c r="KZ171" t="str">
        <f t="shared" ca="1" si="651"/>
        <v/>
      </c>
    </row>
    <row r="172" spans="12:312" x14ac:dyDescent="0.3">
      <c r="L172" s="679">
        <v>18</v>
      </c>
      <c r="Q172" s="684"/>
      <c r="R172" s="686"/>
      <c r="S172" s="672" t="str">
        <f>_xlfn.IFNA(IF(VLOOKUP($R172,Tabela1[#All],6,FALSE)&lt;&gt;0,VLOOKUP($R172,Tabela1[#All],6,FALSE),""),"")</f>
        <v/>
      </c>
      <c r="T172" s="672" t="str">
        <f>_xlfn.IFNA(IF(VLOOKUP($R172,Tabela1[#All],7,FALSE)&lt;&gt;0,VLOOKUP($R172,Tabela1[#All],7,FALSE),""),"")</f>
        <v/>
      </c>
      <c r="U172" s="672" t="str">
        <f>_xlfn.IFNA(IF(VLOOKUP($R172,Tabela1[#All],8,FALSE)&lt;&gt;0,VLOOKUP($R172,Tabela1[#All],8,FALSE),""),"")</f>
        <v/>
      </c>
      <c r="V172" s="672" t="str">
        <f>_xlfn.IFNA(IF(VLOOKUP($R172,Tabela1[#All],10,FALSE)&lt;&gt;"0",VLOOKUP($R172,Tabela1[#All],10,FALSE),""),"")</f>
        <v/>
      </c>
      <c r="W172" s="672" t="str">
        <f>IF(S172&lt;&gt;"",_xlfn.CONCAT($N$2:$P$2,S172:U172),"")</f>
        <v/>
      </c>
      <c r="X172" s="684"/>
      <c r="Y172" s="686" t="str">
        <f t="shared" si="578"/>
        <v/>
      </c>
      <c r="Z172" s="672" t="str">
        <f>IF(R172&lt;&gt;"",TRIM(MID(W172,LEN($N$2)+1,LEN($O$2))),"")</f>
        <v/>
      </c>
      <c r="AA172" s="672" t="str">
        <f>IF(R172&lt;&gt;"",TRIM(MID(W172,LEN($O$2)+LEN($N$2)+1,LEN($P$2))),"")</f>
        <v/>
      </c>
      <c r="AB172" s="679" t="str">
        <f>IF(R172&lt;&gt;"",TRIM(MID(W172,LEN($P$2)+LEN($O$2)+LEN($N$2)+1,LEN(S172))),"")</f>
        <v/>
      </c>
      <c r="AC172" s="685" t="str">
        <f>IF(R172&lt;&gt;"",TRIM(MID(W172,LEN(S172)+LEN($P$2)+LEN($O$2)+LEN($N$2)+1,LEN(T172))),"")</f>
        <v/>
      </c>
      <c r="AD172" s="10" t="str">
        <f>IF(R172&lt;&gt;"",TRIM(MID(W172,LEN(T172)+LEN(S172)+LEN($P$2)+LEN($O$2)+LEN($N$2)+1,LEN(U172))),"")</f>
        <v/>
      </c>
      <c r="AE172" s="10" t="str">
        <f>IF(R172&lt;&gt;"",$N$2,"")</f>
        <v/>
      </c>
      <c r="AF172" s="679" t="str">
        <f>IF(R172&lt;&gt;"",$O$2,"")</f>
        <v/>
      </c>
      <c r="AG172" s="688" t="str">
        <f t="shared" si="656"/>
        <v/>
      </c>
      <c r="AH172" s="701" t="str">
        <f t="shared" si="658"/>
        <v/>
      </c>
      <c r="AI172" s="672" t="str">
        <f t="shared" si="658"/>
        <v/>
      </c>
      <c r="AJ172" s="672" t="str">
        <f t="shared" si="658"/>
        <v/>
      </c>
      <c r="AK172" s="678" t="str">
        <f t="shared" si="659"/>
        <v/>
      </c>
      <c r="AL172" s="672" t="str">
        <f t="shared" si="660"/>
        <v/>
      </c>
      <c r="AM172" s="672" t="str">
        <f t="shared" si="661"/>
        <v/>
      </c>
      <c r="AN172" s="672" t="str">
        <f t="shared" si="661"/>
        <v/>
      </c>
      <c r="BH172">
        <v>20</v>
      </c>
      <c r="BI172" t="str">
        <f t="shared" ca="1" si="589"/>
        <v/>
      </c>
      <c r="BJ172" t="str">
        <f ca="1">_xlfn.IFNA(IF(VLOOKUP($BI172,Tabela1[#All],6,FALSE)&lt;&gt;0,VLOOKUP($BI172,Tabela1[#All],6,FALSE),""),"")</f>
        <v/>
      </c>
      <c r="BK172" t="str">
        <f ca="1">_xlfn.IFNA(IF(VLOOKUP($BI172,Tabela1[#All],7,FALSE)&lt;&gt;0,VLOOKUP($BI172,Tabela1[#All],7,FALSE),""),"")</f>
        <v/>
      </c>
      <c r="BL172" t="str">
        <f ca="1">_xlfn.IFNA(IF(VLOOKUP($BI172,Tabela1[#All],8,FALSE)&lt;&gt;0,VLOOKUP($BI172,Tabela1[#All],8,FALSE),""),"")</f>
        <v/>
      </c>
      <c r="BM172" t="str">
        <f ca="1">_xlfn.IFNA(IF(VLOOKUP($BI172,Tabela1[#All],10,FALSE)&lt;&gt;"0",VLOOKUP($BI172,Tabela1[#All],10,FALSE),""),"")</f>
        <v/>
      </c>
      <c r="BN172" t="str">
        <f t="shared" ca="1" si="595"/>
        <v/>
      </c>
      <c r="BO172" t="str">
        <f t="shared" ca="1" si="596"/>
        <v/>
      </c>
      <c r="BP172" t="str">
        <f t="shared" ca="1" si="597"/>
        <v/>
      </c>
      <c r="BQ172" t="str">
        <f t="shared" ca="1" si="598"/>
        <v/>
      </c>
      <c r="BR172" t="str">
        <f t="shared" ca="1" si="599"/>
        <v/>
      </c>
      <c r="BS172" t="str">
        <f t="shared" ca="1" si="600"/>
        <v/>
      </c>
      <c r="BT172" t="str">
        <f t="shared" ca="1" si="601"/>
        <v/>
      </c>
      <c r="BU172" t="str">
        <f t="shared" ca="1" si="556"/>
        <v/>
      </c>
      <c r="BV172" t="str">
        <f t="shared" ca="1" si="602"/>
        <v/>
      </c>
      <c r="BW172" t="str">
        <f t="shared" ca="1" si="602"/>
        <v/>
      </c>
      <c r="BX172" t="str">
        <f t="shared" ca="1" si="602"/>
        <v/>
      </c>
      <c r="BY172" t="str">
        <f ca="1">_xlfn.IFNA(IF(INDEX('Tabela kolorów'!$A$1:$AP$42,MATCH(BV172,'Tabela kolorów'!$A$1:$AP$1,0),MATCH(BW172,'Tabela kolorów'!$A$1:$A$42,0))=1,"+","-"),"")</f>
        <v/>
      </c>
      <c r="BZ172" s="1" t="str">
        <f ca="1">_xlfn.IFNA(IF(INDEX('Tabela kolorów'!$A$1:$AP$42,MATCH(BV172,'Tabela kolorów'!$A$1:$AP$1,0),MATCH(BX172,'Tabela kolorów'!$A$1:$A$42,0))=1,"+","-"),"")</f>
        <v/>
      </c>
      <c r="CA172" s="1" t="str">
        <f ca="1">_xlfn.IFNA(IF(INDEX('Tabela kolorów'!$A$1:$AP$42,MATCH(BW172,'Tabela kolorów'!$A$1:$AP$1,0),MATCH(BX172,'Tabela kolorów'!$A$1:$A$42,0))=1,"+","-"),"")</f>
        <v/>
      </c>
      <c r="CB172" t="str">
        <f t="shared" ca="1" si="557"/>
        <v/>
      </c>
      <c r="CC172" t="str">
        <f t="shared" ca="1" si="603"/>
        <v/>
      </c>
      <c r="CD172" t="str">
        <f t="shared" ca="1" si="604"/>
        <v/>
      </c>
      <c r="DB172">
        <v>20</v>
      </c>
      <c r="DC172" t="str">
        <f t="shared" ca="1" si="590"/>
        <v/>
      </c>
      <c r="DD172" t="str">
        <f ca="1">_xlfn.IFNA(IF(VLOOKUP($DC172,Tabela1[#All],6,FALSE)&lt;&gt;0,VLOOKUP($DC172,Tabela1[#All],6,FALSE),""),"")</f>
        <v/>
      </c>
      <c r="DE172" t="str">
        <f ca="1">_xlfn.IFNA(IF(VLOOKUP($DC172,Tabela1[#All],7,FALSE)&lt;&gt;0,VLOOKUP($DC172,Tabela1[#All],7,FALSE),""),"")</f>
        <v/>
      </c>
      <c r="DF172" t="str">
        <f ca="1">_xlfn.IFNA(IF(VLOOKUP($DC172,Tabela1[#All],8,FALSE)&lt;&gt;0,VLOOKUP($DC172,Tabela1[#All],8,FALSE),""),"")</f>
        <v/>
      </c>
      <c r="DG172" t="str">
        <f ca="1">_xlfn.IFNA(IF(VLOOKUP($DC172,Tabela1[#All],10,FALSE)&lt;&gt;"0",VLOOKUP($DC172,Tabela1[#All],10,FALSE),""),"")</f>
        <v/>
      </c>
      <c r="DH172" t="str">
        <f t="shared" ca="1" si="605"/>
        <v/>
      </c>
      <c r="DI172" t="str">
        <f t="shared" ca="1" si="606"/>
        <v/>
      </c>
      <c r="DJ172" t="str">
        <f t="shared" ca="1" si="607"/>
        <v/>
      </c>
      <c r="DK172" t="str">
        <f t="shared" ca="1" si="608"/>
        <v/>
      </c>
      <c r="DL172" t="str">
        <f t="shared" ca="1" si="609"/>
        <v/>
      </c>
      <c r="DM172" t="str">
        <f t="shared" ca="1" si="610"/>
        <v/>
      </c>
      <c r="DN172" t="str">
        <f t="shared" ca="1" si="611"/>
        <v/>
      </c>
      <c r="DO172" t="str">
        <f t="shared" ca="1" si="581"/>
        <v/>
      </c>
      <c r="DP172" t="str">
        <f t="shared" ca="1" si="612"/>
        <v/>
      </c>
      <c r="DQ172" t="str">
        <f t="shared" ca="1" si="612"/>
        <v/>
      </c>
      <c r="DR172" t="str">
        <f t="shared" ca="1" si="612"/>
        <v/>
      </c>
      <c r="DS172" t="str">
        <f ca="1">_xlfn.IFNA(IF(INDEX('Tabela kolorów'!$A$1:$AP$42,MATCH(DP172,'Tabela kolorów'!$A$1:$AP$1,0),MATCH(DQ172,'Tabela kolorów'!$A$1:$A$42,0))=1,"+","-"),"")</f>
        <v/>
      </c>
      <c r="DT172" s="1" t="str">
        <f ca="1">_xlfn.IFNA(IF(INDEX('Tabela kolorów'!$A$1:$AP$42,MATCH(DP172,'Tabela kolorów'!$A$1:$AP$1,0),MATCH(DR172,'Tabela kolorów'!$A$1:$A$42,0))=1,"+","-"),"")</f>
        <v/>
      </c>
      <c r="DU172" s="1" t="str">
        <f ca="1">_xlfn.IFNA(IF(INDEX('Tabela kolorów'!$A$1:$AP$42,MATCH(DQ172,'Tabela kolorów'!$A$1:$AP$1,0),MATCH(DR172,'Tabela kolorów'!$A$1:$A$42,0))=1,"+","-"),"")</f>
        <v/>
      </c>
      <c r="DV172" t="str">
        <f t="shared" ca="1" si="558"/>
        <v/>
      </c>
      <c r="DW172" t="str">
        <f t="shared" ca="1" si="613"/>
        <v/>
      </c>
      <c r="DX172" t="str">
        <f t="shared" ca="1" si="614"/>
        <v/>
      </c>
      <c r="EV172">
        <v>20</v>
      </c>
      <c r="EW172" t="str">
        <f t="shared" ca="1" si="591"/>
        <v/>
      </c>
      <c r="EX172" t="str">
        <f ca="1">_xlfn.IFNA(IF(VLOOKUP($EW172,Tabela1[#All],6,FALSE)&lt;&gt;0,VLOOKUP($EW172,Tabela1[#All],6,FALSE),""),"")</f>
        <v/>
      </c>
      <c r="EY172" t="str">
        <f ca="1">_xlfn.IFNA(IF(VLOOKUP($EW172,Tabela1[#All],7,FALSE)&lt;&gt;0,VLOOKUP($EW172,Tabela1[#All],7,FALSE),""),"")</f>
        <v/>
      </c>
      <c r="EZ172" t="str">
        <f ca="1">_xlfn.IFNA(IF(VLOOKUP($EW172,Tabela1[#All],8,FALSE)&lt;&gt;0,VLOOKUP($EW172,Tabela1[#All],8,FALSE),""),"")</f>
        <v/>
      </c>
      <c r="FA172" t="str">
        <f ca="1">_xlfn.IFNA(IF(VLOOKUP($EW172,Tabela1[#All],10,FALSE)&lt;&gt;"0",VLOOKUP($EW172,Tabela1[#All],10,FALSE),""),"")</f>
        <v/>
      </c>
      <c r="FB172" t="str">
        <f t="shared" ca="1" si="615"/>
        <v/>
      </c>
      <c r="FC172" t="str">
        <f t="shared" ca="1" si="616"/>
        <v/>
      </c>
      <c r="FD172" t="str">
        <f t="shared" ca="1" si="617"/>
        <v/>
      </c>
      <c r="FE172" t="str">
        <f t="shared" ca="1" si="618"/>
        <v/>
      </c>
      <c r="FF172" t="str">
        <f t="shared" ca="1" si="619"/>
        <v/>
      </c>
      <c r="FG172" t="str">
        <f t="shared" ca="1" si="620"/>
        <v/>
      </c>
      <c r="FH172" t="str">
        <f t="shared" ca="1" si="621"/>
        <v/>
      </c>
      <c r="FI172" t="str">
        <f t="shared" ca="1" si="559"/>
        <v/>
      </c>
      <c r="FJ172" t="str">
        <f t="shared" ca="1" si="622"/>
        <v/>
      </c>
      <c r="FK172" t="str">
        <f t="shared" ca="1" si="622"/>
        <v/>
      </c>
      <c r="FL172" t="str">
        <f t="shared" ca="1" si="622"/>
        <v/>
      </c>
      <c r="FM172" t="str">
        <f ca="1">_xlfn.IFNA(IF(INDEX('Tabela kolorów'!$A$1:$AP$42,MATCH(FJ172,'Tabela kolorów'!$A$1:$AP$1,0),MATCH(FK172,'Tabela kolorów'!$A$1:$A$42,0))=1,"+","-"),"")</f>
        <v/>
      </c>
      <c r="FN172" s="1" t="str">
        <f ca="1">_xlfn.IFNA(IF(INDEX('Tabela kolorów'!$A$1:$AP$42,MATCH(FJ172,'Tabela kolorów'!$A$1:$AP$1,0),MATCH(FL172,'Tabela kolorów'!$A$1:$A$42,0))=1,"+","-"),"")</f>
        <v/>
      </c>
      <c r="FO172" s="1" t="str">
        <f ca="1">_xlfn.IFNA(IF(INDEX('Tabela kolorów'!$A$1:$AP$42,MATCH(FK172,'Tabela kolorów'!$A$1:$AP$1,0),MATCH(FL172,'Tabela kolorów'!$A$1:$A$42,0))=1,"+","-"),"")</f>
        <v/>
      </c>
      <c r="FP172" t="str">
        <f t="shared" ca="1" si="575"/>
        <v/>
      </c>
      <c r="FQ172" t="str">
        <f t="shared" ca="1" si="623"/>
        <v/>
      </c>
      <c r="FR172" t="str">
        <f t="shared" ca="1" si="624"/>
        <v/>
      </c>
      <c r="GP172">
        <v>20</v>
      </c>
      <c r="GQ172" t="str">
        <f t="shared" ca="1" si="592"/>
        <v/>
      </c>
      <c r="GR172" t="str">
        <f ca="1">_xlfn.IFNA(IF(VLOOKUP($GQ172,Tabela1[#All],6,FALSE)&lt;&gt;0,VLOOKUP($GQ172,Tabela1[#All],6,FALSE),""),"")</f>
        <v/>
      </c>
      <c r="GS172" t="str">
        <f ca="1">_xlfn.IFNA(IF(VLOOKUP($GQ172,Tabela1[#All],7,FALSE)&lt;&gt;0,VLOOKUP($GQ172,Tabela1[#All],7,FALSE),""),"")</f>
        <v/>
      </c>
      <c r="GT172" t="str">
        <f ca="1">_xlfn.IFNA(IF(VLOOKUP($GQ172,Tabela1[#All],8,FALSE)&lt;&gt;0,VLOOKUP($GQ172,Tabela1[#All],8,FALSE),""),"")</f>
        <v/>
      </c>
      <c r="GU172" t="str">
        <f ca="1">_xlfn.IFNA(IF(VLOOKUP($GQ172,Tabela1[#All],10,FALSE)&lt;&gt;"0",VLOOKUP($GQ172,Tabela1[#All],10,FALSE),""),"")</f>
        <v/>
      </c>
      <c r="GV172" t="str">
        <f t="shared" ca="1" si="625"/>
        <v/>
      </c>
      <c r="GW172" t="str">
        <f t="shared" ca="1" si="626"/>
        <v/>
      </c>
      <c r="GX172" t="str">
        <f t="shared" ca="1" si="627"/>
        <v/>
      </c>
      <c r="GY172" t="str">
        <f t="shared" ca="1" si="628"/>
        <v/>
      </c>
      <c r="GZ172" t="str">
        <f t="shared" ca="1" si="629"/>
        <v/>
      </c>
      <c r="HA172" t="str">
        <f t="shared" ca="1" si="630"/>
        <v/>
      </c>
      <c r="HB172" t="str">
        <f t="shared" ca="1" si="631"/>
        <v/>
      </c>
      <c r="HC172" t="str">
        <f t="shared" ca="1" si="560"/>
        <v/>
      </c>
      <c r="HD172" t="str">
        <f t="shared" ca="1" si="632"/>
        <v/>
      </c>
      <c r="HE172" t="str">
        <f t="shared" ca="1" si="632"/>
        <v/>
      </c>
      <c r="HF172" t="str">
        <f t="shared" ca="1" si="632"/>
        <v/>
      </c>
      <c r="HG172" t="str">
        <f ca="1">_xlfn.IFNA(IF(INDEX('Tabela kolorów'!$A$1:$AP$42,MATCH(HD172,'Tabela kolorów'!$A$1:$AP$1,0),MATCH(HE172,'Tabela kolorów'!$A$1:$A$42,0))=1,"+","-"),"")</f>
        <v/>
      </c>
      <c r="HH172" s="1" t="str">
        <f ca="1">_xlfn.IFNA(IF(INDEX('Tabela kolorów'!$A$1:$AP$42,MATCH(HD172,'Tabela kolorów'!$A$1:$AP$1,0),MATCH(HF172,'Tabela kolorów'!$A$1:$A$42,0))=1,"+","-"),"")</f>
        <v/>
      </c>
      <c r="HI172" s="1" t="str">
        <f ca="1">_xlfn.IFNA(IF(INDEX('Tabela kolorów'!$A$1:$AP$42,MATCH(HE172,'Tabela kolorów'!$A$1:$AP$1,0),MATCH(HF172,'Tabela kolorów'!$A$1:$A$42,0))=1,"+","-"),"")</f>
        <v/>
      </c>
      <c r="HJ172" t="str">
        <f t="shared" ca="1" si="576"/>
        <v/>
      </c>
      <c r="HK172" t="str">
        <f t="shared" ca="1" si="633"/>
        <v/>
      </c>
      <c r="HL172" t="str">
        <f t="shared" ca="1" si="634"/>
        <v/>
      </c>
      <c r="IJ172">
        <v>20</v>
      </c>
      <c r="IK172" t="str">
        <f t="shared" ca="1" si="593"/>
        <v/>
      </c>
      <c r="IL172" t="str">
        <f ca="1">_xlfn.IFNA(IF(VLOOKUP($IK172,Tabela1[#All],6,FALSE)&lt;&gt;0,VLOOKUP($IK172,Tabela1[#All],6,FALSE),""),"")</f>
        <v/>
      </c>
      <c r="IM172" t="str">
        <f ca="1">_xlfn.IFNA(IF(VLOOKUP($IK172,Tabela1[#All],7,FALSE)&lt;&gt;0,VLOOKUP($IK172,Tabela1[#All],7,FALSE),""),"")</f>
        <v/>
      </c>
      <c r="IN172" t="str">
        <f ca="1">_xlfn.IFNA(IF(VLOOKUP($IK172,Tabela1[#All],8,FALSE)&lt;&gt;0,VLOOKUP($IK172,Tabela1[#All],8,FALSE),""),"")</f>
        <v/>
      </c>
      <c r="IO172" t="str">
        <f ca="1">_xlfn.IFNA(IF(VLOOKUP($IK172,Tabela1[#All],10,FALSE)&lt;&gt;"0",VLOOKUP($IK172,Tabela1[#All],10,FALSE),""),"")</f>
        <v/>
      </c>
      <c r="IP172" t="str">
        <f t="shared" ca="1" si="635"/>
        <v/>
      </c>
      <c r="IQ172" t="str">
        <f t="shared" ca="1" si="636"/>
        <v/>
      </c>
      <c r="IR172" t="str">
        <f t="shared" ca="1" si="637"/>
        <v/>
      </c>
      <c r="IS172" t="str">
        <f t="shared" ca="1" si="638"/>
        <v/>
      </c>
      <c r="IT172" t="str">
        <f t="shared" ca="1" si="639"/>
        <v/>
      </c>
      <c r="IU172" t="str">
        <f t="shared" ca="1" si="640"/>
        <v/>
      </c>
      <c r="IV172" t="str">
        <f t="shared" ca="1" si="641"/>
        <v/>
      </c>
      <c r="IW172" t="str">
        <f t="shared" ca="1" si="561"/>
        <v/>
      </c>
      <c r="IX172" t="str">
        <f t="shared" ca="1" si="642"/>
        <v/>
      </c>
      <c r="IY172" t="str">
        <f t="shared" ca="1" si="642"/>
        <v/>
      </c>
      <c r="IZ172" t="str">
        <f t="shared" ca="1" si="642"/>
        <v/>
      </c>
      <c r="JA172" t="str">
        <f ca="1">_xlfn.IFNA(IF(INDEX('Tabela kolorów'!$A$1:$AP$42,MATCH(IX172,'Tabela kolorów'!$A$1:$AP$1,0),MATCH(IY172,'Tabela kolorów'!$A$1:$A$42,0))=1,"+","-"),"")</f>
        <v/>
      </c>
      <c r="JB172" s="1" t="str">
        <f ca="1">_xlfn.IFNA(IF(INDEX('Tabela kolorów'!$A$1:$AP$42,MATCH(IX172,'Tabela kolorów'!$A$1:$AP$1,0),MATCH(IZ172,'Tabela kolorów'!$A$1:$A$42,0))=1,"+","-"),"")</f>
        <v/>
      </c>
      <c r="JC172" s="1" t="str">
        <f ca="1">_xlfn.IFNA(IF(INDEX('Tabela kolorów'!$A$1:$AP$42,MATCH(IY172,'Tabela kolorów'!$A$1:$AP$1,0),MATCH(IZ172,'Tabela kolorów'!$A$1:$A$42,0))=1,"+","-"),"")</f>
        <v/>
      </c>
      <c r="JD172" t="str">
        <f t="shared" ca="1" si="577"/>
        <v/>
      </c>
      <c r="JE172" t="str">
        <f t="shared" ca="1" si="643"/>
        <v/>
      </c>
      <c r="JF172" t="str">
        <f t="shared" ca="1" si="644"/>
        <v/>
      </c>
      <c r="KD172">
        <v>20</v>
      </c>
      <c r="KE172" t="str">
        <f t="shared" ca="1" si="594"/>
        <v/>
      </c>
      <c r="KF172" t="str">
        <f ca="1">_xlfn.IFNA(IF(VLOOKUP($KE172,Tabela1[#All],6,FALSE)&lt;&gt;0,VLOOKUP($KE172,Tabela1[#All],6,FALSE),""),"")</f>
        <v/>
      </c>
      <c r="KG172" t="str">
        <f ca="1">_xlfn.IFNA(IF(VLOOKUP($KE172,Tabela1[#All],7,FALSE)&lt;&gt;0,VLOOKUP($KE172,Tabela1[#All],7,FALSE),""),"")</f>
        <v/>
      </c>
      <c r="KH172" t="str">
        <f ca="1">_xlfn.IFNA(IF(VLOOKUP($KE172,Tabela1[#All],8,FALSE)&lt;&gt;0,VLOOKUP($KE172,Tabela1[#All],8,FALSE),""),"")</f>
        <v/>
      </c>
      <c r="KI172" t="str">
        <f ca="1">_xlfn.IFNA(IF(VLOOKUP($KE172,Tabela1[#All],10,FALSE)&lt;&gt;"0",VLOOKUP($KE172,Tabela1[#All],10,FALSE),""),"")</f>
        <v/>
      </c>
      <c r="KJ172" t="str">
        <f t="shared" ca="1" si="652"/>
        <v/>
      </c>
      <c r="KK172" t="str">
        <f t="shared" ca="1" si="653"/>
        <v/>
      </c>
      <c r="KL172" t="str">
        <f t="shared" ca="1" si="654"/>
        <v/>
      </c>
      <c r="KM172" t="str">
        <f t="shared" ca="1" si="645"/>
        <v/>
      </c>
      <c r="KN172" t="str">
        <f t="shared" ca="1" si="646"/>
        <v/>
      </c>
      <c r="KO172" t="str">
        <f t="shared" ca="1" si="647"/>
        <v/>
      </c>
      <c r="KP172" t="str">
        <f t="shared" ca="1" si="648"/>
        <v/>
      </c>
      <c r="KQ172" t="str">
        <f t="shared" ca="1" si="565"/>
        <v/>
      </c>
      <c r="KR172" t="str">
        <f t="shared" ca="1" si="649"/>
        <v/>
      </c>
      <c r="KS172" t="str">
        <f t="shared" ca="1" si="649"/>
        <v/>
      </c>
      <c r="KT172" t="str">
        <f t="shared" ca="1" si="649"/>
        <v/>
      </c>
      <c r="KU172" t="str">
        <f ca="1">_xlfn.IFNA(IF(INDEX('Tabela kolorów'!$A$1:$AP$42,MATCH(KR172,'Tabela kolorów'!$A$1:$AP$1,0),MATCH(KS172,'Tabela kolorów'!$A$1:$A$42,0))=1,"+","-"),"")</f>
        <v/>
      </c>
      <c r="KV172" s="1" t="str">
        <f ca="1">_xlfn.IFNA(IF(INDEX('Tabela kolorów'!$A$1:$AP$42,MATCH(KR172,'Tabela kolorów'!$A$1:$AP$1,0),MATCH(KT172,'Tabela kolorów'!$A$1:$A$42,0))=1,"+","-"),"")</f>
        <v/>
      </c>
      <c r="KW172" s="1" t="str">
        <f ca="1">_xlfn.IFNA(IF(INDEX('Tabela kolorów'!$A$1:$AP$42,MATCH(KS172,'Tabela kolorów'!$A$1:$AP$1,0),MATCH(KT172,'Tabela kolorów'!$A$1:$A$42,0))=1,"+","-"),"")</f>
        <v/>
      </c>
      <c r="KX172" t="str">
        <f t="shared" ca="1" si="580"/>
        <v/>
      </c>
      <c r="KY172" t="str">
        <f t="shared" ca="1" si="650"/>
        <v/>
      </c>
      <c r="KZ172" t="str">
        <f t="shared" ca="1" si="651"/>
        <v/>
      </c>
    </row>
    <row r="173" spans="12:312" x14ac:dyDescent="0.3">
      <c r="L173" s="679">
        <v>19</v>
      </c>
      <c r="Q173" s="684"/>
      <c r="R173" s="686"/>
      <c r="S173" s="672" t="str">
        <f>_xlfn.IFNA(IF(VLOOKUP($R173,Tabela1[#All],6,FALSE)&lt;&gt;0,VLOOKUP($R173,Tabela1[#All],6,FALSE),""),"")</f>
        <v/>
      </c>
      <c r="T173" s="672" t="str">
        <f>_xlfn.IFNA(IF(VLOOKUP($R173,Tabela1[#All],7,FALSE)&lt;&gt;0,VLOOKUP($R173,Tabela1[#All],7,FALSE),""),"")</f>
        <v/>
      </c>
      <c r="U173" s="672" t="str">
        <f>_xlfn.IFNA(IF(VLOOKUP($R173,Tabela1[#All],8,FALSE)&lt;&gt;0,VLOOKUP($R173,Tabela1[#All],8,FALSE),""),"")</f>
        <v/>
      </c>
      <c r="V173" s="672" t="str">
        <f>_xlfn.IFNA(IF(VLOOKUP($R173,Tabela1[#All],10,FALSE)&lt;&gt;"0",VLOOKUP($R173,Tabela1[#All],10,FALSE),""),"")</f>
        <v/>
      </c>
      <c r="W173" s="672" t="str">
        <f>IF(S173&lt;&gt;"",_xlfn.CONCAT($N$2:$P$2,S173:U173),"")</f>
        <v/>
      </c>
      <c r="X173" s="684"/>
      <c r="Y173" s="686" t="str">
        <f t="shared" si="578"/>
        <v/>
      </c>
      <c r="Z173" s="672" t="str">
        <f>IF(R173&lt;&gt;"",TRIM(MID(W173,LEN($N$2)+1,LEN($O$2))),"")</f>
        <v/>
      </c>
      <c r="AA173" s="672" t="str">
        <f>IF(R173&lt;&gt;"",TRIM(MID(W173,LEN($O$2)+LEN($N$2)+1,LEN($P$2))),"")</f>
        <v/>
      </c>
      <c r="AB173" s="679" t="str">
        <f>IF(R173&lt;&gt;"",TRIM(MID(W173,LEN($P$2)+LEN($O$2)+LEN($N$2)+1,LEN(S173))),"")</f>
        <v/>
      </c>
      <c r="AC173" s="685" t="str">
        <f>IF(R173&lt;&gt;"",TRIM(MID(W173,LEN(S173)+LEN($P$2)+LEN($O$2)+LEN($N$2)+1,LEN(T173))),"")</f>
        <v/>
      </c>
      <c r="AD173" s="10" t="str">
        <f>IF(R173&lt;&gt;"",TRIM(MID(W173,LEN(T173)+LEN(S173)+LEN($P$2)+LEN($O$2)+LEN($N$2)+1,LEN(U173))),"")</f>
        <v/>
      </c>
      <c r="AE173" s="10" t="str">
        <f>IF(R173&lt;&gt;"",$N$2,"")</f>
        <v/>
      </c>
      <c r="AF173" s="679" t="str">
        <f>IF(R173&lt;&gt;"",$O$2,"")</f>
        <v/>
      </c>
      <c r="AG173" s="688" t="str">
        <f t="shared" si="656"/>
        <v/>
      </c>
      <c r="AH173" s="701" t="str">
        <f t="shared" si="658"/>
        <v/>
      </c>
      <c r="AI173" s="672" t="str">
        <f t="shared" si="658"/>
        <v/>
      </c>
      <c r="AJ173" s="672" t="str">
        <f t="shared" si="658"/>
        <v/>
      </c>
      <c r="AK173" s="678" t="str">
        <f t="shared" si="659"/>
        <v/>
      </c>
      <c r="AL173" s="672" t="str">
        <f t="shared" si="660"/>
        <v/>
      </c>
      <c r="AM173" s="672" t="str">
        <f t="shared" si="661"/>
        <v/>
      </c>
      <c r="AN173" s="672" t="str">
        <f t="shared" si="661"/>
        <v/>
      </c>
    </row>
    <row r="174" spans="12:312" x14ac:dyDescent="0.3">
      <c r="L174" s="679">
        <v>20</v>
      </c>
      <c r="Q174" s="684"/>
      <c r="R174" s="686"/>
      <c r="S174" s="672" t="str">
        <f>_xlfn.IFNA(IF(VLOOKUP($R174,Tabela1[#All],6,FALSE)&lt;&gt;0,VLOOKUP($R174,Tabela1[#All],6,FALSE),""),"")</f>
        <v/>
      </c>
      <c r="T174" s="672" t="str">
        <f>_xlfn.IFNA(IF(VLOOKUP($R174,Tabela1[#All],7,FALSE)&lt;&gt;0,VLOOKUP($R174,Tabela1[#All],7,FALSE),""),"")</f>
        <v/>
      </c>
      <c r="U174" s="672" t="str">
        <f>_xlfn.IFNA(IF(VLOOKUP($R174,Tabela1[#All],8,FALSE)&lt;&gt;0,VLOOKUP($R174,Tabela1[#All],8,FALSE),""),"")</f>
        <v/>
      </c>
      <c r="V174" s="672" t="str">
        <f>_xlfn.IFNA(IF(VLOOKUP($R174,Tabela1[#All],10,FALSE)&lt;&gt;"0",VLOOKUP($R174,Tabela1[#All],10,FALSE),""),"")</f>
        <v/>
      </c>
      <c r="W174" s="672" t="str">
        <f>IF(S174&lt;&gt;"",_xlfn.CONCAT($N$2:$P$2,S174:U174),"")</f>
        <v/>
      </c>
      <c r="X174" s="684"/>
      <c r="Y174" s="686" t="str">
        <f t="shared" si="578"/>
        <v/>
      </c>
      <c r="Z174" s="672" t="str">
        <f>IF(R174&lt;&gt;"",TRIM(MID(W174,LEN($N$2)+1,LEN($O$2))),"")</f>
        <v/>
      </c>
      <c r="AA174" s="672" t="str">
        <f>IF(R174&lt;&gt;"",TRIM(MID(W174,LEN($O$2)+LEN($N$2)+1,LEN($P$2))),"")</f>
        <v/>
      </c>
      <c r="AB174" s="679" t="str">
        <f>IF(R174&lt;&gt;"",TRIM(MID(W174,LEN($P$2)+LEN($O$2)+LEN($N$2)+1,LEN(S174))),"")</f>
        <v/>
      </c>
      <c r="AC174" s="685" t="str">
        <f>IF(R174&lt;&gt;"",TRIM(MID(W174,LEN(S174)+LEN($P$2)+LEN($O$2)+LEN($N$2)+1,LEN(T174))),"")</f>
        <v/>
      </c>
      <c r="AD174" s="10" t="str">
        <f>IF(R174&lt;&gt;"",TRIM(MID(W174,LEN(T174)+LEN(S174)+LEN($P$2)+LEN($O$2)+LEN($N$2)+1,LEN(U174))),"")</f>
        <v/>
      </c>
      <c r="AE174" s="10" t="str">
        <f>IF(R174&lt;&gt;"",$N$2,"")</f>
        <v/>
      </c>
      <c r="AF174" s="679" t="str">
        <f>IF(R174&lt;&gt;"",$O$2,"")</f>
        <v/>
      </c>
      <c r="AG174" s="688" t="str">
        <f t="shared" si="656"/>
        <v/>
      </c>
      <c r="AH174" s="701" t="str">
        <f t="shared" si="658"/>
        <v/>
      </c>
      <c r="AI174" s="672" t="str">
        <f t="shared" si="658"/>
        <v/>
      </c>
      <c r="AJ174" s="672" t="str">
        <f t="shared" si="658"/>
        <v/>
      </c>
      <c r="AK174" s="678" t="str">
        <f t="shared" si="659"/>
        <v/>
      </c>
      <c r="AL174" s="672" t="str">
        <f t="shared" si="660"/>
        <v/>
      </c>
      <c r="AM174" s="672" t="str">
        <f t="shared" si="661"/>
        <v/>
      </c>
      <c r="AN174" s="672" t="str">
        <f t="shared" si="661"/>
        <v/>
      </c>
    </row>
  </sheetData>
  <mergeCells count="67">
    <mergeCell ref="Y6:AB6"/>
    <mergeCell ref="AC6:AF6"/>
    <mergeCell ref="AG6:AG7"/>
    <mergeCell ref="AH6:AH7"/>
    <mergeCell ref="L1:M1"/>
    <mergeCell ref="N6:P6"/>
    <mergeCell ref="Q6:Q7"/>
    <mergeCell ref="M6:M7"/>
    <mergeCell ref="R6:X6"/>
    <mergeCell ref="AI6:AI7"/>
    <mergeCell ref="BJ4:BL4"/>
    <mergeCell ref="BM4:BM5"/>
    <mergeCell ref="BN4:BT4"/>
    <mergeCell ref="BI4:BI5"/>
    <mergeCell ref="BU4:BX4"/>
    <mergeCell ref="BY4:CB4"/>
    <mergeCell ref="CC4:CC5"/>
    <mergeCell ref="CD4:CD5"/>
    <mergeCell ref="CE4:CE5"/>
    <mergeCell ref="FA4:FA5"/>
    <mergeCell ref="DC4:DC5"/>
    <mergeCell ref="DD4:DF4"/>
    <mergeCell ref="DG4:DG5"/>
    <mergeCell ref="DH4:DN4"/>
    <mergeCell ref="DO4:DR4"/>
    <mergeCell ref="DS4:DV4"/>
    <mergeCell ref="DW4:DW5"/>
    <mergeCell ref="DX4:DX5"/>
    <mergeCell ref="DY4:DY5"/>
    <mergeCell ref="EW4:EW5"/>
    <mergeCell ref="EX4:EZ4"/>
    <mergeCell ref="JF4:JF5"/>
    <mergeCell ref="HG4:HJ4"/>
    <mergeCell ref="FB4:FH4"/>
    <mergeCell ref="FI4:FL4"/>
    <mergeCell ref="FM4:FP4"/>
    <mergeCell ref="FQ4:FQ5"/>
    <mergeCell ref="FR4:FR5"/>
    <mergeCell ref="FS4:FS5"/>
    <mergeCell ref="GQ4:GQ5"/>
    <mergeCell ref="GR4:GT4"/>
    <mergeCell ref="GU4:GU5"/>
    <mergeCell ref="GV4:HB4"/>
    <mergeCell ref="HC4:HF4"/>
    <mergeCell ref="LA4:LA5"/>
    <mergeCell ref="KE4:KE5"/>
    <mergeCell ref="KF4:KH4"/>
    <mergeCell ref="KI4:KI5"/>
    <mergeCell ref="KJ4:KP4"/>
    <mergeCell ref="KQ4:KT4"/>
    <mergeCell ref="KU4:KX4"/>
    <mergeCell ref="K1:K30"/>
    <mergeCell ref="AK5:AV5"/>
    <mergeCell ref="AW5:BE5"/>
    <mergeCell ref="KY4:KY5"/>
    <mergeCell ref="KZ4:KZ5"/>
    <mergeCell ref="JG4:JG5"/>
    <mergeCell ref="HK4:HK5"/>
    <mergeCell ref="HL4:HL5"/>
    <mergeCell ref="HM4:HM5"/>
    <mergeCell ref="IK4:IK5"/>
    <mergeCell ref="IL4:IN4"/>
    <mergeCell ref="IO4:IO5"/>
    <mergeCell ref="IP4:IV4"/>
    <mergeCell ref="IW4:IZ4"/>
    <mergeCell ref="JA4:JD4"/>
    <mergeCell ref="JE4:JE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DDFD-4505-4156-8520-C28BCBEC3837}">
  <dimension ref="A1:N142"/>
  <sheetViews>
    <sheetView topLeftCell="C64" zoomScaleNormal="100" workbookViewId="0">
      <selection activeCell="C64" sqref="C64"/>
    </sheetView>
  </sheetViews>
  <sheetFormatPr defaultRowHeight="14.4" x14ac:dyDescent="0.3"/>
  <cols>
    <col min="2" max="2" width="20" bestFit="1" customWidth="1"/>
    <col min="3" max="3" width="23.21875" bestFit="1" customWidth="1"/>
    <col min="4" max="4" width="15.21875" customWidth="1"/>
    <col min="5" max="5" width="9" bestFit="1" customWidth="1"/>
    <col min="6" max="7" width="5" bestFit="1" customWidth="1"/>
    <col min="8" max="8" width="9.6640625" bestFit="1" customWidth="1"/>
    <col min="9" max="9" width="19" bestFit="1" customWidth="1"/>
    <col min="10" max="10" width="22.21875" bestFit="1" customWidth="1"/>
    <col min="11" max="11" width="10.33203125" bestFit="1" customWidth="1"/>
    <col min="12" max="12" width="8.33203125" bestFit="1" customWidth="1"/>
    <col min="13" max="13" width="16.88671875" bestFit="1" customWidth="1"/>
    <col min="14" max="14" width="11.88671875" bestFit="1" customWidth="1"/>
    <col min="15" max="15" width="37.33203125" bestFit="1" customWidth="1"/>
    <col min="16" max="16" width="11.6640625" bestFit="1" customWidth="1"/>
    <col min="17" max="17" width="8.6640625" bestFit="1" customWidth="1"/>
    <col min="18" max="18" width="7.88671875" bestFit="1" customWidth="1"/>
    <col min="19" max="19" width="13.5546875" bestFit="1" customWidth="1"/>
    <col min="20" max="20" width="20.109375" bestFit="1" customWidth="1"/>
    <col min="21" max="21" width="22" bestFit="1" customWidth="1"/>
    <col min="22" max="22" width="7.44140625" bestFit="1" customWidth="1"/>
    <col min="23" max="23" width="10.88671875" bestFit="1" customWidth="1"/>
    <col min="24" max="24" width="8.33203125" bestFit="1" customWidth="1"/>
    <col min="25" max="25" width="9.77734375" bestFit="1" customWidth="1"/>
    <col min="26" max="26" width="10.109375" bestFit="1" customWidth="1"/>
    <col min="27" max="27" width="23.21875" bestFit="1" customWidth="1"/>
    <col min="28" max="28" width="9.5546875" bestFit="1" customWidth="1"/>
    <col min="29" max="29" width="15.6640625" bestFit="1" customWidth="1"/>
    <col min="30" max="30" width="14" bestFit="1" customWidth="1"/>
    <col min="31" max="31" width="15.33203125" bestFit="1" customWidth="1"/>
    <col min="32" max="32" width="13.44140625" bestFit="1" customWidth="1"/>
    <col min="33" max="33" width="12.33203125" bestFit="1" customWidth="1"/>
    <col min="34" max="34" width="9" bestFit="1" customWidth="1"/>
    <col min="35" max="35" width="11.77734375" bestFit="1" customWidth="1"/>
    <col min="36" max="36" width="15.33203125" bestFit="1" customWidth="1"/>
    <col min="37" max="37" width="10.77734375" bestFit="1" customWidth="1"/>
    <col min="38" max="38" width="4.77734375" bestFit="1" customWidth="1"/>
    <col min="39" max="39" width="6.109375" bestFit="1" customWidth="1"/>
    <col min="40" max="40" width="22.6640625" bestFit="1" customWidth="1"/>
    <col min="41" max="41" width="9" bestFit="1" customWidth="1"/>
    <col min="42" max="42" width="8.33203125" bestFit="1" customWidth="1"/>
    <col min="43" max="43" width="6" bestFit="1" customWidth="1"/>
    <col min="44" max="44" width="8.21875" bestFit="1" customWidth="1"/>
    <col min="45" max="45" width="14.6640625" bestFit="1" customWidth="1"/>
    <col min="46" max="46" width="14.33203125" bestFit="1" customWidth="1"/>
    <col min="47" max="47" width="16.6640625" bestFit="1" customWidth="1"/>
    <col min="48" max="48" width="15.33203125" bestFit="1" customWidth="1"/>
    <col min="49" max="50" width="14.77734375" bestFit="1" customWidth="1"/>
    <col min="51" max="51" width="9.77734375" bestFit="1" customWidth="1"/>
    <col min="52" max="52" width="6.44140625" bestFit="1" customWidth="1"/>
    <col min="53" max="53" width="15.77734375" bestFit="1" customWidth="1"/>
    <col min="54" max="54" width="22" bestFit="1" customWidth="1"/>
    <col min="55" max="55" width="20.88671875" bestFit="1" customWidth="1"/>
    <col min="56" max="56" width="6.77734375" bestFit="1" customWidth="1"/>
    <col min="57" max="57" width="5.44140625" bestFit="1" customWidth="1"/>
    <col min="58" max="58" width="10" bestFit="1" customWidth="1"/>
    <col min="59" max="59" width="10.88671875" bestFit="1" customWidth="1"/>
    <col min="60" max="60" width="10.5546875" bestFit="1" customWidth="1"/>
    <col min="61" max="61" width="9.77734375" bestFit="1" customWidth="1"/>
    <col min="62" max="62" width="11.44140625" bestFit="1" customWidth="1"/>
    <col min="63" max="63" width="12.44140625" bestFit="1" customWidth="1"/>
    <col min="64" max="64" width="13.44140625" bestFit="1" customWidth="1"/>
    <col min="65" max="65" width="15.21875" bestFit="1" customWidth="1"/>
    <col min="66" max="66" width="20" bestFit="1" customWidth="1"/>
    <col min="67" max="67" width="15.6640625" bestFit="1" customWidth="1"/>
    <col min="68" max="68" width="12.77734375" bestFit="1" customWidth="1"/>
    <col min="69" max="69" width="10.44140625" bestFit="1" customWidth="1"/>
    <col min="70" max="70" width="15.21875" bestFit="1" customWidth="1"/>
    <col min="71" max="71" width="17" bestFit="1" customWidth="1"/>
    <col min="72" max="72" width="12.88671875" bestFit="1" customWidth="1"/>
    <col min="73" max="73" width="9.21875" bestFit="1" customWidth="1"/>
    <col min="74" max="74" width="20.88671875" bestFit="1" customWidth="1"/>
    <col min="75" max="75" width="16.33203125" bestFit="1" customWidth="1"/>
    <col min="76" max="76" width="8.33203125" bestFit="1" customWidth="1"/>
    <col min="77" max="77" width="13.5546875" bestFit="1" customWidth="1"/>
    <col min="78" max="78" width="14.5546875" bestFit="1" customWidth="1"/>
    <col min="79" max="79" width="10" bestFit="1" customWidth="1"/>
    <col min="80" max="80" width="14.33203125" bestFit="1" customWidth="1"/>
    <col min="81" max="81" width="11.109375" bestFit="1" customWidth="1"/>
    <col min="82" max="82" width="11.5546875" bestFit="1" customWidth="1"/>
    <col min="83" max="83" width="13.44140625" bestFit="1" customWidth="1"/>
    <col min="84" max="84" width="7.88671875" bestFit="1" customWidth="1"/>
    <col min="85" max="85" width="10.33203125" bestFit="1" customWidth="1"/>
    <col min="86" max="86" width="11.33203125" bestFit="1" customWidth="1"/>
    <col min="87" max="87" width="11.21875" bestFit="1" customWidth="1"/>
    <col min="88" max="88" width="20.5546875" bestFit="1" customWidth="1"/>
    <col min="89" max="89" width="14.33203125" bestFit="1" customWidth="1"/>
    <col min="90" max="90" width="18.77734375" bestFit="1" customWidth="1"/>
    <col min="91" max="91" width="12.21875" bestFit="1" customWidth="1"/>
    <col min="92" max="92" width="10.77734375" bestFit="1" customWidth="1"/>
    <col min="93" max="93" width="6.77734375" bestFit="1" customWidth="1"/>
    <col min="94" max="94" width="12.88671875" bestFit="1" customWidth="1"/>
    <col min="95" max="95" width="11.109375" bestFit="1" customWidth="1"/>
    <col min="96" max="96" width="13.44140625" bestFit="1" customWidth="1"/>
    <col min="97" max="97" width="9" bestFit="1" customWidth="1"/>
    <col min="98" max="98" width="20.77734375" bestFit="1" customWidth="1"/>
    <col min="99" max="99" width="16" bestFit="1" customWidth="1"/>
    <col min="100" max="100" width="18.88671875" bestFit="1" customWidth="1"/>
    <col min="101" max="101" width="17.21875" bestFit="1" customWidth="1"/>
    <col min="102" max="102" width="11.6640625" bestFit="1" customWidth="1"/>
    <col min="103" max="103" width="10.21875" bestFit="1" customWidth="1"/>
    <col min="104" max="104" width="11.5546875" bestFit="1" customWidth="1"/>
    <col min="105" max="105" width="17.5546875" bestFit="1" customWidth="1"/>
    <col min="106" max="106" width="12.44140625" bestFit="1" customWidth="1"/>
    <col min="107" max="107" width="12.21875" bestFit="1" customWidth="1"/>
    <col min="108" max="108" width="7.88671875" bestFit="1" customWidth="1"/>
    <col min="109" max="109" width="12.5546875" bestFit="1" customWidth="1"/>
    <col min="110" max="110" width="10" bestFit="1" customWidth="1"/>
    <col min="111" max="111" width="10.77734375" bestFit="1" customWidth="1"/>
    <col min="112" max="112" width="12.44140625" bestFit="1" customWidth="1"/>
    <col min="113" max="113" width="7.21875" bestFit="1" customWidth="1"/>
    <col min="114" max="114" width="13.5546875" bestFit="1" customWidth="1"/>
    <col min="115" max="115" width="4.6640625" bestFit="1" customWidth="1"/>
    <col min="116" max="116" width="11.77734375" bestFit="1" customWidth="1"/>
    <col min="117" max="117" width="13.5546875" bestFit="1" customWidth="1"/>
    <col min="118" max="118" width="11.33203125" bestFit="1" customWidth="1"/>
    <col min="119" max="119" width="8" bestFit="1" customWidth="1"/>
    <col min="120" max="120" width="10.6640625" bestFit="1" customWidth="1"/>
    <col min="121" max="121" width="9.33203125" bestFit="1" customWidth="1"/>
    <col min="122" max="122" width="9.6640625" bestFit="1" customWidth="1"/>
    <col min="123" max="123" width="7.109375" bestFit="1" customWidth="1"/>
    <col min="124" max="124" width="11.5546875" bestFit="1" customWidth="1"/>
    <col min="125" max="125" width="5.21875" bestFit="1" customWidth="1"/>
    <col min="126" max="126" width="17.44140625" bestFit="1" customWidth="1"/>
    <col min="127" max="127" width="17.33203125" bestFit="1" customWidth="1"/>
    <col min="128" max="128" width="12.77734375" bestFit="1" customWidth="1"/>
    <col min="129" max="129" width="19" bestFit="1" customWidth="1"/>
    <col min="130" max="130" width="6.44140625" bestFit="1" customWidth="1"/>
    <col min="131" max="131" width="4.88671875" bestFit="1" customWidth="1"/>
    <col min="132" max="132" width="7" bestFit="1" customWidth="1"/>
    <col min="133" max="133" width="14.21875" bestFit="1" customWidth="1"/>
    <col min="134" max="134" width="16.5546875" bestFit="1" customWidth="1"/>
    <col min="135" max="135" width="8.77734375" bestFit="1" customWidth="1"/>
    <col min="136" max="136" width="13.33203125" bestFit="1" customWidth="1"/>
    <col min="137" max="137" width="11.6640625" bestFit="1" customWidth="1"/>
    <col min="138" max="138" width="8.77734375" bestFit="1" customWidth="1"/>
    <col min="139" max="139" width="6.6640625" bestFit="1" customWidth="1"/>
    <col min="140" max="140" width="7.33203125" bestFit="1" customWidth="1"/>
    <col min="141" max="141" width="12.33203125" bestFit="1" customWidth="1"/>
    <col min="142" max="142" width="13.33203125" bestFit="1" customWidth="1"/>
    <col min="143" max="143" width="12.5546875" bestFit="1" customWidth="1"/>
    <col min="144" max="144" width="11.6640625" bestFit="1" customWidth="1"/>
    <col min="145" max="145" width="3.88671875" bestFit="1" customWidth="1"/>
    <col min="146" max="146" width="19.44140625" bestFit="1" customWidth="1"/>
  </cols>
  <sheetData>
    <row r="1" spans="1:12" ht="15" thickBot="1" x14ac:dyDescent="0.35">
      <c r="C1" s="757" t="s">
        <v>604</v>
      </c>
      <c r="D1" s="758"/>
      <c r="E1" s="759"/>
      <c r="I1" s="760" t="s">
        <v>603</v>
      </c>
      <c r="J1" s="761"/>
      <c r="K1" s="761"/>
      <c r="L1" s="762"/>
    </row>
    <row r="2" spans="1:12" ht="15" thickBot="1" x14ac:dyDescent="0.35">
      <c r="B2" t="s">
        <v>414</v>
      </c>
      <c r="C2" s="280" t="s">
        <v>14</v>
      </c>
      <c r="D2" s="142" t="s">
        <v>48</v>
      </c>
      <c r="E2" s="280" t="s">
        <v>15</v>
      </c>
      <c r="I2" s="98" t="s">
        <v>440</v>
      </c>
      <c r="J2" s="99" t="s">
        <v>439</v>
      </c>
      <c r="K2" s="100" t="s">
        <v>438</v>
      </c>
      <c r="L2" s="100" t="s">
        <v>617</v>
      </c>
    </row>
    <row r="3" spans="1:12" x14ac:dyDescent="0.3">
      <c r="B3" t="s">
        <v>16</v>
      </c>
      <c r="C3" s="281" t="s">
        <v>17</v>
      </c>
      <c r="D3" s="143" t="s">
        <v>48</v>
      </c>
      <c r="E3" s="281" t="s">
        <v>18</v>
      </c>
      <c r="I3" s="756" t="s">
        <v>66</v>
      </c>
      <c r="J3" t="s">
        <v>66</v>
      </c>
      <c r="K3" s="327" t="s">
        <v>48</v>
      </c>
      <c r="L3" s="325" t="str">
        <f>VLOOKUP(J3,$C$2:$E$142,3,FALSE)</f>
        <v>#FF0000</v>
      </c>
    </row>
    <row r="4" spans="1:12" x14ac:dyDescent="0.3">
      <c r="A4" t="s">
        <v>437</v>
      </c>
      <c r="B4" t="s">
        <v>19</v>
      </c>
      <c r="C4" s="281" t="s">
        <v>20</v>
      </c>
      <c r="D4" s="144" t="s">
        <v>48</v>
      </c>
      <c r="E4" s="281" t="s">
        <v>21</v>
      </c>
      <c r="I4" s="756"/>
      <c r="J4" t="s">
        <v>75</v>
      </c>
      <c r="K4" s="101" t="s">
        <v>48</v>
      </c>
      <c r="L4" s="325" t="str">
        <f t="shared" ref="L4:L43" si="0">VLOOKUP(J4,$C$2:$E$142,3,FALSE)</f>
        <v>#FFC0CB</v>
      </c>
    </row>
    <row r="5" spans="1:12" x14ac:dyDescent="0.3">
      <c r="B5" t="s">
        <v>22</v>
      </c>
      <c r="C5" s="281" t="s">
        <v>23</v>
      </c>
      <c r="D5" s="145" t="s">
        <v>48</v>
      </c>
      <c r="E5" s="281" t="s">
        <v>24</v>
      </c>
      <c r="I5" s="756"/>
      <c r="J5" t="s">
        <v>87</v>
      </c>
      <c r="K5" s="102" t="s">
        <v>48</v>
      </c>
      <c r="L5" s="325" t="str">
        <f t="shared" si="0"/>
        <v>#FF1493</v>
      </c>
    </row>
    <row r="6" spans="1:12" x14ac:dyDescent="0.3">
      <c r="B6" t="s">
        <v>25</v>
      </c>
      <c r="C6" s="281" t="s">
        <v>26</v>
      </c>
      <c r="D6" s="146" t="s">
        <v>48</v>
      </c>
      <c r="E6" s="281" t="s">
        <v>27</v>
      </c>
      <c r="I6" s="756"/>
      <c r="J6" t="s">
        <v>63</v>
      </c>
      <c r="K6" s="103" t="s">
        <v>48</v>
      </c>
      <c r="L6" s="325" t="str">
        <f t="shared" si="0"/>
        <v>#DC143C</v>
      </c>
    </row>
    <row r="7" spans="1:12" x14ac:dyDescent="0.3">
      <c r="A7" t="s">
        <v>437</v>
      </c>
      <c r="B7" t="s">
        <v>28</v>
      </c>
      <c r="C7" s="281" t="s">
        <v>29</v>
      </c>
      <c r="D7" s="147" t="s">
        <v>48</v>
      </c>
      <c r="E7" s="281" t="s">
        <v>30</v>
      </c>
      <c r="I7" s="756"/>
      <c r="J7" t="s">
        <v>72</v>
      </c>
      <c r="K7" s="104" t="s">
        <v>48</v>
      </c>
      <c r="L7" s="325" t="str">
        <f t="shared" si="0"/>
        <v>#8B0000</v>
      </c>
    </row>
    <row r="8" spans="1:12" ht="15" thickBot="1" x14ac:dyDescent="0.35">
      <c r="A8" t="s">
        <v>437</v>
      </c>
      <c r="B8" t="s">
        <v>31</v>
      </c>
      <c r="C8" s="281" t="s">
        <v>32</v>
      </c>
      <c r="D8" s="148" t="s">
        <v>48</v>
      </c>
      <c r="E8" s="281" t="s">
        <v>33</v>
      </c>
      <c r="I8" s="755"/>
      <c r="J8" s="13" t="s">
        <v>419</v>
      </c>
      <c r="K8" s="127" t="s">
        <v>48</v>
      </c>
      <c r="L8" s="325" t="str">
        <f t="shared" si="0"/>
        <v>#FF6347</v>
      </c>
    </row>
    <row r="9" spans="1:12" x14ac:dyDescent="0.3">
      <c r="A9" t="s">
        <v>437</v>
      </c>
      <c r="B9" t="s">
        <v>34</v>
      </c>
      <c r="C9" s="281" t="s">
        <v>35</v>
      </c>
      <c r="D9" s="149" t="s">
        <v>48</v>
      </c>
      <c r="E9" s="281" t="s">
        <v>36</v>
      </c>
      <c r="I9" s="754" t="s">
        <v>441</v>
      </c>
      <c r="J9" s="126" t="s">
        <v>105</v>
      </c>
      <c r="K9" s="128" t="s">
        <v>48</v>
      </c>
      <c r="L9" s="325" t="str">
        <f t="shared" si="0"/>
        <v>#EE82EE</v>
      </c>
    </row>
    <row r="10" spans="1:12" x14ac:dyDescent="0.3">
      <c r="A10" t="s">
        <v>437</v>
      </c>
      <c r="B10" t="s">
        <v>37</v>
      </c>
      <c r="C10" s="281" t="s">
        <v>38</v>
      </c>
      <c r="D10" s="150" t="s">
        <v>48</v>
      </c>
      <c r="E10" s="281" t="s">
        <v>39</v>
      </c>
      <c r="I10" s="756"/>
      <c r="J10" t="s">
        <v>133</v>
      </c>
      <c r="K10" s="105" t="s">
        <v>48</v>
      </c>
      <c r="L10" s="325" t="str">
        <f t="shared" si="0"/>
        <v>#800080</v>
      </c>
    </row>
    <row r="11" spans="1:12" ht="15" thickBot="1" x14ac:dyDescent="0.35">
      <c r="A11" t="s">
        <v>437</v>
      </c>
      <c r="B11" t="s">
        <v>40</v>
      </c>
      <c r="C11" s="281" t="s">
        <v>40</v>
      </c>
      <c r="D11" s="151" t="s">
        <v>48</v>
      </c>
      <c r="E11" s="281" t="s">
        <v>41</v>
      </c>
      <c r="I11" s="755"/>
      <c r="J11" s="13" t="s">
        <v>111</v>
      </c>
      <c r="K11" s="129" t="s">
        <v>48</v>
      </c>
      <c r="L11" s="325" t="str">
        <f t="shared" si="0"/>
        <v>#FF00FF</v>
      </c>
    </row>
    <row r="12" spans="1:12" x14ac:dyDescent="0.3">
      <c r="B12" t="s">
        <v>42</v>
      </c>
      <c r="C12" s="281" t="s">
        <v>43</v>
      </c>
      <c r="D12" s="152" t="s">
        <v>48</v>
      </c>
      <c r="E12" s="281" t="s">
        <v>44</v>
      </c>
      <c r="I12" s="754" t="s">
        <v>442</v>
      </c>
      <c r="J12" s="126" t="s">
        <v>204</v>
      </c>
      <c r="K12" s="130" t="s">
        <v>48</v>
      </c>
      <c r="L12" s="325" t="str">
        <f t="shared" si="0"/>
        <v>#0000FF</v>
      </c>
    </row>
    <row r="13" spans="1:12" x14ac:dyDescent="0.3">
      <c r="A13" t="s">
        <v>437</v>
      </c>
      <c r="B13" t="s">
        <v>415</v>
      </c>
      <c r="C13" s="281" t="s">
        <v>416</v>
      </c>
      <c r="D13" s="153" t="s">
        <v>48</v>
      </c>
      <c r="E13" s="281" t="s">
        <v>417</v>
      </c>
      <c r="I13" s="756"/>
      <c r="J13" t="s">
        <v>213</v>
      </c>
      <c r="K13" s="106" t="s">
        <v>48</v>
      </c>
      <c r="L13" s="325" t="str">
        <f t="shared" si="0"/>
        <v>#000080</v>
      </c>
    </row>
    <row r="14" spans="1:12" x14ac:dyDescent="0.3">
      <c r="B14" t="s">
        <v>418</v>
      </c>
      <c r="C14" s="281" t="s">
        <v>419</v>
      </c>
      <c r="D14" s="154" t="s">
        <v>48</v>
      </c>
      <c r="E14" s="281" t="s">
        <v>420</v>
      </c>
      <c r="I14" s="756"/>
      <c r="J14" t="s">
        <v>174</v>
      </c>
      <c r="K14" s="107" t="s">
        <v>48</v>
      </c>
      <c r="L14" s="325" t="str">
        <f t="shared" si="0"/>
        <v>#4682B4</v>
      </c>
    </row>
    <row r="15" spans="1:12" x14ac:dyDescent="0.3">
      <c r="B15" t="s">
        <v>421</v>
      </c>
      <c r="C15" s="281" t="s">
        <v>422</v>
      </c>
      <c r="D15" s="155" t="s">
        <v>48</v>
      </c>
      <c r="E15" s="281" t="s">
        <v>423</v>
      </c>
      <c r="I15" s="756"/>
      <c r="J15" t="s">
        <v>159</v>
      </c>
      <c r="K15" s="108" t="s">
        <v>48</v>
      </c>
      <c r="L15" s="325" t="str">
        <f t="shared" si="0"/>
        <v>#7FFFD4</v>
      </c>
    </row>
    <row r="16" spans="1:12" ht="15" thickBot="1" x14ac:dyDescent="0.35">
      <c r="A16" t="s">
        <v>437</v>
      </c>
      <c r="B16" t="s">
        <v>424</v>
      </c>
      <c r="C16" s="281" t="s">
        <v>425</v>
      </c>
      <c r="D16" s="156" t="s">
        <v>48</v>
      </c>
      <c r="E16" s="281" t="s">
        <v>426</v>
      </c>
      <c r="H16" s="2"/>
      <c r="I16" s="755"/>
      <c r="J16" s="13" t="s">
        <v>189</v>
      </c>
      <c r="K16" s="131" t="s">
        <v>48</v>
      </c>
      <c r="L16" s="325" t="str">
        <f t="shared" si="0"/>
        <v>#87CEFA</v>
      </c>
    </row>
    <row r="17" spans="1:12" x14ac:dyDescent="0.3">
      <c r="B17" t="s">
        <v>427</v>
      </c>
      <c r="C17" s="281" t="s">
        <v>428</v>
      </c>
      <c r="D17" s="157" t="s">
        <v>48</v>
      </c>
      <c r="E17" s="281" t="s">
        <v>429</v>
      </c>
      <c r="I17" s="754" t="s">
        <v>443</v>
      </c>
      <c r="J17" s="126" t="s">
        <v>168</v>
      </c>
      <c r="K17" s="132" t="s">
        <v>48</v>
      </c>
      <c r="L17" s="325" t="str">
        <f t="shared" si="0"/>
        <v>#00CED1</v>
      </c>
    </row>
    <row r="18" spans="1:12" x14ac:dyDescent="0.3">
      <c r="B18" t="s">
        <v>74</v>
      </c>
      <c r="C18" s="281" t="s">
        <v>75</v>
      </c>
      <c r="D18" s="158" t="s">
        <v>48</v>
      </c>
      <c r="E18" s="281" t="s">
        <v>76</v>
      </c>
      <c r="I18" s="756"/>
      <c r="J18" t="s">
        <v>285</v>
      </c>
      <c r="K18" s="109" t="s">
        <v>48</v>
      </c>
      <c r="L18" s="325" t="str">
        <f t="shared" si="0"/>
        <v>#008080</v>
      </c>
    </row>
    <row r="19" spans="1:12" ht="15" thickBot="1" x14ac:dyDescent="0.35">
      <c r="B19" t="s">
        <v>77</v>
      </c>
      <c r="C19" s="281" t="s">
        <v>78</v>
      </c>
      <c r="D19" s="159" t="s">
        <v>48</v>
      </c>
      <c r="E19" s="281" t="s">
        <v>79</v>
      </c>
      <c r="I19" s="755"/>
      <c r="J19" s="13" t="s">
        <v>273</v>
      </c>
      <c r="K19" s="133" t="s">
        <v>48</v>
      </c>
      <c r="L19" s="325" t="str">
        <f t="shared" si="0"/>
        <v>#66CDAA</v>
      </c>
    </row>
    <row r="20" spans="1:12" x14ac:dyDescent="0.3">
      <c r="A20" t="s">
        <v>437</v>
      </c>
      <c r="B20" t="s">
        <v>80</v>
      </c>
      <c r="C20" s="281" t="s">
        <v>81</v>
      </c>
      <c r="D20" s="160" t="s">
        <v>48</v>
      </c>
      <c r="E20" s="281" t="s">
        <v>82</v>
      </c>
      <c r="I20" s="754" t="s">
        <v>435</v>
      </c>
      <c r="J20" s="126" t="s">
        <v>255</v>
      </c>
      <c r="K20" s="134" t="s">
        <v>48</v>
      </c>
      <c r="L20" s="325" t="str">
        <f t="shared" si="0"/>
        <v>#008000</v>
      </c>
    </row>
    <row r="21" spans="1:12" x14ac:dyDescent="0.3">
      <c r="B21" t="s">
        <v>83</v>
      </c>
      <c r="C21" s="281" t="s">
        <v>84</v>
      </c>
      <c r="D21" s="161" t="s">
        <v>48</v>
      </c>
      <c r="E21" s="281" t="s">
        <v>85</v>
      </c>
      <c r="I21" s="756"/>
      <c r="J21" t="s">
        <v>267</v>
      </c>
      <c r="K21" s="110" t="s">
        <v>48</v>
      </c>
      <c r="L21" s="325" t="str">
        <f t="shared" si="0"/>
        <v>#808000</v>
      </c>
    </row>
    <row r="22" spans="1:12" x14ac:dyDescent="0.3">
      <c r="B22" t="s">
        <v>86</v>
      </c>
      <c r="C22" s="281" t="s">
        <v>87</v>
      </c>
      <c r="D22" s="162" t="s">
        <v>48</v>
      </c>
      <c r="E22" s="281" t="s">
        <v>88</v>
      </c>
      <c r="I22" s="756"/>
      <c r="J22" t="s">
        <v>261</v>
      </c>
      <c r="K22" s="111" t="s">
        <v>48</v>
      </c>
      <c r="L22" s="325" t="str">
        <f t="shared" si="0"/>
        <v>#9ACD32</v>
      </c>
    </row>
    <row r="23" spans="1:12" x14ac:dyDescent="0.3">
      <c r="B23" t="s">
        <v>89</v>
      </c>
      <c r="C23" s="281" t="s">
        <v>90</v>
      </c>
      <c r="D23" s="163" t="s">
        <v>48</v>
      </c>
      <c r="E23" s="281" t="s">
        <v>91</v>
      </c>
      <c r="I23" s="756"/>
      <c r="J23" t="s">
        <v>231</v>
      </c>
      <c r="K23" s="112" t="s">
        <v>48</v>
      </c>
      <c r="L23" s="325" t="str">
        <f t="shared" si="0"/>
        <v>#32CD32</v>
      </c>
    </row>
    <row r="24" spans="1:12" x14ac:dyDescent="0.3">
      <c r="B24" t="s">
        <v>46</v>
      </c>
      <c r="C24" s="281" t="s">
        <v>47</v>
      </c>
      <c r="D24" s="164" t="s">
        <v>48</v>
      </c>
      <c r="E24" s="281" t="s">
        <v>49</v>
      </c>
      <c r="I24" s="756"/>
      <c r="J24" t="s">
        <v>219</v>
      </c>
      <c r="K24" s="113" t="s">
        <v>48</v>
      </c>
      <c r="L24" s="325" t="str">
        <f t="shared" si="0"/>
        <v>#ADFF2F</v>
      </c>
    </row>
    <row r="25" spans="1:12" ht="15" thickBot="1" x14ac:dyDescent="0.35">
      <c r="A25" t="s">
        <v>437</v>
      </c>
      <c r="B25" t="s">
        <v>50</v>
      </c>
      <c r="C25" s="281" t="s">
        <v>51</v>
      </c>
      <c r="D25" s="165" t="s">
        <v>48</v>
      </c>
      <c r="E25" s="281" t="s">
        <v>52</v>
      </c>
      <c r="I25" s="755"/>
      <c r="J25" s="13" t="s">
        <v>243</v>
      </c>
      <c r="K25" s="135" t="s">
        <v>48</v>
      </c>
      <c r="L25" s="325" t="str">
        <f t="shared" si="0"/>
        <v>#00FF7F</v>
      </c>
    </row>
    <row r="26" spans="1:12" x14ac:dyDescent="0.3">
      <c r="A26" t="s">
        <v>437</v>
      </c>
      <c r="B26" t="s">
        <v>53</v>
      </c>
      <c r="C26" s="281" t="s">
        <v>54</v>
      </c>
      <c r="D26" s="166" t="s">
        <v>48</v>
      </c>
      <c r="E26" s="281" t="s">
        <v>55</v>
      </c>
      <c r="I26" s="754" t="s">
        <v>14</v>
      </c>
      <c r="J26" s="126" t="s">
        <v>14</v>
      </c>
      <c r="K26" s="136" t="s">
        <v>48</v>
      </c>
      <c r="L26" s="325" t="str">
        <f t="shared" si="0"/>
        <v>#FFFF00</v>
      </c>
    </row>
    <row r="27" spans="1:12" x14ac:dyDescent="0.3">
      <c r="A27" t="s">
        <v>437</v>
      </c>
      <c r="B27" t="s">
        <v>56</v>
      </c>
      <c r="C27" s="281" t="s">
        <v>57</v>
      </c>
      <c r="D27" s="167" t="s">
        <v>48</v>
      </c>
      <c r="E27" s="281" t="s">
        <v>58</v>
      </c>
      <c r="I27" s="756"/>
      <c r="J27" t="s">
        <v>17</v>
      </c>
      <c r="K27" s="114" t="s">
        <v>48</v>
      </c>
      <c r="L27" s="325" t="str">
        <f t="shared" si="0"/>
        <v>#FFD700</v>
      </c>
    </row>
    <row r="28" spans="1:12" x14ac:dyDescent="0.3">
      <c r="A28" t="s">
        <v>437</v>
      </c>
      <c r="B28" t="s">
        <v>59</v>
      </c>
      <c r="C28" s="281" t="s">
        <v>60</v>
      </c>
      <c r="D28" s="168" t="s">
        <v>48</v>
      </c>
      <c r="E28" s="281" t="s">
        <v>61</v>
      </c>
      <c r="I28" s="756"/>
      <c r="J28" t="s">
        <v>23</v>
      </c>
      <c r="K28" s="115" t="s">
        <v>48</v>
      </c>
      <c r="L28" s="325" t="str">
        <f t="shared" si="0"/>
        <v>#FFFACD</v>
      </c>
    </row>
    <row r="29" spans="1:12" ht="15" thickBot="1" x14ac:dyDescent="0.35">
      <c r="B29" t="s">
        <v>62</v>
      </c>
      <c r="C29" s="281" t="s">
        <v>63</v>
      </c>
      <c r="D29" s="169" t="s">
        <v>48</v>
      </c>
      <c r="E29" s="281" t="s">
        <v>64</v>
      </c>
      <c r="I29" s="755"/>
      <c r="J29" s="13" t="s">
        <v>43</v>
      </c>
      <c r="K29" s="137" t="s">
        <v>48</v>
      </c>
      <c r="L29" s="325" t="str">
        <f t="shared" si="0"/>
        <v>#BDB76B</v>
      </c>
    </row>
    <row r="30" spans="1:12" x14ac:dyDescent="0.3">
      <c r="B30" t="s">
        <v>65</v>
      </c>
      <c r="C30" s="281" t="s">
        <v>66</v>
      </c>
      <c r="D30" s="170" t="s">
        <v>48</v>
      </c>
      <c r="E30" s="281" t="s">
        <v>67</v>
      </c>
      <c r="I30" s="754" t="s">
        <v>422</v>
      </c>
      <c r="J30" s="126" t="s">
        <v>422</v>
      </c>
      <c r="K30" s="138" t="s">
        <v>48</v>
      </c>
      <c r="L30" s="325" t="str">
        <f t="shared" si="0"/>
        <v>#FFA500</v>
      </c>
    </row>
    <row r="31" spans="1:12" ht="15" thickBot="1" x14ac:dyDescent="0.35">
      <c r="A31" t="s">
        <v>437</v>
      </c>
      <c r="B31" t="s">
        <v>68</v>
      </c>
      <c r="C31" s="281" t="s">
        <v>69</v>
      </c>
      <c r="D31" s="171" t="s">
        <v>48</v>
      </c>
      <c r="E31" s="281" t="s">
        <v>70</v>
      </c>
      <c r="I31" s="755"/>
      <c r="J31" s="13" t="s">
        <v>428</v>
      </c>
      <c r="K31" s="139" t="s">
        <v>48</v>
      </c>
      <c r="L31" s="325" t="str">
        <f t="shared" si="0"/>
        <v>#FF4500</v>
      </c>
    </row>
    <row r="32" spans="1:12" x14ac:dyDescent="0.3">
      <c r="A32" t="s">
        <v>437</v>
      </c>
      <c r="B32" t="s">
        <v>71</v>
      </c>
      <c r="C32" s="281" t="s">
        <v>72</v>
      </c>
      <c r="D32" s="172" t="s">
        <v>48</v>
      </c>
      <c r="E32" s="281" t="s">
        <v>73</v>
      </c>
      <c r="I32" s="754" t="s">
        <v>332</v>
      </c>
      <c r="J32" s="126" t="s">
        <v>332</v>
      </c>
      <c r="K32" s="140" t="s">
        <v>48</v>
      </c>
      <c r="L32" s="325" t="str">
        <f t="shared" si="0"/>
        <v>#A52A2A</v>
      </c>
    </row>
    <row r="33" spans="1:14" x14ac:dyDescent="0.3">
      <c r="A33" t="s">
        <v>437</v>
      </c>
      <c r="B33" t="s">
        <v>92</v>
      </c>
      <c r="C33" s="281" t="s">
        <v>93</v>
      </c>
      <c r="D33" s="173" t="s">
        <v>48</v>
      </c>
      <c r="E33" s="281" t="s">
        <v>94</v>
      </c>
      <c r="I33" s="756"/>
      <c r="J33" t="s">
        <v>294</v>
      </c>
      <c r="K33" s="116" t="s">
        <v>48</v>
      </c>
      <c r="L33" s="325" t="str">
        <f t="shared" si="0"/>
        <v>#FFE4C4</v>
      </c>
    </row>
    <row r="34" spans="1:14" x14ac:dyDescent="0.3">
      <c r="A34" t="s">
        <v>437</v>
      </c>
      <c r="B34" t="s">
        <v>95</v>
      </c>
      <c r="C34" s="281" t="s">
        <v>96</v>
      </c>
      <c r="D34" s="174" t="s">
        <v>48</v>
      </c>
      <c r="E34" s="281" t="s">
        <v>97</v>
      </c>
      <c r="I34" s="756"/>
      <c r="J34" t="s">
        <v>315</v>
      </c>
      <c r="K34" s="117" t="s">
        <v>48</v>
      </c>
      <c r="L34" s="325" t="str">
        <f t="shared" si="0"/>
        <v>#DAA520</v>
      </c>
    </row>
    <row r="35" spans="1:14" x14ac:dyDescent="0.3">
      <c r="A35" t="s">
        <v>437</v>
      </c>
      <c r="B35" t="s">
        <v>98</v>
      </c>
      <c r="C35" s="281" t="s">
        <v>99</v>
      </c>
      <c r="D35" s="175" t="s">
        <v>48</v>
      </c>
      <c r="E35" s="281" t="s">
        <v>100</v>
      </c>
      <c r="I35" s="756"/>
      <c r="J35" t="s">
        <v>323</v>
      </c>
      <c r="K35" s="118" t="s">
        <v>48</v>
      </c>
      <c r="L35" s="325" t="str">
        <f t="shared" si="0"/>
        <v>#D2691E</v>
      </c>
    </row>
    <row r="36" spans="1:14" ht="15" thickBot="1" x14ac:dyDescent="0.35">
      <c r="B36" t="s">
        <v>101</v>
      </c>
      <c r="C36" s="281" t="s">
        <v>102</v>
      </c>
      <c r="D36" s="176" t="s">
        <v>48</v>
      </c>
      <c r="E36" s="281" t="s">
        <v>103</v>
      </c>
      <c r="I36" s="755"/>
      <c r="J36" s="13" t="s">
        <v>335</v>
      </c>
      <c r="K36" s="141" t="s">
        <v>48</v>
      </c>
      <c r="L36" s="325" t="str">
        <f t="shared" si="0"/>
        <v>#800000</v>
      </c>
    </row>
    <row r="37" spans="1:14" x14ac:dyDescent="0.3">
      <c r="B37" t="s">
        <v>104</v>
      </c>
      <c r="C37" s="281" t="s">
        <v>105</v>
      </c>
      <c r="D37" s="177" t="s">
        <v>48</v>
      </c>
      <c r="E37" s="281" t="s">
        <v>106</v>
      </c>
      <c r="I37" s="756" t="s">
        <v>364</v>
      </c>
      <c r="J37" t="s">
        <v>326</v>
      </c>
      <c r="K37" s="119" t="s">
        <v>48</v>
      </c>
      <c r="L37" s="325" t="str">
        <f t="shared" si="0"/>
        <v>#8B4513</v>
      </c>
    </row>
    <row r="38" spans="1:14" x14ac:dyDescent="0.3">
      <c r="A38" t="s">
        <v>437</v>
      </c>
      <c r="B38" t="s">
        <v>107</v>
      </c>
      <c r="C38" s="281" t="s">
        <v>108</v>
      </c>
      <c r="D38" s="178" t="s">
        <v>48</v>
      </c>
      <c r="E38" s="281" t="s">
        <v>109</v>
      </c>
      <c r="I38" s="756"/>
      <c r="J38" t="s">
        <v>367</v>
      </c>
      <c r="K38" s="120" t="s">
        <v>48</v>
      </c>
      <c r="L38" s="325" t="str">
        <f t="shared" si="0"/>
        <v>#FFFFFF</v>
      </c>
    </row>
    <row r="39" spans="1:14" x14ac:dyDescent="0.3">
      <c r="B39" t="s">
        <v>110</v>
      </c>
      <c r="C39" s="281" t="s">
        <v>111</v>
      </c>
      <c r="D39" s="179" t="s">
        <v>48</v>
      </c>
      <c r="E39" s="281" t="s">
        <v>112</v>
      </c>
      <c r="I39" s="756"/>
      <c r="J39" t="s">
        <v>340</v>
      </c>
      <c r="K39" s="121" t="s">
        <v>48</v>
      </c>
      <c r="L39" s="325" t="str">
        <f t="shared" si="0"/>
        <v>#D3D3D3</v>
      </c>
      <c r="N39" t="s">
        <v>48</v>
      </c>
    </row>
    <row r="40" spans="1:14" x14ac:dyDescent="0.3">
      <c r="A40" t="s">
        <v>437</v>
      </c>
      <c r="B40" t="s">
        <v>113</v>
      </c>
      <c r="C40" s="281" t="s">
        <v>113</v>
      </c>
      <c r="D40" s="179" t="s">
        <v>48</v>
      </c>
      <c r="E40" s="281" t="s">
        <v>112</v>
      </c>
      <c r="I40" s="756"/>
      <c r="J40" t="s">
        <v>349</v>
      </c>
      <c r="K40" s="122" t="s">
        <v>48</v>
      </c>
      <c r="L40" s="325" t="str">
        <f>VLOOKUP(J40,$C$2:$E$142,3,FALSE)</f>
        <v>#808080</v>
      </c>
    </row>
    <row r="41" spans="1:14" x14ac:dyDescent="0.3">
      <c r="A41" t="s">
        <v>437</v>
      </c>
      <c r="B41" t="s">
        <v>114</v>
      </c>
      <c r="C41" s="281" t="s">
        <v>115</v>
      </c>
      <c r="D41" s="180" t="s">
        <v>48</v>
      </c>
      <c r="E41" s="281" t="s">
        <v>116</v>
      </c>
      <c r="I41" s="756"/>
      <c r="J41" t="s">
        <v>352</v>
      </c>
      <c r="K41" s="123" t="s">
        <v>48</v>
      </c>
      <c r="L41" s="325" t="str">
        <f t="shared" si="0"/>
        <v>#696969</v>
      </c>
    </row>
    <row r="42" spans="1:14" x14ac:dyDescent="0.3">
      <c r="A42" t="s">
        <v>437</v>
      </c>
      <c r="B42" t="s">
        <v>117</v>
      </c>
      <c r="C42" s="281" t="s">
        <v>118</v>
      </c>
      <c r="D42" s="181" t="s">
        <v>48</v>
      </c>
      <c r="E42" s="281" t="s">
        <v>119</v>
      </c>
      <c r="I42" s="756"/>
      <c r="J42" t="s">
        <v>358</v>
      </c>
      <c r="K42" s="124" t="s">
        <v>48</v>
      </c>
      <c r="L42" s="325" t="str">
        <f t="shared" si="0"/>
        <v>#708090</v>
      </c>
    </row>
    <row r="43" spans="1:14" ht="15" thickBot="1" x14ac:dyDescent="0.35">
      <c r="A43" t="s">
        <v>437</v>
      </c>
      <c r="B43" t="s">
        <v>120</v>
      </c>
      <c r="C43" s="281" t="s">
        <v>121</v>
      </c>
      <c r="D43" s="182" t="s">
        <v>48</v>
      </c>
      <c r="E43" s="281" t="s">
        <v>122</v>
      </c>
      <c r="I43" s="755"/>
      <c r="J43" s="13" t="s">
        <v>364</v>
      </c>
      <c r="K43" s="125" t="s">
        <v>48</v>
      </c>
      <c r="L43" s="326" t="str">
        <f t="shared" si="0"/>
        <v>#000000</v>
      </c>
    </row>
    <row r="44" spans="1:14" x14ac:dyDescent="0.3">
      <c r="A44" t="s">
        <v>437</v>
      </c>
      <c r="B44" t="s">
        <v>123</v>
      </c>
      <c r="C44" s="281" t="s">
        <v>124</v>
      </c>
      <c r="D44" s="183" t="s">
        <v>48</v>
      </c>
      <c r="E44" s="281" t="s">
        <v>125</v>
      </c>
      <c r="I44" s="2"/>
    </row>
    <row r="45" spans="1:14" x14ac:dyDescent="0.3">
      <c r="A45" t="s">
        <v>437</v>
      </c>
      <c r="B45" t="s">
        <v>126</v>
      </c>
      <c r="C45" s="281" t="s">
        <v>127</v>
      </c>
      <c r="D45" s="184" t="s">
        <v>48</v>
      </c>
      <c r="E45" s="281" t="s">
        <v>128</v>
      </c>
    </row>
    <row r="46" spans="1:14" x14ac:dyDescent="0.3">
      <c r="A46" t="s">
        <v>437</v>
      </c>
      <c r="B46" t="s">
        <v>129</v>
      </c>
      <c r="C46" s="281" t="s">
        <v>130</v>
      </c>
      <c r="D46" s="185" t="s">
        <v>48</v>
      </c>
      <c r="E46" s="281" t="s">
        <v>131</v>
      </c>
    </row>
    <row r="47" spans="1:14" x14ac:dyDescent="0.3">
      <c r="B47" t="s">
        <v>132</v>
      </c>
      <c r="C47" s="281" t="s">
        <v>133</v>
      </c>
      <c r="D47" s="186" t="s">
        <v>48</v>
      </c>
      <c r="E47" s="281" t="s">
        <v>134</v>
      </c>
    </row>
    <row r="48" spans="1:14" x14ac:dyDescent="0.3">
      <c r="B48" t="s">
        <v>135</v>
      </c>
      <c r="C48" s="281" t="s">
        <v>136</v>
      </c>
      <c r="D48" s="187" t="s">
        <v>48</v>
      </c>
      <c r="E48" s="281" t="s">
        <v>137</v>
      </c>
    </row>
    <row r="49" spans="1:5" x14ac:dyDescent="0.3">
      <c r="B49" t="s">
        <v>138</v>
      </c>
      <c r="C49" s="281" t="s">
        <v>139</v>
      </c>
      <c r="D49" s="188" t="s">
        <v>48</v>
      </c>
      <c r="E49" s="281" t="s">
        <v>140</v>
      </c>
    </row>
    <row r="50" spans="1:5" x14ac:dyDescent="0.3">
      <c r="B50" t="s">
        <v>141</v>
      </c>
      <c r="C50" s="281" t="s">
        <v>142</v>
      </c>
      <c r="D50" s="189" t="s">
        <v>48</v>
      </c>
      <c r="E50" s="281" t="s">
        <v>143</v>
      </c>
    </row>
    <row r="51" spans="1:5" x14ac:dyDescent="0.3">
      <c r="A51" t="s">
        <v>437</v>
      </c>
      <c r="B51" t="s">
        <v>144</v>
      </c>
      <c r="C51" s="281" t="s">
        <v>145</v>
      </c>
      <c r="D51" s="190" t="s">
        <v>48</v>
      </c>
      <c r="E51" s="281" t="s">
        <v>146</v>
      </c>
    </row>
    <row r="52" spans="1:5" x14ac:dyDescent="0.3">
      <c r="B52" t="s">
        <v>147</v>
      </c>
      <c r="C52" s="281" t="s">
        <v>148</v>
      </c>
      <c r="D52" s="191" t="s">
        <v>48</v>
      </c>
      <c r="E52" s="281" t="s">
        <v>149</v>
      </c>
    </row>
    <row r="53" spans="1:5" x14ac:dyDescent="0.3">
      <c r="A53" t="s">
        <v>437</v>
      </c>
      <c r="B53" t="s">
        <v>150</v>
      </c>
      <c r="C53" s="281" t="s">
        <v>151</v>
      </c>
      <c r="D53" s="191" t="s">
        <v>48</v>
      </c>
      <c r="E53" s="281" t="s">
        <v>149</v>
      </c>
    </row>
    <row r="54" spans="1:5" x14ac:dyDescent="0.3">
      <c r="A54" t="s">
        <v>437</v>
      </c>
      <c r="B54" t="s">
        <v>152</v>
      </c>
      <c r="C54" s="281" t="s">
        <v>153</v>
      </c>
      <c r="D54" s="192" t="s">
        <v>48</v>
      </c>
      <c r="E54" s="281" t="s">
        <v>154</v>
      </c>
    </row>
    <row r="55" spans="1:5" x14ac:dyDescent="0.3">
      <c r="A55" t="s">
        <v>437</v>
      </c>
      <c r="B55" t="s">
        <v>155</v>
      </c>
      <c r="C55" s="281" t="s">
        <v>156</v>
      </c>
      <c r="D55" s="193" t="s">
        <v>48</v>
      </c>
      <c r="E55" s="281" t="s">
        <v>157</v>
      </c>
    </row>
    <row r="56" spans="1:5" x14ac:dyDescent="0.3">
      <c r="B56" t="s">
        <v>158</v>
      </c>
      <c r="C56" s="281" t="s">
        <v>159</v>
      </c>
      <c r="D56" s="194" t="s">
        <v>48</v>
      </c>
      <c r="E56" s="281" t="s">
        <v>160</v>
      </c>
    </row>
    <row r="57" spans="1:5" x14ac:dyDescent="0.3">
      <c r="A57" t="s">
        <v>437</v>
      </c>
      <c r="B57" t="s">
        <v>161</v>
      </c>
      <c r="C57" s="281" t="s">
        <v>162</v>
      </c>
      <c r="D57" s="195" t="s">
        <v>48</v>
      </c>
      <c r="E57" s="281" t="s">
        <v>163</v>
      </c>
    </row>
    <row r="58" spans="1:5" x14ac:dyDescent="0.3">
      <c r="A58" t="s">
        <v>437</v>
      </c>
      <c r="B58" t="s">
        <v>164</v>
      </c>
      <c r="C58" s="281" t="s">
        <v>165</v>
      </c>
      <c r="D58" s="196" t="s">
        <v>48</v>
      </c>
      <c r="E58" s="281" t="s">
        <v>166</v>
      </c>
    </row>
    <row r="59" spans="1:5" x14ac:dyDescent="0.3">
      <c r="B59" t="s">
        <v>167</v>
      </c>
      <c r="C59" s="281" t="s">
        <v>168</v>
      </c>
      <c r="D59" s="197" t="s">
        <v>48</v>
      </c>
      <c r="E59" s="281" t="s">
        <v>169</v>
      </c>
    </row>
    <row r="60" spans="1:5" x14ac:dyDescent="0.3">
      <c r="B60" t="s">
        <v>170</v>
      </c>
      <c r="C60" s="281" t="s">
        <v>171</v>
      </c>
      <c r="D60" s="198" t="s">
        <v>48</v>
      </c>
      <c r="E60" s="281" t="s">
        <v>172</v>
      </c>
    </row>
    <row r="61" spans="1:5" x14ac:dyDescent="0.3">
      <c r="B61" t="s">
        <v>173</v>
      </c>
      <c r="C61" s="281" t="s">
        <v>174</v>
      </c>
      <c r="D61" s="199" t="s">
        <v>48</v>
      </c>
      <c r="E61" s="281" t="s">
        <v>175</v>
      </c>
    </row>
    <row r="62" spans="1:5" x14ac:dyDescent="0.3">
      <c r="B62" t="s">
        <v>176</v>
      </c>
      <c r="C62" s="281" t="s">
        <v>177</v>
      </c>
      <c r="D62" s="200" t="s">
        <v>48</v>
      </c>
      <c r="E62" s="281" t="s">
        <v>178</v>
      </c>
    </row>
    <row r="63" spans="1:5" x14ac:dyDescent="0.3">
      <c r="A63" t="s">
        <v>437</v>
      </c>
      <c r="B63" t="s">
        <v>179</v>
      </c>
      <c r="C63" s="281" t="s">
        <v>180</v>
      </c>
      <c r="D63" s="201" t="s">
        <v>48</v>
      </c>
      <c r="E63" s="281" t="s">
        <v>181</v>
      </c>
    </row>
    <row r="64" spans="1:5" x14ac:dyDescent="0.3">
      <c r="A64" t="s">
        <v>437</v>
      </c>
      <c r="B64" t="s">
        <v>182</v>
      </c>
      <c r="C64" s="281" t="s">
        <v>183</v>
      </c>
      <c r="D64" s="202" t="s">
        <v>48</v>
      </c>
      <c r="E64" s="281" t="s">
        <v>184</v>
      </c>
    </row>
    <row r="65" spans="1:5" x14ac:dyDescent="0.3">
      <c r="A65" t="s">
        <v>437</v>
      </c>
      <c r="B65" t="s">
        <v>185</v>
      </c>
      <c r="C65" s="281" t="s">
        <v>186</v>
      </c>
      <c r="D65" s="203" t="s">
        <v>48</v>
      </c>
      <c r="E65" s="281" t="s">
        <v>187</v>
      </c>
    </row>
    <row r="66" spans="1:5" x14ac:dyDescent="0.3">
      <c r="B66" t="s">
        <v>188</v>
      </c>
      <c r="C66" s="281" t="s">
        <v>189</v>
      </c>
      <c r="D66" s="204" t="s">
        <v>48</v>
      </c>
      <c r="E66" s="281" t="s">
        <v>190</v>
      </c>
    </row>
    <row r="67" spans="1:5" x14ac:dyDescent="0.3">
      <c r="B67" t="s">
        <v>191</v>
      </c>
      <c r="C67" s="281" t="s">
        <v>192</v>
      </c>
      <c r="D67" s="205" t="s">
        <v>48</v>
      </c>
      <c r="E67" s="281" t="s">
        <v>193</v>
      </c>
    </row>
    <row r="68" spans="1:5" x14ac:dyDescent="0.3">
      <c r="B68" t="s">
        <v>194</v>
      </c>
      <c r="C68" s="281" t="s">
        <v>195</v>
      </c>
      <c r="D68" s="206" t="s">
        <v>48</v>
      </c>
      <c r="E68" s="281" t="s">
        <v>196</v>
      </c>
    </row>
    <row r="69" spans="1:5" x14ac:dyDescent="0.3">
      <c r="A69" t="s">
        <v>437</v>
      </c>
      <c r="B69" t="s">
        <v>197</v>
      </c>
      <c r="C69" s="281" t="s">
        <v>198</v>
      </c>
      <c r="D69" s="207" t="s">
        <v>48</v>
      </c>
      <c r="E69" s="281" t="s">
        <v>199</v>
      </c>
    </row>
    <row r="70" spans="1:5" x14ac:dyDescent="0.3">
      <c r="B70" t="s">
        <v>144</v>
      </c>
      <c r="C70" s="281" t="s">
        <v>145</v>
      </c>
      <c r="D70" s="190" t="s">
        <v>48</v>
      </c>
      <c r="E70" s="281" t="s">
        <v>146</v>
      </c>
    </row>
    <row r="71" spans="1:5" x14ac:dyDescent="0.3">
      <c r="A71" t="s">
        <v>437</v>
      </c>
      <c r="B71" t="s">
        <v>200</v>
      </c>
      <c r="C71" s="281" t="s">
        <v>201</v>
      </c>
      <c r="D71" s="208" t="s">
        <v>48</v>
      </c>
      <c r="E71" s="281" t="s">
        <v>202</v>
      </c>
    </row>
    <row r="72" spans="1:5" x14ac:dyDescent="0.3">
      <c r="B72" t="s">
        <v>203</v>
      </c>
      <c r="C72" s="281" t="s">
        <v>204</v>
      </c>
      <c r="D72" s="209" t="s">
        <v>48</v>
      </c>
      <c r="E72" s="281" t="s">
        <v>205</v>
      </c>
    </row>
    <row r="73" spans="1:5" x14ac:dyDescent="0.3">
      <c r="B73" t="s">
        <v>206</v>
      </c>
      <c r="C73" s="281" t="s">
        <v>207</v>
      </c>
      <c r="D73" s="210" t="s">
        <v>48</v>
      </c>
      <c r="E73" s="281" t="s">
        <v>208</v>
      </c>
    </row>
    <row r="74" spans="1:5" x14ac:dyDescent="0.3">
      <c r="B74" t="s">
        <v>209</v>
      </c>
      <c r="C74" s="281" t="s">
        <v>210</v>
      </c>
      <c r="D74" s="211" t="s">
        <v>48</v>
      </c>
      <c r="E74" s="281" t="s">
        <v>211</v>
      </c>
    </row>
    <row r="75" spans="1:5" x14ac:dyDescent="0.3">
      <c r="B75" t="s">
        <v>212</v>
      </c>
      <c r="C75" s="281" t="s">
        <v>213</v>
      </c>
      <c r="D75" s="212" t="s">
        <v>48</v>
      </c>
      <c r="E75" s="281" t="s">
        <v>214</v>
      </c>
    </row>
    <row r="76" spans="1:5" x14ac:dyDescent="0.3">
      <c r="B76" t="s">
        <v>215</v>
      </c>
      <c r="C76" s="281" t="s">
        <v>216</v>
      </c>
      <c r="D76" s="213" t="s">
        <v>48</v>
      </c>
      <c r="E76" s="281" t="s">
        <v>217</v>
      </c>
    </row>
    <row r="77" spans="1:5" x14ac:dyDescent="0.3">
      <c r="B77" t="s">
        <v>218</v>
      </c>
      <c r="C77" s="281" t="s">
        <v>219</v>
      </c>
      <c r="D77" s="214" t="s">
        <v>48</v>
      </c>
      <c r="E77" s="281" t="s">
        <v>220</v>
      </c>
    </row>
    <row r="78" spans="1:5" x14ac:dyDescent="0.3">
      <c r="B78" t="s">
        <v>221</v>
      </c>
      <c r="C78" s="281" t="s">
        <v>222</v>
      </c>
      <c r="D78" s="215" t="s">
        <v>48</v>
      </c>
      <c r="E78" s="281" t="s">
        <v>223</v>
      </c>
    </row>
    <row r="79" spans="1:5" x14ac:dyDescent="0.3">
      <c r="B79" t="s">
        <v>224</v>
      </c>
      <c r="C79" s="281" t="s">
        <v>225</v>
      </c>
      <c r="D79" s="216" t="s">
        <v>48</v>
      </c>
      <c r="E79" s="281" t="s">
        <v>226</v>
      </c>
    </row>
    <row r="80" spans="1:5" x14ac:dyDescent="0.3">
      <c r="B80" t="s">
        <v>227</v>
      </c>
      <c r="C80" s="281" t="s">
        <v>228</v>
      </c>
      <c r="D80" s="217" t="s">
        <v>48</v>
      </c>
      <c r="E80" s="281" t="s">
        <v>229</v>
      </c>
    </row>
    <row r="81" spans="2:5" x14ac:dyDescent="0.3">
      <c r="B81" t="s">
        <v>230</v>
      </c>
      <c r="C81" s="281" t="s">
        <v>231</v>
      </c>
      <c r="D81" s="218" t="s">
        <v>48</v>
      </c>
      <c r="E81" s="281" t="s">
        <v>232</v>
      </c>
    </row>
    <row r="82" spans="2:5" x14ac:dyDescent="0.3">
      <c r="B82" t="s">
        <v>233</v>
      </c>
      <c r="C82" s="281" t="s">
        <v>234</v>
      </c>
      <c r="D82" s="219" t="s">
        <v>48</v>
      </c>
      <c r="E82" s="281" t="s">
        <v>235</v>
      </c>
    </row>
    <row r="83" spans="2:5" x14ac:dyDescent="0.3">
      <c r="B83" t="s">
        <v>236</v>
      </c>
      <c r="C83" s="281" t="s">
        <v>237</v>
      </c>
      <c r="D83" s="220" t="s">
        <v>48</v>
      </c>
      <c r="E83" s="281" t="s">
        <v>238</v>
      </c>
    </row>
    <row r="84" spans="2:5" x14ac:dyDescent="0.3">
      <c r="B84" t="s">
        <v>239</v>
      </c>
      <c r="C84" s="281" t="s">
        <v>240</v>
      </c>
      <c r="D84" s="221" t="s">
        <v>48</v>
      </c>
      <c r="E84" s="281" t="s">
        <v>241</v>
      </c>
    </row>
    <row r="85" spans="2:5" x14ac:dyDescent="0.3">
      <c r="B85" t="s">
        <v>242</v>
      </c>
      <c r="C85" s="281" t="s">
        <v>243</v>
      </c>
      <c r="D85" s="222" t="s">
        <v>48</v>
      </c>
      <c r="E85" s="281" t="s">
        <v>244</v>
      </c>
    </row>
    <row r="86" spans="2:5" x14ac:dyDescent="0.3">
      <c r="B86" t="s">
        <v>245</v>
      </c>
      <c r="C86" s="281" t="s">
        <v>246</v>
      </c>
      <c r="D86" s="223" t="s">
        <v>48</v>
      </c>
      <c r="E86" s="281" t="s">
        <v>247</v>
      </c>
    </row>
    <row r="87" spans="2:5" x14ac:dyDescent="0.3">
      <c r="B87" t="s">
        <v>248</v>
      </c>
      <c r="C87" s="281" t="s">
        <v>249</v>
      </c>
      <c r="D87" s="224" t="s">
        <v>48</v>
      </c>
      <c r="E87" s="281" t="s">
        <v>250</v>
      </c>
    </row>
    <row r="88" spans="2:5" x14ac:dyDescent="0.3">
      <c r="B88" t="s">
        <v>251</v>
      </c>
      <c r="C88" s="281" t="s">
        <v>252</v>
      </c>
      <c r="D88" s="225" t="s">
        <v>48</v>
      </c>
      <c r="E88" s="281" t="s">
        <v>253</v>
      </c>
    </row>
    <row r="89" spans="2:5" x14ac:dyDescent="0.3">
      <c r="B89" t="s">
        <v>254</v>
      </c>
      <c r="C89" s="281" t="s">
        <v>255</v>
      </c>
      <c r="D89" s="226" t="s">
        <v>48</v>
      </c>
      <c r="E89" s="281" t="s">
        <v>256</v>
      </c>
    </row>
    <row r="90" spans="2:5" x14ac:dyDescent="0.3">
      <c r="B90" t="s">
        <v>257</v>
      </c>
      <c r="C90" s="281" t="s">
        <v>258</v>
      </c>
      <c r="D90" s="227" t="s">
        <v>48</v>
      </c>
      <c r="E90" s="281" t="s">
        <v>259</v>
      </c>
    </row>
    <row r="91" spans="2:5" x14ac:dyDescent="0.3">
      <c r="B91" t="s">
        <v>260</v>
      </c>
      <c r="C91" s="281" t="s">
        <v>261</v>
      </c>
      <c r="D91" s="228" t="s">
        <v>48</v>
      </c>
      <c r="E91" s="281" t="s">
        <v>262</v>
      </c>
    </row>
    <row r="92" spans="2:5" x14ac:dyDescent="0.3">
      <c r="B92" t="s">
        <v>263</v>
      </c>
      <c r="C92" s="281" t="s">
        <v>264</v>
      </c>
      <c r="D92" s="229" t="s">
        <v>48</v>
      </c>
      <c r="E92" s="281" t="s">
        <v>265</v>
      </c>
    </row>
    <row r="93" spans="2:5" x14ac:dyDescent="0.3">
      <c r="B93" t="s">
        <v>266</v>
      </c>
      <c r="C93" s="281" t="s">
        <v>267</v>
      </c>
      <c r="D93" s="230" t="s">
        <v>48</v>
      </c>
      <c r="E93" s="281" t="s">
        <v>268</v>
      </c>
    </row>
    <row r="94" spans="2:5" x14ac:dyDescent="0.3">
      <c r="B94" t="s">
        <v>269</v>
      </c>
      <c r="C94" s="281" t="s">
        <v>270</v>
      </c>
      <c r="D94" s="231" t="s">
        <v>48</v>
      </c>
      <c r="E94" s="281" t="s">
        <v>271</v>
      </c>
    </row>
    <row r="95" spans="2:5" x14ac:dyDescent="0.3">
      <c r="B95" t="s">
        <v>272</v>
      </c>
      <c r="C95" s="281" t="s">
        <v>273</v>
      </c>
      <c r="D95" s="232" t="s">
        <v>48</v>
      </c>
      <c r="E95" s="281" t="s">
        <v>274</v>
      </c>
    </row>
    <row r="96" spans="2:5" x14ac:dyDescent="0.3">
      <c r="B96" t="s">
        <v>275</v>
      </c>
      <c r="C96" s="281" t="s">
        <v>276</v>
      </c>
      <c r="D96" s="233" t="s">
        <v>48</v>
      </c>
      <c r="E96" s="281" t="s">
        <v>277</v>
      </c>
    </row>
    <row r="97" spans="2:5" x14ac:dyDescent="0.3">
      <c r="B97" t="s">
        <v>278</v>
      </c>
      <c r="C97" s="281" t="s">
        <v>279</v>
      </c>
      <c r="D97" s="234" t="s">
        <v>48</v>
      </c>
      <c r="E97" s="281" t="s">
        <v>280</v>
      </c>
    </row>
    <row r="98" spans="2:5" x14ac:dyDescent="0.3">
      <c r="B98" t="s">
        <v>281</v>
      </c>
      <c r="C98" s="281" t="s">
        <v>282</v>
      </c>
      <c r="D98" s="235" t="s">
        <v>48</v>
      </c>
      <c r="E98" s="281" t="s">
        <v>283</v>
      </c>
    </row>
    <row r="99" spans="2:5" x14ac:dyDescent="0.3">
      <c r="B99" t="s">
        <v>284</v>
      </c>
      <c r="C99" s="281" t="s">
        <v>285</v>
      </c>
      <c r="D99" s="236" t="s">
        <v>48</v>
      </c>
      <c r="E99" s="281" t="s">
        <v>286</v>
      </c>
    </row>
    <row r="100" spans="2:5" x14ac:dyDescent="0.3">
      <c r="B100" t="s">
        <v>287</v>
      </c>
      <c r="C100" s="281" t="s">
        <v>288</v>
      </c>
      <c r="D100" s="237" t="s">
        <v>48</v>
      </c>
      <c r="E100" s="281" t="s">
        <v>289</v>
      </c>
    </row>
    <row r="101" spans="2:5" x14ac:dyDescent="0.3">
      <c r="B101" t="s">
        <v>290</v>
      </c>
      <c r="C101" s="281" t="s">
        <v>291</v>
      </c>
      <c r="D101" s="238" t="s">
        <v>48</v>
      </c>
      <c r="E101" s="281" t="s">
        <v>292</v>
      </c>
    </row>
    <row r="102" spans="2:5" x14ac:dyDescent="0.3">
      <c r="B102" t="s">
        <v>293</v>
      </c>
      <c r="C102" s="281" t="s">
        <v>294</v>
      </c>
      <c r="D102" s="239" t="s">
        <v>48</v>
      </c>
      <c r="E102" s="281" t="s">
        <v>295</v>
      </c>
    </row>
    <row r="103" spans="2:5" x14ac:dyDescent="0.3">
      <c r="B103" t="s">
        <v>296</v>
      </c>
      <c r="C103" s="281" t="s">
        <v>297</v>
      </c>
      <c r="D103" s="240" t="s">
        <v>48</v>
      </c>
      <c r="E103" s="281" t="s">
        <v>298</v>
      </c>
    </row>
    <row r="104" spans="2:5" x14ac:dyDescent="0.3">
      <c r="B104" t="s">
        <v>299</v>
      </c>
      <c r="C104" s="281" t="s">
        <v>300</v>
      </c>
      <c r="D104" s="241" t="s">
        <v>48</v>
      </c>
      <c r="E104" s="281" t="s">
        <v>301</v>
      </c>
    </row>
    <row r="105" spans="2:5" x14ac:dyDescent="0.3">
      <c r="B105" t="s">
        <v>302</v>
      </c>
      <c r="C105" s="281" t="s">
        <v>303</v>
      </c>
      <c r="D105" s="242" t="s">
        <v>48</v>
      </c>
      <c r="E105" s="281" t="s">
        <v>304</v>
      </c>
    </row>
    <row r="106" spans="2:5" x14ac:dyDescent="0.3">
      <c r="B106" t="s">
        <v>305</v>
      </c>
      <c r="C106" s="281" t="s">
        <v>306</v>
      </c>
      <c r="D106" s="243" t="s">
        <v>48</v>
      </c>
      <c r="E106" s="281" t="s">
        <v>307</v>
      </c>
    </row>
    <row r="107" spans="2:5" x14ac:dyDescent="0.3">
      <c r="B107" t="s">
        <v>308</v>
      </c>
      <c r="C107" s="281" t="s">
        <v>309</v>
      </c>
      <c r="D107" s="244" t="s">
        <v>48</v>
      </c>
      <c r="E107" s="281" t="s">
        <v>310</v>
      </c>
    </row>
    <row r="108" spans="2:5" x14ac:dyDescent="0.3">
      <c r="B108" t="s">
        <v>311</v>
      </c>
      <c r="C108" s="281" t="s">
        <v>312</v>
      </c>
      <c r="D108" s="245" t="s">
        <v>48</v>
      </c>
      <c r="E108" s="281" t="s">
        <v>313</v>
      </c>
    </row>
    <row r="109" spans="2:5" x14ac:dyDescent="0.3">
      <c r="B109" t="s">
        <v>314</v>
      </c>
      <c r="C109" s="281" t="s">
        <v>315</v>
      </c>
      <c r="D109" s="246" t="s">
        <v>48</v>
      </c>
      <c r="E109" s="281" t="s">
        <v>316</v>
      </c>
    </row>
    <row r="110" spans="2:5" x14ac:dyDescent="0.3">
      <c r="B110" t="s">
        <v>317</v>
      </c>
      <c r="C110" s="281" t="s">
        <v>318</v>
      </c>
      <c r="D110" s="247" t="s">
        <v>48</v>
      </c>
      <c r="E110" s="281" t="s">
        <v>319</v>
      </c>
    </row>
    <row r="111" spans="2:5" x14ac:dyDescent="0.3">
      <c r="B111" t="s">
        <v>320</v>
      </c>
      <c r="C111" s="281" t="s">
        <v>320</v>
      </c>
      <c r="D111" s="248" t="s">
        <v>48</v>
      </c>
      <c r="E111" s="281" t="s">
        <v>321</v>
      </c>
    </row>
    <row r="112" spans="2:5" x14ac:dyDescent="0.3">
      <c r="B112" t="s">
        <v>322</v>
      </c>
      <c r="C112" s="281" t="s">
        <v>323</v>
      </c>
      <c r="D112" s="249" t="s">
        <v>48</v>
      </c>
      <c r="E112" s="281" t="s">
        <v>324</v>
      </c>
    </row>
    <row r="113" spans="2:5" x14ac:dyDescent="0.3">
      <c r="B113" t="s">
        <v>325</v>
      </c>
      <c r="C113" s="281" t="s">
        <v>326</v>
      </c>
      <c r="D113" s="250" t="s">
        <v>48</v>
      </c>
      <c r="E113" s="281" t="s">
        <v>327</v>
      </c>
    </row>
    <row r="114" spans="2:5" x14ac:dyDescent="0.3">
      <c r="B114" t="s">
        <v>328</v>
      </c>
      <c r="C114" s="281" t="s">
        <v>329</v>
      </c>
      <c r="D114" s="251" t="s">
        <v>48</v>
      </c>
      <c r="E114" s="281" t="s">
        <v>330</v>
      </c>
    </row>
    <row r="115" spans="2:5" x14ac:dyDescent="0.3">
      <c r="B115" t="s">
        <v>331</v>
      </c>
      <c r="C115" s="281" t="s">
        <v>332</v>
      </c>
      <c r="D115" s="252" t="s">
        <v>48</v>
      </c>
      <c r="E115" s="281" t="s">
        <v>333</v>
      </c>
    </row>
    <row r="116" spans="2:5" x14ac:dyDescent="0.3">
      <c r="B116" t="s">
        <v>334</v>
      </c>
      <c r="C116" s="281" t="s">
        <v>335</v>
      </c>
      <c r="D116" s="253" t="s">
        <v>48</v>
      </c>
      <c r="E116" s="281" t="s">
        <v>336</v>
      </c>
    </row>
    <row r="117" spans="2:5" x14ac:dyDescent="0.3">
      <c r="B117" t="s">
        <v>337</v>
      </c>
      <c r="C117" s="281" t="s">
        <v>337</v>
      </c>
      <c r="D117" s="254" t="s">
        <v>48</v>
      </c>
      <c r="E117" s="281" t="s">
        <v>338</v>
      </c>
    </row>
    <row r="118" spans="2:5" x14ac:dyDescent="0.3">
      <c r="B118" t="s">
        <v>339</v>
      </c>
      <c r="C118" s="281" t="s">
        <v>340</v>
      </c>
      <c r="D118" s="255" t="s">
        <v>48</v>
      </c>
      <c r="E118" s="281" t="s">
        <v>341</v>
      </c>
    </row>
    <row r="119" spans="2:5" x14ac:dyDescent="0.3">
      <c r="B119" t="s">
        <v>342</v>
      </c>
      <c r="C119" s="281" t="s">
        <v>343</v>
      </c>
      <c r="D119" s="256" t="s">
        <v>48</v>
      </c>
      <c r="E119" s="281" t="s">
        <v>344</v>
      </c>
    </row>
    <row r="120" spans="2:5" x14ac:dyDescent="0.3">
      <c r="B120" t="s">
        <v>345</v>
      </c>
      <c r="C120" s="281" t="s">
        <v>346</v>
      </c>
      <c r="D120" s="257" t="s">
        <v>48</v>
      </c>
      <c r="E120" s="281" t="s">
        <v>347</v>
      </c>
    </row>
    <row r="121" spans="2:5" x14ac:dyDescent="0.3">
      <c r="B121" t="s">
        <v>348</v>
      </c>
      <c r="C121" s="281" t="s">
        <v>349</v>
      </c>
      <c r="D121" s="258" t="s">
        <v>48</v>
      </c>
      <c r="E121" s="281" t="s">
        <v>350</v>
      </c>
    </row>
    <row r="122" spans="2:5" x14ac:dyDescent="0.3">
      <c r="B122" t="s">
        <v>351</v>
      </c>
      <c r="C122" s="281" t="s">
        <v>352</v>
      </c>
      <c r="D122" s="259" t="s">
        <v>48</v>
      </c>
      <c r="E122" s="281" t="s">
        <v>353</v>
      </c>
    </row>
    <row r="123" spans="2:5" x14ac:dyDescent="0.3">
      <c r="B123" t="s">
        <v>354</v>
      </c>
      <c r="C123" s="281" t="s">
        <v>355</v>
      </c>
      <c r="D123" s="260" t="s">
        <v>48</v>
      </c>
      <c r="E123" s="281" t="s">
        <v>356</v>
      </c>
    </row>
    <row r="124" spans="2:5" x14ac:dyDescent="0.3">
      <c r="B124" t="s">
        <v>357</v>
      </c>
      <c r="C124" s="281" t="s">
        <v>358</v>
      </c>
      <c r="D124" s="261" t="s">
        <v>48</v>
      </c>
      <c r="E124" s="281" t="s">
        <v>359</v>
      </c>
    </row>
    <row r="125" spans="2:5" x14ac:dyDescent="0.3">
      <c r="B125" t="s">
        <v>360</v>
      </c>
      <c r="C125" s="281" t="s">
        <v>361</v>
      </c>
      <c r="D125" s="262" t="s">
        <v>48</v>
      </c>
      <c r="E125" s="281" t="s">
        <v>362</v>
      </c>
    </row>
    <row r="126" spans="2:5" x14ac:dyDescent="0.3">
      <c r="B126" t="s">
        <v>363</v>
      </c>
      <c r="C126" s="281" t="s">
        <v>364</v>
      </c>
      <c r="D126" s="263" t="s">
        <v>48</v>
      </c>
      <c r="E126" s="281" t="s">
        <v>365</v>
      </c>
    </row>
    <row r="127" spans="2:5" x14ac:dyDescent="0.3">
      <c r="B127" t="s">
        <v>366</v>
      </c>
      <c r="C127" s="281" t="s">
        <v>367</v>
      </c>
      <c r="D127" s="264" t="s">
        <v>48</v>
      </c>
      <c r="E127" s="281" t="s">
        <v>368</v>
      </c>
    </row>
    <row r="128" spans="2:5" x14ac:dyDescent="0.3">
      <c r="B128" t="s">
        <v>369</v>
      </c>
      <c r="C128" s="281" t="s">
        <v>370</v>
      </c>
      <c r="D128" s="265" t="s">
        <v>48</v>
      </c>
      <c r="E128" s="281" t="s">
        <v>371</v>
      </c>
    </row>
    <row r="129" spans="2:5" x14ac:dyDescent="0.3">
      <c r="B129" t="s">
        <v>372</v>
      </c>
      <c r="C129" s="281" t="s">
        <v>373</v>
      </c>
      <c r="D129" s="266" t="s">
        <v>48</v>
      </c>
      <c r="E129" s="281" t="s">
        <v>374</v>
      </c>
    </row>
    <row r="130" spans="2:5" x14ac:dyDescent="0.3">
      <c r="B130" t="s">
        <v>375</v>
      </c>
      <c r="C130" s="281" t="s">
        <v>376</v>
      </c>
      <c r="D130" s="267" t="s">
        <v>48</v>
      </c>
      <c r="E130" s="281" t="s">
        <v>377</v>
      </c>
    </row>
    <row r="131" spans="2:5" x14ac:dyDescent="0.3">
      <c r="B131" t="s">
        <v>378</v>
      </c>
      <c r="C131" s="281" t="s">
        <v>379</v>
      </c>
      <c r="D131" s="268" t="s">
        <v>48</v>
      </c>
      <c r="E131" s="281" t="s">
        <v>380</v>
      </c>
    </row>
    <row r="132" spans="2:5" x14ac:dyDescent="0.3">
      <c r="B132" t="s">
        <v>381</v>
      </c>
      <c r="C132" s="281" t="s">
        <v>382</v>
      </c>
      <c r="D132" s="269" t="s">
        <v>48</v>
      </c>
      <c r="E132" s="281" t="s">
        <v>383</v>
      </c>
    </row>
    <row r="133" spans="2:5" x14ac:dyDescent="0.3">
      <c r="B133" t="s">
        <v>384</v>
      </c>
      <c r="C133" s="281" t="s">
        <v>385</v>
      </c>
      <c r="D133" s="270" t="s">
        <v>48</v>
      </c>
      <c r="E133" s="281" t="s">
        <v>386</v>
      </c>
    </row>
    <row r="134" spans="2:5" x14ac:dyDescent="0.3">
      <c r="B134" t="s">
        <v>387</v>
      </c>
      <c r="C134" s="281" t="s">
        <v>388</v>
      </c>
      <c r="D134" s="271" t="s">
        <v>48</v>
      </c>
      <c r="E134" s="281" t="s">
        <v>389</v>
      </c>
    </row>
    <row r="135" spans="2:5" x14ac:dyDescent="0.3">
      <c r="B135" t="s">
        <v>390</v>
      </c>
      <c r="C135" s="281" t="s">
        <v>391</v>
      </c>
      <c r="D135" s="272" t="s">
        <v>48</v>
      </c>
      <c r="E135" s="281" t="s">
        <v>392</v>
      </c>
    </row>
    <row r="136" spans="2:5" x14ac:dyDescent="0.3">
      <c r="B136" t="s">
        <v>393</v>
      </c>
      <c r="C136" s="281" t="s">
        <v>394</v>
      </c>
      <c r="D136" s="273" t="s">
        <v>48</v>
      </c>
      <c r="E136" s="281" t="s">
        <v>395</v>
      </c>
    </row>
    <row r="137" spans="2:5" x14ac:dyDescent="0.3">
      <c r="B137" t="s">
        <v>396</v>
      </c>
      <c r="C137" s="281" t="s">
        <v>397</v>
      </c>
      <c r="D137" s="274" t="s">
        <v>48</v>
      </c>
      <c r="E137" s="281" t="s">
        <v>398</v>
      </c>
    </row>
    <row r="138" spans="2:5" x14ac:dyDescent="0.3">
      <c r="B138" t="s">
        <v>399</v>
      </c>
      <c r="C138" s="281" t="s">
        <v>400</v>
      </c>
      <c r="D138" s="275" t="s">
        <v>48</v>
      </c>
      <c r="E138" s="281" t="s">
        <v>401</v>
      </c>
    </row>
    <row r="139" spans="2:5" x14ac:dyDescent="0.3">
      <c r="B139" t="s">
        <v>402</v>
      </c>
      <c r="C139" s="281" t="s">
        <v>403</v>
      </c>
      <c r="D139" s="276" t="s">
        <v>48</v>
      </c>
      <c r="E139" s="281" t="s">
        <v>404</v>
      </c>
    </row>
    <row r="140" spans="2:5" x14ac:dyDescent="0.3">
      <c r="B140" t="s">
        <v>405</v>
      </c>
      <c r="C140" s="281" t="s">
        <v>406</v>
      </c>
      <c r="D140" s="277" t="s">
        <v>48</v>
      </c>
      <c r="E140" s="281" t="s">
        <v>407</v>
      </c>
    </row>
    <row r="141" spans="2:5" x14ac:dyDescent="0.3">
      <c r="B141" t="s">
        <v>408</v>
      </c>
      <c r="C141" s="281" t="s">
        <v>409</v>
      </c>
      <c r="D141" s="278" t="s">
        <v>48</v>
      </c>
      <c r="E141" s="281" t="s">
        <v>410</v>
      </c>
    </row>
    <row r="142" spans="2:5" ht="15" thickBot="1" x14ac:dyDescent="0.35">
      <c r="B142" t="s">
        <v>411</v>
      </c>
      <c r="C142" s="282" t="s">
        <v>412</v>
      </c>
      <c r="D142" s="279" t="s">
        <v>48</v>
      </c>
      <c r="E142" s="282" t="s">
        <v>413</v>
      </c>
    </row>
  </sheetData>
  <mergeCells count="11">
    <mergeCell ref="I30:I31"/>
    <mergeCell ref="I32:I36"/>
    <mergeCell ref="I37:I43"/>
    <mergeCell ref="C1:E1"/>
    <mergeCell ref="I3:I8"/>
    <mergeCell ref="I9:I11"/>
    <mergeCell ref="I12:I16"/>
    <mergeCell ref="I17:I19"/>
    <mergeCell ref="I20:I25"/>
    <mergeCell ref="I26:I29"/>
    <mergeCell ref="I1:L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5F6C-B8A1-41B4-91EE-817EDD9C32F9}">
  <dimension ref="A1:AV45"/>
  <sheetViews>
    <sheetView workbookViewId="0">
      <selection activeCell="C3" sqref="C3"/>
    </sheetView>
  </sheetViews>
  <sheetFormatPr defaultRowHeight="14.4" x14ac:dyDescent="0.3"/>
  <sheetData>
    <row r="1" spans="1:48" x14ac:dyDescent="0.3">
      <c r="A1">
        <v>2</v>
      </c>
      <c r="B1" t="s">
        <v>444</v>
      </c>
      <c r="C1" t="s">
        <v>618</v>
      </c>
      <c r="D1" t="s">
        <v>619</v>
      </c>
      <c r="E1" t="s">
        <v>3</v>
      </c>
      <c r="F1" t="s">
        <v>620</v>
      </c>
      <c r="H1">
        <v>3</v>
      </c>
      <c r="I1" t="s">
        <v>444</v>
      </c>
      <c r="J1" t="s">
        <v>618</v>
      </c>
      <c r="K1" t="s">
        <v>619</v>
      </c>
      <c r="L1" t="s">
        <v>3</v>
      </c>
      <c r="M1" t="s">
        <v>620</v>
      </c>
      <c r="O1">
        <v>4</v>
      </c>
      <c r="P1" t="s">
        <v>444</v>
      </c>
      <c r="Q1" t="s">
        <v>618</v>
      </c>
      <c r="R1" t="s">
        <v>619</v>
      </c>
      <c r="S1" t="s">
        <v>3</v>
      </c>
      <c r="T1" t="s">
        <v>620</v>
      </c>
      <c r="V1">
        <v>5</v>
      </c>
      <c r="W1" t="s">
        <v>444</v>
      </c>
      <c r="X1" t="s">
        <v>618</v>
      </c>
      <c r="Y1" t="s">
        <v>619</v>
      </c>
      <c r="Z1" t="s">
        <v>3</v>
      </c>
      <c r="AA1" t="s">
        <v>620</v>
      </c>
      <c r="AC1">
        <v>6</v>
      </c>
      <c r="AD1" t="s">
        <v>444</v>
      </c>
      <c r="AE1" t="s">
        <v>618</v>
      </c>
      <c r="AF1" t="s">
        <v>619</v>
      </c>
      <c r="AG1" t="s">
        <v>3</v>
      </c>
      <c r="AH1" t="s">
        <v>620</v>
      </c>
      <c r="AJ1">
        <v>7</v>
      </c>
      <c r="AK1" t="s">
        <v>444</v>
      </c>
      <c r="AL1" t="s">
        <v>618</v>
      </c>
      <c r="AM1" t="s">
        <v>619</v>
      </c>
      <c r="AN1" t="s">
        <v>3</v>
      </c>
      <c r="AO1" t="s">
        <v>620</v>
      </c>
      <c r="AQ1">
        <v>8</v>
      </c>
      <c r="AR1" t="s">
        <v>444</v>
      </c>
      <c r="AS1" t="s">
        <v>618</v>
      </c>
      <c r="AT1" t="s">
        <v>619</v>
      </c>
      <c r="AU1" t="s">
        <v>3</v>
      </c>
      <c r="AV1" t="s">
        <v>620</v>
      </c>
    </row>
    <row r="2" spans="1:48" x14ac:dyDescent="0.3">
      <c r="A2" t="s">
        <v>455</v>
      </c>
      <c r="B2" t="str">
        <f>'Elastyczne dopasowanie'!E31</f>
        <v>stalowo niebieski</v>
      </c>
      <c r="C2" t="str">
        <f>'Elastyczne dopasowanie'!E32</f>
        <v>biały</v>
      </c>
      <c r="D2" t="str">
        <f>'Elastyczne dopasowanie'!E33</f>
        <v>zielony</v>
      </c>
      <c r="E2" t="str">
        <f>'Elastyczne dopasowanie'!E32</f>
        <v>biały</v>
      </c>
      <c r="F2" t="str">
        <f>'Elastyczne dopasowanie'!E33</f>
        <v>zielony</v>
      </c>
      <c r="H2" t="s">
        <v>455</v>
      </c>
      <c r="I2" t="str">
        <f>'Elastyczne dopasowanie'!G31</f>
        <v>stalowo niebieski</v>
      </c>
      <c r="J2" t="str">
        <f>'Elastyczne dopasowanie'!G32</f>
        <v>biały</v>
      </c>
      <c r="K2" t="str">
        <f>'Elastyczne dopasowanie'!G33</f>
        <v>zielony</v>
      </c>
      <c r="L2" t="str">
        <f>'Elastyczne dopasowanie'!G32</f>
        <v>biały</v>
      </c>
      <c r="M2" t="str">
        <f>'Elastyczne dopasowanie'!G33</f>
        <v>zielony</v>
      </c>
      <c r="O2" t="s">
        <v>455</v>
      </c>
      <c r="P2" t="str">
        <f>'Elastyczne dopasowanie'!I31</f>
        <v>stalowo niebieski</v>
      </c>
      <c r="Q2" t="str">
        <f>'Elastyczne dopasowanie'!I32</f>
        <v>biały</v>
      </c>
      <c r="R2" t="str">
        <f>'Elastyczne dopasowanie'!I33</f>
        <v>zielony</v>
      </c>
      <c r="S2" t="str">
        <f>'Elastyczne dopasowanie'!I32</f>
        <v>biały</v>
      </c>
      <c r="T2" t="str">
        <f>'Elastyczne dopasowanie'!I33</f>
        <v>zielony</v>
      </c>
      <c r="V2" t="s">
        <v>455</v>
      </c>
      <c r="W2" t="str">
        <f>'Elastyczne dopasowanie'!K31</f>
        <v/>
      </c>
      <c r="X2">
        <f>'Elastyczne dopasowanie'!K32</f>
        <v>0</v>
      </c>
      <c r="Y2">
        <f>'Elastyczne dopasowanie'!K33</f>
        <v>0</v>
      </c>
      <c r="Z2">
        <f>'Elastyczne dopasowanie'!K32</f>
        <v>0</v>
      </c>
      <c r="AA2">
        <f>'Elastyczne dopasowanie'!K33</f>
        <v>0</v>
      </c>
      <c r="AC2" t="s">
        <v>455</v>
      </c>
      <c r="AD2" t="str">
        <f>'Elastyczne dopasowanie'!M31</f>
        <v/>
      </c>
      <c r="AE2">
        <f>'Elastyczne dopasowanie'!M32</f>
        <v>0</v>
      </c>
      <c r="AF2">
        <f>'Elastyczne dopasowanie'!M33</f>
        <v>0</v>
      </c>
      <c r="AG2">
        <f>'Elastyczne dopasowanie'!M32</f>
        <v>0</v>
      </c>
      <c r="AH2">
        <f>'Elastyczne dopasowanie'!M33</f>
        <v>0</v>
      </c>
      <c r="AJ2" t="s">
        <v>455</v>
      </c>
      <c r="AK2" t="str">
        <f>'Elastyczne dopasowanie'!O31</f>
        <v/>
      </c>
      <c r="AL2">
        <f>'Elastyczne dopasowanie'!O32</f>
        <v>0</v>
      </c>
      <c r="AM2">
        <f>'Elastyczne dopasowanie'!O33</f>
        <v>0</v>
      </c>
      <c r="AN2">
        <f>'Elastyczne dopasowanie'!O32</f>
        <v>0</v>
      </c>
      <c r="AO2">
        <f>'Elastyczne dopasowanie'!O33</f>
        <v>0</v>
      </c>
      <c r="AQ2" t="s">
        <v>455</v>
      </c>
      <c r="AR2" t="str">
        <f>'Elastyczne dopasowanie'!Q31</f>
        <v/>
      </c>
      <c r="AS2">
        <f>'Elastyczne dopasowanie'!Q32</f>
        <v>0</v>
      </c>
      <c r="AT2">
        <f>'Elastyczne dopasowanie'!Q33</f>
        <v>0</v>
      </c>
      <c r="AU2">
        <f>'Elastyczne dopasowanie'!Q32</f>
        <v>0</v>
      </c>
      <c r="AV2">
        <f>'Elastyczne dopasowanie'!Q33</f>
        <v>0</v>
      </c>
    </row>
    <row r="3" spans="1:48" x14ac:dyDescent="0.3">
      <c r="A3" s="12">
        <v>1</v>
      </c>
      <c r="B3" t="str" cm="1">
        <f t="array" aca="1" ref="B3:B16" ca="1">IFERROR(_xlfn._xlws.FILTER(INDIRECT("Dopasowanie["&amp;B2&amp;"]"),INDIRECT("Dopasowanie["&amp;B2&amp;"]")&lt;&gt;""),"")</f>
        <v>Głęboki róż</v>
      </c>
      <c r="C3">
        <f t="shared" ref="C3:D22" ca="1" si="0">IF(AND($B$2&lt;&gt;0,C$2&lt;&gt;0),--(C$2=$B3),0)</f>
        <v>0</v>
      </c>
      <c r="D3">
        <f t="shared" ca="1" si="0"/>
        <v>0</v>
      </c>
      <c r="E3" t="str" cm="1">
        <f t="array" aca="1" ref="E3:E42" ca="1">IFERROR(_xlfn._xlws.FILTER(INDIRECT("Dopasowanie["&amp;E2&amp;"]"),INDIRECT("Dopasowanie["&amp;E2&amp;"]")&lt;&gt;""),"")</f>
        <v>Różowy</v>
      </c>
      <c r="F3">
        <f t="shared" ref="F3:F43" ca="1" si="1">IF(AND($E$2&lt;&gt;0,F$2&lt;&gt;0),--(F$2=$E3),0)</f>
        <v>0</v>
      </c>
      <c r="H3" s="12">
        <v>1</v>
      </c>
      <c r="I3" t="str" cm="1">
        <f t="array" aca="1" ref="I3:I16" ca="1">IFERROR(_xlfn._xlws.FILTER(INDIRECT("Dopasowanie["&amp;I2&amp;"]"),INDIRECT("Dopasowanie["&amp;I2&amp;"]")&lt;&gt;""),"")</f>
        <v>Głęboki róż</v>
      </c>
      <c r="J3">
        <f t="shared" ref="J3:K22" ca="1" si="2">IF(AND($I$2&lt;&gt;0,J$2&lt;&gt;0),--(J$2=$I3),0)</f>
        <v>0</v>
      </c>
      <c r="K3">
        <f t="shared" ca="1" si="2"/>
        <v>0</v>
      </c>
      <c r="L3" t="str" cm="1">
        <f t="array" aca="1" ref="L3:L42" ca="1">IFERROR(_xlfn._xlws.FILTER(INDIRECT("Dopasowanie["&amp;L2&amp;"]"),INDIRECT("Dopasowanie["&amp;L2&amp;"]")&lt;&gt;""),"")</f>
        <v>Różowy</v>
      </c>
      <c r="M3">
        <f t="shared" ref="M3:M43" ca="1" si="3">IF(AND($L$2&lt;&gt;0,M$2&lt;&gt;0),--(M$2=$L3),0)</f>
        <v>0</v>
      </c>
      <c r="O3" s="12">
        <v>1</v>
      </c>
      <c r="P3" t="str" cm="1">
        <f t="array" aca="1" ref="P3:P16" ca="1">IFERROR(_xlfn._xlws.FILTER(INDIRECT("Dopasowanie["&amp;P2&amp;"]"),INDIRECT("Dopasowanie["&amp;P2&amp;"]")&lt;&gt;""),"")</f>
        <v>Głęboki róż</v>
      </c>
      <c r="Q3">
        <f t="shared" ref="Q3:R22" ca="1" si="4">IF(AND($P$2&lt;&gt;0,Q$2&lt;&gt;0),--(Q$2=$P3),0)</f>
        <v>0</v>
      </c>
      <c r="R3">
        <f t="shared" ca="1" si="4"/>
        <v>0</v>
      </c>
      <c r="S3" t="str" cm="1">
        <f t="array" aca="1" ref="S3:S42" ca="1">IFERROR(_xlfn._xlws.FILTER(INDIRECT("Dopasowanie["&amp;S2&amp;"]"),INDIRECT("Dopasowanie["&amp;S2&amp;"]")&lt;&gt;""),"")</f>
        <v>Różowy</v>
      </c>
      <c r="T3">
        <f t="shared" ref="T3:T43" ca="1" si="5">IF(AND($S$2&lt;&gt;0,T$2&lt;&gt;0),--(T$2=$S3),0)</f>
        <v>0</v>
      </c>
      <c r="V3" s="12">
        <v>1</v>
      </c>
      <c r="W3" t="str" cm="1">
        <f t="array" aca="1" ref="W3" ca="1">IFERROR(_xlfn._xlws.FILTER(INDIRECT("Dopasowanie["&amp;W2&amp;"]"),INDIRECT("Dopasowanie["&amp;W2&amp;"]")&lt;&gt;""),"")</f>
        <v/>
      </c>
      <c r="X3">
        <f t="shared" ref="X3:Y22" si="6">IF(AND($W$2&lt;&gt;0,X$2&lt;&gt;0),--(X$2=$W3),0)</f>
        <v>0</v>
      </c>
      <c r="Y3">
        <f t="shared" si="6"/>
        <v>0</v>
      </c>
      <c r="Z3" t="str" cm="1">
        <f t="array" aca="1" ref="Z3" ca="1">IFERROR(_xlfn._xlws.FILTER(INDIRECT("Dopasowanie["&amp;Z2&amp;"]"),INDIRECT("Dopasowanie["&amp;Z2&amp;"]")&lt;&gt;""),"")</f>
        <v/>
      </c>
      <c r="AA3">
        <f t="shared" ref="AA3:AA43" si="7">IF(AND($Z$2&lt;&gt;0,AA$2&lt;&gt;0),--(AA$2=$Z3),0)</f>
        <v>0</v>
      </c>
      <c r="AC3" s="12">
        <v>1</v>
      </c>
      <c r="AD3" t="str" cm="1">
        <f t="array" aca="1" ref="AD3" ca="1">IFERROR(_xlfn._xlws.FILTER(INDIRECT("Dopasowanie["&amp;AD2&amp;"]"),INDIRECT("Dopasowanie["&amp;AD2&amp;"]")&lt;&gt;""),"")</f>
        <v/>
      </c>
      <c r="AE3">
        <f t="shared" ref="AE3:AF22" si="8">IF(AND($AD$2&lt;&gt;0,AE$2&lt;&gt;0),--(AE$2=$AD3),0)</f>
        <v>0</v>
      </c>
      <c r="AF3">
        <f t="shared" si="8"/>
        <v>0</v>
      </c>
      <c r="AG3" t="str" cm="1">
        <f t="array" aca="1" ref="AG3" ca="1">IFERROR(_xlfn._xlws.FILTER(INDIRECT("Dopasowanie["&amp;AG2&amp;"]"),INDIRECT("Dopasowanie["&amp;AG2&amp;"]")&lt;&gt;""),"")</f>
        <v/>
      </c>
      <c r="AH3">
        <f t="shared" ref="AH3:AH43" si="9">IF(AND($AG$2&lt;&gt;0,AH$2&lt;&gt;0),--(AH$2=$AG3),0)</f>
        <v>0</v>
      </c>
      <c r="AJ3" s="12">
        <v>1</v>
      </c>
      <c r="AK3" t="str" cm="1">
        <f t="array" aca="1" ref="AK3" ca="1">IFERROR(_xlfn._xlws.FILTER(INDIRECT("Dopasowanie["&amp;AK2&amp;"]"),INDIRECT("Dopasowanie["&amp;AK2&amp;"]")&lt;&gt;""),"")</f>
        <v/>
      </c>
      <c r="AL3">
        <f t="shared" ref="AL3:AM22" si="10">IF(AND($AK$2&lt;&gt;0,AL$2&lt;&gt;0),--(AL$2=$AK3),0)</f>
        <v>0</v>
      </c>
      <c r="AM3">
        <f t="shared" si="10"/>
        <v>0</v>
      </c>
      <c r="AN3" t="str" cm="1">
        <f t="array" aca="1" ref="AN3" ca="1">IFERROR(_xlfn._xlws.FILTER(INDIRECT("Dopasowanie["&amp;AN2&amp;"]"),INDIRECT("Dopasowanie["&amp;AN2&amp;"]")&lt;&gt;""),"")</f>
        <v/>
      </c>
      <c r="AO3">
        <f t="shared" ref="AO3:AO43" si="11">IF(AND($AN$2&lt;&gt;0,AO$2&lt;&gt;0),--(AO$2=$AN3),0)</f>
        <v>0</v>
      </c>
      <c r="AQ3" s="12">
        <v>1</v>
      </c>
      <c r="AR3" t="str" cm="1">
        <f t="array" aca="1" ref="AR3" ca="1">IFERROR(_xlfn._xlws.FILTER(INDIRECT("Dopasowanie["&amp;AR2&amp;"]"),INDIRECT("Dopasowanie["&amp;AR2&amp;"]")&lt;&gt;""),"")</f>
        <v/>
      </c>
      <c r="AS3">
        <f t="shared" ref="AS3:AT22" si="12">IF(AND($AR$2&lt;&gt;0,AS$2&lt;&gt;0),--(AS$2=$AR3),0)</f>
        <v>0</v>
      </c>
      <c r="AT3">
        <f t="shared" si="12"/>
        <v>0</v>
      </c>
      <c r="AU3" t="str" cm="1">
        <f t="array" aca="1" ref="AU3" ca="1">IFERROR(_xlfn._xlws.FILTER(INDIRECT("Dopasowanie["&amp;AU2&amp;"]"),INDIRECT("Dopasowanie["&amp;AU2&amp;"]")&lt;&gt;""),"")</f>
        <v/>
      </c>
      <c r="AV3">
        <f t="shared" ref="AV3:AV43" si="13">IF(AND($AU$2&lt;&gt;0,AV$2&lt;&gt;0),--(AV$2=$AU3),0)</f>
        <v>0</v>
      </c>
    </row>
    <row r="4" spans="1:48" x14ac:dyDescent="0.3">
      <c r="A4" s="12">
        <v>2</v>
      </c>
      <c r="B4" t="str">
        <f ca="1"/>
        <v>Pomidor</v>
      </c>
      <c r="C4">
        <f t="shared" ca="1" si="0"/>
        <v>0</v>
      </c>
      <c r="D4">
        <f t="shared" ca="1" si="0"/>
        <v>0</v>
      </c>
      <c r="E4" t="str">
        <f ca="1"/>
        <v>Głęboki róż</v>
      </c>
      <c r="F4">
        <f t="shared" ca="1" si="1"/>
        <v>0</v>
      </c>
      <c r="H4" s="12">
        <v>2</v>
      </c>
      <c r="I4" t="str">
        <f ca="1"/>
        <v>Pomidor</v>
      </c>
      <c r="J4">
        <f t="shared" ca="1" si="2"/>
        <v>0</v>
      </c>
      <c r="K4">
        <f t="shared" ca="1" si="2"/>
        <v>0</v>
      </c>
      <c r="L4" t="str">
        <f ca="1"/>
        <v>Głęboki róż</v>
      </c>
      <c r="M4">
        <f t="shared" ca="1" si="3"/>
        <v>0</v>
      </c>
      <c r="O4" s="12">
        <v>2</v>
      </c>
      <c r="P4" t="str">
        <f ca="1"/>
        <v>Pomidor</v>
      </c>
      <c r="Q4">
        <f t="shared" ca="1" si="4"/>
        <v>0</v>
      </c>
      <c r="R4">
        <f t="shared" ca="1" si="4"/>
        <v>0</v>
      </c>
      <c r="S4" t="str">
        <f ca="1"/>
        <v>Głęboki róż</v>
      </c>
      <c r="T4">
        <f t="shared" ca="1" si="5"/>
        <v>0</v>
      </c>
      <c r="V4" s="12">
        <v>2</v>
      </c>
      <c r="X4">
        <f t="shared" si="6"/>
        <v>0</v>
      </c>
      <c r="Y4">
        <f t="shared" si="6"/>
        <v>0</v>
      </c>
      <c r="AA4">
        <f t="shared" si="7"/>
        <v>0</v>
      </c>
      <c r="AC4" s="12">
        <v>2</v>
      </c>
      <c r="AE4">
        <f t="shared" si="8"/>
        <v>0</v>
      </c>
      <c r="AF4">
        <f t="shared" si="8"/>
        <v>0</v>
      </c>
      <c r="AH4">
        <f t="shared" si="9"/>
        <v>0</v>
      </c>
      <c r="AJ4" s="12">
        <v>2</v>
      </c>
      <c r="AL4">
        <f t="shared" si="10"/>
        <v>0</v>
      </c>
      <c r="AM4">
        <f t="shared" si="10"/>
        <v>0</v>
      </c>
      <c r="AO4">
        <f t="shared" si="11"/>
        <v>0</v>
      </c>
      <c r="AQ4" s="12">
        <v>2</v>
      </c>
      <c r="AS4">
        <f t="shared" si="12"/>
        <v>0</v>
      </c>
      <c r="AT4">
        <f t="shared" si="12"/>
        <v>0</v>
      </c>
      <c r="AV4">
        <f t="shared" si="13"/>
        <v>0</v>
      </c>
    </row>
    <row r="5" spans="1:48" x14ac:dyDescent="0.3">
      <c r="A5" s="12">
        <v>3</v>
      </c>
      <c r="B5" t="str">
        <f ca="1"/>
        <v>Granatowy</v>
      </c>
      <c r="C5">
        <f t="shared" ca="1" si="0"/>
        <v>0</v>
      </c>
      <c r="D5">
        <f t="shared" ca="1" si="0"/>
        <v>0</v>
      </c>
      <c r="E5" t="str">
        <f ca="1"/>
        <v>Karmazynowy</v>
      </c>
      <c r="F5">
        <f t="shared" ca="1" si="1"/>
        <v>0</v>
      </c>
      <c r="H5" s="12">
        <v>3</v>
      </c>
      <c r="I5" t="str">
        <f ca="1"/>
        <v>Granatowy</v>
      </c>
      <c r="J5">
        <f t="shared" ca="1" si="2"/>
        <v>0</v>
      </c>
      <c r="K5">
        <f t="shared" ca="1" si="2"/>
        <v>0</v>
      </c>
      <c r="L5" t="str">
        <f ca="1"/>
        <v>Karmazynowy</v>
      </c>
      <c r="M5">
        <f t="shared" ca="1" si="3"/>
        <v>0</v>
      </c>
      <c r="O5" s="12">
        <v>3</v>
      </c>
      <c r="P5" t="str">
        <f ca="1"/>
        <v>Granatowy</v>
      </c>
      <c r="Q5">
        <f t="shared" ca="1" si="4"/>
        <v>0</v>
      </c>
      <c r="R5">
        <f t="shared" ca="1" si="4"/>
        <v>0</v>
      </c>
      <c r="S5" t="str">
        <f ca="1"/>
        <v>Karmazynowy</v>
      </c>
      <c r="T5">
        <f t="shared" ca="1" si="5"/>
        <v>0</v>
      </c>
      <c r="V5" s="12">
        <v>3</v>
      </c>
      <c r="X5">
        <f t="shared" si="6"/>
        <v>0</v>
      </c>
      <c r="Y5">
        <f t="shared" si="6"/>
        <v>0</v>
      </c>
      <c r="AA5">
        <f t="shared" si="7"/>
        <v>0</v>
      </c>
      <c r="AC5" s="12">
        <v>3</v>
      </c>
      <c r="AE5">
        <f t="shared" si="8"/>
        <v>0</v>
      </c>
      <c r="AF5">
        <f t="shared" si="8"/>
        <v>0</v>
      </c>
      <c r="AH5">
        <f t="shared" si="9"/>
        <v>0</v>
      </c>
      <c r="AJ5" s="12">
        <v>3</v>
      </c>
      <c r="AL5">
        <f t="shared" si="10"/>
        <v>0</v>
      </c>
      <c r="AM5">
        <f t="shared" si="10"/>
        <v>0</v>
      </c>
      <c r="AO5">
        <f t="shared" si="11"/>
        <v>0</v>
      </c>
      <c r="AQ5" s="12">
        <v>3</v>
      </c>
      <c r="AS5">
        <f t="shared" si="12"/>
        <v>0</v>
      </c>
      <c r="AT5">
        <f t="shared" si="12"/>
        <v>0</v>
      </c>
      <c r="AV5">
        <f t="shared" si="13"/>
        <v>0</v>
      </c>
    </row>
    <row r="6" spans="1:48" x14ac:dyDescent="0.3">
      <c r="A6" s="12">
        <v>4</v>
      </c>
      <c r="B6" t="str">
        <f ca="1"/>
        <v>Stalowo niebieski</v>
      </c>
      <c r="C6">
        <f t="shared" ca="1" si="0"/>
        <v>0</v>
      </c>
      <c r="D6">
        <f t="shared" ca="1" si="0"/>
        <v>0</v>
      </c>
      <c r="E6" t="str">
        <f ca="1"/>
        <v>Ciemny czerwony</v>
      </c>
      <c r="F6">
        <f t="shared" ca="1" si="1"/>
        <v>0</v>
      </c>
      <c r="H6" s="12">
        <v>4</v>
      </c>
      <c r="I6" t="str">
        <f ca="1"/>
        <v>Stalowo niebieski</v>
      </c>
      <c r="J6">
        <f t="shared" ca="1" si="2"/>
        <v>0</v>
      </c>
      <c r="K6">
        <f t="shared" ca="1" si="2"/>
        <v>0</v>
      </c>
      <c r="L6" t="str">
        <f ca="1"/>
        <v>Ciemny czerwony</v>
      </c>
      <c r="M6">
        <f t="shared" ca="1" si="3"/>
        <v>0</v>
      </c>
      <c r="O6" s="12">
        <v>4</v>
      </c>
      <c r="P6" t="str">
        <f ca="1"/>
        <v>Stalowo niebieski</v>
      </c>
      <c r="Q6">
        <f t="shared" ca="1" si="4"/>
        <v>0</v>
      </c>
      <c r="R6">
        <f t="shared" ca="1" si="4"/>
        <v>0</v>
      </c>
      <c r="S6" t="str">
        <f ca="1"/>
        <v>Ciemny czerwony</v>
      </c>
      <c r="T6">
        <f t="shared" ca="1" si="5"/>
        <v>0</v>
      </c>
      <c r="V6" s="12">
        <v>4</v>
      </c>
      <c r="X6">
        <f t="shared" si="6"/>
        <v>0</v>
      </c>
      <c r="Y6">
        <f t="shared" si="6"/>
        <v>0</v>
      </c>
      <c r="AA6">
        <f t="shared" si="7"/>
        <v>0</v>
      </c>
      <c r="AC6" s="12">
        <v>4</v>
      </c>
      <c r="AE6">
        <f t="shared" si="8"/>
        <v>0</v>
      </c>
      <c r="AF6">
        <f t="shared" si="8"/>
        <v>0</v>
      </c>
      <c r="AH6">
        <f t="shared" si="9"/>
        <v>0</v>
      </c>
      <c r="AJ6" s="12">
        <v>4</v>
      </c>
      <c r="AL6">
        <f t="shared" si="10"/>
        <v>0</v>
      </c>
      <c r="AM6">
        <f t="shared" si="10"/>
        <v>0</v>
      </c>
      <c r="AO6">
        <f t="shared" si="11"/>
        <v>0</v>
      </c>
      <c r="AQ6" s="12">
        <v>4</v>
      </c>
      <c r="AS6">
        <f t="shared" si="12"/>
        <v>0</v>
      </c>
      <c r="AT6">
        <f t="shared" si="12"/>
        <v>0</v>
      </c>
      <c r="AV6">
        <f t="shared" si="13"/>
        <v>0</v>
      </c>
    </row>
    <row r="7" spans="1:48" x14ac:dyDescent="0.3">
      <c r="A7" s="12">
        <v>5</v>
      </c>
      <c r="B7" t="str">
        <f ca="1"/>
        <v>Jasny błękit nieba</v>
      </c>
      <c r="C7">
        <f t="shared" ca="1" si="0"/>
        <v>0</v>
      </c>
      <c r="D7">
        <f t="shared" ca="1" si="0"/>
        <v>0</v>
      </c>
      <c r="E7" t="str">
        <f ca="1"/>
        <v>Pomidor</v>
      </c>
      <c r="F7">
        <f t="shared" ca="1" si="1"/>
        <v>0</v>
      </c>
      <c r="H7" s="12">
        <v>5</v>
      </c>
      <c r="I7" t="str">
        <f ca="1"/>
        <v>Jasny błękit nieba</v>
      </c>
      <c r="J7">
        <f t="shared" ca="1" si="2"/>
        <v>0</v>
      </c>
      <c r="K7">
        <f t="shared" ca="1" si="2"/>
        <v>0</v>
      </c>
      <c r="L7" t="str">
        <f ca="1"/>
        <v>Pomidor</v>
      </c>
      <c r="M7">
        <f t="shared" ca="1" si="3"/>
        <v>0</v>
      </c>
      <c r="O7" s="12">
        <v>5</v>
      </c>
      <c r="P7" t="str">
        <f ca="1"/>
        <v>Jasny błękit nieba</v>
      </c>
      <c r="Q7">
        <f t="shared" ca="1" si="4"/>
        <v>0</v>
      </c>
      <c r="R7">
        <f t="shared" ca="1" si="4"/>
        <v>0</v>
      </c>
      <c r="S7" t="str">
        <f ca="1"/>
        <v>Pomidor</v>
      </c>
      <c r="T7">
        <f t="shared" ca="1" si="5"/>
        <v>0</v>
      </c>
      <c r="V7" s="12">
        <v>5</v>
      </c>
      <c r="X7">
        <f t="shared" si="6"/>
        <v>0</v>
      </c>
      <c r="Y7">
        <f t="shared" si="6"/>
        <v>0</v>
      </c>
      <c r="AA7">
        <f t="shared" si="7"/>
        <v>0</v>
      </c>
      <c r="AC7" s="12">
        <v>5</v>
      </c>
      <c r="AE7">
        <f t="shared" si="8"/>
        <v>0</v>
      </c>
      <c r="AF7">
        <f t="shared" si="8"/>
        <v>0</v>
      </c>
      <c r="AH7">
        <f t="shared" si="9"/>
        <v>0</v>
      </c>
      <c r="AJ7" s="12">
        <v>5</v>
      </c>
      <c r="AL7">
        <f t="shared" si="10"/>
        <v>0</v>
      </c>
      <c r="AM7">
        <f t="shared" si="10"/>
        <v>0</v>
      </c>
      <c r="AO7">
        <f t="shared" si="11"/>
        <v>0</v>
      </c>
      <c r="AQ7" s="12">
        <v>5</v>
      </c>
      <c r="AS7">
        <f t="shared" si="12"/>
        <v>0</v>
      </c>
      <c r="AT7">
        <f t="shared" si="12"/>
        <v>0</v>
      </c>
      <c r="AV7">
        <f t="shared" si="13"/>
        <v>0</v>
      </c>
    </row>
    <row r="8" spans="1:48" x14ac:dyDescent="0.3">
      <c r="A8" s="12">
        <v>6</v>
      </c>
      <c r="B8" t="str">
        <f ca="1"/>
        <v>Żółty zielony</v>
      </c>
      <c r="C8">
        <f t="shared" ca="1" si="0"/>
        <v>0</v>
      </c>
      <c r="D8">
        <f t="shared" ca="1" si="0"/>
        <v>0</v>
      </c>
      <c r="E8" t="str">
        <f ca="1"/>
        <v>Fioletowy</v>
      </c>
      <c r="F8">
        <f t="shared" ca="1" si="1"/>
        <v>0</v>
      </c>
      <c r="H8" s="12">
        <v>6</v>
      </c>
      <c r="I8" t="str">
        <f ca="1"/>
        <v>Żółty zielony</v>
      </c>
      <c r="J8">
        <f t="shared" ca="1" si="2"/>
        <v>0</v>
      </c>
      <c r="K8">
        <f t="shared" ca="1" si="2"/>
        <v>0</v>
      </c>
      <c r="L8" t="str">
        <f ca="1"/>
        <v>Fioletowy</v>
      </c>
      <c r="M8">
        <f t="shared" ca="1" si="3"/>
        <v>0</v>
      </c>
      <c r="O8" s="12">
        <v>6</v>
      </c>
      <c r="P8" t="str">
        <f ca="1"/>
        <v>Żółty zielony</v>
      </c>
      <c r="Q8">
        <f t="shared" ca="1" si="4"/>
        <v>0</v>
      </c>
      <c r="R8">
        <f t="shared" ca="1" si="4"/>
        <v>0</v>
      </c>
      <c r="S8" t="str">
        <f ca="1"/>
        <v>Fioletowy</v>
      </c>
      <c r="T8">
        <f t="shared" ca="1" si="5"/>
        <v>0</v>
      </c>
      <c r="V8" s="12">
        <v>6</v>
      </c>
      <c r="X8">
        <f t="shared" si="6"/>
        <v>0</v>
      </c>
      <c r="Y8">
        <f t="shared" si="6"/>
        <v>0</v>
      </c>
      <c r="AA8">
        <f t="shared" si="7"/>
        <v>0</v>
      </c>
      <c r="AC8" s="12">
        <v>6</v>
      </c>
      <c r="AE8">
        <f t="shared" si="8"/>
        <v>0</v>
      </c>
      <c r="AF8">
        <f t="shared" si="8"/>
        <v>0</v>
      </c>
      <c r="AH8">
        <f t="shared" si="9"/>
        <v>0</v>
      </c>
      <c r="AJ8" s="12">
        <v>6</v>
      </c>
      <c r="AL8">
        <f t="shared" si="10"/>
        <v>0</v>
      </c>
      <c r="AM8">
        <f t="shared" si="10"/>
        <v>0</v>
      </c>
      <c r="AO8">
        <f t="shared" si="11"/>
        <v>0</v>
      </c>
      <c r="AQ8" s="12">
        <v>6</v>
      </c>
      <c r="AS8">
        <f t="shared" si="12"/>
        <v>0</v>
      </c>
      <c r="AT8">
        <f t="shared" si="12"/>
        <v>0</v>
      </c>
      <c r="AV8">
        <f t="shared" si="13"/>
        <v>0</v>
      </c>
    </row>
    <row r="9" spans="1:48" x14ac:dyDescent="0.3">
      <c r="A9" s="12">
        <v>7</v>
      </c>
      <c r="B9" t="str">
        <f ca="1"/>
        <v>Zielony żółty</v>
      </c>
      <c r="C9">
        <f t="shared" ca="1" si="0"/>
        <v>0</v>
      </c>
      <c r="D9">
        <f t="shared" ca="1" si="0"/>
        <v>0</v>
      </c>
      <c r="E9" t="str">
        <f ca="1"/>
        <v>Purpurowy</v>
      </c>
      <c r="F9">
        <f t="shared" ca="1" si="1"/>
        <v>0</v>
      </c>
      <c r="H9" s="12">
        <v>7</v>
      </c>
      <c r="I9" t="str">
        <f ca="1"/>
        <v>Zielony żółty</v>
      </c>
      <c r="J9">
        <f t="shared" ca="1" si="2"/>
        <v>0</v>
      </c>
      <c r="K9">
        <f t="shared" ca="1" si="2"/>
        <v>0</v>
      </c>
      <c r="L9" t="str">
        <f ca="1"/>
        <v>Purpurowy</v>
      </c>
      <c r="M9">
        <f t="shared" ca="1" si="3"/>
        <v>0</v>
      </c>
      <c r="O9" s="12">
        <v>7</v>
      </c>
      <c r="P9" t="str">
        <f ca="1"/>
        <v>Zielony żółty</v>
      </c>
      <c r="Q9">
        <f t="shared" ca="1" si="4"/>
        <v>0</v>
      </c>
      <c r="R9">
        <f t="shared" ca="1" si="4"/>
        <v>0</v>
      </c>
      <c r="S9" t="str">
        <f ca="1"/>
        <v>Purpurowy</v>
      </c>
      <c r="T9">
        <f t="shared" ca="1" si="5"/>
        <v>0</v>
      </c>
      <c r="V9" s="12">
        <v>7</v>
      </c>
      <c r="X9">
        <f t="shared" si="6"/>
        <v>0</v>
      </c>
      <c r="Y9">
        <f t="shared" si="6"/>
        <v>0</v>
      </c>
      <c r="AA9">
        <f t="shared" si="7"/>
        <v>0</v>
      </c>
      <c r="AC9" s="12">
        <v>7</v>
      </c>
      <c r="AE9">
        <f t="shared" si="8"/>
        <v>0</v>
      </c>
      <c r="AF9">
        <f t="shared" si="8"/>
        <v>0</v>
      </c>
      <c r="AH9">
        <f t="shared" si="9"/>
        <v>0</v>
      </c>
      <c r="AJ9" s="12">
        <v>7</v>
      </c>
      <c r="AL9">
        <f t="shared" si="10"/>
        <v>0</v>
      </c>
      <c r="AM9">
        <f t="shared" si="10"/>
        <v>0</v>
      </c>
      <c r="AO9">
        <f t="shared" si="11"/>
        <v>0</v>
      </c>
      <c r="AQ9" s="12">
        <v>7</v>
      </c>
      <c r="AS9">
        <f t="shared" si="12"/>
        <v>0</v>
      </c>
      <c r="AT9">
        <f t="shared" si="12"/>
        <v>0</v>
      </c>
      <c r="AV9">
        <f t="shared" si="13"/>
        <v>0</v>
      </c>
    </row>
    <row r="10" spans="1:48" x14ac:dyDescent="0.3">
      <c r="A10" s="12">
        <v>8</v>
      </c>
      <c r="B10" t="str">
        <f ca="1"/>
        <v>Żółty</v>
      </c>
      <c r="C10">
        <f t="shared" ca="1" si="0"/>
        <v>0</v>
      </c>
      <c r="D10">
        <f t="shared" ca="1" si="0"/>
        <v>0</v>
      </c>
      <c r="E10" t="str">
        <f ca="1"/>
        <v>Fuksja</v>
      </c>
      <c r="F10">
        <f t="shared" ca="1" si="1"/>
        <v>0</v>
      </c>
      <c r="H10" s="12">
        <v>8</v>
      </c>
      <c r="I10" t="str">
        <f ca="1"/>
        <v>Żółty</v>
      </c>
      <c r="J10">
        <f t="shared" ca="1" si="2"/>
        <v>0</v>
      </c>
      <c r="K10">
        <f t="shared" ca="1" si="2"/>
        <v>0</v>
      </c>
      <c r="L10" t="str">
        <f ca="1"/>
        <v>Fuksja</v>
      </c>
      <c r="M10">
        <f t="shared" ca="1" si="3"/>
        <v>0</v>
      </c>
      <c r="O10" s="12">
        <v>8</v>
      </c>
      <c r="P10" t="str">
        <f ca="1"/>
        <v>Żółty</v>
      </c>
      <c r="Q10">
        <f t="shared" ca="1" si="4"/>
        <v>0</v>
      </c>
      <c r="R10">
        <f t="shared" ca="1" si="4"/>
        <v>0</v>
      </c>
      <c r="S10" t="str">
        <f ca="1"/>
        <v>Fuksja</v>
      </c>
      <c r="T10">
        <f t="shared" ca="1" si="5"/>
        <v>0</v>
      </c>
      <c r="V10" s="12">
        <v>8</v>
      </c>
      <c r="X10">
        <f t="shared" si="6"/>
        <v>0</v>
      </c>
      <c r="Y10">
        <f t="shared" si="6"/>
        <v>0</v>
      </c>
      <c r="AA10">
        <f t="shared" si="7"/>
        <v>0</v>
      </c>
      <c r="AC10" s="12">
        <v>8</v>
      </c>
      <c r="AE10">
        <f t="shared" si="8"/>
        <v>0</v>
      </c>
      <c r="AF10">
        <f t="shared" si="8"/>
        <v>0</v>
      </c>
      <c r="AH10">
        <f t="shared" si="9"/>
        <v>0</v>
      </c>
      <c r="AJ10" s="12">
        <v>8</v>
      </c>
      <c r="AL10">
        <f t="shared" si="10"/>
        <v>0</v>
      </c>
      <c r="AM10">
        <f t="shared" si="10"/>
        <v>0</v>
      </c>
      <c r="AO10">
        <f t="shared" si="11"/>
        <v>0</v>
      </c>
      <c r="AQ10" s="12">
        <v>8</v>
      </c>
      <c r="AS10">
        <f t="shared" si="12"/>
        <v>0</v>
      </c>
      <c r="AT10">
        <f t="shared" si="12"/>
        <v>0</v>
      </c>
      <c r="AV10">
        <f t="shared" si="13"/>
        <v>0</v>
      </c>
    </row>
    <row r="11" spans="1:48" x14ac:dyDescent="0.3">
      <c r="A11" s="12">
        <v>9</v>
      </c>
      <c r="B11" t="str">
        <f ca="1"/>
        <v>Złoty</v>
      </c>
      <c r="C11">
        <f t="shared" ca="1" si="0"/>
        <v>0</v>
      </c>
      <c r="D11">
        <f t="shared" ca="1" si="0"/>
        <v>0</v>
      </c>
      <c r="E11" t="str">
        <f ca="1"/>
        <v>Niebieski</v>
      </c>
      <c r="F11">
        <f t="shared" ca="1" si="1"/>
        <v>0</v>
      </c>
      <c r="H11" s="12">
        <v>9</v>
      </c>
      <c r="I11" t="str">
        <f ca="1"/>
        <v>Złoty</v>
      </c>
      <c r="J11">
        <f t="shared" ca="1" si="2"/>
        <v>0</v>
      </c>
      <c r="K11">
        <f t="shared" ca="1" si="2"/>
        <v>0</v>
      </c>
      <c r="L11" t="str">
        <f ca="1"/>
        <v>Niebieski</v>
      </c>
      <c r="M11">
        <f t="shared" ca="1" si="3"/>
        <v>0</v>
      </c>
      <c r="O11" s="12">
        <v>9</v>
      </c>
      <c r="P11" t="str">
        <f ca="1"/>
        <v>Złoty</v>
      </c>
      <c r="Q11">
        <f t="shared" ca="1" si="4"/>
        <v>0</v>
      </c>
      <c r="R11">
        <f t="shared" ca="1" si="4"/>
        <v>0</v>
      </c>
      <c r="S11" t="str">
        <f ca="1"/>
        <v>Niebieski</v>
      </c>
      <c r="T11">
        <f t="shared" ca="1" si="5"/>
        <v>0</v>
      </c>
      <c r="V11" s="12">
        <v>9</v>
      </c>
      <c r="X11">
        <f t="shared" si="6"/>
        <v>0</v>
      </c>
      <c r="Y11">
        <f t="shared" si="6"/>
        <v>0</v>
      </c>
      <c r="AA11">
        <f t="shared" si="7"/>
        <v>0</v>
      </c>
      <c r="AC11" s="12">
        <v>9</v>
      </c>
      <c r="AE11">
        <f t="shared" si="8"/>
        <v>0</v>
      </c>
      <c r="AF11">
        <f t="shared" si="8"/>
        <v>0</v>
      </c>
      <c r="AH11">
        <f t="shared" si="9"/>
        <v>0</v>
      </c>
      <c r="AJ11" s="12">
        <v>9</v>
      </c>
      <c r="AL11">
        <f t="shared" si="10"/>
        <v>0</v>
      </c>
      <c r="AM11">
        <f t="shared" si="10"/>
        <v>0</v>
      </c>
      <c r="AO11">
        <f t="shared" si="11"/>
        <v>0</v>
      </c>
      <c r="AQ11" s="12">
        <v>9</v>
      </c>
      <c r="AS11">
        <f t="shared" si="12"/>
        <v>0</v>
      </c>
      <c r="AT11">
        <f t="shared" si="12"/>
        <v>0</v>
      </c>
      <c r="AV11">
        <f t="shared" si="13"/>
        <v>0</v>
      </c>
    </row>
    <row r="12" spans="1:48" x14ac:dyDescent="0.3">
      <c r="A12" s="12">
        <v>10</v>
      </c>
      <c r="B12" t="str">
        <f ca="1"/>
        <v>Cytrynowy szyfon</v>
      </c>
      <c r="C12">
        <f t="shared" ca="1" si="0"/>
        <v>0</v>
      </c>
      <c r="D12">
        <f t="shared" ca="1" si="0"/>
        <v>0</v>
      </c>
      <c r="E12" t="str">
        <f ca="1"/>
        <v>Granatowy</v>
      </c>
      <c r="F12">
        <f t="shared" ca="1" si="1"/>
        <v>0</v>
      </c>
      <c r="H12" s="12">
        <v>10</v>
      </c>
      <c r="I12" t="str">
        <f ca="1"/>
        <v>Cytrynowy szyfon</v>
      </c>
      <c r="J12">
        <f t="shared" ca="1" si="2"/>
        <v>0</v>
      </c>
      <c r="K12">
        <f t="shared" ca="1" si="2"/>
        <v>0</v>
      </c>
      <c r="L12" t="str">
        <f ca="1"/>
        <v>Granatowy</v>
      </c>
      <c r="M12">
        <f t="shared" ca="1" si="3"/>
        <v>0</v>
      </c>
      <c r="O12" s="12">
        <v>10</v>
      </c>
      <c r="P12" t="str">
        <f ca="1"/>
        <v>Cytrynowy szyfon</v>
      </c>
      <c r="Q12">
        <f t="shared" ca="1" si="4"/>
        <v>0</v>
      </c>
      <c r="R12">
        <f t="shared" ca="1" si="4"/>
        <v>0</v>
      </c>
      <c r="S12" t="str">
        <f ca="1"/>
        <v>Granatowy</v>
      </c>
      <c r="T12">
        <f t="shared" ca="1" si="5"/>
        <v>0</v>
      </c>
      <c r="V12" s="12">
        <v>10</v>
      </c>
      <c r="X12">
        <f t="shared" si="6"/>
        <v>0</v>
      </c>
      <c r="Y12">
        <f t="shared" si="6"/>
        <v>0</v>
      </c>
      <c r="AA12">
        <f t="shared" si="7"/>
        <v>0</v>
      </c>
      <c r="AC12" s="12">
        <v>10</v>
      </c>
      <c r="AE12">
        <f t="shared" si="8"/>
        <v>0</v>
      </c>
      <c r="AF12">
        <f t="shared" si="8"/>
        <v>0</v>
      </c>
      <c r="AH12">
        <f t="shared" si="9"/>
        <v>0</v>
      </c>
      <c r="AJ12" s="12">
        <v>10</v>
      </c>
      <c r="AL12">
        <f t="shared" si="10"/>
        <v>0</v>
      </c>
      <c r="AM12">
        <f t="shared" si="10"/>
        <v>0</v>
      </c>
      <c r="AO12">
        <f t="shared" si="11"/>
        <v>0</v>
      </c>
      <c r="AQ12" s="12">
        <v>10</v>
      </c>
      <c r="AS12">
        <f t="shared" si="12"/>
        <v>0</v>
      </c>
      <c r="AT12">
        <f t="shared" si="12"/>
        <v>0</v>
      </c>
      <c r="AV12">
        <f t="shared" si="13"/>
        <v>0</v>
      </c>
    </row>
    <row r="13" spans="1:48" x14ac:dyDescent="0.3">
      <c r="A13" s="12">
        <v>11</v>
      </c>
      <c r="B13" t="str">
        <f ca="1"/>
        <v>Pomarańczowy</v>
      </c>
      <c r="C13">
        <f t="shared" ca="1" si="0"/>
        <v>0</v>
      </c>
      <c r="D13">
        <f t="shared" ca="1" si="0"/>
        <v>0</v>
      </c>
      <c r="E13" t="str">
        <f ca="1"/>
        <v>Stalowo niebieski</v>
      </c>
      <c r="F13">
        <f t="shared" ca="1" si="1"/>
        <v>0</v>
      </c>
      <c r="H13" s="12">
        <v>11</v>
      </c>
      <c r="I13" t="str">
        <f ca="1"/>
        <v>Pomarańczowy</v>
      </c>
      <c r="J13">
        <f t="shared" ca="1" si="2"/>
        <v>0</v>
      </c>
      <c r="K13">
        <f t="shared" ca="1" si="2"/>
        <v>0</v>
      </c>
      <c r="L13" t="str">
        <f ca="1"/>
        <v>Stalowo niebieski</v>
      </c>
      <c r="M13">
        <f t="shared" ca="1" si="3"/>
        <v>0</v>
      </c>
      <c r="O13" s="12">
        <v>11</v>
      </c>
      <c r="P13" t="str">
        <f ca="1"/>
        <v>Pomarańczowy</v>
      </c>
      <c r="Q13">
        <f t="shared" ca="1" si="4"/>
        <v>0</v>
      </c>
      <c r="R13">
        <f t="shared" ca="1" si="4"/>
        <v>0</v>
      </c>
      <c r="S13" t="str">
        <f ca="1"/>
        <v>Stalowo niebieski</v>
      </c>
      <c r="T13">
        <f t="shared" ca="1" si="5"/>
        <v>0</v>
      </c>
      <c r="V13" s="12">
        <v>11</v>
      </c>
      <c r="X13">
        <f t="shared" si="6"/>
        <v>0</v>
      </c>
      <c r="Y13">
        <f t="shared" si="6"/>
        <v>0</v>
      </c>
      <c r="AA13">
        <f t="shared" si="7"/>
        <v>0</v>
      </c>
      <c r="AC13" s="12">
        <v>11</v>
      </c>
      <c r="AE13">
        <f t="shared" si="8"/>
        <v>0</v>
      </c>
      <c r="AF13">
        <f t="shared" si="8"/>
        <v>0</v>
      </c>
      <c r="AH13">
        <f t="shared" si="9"/>
        <v>0</v>
      </c>
      <c r="AJ13" s="12">
        <v>11</v>
      </c>
      <c r="AL13">
        <f t="shared" si="10"/>
        <v>0</v>
      </c>
      <c r="AM13">
        <f t="shared" si="10"/>
        <v>0</v>
      </c>
      <c r="AO13">
        <f t="shared" si="11"/>
        <v>0</v>
      </c>
      <c r="AQ13" s="12">
        <v>11</v>
      </c>
      <c r="AS13">
        <f t="shared" si="12"/>
        <v>0</v>
      </c>
      <c r="AT13">
        <f t="shared" si="12"/>
        <v>0</v>
      </c>
      <c r="AV13">
        <f t="shared" si="13"/>
        <v>0</v>
      </c>
    </row>
    <row r="14" spans="1:48" x14ac:dyDescent="0.3">
      <c r="A14" s="12">
        <v>12</v>
      </c>
      <c r="B14" t="str">
        <f ca="1"/>
        <v>Biały</v>
      </c>
      <c r="C14">
        <f t="shared" ca="1" si="0"/>
        <v>1</v>
      </c>
      <c r="D14">
        <f t="shared" ca="1" si="0"/>
        <v>0</v>
      </c>
      <c r="E14" t="str">
        <f ca="1"/>
        <v>Akwamaryn</v>
      </c>
      <c r="F14">
        <f t="shared" ca="1" si="1"/>
        <v>0</v>
      </c>
      <c r="H14" s="12">
        <v>12</v>
      </c>
      <c r="I14" t="str">
        <f ca="1"/>
        <v>Biały</v>
      </c>
      <c r="J14">
        <f t="shared" ca="1" si="2"/>
        <v>1</v>
      </c>
      <c r="K14">
        <f t="shared" ca="1" si="2"/>
        <v>0</v>
      </c>
      <c r="L14" t="str">
        <f ca="1"/>
        <v>Akwamaryn</v>
      </c>
      <c r="M14">
        <f t="shared" ca="1" si="3"/>
        <v>0</v>
      </c>
      <c r="O14" s="12">
        <v>12</v>
      </c>
      <c r="P14" t="str">
        <f ca="1"/>
        <v>Biały</v>
      </c>
      <c r="Q14">
        <f t="shared" ca="1" si="4"/>
        <v>1</v>
      </c>
      <c r="R14">
        <f t="shared" ca="1" si="4"/>
        <v>0</v>
      </c>
      <c r="S14" t="str">
        <f ca="1"/>
        <v>Akwamaryn</v>
      </c>
      <c r="T14">
        <f t="shared" ca="1" si="5"/>
        <v>0</v>
      </c>
      <c r="V14" s="12">
        <v>12</v>
      </c>
      <c r="X14">
        <f t="shared" si="6"/>
        <v>0</v>
      </c>
      <c r="Y14">
        <f t="shared" si="6"/>
        <v>0</v>
      </c>
      <c r="AA14">
        <f t="shared" si="7"/>
        <v>0</v>
      </c>
      <c r="AC14" s="12">
        <v>12</v>
      </c>
      <c r="AE14">
        <f t="shared" si="8"/>
        <v>0</v>
      </c>
      <c r="AF14">
        <f t="shared" si="8"/>
        <v>0</v>
      </c>
      <c r="AH14">
        <f t="shared" si="9"/>
        <v>0</v>
      </c>
      <c r="AJ14" s="12">
        <v>12</v>
      </c>
      <c r="AL14">
        <f t="shared" si="10"/>
        <v>0</v>
      </c>
      <c r="AM14">
        <f t="shared" si="10"/>
        <v>0</v>
      </c>
      <c r="AO14">
        <f t="shared" si="11"/>
        <v>0</v>
      </c>
      <c r="AQ14" s="12">
        <v>12</v>
      </c>
      <c r="AS14">
        <f t="shared" si="12"/>
        <v>0</v>
      </c>
      <c r="AT14">
        <f t="shared" si="12"/>
        <v>0</v>
      </c>
      <c r="AV14">
        <f t="shared" si="13"/>
        <v>0</v>
      </c>
    </row>
    <row r="15" spans="1:48" x14ac:dyDescent="0.3">
      <c r="A15" s="12">
        <v>13</v>
      </c>
      <c r="B15" t="str">
        <f ca="1"/>
        <v>Jasnoszary</v>
      </c>
      <c r="C15">
        <f t="shared" ca="1" si="0"/>
        <v>0</v>
      </c>
      <c r="D15">
        <f t="shared" ca="1" si="0"/>
        <v>0</v>
      </c>
      <c r="E15" t="str">
        <f ca="1"/>
        <v>Jasny błękit nieba</v>
      </c>
      <c r="F15">
        <f t="shared" ca="1" si="1"/>
        <v>0</v>
      </c>
      <c r="H15" s="12">
        <v>13</v>
      </c>
      <c r="I15" t="str">
        <f ca="1"/>
        <v>Jasnoszary</v>
      </c>
      <c r="J15">
        <f t="shared" ca="1" si="2"/>
        <v>0</v>
      </c>
      <c r="K15">
        <f t="shared" ca="1" si="2"/>
        <v>0</v>
      </c>
      <c r="L15" t="str">
        <f ca="1"/>
        <v>Jasny błękit nieba</v>
      </c>
      <c r="M15">
        <f t="shared" ca="1" si="3"/>
        <v>0</v>
      </c>
      <c r="O15" s="12">
        <v>13</v>
      </c>
      <c r="P15" t="str">
        <f ca="1"/>
        <v>Jasnoszary</v>
      </c>
      <c r="Q15">
        <f t="shared" ca="1" si="4"/>
        <v>0</v>
      </c>
      <c r="R15">
        <f t="shared" ca="1" si="4"/>
        <v>0</v>
      </c>
      <c r="S15" t="str">
        <f ca="1"/>
        <v>Jasny błękit nieba</v>
      </c>
      <c r="T15">
        <f t="shared" ca="1" si="5"/>
        <v>0</v>
      </c>
      <c r="V15" s="12">
        <v>13</v>
      </c>
      <c r="X15">
        <f t="shared" si="6"/>
        <v>0</v>
      </c>
      <c r="Y15">
        <f t="shared" si="6"/>
        <v>0</v>
      </c>
      <c r="AA15">
        <f t="shared" si="7"/>
        <v>0</v>
      </c>
      <c r="AC15" s="12">
        <v>13</v>
      </c>
      <c r="AE15">
        <f t="shared" si="8"/>
        <v>0</v>
      </c>
      <c r="AF15">
        <f t="shared" si="8"/>
        <v>0</v>
      </c>
      <c r="AH15">
        <f t="shared" si="9"/>
        <v>0</v>
      </c>
      <c r="AJ15" s="12">
        <v>13</v>
      </c>
      <c r="AL15">
        <f t="shared" si="10"/>
        <v>0</v>
      </c>
      <c r="AM15">
        <f t="shared" si="10"/>
        <v>0</v>
      </c>
      <c r="AO15">
        <f t="shared" si="11"/>
        <v>0</v>
      </c>
      <c r="AQ15" s="12">
        <v>13</v>
      </c>
      <c r="AS15">
        <f t="shared" si="12"/>
        <v>0</v>
      </c>
      <c r="AT15">
        <f t="shared" si="12"/>
        <v>0</v>
      </c>
      <c r="AV15">
        <f t="shared" si="13"/>
        <v>0</v>
      </c>
    </row>
    <row r="16" spans="1:48" x14ac:dyDescent="0.3">
      <c r="A16" s="12">
        <v>14</v>
      </c>
      <c r="B16" t="str">
        <f ca="1"/>
        <v>Czarny</v>
      </c>
      <c r="C16">
        <f t="shared" ca="1" si="0"/>
        <v>0</v>
      </c>
      <c r="D16">
        <f t="shared" ca="1" si="0"/>
        <v>0</v>
      </c>
      <c r="E16" t="str">
        <f ca="1"/>
        <v>Ciemny turkus</v>
      </c>
      <c r="F16">
        <f t="shared" ca="1" si="1"/>
        <v>0</v>
      </c>
      <c r="H16" s="12">
        <v>14</v>
      </c>
      <c r="I16" t="str">
        <f ca="1"/>
        <v>Czarny</v>
      </c>
      <c r="J16">
        <f t="shared" ca="1" si="2"/>
        <v>0</v>
      </c>
      <c r="K16">
        <f t="shared" ca="1" si="2"/>
        <v>0</v>
      </c>
      <c r="L16" t="str">
        <f ca="1"/>
        <v>Ciemny turkus</v>
      </c>
      <c r="M16">
        <f t="shared" ca="1" si="3"/>
        <v>0</v>
      </c>
      <c r="O16" s="12">
        <v>14</v>
      </c>
      <c r="P16" t="str">
        <f ca="1"/>
        <v>Czarny</v>
      </c>
      <c r="Q16">
        <f t="shared" ca="1" si="4"/>
        <v>0</v>
      </c>
      <c r="R16">
        <f t="shared" ca="1" si="4"/>
        <v>0</v>
      </c>
      <c r="S16" t="str">
        <f ca="1"/>
        <v>Ciemny turkus</v>
      </c>
      <c r="T16">
        <f t="shared" ca="1" si="5"/>
        <v>0</v>
      </c>
      <c r="V16" s="12">
        <v>14</v>
      </c>
      <c r="X16">
        <f t="shared" si="6"/>
        <v>0</v>
      </c>
      <c r="Y16">
        <f t="shared" si="6"/>
        <v>0</v>
      </c>
      <c r="AA16">
        <f t="shared" si="7"/>
        <v>0</v>
      </c>
      <c r="AC16" s="12">
        <v>14</v>
      </c>
      <c r="AE16">
        <f t="shared" si="8"/>
        <v>0</v>
      </c>
      <c r="AF16">
        <f t="shared" si="8"/>
        <v>0</v>
      </c>
      <c r="AH16">
        <f t="shared" si="9"/>
        <v>0</v>
      </c>
      <c r="AJ16" s="12">
        <v>14</v>
      </c>
      <c r="AL16">
        <f t="shared" si="10"/>
        <v>0</v>
      </c>
      <c r="AM16">
        <f t="shared" si="10"/>
        <v>0</v>
      </c>
      <c r="AO16">
        <f t="shared" si="11"/>
        <v>0</v>
      </c>
      <c r="AQ16" s="12">
        <v>14</v>
      </c>
      <c r="AS16">
        <f t="shared" si="12"/>
        <v>0</v>
      </c>
      <c r="AT16">
        <f t="shared" si="12"/>
        <v>0</v>
      </c>
      <c r="AV16">
        <f t="shared" si="13"/>
        <v>0</v>
      </c>
    </row>
    <row r="17" spans="1:48" x14ac:dyDescent="0.3">
      <c r="A17" s="12">
        <v>15</v>
      </c>
      <c r="C17">
        <f t="shared" si="0"/>
        <v>0</v>
      </c>
      <c r="D17">
        <f t="shared" si="0"/>
        <v>0</v>
      </c>
      <c r="E17" t="str">
        <f ca="1"/>
        <v>Cyraneczka</v>
      </c>
      <c r="F17">
        <f t="shared" ca="1" si="1"/>
        <v>0</v>
      </c>
      <c r="H17" s="12">
        <v>15</v>
      </c>
      <c r="J17">
        <f t="shared" si="2"/>
        <v>0</v>
      </c>
      <c r="K17">
        <f t="shared" si="2"/>
        <v>0</v>
      </c>
      <c r="L17" t="str">
        <f ca="1"/>
        <v>Cyraneczka</v>
      </c>
      <c r="M17">
        <f t="shared" ca="1" si="3"/>
        <v>0</v>
      </c>
      <c r="O17" s="12">
        <v>15</v>
      </c>
      <c r="Q17">
        <f t="shared" si="4"/>
        <v>0</v>
      </c>
      <c r="R17">
        <f t="shared" si="4"/>
        <v>0</v>
      </c>
      <c r="S17" t="str">
        <f ca="1"/>
        <v>Cyraneczka</v>
      </c>
      <c r="T17">
        <f t="shared" ca="1" si="5"/>
        <v>0</v>
      </c>
      <c r="V17" s="12">
        <v>15</v>
      </c>
      <c r="X17">
        <f t="shared" si="6"/>
        <v>0</v>
      </c>
      <c r="Y17">
        <f t="shared" si="6"/>
        <v>0</v>
      </c>
      <c r="AA17">
        <f t="shared" si="7"/>
        <v>0</v>
      </c>
      <c r="AC17" s="12">
        <v>15</v>
      </c>
      <c r="AE17">
        <f t="shared" si="8"/>
        <v>0</v>
      </c>
      <c r="AF17">
        <f t="shared" si="8"/>
        <v>0</v>
      </c>
      <c r="AH17">
        <f t="shared" si="9"/>
        <v>0</v>
      </c>
      <c r="AJ17" s="12">
        <v>15</v>
      </c>
      <c r="AL17">
        <f t="shared" si="10"/>
        <v>0</v>
      </c>
      <c r="AM17">
        <f t="shared" si="10"/>
        <v>0</v>
      </c>
      <c r="AO17">
        <f t="shared" si="11"/>
        <v>0</v>
      </c>
      <c r="AQ17" s="12">
        <v>15</v>
      </c>
      <c r="AS17">
        <f t="shared" si="12"/>
        <v>0</v>
      </c>
      <c r="AT17">
        <f t="shared" si="12"/>
        <v>0</v>
      </c>
      <c r="AV17">
        <f t="shared" si="13"/>
        <v>0</v>
      </c>
    </row>
    <row r="18" spans="1:48" x14ac:dyDescent="0.3">
      <c r="A18" s="12">
        <v>16</v>
      </c>
      <c r="C18">
        <f t="shared" si="0"/>
        <v>0</v>
      </c>
      <c r="D18">
        <f t="shared" si="0"/>
        <v>0</v>
      </c>
      <c r="E18" t="str">
        <f ca="1"/>
        <v>Średni akwamaryn</v>
      </c>
      <c r="F18">
        <f t="shared" ca="1" si="1"/>
        <v>0</v>
      </c>
      <c r="H18" s="12">
        <v>16</v>
      </c>
      <c r="J18">
        <f t="shared" si="2"/>
        <v>0</v>
      </c>
      <c r="K18">
        <f t="shared" si="2"/>
        <v>0</v>
      </c>
      <c r="L18" t="str">
        <f ca="1"/>
        <v>Średni akwamaryn</v>
      </c>
      <c r="M18">
        <f t="shared" ca="1" si="3"/>
        <v>0</v>
      </c>
      <c r="O18" s="12">
        <v>16</v>
      </c>
      <c r="Q18">
        <f t="shared" si="4"/>
        <v>0</v>
      </c>
      <c r="R18">
        <f t="shared" si="4"/>
        <v>0</v>
      </c>
      <c r="S18" t="str">
        <f ca="1"/>
        <v>Średni akwamaryn</v>
      </c>
      <c r="T18">
        <f t="shared" ca="1" si="5"/>
        <v>0</v>
      </c>
      <c r="V18" s="12">
        <v>16</v>
      </c>
      <c r="X18">
        <f t="shared" si="6"/>
        <v>0</v>
      </c>
      <c r="Y18">
        <f t="shared" si="6"/>
        <v>0</v>
      </c>
      <c r="AA18">
        <f t="shared" si="7"/>
        <v>0</v>
      </c>
      <c r="AC18" s="12">
        <v>16</v>
      </c>
      <c r="AE18">
        <f t="shared" si="8"/>
        <v>0</v>
      </c>
      <c r="AF18">
        <f t="shared" si="8"/>
        <v>0</v>
      </c>
      <c r="AH18">
        <f t="shared" si="9"/>
        <v>0</v>
      </c>
      <c r="AJ18" s="12">
        <v>16</v>
      </c>
      <c r="AL18">
        <f t="shared" si="10"/>
        <v>0</v>
      </c>
      <c r="AM18">
        <f t="shared" si="10"/>
        <v>0</v>
      </c>
      <c r="AO18">
        <f t="shared" si="11"/>
        <v>0</v>
      </c>
      <c r="AQ18" s="12">
        <v>16</v>
      </c>
      <c r="AS18">
        <f t="shared" si="12"/>
        <v>0</v>
      </c>
      <c r="AT18">
        <f t="shared" si="12"/>
        <v>0</v>
      </c>
      <c r="AV18">
        <f t="shared" si="13"/>
        <v>0</v>
      </c>
    </row>
    <row r="19" spans="1:48" x14ac:dyDescent="0.3">
      <c r="A19" s="12">
        <v>17</v>
      </c>
      <c r="C19">
        <f t="shared" si="0"/>
        <v>0</v>
      </c>
      <c r="D19">
        <f t="shared" si="0"/>
        <v>0</v>
      </c>
      <c r="E19" t="str">
        <f ca="1"/>
        <v>Zielony</v>
      </c>
      <c r="F19">
        <f t="shared" ca="1" si="1"/>
        <v>1</v>
      </c>
      <c r="H19" s="12">
        <v>17</v>
      </c>
      <c r="J19">
        <f t="shared" si="2"/>
        <v>0</v>
      </c>
      <c r="K19">
        <f t="shared" si="2"/>
        <v>0</v>
      </c>
      <c r="L19" t="str">
        <f ca="1"/>
        <v>Zielony</v>
      </c>
      <c r="M19">
        <f t="shared" ca="1" si="3"/>
        <v>1</v>
      </c>
      <c r="O19" s="12">
        <v>17</v>
      </c>
      <c r="Q19">
        <f t="shared" si="4"/>
        <v>0</v>
      </c>
      <c r="R19">
        <f t="shared" si="4"/>
        <v>0</v>
      </c>
      <c r="S19" t="str">
        <f ca="1"/>
        <v>Zielony</v>
      </c>
      <c r="T19">
        <f t="shared" ca="1" si="5"/>
        <v>1</v>
      </c>
      <c r="V19" s="12">
        <v>17</v>
      </c>
      <c r="X19">
        <f t="shared" si="6"/>
        <v>0</v>
      </c>
      <c r="Y19">
        <f t="shared" si="6"/>
        <v>0</v>
      </c>
      <c r="AA19">
        <f t="shared" si="7"/>
        <v>0</v>
      </c>
      <c r="AC19" s="12">
        <v>17</v>
      </c>
      <c r="AE19">
        <f t="shared" si="8"/>
        <v>0</v>
      </c>
      <c r="AF19">
        <f t="shared" si="8"/>
        <v>0</v>
      </c>
      <c r="AH19">
        <f t="shared" si="9"/>
        <v>0</v>
      </c>
      <c r="AJ19" s="12">
        <v>17</v>
      </c>
      <c r="AL19">
        <f t="shared" si="10"/>
        <v>0</v>
      </c>
      <c r="AM19">
        <f t="shared" si="10"/>
        <v>0</v>
      </c>
      <c r="AO19">
        <f t="shared" si="11"/>
        <v>0</v>
      </c>
      <c r="AQ19" s="12">
        <v>17</v>
      </c>
      <c r="AS19">
        <f t="shared" si="12"/>
        <v>0</v>
      </c>
      <c r="AT19">
        <f t="shared" si="12"/>
        <v>0</v>
      </c>
      <c r="AV19">
        <f t="shared" si="13"/>
        <v>0</v>
      </c>
    </row>
    <row r="20" spans="1:48" x14ac:dyDescent="0.3">
      <c r="A20" s="12">
        <v>18</v>
      </c>
      <c r="C20">
        <f t="shared" si="0"/>
        <v>0</v>
      </c>
      <c r="D20">
        <f t="shared" si="0"/>
        <v>0</v>
      </c>
      <c r="E20" t="str">
        <f ca="1"/>
        <v>Oliwkowy</v>
      </c>
      <c r="F20">
        <f t="shared" ca="1" si="1"/>
        <v>0</v>
      </c>
      <c r="H20" s="12">
        <v>18</v>
      </c>
      <c r="J20">
        <f t="shared" si="2"/>
        <v>0</v>
      </c>
      <c r="K20">
        <f t="shared" si="2"/>
        <v>0</v>
      </c>
      <c r="L20" t="str">
        <f ca="1"/>
        <v>Oliwkowy</v>
      </c>
      <c r="M20">
        <f t="shared" ca="1" si="3"/>
        <v>0</v>
      </c>
      <c r="O20" s="12">
        <v>18</v>
      </c>
      <c r="Q20">
        <f t="shared" si="4"/>
        <v>0</v>
      </c>
      <c r="R20">
        <f t="shared" si="4"/>
        <v>0</v>
      </c>
      <c r="S20" t="str">
        <f ca="1"/>
        <v>Oliwkowy</v>
      </c>
      <c r="T20">
        <f t="shared" ca="1" si="5"/>
        <v>0</v>
      </c>
      <c r="V20" s="12">
        <v>18</v>
      </c>
      <c r="X20">
        <f t="shared" si="6"/>
        <v>0</v>
      </c>
      <c r="Y20">
        <f t="shared" si="6"/>
        <v>0</v>
      </c>
      <c r="AA20">
        <f t="shared" si="7"/>
        <v>0</v>
      </c>
      <c r="AC20" s="12">
        <v>18</v>
      </c>
      <c r="AE20">
        <f t="shared" si="8"/>
        <v>0</v>
      </c>
      <c r="AF20">
        <f t="shared" si="8"/>
        <v>0</v>
      </c>
      <c r="AH20">
        <f t="shared" si="9"/>
        <v>0</v>
      </c>
      <c r="AJ20" s="12">
        <v>18</v>
      </c>
      <c r="AL20">
        <f t="shared" si="10"/>
        <v>0</v>
      </c>
      <c r="AM20">
        <f t="shared" si="10"/>
        <v>0</v>
      </c>
      <c r="AO20">
        <f t="shared" si="11"/>
        <v>0</v>
      </c>
      <c r="AQ20" s="12">
        <v>18</v>
      </c>
      <c r="AS20">
        <f t="shared" si="12"/>
        <v>0</v>
      </c>
      <c r="AT20">
        <f t="shared" si="12"/>
        <v>0</v>
      </c>
      <c r="AV20">
        <f t="shared" si="13"/>
        <v>0</v>
      </c>
    </row>
    <row r="21" spans="1:48" x14ac:dyDescent="0.3">
      <c r="A21" s="12">
        <v>19</v>
      </c>
      <c r="C21">
        <f t="shared" si="0"/>
        <v>0</v>
      </c>
      <c r="D21">
        <f t="shared" si="0"/>
        <v>0</v>
      </c>
      <c r="E21" t="str">
        <f ca="1"/>
        <v>Żółty zielony</v>
      </c>
      <c r="F21">
        <f t="shared" ca="1" si="1"/>
        <v>0</v>
      </c>
      <c r="H21" s="12">
        <v>19</v>
      </c>
      <c r="J21">
        <f t="shared" si="2"/>
        <v>0</v>
      </c>
      <c r="K21">
        <f t="shared" si="2"/>
        <v>0</v>
      </c>
      <c r="L21" t="str">
        <f ca="1"/>
        <v>Żółty zielony</v>
      </c>
      <c r="M21">
        <f t="shared" ca="1" si="3"/>
        <v>0</v>
      </c>
      <c r="O21" s="12">
        <v>19</v>
      </c>
      <c r="Q21">
        <f t="shared" si="4"/>
        <v>0</v>
      </c>
      <c r="R21">
        <f t="shared" si="4"/>
        <v>0</v>
      </c>
      <c r="S21" t="str">
        <f ca="1"/>
        <v>Żółty zielony</v>
      </c>
      <c r="T21">
        <f t="shared" ca="1" si="5"/>
        <v>0</v>
      </c>
      <c r="V21" s="12">
        <v>19</v>
      </c>
      <c r="X21">
        <f t="shared" si="6"/>
        <v>0</v>
      </c>
      <c r="Y21">
        <f t="shared" si="6"/>
        <v>0</v>
      </c>
      <c r="AA21">
        <f t="shared" si="7"/>
        <v>0</v>
      </c>
      <c r="AC21" s="12">
        <v>19</v>
      </c>
      <c r="AE21">
        <f t="shared" si="8"/>
        <v>0</v>
      </c>
      <c r="AF21">
        <f t="shared" si="8"/>
        <v>0</v>
      </c>
      <c r="AH21">
        <f t="shared" si="9"/>
        <v>0</v>
      </c>
      <c r="AJ21" s="12">
        <v>19</v>
      </c>
      <c r="AL21">
        <f t="shared" si="10"/>
        <v>0</v>
      </c>
      <c r="AM21">
        <f t="shared" si="10"/>
        <v>0</v>
      </c>
      <c r="AO21">
        <f t="shared" si="11"/>
        <v>0</v>
      </c>
      <c r="AQ21" s="12">
        <v>19</v>
      </c>
      <c r="AS21">
        <f t="shared" si="12"/>
        <v>0</v>
      </c>
      <c r="AT21">
        <f t="shared" si="12"/>
        <v>0</v>
      </c>
      <c r="AV21">
        <f t="shared" si="13"/>
        <v>0</v>
      </c>
    </row>
    <row r="22" spans="1:48" x14ac:dyDescent="0.3">
      <c r="A22" s="12">
        <v>20</v>
      </c>
      <c r="C22">
        <f t="shared" si="0"/>
        <v>0</v>
      </c>
      <c r="D22">
        <f t="shared" si="0"/>
        <v>0</v>
      </c>
      <c r="E22" t="str">
        <f ca="1"/>
        <v>Limonkowy</v>
      </c>
      <c r="F22">
        <f t="shared" ca="1" si="1"/>
        <v>0</v>
      </c>
      <c r="H22" s="12">
        <v>20</v>
      </c>
      <c r="J22">
        <f t="shared" si="2"/>
        <v>0</v>
      </c>
      <c r="K22">
        <f t="shared" si="2"/>
        <v>0</v>
      </c>
      <c r="L22" t="str">
        <f ca="1"/>
        <v>Limonkowy</v>
      </c>
      <c r="M22">
        <f t="shared" ca="1" si="3"/>
        <v>0</v>
      </c>
      <c r="O22" s="12">
        <v>20</v>
      </c>
      <c r="Q22">
        <f t="shared" si="4"/>
        <v>0</v>
      </c>
      <c r="R22">
        <f t="shared" si="4"/>
        <v>0</v>
      </c>
      <c r="S22" t="str">
        <f ca="1"/>
        <v>Limonkowy</v>
      </c>
      <c r="T22">
        <f t="shared" ca="1" si="5"/>
        <v>0</v>
      </c>
      <c r="V22" s="12">
        <v>20</v>
      </c>
      <c r="X22">
        <f t="shared" si="6"/>
        <v>0</v>
      </c>
      <c r="Y22">
        <f t="shared" si="6"/>
        <v>0</v>
      </c>
      <c r="AA22">
        <f t="shared" si="7"/>
        <v>0</v>
      </c>
      <c r="AC22" s="12">
        <v>20</v>
      </c>
      <c r="AE22">
        <f t="shared" si="8"/>
        <v>0</v>
      </c>
      <c r="AF22">
        <f t="shared" si="8"/>
        <v>0</v>
      </c>
      <c r="AH22">
        <f t="shared" si="9"/>
        <v>0</v>
      </c>
      <c r="AJ22" s="12">
        <v>20</v>
      </c>
      <c r="AL22">
        <f t="shared" si="10"/>
        <v>0</v>
      </c>
      <c r="AM22">
        <f t="shared" si="10"/>
        <v>0</v>
      </c>
      <c r="AO22">
        <f t="shared" si="11"/>
        <v>0</v>
      </c>
      <c r="AQ22" s="12">
        <v>20</v>
      </c>
      <c r="AS22">
        <f t="shared" si="12"/>
        <v>0</v>
      </c>
      <c r="AT22">
        <f t="shared" si="12"/>
        <v>0</v>
      </c>
      <c r="AV22">
        <f t="shared" si="13"/>
        <v>0</v>
      </c>
    </row>
    <row r="23" spans="1:48" x14ac:dyDescent="0.3">
      <c r="A23" s="12">
        <v>21</v>
      </c>
      <c r="C23">
        <f t="shared" ref="C23:D43" si="14">IF(AND($B$2&lt;&gt;0,C$2&lt;&gt;0),--(C$2=$B23),0)</f>
        <v>0</v>
      </c>
      <c r="D23">
        <f t="shared" si="14"/>
        <v>0</v>
      </c>
      <c r="E23" t="str">
        <f ca="1"/>
        <v>Zielony żółty</v>
      </c>
      <c r="F23">
        <f t="shared" ca="1" si="1"/>
        <v>0</v>
      </c>
      <c r="H23" s="12">
        <v>21</v>
      </c>
      <c r="J23">
        <f t="shared" ref="J23:K43" si="15">IF(AND($I$2&lt;&gt;0,J$2&lt;&gt;0),--(J$2=$I23),0)</f>
        <v>0</v>
      </c>
      <c r="K23">
        <f t="shared" si="15"/>
        <v>0</v>
      </c>
      <c r="L23" t="str">
        <f ca="1"/>
        <v>Zielony żółty</v>
      </c>
      <c r="M23">
        <f t="shared" ca="1" si="3"/>
        <v>0</v>
      </c>
      <c r="O23" s="12">
        <v>21</v>
      </c>
      <c r="Q23">
        <f t="shared" ref="Q23:R43" si="16">IF(AND($P$2&lt;&gt;0,Q$2&lt;&gt;0),--(Q$2=$P23),0)</f>
        <v>0</v>
      </c>
      <c r="R23">
        <f t="shared" si="16"/>
        <v>0</v>
      </c>
      <c r="S23" t="str">
        <f ca="1"/>
        <v>Zielony żółty</v>
      </c>
      <c r="T23">
        <f t="shared" ca="1" si="5"/>
        <v>0</v>
      </c>
      <c r="V23" s="12">
        <v>21</v>
      </c>
      <c r="X23">
        <f t="shared" ref="X23:Y43" si="17">IF(AND($W$2&lt;&gt;0,X$2&lt;&gt;0),--(X$2=$W23),0)</f>
        <v>0</v>
      </c>
      <c r="Y23">
        <f t="shared" si="17"/>
        <v>0</v>
      </c>
      <c r="AA23">
        <f t="shared" si="7"/>
        <v>0</v>
      </c>
      <c r="AC23" s="12">
        <v>21</v>
      </c>
      <c r="AE23">
        <f t="shared" ref="AE23:AF43" si="18">IF(AND($AD$2&lt;&gt;0,AE$2&lt;&gt;0),--(AE$2=$AD23),0)</f>
        <v>0</v>
      </c>
      <c r="AF23">
        <f t="shared" si="18"/>
        <v>0</v>
      </c>
      <c r="AH23">
        <f t="shared" si="9"/>
        <v>0</v>
      </c>
      <c r="AJ23" s="12">
        <v>21</v>
      </c>
      <c r="AL23">
        <f t="shared" ref="AL23:AM43" si="19">IF(AND($AK$2&lt;&gt;0,AL$2&lt;&gt;0),--(AL$2=$AK23),0)</f>
        <v>0</v>
      </c>
      <c r="AM23">
        <f t="shared" si="19"/>
        <v>0</v>
      </c>
      <c r="AO23">
        <f t="shared" si="11"/>
        <v>0</v>
      </c>
      <c r="AQ23" s="12">
        <v>21</v>
      </c>
      <c r="AS23">
        <f t="shared" ref="AS23:AT43" si="20">IF(AND($AR$2&lt;&gt;0,AS$2&lt;&gt;0),--(AS$2=$AR23),0)</f>
        <v>0</v>
      </c>
      <c r="AT23">
        <f t="shared" si="20"/>
        <v>0</v>
      </c>
      <c r="AV23">
        <f t="shared" si="13"/>
        <v>0</v>
      </c>
    </row>
    <row r="24" spans="1:48" x14ac:dyDescent="0.3">
      <c r="A24" s="12">
        <v>22</v>
      </c>
      <c r="C24">
        <f t="shared" si="14"/>
        <v>0</v>
      </c>
      <c r="D24">
        <f t="shared" si="14"/>
        <v>0</v>
      </c>
      <c r="E24" t="str">
        <f ca="1"/>
        <v>Wiosenna zieleń</v>
      </c>
      <c r="F24">
        <f t="shared" ca="1" si="1"/>
        <v>0</v>
      </c>
      <c r="H24" s="12">
        <v>22</v>
      </c>
      <c r="J24">
        <f t="shared" si="15"/>
        <v>0</v>
      </c>
      <c r="K24">
        <f t="shared" si="15"/>
        <v>0</v>
      </c>
      <c r="L24" t="str">
        <f ca="1"/>
        <v>Wiosenna zieleń</v>
      </c>
      <c r="M24">
        <f t="shared" ca="1" si="3"/>
        <v>0</v>
      </c>
      <c r="O24" s="12">
        <v>22</v>
      </c>
      <c r="Q24">
        <f t="shared" si="16"/>
        <v>0</v>
      </c>
      <c r="R24">
        <f t="shared" si="16"/>
        <v>0</v>
      </c>
      <c r="S24" t="str">
        <f ca="1"/>
        <v>Wiosenna zieleń</v>
      </c>
      <c r="T24">
        <f t="shared" ca="1" si="5"/>
        <v>0</v>
      </c>
      <c r="V24" s="12">
        <v>22</v>
      </c>
      <c r="X24">
        <f t="shared" si="17"/>
        <v>0</v>
      </c>
      <c r="Y24">
        <f t="shared" si="17"/>
        <v>0</v>
      </c>
      <c r="AA24">
        <f t="shared" si="7"/>
        <v>0</v>
      </c>
      <c r="AC24" s="12">
        <v>22</v>
      </c>
      <c r="AE24">
        <f t="shared" si="18"/>
        <v>0</v>
      </c>
      <c r="AF24">
        <f t="shared" si="18"/>
        <v>0</v>
      </c>
      <c r="AH24">
        <f t="shared" si="9"/>
        <v>0</v>
      </c>
      <c r="AJ24" s="12">
        <v>22</v>
      </c>
      <c r="AL24">
        <f t="shared" si="19"/>
        <v>0</v>
      </c>
      <c r="AM24">
        <f t="shared" si="19"/>
        <v>0</v>
      </c>
      <c r="AO24">
        <f t="shared" si="11"/>
        <v>0</v>
      </c>
      <c r="AQ24" s="12">
        <v>22</v>
      </c>
      <c r="AS24">
        <f t="shared" si="20"/>
        <v>0</v>
      </c>
      <c r="AT24">
        <f t="shared" si="20"/>
        <v>0</v>
      </c>
      <c r="AV24">
        <f t="shared" si="13"/>
        <v>0</v>
      </c>
    </row>
    <row r="25" spans="1:48" x14ac:dyDescent="0.3">
      <c r="A25" s="12">
        <v>23</v>
      </c>
      <c r="C25">
        <f t="shared" si="14"/>
        <v>0</v>
      </c>
      <c r="D25">
        <f t="shared" si="14"/>
        <v>0</v>
      </c>
      <c r="E25" t="str">
        <f ca="1"/>
        <v>Żółty</v>
      </c>
      <c r="F25">
        <f t="shared" ca="1" si="1"/>
        <v>0</v>
      </c>
      <c r="H25" s="12">
        <v>23</v>
      </c>
      <c r="J25">
        <f t="shared" si="15"/>
        <v>0</v>
      </c>
      <c r="K25">
        <f t="shared" si="15"/>
        <v>0</v>
      </c>
      <c r="L25" t="str">
        <f ca="1"/>
        <v>Żółty</v>
      </c>
      <c r="M25">
        <f t="shared" ca="1" si="3"/>
        <v>0</v>
      </c>
      <c r="O25" s="12">
        <v>23</v>
      </c>
      <c r="Q25">
        <f t="shared" si="16"/>
        <v>0</v>
      </c>
      <c r="R25">
        <f t="shared" si="16"/>
        <v>0</v>
      </c>
      <c r="S25" t="str">
        <f ca="1"/>
        <v>Żółty</v>
      </c>
      <c r="T25">
        <f t="shared" ca="1" si="5"/>
        <v>0</v>
      </c>
      <c r="V25" s="12">
        <v>23</v>
      </c>
      <c r="X25">
        <f t="shared" si="17"/>
        <v>0</v>
      </c>
      <c r="Y25">
        <f t="shared" si="17"/>
        <v>0</v>
      </c>
      <c r="AA25">
        <f t="shared" si="7"/>
        <v>0</v>
      </c>
      <c r="AC25" s="12">
        <v>23</v>
      </c>
      <c r="AE25">
        <f t="shared" si="18"/>
        <v>0</v>
      </c>
      <c r="AF25">
        <f t="shared" si="18"/>
        <v>0</v>
      </c>
      <c r="AH25">
        <f t="shared" si="9"/>
        <v>0</v>
      </c>
      <c r="AJ25" s="12">
        <v>23</v>
      </c>
      <c r="AL25">
        <f t="shared" si="19"/>
        <v>0</v>
      </c>
      <c r="AM25">
        <f t="shared" si="19"/>
        <v>0</v>
      </c>
      <c r="AO25">
        <f t="shared" si="11"/>
        <v>0</v>
      </c>
      <c r="AQ25" s="12">
        <v>23</v>
      </c>
      <c r="AS25">
        <f t="shared" si="20"/>
        <v>0</v>
      </c>
      <c r="AT25">
        <f t="shared" si="20"/>
        <v>0</v>
      </c>
      <c r="AV25">
        <f t="shared" si="13"/>
        <v>0</v>
      </c>
    </row>
    <row r="26" spans="1:48" x14ac:dyDescent="0.3">
      <c r="A26" s="12">
        <v>24</v>
      </c>
      <c r="C26">
        <f t="shared" si="14"/>
        <v>0</v>
      </c>
      <c r="D26">
        <f t="shared" si="14"/>
        <v>0</v>
      </c>
      <c r="E26" t="str">
        <f ca="1"/>
        <v>Złoty</v>
      </c>
      <c r="F26">
        <f t="shared" ca="1" si="1"/>
        <v>0</v>
      </c>
      <c r="H26" s="12">
        <v>24</v>
      </c>
      <c r="J26">
        <f t="shared" si="15"/>
        <v>0</v>
      </c>
      <c r="K26">
        <f t="shared" si="15"/>
        <v>0</v>
      </c>
      <c r="L26" t="str">
        <f ca="1"/>
        <v>Złoty</v>
      </c>
      <c r="M26">
        <f t="shared" ca="1" si="3"/>
        <v>0</v>
      </c>
      <c r="O26" s="12">
        <v>24</v>
      </c>
      <c r="Q26">
        <f t="shared" si="16"/>
        <v>0</v>
      </c>
      <c r="R26">
        <f t="shared" si="16"/>
        <v>0</v>
      </c>
      <c r="S26" t="str">
        <f ca="1"/>
        <v>Złoty</v>
      </c>
      <c r="T26">
        <f t="shared" ca="1" si="5"/>
        <v>0</v>
      </c>
      <c r="V26" s="12">
        <v>24</v>
      </c>
      <c r="X26">
        <f t="shared" si="17"/>
        <v>0</v>
      </c>
      <c r="Y26">
        <f t="shared" si="17"/>
        <v>0</v>
      </c>
      <c r="AA26">
        <f t="shared" si="7"/>
        <v>0</v>
      </c>
      <c r="AC26" s="12">
        <v>24</v>
      </c>
      <c r="AE26">
        <f t="shared" si="18"/>
        <v>0</v>
      </c>
      <c r="AF26">
        <f t="shared" si="18"/>
        <v>0</v>
      </c>
      <c r="AH26">
        <f t="shared" si="9"/>
        <v>0</v>
      </c>
      <c r="AJ26" s="12">
        <v>24</v>
      </c>
      <c r="AL26">
        <f t="shared" si="19"/>
        <v>0</v>
      </c>
      <c r="AM26">
        <f t="shared" si="19"/>
        <v>0</v>
      </c>
      <c r="AO26">
        <f t="shared" si="11"/>
        <v>0</v>
      </c>
      <c r="AQ26" s="12">
        <v>24</v>
      </c>
      <c r="AS26">
        <f t="shared" si="20"/>
        <v>0</v>
      </c>
      <c r="AT26">
        <f t="shared" si="20"/>
        <v>0</v>
      </c>
      <c r="AV26">
        <f t="shared" si="13"/>
        <v>0</v>
      </c>
    </row>
    <row r="27" spans="1:48" x14ac:dyDescent="0.3">
      <c r="A27" s="12">
        <v>25</v>
      </c>
      <c r="C27">
        <f t="shared" si="14"/>
        <v>0</v>
      </c>
      <c r="D27">
        <f t="shared" si="14"/>
        <v>0</v>
      </c>
      <c r="E27" t="str">
        <f ca="1"/>
        <v>Cytrynowy szyfon</v>
      </c>
      <c r="F27">
        <f t="shared" ca="1" si="1"/>
        <v>0</v>
      </c>
      <c r="H27" s="12">
        <v>25</v>
      </c>
      <c r="J27">
        <f t="shared" si="15"/>
        <v>0</v>
      </c>
      <c r="K27">
        <f t="shared" si="15"/>
        <v>0</v>
      </c>
      <c r="L27" t="str">
        <f ca="1"/>
        <v>Cytrynowy szyfon</v>
      </c>
      <c r="M27">
        <f t="shared" ca="1" si="3"/>
        <v>0</v>
      </c>
      <c r="O27" s="12">
        <v>25</v>
      </c>
      <c r="Q27">
        <f t="shared" si="16"/>
        <v>0</v>
      </c>
      <c r="R27">
        <f t="shared" si="16"/>
        <v>0</v>
      </c>
      <c r="S27" t="str">
        <f ca="1"/>
        <v>Cytrynowy szyfon</v>
      </c>
      <c r="T27">
        <f t="shared" ca="1" si="5"/>
        <v>0</v>
      </c>
      <c r="V27" s="12">
        <v>25</v>
      </c>
      <c r="X27">
        <f t="shared" si="17"/>
        <v>0</v>
      </c>
      <c r="Y27">
        <f t="shared" si="17"/>
        <v>0</v>
      </c>
      <c r="AA27">
        <f t="shared" si="7"/>
        <v>0</v>
      </c>
      <c r="AC27" s="12">
        <v>25</v>
      </c>
      <c r="AE27">
        <f t="shared" si="18"/>
        <v>0</v>
      </c>
      <c r="AF27">
        <f t="shared" si="18"/>
        <v>0</v>
      </c>
      <c r="AH27">
        <f t="shared" si="9"/>
        <v>0</v>
      </c>
      <c r="AJ27" s="12">
        <v>25</v>
      </c>
      <c r="AL27">
        <f t="shared" si="19"/>
        <v>0</v>
      </c>
      <c r="AM27">
        <f t="shared" si="19"/>
        <v>0</v>
      </c>
      <c r="AO27">
        <f t="shared" si="11"/>
        <v>0</v>
      </c>
      <c r="AQ27" s="12">
        <v>25</v>
      </c>
      <c r="AS27">
        <f t="shared" si="20"/>
        <v>0</v>
      </c>
      <c r="AT27">
        <f t="shared" si="20"/>
        <v>0</v>
      </c>
      <c r="AV27">
        <f t="shared" si="13"/>
        <v>0</v>
      </c>
    </row>
    <row r="28" spans="1:48" x14ac:dyDescent="0.3">
      <c r="A28" s="12">
        <v>26</v>
      </c>
      <c r="C28">
        <f t="shared" si="14"/>
        <v>0</v>
      </c>
      <c r="D28">
        <f t="shared" si="14"/>
        <v>0</v>
      </c>
      <c r="E28" t="str">
        <f ca="1"/>
        <v>Ciemny khaki</v>
      </c>
      <c r="F28">
        <f t="shared" ca="1" si="1"/>
        <v>0</v>
      </c>
      <c r="H28" s="12">
        <v>26</v>
      </c>
      <c r="J28">
        <f t="shared" si="15"/>
        <v>0</v>
      </c>
      <c r="K28">
        <f t="shared" si="15"/>
        <v>0</v>
      </c>
      <c r="L28" t="str">
        <f ca="1"/>
        <v>Ciemny khaki</v>
      </c>
      <c r="M28">
        <f t="shared" ca="1" si="3"/>
        <v>0</v>
      </c>
      <c r="O28" s="12">
        <v>26</v>
      </c>
      <c r="Q28">
        <f t="shared" si="16"/>
        <v>0</v>
      </c>
      <c r="R28">
        <f t="shared" si="16"/>
        <v>0</v>
      </c>
      <c r="S28" t="str">
        <f ca="1"/>
        <v>Ciemny khaki</v>
      </c>
      <c r="T28">
        <f t="shared" ca="1" si="5"/>
        <v>0</v>
      </c>
      <c r="V28" s="12">
        <v>26</v>
      </c>
      <c r="X28">
        <f t="shared" si="17"/>
        <v>0</v>
      </c>
      <c r="Y28">
        <f t="shared" si="17"/>
        <v>0</v>
      </c>
      <c r="AA28">
        <f t="shared" si="7"/>
        <v>0</v>
      </c>
      <c r="AC28" s="12">
        <v>26</v>
      </c>
      <c r="AE28">
        <f t="shared" si="18"/>
        <v>0</v>
      </c>
      <c r="AF28">
        <f t="shared" si="18"/>
        <v>0</v>
      </c>
      <c r="AH28">
        <f t="shared" si="9"/>
        <v>0</v>
      </c>
      <c r="AJ28" s="12">
        <v>26</v>
      </c>
      <c r="AL28">
        <f t="shared" si="19"/>
        <v>0</v>
      </c>
      <c r="AM28">
        <f t="shared" si="19"/>
        <v>0</v>
      </c>
      <c r="AO28">
        <f t="shared" si="11"/>
        <v>0</v>
      </c>
      <c r="AQ28" s="12">
        <v>26</v>
      </c>
      <c r="AS28">
        <f t="shared" si="20"/>
        <v>0</v>
      </c>
      <c r="AT28">
        <f t="shared" si="20"/>
        <v>0</v>
      </c>
      <c r="AV28">
        <f t="shared" si="13"/>
        <v>0</v>
      </c>
    </row>
    <row r="29" spans="1:48" x14ac:dyDescent="0.3">
      <c r="A29" s="12">
        <v>27</v>
      </c>
      <c r="C29">
        <f t="shared" si="14"/>
        <v>0</v>
      </c>
      <c r="D29">
        <f t="shared" si="14"/>
        <v>0</v>
      </c>
      <c r="E29" t="str">
        <f ca="1"/>
        <v>Pomarańczowy</v>
      </c>
      <c r="F29">
        <f t="shared" ca="1" si="1"/>
        <v>0</v>
      </c>
      <c r="H29" s="12">
        <v>27</v>
      </c>
      <c r="J29">
        <f t="shared" si="15"/>
        <v>0</v>
      </c>
      <c r="K29">
        <f t="shared" si="15"/>
        <v>0</v>
      </c>
      <c r="L29" t="str">
        <f ca="1"/>
        <v>Pomarańczowy</v>
      </c>
      <c r="M29">
        <f t="shared" ca="1" si="3"/>
        <v>0</v>
      </c>
      <c r="O29" s="12">
        <v>27</v>
      </c>
      <c r="Q29">
        <f t="shared" si="16"/>
        <v>0</v>
      </c>
      <c r="R29">
        <f t="shared" si="16"/>
        <v>0</v>
      </c>
      <c r="S29" t="str">
        <f ca="1"/>
        <v>Pomarańczowy</v>
      </c>
      <c r="T29">
        <f t="shared" ca="1" si="5"/>
        <v>0</v>
      </c>
      <c r="V29" s="12">
        <v>27</v>
      </c>
      <c r="X29">
        <f t="shared" si="17"/>
        <v>0</v>
      </c>
      <c r="Y29">
        <f t="shared" si="17"/>
        <v>0</v>
      </c>
      <c r="AA29">
        <f t="shared" si="7"/>
        <v>0</v>
      </c>
      <c r="AC29" s="12">
        <v>27</v>
      </c>
      <c r="AE29">
        <f t="shared" si="18"/>
        <v>0</v>
      </c>
      <c r="AF29">
        <f t="shared" si="18"/>
        <v>0</v>
      </c>
      <c r="AH29">
        <f t="shared" si="9"/>
        <v>0</v>
      </c>
      <c r="AJ29" s="12">
        <v>27</v>
      </c>
      <c r="AL29">
        <f t="shared" si="19"/>
        <v>0</v>
      </c>
      <c r="AM29">
        <f t="shared" si="19"/>
        <v>0</v>
      </c>
      <c r="AO29">
        <f t="shared" si="11"/>
        <v>0</v>
      </c>
      <c r="AQ29" s="12">
        <v>27</v>
      </c>
      <c r="AS29">
        <f t="shared" si="20"/>
        <v>0</v>
      </c>
      <c r="AT29">
        <f t="shared" si="20"/>
        <v>0</v>
      </c>
      <c r="AV29">
        <f t="shared" si="13"/>
        <v>0</v>
      </c>
    </row>
    <row r="30" spans="1:48" x14ac:dyDescent="0.3">
      <c r="A30" s="12">
        <v>28</v>
      </c>
      <c r="C30">
        <f t="shared" si="14"/>
        <v>0</v>
      </c>
      <c r="D30">
        <f t="shared" si="14"/>
        <v>0</v>
      </c>
      <c r="E30" t="str">
        <f ca="1"/>
        <v>Pomarańczowy czerwony</v>
      </c>
      <c r="F30">
        <f t="shared" ca="1" si="1"/>
        <v>0</v>
      </c>
      <c r="H30" s="12">
        <v>28</v>
      </c>
      <c r="J30">
        <f t="shared" si="15"/>
        <v>0</v>
      </c>
      <c r="K30">
        <f t="shared" si="15"/>
        <v>0</v>
      </c>
      <c r="L30" t="str">
        <f ca="1"/>
        <v>Pomarańczowy czerwony</v>
      </c>
      <c r="M30">
        <f t="shared" ca="1" si="3"/>
        <v>0</v>
      </c>
      <c r="O30" s="12">
        <v>28</v>
      </c>
      <c r="Q30">
        <f t="shared" si="16"/>
        <v>0</v>
      </c>
      <c r="R30">
        <f t="shared" si="16"/>
        <v>0</v>
      </c>
      <c r="S30" t="str">
        <f ca="1"/>
        <v>Pomarańczowy czerwony</v>
      </c>
      <c r="T30">
        <f t="shared" ca="1" si="5"/>
        <v>0</v>
      </c>
      <c r="V30" s="12">
        <v>28</v>
      </c>
      <c r="X30">
        <f t="shared" si="17"/>
        <v>0</v>
      </c>
      <c r="Y30">
        <f t="shared" si="17"/>
        <v>0</v>
      </c>
      <c r="AA30">
        <f t="shared" si="7"/>
        <v>0</v>
      </c>
      <c r="AC30" s="12">
        <v>28</v>
      </c>
      <c r="AE30">
        <f t="shared" si="18"/>
        <v>0</v>
      </c>
      <c r="AF30">
        <f t="shared" si="18"/>
        <v>0</v>
      </c>
      <c r="AH30">
        <f t="shared" si="9"/>
        <v>0</v>
      </c>
      <c r="AJ30" s="12">
        <v>28</v>
      </c>
      <c r="AL30">
        <f t="shared" si="19"/>
        <v>0</v>
      </c>
      <c r="AM30">
        <f t="shared" si="19"/>
        <v>0</v>
      </c>
      <c r="AO30">
        <f t="shared" si="11"/>
        <v>0</v>
      </c>
      <c r="AQ30" s="12">
        <v>28</v>
      </c>
      <c r="AS30">
        <f t="shared" si="20"/>
        <v>0</v>
      </c>
      <c r="AT30">
        <f t="shared" si="20"/>
        <v>0</v>
      </c>
      <c r="AV30">
        <f t="shared" si="13"/>
        <v>0</v>
      </c>
    </row>
    <row r="31" spans="1:48" x14ac:dyDescent="0.3">
      <c r="A31" s="12">
        <v>29</v>
      </c>
      <c r="C31">
        <f t="shared" si="14"/>
        <v>0</v>
      </c>
      <c r="D31">
        <f t="shared" si="14"/>
        <v>0</v>
      </c>
      <c r="E31" t="str">
        <f ca="1"/>
        <v>Brązowy</v>
      </c>
      <c r="F31">
        <f t="shared" ca="1" si="1"/>
        <v>0</v>
      </c>
      <c r="H31" s="12">
        <v>29</v>
      </c>
      <c r="J31">
        <f t="shared" si="15"/>
        <v>0</v>
      </c>
      <c r="K31">
        <f t="shared" si="15"/>
        <v>0</v>
      </c>
      <c r="L31" t="str">
        <f ca="1"/>
        <v>Brązowy</v>
      </c>
      <c r="M31">
        <f t="shared" ca="1" si="3"/>
        <v>0</v>
      </c>
      <c r="O31" s="12">
        <v>29</v>
      </c>
      <c r="Q31">
        <f t="shared" si="16"/>
        <v>0</v>
      </c>
      <c r="R31">
        <f t="shared" si="16"/>
        <v>0</v>
      </c>
      <c r="S31" t="str">
        <f ca="1"/>
        <v>Brązowy</v>
      </c>
      <c r="T31">
        <f t="shared" ca="1" si="5"/>
        <v>0</v>
      </c>
      <c r="V31" s="12">
        <v>29</v>
      </c>
      <c r="X31">
        <f t="shared" si="17"/>
        <v>0</v>
      </c>
      <c r="Y31">
        <f t="shared" si="17"/>
        <v>0</v>
      </c>
      <c r="AA31">
        <f t="shared" si="7"/>
        <v>0</v>
      </c>
      <c r="AC31" s="12">
        <v>29</v>
      </c>
      <c r="AE31">
        <f t="shared" si="18"/>
        <v>0</v>
      </c>
      <c r="AF31">
        <f t="shared" si="18"/>
        <v>0</v>
      </c>
      <c r="AH31">
        <f t="shared" si="9"/>
        <v>0</v>
      </c>
      <c r="AJ31" s="12">
        <v>29</v>
      </c>
      <c r="AL31">
        <f t="shared" si="19"/>
        <v>0</v>
      </c>
      <c r="AM31">
        <f t="shared" si="19"/>
        <v>0</v>
      </c>
      <c r="AO31">
        <f t="shared" si="11"/>
        <v>0</v>
      </c>
      <c r="AQ31" s="12">
        <v>29</v>
      </c>
      <c r="AS31">
        <f t="shared" si="20"/>
        <v>0</v>
      </c>
      <c r="AT31">
        <f t="shared" si="20"/>
        <v>0</v>
      </c>
      <c r="AV31">
        <f t="shared" si="13"/>
        <v>0</v>
      </c>
    </row>
    <row r="32" spans="1:48" x14ac:dyDescent="0.3">
      <c r="A32" s="12">
        <v>30</v>
      </c>
      <c r="C32">
        <f t="shared" si="14"/>
        <v>0</v>
      </c>
      <c r="D32">
        <f t="shared" si="14"/>
        <v>0</v>
      </c>
      <c r="E32" t="str">
        <f ca="1"/>
        <v>Jasnobrązowy</v>
      </c>
      <c r="F32">
        <f t="shared" ca="1" si="1"/>
        <v>0</v>
      </c>
      <c r="H32" s="12">
        <v>30</v>
      </c>
      <c r="J32">
        <f t="shared" si="15"/>
        <v>0</v>
      </c>
      <c r="K32">
        <f t="shared" si="15"/>
        <v>0</v>
      </c>
      <c r="L32" t="str">
        <f ca="1"/>
        <v>Jasnobrązowy</v>
      </c>
      <c r="M32">
        <f t="shared" ca="1" si="3"/>
        <v>0</v>
      </c>
      <c r="O32" s="12">
        <v>30</v>
      </c>
      <c r="Q32">
        <f t="shared" si="16"/>
        <v>0</v>
      </c>
      <c r="R32">
        <f t="shared" si="16"/>
        <v>0</v>
      </c>
      <c r="S32" t="str">
        <f ca="1"/>
        <v>Jasnobrązowy</v>
      </c>
      <c r="T32">
        <f t="shared" ca="1" si="5"/>
        <v>0</v>
      </c>
      <c r="V32" s="12">
        <v>30</v>
      </c>
      <c r="X32">
        <f t="shared" si="17"/>
        <v>0</v>
      </c>
      <c r="Y32">
        <f t="shared" si="17"/>
        <v>0</v>
      </c>
      <c r="AA32">
        <f t="shared" si="7"/>
        <v>0</v>
      </c>
      <c r="AC32" s="12">
        <v>30</v>
      </c>
      <c r="AE32">
        <f t="shared" si="18"/>
        <v>0</v>
      </c>
      <c r="AF32">
        <f t="shared" si="18"/>
        <v>0</v>
      </c>
      <c r="AH32">
        <f t="shared" si="9"/>
        <v>0</v>
      </c>
      <c r="AJ32" s="12">
        <v>30</v>
      </c>
      <c r="AL32">
        <f t="shared" si="19"/>
        <v>0</v>
      </c>
      <c r="AM32">
        <f t="shared" si="19"/>
        <v>0</v>
      </c>
      <c r="AO32">
        <f t="shared" si="11"/>
        <v>0</v>
      </c>
      <c r="AQ32" s="12">
        <v>30</v>
      </c>
      <c r="AS32">
        <f t="shared" si="20"/>
        <v>0</v>
      </c>
      <c r="AT32">
        <f t="shared" si="20"/>
        <v>0</v>
      </c>
      <c r="AV32">
        <f t="shared" si="13"/>
        <v>0</v>
      </c>
    </row>
    <row r="33" spans="1:48" x14ac:dyDescent="0.3">
      <c r="A33" s="12">
        <v>31</v>
      </c>
      <c r="C33">
        <f t="shared" si="14"/>
        <v>0</v>
      </c>
      <c r="D33">
        <f t="shared" si="14"/>
        <v>0</v>
      </c>
      <c r="E33" t="str">
        <f ca="1"/>
        <v>Nawłoć</v>
      </c>
      <c r="F33">
        <f t="shared" ca="1" si="1"/>
        <v>0</v>
      </c>
      <c r="H33" s="12">
        <v>31</v>
      </c>
      <c r="J33">
        <f t="shared" si="15"/>
        <v>0</v>
      </c>
      <c r="K33">
        <f t="shared" si="15"/>
        <v>0</v>
      </c>
      <c r="L33" t="str">
        <f ca="1"/>
        <v>Nawłoć</v>
      </c>
      <c r="M33">
        <f t="shared" ca="1" si="3"/>
        <v>0</v>
      </c>
      <c r="O33" s="12">
        <v>31</v>
      </c>
      <c r="Q33">
        <f t="shared" si="16"/>
        <v>0</v>
      </c>
      <c r="R33">
        <f t="shared" si="16"/>
        <v>0</v>
      </c>
      <c r="S33" t="str">
        <f ca="1"/>
        <v>Nawłoć</v>
      </c>
      <c r="T33">
        <f t="shared" ca="1" si="5"/>
        <v>0</v>
      </c>
      <c r="V33" s="12">
        <v>31</v>
      </c>
      <c r="X33">
        <f t="shared" si="17"/>
        <v>0</v>
      </c>
      <c r="Y33">
        <f t="shared" si="17"/>
        <v>0</v>
      </c>
      <c r="AA33">
        <f t="shared" si="7"/>
        <v>0</v>
      </c>
      <c r="AC33" s="12">
        <v>31</v>
      </c>
      <c r="AE33">
        <f t="shared" si="18"/>
        <v>0</v>
      </c>
      <c r="AF33">
        <f t="shared" si="18"/>
        <v>0</v>
      </c>
      <c r="AH33">
        <f t="shared" si="9"/>
        <v>0</v>
      </c>
      <c r="AJ33" s="12">
        <v>31</v>
      </c>
      <c r="AL33">
        <f t="shared" si="19"/>
        <v>0</v>
      </c>
      <c r="AM33">
        <f t="shared" si="19"/>
        <v>0</v>
      </c>
      <c r="AO33">
        <f t="shared" si="11"/>
        <v>0</v>
      </c>
      <c r="AQ33" s="12">
        <v>31</v>
      </c>
      <c r="AS33">
        <f t="shared" si="20"/>
        <v>0</v>
      </c>
      <c r="AT33">
        <f t="shared" si="20"/>
        <v>0</v>
      </c>
      <c r="AV33">
        <f t="shared" si="13"/>
        <v>0</v>
      </c>
    </row>
    <row r="34" spans="1:48" x14ac:dyDescent="0.3">
      <c r="A34" s="12">
        <v>32</v>
      </c>
      <c r="C34">
        <f t="shared" si="14"/>
        <v>0</v>
      </c>
      <c r="D34">
        <f t="shared" si="14"/>
        <v>0</v>
      </c>
      <c r="E34" t="str">
        <f ca="1"/>
        <v>Czekoladowy</v>
      </c>
      <c r="F34">
        <f t="shared" ca="1" si="1"/>
        <v>0</v>
      </c>
      <c r="H34" s="12">
        <v>32</v>
      </c>
      <c r="J34">
        <f t="shared" si="15"/>
        <v>0</v>
      </c>
      <c r="K34">
        <f t="shared" si="15"/>
        <v>0</v>
      </c>
      <c r="L34" t="str">
        <f ca="1"/>
        <v>Czekoladowy</v>
      </c>
      <c r="M34">
        <f t="shared" ca="1" si="3"/>
        <v>0</v>
      </c>
      <c r="O34" s="12">
        <v>32</v>
      </c>
      <c r="Q34">
        <f t="shared" si="16"/>
        <v>0</v>
      </c>
      <c r="R34">
        <f t="shared" si="16"/>
        <v>0</v>
      </c>
      <c r="S34" t="str">
        <f ca="1"/>
        <v>Czekoladowy</v>
      </c>
      <c r="T34">
        <f t="shared" ca="1" si="5"/>
        <v>0</v>
      </c>
      <c r="V34" s="12">
        <v>32</v>
      </c>
      <c r="X34">
        <f t="shared" si="17"/>
        <v>0</v>
      </c>
      <c r="Y34">
        <f t="shared" si="17"/>
        <v>0</v>
      </c>
      <c r="AA34">
        <f t="shared" si="7"/>
        <v>0</v>
      </c>
      <c r="AC34" s="12">
        <v>32</v>
      </c>
      <c r="AE34">
        <f t="shared" si="18"/>
        <v>0</v>
      </c>
      <c r="AF34">
        <f t="shared" si="18"/>
        <v>0</v>
      </c>
      <c r="AH34">
        <f t="shared" si="9"/>
        <v>0</v>
      </c>
      <c r="AJ34" s="12">
        <v>32</v>
      </c>
      <c r="AL34">
        <f t="shared" si="19"/>
        <v>0</v>
      </c>
      <c r="AM34">
        <f t="shared" si="19"/>
        <v>0</v>
      </c>
      <c r="AO34">
        <f t="shared" si="11"/>
        <v>0</v>
      </c>
      <c r="AQ34" s="12">
        <v>32</v>
      </c>
      <c r="AS34">
        <f t="shared" si="20"/>
        <v>0</v>
      </c>
      <c r="AT34">
        <f t="shared" si="20"/>
        <v>0</v>
      </c>
      <c r="AV34">
        <f t="shared" si="13"/>
        <v>0</v>
      </c>
    </row>
    <row r="35" spans="1:48" x14ac:dyDescent="0.3">
      <c r="A35" s="12">
        <v>33</v>
      </c>
      <c r="C35">
        <f t="shared" si="14"/>
        <v>0</v>
      </c>
      <c r="D35">
        <f t="shared" si="14"/>
        <v>0</v>
      </c>
      <c r="E35" t="str">
        <f ca="1"/>
        <v>Kasztanowy</v>
      </c>
      <c r="F35">
        <f t="shared" ca="1" si="1"/>
        <v>0</v>
      </c>
      <c r="H35" s="12">
        <v>33</v>
      </c>
      <c r="J35">
        <f t="shared" si="15"/>
        <v>0</v>
      </c>
      <c r="K35">
        <f t="shared" si="15"/>
        <v>0</v>
      </c>
      <c r="L35" t="str">
        <f ca="1"/>
        <v>Kasztanowy</v>
      </c>
      <c r="M35">
        <f t="shared" ca="1" si="3"/>
        <v>0</v>
      </c>
      <c r="O35" s="12">
        <v>33</v>
      </c>
      <c r="Q35">
        <f t="shared" si="16"/>
        <v>0</v>
      </c>
      <c r="R35">
        <f t="shared" si="16"/>
        <v>0</v>
      </c>
      <c r="S35" t="str">
        <f ca="1"/>
        <v>Kasztanowy</v>
      </c>
      <c r="T35">
        <f t="shared" ca="1" si="5"/>
        <v>0</v>
      </c>
      <c r="V35" s="12">
        <v>33</v>
      </c>
      <c r="X35">
        <f t="shared" si="17"/>
        <v>0</v>
      </c>
      <c r="Y35">
        <f t="shared" si="17"/>
        <v>0</v>
      </c>
      <c r="AA35">
        <f t="shared" si="7"/>
        <v>0</v>
      </c>
      <c r="AC35" s="12">
        <v>33</v>
      </c>
      <c r="AE35">
        <f t="shared" si="18"/>
        <v>0</v>
      </c>
      <c r="AF35">
        <f t="shared" si="18"/>
        <v>0</v>
      </c>
      <c r="AH35">
        <f t="shared" si="9"/>
        <v>0</v>
      </c>
      <c r="AJ35" s="12">
        <v>33</v>
      </c>
      <c r="AL35">
        <f t="shared" si="19"/>
        <v>0</v>
      </c>
      <c r="AM35">
        <f t="shared" si="19"/>
        <v>0</v>
      </c>
      <c r="AO35">
        <f t="shared" si="11"/>
        <v>0</v>
      </c>
      <c r="AQ35" s="12">
        <v>33</v>
      </c>
      <c r="AS35">
        <f t="shared" si="20"/>
        <v>0</v>
      </c>
      <c r="AT35">
        <f t="shared" si="20"/>
        <v>0</v>
      </c>
      <c r="AV35">
        <f t="shared" si="13"/>
        <v>0</v>
      </c>
    </row>
    <row r="36" spans="1:48" x14ac:dyDescent="0.3">
      <c r="A36" s="12">
        <v>34</v>
      </c>
      <c r="C36">
        <f t="shared" si="14"/>
        <v>0</v>
      </c>
      <c r="D36">
        <f t="shared" si="14"/>
        <v>0</v>
      </c>
      <c r="E36" t="str">
        <f ca="1"/>
        <v>Brązowe siodło</v>
      </c>
      <c r="F36">
        <f t="shared" ca="1" si="1"/>
        <v>0</v>
      </c>
      <c r="H36" s="12">
        <v>34</v>
      </c>
      <c r="J36">
        <f t="shared" si="15"/>
        <v>0</v>
      </c>
      <c r="K36">
        <f t="shared" si="15"/>
        <v>0</v>
      </c>
      <c r="L36" t="str">
        <f ca="1"/>
        <v>Brązowe siodło</v>
      </c>
      <c r="M36">
        <f t="shared" ca="1" si="3"/>
        <v>0</v>
      </c>
      <c r="O36" s="12">
        <v>34</v>
      </c>
      <c r="Q36">
        <f t="shared" si="16"/>
        <v>0</v>
      </c>
      <c r="R36">
        <f t="shared" si="16"/>
        <v>0</v>
      </c>
      <c r="S36" t="str">
        <f ca="1"/>
        <v>Brązowe siodło</v>
      </c>
      <c r="T36">
        <f t="shared" ca="1" si="5"/>
        <v>0</v>
      </c>
      <c r="V36" s="12">
        <v>34</v>
      </c>
      <c r="X36">
        <f t="shared" si="17"/>
        <v>0</v>
      </c>
      <c r="Y36">
        <f t="shared" si="17"/>
        <v>0</v>
      </c>
      <c r="AA36">
        <f t="shared" si="7"/>
        <v>0</v>
      </c>
      <c r="AC36" s="12">
        <v>34</v>
      </c>
      <c r="AE36">
        <f t="shared" si="18"/>
        <v>0</v>
      </c>
      <c r="AF36">
        <f t="shared" si="18"/>
        <v>0</v>
      </c>
      <c r="AH36">
        <f t="shared" si="9"/>
        <v>0</v>
      </c>
      <c r="AJ36" s="12">
        <v>34</v>
      </c>
      <c r="AL36">
        <f t="shared" si="19"/>
        <v>0</v>
      </c>
      <c r="AM36">
        <f t="shared" si="19"/>
        <v>0</v>
      </c>
      <c r="AO36">
        <f t="shared" si="11"/>
        <v>0</v>
      </c>
      <c r="AQ36" s="12">
        <v>34</v>
      </c>
      <c r="AS36">
        <f t="shared" si="20"/>
        <v>0</v>
      </c>
      <c r="AT36">
        <f t="shared" si="20"/>
        <v>0</v>
      </c>
      <c r="AV36">
        <f t="shared" si="13"/>
        <v>0</v>
      </c>
    </row>
    <row r="37" spans="1:48" x14ac:dyDescent="0.3">
      <c r="A37" s="12">
        <v>35</v>
      </c>
      <c r="C37">
        <f t="shared" si="14"/>
        <v>0</v>
      </c>
      <c r="D37">
        <f t="shared" si="14"/>
        <v>0</v>
      </c>
      <c r="E37" t="str">
        <f ca="1"/>
        <v>Biały</v>
      </c>
      <c r="F37">
        <f t="shared" ca="1" si="1"/>
        <v>0</v>
      </c>
      <c r="H37" s="12">
        <v>35</v>
      </c>
      <c r="J37">
        <f t="shared" si="15"/>
        <v>0</v>
      </c>
      <c r="K37">
        <f t="shared" si="15"/>
        <v>0</v>
      </c>
      <c r="L37" t="str">
        <f ca="1"/>
        <v>Biały</v>
      </c>
      <c r="M37">
        <f t="shared" ca="1" si="3"/>
        <v>0</v>
      </c>
      <c r="O37" s="12">
        <v>35</v>
      </c>
      <c r="Q37">
        <f t="shared" si="16"/>
        <v>0</v>
      </c>
      <c r="R37">
        <f t="shared" si="16"/>
        <v>0</v>
      </c>
      <c r="S37" t="str">
        <f ca="1"/>
        <v>Biały</v>
      </c>
      <c r="T37">
        <f t="shared" ca="1" si="5"/>
        <v>0</v>
      </c>
      <c r="V37" s="12">
        <v>35</v>
      </c>
      <c r="X37">
        <f t="shared" si="17"/>
        <v>0</v>
      </c>
      <c r="Y37">
        <f t="shared" si="17"/>
        <v>0</v>
      </c>
      <c r="AA37">
        <f t="shared" si="7"/>
        <v>0</v>
      </c>
      <c r="AC37" s="12">
        <v>35</v>
      </c>
      <c r="AE37">
        <f t="shared" si="18"/>
        <v>0</v>
      </c>
      <c r="AF37">
        <f t="shared" si="18"/>
        <v>0</v>
      </c>
      <c r="AH37">
        <f t="shared" si="9"/>
        <v>0</v>
      </c>
      <c r="AJ37" s="12">
        <v>35</v>
      </c>
      <c r="AL37">
        <f t="shared" si="19"/>
        <v>0</v>
      </c>
      <c r="AM37">
        <f t="shared" si="19"/>
        <v>0</v>
      </c>
      <c r="AO37">
        <f t="shared" si="11"/>
        <v>0</v>
      </c>
      <c r="AQ37" s="12">
        <v>35</v>
      </c>
      <c r="AS37">
        <f t="shared" si="20"/>
        <v>0</v>
      </c>
      <c r="AT37">
        <f t="shared" si="20"/>
        <v>0</v>
      </c>
      <c r="AV37">
        <f t="shared" si="13"/>
        <v>0</v>
      </c>
    </row>
    <row r="38" spans="1:48" x14ac:dyDescent="0.3">
      <c r="A38" s="12">
        <v>36</v>
      </c>
      <c r="C38">
        <f t="shared" si="14"/>
        <v>0</v>
      </c>
      <c r="D38">
        <f t="shared" si="14"/>
        <v>0</v>
      </c>
      <c r="E38" t="str">
        <f ca="1"/>
        <v>Jasnoszary</v>
      </c>
      <c r="F38">
        <f t="shared" ca="1" si="1"/>
        <v>0</v>
      </c>
      <c r="H38" s="12">
        <v>36</v>
      </c>
      <c r="J38">
        <f t="shared" si="15"/>
        <v>0</v>
      </c>
      <c r="K38">
        <f t="shared" si="15"/>
        <v>0</v>
      </c>
      <c r="L38" t="str">
        <f ca="1"/>
        <v>Jasnoszary</v>
      </c>
      <c r="M38">
        <f t="shared" ca="1" si="3"/>
        <v>0</v>
      </c>
      <c r="O38" s="12">
        <v>36</v>
      </c>
      <c r="Q38">
        <f t="shared" si="16"/>
        <v>0</v>
      </c>
      <c r="R38">
        <f t="shared" si="16"/>
        <v>0</v>
      </c>
      <c r="S38" t="str">
        <f ca="1"/>
        <v>Jasnoszary</v>
      </c>
      <c r="T38">
        <f t="shared" ca="1" si="5"/>
        <v>0</v>
      </c>
      <c r="V38" s="12">
        <v>36</v>
      </c>
      <c r="X38">
        <f t="shared" si="17"/>
        <v>0</v>
      </c>
      <c r="Y38">
        <f t="shared" si="17"/>
        <v>0</v>
      </c>
      <c r="AA38">
        <f t="shared" si="7"/>
        <v>0</v>
      </c>
      <c r="AC38" s="12">
        <v>36</v>
      </c>
      <c r="AE38">
        <f t="shared" si="18"/>
        <v>0</v>
      </c>
      <c r="AF38">
        <f t="shared" si="18"/>
        <v>0</v>
      </c>
      <c r="AH38">
        <f t="shared" si="9"/>
        <v>0</v>
      </c>
      <c r="AJ38" s="12">
        <v>36</v>
      </c>
      <c r="AL38">
        <f t="shared" si="19"/>
        <v>0</v>
      </c>
      <c r="AM38">
        <f t="shared" si="19"/>
        <v>0</v>
      </c>
      <c r="AO38">
        <f t="shared" si="11"/>
        <v>0</v>
      </c>
      <c r="AQ38" s="12">
        <v>36</v>
      </c>
      <c r="AS38">
        <f t="shared" si="20"/>
        <v>0</v>
      </c>
      <c r="AT38">
        <f t="shared" si="20"/>
        <v>0</v>
      </c>
      <c r="AV38">
        <f t="shared" si="13"/>
        <v>0</v>
      </c>
    </row>
    <row r="39" spans="1:48" x14ac:dyDescent="0.3">
      <c r="A39" s="12">
        <v>37</v>
      </c>
      <c r="C39">
        <f t="shared" si="14"/>
        <v>0</v>
      </c>
      <c r="D39">
        <f t="shared" si="14"/>
        <v>0</v>
      </c>
      <c r="E39" t="str">
        <f ca="1"/>
        <v>Szary</v>
      </c>
      <c r="F39">
        <f t="shared" ca="1" si="1"/>
        <v>0</v>
      </c>
      <c r="H39" s="12">
        <v>37</v>
      </c>
      <c r="J39">
        <f t="shared" si="15"/>
        <v>0</v>
      </c>
      <c r="K39">
        <f t="shared" si="15"/>
        <v>0</v>
      </c>
      <c r="L39" t="str">
        <f ca="1"/>
        <v>Szary</v>
      </c>
      <c r="M39">
        <f t="shared" ca="1" si="3"/>
        <v>0</v>
      </c>
      <c r="O39" s="12">
        <v>37</v>
      </c>
      <c r="Q39">
        <f t="shared" si="16"/>
        <v>0</v>
      </c>
      <c r="R39">
        <f t="shared" si="16"/>
        <v>0</v>
      </c>
      <c r="S39" t="str">
        <f ca="1"/>
        <v>Szary</v>
      </c>
      <c r="T39">
        <f t="shared" ca="1" si="5"/>
        <v>0</v>
      </c>
      <c r="V39" s="12">
        <v>37</v>
      </c>
      <c r="X39">
        <f t="shared" si="17"/>
        <v>0</v>
      </c>
      <c r="Y39">
        <f t="shared" si="17"/>
        <v>0</v>
      </c>
      <c r="AA39">
        <f t="shared" si="7"/>
        <v>0</v>
      </c>
      <c r="AC39" s="12">
        <v>37</v>
      </c>
      <c r="AE39">
        <f t="shared" si="18"/>
        <v>0</v>
      </c>
      <c r="AF39">
        <f t="shared" si="18"/>
        <v>0</v>
      </c>
      <c r="AH39">
        <f t="shared" si="9"/>
        <v>0</v>
      </c>
      <c r="AJ39" s="12">
        <v>37</v>
      </c>
      <c r="AL39">
        <f t="shared" si="19"/>
        <v>0</v>
      </c>
      <c r="AM39">
        <f t="shared" si="19"/>
        <v>0</v>
      </c>
      <c r="AO39">
        <f t="shared" si="11"/>
        <v>0</v>
      </c>
      <c r="AQ39" s="12">
        <v>37</v>
      </c>
      <c r="AS39">
        <f t="shared" si="20"/>
        <v>0</v>
      </c>
      <c r="AT39">
        <f t="shared" si="20"/>
        <v>0</v>
      </c>
      <c r="AV39">
        <f t="shared" si="13"/>
        <v>0</v>
      </c>
    </row>
    <row r="40" spans="1:48" x14ac:dyDescent="0.3">
      <c r="A40" s="12">
        <v>38</v>
      </c>
      <c r="C40">
        <f t="shared" si="14"/>
        <v>0</v>
      </c>
      <c r="D40">
        <f t="shared" si="14"/>
        <v>0</v>
      </c>
      <c r="E40" t="str">
        <f ca="1"/>
        <v>Przyciemniony szary</v>
      </c>
      <c r="F40">
        <f t="shared" ca="1" si="1"/>
        <v>0</v>
      </c>
      <c r="H40" s="12">
        <v>38</v>
      </c>
      <c r="J40">
        <f t="shared" si="15"/>
        <v>0</v>
      </c>
      <c r="K40">
        <f t="shared" si="15"/>
        <v>0</v>
      </c>
      <c r="L40" t="str">
        <f ca="1"/>
        <v>Przyciemniony szary</v>
      </c>
      <c r="M40">
        <f t="shared" ca="1" si="3"/>
        <v>0</v>
      </c>
      <c r="O40" s="12">
        <v>38</v>
      </c>
      <c r="Q40">
        <f t="shared" si="16"/>
        <v>0</v>
      </c>
      <c r="R40">
        <f t="shared" si="16"/>
        <v>0</v>
      </c>
      <c r="S40" t="str">
        <f ca="1"/>
        <v>Przyciemniony szary</v>
      </c>
      <c r="T40">
        <f t="shared" ca="1" si="5"/>
        <v>0</v>
      </c>
      <c r="V40" s="12">
        <v>38</v>
      </c>
      <c r="X40">
        <f t="shared" si="17"/>
        <v>0</v>
      </c>
      <c r="Y40">
        <f t="shared" si="17"/>
        <v>0</v>
      </c>
      <c r="AA40">
        <f t="shared" si="7"/>
        <v>0</v>
      </c>
      <c r="AC40" s="12">
        <v>38</v>
      </c>
      <c r="AE40">
        <f t="shared" si="18"/>
        <v>0</v>
      </c>
      <c r="AF40">
        <f t="shared" si="18"/>
        <v>0</v>
      </c>
      <c r="AH40">
        <f t="shared" si="9"/>
        <v>0</v>
      </c>
      <c r="AJ40" s="12">
        <v>38</v>
      </c>
      <c r="AL40">
        <f t="shared" si="19"/>
        <v>0</v>
      </c>
      <c r="AM40">
        <f t="shared" si="19"/>
        <v>0</v>
      </c>
      <c r="AO40">
        <f t="shared" si="11"/>
        <v>0</v>
      </c>
      <c r="AQ40" s="12">
        <v>38</v>
      </c>
      <c r="AS40">
        <f t="shared" si="20"/>
        <v>0</v>
      </c>
      <c r="AT40">
        <f t="shared" si="20"/>
        <v>0</v>
      </c>
      <c r="AV40">
        <f t="shared" si="13"/>
        <v>0</v>
      </c>
    </row>
    <row r="41" spans="1:48" x14ac:dyDescent="0.3">
      <c r="A41" s="12">
        <v>39</v>
      </c>
      <c r="C41">
        <f t="shared" si="14"/>
        <v>0</v>
      </c>
      <c r="D41">
        <f t="shared" si="14"/>
        <v>0</v>
      </c>
      <c r="E41" t="str">
        <f ca="1"/>
        <v>Łupkowy szary</v>
      </c>
      <c r="F41">
        <f t="shared" ca="1" si="1"/>
        <v>0</v>
      </c>
      <c r="H41" s="12">
        <v>39</v>
      </c>
      <c r="J41">
        <f t="shared" si="15"/>
        <v>0</v>
      </c>
      <c r="K41">
        <f t="shared" si="15"/>
        <v>0</v>
      </c>
      <c r="L41" t="str">
        <f ca="1"/>
        <v>Łupkowy szary</v>
      </c>
      <c r="M41">
        <f t="shared" ca="1" si="3"/>
        <v>0</v>
      </c>
      <c r="O41" s="12">
        <v>39</v>
      </c>
      <c r="Q41">
        <f t="shared" si="16"/>
        <v>0</v>
      </c>
      <c r="R41">
        <f t="shared" si="16"/>
        <v>0</v>
      </c>
      <c r="S41" t="str">
        <f ca="1"/>
        <v>Łupkowy szary</v>
      </c>
      <c r="T41">
        <f t="shared" ca="1" si="5"/>
        <v>0</v>
      </c>
      <c r="V41" s="12">
        <v>39</v>
      </c>
      <c r="X41">
        <f t="shared" si="17"/>
        <v>0</v>
      </c>
      <c r="Y41">
        <f t="shared" si="17"/>
        <v>0</v>
      </c>
      <c r="AA41">
        <f t="shared" si="7"/>
        <v>0</v>
      </c>
      <c r="AC41" s="12">
        <v>39</v>
      </c>
      <c r="AE41">
        <f t="shared" si="18"/>
        <v>0</v>
      </c>
      <c r="AF41">
        <f t="shared" si="18"/>
        <v>0</v>
      </c>
      <c r="AH41">
        <f t="shared" si="9"/>
        <v>0</v>
      </c>
      <c r="AJ41" s="12">
        <v>39</v>
      </c>
      <c r="AL41">
        <f t="shared" si="19"/>
        <v>0</v>
      </c>
      <c r="AM41">
        <f t="shared" si="19"/>
        <v>0</v>
      </c>
      <c r="AO41">
        <f t="shared" si="11"/>
        <v>0</v>
      </c>
      <c r="AQ41" s="12">
        <v>39</v>
      </c>
      <c r="AS41">
        <f t="shared" si="20"/>
        <v>0</v>
      </c>
      <c r="AT41">
        <f t="shared" si="20"/>
        <v>0</v>
      </c>
      <c r="AV41">
        <f t="shared" si="13"/>
        <v>0</v>
      </c>
    </row>
    <row r="42" spans="1:48" x14ac:dyDescent="0.3">
      <c r="A42" s="12">
        <v>40</v>
      </c>
      <c r="C42">
        <f t="shared" si="14"/>
        <v>0</v>
      </c>
      <c r="D42">
        <f t="shared" si="14"/>
        <v>0</v>
      </c>
      <c r="E42" t="str">
        <f ca="1"/>
        <v>Czarny</v>
      </c>
      <c r="F42">
        <f t="shared" ca="1" si="1"/>
        <v>0</v>
      </c>
      <c r="H42" s="12">
        <v>40</v>
      </c>
      <c r="J42">
        <f t="shared" si="15"/>
        <v>0</v>
      </c>
      <c r="K42">
        <f t="shared" si="15"/>
        <v>0</v>
      </c>
      <c r="L42" t="str">
        <f ca="1"/>
        <v>Czarny</v>
      </c>
      <c r="M42">
        <f t="shared" ca="1" si="3"/>
        <v>0</v>
      </c>
      <c r="O42" s="12">
        <v>40</v>
      </c>
      <c r="Q42">
        <f t="shared" si="16"/>
        <v>0</v>
      </c>
      <c r="R42">
        <f t="shared" si="16"/>
        <v>0</v>
      </c>
      <c r="S42" t="str">
        <f ca="1"/>
        <v>Czarny</v>
      </c>
      <c r="T42">
        <f t="shared" ca="1" si="5"/>
        <v>0</v>
      </c>
      <c r="V42" s="12">
        <v>40</v>
      </c>
      <c r="X42">
        <f t="shared" si="17"/>
        <v>0</v>
      </c>
      <c r="Y42">
        <f t="shared" si="17"/>
        <v>0</v>
      </c>
      <c r="AA42">
        <f t="shared" si="7"/>
        <v>0</v>
      </c>
      <c r="AC42" s="12">
        <v>40</v>
      </c>
      <c r="AE42">
        <f t="shared" si="18"/>
        <v>0</v>
      </c>
      <c r="AF42">
        <f t="shared" si="18"/>
        <v>0</v>
      </c>
      <c r="AH42">
        <f t="shared" si="9"/>
        <v>0</v>
      </c>
      <c r="AJ42" s="12">
        <v>40</v>
      </c>
      <c r="AL42">
        <f t="shared" si="19"/>
        <v>0</v>
      </c>
      <c r="AM42">
        <f t="shared" si="19"/>
        <v>0</v>
      </c>
      <c r="AO42">
        <f t="shared" si="11"/>
        <v>0</v>
      </c>
      <c r="AQ42" s="12">
        <v>40</v>
      </c>
      <c r="AS42">
        <f t="shared" si="20"/>
        <v>0</v>
      </c>
      <c r="AT42">
        <f t="shared" si="20"/>
        <v>0</v>
      </c>
      <c r="AV42">
        <f t="shared" si="13"/>
        <v>0</v>
      </c>
    </row>
    <row r="43" spans="1:48" x14ac:dyDescent="0.3">
      <c r="A43" s="12">
        <v>41</v>
      </c>
      <c r="C43">
        <f t="shared" si="14"/>
        <v>0</v>
      </c>
      <c r="D43">
        <f t="shared" si="14"/>
        <v>0</v>
      </c>
      <c r="F43">
        <f t="shared" si="1"/>
        <v>0</v>
      </c>
      <c r="H43" s="12">
        <v>41</v>
      </c>
      <c r="J43">
        <f t="shared" si="15"/>
        <v>0</v>
      </c>
      <c r="K43">
        <f t="shared" si="15"/>
        <v>0</v>
      </c>
      <c r="M43">
        <f t="shared" si="3"/>
        <v>0</v>
      </c>
      <c r="O43" s="12">
        <v>41</v>
      </c>
      <c r="Q43">
        <f t="shared" si="16"/>
        <v>0</v>
      </c>
      <c r="R43">
        <f t="shared" si="16"/>
        <v>0</v>
      </c>
      <c r="T43">
        <f t="shared" si="5"/>
        <v>0</v>
      </c>
      <c r="V43" s="12">
        <v>41</v>
      </c>
      <c r="X43">
        <f t="shared" si="17"/>
        <v>0</v>
      </c>
      <c r="Y43">
        <f t="shared" si="17"/>
        <v>0</v>
      </c>
      <c r="AA43">
        <f t="shared" si="7"/>
        <v>0</v>
      </c>
      <c r="AC43" s="12">
        <v>41</v>
      </c>
      <c r="AE43">
        <f t="shared" si="18"/>
        <v>0</v>
      </c>
      <c r="AF43">
        <f t="shared" si="18"/>
        <v>0</v>
      </c>
      <c r="AH43">
        <f t="shared" si="9"/>
        <v>0</v>
      </c>
      <c r="AJ43" s="12">
        <v>41</v>
      </c>
      <c r="AL43">
        <f t="shared" si="19"/>
        <v>0</v>
      </c>
      <c r="AM43">
        <f t="shared" si="19"/>
        <v>0</v>
      </c>
      <c r="AO43">
        <f t="shared" si="11"/>
        <v>0</v>
      </c>
      <c r="AQ43" s="12">
        <v>41</v>
      </c>
      <c r="AS43">
        <f t="shared" si="20"/>
        <v>0</v>
      </c>
      <c r="AT43">
        <f t="shared" si="20"/>
        <v>0</v>
      </c>
      <c r="AV43">
        <f t="shared" si="13"/>
        <v>0</v>
      </c>
    </row>
    <row r="45" spans="1:48" x14ac:dyDescent="0.3">
      <c r="A45" t="s">
        <v>454</v>
      </c>
      <c r="C45">
        <f ca="1">IF(OR($B$2=0,C2=0),1,SUM(C3:C43))</f>
        <v>1</v>
      </c>
      <c r="D45">
        <f ca="1">IF(OR($B$2=0,D2=0),1,SUM(D3:D43))</f>
        <v>0</v>
      </c>
      <c r="F45">
        <f ca="1">IF(OR($E$2=0,F2=0),1,SUM(F3:F43))</f>
        <v>1</v>
      </c>
      <c r="H45" t="s">
        <v>454</v>
      </c>
      <c r="J45">
        <f ca="1">IF(OR($I$2=0,J2=0),1,SUM(J3:J43))</f>
        <v>1</v>
      </c>
      <c r="K45">
        <f ca="1">IF(OR($I$2=0,K2=0),1,SUM(K3:K43))</f>
        <v>0</v>
      </c>
      <c r="M45">
        <f ca="1">IF(OR($L$2=0,M2=0),1,SUM(M3:M43))</f>
        <v>1</v>
      </c>
      <c r="O45" t="s">
        <v>454</v>
      </c>
      <c r="Q45">
        <f ca="1">IF(OR($P$2=0,Q2=0),1,SUM(Q3:Q43))</f>
        <v>1</v>
      </c>
      <c r="R45">
        <f ca="1">IF(OR($P$2=0,R2=0),1,SUM(R3:R43))</f>
        <v>0</v>
      </c>
      <c r="T45">
        <f ca="1">IF(OR($S$2=0,T2=0),1,SUM(T3:T43))</f>
        <v>1</v>
      </c>
      <c r="V45" t="s">
        <v>454</v>
      </c>
      <c r="X45">
        <f>IF(OR($W$2=0,X2=0),1,SUM(X3:X43))</f>
        <v>1</v>
      </c>
      <c r="Y45">
        <f>IF(OR($W$2=0,Y2=0),1,SUM(Y3:Y43))</f>
        <v>1</v>
      </c>
      <c r="AA45">
        <f>IF(OR($Z$2=0,AA2=0),1,SUM(AA3:AA43))</f>
        <v>1</v>
      </c>
      <c r="AC45" t="s">
        <v>454</v>
      </c>
      <c r="AE45">
        <f>IF(OR($AD$2=0,AE2=0),1,SUM(AE3:AE43))</f>
        <v>1</v>
      </c>
      <c r="AF45">
        <f>IF(OR($AD$2=0,AF2=0),1,SUM(AF3:AF43))</f>
        <v>1</v>
      </c>
      <c r="AH45">
        <f>IF(OR($AG$2=0,AH2=0),1,SUM(AH3:AH43))</f>
        <v>1</v>
      </c>
      <c r="AJ45" t="s">
        <v>454</v>
      </c>
      <c r="AL45">
        <f>IF(OR($AK$2=0,AL2=0),1,SUM(AL3:AL43))</f>
        <v>1</v>
      </c>
      <c r="AM45">
        <f>IF(OR($AK$2=0,AM2=0),1,SUM(AM3:AM43))</f>
        <v>1</v>
      </c>
      <c r="AO45">
        <f>IF(OR($AN$2=0,AO2=0),1,SUM(AO3:AO43))</f>
        <v>1</v>
      </c>
      <c r="AQ45" t="s">
        <v>454</v>
      </c>
      <c r="AS45">
        <f>IF(OR($AR$2=0,AS2=0),1,SUM(AS3:AS43))</f>
        <v>1</v>
      </c>
      <c r="AT45">
        <f>IF(OR($AR$2=0,AT2=0),1,SUM(AT3:AT43))</f>
        <v>1</v>
      </c>
      <c r="AV45">
        <f>IF(OR($AU$2=0,AV2=0),1,SUM(AV3:AV43))</f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E2C37-A4D7-465D-91C2-A712330047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Spis ubrań</vt:lpstr>
      <vt:lpstr>Tabela kolorów</vt:lpstr>
      <vt:lpstr>Dokładne dopasowanie</vt:lpstr>
      <vt:lpstr>Elastyczne dopasowanie</vt:lpstr>
      <vt:lpstr>Statystyki</vt:lpstr>
      <vt:lpstr>Podział Ubrań</vt:lpstr>
      <vt:lpstr>Wybór ubrań</vt:lpstr>
      <vt:lpstr>Algorytm</vt:lpstr>
      <vt:lpstr>Kolory</vt:lpstr>
      <vt:lpstr>Dop. 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adamm</dc:creator>
  <cp:lastModifiedBy>adam.manowski94@gmail.com</cp:lastModifiedBy>
  <dcterms:created xsi:type="dcterms:W3CDTF">2023-03-03T17:06:27Z</dcterms:created>
  <dcterms:modified xsi:type="dcterms:W3CDTF">2023-08-19T10:09:30Z</dcterms:modified>
</cp:coreProperties>
</file>