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498D9FA0-9490-4E90-96BD-7C5CC1491951}" xr6:coauthVersionLast="47" xr6:coauthVersionMax="47" xr10:uidLastSave="{00000000-0000-0000-0000-000000000000}"/>
  <bookViews>
    <workbookView xWindow="3829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<sst xmlns="http://schemas.openxmlformats.org/spreadsheetml/2006/main" count="3996" uniqueCount="431">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</sst>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tabSelected="1" zoomScale="120" zoomScaleNormal="120" workbookViewId="0">
      <pane ySplit="3" topLeftCell="A4" activePane="bottomLeft" state="frozen"/>
      <selection pane="bottomLeft" activeCell="G15" sqref="G15"/>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c r="A3" s="62" t="s">
        <v>282</v>
      </c>
      <c r="B3" s="62" t="s">
        <v>348</v>
      </c>
      <c r="C3" s="62" t="s">
        <v>349</v>
      </c>
      <c r="D3" s="62" t="s">
        <v>286</v>
      </c>
      <c r="E3" s="62" t="s">
        <v>283</v>
      </c>
      <c r="F3" s="62" t="s">
        <v>350</v>
      </c>
      <c r="G3" s="62" t="s">
        <v>284</v>
      </c>
      <c r="H3" s="63" t="s">
        <v>1</v>
      </c>
      <c r="I3" s="62" t="s">
        <v>285</v>
      </c>
      <c r="J3" s="62" t="s">
        <v>351</v>
      </c>
    </row>
    <row r="4" spans="1:15" ht="24" customHeight="1" thickBot="1">
      <c r="A4" s="409" t="s">
        <v>352</v>
      </c>
      <c r="B4" s="386"/>
      <c r="C4" s="386"/>
      <c r="D4" s="387"/>
      <c r="E4" s="387"/>
      <c r="F4" s="387"/>
      <c r="G4" s="388"/>
      <c r="H4" s="389"/>
      <c r="I4" s="390"/>
      <c r="J4" s="416"/>
    </row>
    <row r="5" spans="1:15" ht="24" customHeight="1">
      <c r="A5" s="410" t="s">
        <v>290</v>
      </c>
      <c r="B5" s="391">
        <v>45778</v>
      </c>
      <c r="C5" s="391">
        <v>46142</v>
      </c>
      <c r="D5" s="392" t="s">
        <v>287</v>
      </c>
      <c r="E5" s="392" t="s">
        <v>2</v>
      </c>
      <c r="F5" s="392" t="s">
        <v>278</v>
      </c>
      <c r="G5" s="76">
        <v>173</v>
      </c>
      <c r="H5" s="77">
        <v>2021</v>
      </c>
      <c r="I5" s="393" t="str">
        <f>IF($A5="","",IF(OR($B5="",$C5="",$D5="",$E5="",$F5=""),"Stammdaten fehlen",IF(AND($G5="",$H5=""),"Werte fehlen",IF($G5="","Monatsstunden fehlen",IF($H5="","Monatslohn fehlt","OK")))))</f>
        <v>OK</v>
      </c>
      <c r="J5" s="417" t="str">
        <f>IF($G5="","",IF(COUNTIFS($A:$A,$A5,$D:$D,$D5,$G:$G,$G5)&gt;1,"Doppelte Monatsstunden",""))</f>
        <v/>
      </c>
    </row>
    <row r="6" spans="1:15" ht="24" customHeight="1">
      <c r="A6" s="411" t="s">
        <v>290</v>
      </c>
      <c r="B6" s="394">
        <v>45778</v>
      </c>
      <c r="C6" s="394">
        <v>46142</v>
      </c>
      <c r="D6" s="395" t="s">
        <v>287</v>
      </c>
      <c r="E6" s="395" t="s">
        <v>2</v>
      </c>
      <c r="F6" s="395" t="s">
        <v>278</v>
      </c>
      <c r="G6" s="78">
        <v>171</v>
      </c>
      <c r="H6" s="79">
        <v>2500</v>
      </c>
      <c r="I6" s="396" t="str">
        <f>IF($A6="","",IF(OR($B6="",$C6="",$D6="",$E6="",$F6=""),"Stammdaten fehlen",IF(AND($G6="",$H6=""),"Werte fehlen",IF($G6="","Monatsstunden fehlen",IF($H6="","Monatslohn fehlt","OK")))))</f>
        <v>OK</v>
      </c>
      <c r="J6" s="418" t="str">
        <f>IF($G6="","",IF(COUNTIFS($A:$A,$A6,$D:$D,$D6,$G:$G,$G6)&gt;1,"Doppelte Monatsstunden",""))</f>
        <v/>
      </c>
      <c r="K6" t="s">
        <v>384</v>
      </c>
    </row>
    <row r="7" spans="1:15" ht="24" customHeight="1">
      <c r="A7" s="411" t="s">
        <v>290</v>
      </c>
      <c r="B7" s="394">
        <v>45778</v>
      </c>
      <c r="C7" s="394">
        <v>46142</v>
      </c>
      <c r="D7" s="395" t="s">
        <v>287</v>
      </c>
      <c r="E7" s="395" t="s">
        <v>2</v>
      </c>
      <c r="F7" s="395" t="s">
        <v>278</v>
      </c>
      <c r="G7" s="78">
        <v>169</v>
      </c>
      <c r="H7" s="79">
        <v>2000</v>
      </c>
      <c r="I7" s="396" t="str">
        <f>IF($A7="","",IF(OR($B7="",$C7="",$D7="",$E7="",$F7=""),"Stammdaten fehlen",IF(AND($G7="",$H7=""),"Werte fehlen",IF($G7="","Monatsstunden fehlen",IF($H7="","Monatslohn fehlt","OK")))))</f>
        <v>OK</v>
      </c>
      <c r="J7" s="418" t="str">
        <f>IF($G7="","",IF(COUNTIFS($A:$A,$A7,$D:$D,$D7,$G:$G,$G7)&gt;1,"Doppelte Monatsstunden",""))</f>
        <v/>
      </c>
      <c r="K7" t="s">
        <v>384</v>
      </c>
    </row>
    <row r="8" spans="1:15" ht="24" customHeight="1">
      <c r="A8" s="411" t="s">
        <v>290</v>
      </c>
      <c r="B8" s="394">
        <v>45778</v>
      </c>
      <c r="C8" s="394">
        <v>46142</v>
      </c>
      <c r="D8" s="395" t="s">
        <v>287</v>
      </c>
      <c r="E8" s="395" t="s">
        <v>2</v>
      </c>
      <c r="F8" s="395" t="s">
        <v>278</v>
      </c>
      <c r="G8" s="78">
        <v>151.38</v>
      </c>
      <c r="H8" s="79">
        <v>1768.38</v>
      </c>
      <c r="I8" s="396" t="str">
        <f>IF($A8="","",IF(OR($B8="",$C8="",$D8="",$E8="",$F8=""),"Stammdaten fehlen",IF(AND($G8="",$H8=""),"Werte fehlen",IF($G8="","Monatsstunden fehlen",IF($H8="","Monatslohn fehlt","OK")))))</f>
        <v>OK</v>
      </c>
      <c r="J8" s="418" t="str">
        <f>IF($G8="","",IF(COUNTIFS($A:$A,$A8,$D:$D,$D8,$G:$G,$G8)&gt;1,"Doppelte Monatsstunden",""))</f>
        <v/>
      </c>
    </row>
    <row r="9" spans="1:15" ht="24" customHeight="1">
      <c r="A9" s="411" t="s">
        <v>290</v>
      </c>
      <c r="B9" s="394">
        <v>45778</v>
      </c>
      <c r="C9" s="394">
        <v>46142</v>
      </c>
      <c r="D9" s="395" t="s">
        <v>287</v>
      </c>
      <c r="E9" s="395" t="s">
        <v>2</v>
      </c>
      <c r="F9" s="395" t="s">
        <v>278</v>
      </c>
      <c r="G9" s="78">
        <v>138.4</v>
      </c>
      <c r="H9" s="79">
        <v>1616.8</v>
      </c>
      <c r="I9" s="396" t="str">
        <f>IF($A9="","",IF(OR($B9="",$C9="",$D9="",$E9="",$F9=""),"Stammdaten fehlen",IF(AND($G9="",$H9=""),"Werte fehlen",IF($G9="","Monatsstunden fehlen",IF($H9="","Monatslohn fehlt","OK")))))</f>
        <v>OK</v>
      </c>
      <c r="J9" s="418" t="str">
        <f>IF($G9="","",IF(COUNTIFS($A:$A,$A9,$D:$D,$D9,$G:$G,$G9)&gt;1,"Doppelte Monatsstunden",""))</f>
        <v/>
      </c>
    </row>
    <row r="10" spans="1:15" ht="24" customHeight="1">
      <c r="A10" s="411" t="s">
        <v>290</v>
      </c>
      <c r="B10" s="394">
        <v>45778</v>
      </c>
      <c r="C10" s="394">
        <v>46142</v>
      </c>
      <c r="D10" s="395" t="s">
        <v>287</v>
      </c>
      <c r="E10" s="395" t="s">
        <v>2</v>
      </c>
      <c r="F10" s="395" t="s">
        <v>278</v>
      </c>
      <c r="G10" s="78">
        <v>129.75</v>
      </c>
      <c r="H10" s="79">
        <v>1515.75</v>
      </c>
      <c r="I10" s="396" t="str">
        <f>IF($A10="","",IF(OR($B10="",$C10="",$D10="",$E10="",$F10=""),"Stammdaten fehlen",IF(AND($G10="",$H10=""),"Werte fehlen",IF($G10="","Monatsstunden fehlen",IF($H10="","Monatslohn fehlt","OK")))))</f>
        <v>OK</v>
      </c>
      <c r="J10" s="418" t="str">
        <f>IF($G10="","",IF(COUNTIFS($A:$A,$A10,$D:$D,$D10,$G:$G,$G10)&gt;1,"Doppelte Monatsstunden",""))</f>
        <v/>
      </c>
    </row>
    <row r="11" spans="1:15" ht="24" customHeight="1">
      <c r="A11" s="411" t="s">
        <v>290</v>
      </c>
      <c r="B11" s="394">
        <v>45778</v>
      </c>
      <c r="C11" s="394">
        <v>46142</v>
      </c>
      <c r="D11" s="395" t="s">
        <v>287</v>
      </c>
      <c r="E11" s="395" t="s">
        <v>2</v>
      </c>
      <c r="F11" s="395" t="s">
        <v>278</v>
      </c>
      <c r="G11" s="78">
        <v>108.13</v>
      </c>
      <c r="H11" s="79">
        <v>1263.1300000000001</v>
      </c>
      <c r="I11" s="396" t="str">
        <f>IF($A11="","",IF(OR($B11="",$C11="",$D11="",$E11="",$F11=""),"Stammdaten fehlen",IF(AND($G11="",$H11=""),"Werte fehlen",IF($G11="","Monatsstunden fehlen",IF($H11="","Monatslohn fehlt","OK")))))</f>
        <v>OK</v>
      </c>
      <c r="J11" s="418" t="str">
        <f>IF($G11="","",IF(COUNTIFS($A:$A,$A11,$D:$D,$D11,$G:$G,$G11)&gt;1,"Doppelte Monatsstunden",""))</f>
        <v/>
      </c>
    </row>
    <row r="12" spans="1:15" ht="24" customHeight="1">
      <c r="A12" s="411" t="s">
        <v>290</v>
      </c>
      <c r="B12" s="394">
        <v>45778</v>
      </c>
      <c r="C12" s="394">
        <v>46142</v>
      </c>
      <c r="D12" s="395" t="s">
        <v>287</v>
      </c>
      <c r="E12" s="395" t="s">
        <v>2</v>
      </c>
      <c r="F12" s="395" t="s">
        <v>278</v>
      </c>
      <c r="G12" s="78">
        <v>103.8</v>
      </c>
      <c r="H12" s="79">
        <v>1212.5999999999999</v>
      </c>
      <c r="I12" s="396" t="str">
        <f>IF($A12="","",IF(OR($B12="",$C12="",$D12="",$E12="",$F12=""),"Stammdaten fehlen",IF(AND($G12="",$H12=""),"Werte fehlen",IF($G12="","Monatsstunden fehlen",IF($H12="","Monatslohn fehlt","OK")))))</f>
        <v>OK</v>
      </c>
      <c r="J12" s="418" t="str">
        <f>IF($G12="","",IF(COUNTIFS($A:$A,$A12,$D:$D,$D12,$G:$G,$G12)&gt;1,"Doppelte Monatsstunden",""))</f>
        <v/>
      </c>
    </row>
    <row r="13" spans="1:15" ht="24" customHeight="1">
      <c r="A13" s="411" t="s">
        <v>290</v>
      </c>
      <c r="B13" s="394">
        <v>45778</v>
      </c>
      <c r="C13" s="394">
        <v>46142</v>
      </c>
      <c r="D13" s="395" t="s">
        <v>287</v>
      </c>
      <c r="E13" s="395" t="s">
        <v>2</v>
      </c>
      <c r="F13" s="395" t="s">
        <v>278</v>
      </c>
      <c r="G13" s="78">
        <v>86.5</v>
      </c>
      <c r="H13" s="79">
        <v>1010.5</v>
      </c>
      <c r="I13" s="396" t="str">
        <f>IF($A13="","",IF(OR($B13="",$C13="",$D13="",$E13="",$F13=""),"Stammdaten fehlen",IF(AND($G13="",$H13=""),"Werte fehlen",IF($G13="","Monatsstunden fehlen",IF($H13="","Monatslohn fehlt","OK")))))</f>
        <v>OK</v>
      </c>
      <c r="J13" s="418" t="str">
        <f>IF($G13="","",IF(COUNTIFS($A:$A,$A13,$D:$D,$D13,$G:$G,$G13)&gt;1,"Doppelte Monatsstunden",""))</f>
        <v/>
      </c>
    </row>
    <row r="14" spans="1:15" ht="24" customHeight="1">
      <c r="A14" s="411" t="s">
        <v>290</v>
      </c>
      <c r="B14" s="394">
        <v>45778</v>
      </c>
      <c r="C14" s="394">
        <v>46142</v>
      </c>
      <c r="D14" s="395" t="s">
        <v>287</v>
      </c>
      <c r="E14" s="395" t="s">
        <v>2</v>
      </c>
      <c r="F14" s="395" t="s">
        <v>278</v>
      </c>
      <c r="G14" s="78">
        <v>69.2</v>
      </c>
      <c r="H14" s="79">
        <v>808.4</v>
      </c>
      <c r="I14" s="396" t="str">
        <f>IF($A14="","",IF(OR($B14="",$C14="",$D14="",$E14="",$F14=""),"Stammdaten fehlen",IF(AND($G14="",$H14=""),"Werte fehlen",IF($G14="","Monatsstunden fehlen",IF($H14="","Monatslohn fehlt","OK")))))</f>
        <v>OK</v>
      </c>
      <c r="J14" s="418" t="str">
        <f>IF($G14="","",IF(COUNTIFS($A:$A,$A14,$D:$D,$D14,$G:$G,$G14)&gt;1,"Doppelte Monatsstunden",""))</f>
        <v/>
      </c>
    </row>
    <row r="15" spans="1:15" ht="24" customHeight="1">
      <c r="A15" s="411" t="s">
        <v>290</v>
      </c>
      <c r="B15" s="394">
        <v>45778</v>
      </c>
      <c r="C15" s="394">
        <v>46142</v>
      </c>
      <c r="D15" s="395" t="s">
        <v>287</v>
      </c>
      <c r="E15" s="395" t="s">
        <v>2</v>
      </c>
      <c r="F15" s="395" t="s">
        <v>278</v>
      </c>
      <c r="G15" s="78">
        <v>51.9</v>
      </c>
      <c r="H15" s="79">
        <v>606.29999999999995</v>
      </c>
      <c r="I15" s="396" t="str">
        <f>IF($A15="","",IF(OR($B15="",$C15="",$D15="",$E15="",$F15=""),"Stammdaten fehlen",IF(AND($G15="",$H15=""),"Werte fehlen",IF($G15="","Monatsstunden fehlen",IF($H15="","Monatslohn fehlt","OK")))))</f>
        <v>OK</v>
      </c>
      <c r="J15" s="418" t="str">
        <f>IF($G15="","",IF(COUNTIFS($A:$A,$A15,$D:$D,$D15,$G:$G,$G15)&gt;1,"Doppelte Monatsstunden",""))</f>
        <v/>
      </c>
    </row>
    <row r="16" spans="1:15" ht="24" customHeight="1">
      <c r="A16" s="411" t="s">
        <v>290</v>
      </c>
      <c r="B16" s="394">
        <v>45778</v>
      </c>
      <c r="C16" s="394">
        <v>46142</v>
      </c>
      <c r="D16" s="395" t="s">
        <v>287</v>
      </c>
      <c r="E16" s="395" t="s">
        <v>2</v>
      </c>
      <c r="F16" s="395" t="s">
        <v>278</v>
      </c>
      <c r="G16" s="78">
        <v>47.58</v>
      </c>
      <c r="H16" s="79">
        <v>555.78</v>
      </c>
      <c r="I16" s="396" t="str">
        <f>IF($A16="","",IF(OR($B16="",$C16="",$D16="",$E16="",$F16=""),"Stammdaten fehlen",IF(AND($G16="",$H16=""),"Werte fehlen",IF($G16="","Monatsstunden fehlen",IF($H16="","Monatslohn fehlt","OK")))))</f>
        <v>OK</v>
      </c>
      <c r="J16" s="418" t="str">
        <f>IF($G16="","",IF(COUNTIFS($A:$A,$A16,$D:$D,$D16,$G:$G,$G16)&gt;1,"Doppelte Monatsstunden",""))</f>
        <v/>
      </c>
    </row>
    <row r="17" spans="1:10" ht="24" customHeight="1">
      <c r="A17" s="411" t="s">
        <v>290</v>
      </c>
      <c r="B17" s="394">
        <v>45778</v>
      </c>
      <c r="C17" s="394">
        <v>46142</v>
      </c>
      <c r="D17" s="395" t="s">
        <v>287</v>
      </c>
      <c r="E17" s="395" t="s">
        <v>2</v>
      </c>
      <c r="F17" s="395" t="s">
        <v>278</v>
      </c>
      <c r="G17" s="78">
        <v>43.25</v>
      </c>
      <c r="H17" s="79">
        <v>505.25</v>
      </c>
      <c r="I17" s="396" t="str">
        <f>IF($A17="","",IF(OR($B17="",$C17="",$D17="",$E17="",$F17=""),"Stammdaten fehlen",IF(AND($G17="",$H17=""),"Werte fehlen",IF($G17="","Monatsstunden fehlen",IF($H17="","Monatslohn fehlt","OK")))))</f>
        <v>OK</v>
      </c>
      <c r="J17" s="418" t="str">
        <f>IF($G17="","",IF(COUNTIFS($A:$A,$A17,$D:$D,$D17,$G:$G,$G17)&gt;1,"Doppelte Monatsstunden",""))</f>
        <v/>
      </c>
    </row>
    <row r="18" spans="1:10" ht="24" customHeight="1">
      <c r="A18" s="411" t="s">
        <v>290</v>
      </c>
      <c r="B18" s="394">
        <v>45778</v>
      </c>
      <c r="C18" s="394">
        <v>46142</v>
      </c>
      <c r="D18" s="395" t="s">
        <v>287</v>
      </c>
      <c r="E18" s="395" t="s">
        <v>2</v>
      </c>
      <c r="F18" s="395" t="s">
        <v>278</v>
      </c>
      <c r="G18" s="78">
        <v>34.6</v>
      </c>
      <c r="H18" s="79">
        <v>404.2</v>
      </c>
      <c r="I18" s="396" t="str">
        <f>IF($A18="","",IF(OR($B18="",$C18="",$D18="",$E18="",$F18=""),"Stammdaten fehlen",IF(AND($G18="",$H18=""),"Werte fehlen",IF($G18="","Monatsstunden fehlen",IF($H18="","Monatslohn fehlt","OK")))))</f>
        <v>OK</v>
      </c>
      <c r="J18" s="418" t="str">
        <f>IF($G18="","",IF(COUNTIFS($A:$A,$A18,$D:$D,$D18,$G:$G,$G18)&gt;1,"Doppelte Monatsstunden",""))</f>
        <v/>
      </c>
    </row>
    <row r="19" spans="1:10" ht="24" customHeight="1" thickBot="1">
      <c r="A19" s="411" t="s">
        <v>290</v>
      </c>
      <c r="B19" s="394">
        <v>45778</v>
      </c>
      <c r="C19" s="394">
        <v>46142</v>
      </c>
      <c r="D19" s="395" t="s">
        <v>287</v>
      </c>
      <c r="E19" s="395" t="s">
        <v>2</v>
      </c>
      <c r="F19" s="395" t="s">
        <v>278</v>
      </c>
      <c r="G19" s="78">
        <v>32.01</v>
      </c>
      <c r="H19" s="79">
        <v>373.89</v>
      </c>
      <c r="I19" s="396" t="str">
        <f>IF($A19="","",IF(OR($B19="",$C19="",$D19="",$E19="",$F19=""),"Stammdaten fehlen",IF(AND($G19="",$H19=""),"Werte fehlen",IF($G19="","Monatsstunden fehlen",IF($H19="","Monatslohn fehlt","OK")))))</f>
        <v>OK</v>
      </c>
      <c r="J19" s="418" t="str">
        <f>IF($G19="","",IF(COUNTIFS($A:$A,$A19,$D:$D,$D19,$G:$G,$G19)&gt;1,"Doppelte Monatsstunden",""))</f>
        <v/>
      </c>
    </row>
    <row r="20" spans="1:10" ht="24" customHeight="1">
      <c r="A20" s="410" t="s">
        <v>290</v>
      </c>
      <c r="B20" s="391">
        <v>45778</v>
      </c>
      <c r="C20" s="391">
        <v>46142</v>
      </c>
      <c r="D20" s="392" t="s">
        <v>3</v>
      </c>
      <c r="E20" s="392" t="s">
        <v>2</v>
      </c>
      <c r="F20" s="392" t="s">
        <v>279</v>
      </c>
      <c r="G20" s="76">
        <v>173</v>
      </c>
      <c r="H20" s="77">
        <v>2082</v>
      </c>
      <c r="I20" s="393" t="str">
        <f>IF($A20="","",IF(OR($B20="",$C20="",$D20="",$E20="",$F20=""),"Stammdaten fehlen",IF(AND($G20="",$H20=""),"Werte fehlen",IF($G20="","Monatsstunden fehlen",IF($H20="","Monatslohn fehlt","OK")))))</f>
        <v>OK</v>
      </c>
      <c r="J20" s="417" t="str">
        <f>IF($G20="","",IF(COUNTIFS($A:$A,$A20,$D:$D,$D20,$G:$G,$G20)&gt;1,"Doppelte Monatsstunden",""))</f>
        <v/>
      </c>
    </row>
    <row r="21" spans="1:10" ht="24" customHeight="1">
      <c r="A21" s="411" t="s">
        <v>290</v>
      </c>
      <c r="B21" s="394">
        <v>45778</v>
      </c>
      <c r="C21" s="394">
        <v>46142</v>
      </c>
      <c r="D21" s="395" t="s">
        <v>3</v>
      </c>
      <c r="E21" s="395" t="s">
        <v>2</v>
      </c>
      <c r="F21" s="395" t="s">
        <v>279</v>
      </c>
      <c r="G21" s="78">
        <v>151.38</v>
      </c>
      <c r="H21" s="79">
        <v>1821.75</v>
      </c>
      <c r="I21" s="396" t="str">
        <f>IF($A21="","",IF(OR($B21="",$C21="",$D21="",$E21="",$F21=""),"Stammdaten fehlen",IF(AND($G21="",$H21=""),"Werte fehlen",IF($G21="","Monatsstunden fehlen",IF($H21="","Monatslohn fehlt","OK")))))</f>
        <v>OK</v>
      </c>
      <c r="J21" s="418" t="str">
        <f>IF($G21="","",IF(COUNTIFS($A:$A,$A21,$D:$D,$D21,$G:$G,$G21)&gt;1,"Doppelte Monatsstunden",""))</f>
        <v/>
      </c>
    </row>
    <row r="22" spans="1:10" ht="24" customHeight="1">
      <c r="A22" s="411" t="s">
        <v>290</v>
      </c>
      <c r="B22" s="394">
        <v>45778</v>
      </c>
      <c r="C22" s="394">
        <v>46142</v>
      </c>
      <c r="D22" s="395" t="s">
        <v>3</v>
      </c>
      <c r="E22" s="395" t="s">
        <v>2</v>
      </c>
      <c r="F22" s="395" t="s">
        <v>279</v>
      </c>
      <c r="G22" s="78">
        <v>138.4</v>
      </c>
      <c r="H22" s="79">
        <v>1665.6</v>
      </c>
      <c r="I22" s="396" t="str">
        <f>IF($A22="","",IF(OR($B22="",$C22="",$D22="",$E22="",$F22=""),"Stammdaten fehlen",IF(AND($G22="",$H22=""),"Werte fehlen",IF($G22="","Monatsstunden fehlen",IF($H22="","Monatslohn fehlt","OK")))))</f>
        <v>OK</v>
      </c>
      <c r="J22" s="418" t="str">
        <f>IF($G22="","",IF(COUNTIFS($A:$A,$A22,$D:$D,$D22,$G:$G,$G22)&gt;1,"Doppelte Monatsstunden",""))</f>
        <v/>
      </c>
    </row>
    <row r="23" spans="1:10" ht="24" customHeight="1">
      <c r="A23" s="411" t="s">
        <v>290</v>
      </c>
      <c r="B23" s="394">
        <v>45778</v>
      </c>
      <c r="C23" s="394">
        <v>46142</v>
      </c>
      <c r="D23" s="395" t="s">
        <v>3</v>
      </c>
      <c r="E23" s="395" t="s">
        <v>2</v>
      </c>
      <c r="F23" s="395" t="s">
        <v>279</v>
      </c>
      <c r="G23" s="78">
        <v>129.75</v>
      </c>
      <c r="H23" s="79">
        <v>1561.5</v>
      </c>
      <c r="I23" s="396" t="str">
        <f>IF($A23="","",IF(OR($B23="",$C23="",$D23="",$E23="",$F23=""),"Stammdaten fehlen",IF(AND($G23="",$H23=""),"Werte fehlen",IF($G23="","Monatsstunden fehlen",IF($H23="","Monatslohn fehlt","OK")))))</f>
        <v>OK</v>
      </c>
      <c r="J23" s="418" t="str">
        <f>IF($G23="","",IF(COUNTIFS($A:$A,$A23,$D:$D,$D23,$G:$G,$G23)&gt;1,"Doppelte Monatsstunden",""))</f>
        <v/>
      </c>
    </row>
    <row r="24" spans="1:10" ht="24" customHeight="1">
      <c r="A24" s="411" t="s">
        <v>290</v>
      </c>
      <c r="B24" s="394">
        <v>45778</v>
      </c>
      <c r="C24" s="394">
        <v>46142</v>
      </c>
      <c r="D24" s="395" t="s">
        <v>3</v>
      </c>
      <c r="E24" s="395" t="s">
        <v>2</v>
      </c>
      <c r="F24" s="395" t="s">
        <v>279</v>
      </c>
      <c r="G24" s="78">
        <v>108.13</v>
      </c>
      <c r="H24" s="79">
        <v>1301.25</v>
      </c>
      <c r="I24" s="396" t="str">
        <f>IF($A24="","",IF(OR($B24="",$C24="",$D24="",$E24="",$F24=""),"Stammdaten fehlen",IF(AND($G24="",$H24=""),"Werte fehlen",IF($G24="","Monatsstunden fehlen",IF($H24="","Monatslohn fehlt","OK")))))</f>
        <v>OK</v>
      </c>
      <c r="J24" s="418" t="str">
        <f>IF($G24="","",IF(COUNTIFS($A:$A,$A24,$D:$D,$D24,$G:$G,$G24)&gt;1,"Doppelte Monatsstunden",""))</f>
        <v/>
      </c>
    </row>
    <row r="25" spans="1:10" ht="24" customHeight="1">
      <c r="A25" s="411" t="s">
        <v>290</v>
      </c>
      <c r="B25" s="394">
        <v>45778</v>
      </c>
      <c r="C25" s="394">
        <v>46142</v>
      </c>
      <c r="D25" s="395" t="s">
        <v>3</v>
      </c>
      <c r="E25" s="395" t="s">
        <v>2</v>
      </c>
      <c r="F25" s="395" t="s">
        <v>279</v>
      </c>
      <c r="G25" s="78">
        <v>103.8</v>
      </c>
      <c r="H25" s="79">
        <v>1249.2</v>
      </c>
      <c r="I25" s="396" t="str">
        <f>IF($A25="","",IF(OR($B25="",$C25="",$D25="",$E25="",$F25=""),"Stammdaten fehlen",IF(AND($G25="",$H25=""),"Werte fehlen",IF($G25="","Monatsstunden fehlen",IF($H25="","Monatslohn fehlt","OK")))))</f>
        <v>OK</v>
      </c>
      <c r="J25" s="418" t="str">
        <f>IF($G25="","",IF(COUNTIFS($A:$A,$A25,$D:$D,$D25,$G:$G,$G25)&gt;1,"Doppelte Monatsstunden",""))</f>
        <v/>
      </c>
    </row>
    <row r="26" spans="1:10" ht="24" customHeight="1">
      <c r="A26" s="411" t="s">
        <v>290</v>
      </c>
      <c r="B26" s="394">
        <v>45778</v>
      </c>
      <c r="C26" s="394">
        <v>46142</v>
      </c>
      <c r="D26" s="395" t="s">
        <v>3</v>
      </c>
      <c r="E26" s="395" t="s">
        <v>2</v>
      </c>
      <c r="F26" s="395" t="s">
        <v>279</v>
      </c>
      <c r="G26" s="78">
        <v>86.5</v>
      </c>
      <c r="H26" s="79">
        <v>1041.2</v>
      </c>
      <c r="I26" s="396" t="str">
        <f>IF($A26="","",IF(OR($B26="",$C26="",$D26="",$E26="",$F26=""),"Stammdaten fehlen",IF(AND($G26="",$H26=""),"Werte fehlen",IF($G26="","Monatsstunden fehlen",IF($H26="","Monatslohn fehlt","OK")))))</f>
        <v>OK</v>
      </c>
      <c r="J26" s="418" t="str">
        <f>IF($G26="","",IF(COUNTIFS($A:$A,$A26,$D:$D,$D26,$G:$G,$G26)&gt;1,"Doppelte Monatsstunden",""))</f>
        <v/>
      </c>
    </row>
    <row r="27" spans="1:10" ht="24" customHeight="1">
      <c r="A27" s="411" t="s">
        <v>290</v>
      </c>
      <c r="B27" s="394">
        <v>45778</v>
      </c>
      <c r="C27" s="394">
        <v>46142</v>
      </c>
      <c r="D27" s="395" t="s">
        <v>3</v>
      </c>
      <c r="E27" s="395" t="s">
        <v>2</v>
      </c>
      <c r="F27" s="395" t="s">
        <v>279</v>
      </c>
      <c r="G27" s="78">
        <v>69.2</v>
      </c>
      <c r="H27" s="79">
        <v>832.8</v>
      </c>
      <c r="I27" s="396" t="str">
        <f>IF($A27="","",IF(OR($B27="",$C27="",$D27="",$E27="",$F27=""),"Stammdaten fehlen",IF(AND($G27="",$H27=""),"Werte fehlen",IF($G27="","Monatsstunden fehlen",IF($H27="","Monatslohn fehlt","OK")))))</f>
        <v>OK</v>
      </c>
      <c r="J27" s="418" t="str">
        <f>IF($G27="","",IF(COUNTIFS($A:$A,$A27,$D:$D,$D27,$G:$G,$G27)&gt;1,"Doppelte Monatsstunden",""))</f>
        <v/>
      </c>
    </row>
    <row r="28" spans="1:10" ht="24" customHeight="1">
      <c r="A28" s="411" t="s">
        <v>290</v>
      </c>
      <c r="B28" s="394">
        <v>45778</v>
      </c>
      <c r="C28" s="394">
        <v>46142</v>
      </c>
      <c r="D28" s="395" t="s">
        <v>3</v>
      </c>
      <c r="E28" s="395" t="s">
        <v>2</v>
      </c>
      <c r="F28" s="395" t="s">
        <v>279</v>
      </c>
      <c r="G28" s="78">
        <v>51.9</v>
      </c>
      <c r="H28" s="79">
        <v>624.6</v>
      </c>
      <c r="I28" s="396" t="str">
        <f>IF($A28="","",IF(OR($B28="",$C28="",$D28="",$E28="",$F28=""),"Stammdaten fehlen",IF(AND($G28="",$H28=""),"Werte fehlen",IF($G28="","Monatsstunden fehlen",IF($H28="","Monatslohn fehlt","OK")))))</f>
        <v>OK</v>
      </c>
      <c r="J28" s="418" t="str">
        <f>IF($G28="","",IF(COUNTIFS($A:$A,$A28,$D:$D,$D28,$G:$G,$G28)&gt;1,"Doppelte Monatsstunden",""))</f>
        <v/>
      </c>
    </row>
    <row r="29" spans="1:10" ht="24" customHeight="1">
      <c r="A29" s="411" t="s">
        <v>290</v>
      </c>
      <c r="B29" s="394">
        <v>45778</v>
      </c>
      <c r="C29" s="394">
        <v>46142</v>
      </c>
      <c r="D29" s="395" t="s">
        <v>3</v>
      </c>
      <c r="E29" s="395" t="s">
        <v>2</v>
      </c>
      <c r="F29" s="395" t="s">
        <v>279</v>
      </c>
      <c r="G29" s="78">
        <v>47.58</v>
      </c>
      <c r="H29" s="79">
        <v>575.54999999999995</v>
      </c>
      <c r="I29" s="396" t="str">
        <f>IF($A29="","",IF(OR($B29="",$C29="",$D29="",$E29="",$F29=""),"Stammdaten fehlen",IF(AND($G29="",$H29=""),"Werte fehlen",IF($G29="","Monatsstunden fehlen",IF($H29="","Monatslohn fehlt","OK")))))</f>
        <v>OK</v>
      </c>
      <c r="J29" s="418" t="str">
        <f>IF($G29="","",IF(COUNTIFS($A:$A,$A29,$D:$D,$D29,$G:$G,$G29)&gt;1,"Doppelte Monatsstunden",""))</f>
        <v/>
      </c>
    </row>
    <row r="30" spans="1:10" ht="24" customHeight="1">
      <c r="A30" s="411" t="s">
        <v>290</v>
      </c>
      <c r="B30" s="394">
        <v>45778</v>
      </c>
      <c r="C30" s="394">
        <v>46142</v>
      </c>
      <c r="D30" s="395" t="s">
        <v>3</v>
      </c>
      <c r="E30" s="395" t="s">
        <v>2</v>
      </c>
      <c r="F30" s="395" t="s">
        <v>279</v>
      </c>
      <c r="G30" s="78">
        <v>43.25</v>
      </c>
      <c r="H30" s="79">
        <v>520.5</v>
      </c>
      <c r="I30" s="396" t="str">
        <f>IF($A30="","",IF(OR($B30="",$C30="",$D30="",$E30="",$F30=""),"Stammdaten fehlen",IF(AND($G30="",$H30=""),"Werte fehlen",IF($G30="","Monatsstunden fehlen",IF($H30="","Monatslohn fehlt","OK")))))</f>
        <v>OK</v>
      </c>
      <c r="J30" s="418" t="str">
        <f>IF($G30="","",IF(COUNTIFS($A:$A,$A30,$D:$D,$D30,$G:$G,$G30)&gt;1,"Doppelte Monatsstunden",""))</f>
        <v/>
      </c>
    </row>
    <row r="31" spans="1:10" ht="24" customHeight="1">
      <c r="A31" s="411" t="s">
        <v>290</v>
      </c>
      <c r="B31" s="394">
        <v>45778</v>
      </c>
      <c r="C31" s="394">
        <v>46142</v>
      </c>
      <c r="D31" s="395" t="s">
        <v>3</v>
      </c>
      <c r="E31" s="395" t="s">
        <v>2</v>
      </c>
      <c r="F31" s="395" t="s">
        <v>279</v>
      </c>
      <c r="G31" s="78">
        <v>34.6</v>
      </c>
      <c r="H31" s="79">
        <v>416.4</v>
      </c>
      <c r="I31" s="396" t="str">
        <f>IF($A31="","",IF(OR($B31="",$C31="",$D31="",$E31="",$F31=""),"Stammdaten fehlen",IF(AND($G31="",$H31=""),"Werte fehlen",IF($G31="","Monatsstunden fehlen",IF($H31="","Monatslohn fehlt","OK")))))</f>
        <v>OK</v>
      </c>
      <c r="J31" s="418" t="str">
        <f>IF($G31="","",IF(COUNTIFS($A:$A,$A31,$D:$D,$D31,$G:$G,$G31)&gt;1,"Doppelte Monatsstunden",""))</f>
        <v/>
      </c>
    </row>
    <row r="32" spans="1:10" ht="24" customHeight="1" thickBot="1">
      <c r="A32" s="411" t="s">
        <v>290</v>
      </c>
      <c r="B32" s="394">
        <v>45778</v>
      </c>
      <c r="C32" s="394">
        <v>46142</v>
      </c>
      <c r="D32" s="395" t="s">
        <v>3</v>
      </c>
      <c r="E32" s="395" t="s">
        <v>2</v>
      </c>
      <c r="F32" s="395" t="s">
        <v>279</v>
      </c>
      <c r="G32" s="78">
        <v>32.01</v>
      </c>
      <c r="H32" s="79">
        <v>385.17</v>
      </c>
      <c r="I32" s="396" t="str">
        <f>IF($A32="","",IF(OR($B32="",$C32="",$D32="",$E32="",$F32=""),"Stammdaten fehlen",IF(AND($G32="",$H32=""),"Werte fehlen",IF($G32="","Monatsstunden fehlen",IF($H32="","Monatslohn fehlt","OK")))))</f>
        <v>OK</v>
      </c>
      <c r="J32" s="418" t="str">
        <f>IF($G32="","",IF(COUNTIFS($A:$A,$A32,$D:$D,$D32,$G:$G,$G32)&gt;1,"Doppelte Monatsstunden",""))</f>
        <v/>
      </c>
    </row>
    <row r="33" spans="1:10" ht="24" customHeight="1">
      <c r="A33" s="410" t="s">
        <v>290</v>
      </c>
      <c r="B33" s="391">
        <v>45778</v>
      </c>
      <c r="C33" s="391">
        <v>46142</v>
      </c>
      <c r="D33" s="392" t="s">
        <v>4</v>
      </c>
      <c r="E33" s="392" t="s">
        <v>2</v>
      </c>
      <c r="F33" s="392" t="s">
        <v>280</v>
      </c>
      <c r="G33" s="76">
        <v>173</v>
      </c>
      <c r="H33" s="77">
        <v>2123</v>
      </c>
      <c r="I33" s="393" t="str">
        <f>IF($A33="","",IF(OR($B33="",$C33="",$D33="",$E33="",$F33=""),"Stammdaten fehlen",IF(AND($G33="",$H33=""),"Werte fehlen",IF($G33="","Monatsstunden fehlen",IF($H33="","Monatslohn fehlt","OK")))))</f>
        <v>OK</v>
      </c>
      <c r="J33" s="417" t="str">
        <f>IF($G33="","",IF(COUNTIFS($A:$A,$A33,$D:$D,$D33,$G:$G,$G33)&gt;1,"Doppelte Monatsstunden",""))</f>
        <v/>
      </c>
    </row>
    <row r="34" spans="1:10" ht="24" customHeight="1">
      <c r="A34" s="411" t="s">
        <v>290</v>
      </c>
      <c r="B34" s="394">
        <v>45778</v>
      </c>
      <c r="C34" s="394">
        <v>46142</v>
      </c>
      <c r="D34" s="395" t="s">
        <v>4</v>
      </c>
      <c r="E34" s="395" t="s">
        <v>2</v>
      </c>
      <c r="F34" s="395" t="s">
        <v>280</v>
      </c>
      <c r="G34" s="78">
        <v>151.38</v>
      </c>
      <c r="H34" s="79">
        <v>1857.63</v>
      </c>
      <c r="I34" s="396" t="str">
        <f>IF($A34="","",IF(OR($B34="",$C34="",$D34="",$E34="",$F34=""),"Stammdaten fehlen",IF(AND($G34="",$H34=""),"Werte fehlen",IF($G34="","Monatsstunden fehlen",IF($H34="","Monatslohn fehlt","OK")))))</f>
        <v>OK</v>
      </c>
      <c r="J34" s="418" t="str">
        <f>IF($G34="","",IF(COUNTIFS($A:$A,$A34,$D:$D,$D34,$G:$G,$G34)&gt;1,"Doppelte Monatsstunden",""))</f>
        <v/>
      </c>
    </row>
    <row r="35" spans="1:10" ht="24" customHeight="1">
      <c r="A35" s="411" t="s">
        <v>290</v>
      </c>
      <c r="B35" s="394">
        <v>45778</v>
      </c>
      <c r="C35" s="394">
        <v>46142</v>
      </c>
      <c r="D35" s="395" t="s">
        <v>4</v>
      </c>
      <c r="E35" s="395" t="s">
        <v>2</v>
      </c>
      <c r="F35" s="395" t="s">
        <v>280</v>
      </c>
      <c r="G35" s="78">
        <v>138.4</v>
      </c>
      <c r="H35" s="79">
        <v>1698.4</v>
      </c>
      <c r="I35" s="396" t="str">
        <f>IF($A35="","",IF(OR($B35="",$C35="",$D35="",$E35="",$F35=""),"Stammdaten fehlen",IF(AND($G35="",$H35=""),"Werte fehlen",IF($G35="","Monatsstunden fehlen",IF($H35="","Monatslohn fehlt","OK")))))</f>
        <v>OK</v>
      </c>
      <c r="J35" s="418" t="str">
        <f>IF($G35="","",IF(COUNTIFS($A:$A,$A35,$D:$D,$D35,$G:$G,$G35)&gt;1,"Doppelte Monatsstunden",""))</f>
        <v/>
      </c>
    </row>
    <row r="36" spans="1:10" ht="24" customHeight="1">
      <c r="A36" s="411" t="s">
        <v>290</v>
      </c>
      <c r="B36" s="394">
        <v>45778</v>
      </c>
      <c r="C36" s="394">
        <v>46142</v>
      </c>
      <c r="D36" s="395" t="s">
        <v>4</v>
      </c>
      <c r="E36" s="395" t="s">
        <v>2</v>
      </c>
      <c r="F36" s="395" t="s">
        <v>280</v>
      </c>
      <c r="G36" s="78">
        <v>129.75</v>
      </c>
      <c r="H36" s="79">
        <v>1592.25</v>
      </c>
      <c r="I36" s="396" t="str">
        <f>IF($A36="","",IF(OR($B36="",$C36="",$D36="",$E36="",$F36=""),"Stammdaten fehlen",IF(AND($G36="",$H36=""),"Werte fehlen",IF($G36="","Monatsstunden fehlen",IF($H36="","Monatslohn fehlt","OK")))))</f>
        <v>OK</v>
      </c>
      <c r="J36" s="418" t="str">
        <f>IF($G36="","",IF(COUNTIFS($A:$A,$A36,$D:$D,$D36,$G:$G,$G36)&gt;1,"Doppelte Monatsstunden",""))</f>
        <v/>
      </c>
    </row>
    <row r="37" spans="1:10" ht="24" customHeight="1">
      <c r="A37" s="411" t="s">
        <v>290</v>
      </c>
      <c r="B37" s="394">
        <v>45778</v>
      </c>
      <c r="C37" s="394">
        <v>46142</v>
      </c>
      <c r="D37" s="395" t="s">
        <v>4</v>
      </c>
      <c r="E37" s="395" t="s">
        <v>2</v>
      </c>
      <c r="F37" s="395" t="s">
        <v>280</v>
      </c>
      <c r="G37" s="78">
        <v>108.13</v>
      </c>
      <c r="H37" s="79">
        <v>1326.88</v>
      </c>
      <c r="I37" s="396" t="str">
        <f>IF($A37="","",IF(OR($B37="",$C37="",$D37="",$E37="",$F37=""),"Stammdaten fehlen",IF(AND($G37="",$H37=""),"Werte fehlen",IF($G37="","Monatsstunden fehlen",IF($H37="","Monatslohn fehlt","OK")))))</f>
        <v>OK</v>
      </c>
      <c r="J37" s="418" t="str">
        <f>IF($G37="","",IF(COUNTIFS($A:$A,$A37,$D:$D,$D37,$G:$G,$G37)&gt;1,"Doppelte Monatsstunden",""))</f>
        <v/>
      </c>
    </row>
    <row r="38" spans="1:10" ht="24" customHeight="1">
      <c r="A38" s="411" t="s">
        <v>290</v>
      </c>
      <c r="B38" s="394">
        <v>45778</v>
      </c>
      <c r="C38" s="394">
        <v>46142</v>
      </c>
      <c r="D38" s="395" t="s">
        <v>4</v>
      </c>
      <c r="E38" s="395" t="s">
        <v>2</v>
      </c>
      <c r="F38" s="395" t="s">
        <v>280</v>
      </c>
      <c r="G38" s="78">
        <v>103.8</v>
      </c>
      <c r="H38" s="79">
        <v>1273.8</v>
      </c>
      <c r="I38" s="396" t="str">
        <f>IF($A38="","",IF(OR($B38="",$C38="",$D38="",$E38="",$F38=""),"Stammdaten fehlen",IF(AND($G38="",$H38=""),"Werte fehlen",IF($G38="","Monatsstunden fehlen",IF($H38="","Monatslohn fehlt","OK")))))</f>
        <v>OK</v>
      </c>
      <c r="J38" s="418" t="str">
        <f>IF($G38="","",IF(COUNTIFS($A:$A,$A38,$D:$D,$D38,$G:$G,$G38)&gt;1,"Doppelte Monatsstunden",""))</f>
        <v/>
      </c>
    </row>
    <row r="39" spans="1:10" ht="24" customHeight="1">
      <c r="A39" s="411" t="s">
        <v>290</v>
      </c>
      <c r="B39" s="394">
        <v>45778</v>
      </c>
      <c r="C39" s="394">
        <v>46142</v>
      </c>
      <c r="D39" s="395" t="s">
        <v>4</v>
      </c>
      <c r="E39" s="395" t="s">
        <v>2</v>
      </c>
      <c r="F39" s="395" t="s">
        <v>280</v>
      </c>
      <c r="G39" s="78">
        <v>86.5</v>
      </c>
      <c r="H39" s="79">
        <v>1061.5</v>
      </c>
      <c r="I39" s="396" t="str">
        <f>IF($A39="","",IF(OR($B39="",$C39="",$D39="",$E39="",$F39=""),"Stammdaten fehlen",IF(AND($G39="",$H39=""),"Werte fehlen",IF($G39="","Monatsstunden fehlen",IF($H39="","Monatslohn fehlt","OK")))))</f>
        <v>OK</v>
      </c>
      <c r="J39" s="418" t="str">
        <f>IF($G39="","",IF(COUNTIFS($A:$A,$A39,$D:$D,$D39,$G:$G,$G39)&gt;1,"Doppelte Monatsstunden",""))</f>
        <v/>
      </c>
    </row>
    <row r="40" spans="1:10" ht="24" customHeight="1">
      <c r="A40" s="411" t="s">
        <v>290</v>
      </c>
      <c r="B40" s="394">
        <v>45778</v>
      </c>
      <c r="C40" s="394">
        <v>46142</v>
      </c>
      <c r="D40" s="395" t="s">
        <v>4</v>
      </c>
      <c r="E40" s="395" t="s">
        <v>2</v>
      </c>
      <c r="F40" s="395" t="s">
        <v>280</v>
      </c>
      <c r="G40" s="78">
        <v>69.2</v>
      </c>
      <c r="H40" s="79">
        <v>849.2</v>
      </c>
      <c r="I40" s="396" t="str">
        <f>IF($A40="","",IF(OR($B40="",$C40="",$D40="",$E40="",$F40=""),"Stammdaten fehlen",IF(AND($G40="",$H40=""),"Werte fehlen",IF($G40="","Monatsstunden fehlen",IF($H40="","Monatslohn fehlt","OK")))))</f>
        <v>OK</v>
      </c>
      <c r="J40" s="418" t="str">
        <f>IF($G40="","",IF(COUNTIFS($A:$A,$A40,$D:$D,$D40,$G:$G,$G40)&gt;1,"Doppelte Monatsstunden",""))</f>
        <v/>
      </c>
    </row>
    <row r="41" spans="1:10" ht="24" customHeight="1">
      <c r="A41" s="411" t="s">
        <v>290</v>
      </c>
      <c r="B41" s="394">
        <v>45778</v>
      </c>
      <c r="C41" s="394">
        <v>46142</v>
      </c>
      <c r="D41" s="395" t="s">
        <v>4</v>
      </c>
      <c r="E41" s="395" t="s">
        <v>2</v>
      </c>
      <c r="F41" s="395" t="s">
        <v>280</v>
      </c>
      <c r="G41" s="78">
        <v>51.9</v>
      </c>
      <c r="H41" s="79">
        <v>636.9</v>
      </c>
      <c r="I41" s="396" t="str">
        <f>IF($A41="","",IF(OR($B41="",$C41="",$D41="",$E41="",$F41=""),"Stammdaten fehlen",IF(AND($G41="",$H41=""),"Werte fehlen",IF($G41="","Monatsstunden fehlen",IF($H41="","Monatslohn fehlt","OK")))))</f>
        <v>OK</v>
      </c>
      <c r="J41" s="418" t="str">
        <f>IF($G41="","",IF(COUNTIFS($A:$A,$A41,$D:$D,$D41,$G:$G,$G41)&gt;1,"Doppelte Monatsstunden",""))</f>
        <v/>
      </c>
    </row>
    <row r="42" spans="1:10" ht="24" customHeight="1">
      <c r="A42" s="411" t="s">
        <v>290</v>
      </c>
      <c r="B42" s="394">
        <v>45778</v>
      </c>
      <c r="C42" s="394">
        <v>46142</v>
      </c>
      <c r="D42" s="395" t="s">
        <v>4</v>
      </c>
      <c r="E42" s="395" t="s">
        <v>2</v>
      </c>
      <c r="F42" s="395" t="s">
        <v>280</v>
      </c>
      <c r="G42" s="78">
        <v>47.58</v>
      </c>
      <c r="H42" s="79">
        <v>583.83000000000004</v>
      </c>
      <c r="I42" s="396" t="str">
        <f>IF($A42="","",IF(OR($B42="",$C42="",$D42="",$E42="",$F42=""),"Stammdaten fehlen",IF(AND($G42="",$H42=""),"Werte fehlen",IF($G42="","Monatsstunden fehlen",IF($H42="","Monatslohn fehlt","OK")))))</f>
        <v>OK</v>
      </c>
      <c r="J42" s="418" t="str">
        <f>IF($G42="","",IF(COUNTIFS($A:$A,$A42,$D:$D,$D42,$G:$G,$G42)&gt;1,"Doppelte Monatsstunden",""))</f>
        <v/>
      </c>
    </row>
    <row r="43" spans="1:10" ht="24" customHeight="1">
      <c r="A43" s="411" t="s">
        <v>290</v>
      </c>
      <c r="B43" s="394">
        <v>45778</v>
      </c>
      <c r="C43" s="394">
        <v>46142</v>
      </c>
      <c r="D43" s="395" t="s">
        <v>4</v>
      </c>
      <c r="E43" s="395" t="s">
        <v>2</v>
      </c>
      <c r="F43" s="395" t="s">
        <v>280</v>
      </c>
      <c r="G43" s="78">
        <v>43.25</v>
      </c>
      <c r="H43" s="79">
        <v>530.75</v>
      </c>
      <c r="I43" s="396" t="str">
        <f>IF($A43="","",IF(OR($B43="",$C43="",$D43="",$E43="",$F43=""),"Stammdaten fehlen",IF(AND($G43="",$H43=""),"Werte fehlen",IF($G43="","Monatsstunden fehlen",IF($H43="","Monatslohn fehlt","OK")))))</f>
        <v>OK</v>
      </c>
      <c r="J43" s="418" t="str">
        <f>IF($G43="","",IF(COUNTIFS($A:$A,$A43,$D:$D,$D43,$G:$G,$G43)&gt;1,"Doppelte Monatsstunden",""))</f>
        <v/>
      </c>
    </row>
    <row r="44" spans="1:10" ht="24" customHeight="1">
      <c r="A44" s="411" t="s">
        <v>290</v>
      </c>
      <c r="B44" s="394">
        <v>45778</v>
      </c>
      <c r="C44" s="394">
        <v>46142</v>
      </c>
      <c r="D44" s="395" t="s">
        <v>4</v>
      </c>
      <c r="E44" s="395" t="s">
        <v>2</v>
      </c>
      <c r="F44" s="395" t="s">
        <v>280</v>
      </c>
      <c r="G44" s="78">
        <v>34.6</v>
      </c>
      <c r="H44" s="79">
        <v>424.6</v>
      </c>
      <c r="I44" s="396" t="str">
        <f>IF($A44="","",IF(OR($B44="",$C44="",$D44="",$E44="",$F44=""),"Stammdaten fehlen",IF(AND($G44="",$H44=""),"Werte fehlen",IF($G44="","Monatsstunden fehlen",IF($H44="","Monatslohn fehlt","OK")))))</f>
        <v>OK</v>
      </c>
      <c r="J44" s="418" t="str">
        <f>IF($G44="","",IF(COUNTIFS($A:$A,$A44,$D:$D,$D44,$G:$G,$G44)&gt;1,"Doppelte Monatsstunden",""))</f>
        <v/>
      </c>
    </row>
    <row r="45" spans="1:10" ht="24" customHeight="1" thickBot="1">
      <c r="A45" s="411" t="s">
        <v>290</v>
      </c>
      <c r="B45" s="394">
        <v>45778</v>
      </c>
      <c r="C45" s="394">
        <v>46142</v>
      </c>
      <c r="D45" s="395" t="s">
        <v>4</v>
      </c>
      <c r="E45" s="395" t="s">
        <v>2</v>
      </c>
      <c r="F45" s="395" t="s">
        <v>280</v>
      </c>
      <c r="G45" s="78">
        <v>32.01</v>
      </c>
      <c r="H45" s="79">
        <v>392.76</v>
      </c>
      <c r="I45" s="396" t="str">
        <f>IF($A45="","",IF(OR($B45="",$C45="",$D45="",$E45="",$F45=""),"Stammdaten fehlen",IF(AND($G45="",$H45=""),"Werte fehlen",IF($G45="","Monatsstunden fehlen",IF($H45="","Monatslohn fehlt","OK")))))</f>
        <v>OK</v>
      </c>
      <c r="J45" s="418" t="str">
        <f>IF($G45="","",IF(COUNTIFS($A:$A,$A45,$D:$D,$D45,$G:$G,$G45)&gt;1,"Doppelte Monatsstunden",""))</f>
        <v/>
      </c>
    </row>
    <row r="46" spans="1:10" ht="24" customHeight="1">
      <c r="A46" s="410" t="s">
        <v>290</v>
      </c>
      <c r="B46" s="391">
        <v>45778</v>
      </c>
      <c r="C46" s="391">
        <v>46142</v>
      </c>
      <c r="D46" s="392" t="s">
        <v>5</v>
      </c>
      <c r="E46" s="392" t="s">
        <v>2</v>
      </c>
      <c r="F46" s="392" t="s">
        <v>281</v>
      </c>
      <c r="G46" s="76">
        <v>173</v>
      </c>
      <c r="H46" s="77">
        <v>2183</v>
      </c>
      <c r="I46" s="393" t="str">
        <f>IF($A46="","",IF(OR($B46="",$C46="",$D46="",$E46="",$F46=""),"Stammdaten fehlen",IF(AND($G46="",$H46=""),"Werte fehlen",IF($G46="","Monatsstunden fehlen",IF($H46="","Monatslohn fehlt","OK")))))</f>
        <v>OK</v>
      </c>
      <c r="J46" s="417" t="str">
        <f>IF($G46="","",IF(COUNTIFS($A:$A,$A46,$D:$D,$D46,$G:$G,$G46)&gt;1,"Doppelte Monatsstunden",""))</f>
        <v/>
      </c>
    </row>
    <row r="47" spans="1:10" ht="24" customHeight="1">
      <c r="A47" s="411" t="s">
        <v>290</v>
      </c>
      <c r="B47" s="394">
        <v>45778</v>
      </c>
      <c r="C47" s="394">
        <v>46142</v>
      </c>
      <c r="D47" s="395" t="s">
        <v>5</v>
      </c>
      <c r="E47" s="395" t="s">
        <v>2</v>
      </c>
      <c r="F47" s="395" t="s">
        <v>281</v>
      </c>
      <c r="G47" s="78">
        <v>151.38</v>
      </c>
      <c r="H47" s="79">
        <v>1910.13</v>
      </c>
      <c r="I47" s="396" t="str">
        <f>IF($A47="","",IF(OR($B47="",$C47="",$D47="",$E47="",$F47=""),"Stammdaten fehlen",IF(AND($G47="",$H47=""),"Werte fehlen",IF($G47="","Monatsstunden fehlen",IF($H47="","Monatslohn fehlt","OK")))))</f>
        <v>OK</v>
      </c>
      <c r="J47" s="418" t="str">
        <f>IF($G47="","",IF(COUNTIFS($A:$A,$A47,$D:$D,$D47,$G:$G,$G47)&gt;1,"Doppelte Monatsstunden",""))</f>
        <v/>
      </c>
    </row>
    <row r="48" spans="1:10" ht="24" customHeight="1">
      <c r="A48" s="411" t="s">
        <v>290</v>
      </c>
      <c r="B48" s="394">
        <v>45778</v>
      </c>
      <c r="C48" s="394">
        <v>46142</v>
      </c>
      <c r="D48" s="395" t="s">
        <v>5</v>
      </c>
      <c r="E48" s="395" t="s">
        <v>2</v>
      </c>
      <c r="F48" s="395" t="s">
        <v>281</v>
      </c>
      <c r="G48" s="78">
        <v>138.4</v>
      </c>
      <c r="H48" s="79">
        <v>1746.4</v>
      </c>
      <c r="I48" s="396" t="str">
        <f>IF($A48="","",IF(OR($B48="",$C48="",$D48="",$E48="",$F48=""),"Stammdaten fehlen",IF(AND($G48="",$H48=""),"Werte fehlen",IF($G48="","Monatsstunden fehlen",IF($H48="","Monatslohn fehlt","OK")))))</f>
        <v>OK</v>
      </c>
      <c r="J48" s="418" t="str">
        <f>IF($G48="","",IF(COUNTIFS($A:$A,$A48,$D:$D,$D48,$G:$G,$G48)&gt;1,"Doppelte Monatsstunden",""))</f>
        <v/>
      </c>
    </row>
    <row r="49" spans="1:10" ht="24" customHeight="1">
      <c r="A49" s="411" t="s">
        <v>290</v>
      </c>
      <c r="B49" s="394">
        <v>45778</v>
      </c>
      <c r="C49" s="394">
        <v>46142</v>
      </c>
      <c r="D49" s="395" t="s">
        <v>5</v>
      </c>
      <c r="E49" s="395" t="s">
        <v>2</v>
      </c>
      <c r="F49" s="395" t="s">
        <v>281</v>
      </c>
      <c r="G49" s="78">
        <v>129.75</v>
      </c>
      <c r="H49" s="79">
        <v>1637.25</v>
      </c>
      <c r="I49" s="396" t="str">
        <f>IF($A49="","",IF(OR($B49="",$C49="",$D49="",$E49="",$F49=""),"Stammdaten fehlen",IF(AND($G49="",$H49=""),"Werte fehlen",IF($G49="","Monatsstunden fehlen",IF($H49="","Monatslohn fehlt","OK")))))</f>
        <v>OK</v>
      </c>
      <c r="J49" s="418" t="str">
        <f>IF($G49="","",IF(COUNTIFS($A:$A,$A49,$D:$D,$D49,$G:$G,$G49)&gt;1,"Doppelte Monatsstunden",""))</f>
        <v/>
      </c>
    </row>
    <row r="50" spans="1:10" ht="24" customHeight="1">
      <c r="A50" s="411" t="s">
        <v>290</v>
      </c>
      <c r="B50" s="394">
        <v>45778</v>
      </c>
      <c r="C50" s="394">
        <v>46142</v>
      </c>
      <c r="D50" s="395" t="s">
        <v>5</v>
      </c>
      <c r="E50" s="395" t="s">
        <v>2</v>
      </c>
      <c r="F50" s="395" t="s">
        <v>281</v>
      </c>
      <c r="G50" s="78">
        <v>108.13</v>
      </c>
      <c r="H50" s="79">
        <v>1364.38</v>
      </c>
      <c r="I50" s="396" t="str">
        <f>IF($A50="","",IF(OR($B50="",$C50="",$D50="",$E50="",$F50=""),"Stammdaten fehlen",IF(AND($G50="",$H50=""),"Werte fehlen",IF($G50="","Monatsstunden fehlen",IF($H50="","Monatslohn fehlt","OK")))))</f>
        <v>OK</v>
      </c>
      <c r="J50" s="418" t="str">
        <f>IF($G50="","",IF(COUNTIFS($A:$A,$A50,$D:$D,$D50,$G:$G,$G50)&gt;1,"Doppelte Monatsstunden",""))</f>
        <v/>
      </c>
    </row>
    <row r="51" spans="1:10" ht="24" customHeight="1">
      <c r="A51" s="411" t="s">
        <v>290</v>
      </c>
      <c r="B51" s="394">
        <v>45778</v>
      </c>
      <c r="C51" s="394">
        <v>46142</v>
      </c>
      <c r="D51" s="395" t="s">
        <v>5</v>
      </c>
      <c r="E51" s="395" t="s">
        <v>2</v>
      </c>
      <c r="F51" s="395" t="s">
        <v>281</v>
      </c>
      <c r="G51" s="78">
        <v>103.8</v>
      </c>
      <c r="H51" s="79">
        <v>1309.8</v>
      </c>
      <c r="I51" s="396" t="str">
        <f>IF($A51="","",IF(OR($B51="",$C51="",$D51="",$E51="",$F51=""),"Stammdaten fehlen",IF(AND($G51="",$H51=""),"Werte fehlen",IF($G51="","Monatsstunden fehlen",IF($H51="","Monatslohn fehlt","OK")))))</f>
        <v>OK</v>
      </c>
      <c r="J51" s="418" t="str">
        <f>IF($G51="","",IF(COUNTIFS($A:$A,$A51,$D:$D,$D51,$G:$G,$G51)&gt;1,"Doppelte Monatsstunden",""))</f>
        <v/>
      </c>
    </row>
    <row r="52" spans="1:10" ht="24" customHeight="1">
      <c r="A52" s="411" t="s">
        <v>290</v>
      </c>
      <c r="B52" s="394">
        <v>45778</v>
      </c>
      <c r="C52" s="394">
        <v>46142</v>
      </c>
      <c r="D52" s="395" t="s">
        <v>5</v>
      </c>
      <c r="E52" s="395" t="s">
        <v>2</v>
      </c>
      <c r="F52" s="395" t="s">
        <v>281</v>
      </c>
      <c r="G52" s="78">
        <v>86.5</v>
      </c>
      <c r="H52" s="79">
        <v>1091.5</v>
      </c>
      <c r="I52" s="396" t="str">
        <f>IF($A52="","",IF(OR($B52="",$C52="",$D52="",$E52="",$F52=""),"Stammdaten fehlen",IF(AND($G52="",$H52=""),"Werte fehlen",IF($G52="","Monatsstunden fehlen",IF($H52="","Monatslohn fehlt","OK")))))</f>
        <v>OK</v>
      </c>
      <c r="J52" s="418" t="str">
        <f>IF($G52="","",IF(COUNTIFS($A:$A,$A52,$D:$D,$D52,$G:$G,$G52)&gt;1,"Doppelte Monatsstunden",""))</f>
        <v/>
      </c>
    </row>
    <row r="53" spans="1:10" ht="24" customHeight="1">
      <c r="A53" s="411" t="s">
        <v>290</v>
      </c>
      <c r="B53" s="394">
        <v>45778</v>
      </c>
      <c r="C53" s="394">
        <v>46142</v>
      </c>
      <c r="D53" s="395" t="s">
        <v>5</v>
      </c>
      <c r="E53" s="395" t="s">
        <v>2</v>
      </c>
      <c r="F53" s="395" t="s">
        <v>281</v>
      </c>
      <c r="G53" s="78">
        <v>69.2</v>
      </c>
      <c r="H53" s="79">
        <v>873.2</v>
      </c>
      <c r="I53" s="396" t="str">
        <f>IF($A53="","",IF(OR($B53="",$C53="",$D53="",$E53="",$F53=""),"Stammdaten fehlen",IF(AND($G53="",$H53=""),"Werte fehlen",IF($G53="","Monatsstunden fehlen",IF($H53="","Monatslohn fehlt","OK")))))</f>
        <v>OK</v>
      </c>
      <c r="J53" s="418" t="str">
        <f>IF($G53="","",IF(COUNTIFS($A:$A,$A53,$D:$D,$D53,$G:$G,$G53)&gt;1,"Doppelte Monatsstunden",""))</f>
        <v/>
      </c>
    </row>
    <row r="54" spans="1:10" ht="24" customHeight="1">
      <c r="A54" s="411" t="s">
        <v>290</v>
      </c>
      <c r="B54" s="394">
        <v>45778</v>
      </c>
      <c r="C54" s="394">
        <v>46142</v>
      </c>
      <c r="D54" s="395" t="s">
        <v>5</v>
      </c>
      <c r="E54" s="395" t="s">
        <v>2</v>
      </c>
      <c r="F54" s="395" t="s">
        <v>281</v>
      </c>
      <c r="G54" s="78">
        <v>51.9</v>
      </c>
      <c r="H54" s="79">
        <v>654.9</v>
      </c>
      <c r="I54" s="396" t="str">
        <f>IF($A54="","",IF(OR($B54="",$C54="",$D54="",$E54="",$F54=""),"Stammdaten fehlen",IF(AND($G54="",$H54=""),"Werte fehlen",IF($G54="","Monatsstunden fehlen",IF($H54="","Monatslohn fehlt","OK")))))</f>
        <v>OK</v>
      </c>
      <c r="J54" s="418" t="str">
        <f>IF($G54="","",IF(COUNTIFS($A:$A,$A54,$D:$D,$D54,$G:$G,$G54)&gt;1,"Doppelte Monatsstunden",""))</f>
        <v/>
      </c>
    </row>
    <row r="55" spans="1:10" ht="24" customHeight="1">
      <c r="A55" s="411" t="s">
        <v>290</v>
      </c>
      <c r="B55" s="394">
        <v>45778</v>
      </c>
      <c r="C55" s="394">
        <v>46142</v>
      </c>
      <c r="D55" s="395" t="s">
        <v>5</v>
      </c>
      <c r="E55" s="395" t="s">
        <v>2</v>
      </c>
      <c r="F55" s="395" t="s">
        <v>281</v>
      </c>
      <c r="G55" s="78">
        <v>47.58</v>
      </c>
      <c r="H55" s="79">
        <v>600.33000000000004</v>
      </c>
      <c r="I55" s="396" t="str">
        <f>IF($A55="","",IF(OR($B55="",$C55="",$D55="",$E55="",$F55=""),"Stammdaten fehlen",IF(AND($G55="",$H55=""),"Werte fehlen",IF($G55="","Monatsstunden fehlen",IF($H55="","Monatslohn fehlt","OK")))))</f>
        <v>OK</v>
      </c>
      <c r="J55" s="418" t="str">
        <f>IF($G55="","",IF(COUNTIFS($A:$A,$A55,$D:$D,$D55,$G:$G,$G55)&gt;1,"Doppelte Monatsstunden",""))</f>
        <v/>
      </c>
    </row>
    <row r="56" spans="1:10" ht="24" customHeight="1">
      <c r="A56" s="411" t="s">
        <v>290</v>
      </c>
      <c r="B56" s="394">
        <v>45778</v>
      </c>
      <c r="C56" s="394">
        <v>46142</v>
      </c>
      <c r="D56" s="395" t="s">
        <v>5</v>
      </c>
      <c r="E56" s="395" t="s">
        <v>2</v>
      </c>
      <c r="F56" s="395" t="s">
        <v>281</v>
      </c>
      <c r="G56" s="78">
        <v>43.25</v>
      </c>
      <c r="H56" s="79">
        <v>545.75</v>
      </c>
      <c r="I56" s="396" t="str">
        <f>IF($A56="","",IF(OR($B56="",$C56="",$D56="",$E56="",$F56=""),"Stammdaten fehlen",IF(AND($G56="",$H56=""),"Werte fehlen",IF($G56="","Monatsstunden fehlen",IF($H56="","Monatslohn fehlt","OK")))))</f>
        <v>OK</v>
      </c>
      <c r="J56" s="418" t="str">
        <f>IF($G56="","",IF(COUNTIFS($A:$A,$A56,$D:$D,$D56,$G:$G,$G56)&gt;1,"Doppelte Monatsstunden",""))</f>
        <v/>
      </c>
    </row>
    <row r="57" spans="1:10" ht="24" customHeight="1">
      <c r="A57" s="411" t="s">
        <v>290</v>
      </c>
      <c r="B57" s="394">
        <v>45778</v>
      </c>
      <c r="C57" s="394">
        <v>46142</v>
      </c>
      <c r="D57" s="395" t="s">
        <v>5</v>
      </c>
      <c r="E57" s="395" t="s">
        <v>2</v>
      </c>
      <c r="F57" s="395" t="s">
        <v>281</v>
      </c>
      <c r="G57" s="78">
        <v>34.6</v>
      </c>
      <c r="H57" s="79">
        <v>436.6</v>
      </c>
      <c r="I57" s="396" t="str">
        <f>IF($A57="","",IF(OR($B57="",$C57="",$D57="",$E57="",$F57=""),"Stammdaten fehlen",IF(AND($G57="",$H57=""),"Werte fehlen",IF($G57="","Monatsstunden fehlen",IF($H57="","Monatslohn fehlt","OK")))))</f>
        <v>OK</v>
      </c>
      <c r="J57" s="418" t="str">
        <f>IF($G57="","",IF(COUNTIFS($A:$A,$A57,$D:$D,$D57,$G:$G,$G57)&gt;1,"Doppelte Monatsstunden",""))</f>
        <v/>
      </c>
    </row>
    <row r="58" spans="1:10" ht="24" customHeight="1" thickBot="1">
      <c r="A58" s="411" t="s">
        <v>290</v>
      </c>
      <c r="B58" s="394">
        <v>45778</v>
      </c>
      <c r="C58" s="394">
        <v>46142</v>
      </c>
      <c r="D58" s="395" t="s">
        <v>5</v>
      </c>
      <c r="E58" s="395" t="s">
        <v>2</v>
      </c>
      <c r="F58" s="395" t="s">
        <v>281</v>
      </c>
      <c r="G58" s="78">
        <v>32.01</v>
      </c>
      <c r="H58" s="79">
        <v>403.86</v>
      </c>
      <c r="I58" s="396" t="str">
        <f>IF($A58="","",IF(OR($B58="",$C58="",$D58="",$E58="",$F58=""),"Stammdaten fehlen",IF(AND($G58="",$H58=""),"Werte fehlen",IF($G58="","Monatsstunden fehlen",IF($H58="","Monatslohn fehlt","OK")))))</f>
        <v>OK</v>
      </c>
      <c r="J58" s="418" t="str">
        <f>IF($G58="","",IF(COUNTIFS($A:$A,$A58,$D:$D,$D58,$G:$G,$G58)&gt;1,"Doppelte Monatsstunden",""))</f>
        <v/>
      </c>
    </row>
    <row r="59" spans="1:10" ht="24" customHeight="1">
      <c r="A59" s="412" t="s">
        <v>290</v>
      </c>
      <c r="B59" s="397">
        <v>45778</v>
      </c>
      <c r="C59" s="397">
        <v>46142</v>
      </c>
      <c r="D59" s="398" t="s">
        <v>288</v>
      </c>
      <c r="E59" s="398" t="s">
        <v>6</v>
      </c>
      <c r="F59" s="398" t="s">
        <v>278</v>
      </c>
      <c r="G59" s="80">
        <v>173</v>
      </c>
      <c r="H59" s="81">
        <v>2160</v>
      </c>
      <c r="I59" s="399" t="str">
        <f>IF($A59="","",IF(OR($B59="",$C59="",$D59="",$E59="",$F59=""),"Stammdaten fehlen",IF(AND($G59="",$H59=""),"Werte fehlen",IF($G59="","Monatsstunden fehlen",IF($H59="","Monatslohn fehlt","OK")))))</f>
        <v>OK</v>
      </c>
      <c r="J59" s="419" t="str">
        <f>IF($G59="","",IF(COUNTIFS($A:$A,$A59,$D:$D,$D59,$G:$G,$G59)&gt;1,"Doppelte Monatsstunden",""))</f>
        <v/>
      </c>
    </row>
    <row r="60" spans="1:10" ht="24" customHeight="1">
      <c r="A60" s="413" t="s">
        <v>290</v>
      </c>
      <c r="B60" s="400">
        <v>45778</v>
      </c>
      <c r="C60" s="400">
        <v>46142</v>
      </c>
      <c r="D60" s="401" t="s">
        <v>288</v>
      </c>
      <c r="E60" s="401" t="s">
        <v>6</v>
      </c>
      <c r="F60" s="401" t="s">
        <v>278</v>
      </c>
      <c r="G60" s="82">
        <v>151.38</v>
      </c>
      <c r="H60" s="83">
        <v>1890</v>
      </c>
      <c r="I60" s="402" t="str">
        <f>IF($A60="","",IF(OR($B60="",$C60="",$D60="",$E60="",$F60=""),"Stammdaten fehlen",IF(AND($G60="",$H60=""),"Werte fehlen",IF($G60="","Monatsstunden fehlen",IF($H60="","Monatslohn fehlt","OK")))))</f>
        <v>OK</v>
      </c>
      <c r="J60" s="420" t="str">
        <f>IF($G60="","",IF(COUNTIFS($A:$A,$A60,$D:$D,$D60,$G:$G,$G60)&gt;1,"Doppelte Monatsstunden",""))</f>
        <v/>
      </c>
    </row>
    <row r="61" spans="1:10" ht="24" customHeight="1">
      <c r="A61" s="413" t="s">
        <v>290</v>
      </c>
      <c r="B61" s="400">
        <v>45778</v>
      </c>
      <c r="C61" s="400">
        <v>46142</v>
      </c>
      <c r="D61" s="401" t="s">
        <v>288</v>
      </c>
      <c r="E61" s="401" t="s">
        <v>6</v>
      </c>
      <c r="F61" s="401" t="s">
        <v>278</v>
      </c>
      <c r="G61" s="82">
        <v>138.4</v>
      </c>
      <c r="H61" s="83">
        <v>1728</v>
      </c>
      <c r="I61" s="402" t="str">
        <f>IF($A61="","",IF(OR($B61="",$C61="",$D61="",$E61="",$F61=""),"Stammdaten fehlen",IF(AND($G61="",$H61=""),"Werte fehlen",IF($G61="","Monatsstunden fehlen",IF($H61="","Monatslohn fehlt","OK")))))</f>
        <v>OK</v>
      </c>
      <c r="J61" s="420" t="str">
        <f>IF($G61="","",IF(COUNTIFS($A:$A,$A61,$D:$D,$D61,$G:$G,$G61)&gt;1,"Doppelte Monatsstunden",""))</f>
        <v/>
      </c>
    </row>
    <row r="62" spans="1:10" ht="24" customHeight="1">
      <c r="A62" s="413" t="s">
        <v>290</v>
      </c>
      <c r="B62" s="400">
        <v>45778</v>
      </c>
      <c r="C62" s="400">
        <v>46142</v>
      </c>
      <c r="D62" s="401" t="s">
        <v>288</v>
      </c>
      <c r="E62" s="401" t="s">
        <v>6</v>
      </c>
      <c r="F62" s="401" t="s">
        <v>278</v>
      </c>
      <c r="G62" s="82">
        <v>129.75</v>
      </c>
      <c r="H62" s="83">
        <v>1620</v>
      </c>
      <c r="I62" s="402" t="str">
        <f>IF($A62="","",IF(OR($B62="",$C62="",$D62="",$E62="",$F62=""),"Stammdaten fehlen",IF(AND($G62="",$H62=""),"Werte fehlen",IF($G62="","Monatsstunden fehlen",IF($H62="","Monatslohn fehlt","OK")))))</f>
        <v>OK</v>
      </c>
      <c r="J62" s="420" t="str">
        <f>IF($G62="","",IF(COUNTIFS($A:$A,$A62,$D:$D,$D62,$G:$G,$G62)&gt;1,"Doppelte Monatsstunden",""))</f>
        <v/>
      </c>
    </row>
    <row r="63" spans="1:10" ht="24" customHeight="1">
      <c r="A63" s="413" t="s">
        <v>290</v>
      </c>
      <c r="B63" s="400">
        <v>45778</v>
      </c>
      <c r="C63" s="400">
        <v>46142</v>
      </c>
      <c r="D63" s="401" t="s">
        <v>288</v>
      </c>
      <c r="E63" s="401" t="s">
        <v>6</v>
      </c>
      <c r="F63" s="401" t="s">
        <v>278</v>
      </c>
      <c r="G63" s="82">
        <v>108.13</v>
      </c>
      <c r="H63" s="83">
        <v>1350</v>
      </c>
      <c r="I63" s="402" t="str">
        <f>IF($A63="","",IF(OR($B63="",$C63="",$D63="",$E63="",$F63=""),"Stammdaten fehlen",IF(AND($G63="",$H63=""),"Werte fehlen",IF($G63="","Monatsstunden fehlen",IF($H63="","Monatslohn fehlt","OK")))))</f>
        <v>OK</v>
      </c>
      <c r="J63" s="420" t="str">
        <f>IF($G63="","",IF(COUNTIFS($A:$A,$A63,$D:$D,$D63,$G:$G,$G63)&gt;1,"Doppelte Monatsstunden",""))</f>
        <v/>
      </c>
    </row>
    <row r="64" spans="1:10" ht="24" customHeight="1">
      <c r="A64" s="413" t="s">
        <v>290</v>
      </c>
      <c r="B64" s="400">
        <v>45778</v>
      </c>
      <c r="C64" s="400">
        <v>46142</v>
      </c>
      <c r="D64" s="401" t="s">
        <v>288</v>
      </c>
      <c r="E64" s="401" t="s">
        <v>6</v>
      </c>
      <c r="F64" s="401" t="s">
        <v>278</v>
      </c>
      <c r="G64" s="82">
        <v>103.8</v>
      </c>
      <c r="H64" s="83">
        <v>1296</v>
      </c>
      <c r="I64" s="402" t="str">
        <f>IF($A64="","",IF(OR($B64="",$C64="",$D64="",$E64="",$F64=""),"Stammdaten fehlen",IF(AND($G64="",$H64=""),"Werte fehlen",IF($G64="","Monatsstunden fehlen",IF($H64="","Monatslohn fehlt","OK")))))</f>
        <v>OK</v>
      </c>
      <c r="J64" s="420" t="str">
        <f>IF($G64="","",IF(COUNTIFS($A:$A,$A64,$D:$D,$D64,$G:$G,$G64)&gt;1,"Doppelte Monatsstunden",""))</f>
        <v/>
      </c>
    </row>
    <row r="65" spans="1:10" ht="24" customHeight="1">
      <c r="A65" s="413" t="s">
        <v>290</v>
      </c>
      <c r="B65" s="400">
        <v>45778</v>
      </c>
      <c r="C65" s="400">
        <v>46142</v>
      </c>
      <c r="D65" s="401" t="s">
        <v>288</v>
      </c>
      <c r="E65" s="401" t="s">
        <v>6</v>
      </c>
      <c r="F65" s="401" t="s">
        <v>278</v>
      </c>
      <c r="G65" s="82">
        <v>86.5</v>
      </c>
      <c r="H65" s="83">
        <v>1080</v>
      </c>
      <c r="I65" s="402" t="str">
        <f>IF($A65="","",IF(OR($B65="",$C65="",$D65="",$E65="",$F65=""),"Stammdaten fehlen",IF(AND($G65="",$H65=""),"Werte fehlen",IF($G65="","Monatsstunden fehlen",IF($H65="","Monatslohn fehlt","OK")))))</f>
        <v>OK</v>
      </c>
      <c r="J65" s="420" t="str">
        <f>IF($G65="","",IF(COUNTIFS($A:$A,$A65,$D:$D,$D65,$G:$G,$G65)&gt;1,"Doppelte Monatsstunden",""))</f>
        <v/>
      </c>
    </row>
    <row r="66" spans="1:10" ht="24" customHeight="1">
      <c r="A66" s="413" t="s">
        <v>290</v>
      </c>
      <c r="B66" s="400">
        <v>45778</v>
      </c>
      <c r="C66" s="400">
        <v>46142</v>
      </c>
      <c r="D66" s="401" t="s">
        <v>288</v>
      </c>
      <c r="E66" s="401" t="s">
        <v>6</v>
      </c>
      <c r="F66" s="401" t="s">
        <v>278</v>
      </c>
      <c r="G66" s="82">
        <v>69.2</v>
      </c>
      <c r="H66" s="83">
        <v>864</v>
      </c>
      <c r="I66" s="402" t="str">
        <f>IF($A66="","",IF(OR($B66="",$C66="",$D66="",$E66="",$F66=""),"Stammdaten fehlen",IF(AND($G66="",$H66=""),"Werte fehlen",IF($G66="","Monatsstunden fehlen",IF($H66="","Monatslohn fehlt","OK")))))</f>
        <v>OK</v>
      </c>
      <c r="J66" s="420" t="str">
        <f>IF($G66="","",IF(COUNTIFS($A:$A,$A66,$D:$D,$D66,$G:$G,$G66)&gt;1,"Doppelte Monatsstunden",""))</f>
        <v/>
      </c>
    </row>
    <row r="67" spans="1:10" ht="24" customHeight="1">
      <c r="A67" s="413" t="s">
        <v>290</v>
      </c>
      <c r="B67" s="400">
        <v>45778</v>
      </c>
      <c r="C67" s="400">
        <v>46142</v>
      </c>
      <c r="D67" s="401" t="s">
        <v>288</v>
      </c>
      <c r="E67" s="401" t="s">
        <v>6</v>
      </c>
      <c r="F67" s="401" t="s">
        <v>278</v>
      </c>
      <c r="G67" s="82">
        <v>51.9</v>
      </c>
      <c r="H67" s="83">
        <v>648</v>
      </c>
      <c r="I67" s="402" t="str">
        <f>IF($A67="","",IF(OR($B67="",$C67="",$D67="",$E67="",$F67=""),"Stammdaten fehlen",IF(AND($G67="",$H67=""),"Werte fehlen",IF($G67="","Monatsstunden fehlen",IF($H67="","Monatslohn fehlt","OK")))))</f>
        <v>OK</v>
      </c>
      <c r="J67" s="420" t="str">
        <f>IF($G67="","",IF(COUNTIFS($A:$A,$A67,$D:$D,$D67,$G:$G,$G67)&gt;1,"Doppelte Monatsstunden",""))</f>
        <v/>
      </c>
    </row>
    <row r="68" spans="1:10" ht="24" customHeight="1">
      <c r="A68" s="413" t="s">
        <v>290</v>
      </c>
      <c r="B68" s="400">
        <v>45778</v>
      </c>
      <c r="C68" s="400">
        <v>46142</v>
      </c>
      <c r="D68" s="401" t="s">
        <v>288</v>
      </c>
      <c r="E68" s="401" t="s">
        <v>6</v>
      </c>
      <c r="F68" s="401" t="s">
        <v>278</v>
      </c>
      <c r="G68" s="82">
        <v>47.58</v>
      </c>
      <c r="H68" s="83">
        <v>594</v>
      </c>
      <c r="I68" s="402" t="str">
        <f>IF($A68="","",IF(OR($B68="",$C68="",$D68="",$E68="",$F68=""),"Stammdaten fehlen",IF(AND($G68="",$H68=""),"Werte fehlen",IF($G68="","Monatsstunden fehlen",IF($H68="","Monatslohn fehlt","OK")))))</f>
        <v>OK</v>
      </c>
      <c r="J68" s="420" t="str">
        <f>IF($G68="","",IF(COUNTIFS($A:$A,$A68,$D:$D,$D68,$G:$G,$G68)&gt;1,"Doppelte Monatsstunden",""))</f>
        <v/>
      </c>
    </row>
    <row r="69" spans="1:10" ht="24" customHeight="1">
      <c r="A69" s="413" t="s">
        <v>290</v>
      </c>
      <c r="B69" s="400">
        <v>45778</v>
      </c>
      <c r="C69" s="400">
        <v>46142</v>
      </c>
      <c r="D69" s="401" t="s">
        <v>288</v>
      </c>
      <c r="E69" s="401" t="s">
        <v>6</v>
      </c>
      <c r="F69" s="401" t="s">
        <v>278</v>
      </c>
      <c r="G69" s="82">
        <v>43.25</v>
      </c>
      <c r="H69" s="83">
        <v>540</v>
      </c>
      <c r="I69" s="402" t="str">
        <f>IF($A69="","",IF(OR($B69="",$C69="",$D69="",$E69="",$F69=""),"Stammdaten fehlen",IF(AND($G69="",$H69=""),"Werte fehlen",IF($G69="","Monatsstunden fehlen",IF($H69="","Monatslohn fehlt","OK")))))</f>
        <v>OK</v>
      </c>
      <c r="J69" s="420" t="str">
        <f>IF($G69="","",IF(COUNTIFS($A:$A,$A69,$D:$D,$D69,$G:$G,$G69)&gt;1,"Doppelte Monatsstunden",""))</f>
        <v/>
      </c>
    </row>
    <row r="70" spans="1:10" ht="24" customHeight="1">
      <c r="A70" s="413" t="s">
        <v>290</v>
      </c>
      <c r="B70" s="400">
        <v>45778</v>
      </c>
      <c r="C70" s="400">
        <v>46142</v>
      </c>
      <c r="D70" s="401" t="s">
        <v>288</v>
      </c>
      <c r="E70" s="401" t="s">
        <v>6</v>
      </c>
      <c r="F70" s="401" t="s">
        <v>278</v>
      </c>
      <c r="G70" s="82">
        <v>34.6</v>
      </c>
      <c r="H70" s="83">
        <v>432</v>
      </c>
      <c r="I70" s="402" t="str">
        <f>IF($A70="","",IF(OR($B70="",$C70="",$D70="",$E70="",$F70=""),"Stammdaten fehlen",IF(AND($G70="",$H70=""),"Werte fehlen",IF($G70="","Monatsstunden fehlen",IF($H70="","Monatslohn fehlt","OK")))))</f>
        <v>OK</v>
      </c>
      <c r="J70" s="420" t="str">
        <f>IF($G70="","",IF(COUNTIFS($A:$A,$A70,$D:$D,$D70,$G:$G,$G70)&gt;1,"Doppelte Monatsstunden",""))</f>
        <v/>
      </c>
    </row>
    <row r="71" spans="1:10" ht="24" customHeight="1" thickBot="1">
      <c r="A71" s="413" t="s">
        <v>290</v>
      </c>
      <c r="B71" s="400">
        <v>45778</v>
      </c>
      <c r="C71" s="400">
        <v>46142</v>
      </c>
      <c r="D71" s="401" t="s">
        <v>288</v>
      </c>
      <c r="E71" s="401" t="s">
        <v>6</v>
      </c>
      <c r="F71" s="401" t="s">
        <v>278</v>
      </c>
      <c r="G71" s="82">
        <v>32.01</v>
      </c>
      <c r="H71" s="83">
        <v>399.6</v>
      </c>
      <c r="I71" s="402" t="str">
        <f>IF($A71="","",IF(OR($B71="",$C71="",$D71="",$E71="",$F71=""),"Stammdaten fehlen",IF(AND($G71="",$H71=""),"Werte fehlen",IF($G71="","Monatsstunden fehlen",IF($H71="","Monatslohn fehlt","OK")))))</f>
        <v>OK</v>
      </c>
      <c r="J71" s="420" t="str">
        <f>IF($G71="","",IF(COUNTIFS($A:$A,$A71,$D:$D,$D71,$G:$G,$G71)&gt;1,"Doppelte Monatsstunden",""))</f>
        <v/>
      </c>
    </row>
    <row r="72" spans="1:10" ht="24" customHeight="1">
      <c r="A72" s="412" t="s">
        <v>290</v>
      </c>
      <c r="B72" s="397">
        <v>45778</v>
      </c>
      <c r="C72" s="397">
        <v>46142</v>
      </c>
      <c r="D72" s="398" t="s">
        <v>7</v>
      </c>
      <c r="E72" s="398" t="s">
        <v>6</v>
      </c>
      <c r="F72" s="398" t="s">
        <v>279</v>
      </c>
      <c r="G72" s="80">
        <v>173</v>
      </c>
      <c r="H72" s="81">
        <v>2160</v>
      </c>
      <c r="I72" s="399" t="str">
        <f>IF($A72="","",IF(OR($B72="",$C72="",$D72="",$E72="",$F72=""),"Stammdaten fehlen",IF(AND($G72="",$H72=""),"Werte fehlen",IF($G72="","Monatsstunden fehlen",IF($H72="","Monatslohn fehlt","OK")))))</f>
        <v>OK</v>
      </c>
      <c r="J72" s="419" t="str">
        <f>IF($G72="","",IF(COUNTIFS($A:$A,$A72,$D:$D,$D72,$G:$G,$G72)&gt;1,"Doppelte Monatsstunden",""))</f>
        <v/>
      </c>
    </row>
    <row r="73" spans="1:10" ht="24" customHeight="1">
      <c r="A73" s="413" t="s">
        <v>290</v>
      </c>
      <c r="B73" s="400">
        <v>45778</v>
      </c>
      <c r="C73" s="400">
        <v>46142</v>
      </c>
      <c r="D73" s="401" t="s">
        <v>7</v>
      </c>
      <c r="E73" s="401" t="s">
        <v>6</v>
      </c>
      <c r="F73" s="401" t="s">
        <v>279</v>
      </c>
      <c r="G73" s="82">
        <v>151.38</v>
      </c>
      <c r="H73" s="83">
        <v>1890</v>
      </c>
      <c r="I73" s="402" t="str">
        <f>IF($A73="","",IF(OR($B73="",$C73="",$D73="",$E73="",$F73=""),"Stammdaten fehlen",IF(AND($G73="",$H73=""),"Werte fehlen",IF($G73="","Monatsstunden fehlen",IF($H73="","Monatslohn fehlt","OK")))))</f>
        <v>OK</v>
      </c>
      <c r="J73" s="420" t="str">
        <f>IF($G73="","",IF(COUNTIFS($A:$A,$A73,$D:$D,$D73,$G:$G,$G73)&gt;1,"Doppelte Monatsstunden",""))</f>
        <v/>
      </c>
    </row>
    <row r="74" spans="1:10" ht="24" customHeight="1">
      <c r="A74" s="413" t="s">
        <v>290</v>
      </c>
      <c r="B74" s="400">
        <v>45778</v>
      </c>
      <c r="C74" s="400">
        <v>46142</v>
      </c>
      <c r="D74" s="401" t="s">
        <v>7</v>
      </c>
      <c r="E74" s="401" t="s">
        <v>6</v>
      </c>
      <c r="F74" s="401" t="s">
        <v>279</v>
      </c>
      <c r="G74" s="82">
        <v>138.4</v>
      </c>
      <c r="H74" s="83">
        <v>1728</v>
      </c>
      <c r="I74" s="402" t="str">
        <f>IF($A74="","",IF(OR($B74="",$C74="",$D74="",$E74="",$F74=""),"Stammdaten fehlen",IF(AND($G74="",$H74=""),"Werte fehlen",IF($G74="","Monatsstunden fehlen",IF($H74="","Monatslohn fehlt","OK")))))</f>
        <v>OK</v>
      </c>
      <c r="J74" s="420" t="str">
        <f>IF($G74="","",IF(COUNTIFS($A:$A,$A74,$D:$D,$D74,$G:$G,$G74)&gt;1,"Doppelte Monatsstunden",""))</f>
        <v/>
      </c>
    </row>
    <row r="75" spans="1:10" ht="24" customHeight="1">
      <c r="A75" s="413" t="s">
        <v>290</v>
      </c>
      <c r="B75" s="400">
        <v>45778</v>
      </c>
      <c r="C75" s="400">
        <v>46142</v>
      </c>
      <c r="D75" s="401" t="s">
        <v>7</v>
      </c>
      <c r="E75" s="401" t="s">
        <v>6</v>
      </c>
      <c r="F75" s="401" t="s">
        <v>279</v>
      </c>
      <c r="G75" s="82">
        <v>129.75</v>
      </c>
      <c r="H75" s="83">
        <v>1620</v>
      </c>
      <c r="I75" s="402" t="str">
        <f>IF($A75="","",IF(OR($B75="",$C75="",$D75="",$E75="",$F75=""),"Stammdaten fehlen",IF(AND($G75="",$H75=""),"Werte fehlen",IF($G75="","Monatsstunden fehlen",IF($H75="","Monatslohn fehlt","OK")))))</f>
        <v>OK</v>
      </c>
      <c r="J75" s="420" t="str">
        <f>IF($G75="","",IF(COUNTIFS($A:$A,$A75,$D:$D,$D75,$G:$G,$G75)&gt;1,"Doppelte Monatsstunden",""))</f>
        <v/>
      </c>
    </row>
    <row r="76" spans="1:10" ht="24" customHeight="1">
      <c r="A76" s="413" t="s">
        <v>290</v>
      </c>
      <c r="B76" s="400">
        <v>45778</v>
      </c>
      <c r="C76" s="400">
        <v>46142</v>
      </c>
      <c r="D76" s="401" t="s">
        <v>7</v>
      </c>
      <c r="E76" s="401" t="s">
        <v>6</v>
      </c>
      <c r="F76" s="401" t="s">
        <v>279</v>
      </c>
      <c r="G76" s="82">
        <v>108.13</v>
      </c>
      <c r="H76" s="83">
        <v>1350</v>
      </c>
      <c r="I76" s="402" t="str">
        <f>IF($A76="","",IF(OR($B76="",$C76="",$D76="",$E76="",$F76=""),"Stammdaten fehlen",IF(AND($G76="",$H76=""),"Werte fehlen",IF($G76="","Monatsstunden fehlen",IF($H76="","Monatslohn fehlt","OK")))))</f>
        <v>OK</v>
      </c>
      <c r="J76" s="420" t="str">
        <f>IF($G76="","",IF(COUNTIFS($A:$A,$A76,$D:$D,$D76,$G:$G,$G76)&gt;1,"Doppelte Monatsstunden",""))</f>
        <v/>
      </c>
    </row>
    <row r="77" spans="1:10" ht="24" customHeight="1">
      <c r="A77" s="413" t="s">
        <v>290</v>
      </c>
      <c r="B77" s="400">
        <v>45778</v>
      </c>
      <c r="C77" s="400">
        <v>46142</v>
      </c>
      <c r="D77" s="401" t="s">
        <v>7</v>
      </c>
      <c r="E77" s="401" t="s">
        <v>6</v>
      </c>
      <c r="F77" s="401" t="s">
        <v>279</v>
      </c>
      <c r="G77" s="82">
        <v>103.8</v>
      </c>
      <c r="H77" s="83">
        <v>1296</v>
      </c>
      <c r="I77" s="402" t="str">
        <f>IF($A77="","",IF(OR($B77="",$C77="",$D77="",$E77="",$F77=""),"Stammdaten fehlen",IF(AND($G77="",$H77=""),"Werte fehlen",IF($G77="","Monatsstunden fehlen",IF($H77="","Monatslohn fehlt","OK")))))</f>
        <v>OK</v>
      </c>
      <c r="J77" s="420" t="str">
        <f>IF($G77="","",IF(COUNTIFS($A:$A,$A77,$D:$D,$D77,$G:$G,$G77)&gt;1,"Doppelte Monatsstunden",""))</f>
        <v/>
      </c>
    </row>
    <row r="78" spans="1:10" ht="24" customHeight="1">
      <c r="A78" s="413" t="s">
        <v>290</v>
      </c>
      <c r="B78" s="400">
        <v>45778</v>
      </c>
      <c r="C78" s="400">
        <v>46142</v>
      </c>
      <c r="D78" s="401" t="s">
        <v>7</v>
      </c>
      <c r="E78" s="401" t="s">
        <v>6</v>
      </c>
      <c r="F78" s="401" t="s">
        <v>279</v>
      </c>
      <c r="G78" s="82">
        <v>86.5</v>
      </c>
      <c r="H78" s="83">
        <v>1080</v>
      </c>
      <c r="I78" s="402" t="str">
        <f>IF($A78="","",IF(OR($B78="",$C78="",$D78="",$E78="",$F78=""),"Stammdaten fehlen",IF(AND($G78="",$H78=""),"Werte fehlen",IF($G78="","Monatsstunden fehlen",IF($H78="","Monatslohn fehlt","OK")))))</f>
        <v>OK</v>
      </c>
      <c r="J78" s="420" t="str">
        <f>IF($G78="","",IF(COUNTIFS($A:$A,$A78,$D:$D,$D78,$G:$G,$G78)&gt;1,"Doppelte Monatsstunden",""))</f>
        <v/>
      </c>
    </row>
    <row r="79" spans="1:10" ht="24" customHeight="1">
      <c r="A79" s="413" t="s">
        <v>290</v>
      </c>
      <c r="B79" s="400">
        <v>45778</v>
      </c>
      <c r="C79" s="400">
        <v>46142</v>
      </c>
      <c r="D79" s="401" t="s">
        <v>7</v>
      </c>
      <c r="E79" s="401" t="s">
        <v>6</v>
      </c>
      <c r="F79" s="401" t="s">
        <v>279</v>
      </c>
      <c r="G79" s="82">
        <v>69.2</v>
      </c>
      <c r="H79" s="83">
        <v>864</v>
      </c>
      <c r="I79" s="402" t="str">
        <f>IF($A79="","",IF(OR($B79="",$C79="",$D79="",$E79="",$F79=""),"Stammdaten fehlen",IF(AND($G79="",$H79=""),"Werte fehlen",IF($G79="","Monatsstunden fehlen",IF($H79="","Monatslohn fehlt","OK")))))</f>
        <v>OK</v>
      </c>
      <c r="J79" s="420" t="str">
        <f>IF($G79="","",IF(COUNTIFS($A:$A,$A79,$D:$D,$D79,$G:$G,$G79)&gt;1,"Doppelte Monatsstunden",""))</f>
        <v/>
      </c>
    </row>
    <row r="80" spans="1:10" ht="24" customHeight="1">
      <c r="A80" s="413" t="s">
        <v>290</v>
      </c>
      <c r="B80" s="400">
        <v>45778</v>
      </c>
      <c r="C80" s="400">
        <v>46142</v>
      </c>
      <c r="D80" s="401" t="s">
        <v>7</v>
      </c>
      <c r="E80" s="401" t="s">
        <v>6</v>
      </c>
      <c r="F80" s="401" t="s">
        <v>279</v>
      </c>
      <c r="G80" s="82">
        <v>51.9</v>
      </c>
      <c r="H80" s="83">
        <v>648</v>
      </c>
      <c r="I80" s="402" t="str">
        <f>IF($A80="","",IF(OR($B80="",$C80="",$D80="",$E80="",$F80=""),"Stammdaten fehlen",IF(AND($G80="",$H80=""),"Werte fehlen",IF($G80="","Monatsstunden fehlen",IF($H80="","Monatslohn fehlt","OK")))))</f>
        <v>OK</v>
      </c>
      <c r="J80" s="420" t="str">
        <f>IF($G80="","",IF(COUNTIFS($A:$A,$A80,$D:$D,$D80,$G:$G,$G80)&gt;1,"Doppelte Monatsstunden",""))</f>
        <v/>
      </c>
    </row>
    <row r="81" spans="1:10" ht="24" customHeight="1">
      <c r="A81" s="413" t="s">
        <v>290</v>
      </c>
      <c r="B81" s="400">
        <v>45778</v>
      </c>
      <c r="C81" s="400">
        <v>46142</v>
      </c>
      <c r="D81" s="401" t="s">
        <v>7</v>
      </c>
      <c r="E81" s="401" t="s">
        <v>6</v>
      </c>
      <c r="F81" s="401" t="s">
        <v>279</v>
      </c>
      <c r="G81" s="82">
        <v>47.58</v>
      </c>
      <c r="H81" s="83">
        <v>594</v>
      </c>
      <c r="I81" s="402" t="str">
        <f>IF($A81="","",IF(OR($B81="",$C81="",$D81="",$E81="",$F81=""),"Stammdaten fehlen",IF(AND($G81="",$H81=""),"Werte fehlen",IF($G81="","Monatsstunden fehlen",IF($H81="","Monatslohn fehlt","OK")))))</f>
        <v>OK</v>
      </c>
      <c r="J81" s="420" t="str">
        <f>IF($G81="","",IF(COUNTIFS($A:$A,$A81,$D:$D,$D81,$G:$G,$G81)&gt;1,"Doppelte Monatsstunden",""))</f>
        <v/>
      </c>
    </row>
    <row r="82" spans="1:10" ht="24" customHeight="1">
      <c r="A82" s="413" t="s">
        <v>290</v>
      </c>
      <c r="B82" s="400">
        <v>45778</v>
      </c>
      <c r="C82" s="400">
        <v>46142</v>
      </c>
      <c r="D82" s="401" t="s">
        <v>7</v>
      </c>
      <c r="E82" s="401" t="s">
        <v>6</v>
      </c>
      <c r="F82" s="401" t="s">
        <v>279</v>
      </c>
      <c r="G82" s="82">
        <v>43.25</v>
      </c>
      <c r="H82" s="83">
        <v>540</v>
      </c>
      <c r="I82" s="402" t="str">
        <f>IF($A82="","",IF(OR($B82="",$C82="",$D82="",$E82="",$F82=""),"Stammdaten fehlen",IF(AND($G82="",$H82=""),"Werte fehlen",IF($G82="","Monatsstunden fehlen",IF($H82="","Monatslohn fehlt","OK")))))</f>
        <v>OK</v>
      </c>
      <c r="J82" s="420" t="str">
        <f>IF($G82="","",IF(COUNTIFS($A:$A,$A82,$D:$D,$D82,$G:$G,$G82)&gt;1,"Doppelte Monatsstunden",""))</f>
        <v/>
      </c>
    </row>
    <row r="83" spans="1:10" ht="24" customHeight="1">
      <c r="A83" s="413" t="s">
        <v>290</v>
      </c>
      <c r="B83" s="400">
        <v>45778</v>
      </c>
      <c r="C83" s="400">
        <v>46142</v>
      </c>
      <c r="D83" s="401" t="s">
        <v>7</v>
      </c>
      <c r="E83" s="401" t="s">
        <v>6</v>
      </c>
      <c r="F83" s="401" t="s">
        <v>279</v>
      </c>
      <c r="G83" s="82">
        <v>34.6</v>
      </c>
      <c r="H83" s="83">
        <v>432</v>
      </c>
      <c r="I83" s="402" t="str">
        <f>IF($A83="","",IF(OR($B83="",$C83="",$D83="",$E83="",$F83=""),"Stammdaten fehlen",IF(AND($G83="",$H83=""),"Werte fehlen",IF($G83="","Monatsstunden fehlen",IF($H83="","Monatslohn fehlt","OK")))))</f>
        <v>OK</v>
      </c>
      <c r="J83" s="420" t="str">
        <f>IF($G83="","",IF(COUNTIFS($A:$A,$A83,$D:$D,$D83,$G:$G,$G83)&gt;1,"Doppelte Monatsstunden",""))</f>
        <v/>
      </c>
    </row>
    <row r="84" spans="1:10" ht="24" customHeight="1" thickBot="1">
      <c r="A84" s="413" t="s">
        <v>290</v>
      </c>
      <c r="B84" s="400">
        <v>45778</v>
      </c>
      <c r="C84" s="400">
        <v>46142</v>
      </c>
      <c r="D84" s="401" t="s">
        <v>7</v>
      </c>
      <c r="E84" s="401" t="s">
        <v>6</v>
      </c>
      <c r="F84" s="401" t="s">
        <v>279</v>
      </c>
      <c r="G84" s="82">
        <v>32.01</v>
      </c>
      <c r="H84" s="83">
        <v>399.6</v>
      </c>
      <c r="I84" s="402" t="str">
        <f>IF($A84="","",IF(OR($B84="",$C84="",$D84="",$E84="",$F84=""),"Stammdaten fehlen",IF(AND($G84="",$H84=""),"Werte fehlen",IF($G84="","Monatsstunden fehlen",IF($H84="","Monatslohn fehlt","OK")))))</f>
        <v>OK</v>
      </c>
      <c r="J84" s="420" t="str">
        <f>IF($G84="","",IF(COUNTIFS($A:$A,$A84,$D:$D,$D84,$G:$G,$G84)&gt;1,"Doppelte Monatsstunden",""))</f>
        <v/>
      </c>
    </row>
    <row r="85" spans="1:10" ht="24" customHeight="1">
      <c r="A85" s="412" t="s">
        <v>290</v>
      </c>
      <c r="B85" s="397">
        <v>45778</v>
      </c>
      <c r="C85" s="397">
        <v>46142</v>
      </c>
      <c r="D85" s="398" t="s">
        <v>8</v>
      </c>
      <c r="E85" s="398" t="s">
        <v>6</v>
      </c>
      <c r="F85" s="398" t="s">
        <v>280</v>
      </c>
      <c r="G85" s="80">
        <v>173</v>
      </c>
      <c r="H85" s="81">
        <v>2163</v>
      </c>
      <c r="I85" s="399" t="str">
        <f>IF($A85="","",IF(OR($B85="",$C85="",$D85="",$E85="",$F85=""),"Stammdaten fehlen",IF(AND($G85="",$H85=""),"Werte fehlen",IF($G85="","Monatsstunden fehlen",IF($H85="","Monatslohn fehlt","OK")))))</f>
        <v>OK</v>
      </c>
      <c r="J85" s="419" t="str">
        <f>IF($G85="","",IF(COUNTIFS($A:$A,$A85,$D:$D,$D85,$G:$G,$G85)&gt;1,"Doppelte Monatsstunden",""))</f>
        <v/>
      </c>
    </row>
    <row r="86" spans="1:10" ht="24" customHeight="1">
      <c r="A86" s="413" t="s">
        <v>290</v>
      </c>
      <c r="B86" s="400">
        <v>45778</v>
      </c>
      <c r="C86" s="400">
        <v>46142</v>
      </c>
      <c r="D86" s="401" t="s">
        <v>8</v>
      </c>
      <c r="E86" s="401" t="s">
        <v>6</v>
      </c>
      <c r="F86" s="401" t="s">
        <v>280</v>
      </c>
      <c r="G86" s="82">
        <v>151.38</v>
      </c>
      <c r="H86" s="83">
        <v>1892.63</v>
      </c>
      <c r="I86" s="402" t="str">
        <f>IF($A86="","",IF(OR($B86="",$C86="",$D86="",$E86="",$F86=""),"Stammdaten fehlen",IF(AND($G86="",$H86=""),"Werte fehlen",IF($G86="","Monatsstunden fehlen",IF($H86="","Monatslohn fehlt","OK")))))</f>
        <v>OK</v>
      </c>
      <c r="J86" s="420" t="str">
        <f>IF($G86="","",IF(COUNTIFS($A:$A,$A86,$D:$D,$D86,$G:$G,$G86)&gt;1,"Doppelte Monatsstunden",""))</f>
        <v/>
      </c>
    </row>
    <row r="87" spans="1:10" ht="24" customHeight="1">
      <c r="A87" s="413" t="s">
        <v>290</v>
      </c>
      <c r="B87" s="400">
        <v>45778</v>
      </c>
      <c r="C87" s="400">
        <v>46142</v>
      </c>
      <c r="D87" s="401" t="s">
        <v>8</v>
      </c>
      <c r="E87" s="401" t="s">
        <v>6</v>
      </c>
      <c r="F87" s="401" t="s">
        <v>280</v>
      </c>
      <c r="G87" s="82">
        <v>138.4</v>
      </c>
      <c r="H87" s="83">
        <v>1730.4</v>
      </c>
      <c r="I87" s="402" t="str">
        <f>IF($A87="","",IF(OR($B87="",$C87="",$D87="",$E87="",$F87=""),"Stammdaten fehlen",IF(AND($G87="",$H87=""),"Werte fehlen",IF($G87="","Monatsstunden fehlen",IF($H87="","Monatslohn fehlt","OK")))))</f>
        <v>OK</v>
      </c>
      <c r="J87" s="420" t="str">
        <f>IF($G87="","",IF(COUNTIFS($A:$A,$A87,$D:$D,$D87,$G:$G,$G87)&gt;1,"Doppelte Monatsstunden",""))</f>
        <v/>
      </c>
    </row>
    <row r="88" spans="1:10" ht="24" customHeight="1">
      <c r="A88" s="413" t="s">
        <v>290</v>
      </c>
      <c r="B88" s="400">
        <v>45778</v>
      </c>
      <c r="C88" s="400">
        <v>46142</v>
      </c>
      <c r="D88" s="401" t="s">
        <v>8</v>
      </c>
      <c r="E88" s="401" t="s">
        <v>6</v>
      </c>
      <c r="F88" s="401" t="s">
        <v>280</v>
      </c>
      <c r="G88" s="82">
        <v>129.75</v>
      </c>
      <c r="H88" s="83">
        <v>1622.25</v>
      </c>
      <c r="I88" s="402" t="str">
        <f>IF($A88="","",IF(OR($B88="",$C88="",$D88="",$E88="",$F88=""),"Stammdaten fehlen",IF(AND($G88="",$H88=""),"Werte fehlen",IF($G88="","Monatsstunden fehlen",IF($H88="","Monatslohn fehlt","OK")))))</f>
        <v>OK</v>
      </c>
      <c r="J88" s="420" t="str">
        <f>IF($G88="","",IF(COUNTIFS($A:$A,$A88,$D:$D,$D88,$G:$G,$G88)&gt;1,"Doppelte Monatsstunden",""))</f>
        <v/>
      </c>
    </row>
    <row r="89" spans="1:10" ht="24" customHeight="1">
      <c r="A89" s="413" t="s">
        <v>290</v>
      </c>
      <c r="B89" s="400">
        <v>45778</v>
      </c>
      <c r="C89" s="400">
        <v>46142</v>
      </c>
      <c r="D89" s="401" t="s">
        <v>8</v>
      </c>
      <c r="E89" s="401" t="s">
        <v>6</v>
      </c>
      <c r="F89" s="401" t="s">
        <v>280</v>
      </c>
      <c r="G89" s="82">
        <v>108.13</v>
      </c>
      <c r="H89" s="83">
        <v>1351.88</v>
      </c>
      <c r="I89" s="402" t="str">
        <f>IF($A89="","",IF(OR($B89="",$C89="",$D89="",$E89="",$F89=""),"Stammdaten fehlen",IF(AND($G89="",$H89=""),"Werte fehlen",IF($G89="","Monatsstunden fehlen",IF($H89="","Monatslohn fehlt","OK")))))</f>
        <v>OK</v>
      </c>
      <c r="J89" s="420" t="str">
        <f>IF($G89="","",IF(COUNTIFS($A:$A,$A89,$D:$D,$D89,$G:$G,$G89)&gt;1,"Doppelte Monatsstunden",""))</f>
        <v/>
      </c>
    </row>
    <row r="90" spans="1:10" ht="24" customHeight="1">
      <c r="A90" s="413" t="s">
        <v>290</v>
      </c>
      <c r="B90" s="400">
        <v>45778</v>
      </c>
      <c r="C90" s="400">
        <v>46142</v>
      </c>
      <c r="D90" s="401" t="s">
        <v>8</v>
      </c>
      <c r="E90" s="401" t="s">
        <v>6</v>
      </c>
      <c r="F90" s="401" t="s">
        <v>280</v>
      </c>
      <c r="G90" s="82">
        <v>103.8</v>
      </c>
      <c r="H90" s="83">
        <v>1297.8</v>
      </c>
      <c r="I90" s="402" t="str">
        <f>IF($A90="","",IF(OR($B90="",$C90="",$D90="",$E90="",$F90=""),"Stammdaten fehlen",IF(AND($G90="",$H90=""),"Werte fehlen",IF($G90="","Monatsstunden fehlen",IF($H90="","Monatslohn fehlt","OK")))))</f>
        <v>OK</v>
      </c>
      <c r="J90" s="420" t="str">
        <f>IF($G90="","",IF(COUNTIFS($A:$A,$A90,$D:$D,$D90,$G:$G,$G90)&gt;1,"Doppelte Monatsstunden",""))</f>
        <v/>
      </c>
    </row>
    <row r="91" spans="1:10" ht="24" customHeight="1">
      <c r="A91" s="413" t="s">
        <v>290</v>
      </c>
      <c r="B91" s="400">
        <v>45778</v>
      </c>
      <c r="C91" s="400">
        <v>46142</v>
      </c>
      <c r="D91" s="401" t="s">
        <v>8</v>
      </c>
      <c r="E91" s="401" t="s">
        <v>6</v>
      </c>
      <c r="F91" s="401" t="s">
        <v>280</v>
      </c>
      <c r="G91" s="82">
        <v>86.5</v>
      </c>
      <c r="H91" s="83">
        <v>1081.5</v>
      </c>
      <c r="I91" s="402" t="str">
        <f>IF($A91="","",IF(OR($B91="",$C91="",$D91="",$E91="",$F91=""),"Stammdaten fehlen",IF(AND($G91="",$H91=""),"Werte fehlen",IF($G91="","Monatsstunden fehlen",IF($H91="","Monatslohn fehlt","OK")))))</f>
        <v>OK</v>
      </c>
      <c r="J91" s="420" t="str">
        <f>IF($G91="","",IF(COUNTIFS($A:$A,$A91,$D:$D,$D91,$G:$G,$G91)&gt;1,"Doppelte Monatsstunden",""))</f>
        <v/>
      </c>
    </row>
    <row r="92" spans="1:10" ht="24" customHeight="1">
      <c r="A92" s="413" t="s">
        <v>290</v>
      </c>
      <c r="B92" s="400">
        <v>45778</v>
      </c>
      <c r="C92" s="400">
        <v>46142</v>
      </c>
      <c r="D92" s="401" t="s">
        <v>8</v>
      </c>
      <c r="E92" s="401" t="s">
        <v>6</v>
      </c>
      <c r="F92" s="401" t="s">
        <v>280</v>
      </c>
      <c r="G92" s="82">
        <v>69.2</v>
      </c>
      <c r="H92" s="83">
        <v>865.2</v>
      </c>
      <c r="I92" s="402" t="str">
        <f>IF($A92="","",IF(OR($B92="",$C92="",$D92="",$E92="",$F92=""),"Stammdaten fehlen",IF(AND($G92="",$H92=""),"Werte fehlen",IF($G92="","Monatsstunden fehlen",IF($H92="","Monatslohn fehlt","OK")))))</f>
        <v>OK</v>
      </c>
      <c r="J92" s="420" t="str">
        <f>IF($G92="","",IF(COUNTIFS($A:$A,$A92,$D:$D,$D92,$G:$G,$G92)&gt;1,"Doppelte Monatsstunden",""))</f>
        <v/>
      </c>
    </row>
    <row r="93" spans="1:10" ht="24" customHeight="1">
      <c r="A93" s="413" t="s">
        <v>290</v>
      </c>
      <c r="B93" s="400">
        <v>45778</v>
      </c>
      <c r="C93" s="400">
        <v>46142</v>
      </c>
      <c r="D93" s="401" t="s">
        <v>8</v>
      </c>
      <c r="E93" s="401" t="s">
        <v>6</v>
      </c>
      <c r="F93" s="401" t="s">
        <v>280</v>
      </c>
      <c r="G93" s="82">
        <v>51.9</v>
      </c>
      <c r="H93" s="83">
        <v>648.9</v>
      </c>
      <c r="I93" s="402" t="str">
        <f>IF($A93="","",IF(OR($B93="",$C93="",$D93="",$E93="",$F93=""),"Stammdaten fehlen",IF(AND($G93="",$H93=""),"Werte fehlen",IF($G93="","Monatsstunden fehlen",IF($H93="","Monatslohn fehlt","OK")))))</f>
        <v>OK</v>
      </c>
      <c r="J93" s="420" t="str">
        <f>IF($G93="","",IF(COUNTIFS($A:$A,$A93,$D:$D,$D93,$G:$G,$G93)&gt;1,"Doppelte Monatsstunden",""))</f>
        <v/>
      </c>
    </row>
    <row r="94" spans="1:10" ht="24" customHeight="1">
      <c r="A94" s="413" t="s">
        <v>290</v>
      </c>
      <c r="B94" s="400">
        <v>45778</v>
      </c>
      <c r="C94" s="400">
        <v>46142</v>
      </c>
      <c r="D94" s="401" t="s">
        <v>8</v>
      </c>
      <c r="E94" s="401" t="s">
        <v>6</v>
      </c>
      <c r="F94" s="401" t="s">
        <v>280</v>
      </c>
      <c r="G94" s="82">
        <v>47.58</v>
      </c>
      <c r="H94" s="83">
        <v>594.83000000000004</v>
      </c>
      <c r="I94" s="402" t="str">
        <f>IF($A94="","",IF(OR($B94="",$C94="",$D94="",$E94="",$F94=""),"Stammdaten fehlen",IF(AND($G94="",$H94=""),"Werte fehlen",IF($G94="","Monatsstunden fehlen",IF($H94="","Monatslohn fehlt","OK")))))</f>
        <v>OK</v>
      </c>
      <c r="J94" s="420" t="str">
        <f>IF($G94="","",IF(COUNTIFS($A:$A,$A94,$D:$D,$D94,$G:$G,$G94)&gt;1,"Doppelte Monatsstunden",""))</f>
        <v/>
      </c>
    </row>
    <row r="95" spans="1:10" ht="24" customHeight="1">
      <c r="A95" s="413" t="s">
        <v>290</v>
      </c>
      <c r="B95" s="400">
        <v>45778</v>
      </c>
      <c r="C95" s="400">
        <v>46142</v>
      </c>
      <c r="D95" s="401" t="s">
        <v>8</v>
      </c>
      <c r="E95" s="401" t="s">
        <v>6</v>
      </c>
      <c r="F95" s="401" t="s">
        <v>280</v>
      </c>
      <c r="G95" s="82">
        <v>43.25</v>
      </c>
      <c r="H95" s="83">
        <v>540.75</v>
      </c>
      <c r="I95" s="402" t="str">
        <f>IF($A95="","",IF(OR($B95="",$C95="",$D95="",$E95="",$F95=""),"Stammdaten fehlen",IF(AND($G95="",$H95=""),"Werte fehlen",IF($G95="","Monatsstunden fehlen",IF($H95="","Monatslohn fehlt","OK")))))</f>
        <v>OK</v>
      </c>
      <c r="J95" s="420" t="str">
        <f>IF($G95="","",IF(COUNTIFS($A:$A,$A95,$D:$D,$D95,$G:$G,$G95)&gt;1,"Doppelte Monatsstunden",""))</f>
        <v/>
      </c>
    </row>
    <row r="96" spans="1:10" ht="24" customHeight="1">
      <c r="A96" s="413" t="s">
        <v>290</v>
      </c>
      <c r="B96" s="400">
        <v>45778</v>
      </c>
      <c r="C96" s="400">
        <v>46142</v>
      </c>
      <c r="D96" s="401" t="s">
        <v>8</v>
      </c>
      <c r="E96" s="401" t="s">
        <v>6</v>
      </c>
      <c r="F96" s="401" t="s">
        <v>280</v>
      </c>
      <c r="G96" s="82">
        <v>34.6</v>
      </c>
      <c r="H96" s="83">
        <v>432.6</v>
      </c>
      <c r="I96" s="402" t="str">
        <f>IF($A96="","",IF(OR($B96="",$C96="",$D96="",$E96="",$F96=""),"Stammdaten fehlen",IF(AND($G96="",$H96=""),"Werte fehlen",IF($G96="","Monatsstunden fehlen",IF($H96="","Monatslohn fehlt","OK")))))</f>
        <v>OK</v>
      </c>
      <c r="J96" s="420" t="str">
        <f>IF($G96="","",IF(COUNTIFS($A:$A,$A96,$D:$D,$D96,$G:$G,$G96)&gt;1,"Doppelte Monatsstunden",""))</f>
        <v/>
      </c>
    </row>
    <row r="97" spans="1:10" ht="24" customHeight="1" thickBot="1">
      <c r="A97" s="413" t="s">
        <v>290</v>
      </c>
      <c r="B97" s="400">
        <v>45778</v>
      </c>
      <c r="C97" s="400">
        <v>46142</v>
      </c>
      <c r="D97" s="401" t="s">
        <v>8</v>
      </c>
      <c r="E97" s="401" t="s">
        <v>6</v>
      </c>
      <c r="F97" s="401" t="s">
        <v>280</v>
      </c>
      <c r="G97" s="82">
        <v>32.01</v>
      </c>
      <c r="H97" s="83">
        <v>400.16</v>
      </c>
      <c r="I97" s="402" t="str">
        <f>IF($A97="","",IF(OR($B97="",$C97="",$D97="",$E97="",$F97=""),"Stammdaten fehlen",IF(AND($G97="",$H97=""),"Werte fehlen",IF($G97="","Monatsstunden fehlen",IF($H97="","Monatslohn fehlt","OK")))))</f>
        <v>OK</v>
      </c>
      <c r="J97" s="420" t="str">
        <f>IF($G97="","",IF(COUNTIFS($A:$A,$A97,$D:$D,$D97,$G:$G,$G97)&gt;1,"Doppelte Monatsstunden",""))</f>
        <v/>
      </c>
    </row>
    <row r="98" spans="1:10" ht="24" customHeight="1">
      <c r="A98" s="412" t="s">
        <v>290</v>
      </c>
      <c r="B98" s="397">
        <v>45778</v>
      </c>
      <c r="C98" s="397">
        <v>46142</v>
      </c>
      <c r="D98" s="398" t="s">
        <v>9</v>
      </c>
      <c r="E98" s="398" t="s">
        <v>6</v>
      </c>
      <c r="F98" s="398" t="s">
        <v>281</v>
      </c>
      <c r="G98" s="80">
        <v>173</v>
      </c>
      <c r="H98" s="81">
        <v>2225</v>
      </c>
      <c r="I98" s="399" t="str">
        <f>IF($A98="","",IF(OR($B98="",$C98="",$D98="",$E98="",$F98=""),"Stammdaten fehlen",IF(AND($G98="",$H98=""),"Werte fehlen",IF($G98="","Monatsstunden fehlen",IF($H98="","Monatslohn fehlt","OK")))))</f>
        <v>OK</v>
      </c>
      <c r="J98" s="419" t="str">
        <f>IF($G98="","",IF(COUNTIFS($A:$A,$A98,$D:$D,$D98,$G:$G,$G98)&gt;1,"Doppelte Monatsstunden",""))</f>
        <v/>
      </c>
    </row>
    <row r="99" spans="1:10" ht="24" customHeight="1">
      <c r="A99" s="413" t="s">
        <v>290</v>
      </c>
      <c r="B99" s="400">
        <v>45778</v>
      </c>
      <c r="C99" s="400">
        <v>46142</v>
      </c>
      <c r="D99" s="401" t="s">
        <v>9</v>
      </c>
      <c r="E99" s="401" t="s">
        <v>6</v>
      </c>
      <c r="F99" s="401" t="s">
        <v>281</v>
      </c>
      <c r="G99" s="82">
        <v>151.38</v>
      </c>
      <c r="H99" s="83">
        <v>1946.88</v>
      </c>
      <c r="I99" s="402" t="str">
        <f>IF($A99="","",IF(OR($B99="",$C99="",$D99="",$E99="",$F99=""),"Stammdaten fehlen",IF(AND($G99="",$H99=""),"Werte fehlen",IF($G99="","Monatsstunden fehlen",IF($H99="","Monatslohn fehlt","OK")))))</f>
        <v>OK</v>
      </c>
      <c r="J99" s="420" t="str">
        <f>IF($G99="","",IF(COUNTIFS($A:$A,$A99,$D:$D,$D99,$G:$G,$G99)&gt;1,"Doppelte Monatsstunden",""))</f>
        <v/>
      </c>
    </row>
    <row r="100" spans="1:10" ht="24" customHeight="1">
      <c r="A100" s="413" t="s">
        <v>290</v>
      </c>
      <c r="B100" s="400">
        <v>45778</v>
      </c>
      <c r="C100" s="400">
        <v>46142</v>
      </c>
      <c r="D100" s="401" t="s">
        <v>9</v>
      </c>
      <c r="E100" s="401" t="s">
        <v>6</v>
      </c>
      <c r="F100" s="401" t="s">
        <v>281</v>
      </c>
      <c r="G100" s="82">
        <v>138.4</v>
      </c>
      <c r="H100" s="83">
        <v>1780</v>
      </c>
      <c r="I100" s="402" t="str">
        <f>IF($A100="","",IF(OR($B100="",$C100="",$D100="",$E100="",$F100=""),"Stammdaten fehlen",IF(AND($G100="",$H100=""),"Werte fehlen",IF($G100="","Monatsstunden fehlen",IF($H100="","Monatslohn fehlt","OK")))))</f>
        <v>OK</v>
      </c>
      <c r="J100" s="420" t="str">
        <f>IF($G100="","",IF(COUNTIFS($A:$A,$A100,$D:$D,$D100,$G:$G,$G100)&gt;1,"Doppelte Monatsstunden",""))</f>
        <v/>
      </c>
    </row>
    <row r="101" spans="1:10" ht="24" customHeight="1">
      <c r="A101" s="413" t="s">
        <v>290</v>
      </c>
      <c r="B101" s="400">
        <v>45778</v>
      </c>
      <c r="C101" s="400">
        <v>46142</v>
      </c>
      <c r="D101" s="401" t="s">
        <v>9</v>
      </c>
      <c r="E101" s="401" t="s">
        <v>6</v>
      </c>
      <c r="F101" s="401" t="s">
        <v>281</v>
      </c>
      <c r="G101" s="82">
        <v>129.75</v>
      </c>
      <c r="H101" s="83">
        <v>1668.75</v>
      </c>
      <c r="I101" s="402" t="str">
        <f>IF($A101="","",IF(OR($B101="",$C101="",$D101="",$E101="",$F101=""),"Stammdaten fehlen",IF(AND($G101="",$H101=""),"Werte fehlen",IF($G101="","Monatsstunden fehlen",IF($H101="","Monatslohn fehlt","OK")))))</f>
        <v>OK</v>
      </c>
      <c r="J101" s="420" t="str">
        <f>IF($G101="","",IF(COUNTIFS($A:$A,$A101,$D:$D,$D101,$G:$G,$G101)&gt;1,"Doppelte Monatsstunden",""))</f>
        <v/>
      </c>
    </row>
    <row r="102" spans="1:10" ht="24" customHeight="1">
      <c r="A102" s="413" t="s">
        <v>290</v>
      </c>
      <c r="B102" s="400">
        <v>45778</v>
      </c>
      <c r="C102" s="400">
        <v>46142</v>
      </c>
      <c r="D102" s="401" t="s">
        <v>9</v>
      </c>
      <c r="E102" s="401" t="s">
        <v>6</v>
      </c>
      <c r="F102" s="401" t="s">
        <v>281</v>
      </c>
      <c r="G102" s="82">
        <v>108.13</v>
      </c>
      <c r="H102" s="83">
        <v>1390.63</v>
      </c>
      <c r="I102" s="402" t="str">
        <f>IF($A102="","",IF(OR($B102="",$C102="",$D102="",$E102="",$F102=""),"Stammdaten fehlen",IF(AND($G102="",$H102=""),"Werte fehlen",IF($G102="","Monatsstunden fehlen",IF($H102="","Monatslohn fehlt","OK")))))</f>
        <v>OK</v>
      </c>
      <c r="J102" s="420" t="str">
        <f>IF($G102="","",IF(COUNTIFS($A:$A,$A102,$D:$D,$D102,$G:$G,$G102)&gt;1,"Doppelte Monatsstunden",""))</f>
        <v/>
      </c>
    </row>
    <row r="103" spans="1:10" ht="24" customHeight="1">
      <c r="A103" s="413" t="s">
        <v>290</v>
      </c>
      <c r="B103" s="400">
        <v>45778</v>
      </c>
      <c r="C103" s="400">
        <v>46142</v>
      </c>
      <c r="D103" s="401" t="s">
        <v>9</v>
      </c>
      <c r="E103" s="401" t="s">
        <v>6</v>
      </c>
      <c r="F103" s="401" t="s">
        <v>281</v>
      </c>
      <c r="G103" s="82">
        <v>103.8</v>
      </c>
      <c r="H103" s="83">
        <v>1335</v>
      </c>
      <c r="I103" s="402" t="str">
        <f>IF($A103="","",IF(OR($B103="",$C103="",$D103="",$E103="",$F103=""),"Stammdaten fehlen",IF(AND($G103="",$H103=""),"Werte fehlen",IF($G103="","Monatsstunden fehlen",IF($H103="","Monatslohn fehlt","OK")))))</f>
        <v>OK</v>
      </c>
      <c r="J103" s="420" t="str">
        <f>IF($G103="","",IF(COUNTIFS($A:$A,$A103,$D:$D,$D103,$G:$G,$G103)&gt;1,"Doppelte Monatsstunden",""))</f>
        <v/>
      </c>
    </row>
    <row r="104" spans="1:10" ht="24" customHeight="1">
      <c r="A104" s="413" t="s">
        <v>290</v>
      </c>
      <c r="B104" s="400">
        <v>45778</v>
      </c>
      <c r="C104" s="400">
        <v>46142</v>
      </c>
      <c r="D104" s="401" t="s">
        <v>9</v>
      </c>
      <c r="E104" s="401" t="s">
        <v>6</v>
      </c>
      <c r="F104" s="401" t="s">
        <v>281</v>
      </c>
      <c r="G104" s="82">
        <v>86.5</v>
      </c>
      <c r="H104" s="83">
        <v>1112.5</v>
      </c>
      <c r="I104" s="402" t="str">
        <f>IF($A104="","",IF(OR($B104="",$C104="",$D104="",$E104="",$F104=""),"Stammdaten fehlen",IF(AND($G104="",$H104=""),"Werte fehlen",IF($G104="","Monatsstunden fehlen",IF($H104="","Monatslohn fehlt","OK")))))</f>
        <v>OK</v>
      </c>
      <c r="J104" s="420" t="str">
        <f>IF($G104="","",IF(COUNTIFS($A:$A,$A104,$D:$D,$D104,$G:$G,$G104)&gt;1,"Doppelte Monatsstunden",""))</f>
        <v/>
      </c>
    </row>
    <row r="105" spans="1:10" ht="24" customHeight="1">
      <c r="A105" s="413" t="s">
        <v>290</v>
      </c>
      <c r="B105" s="400">
        <v>45778</v>
      </c>
      <c r="C105" s="400">
        <v>46142</v>
      </c>
      <c r="D105" s="401" t="s">
        <v>9</v>
      </c>
      <c r="E105" s="401" t="s">
        <v>6</v>
      </c>
      <c r="F105" s="401" t="s">
        <v>281</v>
      </c>
      <c r="G105" s="82">
        <v>69.2</v>
      </c>
      <c r="H105" s="83">
        <v>890</v>
      </c>
      <c r="I105" s="402" t="str">
        <f>IF($A105="","",IF(OR($B105="",$C105="",$D105="",$E105="",$F105=""),"Stammdaten fehlen",IF(AND($G105="",$H105=""),"Werte fehlen",IF($G105="","Monatsstunden fehlen",IF($H105="","Monatslohn fehlt","OK")))))</f>
        <v>OK</v>
      </c>
      <c r="J105" s="420" t="str">
        <f>IF($G105="","",IF(COUNTIFS($A:$A,$A105,$D:$D,$D105,$G:$G,$G105)&gt;1,"Doppelte Monatsstunden",""))</f>
        <v/>
      </c>
    </row>
    <row r="106" spans="1:10" ht="24" customHeight="1">
      <c r="A106" s="413" t="s">
        <v>290</v>
      </c>
      <c r="B106" s="400">
        <v>45778</v>
      </c>
      <c r="C106" s="400">
        <v>46142</v>
      </c>
      <c r="D106" s="401" t="s">
        <v>9</v>
      </c>
      <c r="E106" s="401" t="s">
        <v>6</v>
      </c>
      <c r="F106" s="401" t="s">
        <v>281</v>
      </c>
      <c r="G106" s="82">
        <v>51.9</v>
      </c>
      <c r="H106" s="83">
        <v>667.5</v>
      </c>
      <c r="I106" s="402" t="str">
        <f>IF($A106="","",IF(OR($B106="",$C106="",$D106="",$E106="",$F106=""),"Stammdaten fehlen",IF(AND($G106="",$H106=""),"Werte fehlen",IF($G106="","Monatsstunden fehlen",IF($H106="","Monatslohn fehlt","OK")))))</f>
        <v>OK</v>
      </c>
      <c r="J106" s="420" t="str">
        <f>IF($G106="","",IF(COUNTIFS($A:$A,$A106,$D:$D,$D106,$G:$G,$G106)&gt;1,"Doppelte Monatsstunden",""))</f>
        <v/>
      </c>
    </row>
    <row r="107" spans="1:10" ht="24" customHeight="1">
      <c r="A107" s="413" t="s">
        <v>290</v>
      </c>
      <c r="B107" s="400">
        <v>45778</v>
      </c>
      <c r="C107" s="400">
        <v>46142</v>
      </c>
      <c r="D107" s="401" t="s">
        <v>9</v>
      </c>
      <c r="E107" s="401" t="s">
        <v>6</v>
      </c>
      <c r="F107" s="401" t="s">
        <v>281</v>
      </c>
      <c r="G107" s="82">
        <v>47.58</v>
      </c>
      <c r="H107" s="83">
        <v>611.88</v>
      </c>
      <c r="I107" s="402" t="str">
        <f>IF($A107="","",IF(OR($B107="",$C107="",$D107="",$E107="",$F107=""),"Stammdaten fehlen",IF(AND($G107="",$H107=""),"Werte fehlen",IF($G107="","Monatsstunden fehlen",IF($H107="","Monatslohn fehlt","OK")))))</f>
        <v>OK</v>
      </c>
      <c r="J107" s="420" t="str">
        <f>IF($G107="","",IF(COUNTIFS($A:$A,$A107,$D:$D,$D107,$G:$G,$G107)&gt;1,"Doppelte Monatsstunden",""))</f>
        <v/>
      </c>
    </row>
    <row r="108" spans="1:10" ht="24" customHeight="1">
      <c r="A108" s="413" t="s">
        <v>290</v>
      </c>
      <c r="B108" s="400">
        <v>45778</v>
      </c>
      <c r="C108" s="400">
        <v>46142</v>
      </c>
      <c r="D108" s="401" t="s">
        <v>9</v>
      </c>
      <c r="E108" s="401" t="s">
        <v>6</v>
      </c>
      <c r="F108" s="401" t="s">
        <v>281</v>
      </c>
      <c r="G108" s="82">
        <v>43.25</v>
      </c>
      <c r="H108" s="83">
        <v>556.25</v>
      </c>
      <c r="I108" s="402" t="str">
        <f>IF($A108="","",IF(OR($B108="",$C108="",$D108="",$E108="",$F108=""),"Stammdaten fehlen",IF(AND($G108="",$H108=""),"Werte fehlen",IF($G108="","Monatsstunden fehlen",IF($H108="","Monatslohn fehlt","OK")))))</f>
        <v>OK</v>
      </c>
      <c r="J108" s="420" t="str">
        <f>IF($G108="","",IF(COUNTIFS($A:$A,$A108,$D:$D,$D108,$G:$G,$G108)&gt;1,"Doppelte Monatsstunden",""))</f>
        <v/>
      </c>
    </row>
    <row r="109" spans="1:10" ht="24" customHeight="1">
      <c r="A109" s="413" t="s">
        <v>290</v>
      </c>
      <c r="B109" s="400">
        <v>45778</v>
      </c>
      <c r="C109" s="400">
        <v>46142</v>
      </c>
      <c r="D109" s="401" t="s">
        <v>9</v>
      </c>
      <c r="E109" s="401" t="s">
        <v>6</v>
      </c>
      <c r="F109" s="401" t="s">
        <v>281</v>
      </c>
      <c r="G109" s="82">
        <v>34.6</v>
      </c>
      <c r="H109" s="83">
        <v>445</v>
      </c>
      <c r="I109" s="402" t="str">
        <f>IF($A109="","",IF(OR($B109="",$C109="",$D109="",$E109="",$F109=""),"Stammdaten fehlen",IF(AND($G109="",$H109=""),"Werte fehlen",IF($G109="","Monatsstunden fehlen",IF($H109="","Monatslohn fehlt","OK")))))</f>
        <v>OK</v>
      </c>
      <c r="J109" s="420" t="str">
        <f>IF($G109="","",IF(COUNTIFS($A:$A,$A109,$D:$D,$D109,$G:$G,$G109)&gt;1,"Doppelte Monatsstunden",""))</f>
        <v/>
      </c>
    </row>
    <row r="110" spans="1:10" ht="24" customHeight="1" thickBot="1">
      <c r="A110" s="413" t="s">
        <v>290</v>
      </c>
      <c r="B110" s="400">
        <v>45778</v>
      </c>
      <c r="C110" s="400">
        <v>46142</v>
      </c>
      <c r="D110" s="401" t="s">
        <v>9</v>
      </c>
      <c r="E110" s="401" t="s">
        <v>6</v>
      </c>
      <c r="F110" s="401" t="s">
        <v>281</v>
      </c>
      <c r="G110" s="82">
        <v>32.01</v>
      </c>
      <c r="H110" s="83">
        <v>411.63</v>
      </c>
      <c r="I110" s="402" t="str">
        <f>IF($A110="","",IF(OR($B110="",$C110="",$D110="",$E110="",$F110=""),"Stammdaten fehlen",IF(AND($G110="",$H110=""),"Werte fehlen",IF($G110="","Monatsstunden fehlen",IF($H110="","Monatslohn fehlt","OK")))))</f>
        <v>OK</v>
      </c>
      <c r="J110" s="420" t="str">
        <f>IF($G110="","",IF(COUNTIFS($A:$A,$A110,$D:$D,$D110,$G:$G,$G110)&gt;1,"Doppelte Monatsstunden",""))</f>
        <v/>
      </c>
    </row>
    <row r="111" spans="1:10" ht="24" customHeight="1">
      <c r="A111" s="414" t="s">
        <v>290</v>
      </c>
      <c r="B111" s="403">
        <v>45778</v>
      </c>
      <c r="C111" s="403">
        <v>46142</v>
      </c>
      <c r="D111" s="404" t="s">
        <v>289</v>
      </c>
      <c r="E111" s="404" t="s">
        <v>10</v>
      </c>
      <c r="F111" s="404" t="s">
        <v>278</v>
      </c>
      <c r="G111" s="84">
        <v>173</v>
      </c>
      <c r="H111" s="85">
        <v>2300</v>
      </c>
      <c r="I111" s="405" t="str">
        <f>IF($A111="","",IF(OR($B111="",$C111="",$D111="",$E111="",$F111=""),"Stammdaten fehlen",IF(AND($G111="",$H111=""),"Werte fehlen",IF($G111="","Monatsstunden fehlen",IF($H111="","Monatslohn fehlt","OK")))))</f>
        <v>OK</v>
      </c>
      <c r="J111" s="421" t="str">
        <f>IF($G111="","",IF(COUNTIFS($A:$A,$A111,$D:$D,$D111,$G:$G,$G111)&gt;1,"Doppelte Monatsstunden",""))</f>
        <v/>
      </c>
    </row>
    <row r="112" spans="1:10" ht="24" customHeight="1">
      <c r="A112" s="415" t="s">
        <v>290</v>
      </c>
      <c r="B112" s="406">
        <v>45778</v>
      </c>
      <c r="C112" s="406">
        <v>46142</v>
      </c>
      <c r="D112" s="407" t="s">
        <v>289</v>
      </c>
      <c r="E112" s="407" t="s">
        <v>10</v>
      </c>
      <c r="F112" s="407" t="s">
        <v>278</v>
      </c>
      <c r="G112" s="86">
        <v>151.38</v>
      </c>
      <c r="H112" s="87">
        <v>2012.5</v>
      </c>
      <c r="I112" s="408" t="str">
        <f>IF($A112="","",IF(OR($B112="",$C112="",$D112="",$E112="",$F112=""),"Stammdaten fehlen",IF(AND($G112="",$H112=""),"Werte fehlen",IF($G112="","Monatsstunden fehlen",IF($H112="","Monatslohn fehlt","OK")))))</f>
        <v>OK</v>
      </c>
      <c r="J112" s="422" t="str">
        <f>IF($G112="","",IF(COUNTIFS($A:$A,$A112,$D:$D,$D112,$G:$G,$G112)&gt;1,"Doppelte Monatsstunden",""))</f>
        <v/>
      </c>
    </row>
    <row r="113" spans="1:10" ht="24" customHeight="1">
      <c r="A113" s="415" t="s">
        <v>290</v>
      </c>
      <c r="B113" s="406">
        <v>45778</v>
      </c>
      <c r="C113" s="406">
        <v>46142</v>
      </c>
      <c r="D113" s="407" t="s">
        <v>289</v>
      </c>
      <c r="E113" s="407" t="s">
        <v>10</v>
      </c>
      <c r="F113" s="407" t="s">
        <v>278</v>
      </c>
      <c r="G113" s="86">
        <v>138.4</v>
      </c>
      <c r="H113" s="87">
        <v>1840</v>
      </c>
      <c r="I113" s="408" t="str">
        <f>IF($A113="","",IF(OR($B113="",$C113="",$D113="",$E113="",$F113=""),"Stammdaten fehlen",IF(AND($G113="",$H113=""),"Werte fehlen",IF($G113="","Monatsstunden fehlen",IF($H113="","Monatslohn fehlt","OK")))))</f>
        <v>OK</v>
      </c>
      <c r="J113" s="422" t="str">
        <f>IF($G113="","",IF(COUNTIFS($A:$A,$A113,$D:$D,$D113,$G:$G,$G113)&gt;1,"Doppelte Monatsstunden",""))</f>
        <v/>
      </c>
    </row>
    <row r="114" spans="1:10" ht="24" customHeight="1">
      <c r="A114" s="415" t="s">
        <v>290</v>
      </c>
      <c r="B114" s="406">
        <v>45778</v>
      </c>
      <c r="C114" s="406">
        <v>46142</v>
      </c>
      <c r="D114" s="407" t="s">
        <v>289</v>
      </c>
      <c r="E114" s="407" t="s">
        <v>10</v>
      </c>
      <c r="F114" s="407" t="s">
        <v>278</v>
      </c>
      <c r="G114" s="86">
        <v>129.75</v>
      </c>
      <c r="H114" s="87">
        <v>1725</v>
      </c>
      <c r="I114" s="408" t="str">
        <f>IF($A114="","",IF(OR($B114="",$C114="",$D114="",$E114="",$F114=""),"Stammdaten fehlen",IF(AND($G114="",$H114=""),"Werte fehlen",IF($G114="","Monatsstunden fehlen",IF($H114="","Monatslohn fehlt","OK")))))</f>
        <v>OK</v>
      </c>
      <c r="J114" s="422" t="str">
        <f>IF($G114="","",IF(COUNTIFS($A:$A,$A114,$D:$D,$D114,$G:$G,$G114)&gt;1,"Doppelte Monatsstunden",""))</f>
        <v/>
      </c>
    </row>
    <row r="115" spans="1:10" ht="24" customHeight="1">
      <c r="A115" s="415" t="s">
        <v>290</v>
      </c>
      <c r="B115" s="406">
        <v>45778</v>
      </c>
      <c r="C115" s="406">
        <v>46142</v>
      </c>
      <c r="D115" s="407" t="s">
        <v>289</v>
      </c>
      <c r="E115" s="407" t="s">
        <v>10</v>
      </c>
      <c r="F115" s="407" t="s">
        <v>278</v>
      </c>
      <c r="G115" s="86">
        <v>108.13</v>
      </c>
      <c r="H115" s="87">
        <v>1437.5</v>
      </c>
      <c r="I115" s="408" t="str">
        <f>IF($A115="","",IF(OR($B115="",$C115="",$D115="",$E115="",$F115=""),"Stammdaten fehlen",IF(AND($G115="",$H115=""),"Werte fehlen",IF($G115="","Monatsstunden fehlen",IF($H115="","Monatslohn fehlt","OK")))))</f>
        <v>OK</v>
      </c>
      <c r="J115" s="422" t="str">
        <f>IF($G115="","",IF(COUNTIFS($A:$A,$A115,$D:$D,$D115,$G:$G,$G115)&gt;1,"Doppelte Monatsstunden",""))</f>
        <v/>
      </c>
    </row>
    <row r="116" spans="1:10" ht="24" customHeight="1">
      <c r="A116" s="415" t="s">
        <v>290</v>
      </c>
      <c r="B116" s="406">
        <v>45778</v>
      </c>
      <c r="C116" s="406">
        <v>46142</v>
      </c>
      <c r="D116" s="407" t="s">
        <v>289</v>
      </c>
      <c r="E116" s="407" t="s">
        <v>10</v>
      </c>
      <c r="F116" s="407" t="s">
        <v>278</v>
      </c>
      <c r="G116" s="86">
        <v>103.8</v>
      </c>
      <c r="H116" s="87">
        <v>1380</v>
      </c>
      <c r="I116" s="408" t="str">
        <f>IF($A116="","",IF(OR($B116="",$C116="",$D116="",$E116="",$F116=""),"Stammdaten fehlen",IF(AND($G116="",$H116=""),"Werte fehlen",IF($G116="","Monatsstunden fehlen",IF($H116="","Monatslohn fehlt","OK")))))</f>
        <v>OK</v>
      </c>
      <c r="J116" s="422" t="str">
        <f>IF($G116="","",IF(COUNTIFS($A:$A,$A116,$D:$D,$D116,$G:$G,$G116)&gt;1,"Doppelte Monatsstunden",""))</f>
        <v/>
      </c>
    </row>
    <row r="117" spans="1:10" ht="24" customHeight="1">
      <c r="A117" s="415" t="s">
        <v>290</v>
      </c>
      <c r="B117" s="406">
        <v>45778</v>
      </c>
      <c r="C117" s="406">
        <v>46142</v>
      </c>
      <c r="D117" s="407" t="s">
        <v>289</v>
      </c>
      <c r="E117" s="407" t="s">
        <v>10</v>
      </c>
      <c r="F117" s="407" t="s">
        <v>278</v>
      </c>
      <c r="G117" s="86">
        <v>86.5</v>
      </c>
      <c r="H117" s="87">
        <v>1150</v>
      </c>
      <c r="I117" s="408" t="str">
        <f>IF($A117="","",IF(OR($B117="",$C117="",$D117="",$E117="",$F117=""),"Stammdaten fehlen",IF(AND($G117="",$H117=""),"Werte fehlen",IF($G117="","Monatsstunden fehlen",IF($H117="","Monatslohn fehlt","OK")))))</f>
        <v>OK</v>
      </c>
      <c r="J117" s="422" t="str">
        <f>IF($G117="","",IF(COUNTIFS($A:$A,$A117,$D:$D,$D117,$G:$G,$G117)&gt;1,"Doppelte Monatsstunden",""))</f>
        <v/>
      </c>
    </row>
    <row r="118" spans="1:10" ht="24" customHeight="1">
      <c r="A118" s="415" t="s">
        <v>290</v>
      </c>
      <c r="B118" s="406">
        <v>45778</v>
      </c>
      <c r="C118" s="406">
        <v>46142</v>
      </c>
      <c r="D118" s="407" t="s">
        <v>289</v>
      </c>
      <c r="E118" s="407" t="s">
        <v>10</v>
      </c>
      <c r="F118" s="407" t="s">
        <v>278</v>
      </c>
      <c r="G118" s="86">
        <v>69.2</v>
      </c>
      <c r="H118" s="87">
        <v>920</v>
      </c>
      <c r="I118" s="408" t="str">
        <f>IF($A118="","",IF(OR($B118="",$C118="",$D118="",$E118="",$F118=""),"Stammdaten fehlen",IF(AND($G118="",$H118=""),"Werte fehlen",IF($G118="","Monatsstunden fehlen",IF($H118="","Monatslohn fehlt","OK")))))</f>
        <v>OK</v>
      </c>
      <c r="J118" s="422" t="str">
        <f>IF($G118="","",IF(COUNTIFS($A:$A,$A118,$D:$D,$D118,$G:$G,$G118)&gt;1,"Doppelte Monatsstunden",""))</f>
        <v/>
      </c>
    </row>
    <row r="119" spans="1:10" ht="24" customHeight="1">
      <c r="A119" s="415" t="s">
        <v>290</v>
      </c>
      <c r="B119" s="406">
        <v>45778</v>
      </c>
      <c r="C119" s="406">
        <v>46142</v>
      </c>
      <c r="D119" s="407" t="s">
        <v>289</v>
      </c>
      <c r="E119" s="407" t="s">
        <v>10</v>
      </c>
      <c r="F119" s="407" t="s">
        <v>278</v>
      </c>
      <c r="G119" s="86">
        <v>51.9</v>
      </c>
      <c r="H119" s="87">
        <v>690</v>
      </c>
      <c r="I119" s="408" t="str">
        <f>IF($A119="","",IF(OR($B119="",$C119="",$D119="",$E119="",$F119=""),"Stammdaten fehlen",IF(AND($G119="",$H119=""),"Werte fehlen",IF($G119="","Monatsstunden fehlen",IF($H119="","Monatslohn fehlt","OK")))))</f>
        <v>OK</v>
      </c>
      <c r="J119" s="422" t="str">
        <f>IF($G119="","",IF(COUNTIFS($A:$A,$A119,$D:$D,$D119,$G:$G,$G119)&gt;1,"Doppelte Monatsstunden",""))</f>
        <v/>
      </c>
    </row>
    <row r="120" spans="1:10" ht="24" customHeight="1">
      <c r="A120" s="415" t="s">
        <v>290</v>
      </c>
      <c r="B120" s="406">
        <v>45778</v>
      </c>
      <c r="C120" s="406">
        <v>46142</v>
      </c>
      <c r="D120" s="407" t="s">
        <v>289</v>
      </c>
      <c r="E120" s="407" t="s">
        <v>10</v>
      </c>
      <c r="F120" s="407" t="s">
        <v>278</v>
      </c>
      <c r="G120" s="86">
        <v>47.58</v>
      </c>
      <c r="H120" s="87">
        <v>632.5</v>
      </c>
      <c r="I120" s="408" t="str">
        <f>IF($A120="","",IF(OR($B120="",$C120="",$D120="",$E120="",$F120=""),"Stammdaten fehlen",IF(AND($G120="",$H120=""),"Werte fehlen",IF($G120="","Monatsstunden fehlen",IF($H120="","Monatslohn fehlt","OK")))))</f>
        <v>OK</v>
      </c>
      <c r="J120" s="422" t="str">
        <f>IF($G120="","",IF(COUNTIFS($A:$A,$A120,$D:$D,$D120,$G:$G,$G120)&gt;1,"Doppelte Monatsstunden",""))</f>
        <v/>
      </c>
    </row>
    <row r="121" spans="1:10" ht="24" customHeight="1">
      <c r="A121" s="415" t="s">
        <v>290</v>
      </c>
      <c r="B121" s="406">
        <v>45778</v>
      </c>
      <c r="C121" s="406">
        <v>46142</v>
      </c>
      <c r="D121" s="407" t="s">
        <v>289</v>
      </c>
      <c r="E121" s="407" t="s">
        <v>10</v>
      </c>
      <c r="F121" s="407" t="s">
        <v>278</v>
      </c>
      <c r="G121" s="86">
        <v>43.25</v>
      </c>
      <c r="H121" s="87">
        <v>575</v>
      </c>
      <c r="I121" s="408" t="str">
        <f>IF($A121="","",IF(OR($B121="",$C121="",$D121="",$E121="",$F121=""),"Stammdaten fehlen",IF(AND($G121="",$H121=""),"Werte fehlen",IF($G121="","Monatsstunden fehlen",IF($H121="","Monatslohn fehlt","OK")))))</f>
        <v>OK</v>
      </c>
      <c r="J121" s="422" t="str">
        <f>IF($G121="","",IF(COUNTIFS($A:$A,$A121,$D:$D,$D121,$G:$G,$G121)&gt;1,"Doppelte Monatsstunden",""))</f>
        <v/>
      </c>
    </row>
    <row r="122" spans="1:10" ht="24" customHeight="1">
      <c r="A122" s="415" t="s">
        <v>290</v>
      </c>
      <c r="B122" s="406">
        <v>45778</v>
      </c>
      <c r="C122" s="406">
        <v>46142</v>
      </c>
      <c r="D122" s="407" t="s">
        <v>289</v>
      </c>
      <c r="E122" s="407" t="s">
        <v>10</v>
      </c>
      <c r="F122" s="407" t="s">
        <v>278</v>
      </c>
      <c r="G122" s="86">
        <v>34.6</v>
      </c>
      <c r="H122" s="87">
        <v>460</v>
      </c>
      <c r="I122" s="408" t="str">
        <f>IF($A122="","",IF(OR($B122="",$C122="",$D122="",$E122="",$F122=""),"Stammdaten fehlen",IF(AND($G122="",$H122=""),"Werte fehlen",IF($G122="","Monatsstunden fehlen",IF($H122="","Monatslohn fehlt","OK")))))</f>
        <v>OK</v>
      </c>
      <c r="J122" s="422" t="str">
        <f>IF($G122="","",IF(COUNTIFS($A:$A,$A122,$D:$D,$D122,$G:$G,$G122)&gt;1,"Doppelte Monatsstunden",""))</f>
        <v/>
      </c>
    </row>
    <row r="123" spans="1:10" ht="24" customHeight="1" thickBot="1">
      <c r="A123" s="415" t="s">
        <v>290</v>
      </c>
      <c r="B123" s="406">
        <v>45778</v>
      </c>
      <c r="C123" s="406">
        <v>46142</v>
      </c>
      <c r="D123" s="407" t="s">
        <v>289</v>
      </c>
      <c r="E123" s="407" t="s">
        <v>10</v>
      </c>
      <c r="F123" s="407" t="s">
        <v>278</v>
      </c>
      <c r="G123" s="86">
        <v>32.01</v>
      </c>
      <c r="H123" s="87">
        <v>425.5</v>
      </c>
      <c r="I123" s="408" t="str">
        <f>IF($A123="","",IF(OR($B123="",$C123="",$D123="",$E123="",$F123=""),"Stammdaten fehlen",IF(AND($G123="",$H123=""),"Werte fehlen",IF($G123="","Monatsstunden fehlen",IF($H123="","Monatslohn fehlt","OK")))))</f>
        <v>OK</v>
      </c>
      <c r="J123" s="422" t="str">
        <f>IF($G123="","",IF(COUNTIFS($A:$A,$A123,$D:$D,$D123,$G:$G,$G123)&gt;1,"Doppelte Monatsstunden",""))</f>
        <v/>
      </c>
    </row>
    <row r="124" spans="1:10" ht="24" customHeight="1">
      <c r="A124" s="414" t="s">
        <v>290</v>
      </c>
      <c r="B124" s="403">
        <v>45778</v>
      </c>
      <c r="C124" s="403">
        <v>46142</v>
      </c>
      <c r="D124" s="404" t="s">
        <v>11</v>
      </c>
      <c r="E124" s="404" t="s">
        <v>10</v>
      </c>
      <c r="F124" s="404" t="s">
        <v>279</v>
      </c>
      <c r="G124" s="84">
        <v>173</v>
      </c>
      <c r="H124" s="85">
        <v>2300</v>
      </c>
      <c r="I124" s="405" t="str">
        <f>IF($A124="","",IF(OR($B124="",$C124="",$D124="",$E124="",$F124=""),"Stammdaten fehlen",IF(AND($G124="",$H124=""),"Werte fehlen",IF($G124="","Monatsstunden fehlen",IF($H124="","Monatslohn fehlt","OK")))))</f>
        <v>OK</v>
      </c>
      <c r="J124" s="421" t="str">
        <f>IF($G124="","",IF(COUNTIFS($A:$A,$A124,$D:$D,$D124,$G:$G,$G124)&gt;1,"Doppelte Monatsstunden",""))</f>
        <v/>
      </c>
    </row>
    <row r="125" spans="1:10" ht="24" customHeight="1">
      <c r="A125" s="415" t="s">
        <v>290</v>
      </c>
      <c r="B125" s="406">
        <v>45778</v>
      </c>
      <c r="C125" s="406">
        <v>46142</v>
      </c>
      <c r="D125" s="407" t="s">
        <v>11</v>
      </c>
      <c r="E125" s="407" t="s">
        <v>10</v>
      </c>
      <c r="F125" s="407" t="s">
        <v>279</v>
      </c>
      <c r="G125" s="86">
        <v>151.38</v>
      </c>
      <c r="H125" s="87">
        <v>2012.5</v>
      </c>
      <c r="I125" s="408" t="str">
        <f>IF($A125="","",IF(OR($B125="",$C125="",$D125="",$E125="",$F125=""),"Stammdaten fehlen",IF(AND($G125="",$H125=""),"Werte fehlen",IF($G125="","Monatsstunden fehlen",IF($H125="","Monatslohn fehlt","OK")))))</f>
        <v>OK</v>
      </c>
      <c r="J125" s="422" t="str">
        <f>IF($G125="","",IF(COUNTIFS($A:$A,$A125,$D:$D,$D125,$G:$G,$G125)&gt;1,"Doppelte Monatsstunden",""))</f>
        <v/>
      </c>
    </row>
    <row r="126" spans="1:10" ht="24" customHeight="1">
      <c r="A126" s="415" t="s">
        <v>290</v>
      </c>
      <c r="B126" s="406">
        <v>45778</v>
      </c>
      <c r="C126" s="406">
        <v>46142</v>
      </c>
      <c r="D126" s="407" t="s">
        <v>11</v>
      </c>
      <c r="E126" s="407" t="s">
        <v>10</v>
      </c>
      <c r="F126" s="407" t="s">
        <v>279</v>
      </c>
      <c r="G126" s="86">
        <v>138.4</v>
      </c>
      <c r="H126" s="87">
        <v>1840</v>
      </c>
      <c r="I126" s="408" t="str">
        <f>IF($A126="","",IF(OR($B126="",$C126="",$D126="",$E126="",$F126=""),"Stammdaten fehlen",IF(AND($G126="",$H126=""),"Werte fehlen",IF($G126="","Monatsstunden fehlen",IF($H126="","Monatslohn fehlt","OK")))))</f>
        <v>OK</v>
      </c>
      <c r="J126" s="422" t="str">
        <f>IF($G126="","",IF(COUNTIFS($A:$A,$A126,$D:$D,$D126,$G:$G,$G126)&gt;1,"Doppelte Monatsstunden",""))</f>
        <v/>
      </c>
    </row>
    <row r="127" spans="1:10" ht="24" customHeight="1">
      <c r="A127" s="415" t="s">
        <v>290</v>
      </c>
      <c r="B127" s="406">
        <v>45778</v>
      </c>
      <c r="C127" s="406">
        <v>46142</v>
      </c>
      <c r="D127" s="407" t="s">
        <v>11</v>
      </c>
      <c r="E127" s="407" t="s">
        <v>10</v>
      </c>
      <c r="F127" s="407" t="s">
        <v>279</v>
      </c>
      <c r="G127" s="86">
        <v>129.75</v>
      </c>
      <c r="H127" s="87">
        <v>1725</v>
      </c>
      <c r="I127" s="408" t="str">
        <f>IF($A127="","",IF(OR($B127="",$C127="",$D127="",$E127="",$F127=""),"Stammdaten fehlen",IF(AND($G127="",$H127=""),"Werte fehlen",IF($G127="","Monatsstunden fehlen",IF($H127="","Monatslohn fehlt","OK")))))</f>
        <v>OK</v>
      </c>
      <c r="J127" s="422" t="str">
        <f>IF($G127="","",IF(COUNTIFS($A:$A,$A127,$D:$D,$D127,$G:$G,$G127)&gt;1,"Doppelte Monatsstunden",""))</f>
        <v/>
      </c>
    </row>
    <row r="128" spans="1:10" ht="24" customHeight="1">
      <c r="A128" s="415" t="s">
        <v>290</v>
      </c>
      <c r="B128" s="406">
        <v>45778</v>
      </c>
      <c r="C128" s="406">
        <v>46142</v>
      </c>
      <c r="D128" s="407" t="s">
        <v>11</v>
      </c>
      <c r="E128" s="407" t="s">
        <v>10</v>
      </c>
      <c r="F128" s="407" t="s">
        <v>279</v>
      </c>
      <c r="G128" s="86">
        <v>108.13</v>
      </c>
      <c r="H128" s="87">
        <v>1437.5</v>
      </c>
      <c r="I128" s="408" t="str">
        <f>IF($A128="","",IF(OR($B128="",$C128="",$D128="",$E128="",$F128=""),"Stammdaten fehlen",IF(AND($G128="",$H128=""),"Werte fehlen",IF($G128="","Monatsstunden fehlen",IF($H128="","Monatslohn fehlt","OK")))))</f>
        <v>OK</v>
      </c>
      <c r="J128" s="422" t="str">
        <f>IF($G128="","",IF(COUNTIFS($A:$A,$A128,$D:$D,$D128,$G:$G,$G128)&gt;1,"Doppelte Monatsstunden",""))</f>
        <v/>
      </c>
    </row>
    <row r="129" spans="1:10" ht="24" customHeight="1">
      <c r="A129" s="415" t="s">
        <v>290</v>
      </c>
      <c r="B129" s="406">
        <v>45778</v>
      </c>
      <c r="C129" s="406">
        <v>46142</v>
      </c>
      <c r="D129" s="407" t="s">
        <v>11</v>
      </c>
      <c r="E129" s="407" t="s">
        <v>10</v>
      </c>
      <c r="F129" s="407" t="s">
        <v>279</v>
      </c>
      <c r="G129" s="86">
        <v>103.8</v>
      </c>
      <c r="H129" s="87">
        <v>1380</v>
      </c>
      <c r="I129" s="408" t="str">
        <f>IF($A129="","",IF(OR($B129="",$C129="",$D129="",$E129="",$F129=""),"Stammdaten fehlen",IF(AND($G129="",$H129=""),"Werte fehlen",IF($G129="","Monatsstunden fehlen",IF($H129="","Monatslohn fehlt","OK")))))</f>
        <v>OK</v>
      </c>
      <c r="J129" s="422" t="str">
        <f>IF($G129="","",IF(COUNTIFS($A:$A,$A129,$D:$D,$D129,$G:$G,$G129)&gt;1,"Doppelte Monatsstunden",""))</f>
        <v/>
      </c>
    </row>
    <row r="130" spans="1:10" ht="24" customHeight="1">
      <c r="A130" s="415" t="s">
        <v>290</v>
      </c>
      <c r="B130" s="406">
        <v>45778</v>
      </c>
      <c r="C130" s="406">
        <v>46142</v>
      </c>
      <c r="D130" s="407" t="s">
        <v>11</v>
      </c>
      <c r="E130" s="407" t="s">
        <v>10</v>
      </c>
      <c r="F130" s="407" t="s">
        <v>279</v>
      </c>
      <c r="G130" s="86">
        <v>86.5</v>
      </c>
      <c r="H130" s="87">
        <v>1150</v>
      </c>
      <c r="I130" s="408" t="str">
        <f>IF($A130="","",IF(OR($B130="",$C130="",$D130="",$E130="",$F130=""),"Stammdaten fehlen",IF(AND($G130="",$H130=""),"Werte fehlen",IF($G130="","Monatsstunden fehlen",IF($H130="","Monatslohn fehlt","OK")))))</f>
        <v>OK</v>
      </c>
      <c r="J130" s="422" t="str">
        <f>IF($G130="","",IF(COUNTIFS($A:$A,$A130,$D:$D,$D130,$G:$G,$G130)&gt;1,"Doppelte Monatsstunden",""))</f>
        <v/>
      </c>
    </row>
    <row r="131" spans="1:10" ht="24" customHeight="1">
      <c r="A131" s="415" t="s">
        <v>290</v>
      </c>
      <c r="B131" s="406">
        <v>45778</v>
      </c>
      <c r="C131" s="406">
        <v>46142</v>
      </c>
      <c r="D131" s="407" t="s">
        <v>11</v>
      </c>
      <c r="E131" s="407" t="s">
        <v>10</v>
      </c>
      <c r="F131" s="407" t="s">
        <v>279</v>
      </c>
      <c r="G131" s="86">
        <v>69.2</v>
      </c>
      <c r="H131" s="87">
        <v>920</v>
      </c>
      <c r="I131" s="408" t="str">
        <f>IF($A131="","",IF(OR($B131="",$C131="",$D131="",$E131="",$F131=""),"Stammdaten fehlen",IF(AND($G131="",$H131=""),"Werte fehlen",IF($G131="","Monatsstunden fehlen",IF($H131="","Monatslohn fehlt","OK")))))</f>
        <v>OK</v>
      </c>
      <c r="J131" s="422" t="str">
        <f>IF($G131="","",IF(COUNTIFS($A:$A,$A131,$D:$D,$D131,$G:$G,$G131)&gt;1,"Doppelte Monatsstunden",""))</f>
        <v/>
      </c>
    </row>
    <row r="132" spans="1:10" ht="24" customHeight="1">
      <c r="A132" s="415" t="s">
        <v>290</v>
      </c>
      <c r="B132" s="406">
        <v>45778</v>
      </c>
      <c r="C132" s="406">
        <v>46142</v>
      </c>
      <c r="D132" s="407" t="s">
        <v>11</v>
      </c>
      <c r="E132" s="407" t="s">
        <v>10</v>
      </c>
      <c r="F132" s="407" t="s">
        <v>279</v>
      </c>
      <c r="G132" s="86">
        <v>51.9</v>
      </c>
      <c r="H132" s="87">
        <v>690</v>
      </c>
      <c r="I132" s="408" t="str">
        <f>IF($A132="","",IF(OR($B132="",$C132="",$D132="",$E132="",$F132=""),"Stammdaten fehlen",IF(AND($G132="",$H132=""),"Werte fehlen",IF($G132="","Monatsstunden fehlen",IF($H132="","Monatslohn fehlt","OK")))))</f>
        <v>OK</v>
      </c>
      <c r="J132" s="422" t="str">
        <f>IF($G132="","",IF(COUNTIFS($A:$A,$A132,$D:$D,$D132,$G:$G,$G132)&gt;1,"Doppelte Monatsstunden",""))</f>
        <v/>
      </c>
    </row>
    <row r="133" spans="1:10" ht="24" customHeight="1">
      <c r="A133" s="415" t="s">
        <v>290</v>
      </c>
      <c r="B133" s="406">
        <v>45778</v>
      </c>
      <c r="C133" s="406">
        <v>46142</v>
      </c>
      <c r="D133" s="407" t="s">
        <v>11</v>
      </c>
      <c r="E133" s="407" t="s">
        <v>10</v>
      </c>
      <c r="F133" s="407" t="s">
        <v>279</v>
      </c>
      <c r="G133" s="86">
        <v>47.58</v>
      </c>
      <c r="H133" s="87">
        <v>632.5</v>
      </c>
      <c r="I133" s="408" t="str">
        <f>IF($A133="","",IF(OR($B133="",$C133="",$D133="",$E133="",$F133=""),"Stammdaten fehlen",IF(AND($G133="",$H133=""),"Werte fehlen",IF($G133="","Monatsstunden fehlen",IF($H133="","Monatslohn fehlt","OK")))))</f>
        <v>OK</v>
      </c>
      <c r="J133" s="422" t="str">
        <f>IF($G133="","",IF(COUNTIFS($A:$A,$A133,$D:$D,$D133,$G:$G,$G133)&gt;1,"Doppelte Monatsstunden",""))</f>
        <v/>
      </c>
    </row>
    <row r="134" spans="1:10" ht="24" customHeight="1">
      <c r="A134" s="415" t="s">
        <v>290</v>
      </c>
      <c r="B134" s="406">
        <v>45778</v>
      </c>
      <c r="C134" s="406">
        <v>46142</v>
      </c>
      <c r="D134" s="407" t="s">
        <v>11</v>
      </c>
      <c r="E134" s="407" t="s">
        <v>10</v>
      </c>
      <c r="F134" s="407" t="s">
        <v>279</v>
      </c>
      <c r="G134" s="86">
        <v>43.25</v>
      </c>
      <c r="H134" s="87">
        <v>575</v>
      </c>
      <c r="I134" s="408" t="str">
        <f>IF($A134="","",IF(OR($B134="",$C134="",$D134="",$E134="",$F134=""),"Stammdaten fehlen",IF(AND($G134="",$H134=""),"Werte fehlen",IF($G134="","Monatsstunden fehlen",IF($H134="","Monatslohn fehlt","OK")))))</f>
        <v>OK</v>
      </c>
      <c r="J134" s="422" t="str">
        <f>IF($G134="","",IF(COUNTIFS($A:$A,$A134,$D:$D,$D134,$G:$G,$G134)&gt;1,"Doppelte Monatsstunden",""))</f>
        <v/>
      </c>
    </row>
    <row r="135" spans="1:10" ht="24" customHeight="1">
      <c r="A135" s="415" t="s">
        <v>290</v>
      </c>
      <c r="B135" s="406">
        <v>45778</v>
      </c>
      <c r="C135" s="406">
        <v>46142</v>
      </c>
      <c r="D135" s="407" t="s">
        <v>11</v>
      </c>
      <c r="E135" s="407" t="s">
        <v>10</v>
      </c>
      <c r="F135" s="407" t="s">
        <v>279</v>
      </c>
      <c r="G135" s="86">
        <v>34.6</v>
      </c>
      <c r="H135" s="87">
        <v>460</v>
      </c>
      <c r="I135" s="408" t="str">
        <f>IF($A135="","",IF(OR($B135="",$C135="",$D135="",$E135="",$F135=""),"Stammdaten fehlen",IF(AND($G135="",$H135=""),"Werte fehlen",IF($G135="","Monatsstunden fehlen",IF($H135="","Monatslohn fehlt","OK")))))</f>
        <v>OK</v>
      </c>
      <c r="J135" s="422" t="str">
        <f>IF($G135="","",IF(COUNTIFS($A:$A,$A135,$D:$D,$D135,$G:$G,$G135)&gt;1,"Doppelte Monatsstunden",""))</f>
        <v/>
      </c>
    </row>
    <row r="136" spans="1:10" ht="24" customHeight="1" thickBot="1">
      <c r="A136" s="415" t="s">
        <v>290</v>
      </c>
      <c r="B136" s="406">
        <v>45778</v>
      </c>
      <c r="C136" s="406">
        <v>46142</v>
      </c>
      <c r="D136" s="407" t="s">
        <v>11</v>
      </c>
      <c r="E136" s="407" t="s">
        <v>10</v>
      </c>
      <c r="F136" s="407" t="s">
        <v>279</v>
      </c>
      <c r="G136" s="86">
        <v>32.01</v>
      </c>
      <c r="H136" s="87">
        <v>425.5</v>
      </c>
      <c r="I136" s="408" t="str">
        <f>IF($A136="","",IF(OR($B136="",$C136="",$D136="",$E136="",$F136=""),"Stammdaten fehlen",IF(AND($G136="",$H136=""),"Werte fehlen",IF($G136="","Monatsstunden fehlen",IF($H136="","Monatslohn fehlt","OK")))))</f>
        <v>OK</v>
      </c>
      <c r="J136" s="422" t="str">
        <f>IF($G136="","",IF(COUNTIFS($A:$A,$A136,$D:$D,$D136,$G:$G,$G136)&gt;1,"Doppelte Monatsstunden",""))</f>
        <v/>
      </c>
    </row>
    <row r="137" spans="1:10" ht="24" customHeight="1">
      <c r="A137" s="414" t="s">
        <v>290</v>
      </c>
      <c r="B137" s="403">
        <v>45778</v>
      </c>
      <c r="C137" s="403">
        <v>46142</v>
      </c>
      <c r="D137" s="404" t="s">
        <v>12</v>
      </c>
      <c r="E137" s="404" t="s">
        <v>10</v>
      </c>
      <c r="F137" s="404" t="s">
        <v>280</v>
      </c>
      <c r="G137" s="84">
        <v>173</v>
      </c>
      <c r="H137" s="85">
        <v>2300</v>
      </c>
      <c r="I137" s="405" t="str">
        <f>IF($A137="","",IF(OR($B137="",$C137="",$D137="",$E137="",$F137=""),"Stammdaten fehlen",IF(AND($G137="",$H137=""),"Werte fehlen",IF($G137="","Monatsstunden fehlen",IF($H137="","Monatslohn fehlt","OK")))))</f>
        <v>OK</v>
      </c>
      <c r="J137" s="421" t="str">
        <f>IF($G137="","",IF(COUNTIFS($A:$A,$A137,$D:$D,$D137,$G:$G,$G137)&gt;1,"Doppelte Monatsstunden",""))</f>
        <v/>
      </c>
    </row>
    <row r="138" spans="1:10" ht="24" customHeight="1">
      <c r="A138" s="415" t="s">
        <v>290</v>
      </c>
      <c r="B138" s="406">
        <v>45778</v>
      </c>
      <c r="C138" s="406">
        <v>46142</v>
      </c>
      <c r="D138" s="407" t="s">
        <v>12</v>
      </c>
      <c r="E138" s="407" t="s">
        <v>10</v>
      </c>
      <c r="F138" s="407" t="s">
        <v>280</v>
      </c>
      <c r="G138" s="86">
        <v>151.38</v>
      </c>
      <c r="H138" s="87">
        <v>2012.5</v>
      </c>
      <c r="I138" s="408" t="str">
        <f>IF($A138="","",IF(OR($B138="",$C138="",$D138="",$E138="",$F138=""),"Stammdaten fehlen",IF(AND($G138="",$H138=""),"Werte fehlen",IF($G138="","Monatsstunden fehlen",IF($H138="","Monatslohn fehlt","OK")))))</f>
        <v>OK</v>
      </c>
      <c r="J138" s="422" t="str">
        <f>IF($G138="","",IF(COUNTIFS($A:$A,$A138,$D:$D,$D138,$G:$G,$G138)&gt;1,"Doppelte Monatsstunden",""))</f>
        <v/>
      </c>
    </row>
    <row r="139" spans="1:10" ht="24" customHeight="1">
      <c r="A139" s="415" t="s">
        <v>290</v>
      </c>
      <c r="B139" s="406">
        <v>45778</v>
      </c>
      <c r="C139" s="406">
        <v>46142</v>
      </c>
      <c r="D139" s="407" t="s">
        <v>12</v>
      </c>
      <c r="E139" s="407" t="s">
        <v>10</v>
      </c>
      <c r="F139" s="407" t="s">
        <v>280</v>
      </c>
      <c r="G139" s="86">
        <v>138.4</v>
      </c>
      <c r="H139" s="87">
        <v>1840</v>
      </c>
      <c r="I139" s="408" t="str">
        <f>IF($A139="","",IF(OR($B139="",$C139="",$D139="",$E139="",$F139=""),"Stammdaten fehlen",IF(AND($G139="",$H139=""),"Werte fehlen",IF($G139="","Monatsstunden fehlen",IF($H139="","Monatslohn fehlt","OK")))))</f>
        <v>OK</v>
      </c>
      <c r="J139" s="422" t="str">
        <f>IF($G139="","",IF(COUNTIFS($A:$A,$A139,$D:$D,$D139,$G:$G,$G139)&gt;1,"Doppelte Monatsstunden",""))</f>
        <v/>
      </c>
    </row>
    <row r="140" spans="1:10" ht="24" customHeight="1">
      <c r="A140" s="415" t="s">
        <v>290</v>
      </c>
      <c r="B140" s="406">
        <v>45778</v>
      </c>
      <c r="C140" s="406">
        <v>46142</v>
      </c>
      <c r="D140" s="407" t="s">
        <v>12</v>
      </c>
      <c r="E140" s="407" t="s">
        <v>10</v>
      </c>
      <c r="F140" s="407" t="s">
        <v>280</v>
      </c>
      <c r="G140" s="86">
        <v>129.75</v>
      </c>
      <c r="H140" s="87">
        <v>1725</v>
      </c>
      <c r="I140" s="408" t="str">
        <f>IF($A140="","",IF(OR($B140="",$C140="",$D140="",$E140="",$F140=""),"Stammdaten fehlen",IF(AND($G140="",$H140=""),"Werte fehlen",IF($G140="","Monatsstunden fehlen",IF($H140="","Monatslohn fehlt","OK")))))</f>
        <v>OK</v>
      </c>
      <c r="J140" s="422" t="str">
        <f>IF($G140="","",IF(COUNTIFS($A:$A,$A140,$D:$D,$D140,$G:$G,$G140)&gt;1,"Doppelte Monatsstunden",""))</f>
        <v/>
      </c>
    </row>
    <row r="141" spans="1:10" ht="24" customHeight="1">
      <c r="A141" s="415" t="s">
        <v>290</v>
      </c>
      <c r="B141" s="406">
        <v>45778</v>
      </c>
      <c r="C141" s="406">
        <v>46142</v>
      </c>
      <c r="D141" s="407" t="s">
        <v>12</v>
      </c>
      <c r="E141" s="407" t="s">
        <v>10</v>
      </c>
      <c r="F141" s="407" t="s">
        <v>280</v>
      </c>
      <c r="G141" s="86">
        <v>108.13</v>
      </c>
      <c r="H141" s="87">
        <v>1437.5</v>
      </c>
      <c r="I141" s="408" t="str">
        <f>IF($A141="","",IF(OR($B141="",$C141="",$D141="",$E141="",$F141=""),"Stammdaten fehlen",IF(AND($G141="",$H141=""),"Werte fehlen",IF($G141="","Monatsstunden fehlen",IF($H141="","Monatslohn fehlt","OK")))))</f>
        <v>OK</v>
      </c>
      <c r="J141" s="422" t="str">
        <f>IF($G141="","",IF(COUNTIFS($A:$A,$A141,$D:$D,$D141,$G:$G,$G141)&gt;1,"Doppelte Monatsstunden",""))</f>
        <v/>
      </c>
    </row>
    <row r="142" spans="1:10" ht="24" customHeight="1">
      <c r="A142" s="415" t="s">
        <v>290</v>
      </c>
      <c r="B142" s="406">
        <v>45778</v>
      </c>
      <c r="C142" s="406">
        <v>46142</v>
      </c>
      <c r="D142" s="407" t="s">
        <v>12</v>
      </c>
      <c r="E142" s="407" t="s">
        <v>10</v>
      </c>
      <c r="F142" s="407" t="s">
        <v>280</v>
      </c>
      <c r="G142" s="86">
        <v>103.8</v>
      </c>
      <c r="H142" s="87">
        <v>1380</v>
      </c>
      <c r="I142" s="408" t="str">
        <f>IF($A142="","",IF(OR($B142="",$C142="",$D142="",$E142="",$F142=""),"Stammdaten fehlen",IF(AND($G142="",$H142=""),"Werte fehlen",IF($G142="","Monatsstunden fehlen",IF($H142="","Monatslohn fehlt","OK")))))</f>
        <v>OK</v>
      </c>
      <c r="J142" s="422" t="str">
        <f>IF($G142="","",IF(COUNTIFS($A:$A,$A142,$D:$D,$D142,$G:$G,$G142)&gt;1,"Doppelte Monatsstunden",""))</f>
        <v/>
      </c>
    </row>
    <row r="143" spans="1:10" ht="24" customHeight="1">
      <c r="A143" s="415" t="s">
        <v>290</v>
      </c>
      <c r="B143" s="406">
        <v>45778</v>
      </c>
      <c r="C143" s="406">
        <v>46142</v>
      </c>
      <c r="D143" s="407" t="s">
        <v>12</v>
      </c>
      <c r="E143" s="407" t="s">
        <v>10</v>
      </c>
      <c r="F143" s="407" t="s">
        <v>280</v>
      </c>
      <c r="G143" s="86">
        <v>86.5</v>
      </c>
      <c r="H143" s="87">
        <v>1150</v>
      </c>
      <c r="I143" s="408" t="str">
        <f>IF($A143="","",IF(OR($B143="",$C143="",$D143="",$E143="",$F143=""),"Stammdaten fehlen",IF(AND($G143="",$H143=""),"Werte fehlen",IF($G143="","Monatsstunden fehlen",IF($H143="","Monatslohn fehlt","OK")))))</f>
        <v>OK</v>
      </c>
      <c r="J143" s="422" t="str">
        <f>IF($G143="","",IF(COUNTIFS($A:$A,$A143,$D:$D,$D143,$G:$G,$G143)&gt;1,"Doppelte Monatsstunden",""))</f>
        <v/>
      </c>
    </row>
    <row r="144" spans="1:10" ht="24" customHeight="1">
      <c r="A144" s="415" t="s">
        <v>290</v>
      </c>
      <c r="B144" s="406">
        <v>45778</v>
      </c>
      <c r="C144" s="406">
        <v>46142</v>
      </c>
      <c r="D144" s="407" t="s">
        <v>12</v>
      </c>
      <c r="E144" s="407" t="s">
        <v>10</v>
      </c>
      <c r="F144" s="407" t="s">
        <v>280</v>
      </c>
      <c r="G144" s="86">
        <v>69.2</v>
      </c>
      <c r="H144" s="87">
        <v>920</v>
      </c>
      <c r="I144" s="408" t="str">
        <f>IF($A144="","",IF(OR($B144="",$C144="",$D144="",$E144="",$F144=""),"Stammdaten fehlen",IF(AND($G144="",$H144=""),"Werte fehlen",IF($G144="","Monatsstunden fehlen",IF($H144="","Monatslohn fehlt","OK")))))</f>
        <v>OK</v>
      </c>
      <c r="J144" s="422" t="str">
        <f>IF($G144="","",IF(COUNTIFS($A:$A,$A144,$D:$D,$D144,$G:$G,$G144)&gt;1,"Doppelte Monatsstunden",""))</f>
        <v/>
      </c>
    </row>
    <row r="145" spans="1:10" ht="24" customHeight="1">
      <c r="A145" s="415" t="s">
        <v>290</v>
      </c>
      <c r="B145" s="406">
        <v>45778</v>
      </c>
      <c r="C145" s="406">
        <v>46142</v>
      </c>
      <c r="D145" s="407" t="s">
        <v>12</v>
      </c>
      <c r="E145" s="407" t="s">
        <v>10</v>
      </c>
      <c r="F145" s="407" t="s">
        <v>280</v>
      </c>
      <c r="G145" s="86">
        <v>51.9</v>
      </c>
      <c r="H145" s="87">
        <v>690</v>
      </c>
      <c r="I145" s="408" t="str">
        <f>IF($A145="","",IF(OR($B145="",$C145="",$D145="",$E145="",$F145=""),"Stammdaten fehlen",IF(AND($G145="",$H145=""),"Werte fehlen",IF($G145="","Monatsstunden fehlen",IF($H145="","Monatslohn fehlt","OK")))))</f>
        <v>OK</v>
      </c>
      <c r="J145" s="422" t="str">
        <f>IF($G145="","",IF(COUNTIFS($A:$A,$A145,$D:$D,$D145,$G:$G,$G145)&gt;1,"Doppelte Monatsstunden",""))</f>
        <v/>
      </c>
    </row>
    <row r="146" spans="1:10" ht="24" customHeight="1">
      <c r="A146" s="415" t="s">
        <v>290</v>
      </c>
      <c r="B146" s="406">
        <v>45778</v>
      </c>
      <c r="C146" s="406">
        <v>46142</v>
      </c>
      <c r="D146" s="407" t="s">
        <v>12</v>
      </c>
      <c r="E146" s="407" t="s">
        <v>10</v>
      </c>
      <c r="F146" s="407" t="s">
        <v>280</v>
      </c>
      <c r="G146" s="86">
        <v>47.58</v>
      </c>
      <c r="H146" s="87">
        <v>632.5</v>
      </c>
      <c r="I146" s="408" t="str">
        <f>IF($A146="","",IF(OR($B146="",$C146="",$D146="",$E146="",$F146=""),"Stammdaten fehlen",IF(AND($G146="",$H146=""),"Werte fehlen",IF($G146="","Monatsstunden fehlen",IF($H146="","Monatslohn fehlt","OK")))))</f>
        <v>OK</v>
      </c>
      <c r="J146" s="422" t="str">
        <f>IF($G146="","",IF(COUNTIFS($A:$A,$A146,$D:$D,$D146,$G:$G,$G146)&gt;1,"Doppelte Monatsstunden",""))</f>
        <v/>
      </c>
    </row>
    <row r="147" spans="1:10" ht="24" customHeight="1">
      <c r="A147" s="415" t="s">
        <v>290</v>
      </c>
      <c r="B147" s="406">
        <v>45778</v>
      </c>
      <c r="C147" s="406">
        <v>46142</v>
      </c>
      <c r="D147" s="407" t="s">
        <v>12</v>
      </c>
      <c r="E147" s="407" t="s">
        <v>10</v>
      </c>
      <c r="F147" s="407" t="s">
        <v>280</v>
      </c>
      <c r="G147" s="86">
        <v>43.25</v>
      </c>
      <c r="H147" s="87">
        <v>575</v>
      </c>
      <c r="I147" s="408" t="str">
        <f>IF($A147="","",IF(OR($B147="",$C147="",$D147="",$E147="",$F147=""),"Stammdaten fehlen",IF(AND($G147="",$H147=""),"Werte fehlen",IF($G147="","Monatsstunden fehlen",IF($H147="","Monatslohn fehlt","OK")))))</f>
        <v>OK</v>
      </c>
      <c r="J147" s="422" t="str">
        <f>IF($G147="","",IF(COUNTIFS($A:$A,$A147,$D:$D,$D147,$G:$G,$G147)&gt;1,"Doppelte Monatsstunden",""))</f>
        <v/>
      </c>
    </row>
    <row r="148" spans="1:10" ht="24" customHeight="1">
      <c r="A148" s="415" t="s">
        <v>290</v>
      </c>
      <c r="B148" s="406">
        <v>45778</v>
      </c>
      <c r="C148" s="406">
        <v>46142</v>
      </c>
      <c r="D148" s="407" t="s">
        <v>12</v>
      </c>
      <c r="E148" s="407" t="s">
        <v>10</v>
      </c>
      <c r="F148" s="407" t="s">
        <v>280</v>
      </c>
      <c r="G148" s="86">
        <v>34.6</v>
      </c>
      <c r="H148" s="87">
        <v>460</v>
      </c>
      <c r="I148" s="408" t="str">
        <f>IF($A148="","",IF(OR($B148="",$C148="",$D148="",$E148="",$F148=""),"Stammdaten fehlen",IF(AND($G148="",$H148=""),"Werte fehlen",IF($G148="","Monatsstunden fehlen",IF($H148="","Monatslohn fehlt","OK")))))</f>
        <v>OK</v>
      </c>
      <c r="J148" s="422" t="str">
        <f>IF($G148="","",IF(COUNTIFS($A:$A,$A148,$D:$D,$D148,$G:$G,$G148)&gt;1,"Doppelte Monatsstunden",""))</f>
        <v/>
      </c>
    </row>
    <row r="149" spans="1:10" ht="24" customHeight="1" thickBot="1">
      <c r="A149" s="415" t="s">
        <v>290</v>
      </c>
      <c r="B149" s="406">
        <v>45778</v>
      </c>
      <c r="C149" s="406">
        <v>46142</v>
      </c>
      <c r="D149" s="407" t="s">
        <v>12</v>
      </c>
      <c r="E149" s="407" t="s">
        <v>10</v>
      </c>
      <c r="F149" s="407" t="s">
        <v>280</v>
      </c>
      <c r="G149" s="86">
        <v>32.01</v>
      </c>
      <c r="H149" s="87">
        <v>425.5</v>
      </c>
      <c r="I149" s="408" t="str">
        <f>IF($A149="","",IF(OR($B149="",$C149="",$D149="",$E149="",$F149=""),"Stammdaten fehlen",IF(AND($G149="",$H149=""),"Werte fehlen",IF($G149="","Monatsstunden fehlen",IF($H149="","Monatslohn fehlt","OK")))))</f>
        <v>OK</v>
      </c>
      <c r="J149" s="422" t="str">
        <f>IF($G149="","",IF(COUNTIFS($A:$A,$A149,$D:$D,$D149,$G:$G,$G149)&gt;1,"Doppelte Monatsstunden",""))</f>
        <v/>
      </c>
    </row>
    <row r="150" spans="1:10" ht="24" customHeight="1">
      <c r="A150" s="414" t="s">
        <v>290</v>
      </c>
      <c r="B150" s="403">
        <v>45778</v>
      </c>
      <c r="C150" s="403">
        <v>46142</v>
      </c>
      <c r="D150" s="404" t="s">
        <v>13</v>
      </c>
      <c r="E150" s="404" t="s">
        <v>10</v>
      </c>
      <c r="F150" s="404" t="s">
        <v>281</v>
      </c>
      <c r="G150" s="84">
        <v>173</v>
      </c>
      <c r="H150" s="85">
        <v>2328</v>
      </c>
      <c r="I150" s="405" t="str">
        <f>IF($A150="","",IF(OR($B150="",$C150="",$D150="",$E150="",$F150=""),"Stammdaten fehlen",IF(AND($G150="",$H150=""),"Werte fehlen",IF($G150="","Monatsstunden fehlen",IF($H150="","Monatslohn fehlt","OK")))))</f>
        <v>OK</v>
      </c>
      <c r="J150" s="421" t="str">
        <f>IF($G150="","",IF(COUNTIFS($A:$A,$A150,$D:$D,$D150,$G:$G,$G150)&gt;1,"Doppelte Monatsstunden",""))</f>
        <v/>
      </c>
    </row>
    <row r="151" spans="1:10" ht="24" customHeight="1">
      <c r="A151" s="415" t="s">
        <v>290</v>
      </c>
      <c r="B151" s="406">
        <v>45778</v>
      </c>
      <c r="C151" s="406">
        <v>46142</v>
      </c>
      <c r="D151" s="407" t="s">
        <v>13</v>
      </c>
      <c r="E151" s="407" t="s">
        <v>10</v>
      </c>
      <c r="F151" s="407" t="s">
        <v>281</v>
      </c>
      <c r="G151" s="86">
        <v>151.38</v>
      </c>
      <c r="H151" s="87">
        <v>2037</v>
      </c>
      <c r="I151" s="408" t="str">
        <f>IF($A151="","",IF(OR($B151="",$C151="",$D151="",$E151="",$F151=""),"Stammdaten fehlen",IF(AND($G151="",$H151=""),"Werte fehlen",IF($G151="","Monatsstunden fehlen",IF($H151="","Monatslohn fehlt","OK")))))</f>
        <v>OK</v>
      </c>
      <c r="J151" s="422" t="str">
        <f>IF($G151="","",IF(COUNTIFS($A:$A,$A151,$D:$D,$D151,$G:$G,$G151)&gt;1,"Doppelte Monatsstunden",""))</f>
        <v/>
      </c>
    </row>
    <row r="152" spans="1:10" ht="24" customHeight="1">
      <c r="A152" s="415" t="s">
        <v>290</v>
      </c>
      <c r="B152" s="406">
        <v>45778</v>
      </c>
      <c r="C152" s="406">
        <v>46142</v>
      </c>
      <c r="D152" s="407" t="s">
        <v>13</v>
      </c>
      <c r="E152" s="407" t="s">
        <v>10</v>
      </c>
      <c r="F152" s="407" t="s">
        <v>281</v>
      </c>
      <c r="G152" s="86">
        <v>138.4</v>
      </c>
      <c r="H152" s="87">
        <v>1862.4</v>
      </c>
      <c r="I152" s="408" t="str">
        <f>IF($A152="","",IF(OR($B152="",$C152="",$D152="",$E152="",$F152=""),"Stammdaten fehlen",IF(AND($G152="",$H152=""),"Werte fehlen",IF($G152="","Monatsstunden fehlen",IF($H152="","Monatslohn fehlt","OK")))))</f>
        <v>OK</v>
      </c>
      <c r="J152" s="422" t="str">
        <f>IF($G152="","",IF(COUNTIFS($A:$A,$A152,$D:$D,$D152,$G:$G,$G152)&gt;1,"Doppelte Monatsstunden",""))</f>
        <v/>
      </c>
    </row>
    <row r="153" spans="1:10" ht="24" customHeight="1">
      <c r="A153" s="415" t="s">
        <v>290</v>
      </c>
      <c r="B153" s="406">
        <v>45778</v>
      </c>
      <c r="C153" s="406">
        <v>46142</v>
      </c>
      <c r="D153" s="407" t="s">
        <v>13</v>
      </c>
      <c r="E153" s="407" t="s">
        <v>10</v>
      </c>
      <c r="F153" s="407" t="s">
        <v>281</v>
      </c>
      <c r="G153" s="86">
        <v>129.75</v>
      </c>
      <c r="H153" s="87">
        <v>1476</v>
      </c>
      <c r="I153" s="408" t="str">
        <f>IF($A153="","",IF(OR($B153="",$C153="",$D153="",$E153="",$F153=""),"Stammdaten fehlen",IF(AND($G153="",$H153=""),"Werte fehlen",IF($G153="","Monatsstunden fehlen",IF($H153="","Monatslohn fehlt","OK")))))</f>
        <v>OK</v>
      </c>
      <c r="J153" s="422" t="str">
        <f>IF($G153="","",IF(COUNTIFS($A:$A,$A153,$D:$D,$D153,$G:$G,$G153)&gt;1,"Doppelte Monatsstunden",""))</f>
        <v/>
      </c>
    </row>
    <row r="154" spans="1:10" ht="24" customHeight="1">
      <c r="A154" s="415" t="s">
        <v>290</v>
      </c>
      <c r="B154" s="406">
        <v>45778</v>
      </c>
      <c r="C154" s="406">
        <v>46142</v>
      </c>
      <c r="D154" s="407" t="s">
        <v>13</v>
      </c>
      <c r="E154" s="407" t="s">
        <v>10</v>
      </c>
      <c r="F154" s="407" t="s">
        <v>281</v>
      </c>
      <c r="G154" s="86">
        <v>108.13</v>
      </c>
      <c r="H154" s="87">
        <v>1455</v>
      </c>
      <c r="I154" s="408" t="str">
        <f>IF($A154="","",IF(OR($B154="",$C154="",$D154="",$E154="",$F154=""),"Stammdaten fehlen",IF(AND($G154="",$H154=""),"Werte fehlen",IF($G154="","Monatsstunden fehlen",IF($H154="","Monatslohn fehlt","OK")))))</f>
        <v>OK</v>
      </c>
      <c r="J154" s="422" t="str">
        <f>IF($G154="","",IF(COUNTIFS($A:$A,$A154,$D:$D,$D154,$G:$G,$G154)&gt;1,"Doppelte Monatsstunden",""))</f>
        <v/>
      </c>
    </row>
    <row r="155" spans="1:10" ht="24" customHeight="1">
      <c r="A155" s="415" t="s">
        <v>290</v>
      </c>
      <c r="B155" s="406">
        <v>45778</v>
      </c>
      <c r="C155" s="406">
        <v>46142</v>
      </c>
      <c r="D155" s="407" t="s">
        <v>13</v>
      </c>
      <c r="E155" s="407" t="s">
        <v>10</v>
      </c>
      <c r="F155" s="407" t="s">
        <v>281</v>
      </c>
      <c r="G155" s="86">
        <v>103.8</v>
      </c>
      <c r="H155" s="87">
        <v>1396.8</v>
      </c>
      <c r="I155" s="408" t="str">
        <f>IF($A155="","",IF(OR($B155="",$C155="",$D155="",$E155="",$F155=""),"Stammdaten fehlen",IF(AND($G155="",$H155=""),"Werte fehlen",IF($G155="","Monatsstunden fehlen",IF($H155="","Monatslohn fehlt","OK")))))</f>
        <v>OK</v>
      </c>
      <c r="J155" s="422" t="str">
        <f>IF($G155="","",IF(COUNTIFS($A:$A,$A155,$D:$D,$D155,$G:$G,$G155)&gt;1,"Doppelte Monatsstunden",""))</f>
        <v/>
      </c>
    </row>
    <row r="156" spans="1:10" ht="24" customHeight="1">
      <c r="A156" s="415" t="s">
        <v>290</v>
      </c>
      <c r="B156" s="406">
        <v>45778</v>
      </c>
      <c r="C156" s="406">
        <v>46142</v>
      </c>
      <c r="D156" s="407" t="s">
        <v>13</v>
      </c>
      <c r="E156" s="407" t="s">
        <v>10</v>
      </c>
      <c r="F156" s="407" t="s">
        <v>281</v>
      </c>
      <c r="G156" s="86">
        <v>86.5</v>
      </c>
      <c r="H156" s="87">
        <v>1164</v>
      </c>
      <c r="I156" s="408" t="str">
        <f>IF($A156="","",IF(OR($B156="",$C156="",$D156="",$E156="",$F156=""),"Stammdaten fehlen",IF(AND($G156="",$H156=""),"Werte fehlen",IF($G156="","Monatsstunden fehlen",IF($H156="","Monatslohn fehlt","OK")))))</f>
        <v>OK</v>
      </c>
      <c r="J156" s="422" t="str">
        <f>IF($G156="","",IF(COUNTIFS($A:$A,$A156,$D:$D,$D156,$G:$G,$G156)&gt;1,"Doppelte Monatsstunden",""))</f>
        <v/>
      </c>
    </row>
    <row r="157" spans="1:10" ht="24" customHeight="1">
      <c r="A157" s="415" t="s">
        <v>290</v>
      </c>
      <c r="B157" s="406">
        <v>45778</v>
      </c>
      <c r="C157" s="406">
        <v>46142</v>
      </c>
      <c r="D157" s="407" t="s">
        <v>13</v>
      </c>
      <c r="E157" s="407" t="s">
        <v>10</v>
      </c>
      <c r="F157" s="407" t="s">
        <v>281</v>
      </c>
      <c r="G157" s="86">
        <v>69.2</v>
      </c>
      <c r="H157" s="87">
        <v>931.2</v>
      </c>
      <c r="I157" s="408" t="str">
        <f>IF($A157="","",IF(OR($B157="",$C157="",$D157="",$E157="",$F157=""),"Stammdaten fehlen",IF(AND($G157="",$H157=""),"Werte fehlen",IF($G157="","Monatsstunden fehlen",IF($H157="","Monatslohn fehlt","OK")))))</f>
        <v>OK</v>
      </c>
      <c r="J157" s="422" t="str">
        <f>IF($G157="","",IF(COUNTIFS($A:$A,$A157,$D:$D,$D157,$G:$G,$G157)&gt;1,"Doppelte Monatsstunden",""))</f>
        <v/>
      </c>
    </row>
    <row r="158" spans="1:10" ht="24" customHeight="1">
      <c r="A158" s="415" t="s">
        <v>290</v>
      </c>
      <c r="B158" s="406">
        <v>45778</v>
      </c>
      <c r="C158" s="406">
        <v>46142</v>
      </c>
      <c r="D158" s="407" t="s">
        <v>13</v>
      </c>
      <c r="E158" s="407" t="s">
        <v>10</v>
      </c>
      <c r="F158" s="407" t="s">
        <v>281</v>
      </c>
      <c r="G158" s="86">
        <v>51.9</v>
      </c>
      <c r="H158" s="87">
        <v>698.4</v>
      </c>
      <c r="I158" s="408" t="str">
        <f>IF($A158="","",IF(OR($B158="",$C158="",$D158="",$E158="",$F158=""),"Stammdaten fehlen",IF(AND($G158="",$H158=""),"Werte fehlen",IF($G158="","Monatsstunden fehlen",IF($H158="","Monatslohn fehlt","OK")))))</f>
        <v>OK</v>
      </c>
      <c r="J158" s="422" t="str">
        <f>IF($G158="","",IF(COUNTIFS($A:$A,$A158,$D:$D,$D158,$G:$G,$G158)&gt;1,"Doppelte Monatsstunden",""))</f>
        <v/>
      </c>
    </row>
    <row r="159" spans="1:10" ht="24" customHeight="1">
      <c r="A159" s="415" t="s">
        <v>290</v>
      </c>
      <c r="B159" s="406">
        <v>45778</v>
      </c>
      <c r="C159" s="406">
        <v>46142</v>
      </c>
      <c r="D159" s="407" t="s">
        <v>13</v>
      </c>
      <c r="E159" s="407" t="s">
        <v>10</v>
      </c>
      <c r="F159" s="407" t="s">
        <v>281</v>
      </c>
      <c r="G159" s="86">
        <v>47.58</v>
      </c>
      <c r="H159" s="87">
        <v>640</v>
      </c>
      <c r="I159" s="408" t="str">
        <f>IF($A159="","",IF(OR($B159="",$C159="",$D159="",$E159="",$F159=""),"Stammdaten fehlen",IF(AND($G159="",$H159=""),"Werte fehlen",IF($G159="","Monatsstunden fehlen",IF($H159="","Monatslohn fehlt","OK")))))</f>
        <v>OK</v>
      </c>
      <c r="J159" s="422" t="str">
        <f>IF($G159="","",IF(COUNTIFS($A:$A,$A159,$D:$D,$D159,$G:$G,$G159)&gt;1,"Doppelte Monatsstunden",""))</f>
        <v/>
      </c>
    </row>
    <row r="160" spans="1:10" ht="24" customHeight="1">
      <c r="A160" s="415" t="s">
        <v>290</v>
      </c>
      <c r="B160" s="406">
        <v>45778</v>
      </c>
      <c r="C160" s="406">
        <v>46142</v>
      </c>
      <c r="D160" s="407" t="s">
        <v>13</v>
      </c>
      <c r="E160" s="407" t="s">
        <v>10</v>
      </c>
      <c r="F160" s="407" t="s">
        <v>281</v>
      </c>
      <c r="G160" s="86">
        <v>43.25</v>
      </c>
      <c r="H160" s="87">
        <v>582</v>
      </c>
      <c r="I160" s="408" t="str">
        <f>IF($A160="","",IF(OR($B160="",$C160="",$D160="",$E160="",$F160=""),"Stammdaten fehlen",IF(AND($G160="",$H160=""),"Werte fehlen",IF($G160="","Monatsstunden fehlen",IF($H160="","Monatslohn fehlt","OK")))))</f>
        <v>OK</v>
      </c>
      <c r="J160" s="422" t="str">
        <f>IF($G160="","",IF(COUNTIFS($A:$A,$A160,$D:$D,$D160,$G:$G,$G160)&gt;1,"Doppelte Monatsstunden",""))</f>
        <v/>
      </c>
    </row>
    <row r="161" spans="1:10" ht="24" customHeight="1">
      <c r="A161" s="415" t="s">
        <v>290</v>
      </c>
      <c r="B161" s="406">
        <v>45778</v>
      </c>
      <c r="C161" s="406">
        <v>46142</v>
      </c>
      <c r="D161" s="407" t="s">
        <v>13</v>
      </c>
      <c r="E161" s="407" t="s">
        <v>10</v>
      </c>
      <c r="F161" s="407" t="s">
        <v>281</v>
      </c>
      <c r="G161" s="86">
        <v>34.6</v>
      </c>
      <c r="H161" s="87">
        <v>465.6</v>
      </c>
      <c r="I161" s="408" t="str">
        <f>IF($A161="","",IF(OR($B161="",$C161="",$D161="",$E161="",$F161=""),"Stammdaten fehlen",IF(AND($G161="",$H161=""),"Werte fehlen",IF($G161="","Monatsstunden fehlen",IF($H161="","Monatslohn fehlt","OK")))))</f>
        <v>OK</v>
      </c>
      <c r="J161" s="422" t="str">
        <f>IF($G161="","",IF(COUNTIFS($A:$A,$A161,$D:$D,$D161,$G:$G,$G161)&gt;1,"Doppelte Monatsstunden",""))</f>
        <v/>
      </c>
    </row>
    <row r="162" spans="1:10" ht="24" customHeight="1" thickBot="1">
      <c r="A162" s="423" t="s">
        <v>290</v>
      </c>
      <c r="B162" s="424">
        <v>45778</v>
      </c>
      <c r="C162" s="424">
        <v>46142</v>
      </c>
      <c r="D162" s="425" t="s">
        <v>13</v>
      </c>
      <c r="E162" s="425" t="s">
        <v>10</v>
      </c>
      <c r="F162" s="425" t="s">
        <v>281</v>
      </c>
      <c r="G162" s="88">
        <v>32.01</v>
      </c>
      <c r="H162" s="89">
        <v>430.68</v>
      </c>
      <c r="I162" s="426" t="str">
        <f>IF($A162="","",IF(OR($B162="",$C162="",$D162="",$E162="",$F162=""),"Stammdaten fehlen",IF(AND($G162="",$H162=""),"Werte fehlen",IF($G162="","Monatsstunden fehlen",IF($H162="","Monatslohn fehlt","OK")))))</f>
        <v>OK</v>
      </c>
      <c r="J162" s="427" t="str">
        <f>IF($G162="","",IF(COUNTIFS($A:$A,$A162,$D:$D,$D162,$G:$G,$G162)&gt;1,"Doppelte Monatsstunden",""))</f>
        <v/>
      </c>
    </row>
  </sheetData>
  <sheetProtection algorithmName="SHA-512" hashValue="Ohe5Rwpbw4R5uPHuaGGIZpEMM4ggwnl4Z/md3hCuADSiHzxptBSUJhilcsCiYOefUaoe1xVdA38pIZrJixHXzg==" saltValue="672LqOueEzQ+LfZ9dwM9kw=="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f>IF(OR(E3="",F3=""),"",PID_KVLohnLookup($A$1,E3,F3,LOHNTABELLE!$H$4))</f>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f>IF(OR(E4="",F4=""),"",PID_KVLohnLookup($A$1,E4,F4,LOHNTABELLE!$H$4))</f>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600</v>
      </c>
      <c r="Q5" s="287">
        <f>P5-O5</f>
        <v>-128.74943166107107</v>
      </c>
      <c r="R5" s="288">
        <f>IFERROR(Q5*Q42, 0)</f>
        <v>-1525.5954176468263</v>
      </c>
      <c r="S5" s="278"/>
      <c r="T5" s="278"/>
      <c r="U5" s="278"/>
      <c r="V5" s="278"/>
    </row>
    <row r="6" spans="1:28" ht="22" customHeight="1">
      <c r="A6" s="280" t="s">
        <v>53</v>
      </c>
      <c r="B6" s="91">
        <v>401047</v>
      </c>
      <c r="C6" s="39" t="s">
        <v>225</v>
      </c>
      <c r="D6" s="40">
        <v>41154</v>
      </c>
      <c r="E6" s="41" t="s">
        <v>4</v>
      </c>
      <c r="F6" s="42">
        <v>173</v>
      </c>
      <c r="G6" s="281">
        <f>IF(OR(E6="",F6=""),"",PID_KVLohnLookup($A$1,E6,F6,LOHNTABELLE!$H$4))</f>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f>IF(OR(E7="",F7=""),"",PID_KVLohnLookup($A$1,E7,F7,LOHNTABELLE!$H$4))</f>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t="str">
        <f>IF(OR(E10="",F10=""),"",PID_KVLohnLookup($A$1,E10,F10,LOHNTABELLE!$H$4))</f>
        <v>Nicht gefunden</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150</v>
      </c>
      <c r="R10" s="299"/>
      <c r="S10" s="278"/>
      <c r="T10" s="278"/>
      <c r="U10" s="278"/>
      <c r="V10" s="278"/>
    </row>
    <row r="11" spans="1:28" ht="22" customHeight="1">
      <c r="A11" s="280" t="s">
        <v>61</v>
      </c>
      <c r="B11" s="92">
        <v>401307</v>
      </c>
      <c r="C11" s="46" t="s">
        <v>230</v>
      </c>
      <c r="D11" s="47">
        <v>43571</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600</v>
      </c>
      <c r="R11" s="299"/>
      <c r="S11" s="278"/>
      <c r="T11" s="278"/>
      <c r="U11" s="278"/>
      <c r="V11" s="278"/>
    </row>
    <row r="12" spans="1:28" ht="22" customHeight="1">
      <c r="A12" s="280" t="s">
        <v>63</v>
      </c>
      <c r="B12" s="91">
        <v>401308</v>
      </c>
      <c r="C12" s="39" t="s">
        <v>231</v>
      </c>
      <c r="D12" s="40">
        <v>43579</v>
      </c>
      <c r="E12" s="41" t="s">
        <v>3</v>
      </c>
      <c r="F12" s="42">
        <v>173</v>
      </c>
      <c r="G12" s="281">
        <f>IF(OR(E12="",F12=""),"",PID_KVLohnLookup($A$1,E12,F12,LOHNTABELLE!$H$4))</f>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f>IF(OR(E13="",F13=""),"",PID_KVLohnLookup($A$1,E13,F13,LOHNTABELLE!$H$4))</f>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6291.03</v>
      </c>
      <c r="R13" s="299"/>
      <c r="S13" s="278"/>
      <c r="T13" s="278"/>
      <c r="U13" s="278"/>
      <c r="V13" s="278"/>
    </row>
    <row r="14" spans="1:28" ht="22" customHeight="1">
      <c r="A14" s="280" t="s">
        <v>67</v>
      </c>
      <c r="B14" s="91">
        <v>401389</v>
      </c>
      <c r="C14" s="39" t="s">
        <v>233</v>
      </c>
      <c r="D14" s="40">
        <v>44384</v>
      </c>
      <c r="E14" s="41" t="s">
        <v>4</v>
      </c>
      <c r="F14" s="42">
        <v>151.38</v>
      </c>
      <c r="G14" s="281">
        <f>IF(OR(E14="",F14=""),"",PID_KVLohnLookup($A$1,E14,F14,LOHNTABELLE!$H$4))</f>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9300</v>
      </c>
      <c r="R14" s="299"/>
      <c r="S14" s="278"/>
      <c r="T14" s="278"/>
      <c r="U14" s="278"/>
      <c r="V14" s="278"/>
    </row>
    <row r="15" spans="1:28" ht="22" customHeight="1">
      <c r="A15" s="280" t="s">
        <v>69</v>
      </c>
      <c r="B15" s="92">
        <v>401432</v>
      </c>
      <c r="C15" s="46" t="s">
        <v>234</v>
      </c>
      <c r="D15" s="47">
        <v>44441</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-3008.9700000000003</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f>IF(OR(E18="",F18=""),"",PID_KVLohnLookup($A$1,E18,F18,LOHNTABELLE!$H$4))</f>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f>IF(OR(E19="",F19=""),"",PID_KVLohnLookup($A$1,E19,F19,LOHNTABELLE!$H$4))</f>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f>IF(OR(E20="",F20=""),"",PID_KVLohnLookup($A$1,E20,F20,LOHNTABELLE!$H$4))</f>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f>IF(OR(E22="",F22=""),"",PID_KVLohnLookup($A$1,E22,F22,LOHNTABELLE!$H$4))</f>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f>IF(OR(E24="",F24=""),"",PID_KVLohnLookup($A$1,E24,F24,LOHNTABELLE!$H$4))</f>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f>IF(OR(E25="",F25=""),"",PID_KVLohnLookup($A$1,E25,F25,LOHNTABELLE!$H$4))</f>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f>IF(OR(E27="",F27=""),"",PID_KVLohnLookup($A$1,E27,F27,LOHNTABELLE!$H$4))</f>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1250</v>
      </c>
      <c r="R29" s="317"/>
      <c r="S29" s="278"/>
      <c r="T29" s="278"/>
      <c r="U29" s="278"/>
      <c r="V29" s="278"/>
    </row>
    <row r="30" spans="1:29" ht="22" customHeight="1" thickBot="1">
      <c r="A30" s="280" t="s">
        <v>88</v>
      </c>
      <c r="B30" s="91">
        <v>401670</v>
      </c>
      <c r="C30" s="39" t="s">
        <v>249</v>
      </c>
      <c r="D30" s="40">
        <v>45358</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f>IF(OR(E33="",F33=""),"",PID_KVLohnLookup($A$1,E33,F33,LOHNTABELLE!$H$4))</f>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f>IF(OR(E35="",F35=""),"",PID_KVLohnLookup($A$1,E35,F35,LOHNTABELLE!$H$4))</f>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450000</v>
      </c>
      <c r="R35" s="329"/>
      <c r="S35" s="329">
        <f>EINSTELLUNG!C22</f>
        <v>450000</v>
      </c>
      <c r="T35" s="329"/>
      <c r="U35" s="329">
        <f>S35-Q35</f>
        <v>0</v>
      </c>
      <c r="V35" s="330"/>
    </row>
    <row r="36" spans="1:22" ht="22" customHeight="1">
      <c r="A36" s="280" t="s">
        <v>99</v>
      </c>
      <c r="B36" s="91">
        <v>401715</v>
      </c>
      <c r="C36" s="39" t="s">
        <v>255</v>
      </c>
      <c r="D36" s="40">
        <v>45755</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100000</v>
      </c>
      <c r="R36" s="329"/>
      <c r="S36" s="329">
        <f ca="1">SumMergedCells(Q17:R29)</f>
        <v>93736.188500000004</v>
      </c>
      <c r="T36" s="329"/>
      <c r="U36" s="329">
        <f t="shared" ref="U36:U41" ca="1" si="2">S36-Q36</f>
        <v>-6263.8114999999962</v>
      </c>
      <c r="V36" s="330"/>
    </row>
    <row r="37" spans="1:22" ht="22" customHeight="1">
      <c r="A37" s="280" t="s">
        <v>101</v>
      </c>
      <c r="B37" s="92">
        <v>401716</v>
      </c>
      <c r="C37" s="46" t="s">
        <v>256</v>
      </c>
      <c r="D37" s="47">
        <v>45800</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0.22222222222222221</v>
      </c>
      <c r="R37" s="331"/>
      <c r="S37" s="331">
        <f ca="1">IF(ISERROR(S36/S35), 0, S36/S35)</f>
        <v>0.20830264111111113</v>
      </c>
      <c r="T37" s="331"/>
      <c r="U37" s="331">
        <f t="shared" ca="1" si="2"/>
        <v>-1.3919581111111079E-2</v>
      </c>
      <c r="V37" s="332"/>
    </row>
    <row r="38" spans="1:22" ht="22" customHeight="1">
      <c r="A38" s="280" t="s">
        <v>103</v>
      </c>
      <c r="B38" s="91">
        <v>401717</v>
      </c>
      <c r="C38" s="39" t="s">
        <v>257</v>
      </c>
      <c r="D38" s="40">
        <v>45814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30000</v>
      </c>
      <c r="R38" s="298"/>
      <c r="S38" s="298">
        <f>EINSTELLUNG!F22</f>
        <v>29000</v>
      </c>
      <c r="T38" s="298"/>
      <c r="U38" s="298">
        <f t="shared" si="2"/>
        <v>-1000</v>
      </c>
      <c r="V38" s="299"/>
    </row>
    <row r="39" spans="1:22" ht="22" customHeight="1">
      <c r="A39" s="280" t="s">
        <v>105</v>
      </c>
      <c r="B39" s="92">
        <v>401722</v>
      </c>
      <c r="C39" s="46" t="s">
        <v>258</v>
      </c>
      <c r="D39" s="47">
        <v>45848</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15</v>
      </c>
      <c r="R39" s="329"/>
      <c r="S39" s="329">
        <f>IF(S38=0, 0, S35/S38)</f>
        <v>15.517241379310345</v>
      </c>
      <c r="T39" s="329"/>
      <c r="U39" s="329">
        <f t="shared" si="2"/>
        <v>0.5172413793103452</v>
      </c>
      <c r="V39" s="330"/>
    </row>
    <row r="40" spans="1:22" ht="22" customHeight="1">
      <c r="A40" s="280" t="s">
        <v>107</v>
      </c>
      <c r="B40" s="91">
        <v>401723</v>
      </c>
      <c r="C40" s="39" t="s">
        <v>259</v>
      </c>
      <c r="D40" s="40">
        <v>45852</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71.530417117705682</v>
      </c>
      <c r="R40" s="329"/>
      <c r="S40" s="329">
        <f>IF(Q13=0, 0, S35/Q13)</f>
        <v>71.530417117705682</v>
      </c>
      <c r="T40" s="329"/>
      <c r="U40" s="329">
        <f t="shared" si="2"/>
        <v>0</v>
      </c>
      <c r="V40" s="330"/>
    </row>
    <row r="41" spans="1:22" ht="22" customHeight="1">
      <c r="A41" s="280" t="s">
        <v>109</v>
      </c>
      <c r="B41" s="92">
        <v>401726</v>
      </c>
      <c r="C41" s="46" t="s">
        <v>260</v>
      </c>
      <c r="D41" s="47">
        <v>45870</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4.7686944745137128</v>
      </c>
      <c r="R41" s="335"/>
      <c r="S41" s="335">
        <f>IF(Q13=0, 0, S38/Q13)</f>
        <v>4.6097379920299222</v>
      </c>
      <c r="T41" s="335"/>
      <c r="U41" s="335">
        <f t="shared" si="2"/>
        <v>-0.15895648248379057</v>
      </c>
      <c r="V41" s="336"/>
    </row>
    <row r="42" spans="1:22" ht="22" customHeight="1" thickBot="1">
      <c r="A42" s="280" t="s">
        <v>111</v>
      </c>
      <c r="B42" s="91">
        <v>401731</v>
      </c>
      <c r="C42" s="39" t="s">
        <v>261</v>
      </c>
      <c r="D42" s="40">
        <v>45899</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f>IF(OR(E49="",F49=""),"",PID_KVLohnLookup($A$1,E49,F49,LOHNTABELLE!$H$4))</f>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f>IF(OR(E52="",F52=""),"",PID_KVLohnLookup($A$1,E52,F52,LOHNTABELLE!$H$4))</f>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f>IF(OR(E54="",F54=""),"",PID_KVLohnLookup($A$1,E54,F54,LOHNTABELLE!$H$4))</f>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3DI0sruamhy1bV6REe6J3ZdOTibKibo7rJ/oc1g+WfMRIEvDKqiqo6aTJuaaIEvrwwwzP58FFMN3FAuCsBCCMA==" saltValue="kiCp7gZB8EmN8qmM+j9rc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600</v>
      </c>
      <c r="Q5" s="287">
        <f>P5-O5</f>
        <v>-264.1711345065703</v>
      </c>
      <c r="R5" s="288">
        <f>IFERROR(Q5*Q42, 0)</f>
        <v>-3117.3169962824236</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-1323.3600000000006</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400000</v>
      </c>
      <c r="R35" s="329"/>
      <c r="S35" s="329">
        <f>EINSTELLUNG!C23</f>
        <v>425000</v>
      </c>
      <c r="T35" s="329"/>
      <c r="U35" s="329">
        <f>S35-Q35</f>
        <v>25000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100000</v>
      </c>
      <c r="R36" s="329"/>
      <c r="S36" s="329">
        <f ca="1">SumMergedCells(Q17:R29)</f>
        <v>110751.4129</v>
      </c>
      <c r="T36" s="329"/>
      <c r="U36" s="329">
        <f t="shared" ref="U36:U41" ca="1" si="2">S36-Q36</f>
        <v>10751.412899999996</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0.26059155976470588</v>
      </c>
      <c r="T37" s="331"/>
      <c r="U37" s="331">
        <f t="shared" ca="1" si="2"/>
        <v>1.0591559764705882E-2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30000</v>
      </c>
      <c r="R38" s="298"/>
      <c r="S38" s="298">
        <f>EINSTELLUNG!F23</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14.655172413793103</v>
      </c>
      <c r="T39" s="329"/>
      <c r="U39" s="329">
        <f t="shared" si="2"/>
        <v>1.3218390804597693</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50.146427568500023</v>
      </c>
      <c r="R40" s="329"/>
      <c r="S40" s="329">
        <f>IF(Q12=0, 0, S35/Q12)</f>
        <v>53.280579291531275</v>
      </c>
      <c r="T40" s="329"/>
      <c r="U40" s="329">
        <f t="shared" si="2"/>
        <v>3.1341517230312519</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3.7609820676375016</v>
      </c>
      <c r="R41" s="335"/>
      <c r="S41" s="335">
        <f>IF(Q12=0, 0, S38/Q12)</f>
        <v>3.6356159987162515</v>
      </c>
      <c r="T41" s="335"/>
      <c r="U41" s="335">
        <f t="shared" si="2"/>
        <v>-0.12536606892125013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f>IF(OR(E60="",F60=""),"",PID_KVLohnLookup($A$1,E60,F60,LOHNTABELLE!$H$4))</f>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f>IF(OR(E61="",F61=""),"",PID_KVLohnLookup($A$1,E61,F61,LOHNTABELLE!$H$4))</f>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f>IF(OR(E62="",F62=""),"",PID_KVLohnLookup($A$1,E62,F62,LOHNTABELLE!$H$4))</f>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f>IF(OR(E63="",F63=""),"",PID_KVLohnLookup($A$1,E63,F63,LOHNTABELLE!$H$4))</f>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AIjEjTtlnthhOlHs98N5drrYUUanAySI1B8yLpV+IBmBzyQlsmDDOVHmRTfPFtCUKI8o/cVuZuNFjaqLxuWV9A==" saltValue="O3LZVHCai54OhwQz2XwR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600</v>
      </c>
      <c r="Q5" s="287">
        <f>P5-O5</f>
        <v>-282.95228179960691</v>
      </c>
      <c r="R5" s="288">
        <f>IFERROR(Q5*Q42, 0)</f>
        <v>-3352.6370429349558</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8835.34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9300</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-464.65999999999985</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400000</v>
      </c>
      <c r="R35" s="329"/>
      <c r="S35" s="329">
        <f>EINSTELLUNG!C24</f>
        <v>430000</v>
      </c>
      <c r="T35" s="329"/>
      <c r="U35" s="329">
        <f>S35-Q35</f>
        <v>30000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100000</v>
      </c>
      <c r="R36" s="329"/>
      <c r="S36" s="329">
        <f ca="1">SumMergedCells(Q17:R29)</f>
        <v>113298.03419999999</v>
      </c>
      <c r="T36" s="329"/>
      <c r="U36" s="329">
        <f t="shared" ref="U36:U41" ca="1" si="2">S36-Q36</f>
        <v>13298.034199999995</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0.26348380046511627</v>
      </c>
      <c r="T37" s="331"/>
      <c r="U37" s="331">
        <f t="shared" ca="1" si="2"/>
        <v>1.3483800465116269E-2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14.827586206896552</v>
      </c>
      <c r="T39" s="329"/>
      <c r="U39" s="329">
        <f t="shared" si="2"/>
        <v>1.4942528735632177</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45.272734269422571</v>
      </c>
      <c r="R40" s="329"/>
      <c r="S40" s="329">
        <f>IF(Q13=0, 0, S35/Q13)</f>
        <v>48.668189339629258</v>
      </c>
      <c r="T40" s="329"/>
      <c r="U40" s="329">
        <f t="shared" si="2"/>
        <v>3.3954550702066868</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3.3954550702066926</v>
      </c>
      <c r="R41" s="335"/>
      <c r="S41" s="335">
        <f>IF(Q13=0, 0, S38/Q13)</f>
        <v>3.282273234533136</v>
      </c>
      <c r="T41" s="335"/>
      <c r="U41" s="335">
        <f t="shared" si="2"/>
        <v>-0.11318183567355655</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C1t/q8pJAUrxDRMNLJMOgPdCrJGwWrDZa56eWXOaEKr/Y0MaMOOB6ijFOSdyxioS7VXC1IZFkWb7O2bTtsmwhw==" saltValue="3MIopFWDlc65RhZP0QM7H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600</v>
      </c>
      <c r="Q5" s="287">
        <f>P5-O5</f>
        <v>-285.03864704714294</v>
      </c>
      <c r="R5" s="288">
        <f>IFERROR(Q5*Q42, 0)</f>
        <v>-3359.51837132227</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8339.14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1500</v>
      </c>
      <c r="R14" s="299"/>
      <c r="S14" s="278"/>
      <c r="T14" s="278"/>
      <c r="U14" s="278"/>
      <c r="V14" s="278"/>
    </row>
    <row r="15" spans="1:28" ht="18"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6839.1399999999994</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400000</v>
      </c>
      <c r="R35" s="329"/>
      <c r="S35" s="329">
        <f>EINSTELLUNG!C25</f>
        <v>300000</v>
      </c>
      <c r="T35" s="329"/>
      <c r="U35" s="329">
        <f>S35-Q35</f>
        <v>-100000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100000</v>
      </c>
      <c r="R36" s="329"/>
      <c r="S36" s="329">
        <f ca="1">SumMergedCells(Q17:R29)</f>
        <v>110847.0267</v>
      </c>
      <c r="T36" s="329"/>
      <c r="U36" s="329">
        <f t="shared" ref="U36:U41" ca="1" si="2">S36-Q36</f>
        <v>10847.026700000002</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0.36949008900000002</v>
      </c>
      <c r="T37" s="331"/>
      <c r="U37" s="331">
        <f t="shared" ca="1" si="2"/>
        <v>0.11949008900000002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30000</v>
      </c>
      <c r="R38" s="298"/>
      <c r="S38" s="298">
        <f>EINSTELLUNG!F25</f>
        <v>25000</v>
      </c>
      <c r="T38" s="298"/>
      <c r="U38" s="298">
        <f t="shared" si="2"/>
        <v>-5000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v>
      </c>
      <c r="T39" s="329"/>
      <c r="U39" s="329">
        <f t="shared" si="2"/>
        <v>-1.3333333333333339</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47.966576889223589</v>
      </c>
      <c r="R40" s="329"/>
      <c r="S40" s="329">
        <f>IF(Q13=0, 0, S35/Q13)</f>
        <v>35.974932666917695</v>
      </c>
      <c r="T40" s="329"/>
      <c r="U40" s="329">
        <f t="shared" si="2"/>
        <v>-11.991644222305894</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3.5974932666917696</v>
      </c>
      <c r="R41" s="335"/>
      <c r="S41" s="335">
        <f>IF(Q13=0, 0, S38/Q13)</f>
        <v>2.9979110555764743</v>
      </c>
      <c r="T41" s="335"/>
      <c r="U41" s="335">
        <f t="shared" si="2"/>
        <v>-0.5995822111152953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N5X3OL6291AJJNnG1NFIPzt0x8EgVjBYYzkEXsbC6b/CcGpPXE2GnkQa5E0EbpuGIqVVdYSlY5PjkgUym4RQg==" saltValue="E2sFGhWPZGflO7TiNNIy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600</v>
      </c>
      <c r="Q5" s="287">
        <f>P5-O5</f>
        <v>-234.95333589433824</v>
      </c>
      <c r="R5" s="288">
        <f>IFERROR(Q5*Q42, 0)</f>
        <v>-2762.066642336732</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450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7396.2999999999993</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-1903.7000000000007</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400000</v>
      </c>
      <c r="R35" s="329"/>
      <c r="S35" s="329">
        <f>EINSTELLUNG!C26</f>
        <v>420000</v>
      </c>
      <c r="T35" s="329"/>
      <c r="U35" s="329">
        <f>S35-Q35</f>
        <v>20000</v>
      </c>
      <c r="V35" s="330"/>
    </row>
    <row r="36" spans="1:22" ht="22" customHeight="1">
      <c r="A36" s="280" t="s">
        <v>99</v>
      </c>
      <c r="B36" s="91">
        <v>401723</v>
      </c>
      <c r="C36" s="39" t="s">
        <v>259</v>
      </c>
      <c r="D36" s="40">
        <v>45852</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100000</v>
      </c>
      <c r="R36" s="329"/>
      <c r="S36" s="329">
        <f ca="1">SumMergedCells(Q17:R29)</f>
        <v>106089.8723</v>
      </c>
      <c r="T36" s="329"/>
      <c r="U36" s="329">
        <f t="shared" ref="U36:U41" ca="1" si="2">S36-Q36</f>
        <v>6089.8723000000027</v>
      </c>
      <c r="V36" s="330"/>
    </row>
    <row r="37" spans="1:22" ht="22" customHeight="1">
      <c r="A37" s="280" t="s">
        <v>101</v>
      </c>
      <c r="B37" s="92">
        <v>401726</v>
      </c>
      <c r="C37" s="46" t="s">
        <v>260</v>
      </c>
      <c r="D37" s="47">
        <v>45870</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0.25259493404761907</v>
      </c>
      <c r="T37" s="331"/>
      <c r="U37" s="331">
        <f t="shared" ca="1" si="2"/>
        <v>2.5949340476190685E-3</v>
      </c>
      <c r="V37" s="332"/>
    </row>
    <row r="38" spans="1:22" ht="22" customHeight="1">
      <c r="A38" s="280" t="s">
        <v>103</v>
      </c>
      <c r="B38" s="91">
        <v>401730</v>
      </c>
      <c r="C38" s="39" t="s">
        <v>262</v>
      </c>
      <c r="D38" s="40">
        <v>45895</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30000</v>
      </c>
      <c r="R38" s="298"/>
      <c r="S38" s="298">
        <f>EINSTELLUNG!F26</f>
        <v>31000</v>
      </c>
      <c r="T38" s="298"/>
      <c r="U38" s="298">
        <f t="shared" si="2"/>
        <v>1000</v>
      </c>
      <c r="V38" s="299"/>
    </row>
    <row r="39" spans="1:22" ht="22" customHeight="1">
      <c r="A39" s="280" t="s">
        <v>105</v>
      </c>
      <c r="B39" s="92">
        <v>401731</v>
      </c>
      <c r="C39" s="46" t="s">
        <v>261</v>
      </c>
      <c r="D39" s="47">
        <v>45899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13.548387096774194</v>
      </c>
      <c r="T39" s="329"/>
      <c r="U39" s="329">
        <f t="shared" si="2"/>
        <v>0.21505376344086002</v>
      </c>
      <c r="V39" s="330"/>
    </row>
    <row r="40" spans="1:22" ht="22" customHeight="1">
      <c r="A40" s="280" t="s">
        <v>107</v>
      </c>
      <c r="B40" s="91">
        <v>401734</v>
      </c>
      <c r="C40" s="39" t="s">
        <v>263</v>
      </c>
      <c r="D40" s="40">
        <v>45904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54.081094601354735</v>
      </c>
      <c r="R40" s="329"/>
      <c r="S40" s="329">
        <f>IF(Q12=0, 0, S35/Q12)</f>
        <v>56.785149331422474</v>
      </c>
      <c r="T40" s="329"/>
      <c r="U40" s="329">
        <f t="shared" si="2"/>
        <v>2.7040547300677389</v>
      </c>
      <c r="V40" s="330"/>
    </row>
    <row r="41" spans="1:22" ht="18" customHeight="1">
      <c r="A41" s="280" t="s">
        <v>109</v>
      </c>
      <c r="B41" s="92">
        <v>401736</v>
      </c>
      <c r="C41" s="46" t="s">
        <v>264</v>
      </c>
      <c r="D41" s="47">
        <v>45906</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4.0560820951016057</v>
      </c>
      <c r="R41" s="335"/>
      <c r="S41" s="335">
        <f>IF(Q12=0, 0, S38/Q12)</f>
        <v>4.1912848316049924</v>
      </c>
      <c r="T41" s="335"/>
      <c r="U41" s="335">
        <f t="shared" si="2"/>
        <v>0.13520273650338677</v>
      </c>
      <c r="V41" s="336"/>
    </row>
    <row r="42" spans="1:22" ht="22" customHeight="1" thickBot="1">
      <c r="A42" s="280" t="s">
        <v>111</v>
      </c>
      <c r="B42" s="91">
        <v>401737</v>
      </c>
      <c r="C42" s="39" t="s">
        <v>265</v>
      </c>
      <c r="D42" s="40">
        <v>45906</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f>IF(OR(E47="",F47=""),"",PID_KVLohnLookup($A$1,E47,F47,LOHNTABELLE!$H$4))</f>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f>IF(OR(E50="",F50=""),"",PID_KVLohnLookup($A$1,E50,F50,LOHNTABELLE!$H$4))</f>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f>IF(OR(E58="",F58=""),"",PID_KVLohnLookup($A$1,E58,F58,LOHNTABELLE!$H$4))</f>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f>IF(OR(E59="",F59=""),"",PID_KVLohnLookup($A$1,E59,F59,LOHNTABELLE!$H$4))</f>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f>IF(OR(E60="",F60=""),"",PID_KVLohnLookup($A$1,E60,F60,LOHNTABELLE!$H$4))</f>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f>IF(OR(E61="",F61=""),"",PID_KVLohnLookup($A$1,E61,F61,LOHNTABELLE!$H$4))</f>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f>IF(OR(E62="",F62=""),"",PID_KVLohnLookup($A$1,E62,F62,LOHNTABELLE!$H$4))</f>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59xGiAeNkwnfpd21MRNI9YURiouIGFE9iki6IvhAJ8yIdlmDKJNfjv2NdNwFxszJvc3vYphFNJg/gNbUo2F1g==" saltValue="1w20NwbwlDn+0z4f5/Wo+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809.91116282608766</v>
      </c>
      <c r="P5" s="287">
        <f>EINSTELLUNG!I11</f>
        <v>600</v>
      </c>
      <c r="Q5" s="287">
        <f>P5-O5</f>
        <v>-209.91116282608766</v>
      </c>
      <c r="R5" s="288">
        <f>IFERROR(Q5*Q42, 0)</f>
        <v>-2475.9422566043791</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8335.0499999999993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7.1985171054762722E-4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7479.0499999999993</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9300</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-1820.9500000000007</v>
      </c>
      <c r="R15" s="299"/>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98313.506666666683</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400000</v>
      </c>
      <c r="R35" s="329"/>
      <c r="S35" s="329">
        <f>EINSTELLUNG!C27</f>
        <v>435000</v>
      </c>
      <c r="T35" s="329"/>
      <c r="U35" s="329">
        <f>S35-Q35</f>
        <v>35000</v>
      </c>
      <c r="V35" s="330"/>
    </row>
    <row r="36" spans="1:22" ht="22" customHeight="1">
      <c r="A36" s="280" t="s">
        <v>99</v>
      </c>
      <c r="B36" s="91">
        <v>401726</v>
      </c>
      <c r="C36" s="39" t="s">
        <v>260</v>
      </c>
      <c r="D36" s="40">
        <v>45870</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100000</v>
      </c>
      <c r="R36" s="329"/>
      <c r="S36" s="329">
        <f ca="1">SumMergedCells(Q17:R29)</f>
        <v>105051.5067</v>
      </c>
      <c r="T36" s="329"/>
      <c r="U36" s="329">
        <f t="shared" ref="U36:U41" ca="1" si="2">S36-Q36</f>
        <v>5051.5066999999981</v>
      </c>
      <c r="V36" s="330"/>
    </row>
    <row r="37" spans="1:22" ht="22" customHeight="1">
      <c r="A37" s="280" t="s">
        <v>101</v>
      </c>
      <c r="B37" s="92">
        <v>401730</v>
      </c>
      <c r="C37" s="46" t="s">
        <v>262</v>
      </c>
      <c r="D37" s="47">
        <v>45895</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0.24149771655172414</v>
      </c>
      <c r="T37" s="331"/>
      <c r="U37" s="331">
        <f t="shared" ca="1" si="2"/>
        <v>-8.5022834482758602E-3</v>
      </c>
      <c r="V37" s="332"/>
    </row>
    <row r="38" spans="1:22" ht="22" customHeight="1">
      <c r="A38" s="280" t="s">
        <v>103</v>
      </c>
      <c r="B38" s="91">
        <v>401731</v>
      </c>
      <c r="C38" s="39" t="s">
        <v>261</v>
      </c>
      <c r="D38" s="40">
        <v>45899</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30000</v>
      </c>
      <c r="R38" s="298"/>
      <c r="S38" s="298">
        <f>EINSTELLUNG!F27</f>
        <v>31000</v>
      </c>
      <c r="T38" s="298"/>
      <c r="U38" s="298">
        <f t="shared" si="2"/>
        <v>1000</v>
      </c>
      <c r="V38" s="299"/>
    </row>
    <row r="39" spans="1:22" ht="22" customHeight="1">
      <c r="A39" s="280" t="s">
        <v>105</v>
      </c>
      <c r="B39" s="92">
        <v>401734</v>
      </c>
      <c r="C39" s="46" t="s">
        <v>263</v>
      </c>
      <c r="D39" s="47">
        <v>45904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401737</v>
      </c>
      <c r="C40" s="39" t="s">
        <v>265</v>
      </c>
      <c r="D40" s="40">
        <v>45906</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4000</v>
      </c>
      <c r="R40" s="329"/>
      <c r="S40" s="329">
        <f>IF(Q12=0, 0, S35/Q12)</f>
        <v>4350</v>
      </c>
      <c r="T40" s="329"/>
      <c r="U40" s="329">
        <f t="shared" si="2"/>
        <v>350</v>
      </c>
      <c r="V40" s="330"/>
    </row>
    <row r="41" spans="1:22" ht="22" customHeight="1">
      <c r="A41" s="280" t="s">
        <v>109</v>
      </c>
      <c r="B41" s="92">
        <v>401738</v>
      </c>
      <c r="C41" s="46" t="s">
        <v>266</v>
      </c>
      <c r="D41" s="47">
        <v>45909</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300</v>
      </c>
      <c r="R41" s="335"/>
      <c r="S41" s="335">
        <f>IF(Q12=0, 0, S38/Q12)</f>
        <v>310</v>
      </c>
      <c r="T41" s="335"/>
      <c r="U41" s="335">
        <f t="shared" si="2"/>
        <v>10</v>
      </c>
      <c r="V41" s="336"/>
    </row>
    <row r="42" spans="1:22" ht="22" customHeight="1" thickBot="1">
      <c r="A42" s="280" t="s">
        <v>111</v>
      </c>
      <c r="B42" s="91">
        <v>401745</v>
      </c>
      <c r="C42" s="39" t="s">
        <v>270</v>
      </c>
      <c r="D42" s="40">
        <v>45934</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11.795190990655929</v>
      </c>
      <c r="R42" s="338"/>
      <c r="S42" s="337"/>
      <c r="T42" s="337"/>
      <c r="U42" s="337"/>
      <c r="V42" s="317"/>
    </row>
    <row r="43" spans="1:22" ht="22" customHeight="1">
      <c r="A43" s="280" t="s">
        <v>113</v>
      </c>
      <c r="B43" s="92">
        <v>401746</v>
      </c>
      <c r="C43" s="46" t="s">
        <v>269</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f>IF(OR(E45="",F45=""),"",PID_KVLohnLookup($A$1,E45,F45,LOHNTABELLE!$H$4))</f>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f>IF(OR(E48="",F48=""),"",PID_KVLohnLookup($A$1,E48,F48,LOHNTABELLE!$H$4))</f>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f>IF(OR(E56="",F56=""),"",PID_KVLohnLookup($A$1,E56,F56,LOHNTABELLE!$H$4))</f>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f>IF(OR(E57="",F57=""),"",PID_KVLohnLookup($A$1,E57,F57,LOHNTABELLE!$H$4))</f>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f>IF(OR(E58="",F58=""),"",PID_KVLohnLookup($A$1,E58,F58,LOHNTABELLE!$H$4))</f>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JjumaEXr9480/aRON9oXoi/l3SJRUlPCdsl7JPdpHpfEZJEyFXg2q3Tulw7NUvad38Ljn3BIHKxbAw1GY3lVDg==" saltValue="EVYX8Xfnl78atWy1G7NKM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f>IF(OR(E3="",F3=""),"",PID_KVLohnLookup($A$1,E3,F3,LOHNTABELLE!$H$4))</f>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600</v>
      </c>
      <c r="Q5" s="287">
        <f>P5-O5</f>
        <v>-185.70372886011194</v>
      </c>
      <c r="R5" s="288">
        <f>IFERROR(Q5*Q42, 0)</f>
        <v>-2181.2870608504727</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7584.869999999999</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-1715.130000000001</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400000</v>
      </c>
      <c r="R35" s="329"/>
      <c r="S35" s="329">
        <f>EINSTELLUNG!C28</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100000</v>
      </c>
      <c r="R36" s="329"/>
      <c r="S36" s="329">
        <f ca="1">SumMergedCells(Q17:R29)</f>
        <v>102372.89</v>
      </c>
      <c r="T36" s="329"/>
      <c r="U36" s="329">
        <f t="shared" ref="U36:U41" ca="1" si="2">S36-Q36</f>
        <v>2372.8899999999994</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0.23533997701149426</v>
      </c>
      <c r="T37" s="331"/>
      <c r="U37" s="331">
        <f t="shared" ca="1" si="2"/>
        <v>-1.4660022988505744E-2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30000</v>
      </c>
      <c r="R38" s="298"/>
      <c r="S38" s="298">
        <f>EINSTELLUNG!F28</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52.736566348533337</v>
      </c>
      <c r="R40" s="329"/>
      <c r="S40" s="329">
        <f>IF(Q13=0, 0, S35/Q13)</f>
        <v>57.351015904030007</v>
      </c>
      <c r="T40" s="329"/>
      <c r="U40" s="329">
        <f t="shared" si="2"/>
        <v>4.6144495554966696</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3.9552424761400005</v>
      </c>
      <c r="R41" s="335"/>
      <c r="S41" s="335">
        <f>IF(Q13=0, 0, S38/Q13)</f>
        <v>4.0870838920113339</v>
      </c>
      <c r="T41" s="335"/>
      <c r="U41" s="335">
        <f t="shared" si="2"/>
        <v>0.13184141587133347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X4vECVWZMGPpLurtYEG6P7Q6RoTvtfc6Txt0Yt8PkwjI8URyrT0RK1kyrp+JGUUgtcrqtOZTGSs4FHyEPGJSA==" saltValue="ra131fl0V3wQ0JAz0yvQ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620</v>
      </c>
      <c r="Q5" s="287">
        <f>P5-O5</f>
        <v>-164.86898975783697</v>
      </c>
      <c r="R5" s="288">
        <f>IFERROR(Q5*Q42, 0)</f>
        <v>-1936.5721926231972</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150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620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7355.2199999999993</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-1944.7800000000007</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400000</v>
      </c>
      <c r="R35" s="329"/>
      <c r="S35" s="329">
        <f>EINSTELLUNG!C29</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100000</v>
      </c>
      <c r="R36" s="329"/>
      <c r="S36" s="329">
        <f ca="1">SumMergedCells(Q17:R29)</f>
        <v>102271.84</v>
      </c>
      <c r="T36" s="329"/>
      <c r="U36" s="329">
        <f t="shared" ref="U36:U41" ca="1" si="2">S36-Q36</f>
        <v>2271.8399999999965</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0.23510767816091954</v>
      </c>
      <c r="T37" s="331"/>
      <c r="U37" s="331">
        <f t="shared" ca="1" si="2"/>
        <v>-1.4892321839080458E-2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30000</v>
      </c>
      <c r="R38" s="298"/>
      <c r="S38" s="298">
        <f>EINSTELLUNG!F29</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54.383145575523237</v>
      </c>
      <c r="R40" s="329"/>
      <c r="S40" s="329">
        <f>IF(Q12=0, 0, S35/Q12)</f>
        <v>59.141670813381523</v>
      </c>
      <c r="T40" s="329"/>
      <c r="U40" s="329">
        <f t="shared" si="2"/>
        <v>4.7585252378582865</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4.0787359181642433</v>
      </c>
      <c r="R41" s="335"/>
      <c r="S41" s="335">
        <f>IF(Q12=0, 0, S38/Q12)</f>
        <v>4.2146937821030512</v>
      </c>
      <c r="T41" s="335"/>
      <c r="U41" s="335">
        <f t="shared" si="2"/>
        <v>0.13595786393880793</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0FAqXDEGuOkGff/vYov4bFY8xsaYgmOae99JsQtYnjwqlSvlFDfI8c73e6M1xOsJ2CCJSwk4cn7AkEWT7JWHuQ==" saltValue="nVRpd0YSOGMsnYpTQnsV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600</v>
      </c>
      <c r="Q5" s="287">
        <f>P5-O5</f>
        <v>-180.6952942464618</v>
      </c>
      <c r="R5" s="288">
        <f>IFERROR(Q5*Q42, 0)</f>
        <v>-2128.8076810315456</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7198.6299999999992</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-2101.3700000000008</v>
      </c>
      <c r="R15" s="299"/>
      <c r="S15" s="301"/>
      <c r="T15" s="301"/>
      <c r="U15" s="301"/>
      <c r="V15" s="278"/>
    </row>
    <row r="16" spans="1:28" ht="18"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400000</v>
      </c>
      <c r="R35" s="329"/>
      <c r="S35" s="329">
        <f>EINSTELLUNG!C30</f>
        <v>450000</v>
      </c>
      <c r="T35" s="329"/>
      <c r="U35" s="329">
        <f>S35-Q35</f>
        <v>50000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100000</v>
      </c>
      <c r="R36" s="329"/>
      <c r="S36" s="329">
        <f ca="1">SumMergedCells(Q17:R29)</f>
        <v>100688.7233</v>
      </c>
      <c r="T36" s="329"/>
      <c r="U36" s="329">
        <f t="shared" ref="U36:U41" ca="1" si="2">S36-Q36</f>
        <v>688.72329999999783</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0.22375271844444444</v>
      </c>
      <c r="T37" s="331"/>
      <c r="U37" s="331">
        <f t="shared" ca="1" si="2"/>
        <v>-2.6247281555555557E-2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30000</v>
      </c>
      <c r="R38" s="298"/>
      <c r="S38" s="298">
        <f>EINSTELLUNG!F30</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14.516129032258064</v>
      </c>
      <c r="T39" s="329"/>
      <c r="U39" s="329">
        <f t="shared" si="2"/>
        <v>1.1827956989247301</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55.566128555016725</v>
      </c>
      <c r="R40" s="329"/>
      <c r="S40" s="329">
        <f>IF(Q13=0, 0, S35/Q13)</f>
        <v>62.511894624393818</v>
      </c>
      <c r="T40" s="329"/>
      <c r="U40" s="329">
        <f t="shared" si="2"/>
        <v>6.9457660693770933</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4.1674596416262544</v>
      </c>
      <c r="R41" s="335"/>
      <c r="S41" s="335">
        <f>IF(Q13=0, 0, S38/Q13)</f>
        <v>4.3063749630137957</v>
      </c>
      <c r="T41" s="335"/>
      <c r="U41" s="335">
        <f t="shared" si="2"/>
        <v>0.13891532138754137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f>IF(OR(E59="",F59=""),"",PID_KVLohnLookup($A$1,E59,F59,LOHNTABELLE!$H$4))</f>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RhRRZRTXIdwD5h9qmuWxEcv/f/S1kxOhos48t64eii3LMPAYX1p/7QZQXiA7wvaPM91WTTP3SkT9kMJqE5zxYg==" saltValue="U67bFqXhsnEZyteDxMSTd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600</v>
      </c>
      <c r="Q5" s="287">
        <f>P5-O5</f>
        <v>-168.17420771233651</v>
      </c>
      <c r="R5" s="288">
        <f>IFERROR(Q5*Q42, 0)</f>
        <v>-1976.3426435123313</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7354.0199999999995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-1945.9800000000005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400000</v>
      </c>
      <c r="R35" s="329"/>
      <c r="S35" s="329">
        <f>EINSTELLUNG!C31</f>
        <v>401000</v>
      </c>
      <c r="T35" s="329"/>
      <c r="U35" s="329">
        <f>S35-Q35</f>
        <v>1000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100000</v>
      </c>
      <c r="R36" s="329"/>
      <c r="S36" s="329">
        <f ca="1">SumMergedCells(Q17:R29)</f>
        <v>98907.275500000003</v>
      </c>
      <c r="T36" s="329"/>
      <c r="U36" s="329">
        <f t="shared" ref="U36:U41" ca="1" si="2">S36-Q36</f>
        <v>-1092.7244999999966</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0.24665155985037407</v>
      </c>
      <c r="T37" s="331"/>
      <c r="U37" s="331">
        <f t="shared" ca="1" si="2"/>
        <v>-3.3484401496259308E-3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30000</v>
      </c>
      <c r="R38" s="298"/>
      <c r="S38" s="298">
        <f>EINSTELLUNG!F31</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12.935483870967742</v>
      </c>
      <c r="T39" s="329"/>
      <c r="U39" s="329">
        <f t="shared" si="2"/>
        <v>-0.39784946236559193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54.39201960288387</v>
      </c>
      <c r="R40" s="329"/>
      <c r="S40" s="329">
        <f>IF(Q13=0, 0, S35/Q13)</f>
        <v>54.527999651891079</v>
      </c>
      <c r="T40" s="329"/>
      <c r="U40" s="329">
        <f t="shared" si="2"/>
        <v>0.13598004900720895</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4.0794014702162897</v>
      </c>
      <c r="R41" s="335"/>
      <c r="S41" s="335">
        <f>IF(Q13=0, 0, S38/Q13)</f>
        <v>4.2153815192234996</v>
      </c>
      <c r="T41" s="335"/>
      <c r="U41" s="335">
        <f t="shared" si="2"/>
        <v>0.13598004900720984</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f>IF(OR(E58="",F58=""),"",PID_KVLohnLookup($A$1,E58,F58,LOHNTABELLE!$H$4))</f>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7IS3zToOsZc3u3QeH07pwvZw9a4g5VrYHkKWewqMb9YeQwbCSBfaafh+YlQL7w5DmSTNXqzqgSl5JKFWvyKC0w==" saltValue="016ZuVXS9avil1vrZ5+3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600</v>
      </c>
      <c r="Q5" s="287">
        <f>P5-O5</f>
        <v>-180.01978283421613</v>
      </c>
      <c r="R5" s="288">
        <f>IFERROR(Q5*Q42, 0)</f>
        <v>-2137.511450782371</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150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6733.7699999999986</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-2566.2300000000014</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400000</v>
      </c>
      <c r="R35" s="329"/>
      <c r="S35" s="329">
        <f>EINSTELLUNG!C32</f>
        <v>398000</v>
      </c>
      <c r="T35" s="329"/>
      <c r="U35" s="329">
        <f>S35-Q35</f>
        <v>-2000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0.24052535175879397</v>
      </c>
      <c r="T37" s="331"/>
      <c r="U37" s="331">
        <f t="shared" ca="1" si="2"/>
        <v>-9.4746482412060296E-3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30000</v>
      </c>
      <c r="R38" s="298"/>
      <c r="S38" s="298">
        <f>EINSTELLUNG!F32</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12.838709677419354</v>
      </c>
      <c r="T39" s="329"/>
      <c r="U39" s="329">
        <f t="shared" si="2"/>
        <v>-0.49462365591397983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59.402088280413508</v>
      </c>
      <c r="R40" s="329"/>
      <c r="S40" s="329">
        <f>IF(Q12=0, 0, S35/Q12)</f>
        <v>59.105077839011443</v>
      </c>
      <c r="T40" s="329"/>
      <c r="U40" s="329">
        <f t="shared" si="2"/>
        <v>-0.29701044140206534</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4.455156621031013</v>
      </c>
      <c r="R41" s="335"/>
      <c r="S41" s="335">
        <f>IF(Q12=0, 0, S38/Q12)</f>
        <v>4.6036618417320474</v>
      </c>
      <c r="T41" s="335"/>
      <c r="U41" s="335">
        <f t="shared" si="2"/>
        <v>0.14850522070103445</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147kSPnjigVB0dAV+08TTD+qLkSDHS6rTGN8OPK9jwsTpy2xJHWRF2XyWBqhuoj8GvW1bikSAk9BN79gqvvIsw==" saltValue="jZ2QOuCYTRaOyopQZshAz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600</v>
      </c>
      <c r="Q5" s="287">
        <f>P5-O5</f>
        <v>-180.01978283421613</v>
      </c>
      <c r="R5" s="288">
        <f>IFERROR(Q5*Q42, 0)</f>
        <v>-2235.0328479620784</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400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6458.75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-2841.25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400000</v>
      </c>
      <c r="R35" s="329"/>
      <c r="S35" s="329">
        <f>EINSTELLUNG!C33</f>
        <v>390000</v>
      </c>
      <c r="T35" s="329"/>
      <c r="U35" s="329">
        <f>S35-Q35</f>
        <v>-10000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0.24545920512820513</v>
      </c>
      <c r="T37" s="331"/>
      <c r="U37" s="331">
        <f t="shared" ca="1" si="2"/>
        <v>-4.5407948717948732E-3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30000</v>
      </c>
      <c r="R38" s="298"/>
      <c r="S38" s="298">
        <f>EINSTELLUNG!F33</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12.580645161290322</v>
      </c>
      <c r="T39" s="329"/>
      <c r="U39" s="329">
        <f t="shared" si="2"/>
        <v>-0.75268817204301186</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61.931488291077997</v>
      </c>
      <c r="R40" s="329"/>
      <c r="S40" s="329">
        <f>IF(Q13=0, 0, S35/Q13)</f>
        <v>60.383201083801048</v>
      </c>
      <c r="T40" s="329"/>
      <c r="U40" s="329">
        <f t="shared" si="2"/>
        <v>-1.5482872072769496</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4.6448616218308496</v>
      </c>
      <c r="R41" s="335"/>
      <c r="S41" s="335">
        <f>IF(Q13=0, 0, S38/Q13)</f>
        <v>4.7996903425585442</v>
      </c>
      <c r="T41" s="335"/>
      <c r="U41" s="335">
        <f t="shared" si="2"/>
        <v>0.1548287207276946</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f>IF(OR(E48="",F48=""),"",PID_KVLohnLookup($A$1,E48,F48,LOHNTABELLE!$H$4))</f>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hEBxKsvHGjMKWMnyIRSfr0DpBwlyebMdlR9dgNUiIjjsPXvtbX/HO5XLhc0YpZYz4nEaYevIMsw5Kor0TjmMRA==" saltValue="PlsIoqSy12XQ5ItqCWysV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ZxDXM2a5g4I2haCc9TmjIRAzWnh4UYq6vvGC7SZNYh5BXu8wBV7mykJlUTbuAIGzaXamlX7o8RFwjYm2fhWVaQ==" saltValue="pIepEOSB/30ObInJzrIZ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450000</v>
      </c>
      <c r="D7" s="191">
        <f>EINSTELLUNG!C22</f>
        <v>450000</v>
      </c>
      <c r="E7" s="191">
        <f>D7-C7</f>
        <v>0</v>
      </c>
      <c r="F7" s="191">
        <f>EINSTELLUNG!D6</f>
        <v>100000</v>
      </c>
      <c r="G7" s="191">
        <v>95068.188500000004</v>
      </c>
      <c r="H7" s="191">
        <f t="shared" ref="H7:H23" si="0">G7-F7</f>
        <v>-4931.8114999999962</v>
      </c>
      <c r="I7" s="192">
        <f>EINSTELLUNG!E6</f>
        <v>0.22222222222222221</v>
      </c>
      <c r="J7" s="192">
        <v>0.21126264111111112</v>
      </c>
      <c r="K7" s="192">
        <f t="shared" ref="K7:K23" si="1">J7-I7</f>
        <v>-1.0959581111111089E-2</v>
      </c>
      <c r="L7" s="193">
        <f>Januar!S40</f>
        <v>71.530417117705682</v>
      </c>
      <c r="M7" s="193">
        <f>Januar!S41</f>
        <v>4.6097379920299222</v>
      </c>
      <c r="N7" s="193">
        <f>Januar!O5</f>
        <v>728.74943166107107</v>
      </c>
      <c r="O7" s="193">
        <f>Januar!P5</f>
        <v>600</v>
      </c>
      <c r="P7" s="193">
        <f>O7-N7</f>
        <v>-128.74943166107107</v>
      </c>
      <c r="Q7" s="194">
        <v>3.8834951456310676E-2</v>
      </c>
    </row>
    <row r="8" spans="2:21" ht="30" customHeight="1">
      <c r="B8" s="195" t="s">
        <v>165</v>
      </c>
      <c r="C8" s="196">
        <f>EINSTELLUNG!C7</f>
        <v>400000</v>
      </c>
      <c r="D8" s="196">
        <f>EINSTELLUNG!C23</f>
        <v>425000</v>
      </c>
      <c r="E8" s="196">
        <f>D8-C8</f>
        <v>25000</v>
      </c>
      <c r="F8" s="196">
        <f>EINSTELLUNG!D7</f>
        <v>100000</v>
      </c>
      <c r="G8" s="196">
        <v>112083.4129</v>
      </c>
      <c r="H8" s="196">
        <f t="shared" si="0"/>
        <v>12083.412899999996</v>
      </c>
      <c r="I8" s="197">
        <f>EINSTELLUNG!E7</f>
        <v>0.25</v>
      </c>
      <c r="J8" s="197">
        <v>0.26372567741176467</v>
      </c>
      <c r="K8" s="197">
        <f t="shared" si="1"/>
        <v>1.372567741176467E-2</v>
      </c>
      <c r="L8" s="198">
        <f>Februar!S40</f>
        <v>53.280579291531275</v>
      </c>
      <c r="M8" s="198">
        <f>Februar!S41</f>
        <v>3.6356159987162515</v>
      </c>
      <c r="N8" s="198">
        <f>Februar!O5</f>
        <v>864.1711345065703</v>
      </c>
      <c r="O8" s="198">
        <f>Februar!P5</f>
        <v>600</v>
      </c>
      <c r="P8" s="198">
        <f t="shared" ref="P8:P23" si="2">O8-N8</f>
        <v>-264.1711345065703</v>
      </c>
      <c r="Q8" s="199">
        <v>0</v>
      </c>
    </row>
    <row r="9" spans="2:21" ht="30" customHeight="1">
      <c r="B9" s="190" t="s">
        <v>166</v>
      </c>
      <c r="C9" s="191">
        <f>EINSTELLUNG!C8</f>
        <v>400000</v>
      </c>
      <c r="D9" s="191">
        <f>EINSTELLUNG!C24</f>
        <v>430000</v>
      </c>
      <c r="E9" s="191">
        <f>D9-C9</f>
        <v>30000</v>
      </c>
      <c r="F9" s="191">
        <f>EINSTELLUNG!D8</f>
        <v>100000</v>
      </c>
      <c r="G9" s="191">
        <v>114630.03419999999</v>
      </c>
      <c r="H9" s="191">
        <f t="shared" si="0"/>
        <v>14630.034199999995</v>
      </c>
      <c r="I9" s="192">
        <f>EINSTELLUNG!E8</f>
        <v>0.25</v>
      </c>
      <c r="J9" s="192">
        <v>0.26658147488372091</v>
      </c>
      <c r="K9" s="192">
        <f t="shared" si="1"/>
        <v>1.6581474883720915E-2</v>
      </c>
      <c r="L9" s="193">
        <f>Marz!S40</f>
        <v>48.668189339629258</v>
      </c>
      <c r="M9" s="193">
        <f>Marz!S41</f>
        <v>3.282273234533136</v>
      </c>
      <c r="N9" s="193">
        <f>Marz!O5</f>
        <v>882.95228179960691</v>
      </c>
      <c r="O9" s="193">
        <f>Marz!P5</f>
        <v>600</v>
      </c>
      <c r="P9" s="193">
        <f t="shared" si="2"/>
        <v>-282.95228179960691</v>
      </c>
      <c r="Q9" s="194">
        <v>1.6129032258064516E-2</v>
      </c>
    </row>
    <row r="10" spans="2:21" ht="30" customHeight="1">
      <c r="B10" s="200" t="s">
        <v>167</v>
      </c>
      <c r="C10" s="201">
        <f>SUM(C7:C9)</f>
        <v>1250000</v>
      </c>
      <c r="D10" s="201">
        <f>SUM(D7:D9)</f>
        <v>1305000</v>
      </c>
      <c r="E10" s="201">
        <f>D10-C10</f>
        <v>55000</v>
      </c>
      <c r="F10" s="201">
        <f>SUM(F7:F9)</f>
        <v>300000</v>
      </c>
      <c r="G10" s="201">
        <f>SUM(G7:G9)</f>
        <v>321781.63559999998</v>
      </c>
      <c r="H10" s="201">
        <f t="shared" si="0"/>
        <v>21781.63559999998</v>
      </c>
      <c r="I10" s="202">
        <f>AVERAGE(I7:I9)</f>
        <v>0.24074074074074073</v>
      </c>
      <c r="J10" s="202">
        <f>AVERAGE(J7:J9)</f>
        <v>0.24718993113553225</v>
      </c>
      <c r="K10" s="202">
        <f t="shared" si="1"/>
        <v>6.4491903947915263E-3</v>
      </c>
      <c r="L10" s="203">
        <f>AVERAGE(L7:L9)</f>
        <v>57.826395249622074</v>
      </c>
      <c r="M10" s="203">
        <f>AVERAGE(M7:M9)</f>
        <v>3.842542408426437</v>
      </c>
      <c r="N10" s="203">
        <f>SUM(N7:N9)</f>
        <v>2475.8728479672482</v>
      </c>
      <c r="O10" s="203">
        <f>SUM(O7:O9)</f>
        <v>1800</v>
      </c>
      <c r="P10" s="203">
        <f t="shared" si="2"/>
        <v>-675.87284796724816</v>
      </c>
      <c r="Q10" s="204">
        <v>5.2631578947368418E-2</v>
      </c>
    </row>
    <row r="11" spans="2:21" ht="30" customHeight="1">
      <c r="B11" s="190" t="s">
        <v>168</v>
      </c>
      <c r="C11" s="191">
        <f>EINSTELLUNG!C9</f>
        <v>400000</v>
      </c>
      <c r="D11" s="191">
        <f>EINSTELLUNG!C25</f>
        <v>300000</v>
      </c>
      <c r="E11" s="191">
        <f t="shared" ref="E11:E21" si="3">D11-C11</f>
        <v>-100000</v>
      </c>
      <c r="F11" s="191">
        <f>EINSTELLUNG!D9</f>
        <v>100000</v>
      </c>
      <c r="G11" s="191">
        <v>112179.0267</v>
      </c>
      <c r="H11" s="191">
        <f t="shared" si="0"/>
        <v>12179.026700000002</v>
      </c>
      <c r="I11" s="192">
        <f>EINSTELLUNG!E9</f>
        <v>0.25</v>
      </c>
      <c r="J11" s="192">
        <v>0.37393008900000002</v>
      </c>
      <c r="K11" s="192">
        <f t="shared" si="1"/>
        <v>0.12393008900000002</v>
      </c>
      <c r="L11" s="193">
        <f>April!S40</f>
        <v>35.974932666917695</v>
      </c>
      <c r="M11" s="193">
        <f>April!S41</f>
        <v>2.9979110555764743</v>
      </c>
      <c r="N11" s="193">
        <f>April!O5</f>
        <v>885.03864704714294</v>
      </c>
      <c r="O11" s="193">
        <f>April!P5</f>
        <v>600</v>
      </c>
      <c r="P11" s="193">
        <f t="shared" si="2"/>
        <v>-285.03864704714294</v>
      </c>
      <c r="Q11" s="194">
        <v>3.3333333333333333E-2</v>
      </c>
    </row>
    <row r="12" spans="2:21" ht="30" customHeight="1">
      <c r="B12" s="195" t="s">
        <v>169</v>
      </c>
      <c r="C12" s="196">
        <f>EINSTELLUNG!C10</f>
        <v>400000</v>
      </c>
      <c r="D12" s="196">
        <f>EINSTELLUNG!C26</f>
        <v>420000</v>
      </c>
      <c r="E12" s="196">
        <f t="shared" si="3"/>
        <v>20000</v>
      </c>
      <c r="F12" s="196">
        <f>EINSTELLUNG!D10</f>
        <v>100000</v>
      </c>
      <c r="G12" s="196">
        <v>107421.8723</v>
      </c>
      <c r="H12" s="196">
        <f t="shared" si="0"/>
        <v>7421.8723000000027</v>
      </c>
      <c r="I12" s="197">
        <f>EINSTELLUNG!E10</f>
        <v>0.25</v>
      </c>
      <c r="J12" s="197">
        <v>0.25576636261904762</v>
      </c>
      <c r="K12" s="197">
        <f t="shared" si="1"/>
        <v>5.7663626190476158E-3</v>
      </c>
      <c r="L12" s="198">
        <f>Mai!S40</f>
        <v>56.785149331422474</v>
      </c>
      <c r="M12" s="198">
        <f>Mai!S41</f>
        <v>4.1912848316049924</v>
      </c>
      <c r="N12" s="198">
        <f>Mai!O5</f>
        <v>834.95333589433824</v>
      </c>
      <c r="O12" s="198">
        <f>Mai!P5</f>
        <v>600</v>
      </c>
      <c r="P12" s="198">
        <f t="shared" si="2"/>
        <v>-234.95333589433824</v>
      </c>
      <c r="Q12" s="199">
        <v>1.7094017094017096E-2</v>
      </c>
    </row>
    <row r="13" spans="2:21" ht="30" customHeight="1">
      <c r="B13" s="190" t="s">
        <v>170</v>
      </c>
      <c r="C13" s="191">
        <f>EINSTELLUNG!C11</f>
        <v>400000</v>
      </c>
      <c r="D13" s="191">
        <f>EINSTELLUNG!C27</f>
        <v>435000</v>
      </c>
      <c r="E13" s="191">
        <f t="shared" si="3"/>
        <v>35000</v>
      </c>
      <c r="F13" s="191">
        <f>EINSTELLUNG!D11</f>
        <v>100000</v>
      </c>
      <c r="G13" s="191">
        <v>106383.5067</v>
      </c>
      <c r="H13" s="191">
        <f t="shared" si="0"/>
        <v>6383.5066999999981</v>
      </c>
      <c r="I13" s="192">
        <f>EINSTELLUNG!E11</f>
        <v>0.25</v>
      </c>
      <c r="J13" s="192">
        <v>0.24455978551724136</v>
      </c>
      <c r="K13" s="192">
        <f t="shared" si="1"/>
        <v>-5.4402144827586374E-3</v>
      </c>
      <c r="L13" s="193">
        <f>Juni!S40</f>
        <v>4350</v>
      </c>
      <c r="M13" s="193">
        <f>Juni!S41</f>
        <v>310</v>
      </c>
      <c r="N13" s="193">
        <f>Juni!O5</f>
        <v>809.91116282608766</v>
      </c>
      <c r="O13" s="193">
        <f>Juni!P5</f>
        <v>600</v>
      </c>
      <c r="P13" s="193">
        <f t="shared" si="2"/>
        <v>-209.91116282608766</v>
      </c>
      <c r="Q13" s="194">
        <v>0</v>
      </c>
    </row>
    <row r="14" spans="2:21" ht="30" customHeight="1">
      <c r="B14" s="200" t="s">
        <v>171</v>
      </c>
      <c r="C14" s="201">
        <f>SUM(C11:C13)</f>
        <v>1200000</v>
      </c>
      <c r="D14" s="201">
        <f>SUM(D11:D13)</f>
        <v>1155000</v>
      </c>
      <c r="E14" s="201">
        <f t="shared" si="3"/>
        <v>-45000</v>
      </c>
      <c r="F14" s="201">
        <f>SUM(F11:F13)</f>
        <v>300000</v>
      </c>
      <c r="G14" s="201">
        <f>SUM(G11:G13)</f>
        <v>325984.4057</v>
      </c>
      <c r="H14" s="201">
        <f t="shared" si="0"/>
        <v>25984.405700000003</v>
      </c>
      <c r="I14" s="202">
        <f>AVERAGE(I11:I13)</f>
        <v>0.25</v>
      </c>
      <c r="J14" s="202">
        <f>AVERAGE(J11:J13)</f>
        <v>0.29141874571209631</v>
      </c>
      <c r="K14" s="202">
        <f t="shared" si="1"/>
        <v>4.1418745712096305E-2</v>
      </c>
      <c r="L14" s="203">
        <f>AVERAGE(L11:L13)</f>
        <v>1480.9200273327799</v>
      </c>
      <c r="M14" s="203">
        <f>AVERAGE(M11:M13)</f>
        <v>105.72973196239383</v>
      </c>
      <c r="N14" s="203">
        <f>SUM(N11:N13)</f>
        <v>2529.9031457675687</v>
      </c>
      <c r="O14" s="203">
        <f>SUM(O11:O13)</f>
        <v>1800</v>
      </c>
      <c r="P14" s="203">
        <f t="shared" si="2"/>
        <v>-729.90314576756873</v>
      </c>
      <c r="Q14" s="204">
        <v>5.0420168067226892E-2</v>
      </c>
    </row>
    <row r="15" spans="2:21" ht="30" customHeight="1">
      <c r="B15" s="190" t="s">
        <v>172</v>
      </c>
      <c r="C15" s="191">
        <f>EINSTELLUNG!C12</f>
        <v>400000</v>
      </c>
      <c r="D15" s="191">
        <f>EINSTELLUNG!C28</f>
        <v>435000</v>
      </c>
      <c r="E15" s="191">
        <f t="shared" si="3"/>
        <v>35000</v>
      </c>
      <c r="F15" s="191">
        <f>EINSTELLUNG!D12</f>
        <v>100000</v>
      </c>
      <c r="G15" s="191">
        <v>103704.89</v>
      </c>
      <c r="H15" s="191">
        <f t="shared" si="0"/>
        <v>3704.8899999999994</v>
      </c>
      <c r="I15" s="192">
        <f>EINSTELLUNG!E12</f>
        <v>0.25</v>
      </c>
      <c r="J15" s="192">
        <v>0.23840204597701151</v>
      </c>
      <c r="K15" s="192">
        <f t="shared" si="1"/>
        <v>-1.1597954022988494E-2</v>
      </c>
      <c r="L15" s="193">
        <f>Juli!S40</f>
        <v>57.351015904030007</v>
      </c>
      <c r="M15" s="193">
        <f>Juli!S41</f>
        <v>4.0870838920113339</v>
      </c>
      <c r="N15" s="193">
        <f>Juli!O5</f>
        <v>785.70372886011194</v>
      </c>
      <c r="O15" s="193">
        <f>Juli!P5</f>
        <v>600</v>
      </c>
      <c r="P15" s="193">
        <f t="shared" si="2"/>
        <v>-185.70372886011194</v>
      </c>
      <c r="Q15" s="194">
        <v>0</v>
      </c>
    </row>
    <row r="16" spans="2:21" ht="30" customHeight="1">
      <c r="B16" s="195" t="s">
        <v>173</v>
      </c>
      <c r="C16" s="196">
        <f>EINSTELLUNG!C13</f>
        <v>400000</v>
      </c>
      <c r="D16" s="196">
        <f>EINSTELLUNG!C29</f>
        <v>435000</v>
      </c>
      <c r="E16" s="196">
        <f t="shared" si="3"/>
        <v>35000</v>
      </c>
      <c r="F16" s="196">
        <f>EINSTELLUNG!D13</f>
        <v>100000</v>
      </c>
      <c r="G16" s="196">
        <v>103603.84</v>
      </c>
      <c r="H16" s="196">
        <f t="shared" si="0"/>
        <v>3603.8399999999965</v>
      </c>
      <c r="I16" s="197">
        <f>EINSTELLUNG!E13</f>
        <v>0.25</v>
      </c>
      <c r="J16" s="197">
        <v>0.23816974712643676</v>
      </c>
      <c r="K16" s="197">
        <f t="shared" si="1"/>
        <v>-1.1830252873563235E-2</v>
      </c>
      <c r="L16" s="198">
        <f>August!S40</f>
        <v>59.141670813381523</v>
      </c>
      <c r="M16" s="198">
        <f>August!S41</f>
        <v>4.2146937821030512</v>
      </c>
      <c r="N16" s="198">
        <f>August!O5</f>
        <v>784.86898975783697</v>
      </c>
      <c r="O16" s="198">
        <f>August!P5</f>
        <v>620</v>
      </c>
      <c r="P16" s="198">
        <f t="shared" si="2"/>
        <v>-164.86898975783697</v>
      </c>
      <c r="Q16" s="199">
        <v>0</v>
      </c>
    </row>
    <row r="17" spans="2:17" ht="30" customHeight="1">
      <c r="B17" s="190" t="s">
        <v>174</v>
      </c>
      <c r="C17" s="191">
        <f>EINSTELLUNG!C14</f>
        <v>400000</v>
      </c>
      <c r="D17" s="191">
        <f>EINSTELLUNG!C30</f>
        <v>450000</v>
      </c>
      <c r="E17" s="191">
        <f t="shared" si="3"/>
        <v>50000</v>
      </c>
      <c r="F17" s="191">
        <f>EINSTELLUNG!D14</f>
        <v>100000</v>
      </c>
      <c r="G17" s="191">
        <v>102020.7233</v>
      </c>
      <c r="H17" s="191">
        <f t="shared" si="0"/>
        <v>2020.7232999999978</v>
      </c>
      <c r="I17" s="192">
        <f>EINSTELLUNG!E14</f>
        <v>0.25</v>
      </c>
      <c r="J17" s="192">
        <v>0.22671271844444443</v>
      </c>
      <c r="K17" s="192">
        <f t="shared" si="1"/>
        <v>-2.3287281555555567E-2</v>
      </c>
      <c r="L17" s="193">
        <f>September!S40</f>
        <v>62.511894624393818</v>
      </c>
      <c r="M17" s="193">
        <f>September!S41</f>
        <v>4.3063749630137957</v>
      </c>
      <c r="N17" s="193">
        <f>September!O5</f>
        <v>780.6952942464618</v>
      </c>
      <c r="O17" s="193">
        <f>September!P5</f>
        <v>600</v>
      </c>
      <c r="P17" s="193">
        <f t="shared" si="2"/>
        <v>-180.6952942464618</v>
      </c>
      <c r="Q17" s="194">
        <v>1.7699115044247787E-2</v>
      </c>
    </row>
    <row r="18" spans="2:17" ht="30" customHeight="1">
      <c r="B18" s="200" t="s">
        <v>175</v>
      </c>
      <c r="C18" s="201">
        <f>SUM(C15:C17)</f>
        <v>1200000</v>
      </c>
      <c r="D18" s="201">
        <f>SUM(D15:D17)</f>
        <v>1320000</v>
      </c>
      <c r="E18" s="201">
        <f>D18-C18</f>
        <v>120000</v>
      </c>
      <c r="F18" s="201">
        <f>SUM(F15:F17)</f>
        <v>300000</v>
      </c>
      <c r="G18" s="201">
        <f>SUM(G15:G17)</f>
        <v>309329.45329999999</v>
      </c>
      <c r="H18" s="201">
        <f t="shared" si="0"/>
        <v>9329.4532999999938</v>
      </c>
      <c r="I18" s="202">
        <f>AVERAGE(I15:I17)</f>
        <v>0.25</v>
      </c>
      <c r="J18" s="202">
        <f>AVERAGE(J15:J17)</f>
        <v>0.23442817051596423</v>
      </c>
      <c r="K18" s="202">
        <f t="shared" si="1"/>
        <v>-1.5571829484035765E-2</v>
      </c>
      <c r="L18" s="203">
        <f>AVERAGE(L15:L17)</f>
        <v>59.66819378060179</v>
      </c>
      <c r="M18" s="203">
        <f>AVERAGE(M15:M17)</f>
        <v>4.2027175457093939</v>
      </c>
      <c r="N18" s="203">
        <f>SUM(N15:N17)</f>
        <v>2351.2680128644106</v>
      </c>
      <c r="O18" s="203">
        <f>SUM(O15:O17)</f>
        <v>1820</v>
      </c>
      <c r="P18" s="203">
        <f t="shared" si="2"/>
        <v>-531.26801286441059</v>
      </c>
      <c r="Q18" s="204">
        <v>1.7699115044247787E-2</v>
      </c>
    </row>
    <row r="19" spans="2:17" ht="30" customHeight="1">
      <c r="B19" s="190" t="s">
        <v>176</v>
      </c>
      <c r="C19" s="191">
        <f>EINSTELLUNG!C15</f>
        <v>400000</v>
      </c>
      <c r="D19" s="191">
        <f>EINSTELLUNG!C31</f>
        <v>401000</v>
      </c>
      <c r="E19" s="191">
        <f>D19-C19</f>
        <v>1000</v>
      </c>
      <c r="F19" s="191">
        <f>EINSTELLUNG!D15</f>
        <v>100000</v>
      </c>
      <c r="G19" s="191">
        <v>100239.2755</v>
      </c>
      <c r="H19" s="191">
        <f t="shared" si="0"/>
        <v>239.27550000000338</v>
      </c>
      <c r="I19" s="192">
        <f>EINSTELLUNG!E15</f>
        <v>0.25</v>
      </c>
      <c r="J19" s="192">
        <v>0.24997325561097258</v>
      </c>
      <c r="K19" s="192">
        <f t="shared" si="1"/>
        <v>-2.6744389027416604E-5</v>
      </c>
      <c r="L19" s="193">
        <f>Oktober!S40</f>
        <v>54.527999651891079</v>
      </c>
      <c r="M19" s="193">
        <f>Oktober!S41</f>
        <v>4.2153815192234996</v>
      </c>
      <c r="N19" s="193">
        <f>Oktober!O5</f>
        <v>768.17420771233651</v>
      </c>
      <c r="O19" s="193">
        <f>Oktober!P5</f>
        <v>600</v>
      </c>
      <c r="P19" s="193">
        <f t="shared" si="2"/>
        <v>-168.17420771233651</v>
      </c>
      <c r="Q19" s="194">
        <v>0</v>
      </c>
    </row>
    <row r="20" spans="2:17" ht="30" customHeight="1">
      <c r="B20" s="195" t="s">
        <v>177</v>
      </c>
      <c r="C20" s="196">
        <f>EINSTELLUNG!C16</f>
        <v>400000</v>
      </c>
      <c r="D20" s="196">
        <f>EINSTELLUNG!C32</f>
        <v>398000</v>
      </c>
      <c r="E20" s="196">
        <f>D20-C20</f>
        <v>-2000</v>
      </c>
      <c r="F20" s="196">
        <f>EINSTELLUNG!D16</f>
        <v>100000</v>
      </c>
      <c r="G20" s="196">
        <v>97061.09</v>
      </c>
      <c r="H20" s="196">
        <f t="shared" si="0"/>
        <v>-2938.9100000000035</v>
      </c>
      <c r="I20" s="197">
        <f>EINSTELLUNG!E16</f>
        <v>0.25</v>
      </c>
      <c r="J20" s="197">
        <v>0.24387208542713568</v>
      </c>
      <c r="K20" s="197">
        <f t="shared" si="1"/>
        <v>-6.1279145728643236E-3</v>
      </c>
      <c r="L20" s="198">
        <f>November!S40</f>
        <v>59.105077839011443</v>
      </c>
      <c r="M20" s="198">
        <f>November!S41</f>
        <v>4.6036618417320474</v>
      </c>
      <c r="N20" s="198">
        <f>November!O5</f>
        <v>780.01978283421613</v>
      </c>
      <c r="O20" s="198">
        <f>November!P5</f>
        <v>600</v>
      </c>
      <c r="P20" s="198">
        <f t="shared" si="2"/>
        <v>-180.01978283421613</v>
      </c>
      <c r="Q20" s="199">
        <v>0</v>
      </c>
    </row>
    <row r="21" spans="2:17" ht="30" customHeight="1">
      <c r="B21" s="190" t="s">
        <v>178</v>
      </c>
      <c r="C21" s="191">
        <f>EINSTELLUNG!C17</f>
        <v>400000</v>
      </c>
      <c r="D21" s="191">
        <f>EINSTELLUNG!C33</f>
        <v>390000</v>
      </c>
      <c r="E21" s="191">
        <f t="shared" si="3"/>
        <v>-10000</v>
      </c>
      <c r="F21" s="191">
        <f>EINSTELLUNG!D17</f>
        <v>100000</v>
      </c>
      <c r="G21" s="191">
        <v>97061.09</v>
      </c>
      <c r="H21" s="191">
        <f t="shared" si="0"/>
        <v>-2938.9100000000035</v>
      </c>
      <c r="I21" s="192">
        <f>EINSTELLUNG!E17</f>
        <v>0.25</v>
      </c>
      <c r="J21" s="192">
        <v>0.24887458974358972</v>
      </c>
      <c r="K21" s="192">
        <f t="shared" si="1"/>
        <v>-1.1254102564102753E-3</v>
      </c>
      <c r="L21" s="193">
        <f>Dezember!S40</f>
        <v>60.383201083801048</v>
      </c>
      <c r="M21" s="193">
        <f>Dezember!S41</f>
        <v>4.7996903425585442</v>
      </c>
      <c r="N21" s="193">
        <f>Dezember!O5</f>
        <v>780.01978283421613</v>
      </c>
      <c r="O21" s="193">
        <f>Dezember!P5</f>
        <v>600</v>
      </c>
      <c r="P21" s="193">
        <f t="shared" si="2"/>
        <v>-180.01978283421613</v>
      </c>
      <c r="Q21" s="194">
        <v>0</v>
      </c>
    </row>
    <row r="22" spans="2:17" ht="30" customHeight="1">
      <c r="B22" s="200" t="s">
        <v>179</v>
      </c>
      <c r="C22" s="201">
        <f>SUM(C19:C21)</f>
        <v>1200000</v>
      </c>
      <c r="D22" s="201">
        <f>SUM(D19:D21)</f>
        <v>1189000</v>
      </c>
      <c r="E22" s="201">
        <f>D22-C22</f>
        <v>-11000</v>
      </c>
      <c r="F22" s="201">
        <f>SUM(F19:F21)</f>
        <v>300000</v>
      </c>
      <c r="G22" s="201">
        <f>SUM(G19:G21)</f>
        <v>294361.45550000004</v>
      </c>
      <c r="H22" s="201">
        <f t="shared" si="0"/>
        <v>-5638.54449999996</v>
      </c>
      <c r="I22" s="202">
        <f>AVERAGE(I19:I21)</f>
        <v>0.25</v>
      </c>
      <c r="J22" s="202">
        <f>AVERAGE(J19:J21)</f>
        <v>0.24757331026056603</v>
      </c>
      <c r="K22" s="202">
        <f t="shared" si="1"/>
        <v>-2.4266897394339682E-3</v>
      </c>
      <c r="L22" s="203">
        <f>AVERAGE(L19:L21)</f>
        <v>58.005426191567857</v>
      </c>
      <c r="M22" s="203">
        <f>AVERAGE(M19:M21)</f>
        <v>4.5395779011713637</v>
      </c>
      <c r="N22" s="203">
        <f>SUM(N19:N21)</f>
        <v>2328.2137733807685</v>
      </c>
      <c r="O22" s="203">
        <f>SUM(O19:O21)</f>
        <v>1800</v>
      </c>
      <c r="P22" s="203">
        <f>O22-N22</f>
        <v>-528.21377338076854</v>
      </c>
      <c r="Q22" s="204">
        <v>0</v>
      </c>
    </row>
    <row r="23" spans="2:17" ht="32" customHeight="1" thickBot="1">
      <c r="B23" s="205" t="str">
        <f xml:space="preserve"> "GESAMT " &amp; EINSTELLUNG!C35</f>
        <v>GESAMT 2026</v>
      </c>
      <c r="C23" s="206">
        <f>SUM(C10,C14,C18,C22)</f>
        <v>4850000</v>
      </c>
      <c r="D23" s="206">
        <f>SUM(D10,D14,D18,D22)</f>
        <v>4969000</v>
      </c>
      <c r="E23" s="206">
        <f>D23-C23</f>
        <v>119000</v>
      </c>
      <c r="F23" s="206">
        <f>SUM(F10,F14,F18,F22)</f>
        <v>1200000</v>
      </c>
      <c r="G23" s="206">
        <f>SUM(G10,G14,G18,G22)</f>
        <v>1251456.9501</v>
      </c>
      <c r="H23" s="206">
        <f t="shared" si="0"/>
        <v>51456.950100000016</v>
      </c>
      <c r="I23" s="207">
        <f>AVERAGE(I10,I14,I18,I22)</f>
        <v>0.24768518518518517</v>
      </c>
      <c r="J23" s="207">
        <f>AVERAGE(J10,J14,J18,J22)</f>
        <v>0.25515253940603971</v>
      </c>
      <c r="K23" s="207">
        <f t="shared" si="1"/>
        <v>7.4673542208545385E-3</v>
      </c>
      <c r="L23" s="208">
        <f>AVERAGE(L22,L18,L14,L10)</f>
        <v>414.10501063864291</v>
      </c>
      <c r="M23" s="208">
        <f>AVERAGE(M10,M14,M18,M22)</f>
        <v>29.578642454425257</v>
      </c>
      <c r="N23" s="208">
        <f>SUM(N10,N14,N18,N22)</f>
        <v>9685.2577799799947</v>
      </c>
      <c r="O23" s="208">
        <f>SUM(O10,O14,O18,O22)</f>
        <v>7220</v>
      </c>
      <c r="P23" s="208">
        <f t="shared" si="2"/>
        <v>-2465.2577799799947</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25151.119999999999</v>
      </c>
      <c r="E32" s="233">
        <f>EINSTELLUNG!L7+EINSTELLUNG!L8+EINSTELLUNG!L9</f>
        <v>20100</v>
      </c>
      <c r="F32" s="233">
        <f>April!Q15</f>
        <v>6839.1399999999994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22460.219999999998</v>
      </c>
      <c r="E33" s="241">
        <f>EINSTELLUNG!L10+EINSTELLUNG!L11+EINSTELLUNG!L12</f>
        <v>27900</v>
      </c>
      <c r="F33" s="241">
        <f>Juli!Q15</f>
        <v>-1715.130000000001</v>
      </c>
      <c r="G33" s="242">
        <f>Juli!Q42</f>
        <v>11.746059566168464</v>
      </c>
      <c r="H33" s="241">
        <f>MAX(0,-F33)</f>
        <v>1715.130000000001</v>
      </c>
      <c r="I33" s="243">
        <f>IF(OR(G33=0,H33=0),"",H33*G33*3/2)</f>
        <v>30219.028715583794</v>
      </c>
      <c r="J33" s="244" t="str">
        <f>IF(F33&lt;0,"ACHTUNG: Überstunden",IF(F33&gt;0,"Reserve möglich","OK"))</f>
        <v>ACHTUNG: Überstunden</v>
      </c>
      <c r="K33" s="245"/>
      <c r="L33" s="245"/>
      <c r="M33" s="245"/>
      <c r="N33" s="245"/>
      <c r="O33" s="245"/>
      <c r="P33" s="245"/>
      <c r="Q33" s="246"/>
    </row>
    <row r="34" spans="2:17" ht="42" customHeight="1">
      <c r="B34" s="231" t="s">
        <v>328</v>
      </c>
      <c r="C34" s="232" t="s">
        <v>176</v>
      </c>
      <c r="D34" s="233">
        <f>August!Q12+September!Q13+Oktober!Q13</f>
        <v>21907.87</v>
      </c>
      <c r="E34" s="233">
        <f>EINSTELLUNG!L13+EINSTELLUNG!L14+EINSTELLUNG!L15</f>
        <v>27900</v>
      </c>
      <c r="F34" s="233">
        <f>Oktober!Q15</f>
        <v>-1945.9800000000005</v>
      </c>
      <c r="G34" s="234">
        <f>Oktober!Q42</f>
        <v>11.75175831298033</v>
      </c>
      <c r="H34" s="233">
        <f>MAX(0,-F34)</f>
        <v>1945.9800000000005</v>
      </c>
      <c r="I34" s="235">
        <f>IF(OR(G34=0,H34=0),"",H34*G34*3/2)</f>
        <v>34303.029962840206</v>
      </c>
      <c r="J34" s="236" t="str">
        <f>IF(F34&lt;0,"ACHTUNG: Überstunden",IF(F34&gt;0,"Reserve möglich","OK"))</f>
        <v>ACHTUNG: Überstunden</v>
      </c>
      <c r="K34" s="237"/>
      <c r="L34" s="237"/>
      <c r="M34" s="237"/>
      <c r="N34" s="237"/>
      <c r="O34" s="237"/>
      <c r="P34" s="237"/>
      <c r="Q34" s="238"/>
    </row>
    <row r="35" spans="2:17" ht="42" customHeight="1" thickBot="1">
      <c r="B35" s="247" t="s">
        <v>343</v>
      </c>
      <c r="C35" s="248" t="s">
        <v>344</v>
      </c>
      <c r="D35" s="249">
        <f>November!Q12+Dezember!Q13+E30</f>
        <v>20192.519999999997</v>
      </c>
      <c r="E35" s="249">
        <f>EINSTELLUNG!L16+EINSTELLUNG!L17+I30</f>
        <v>24200</v>
      </c>
      <c r="F35" s="249">
        <f>D35-E35</f>
        <v>-4007.4800000000032</v>
      </c>
      <c r="G35" s="250">
        <f>Dezember!Q42</f>
        <v>12.415484636043391</v>
      </c>
      <c r="H35" s="249">
        <f>MAX(0,-F35)</f>
        <v>4007.4800000000032</v>
      </c>
      <c r="I35" s="251">
        <f>IF(OR(G35=0,H35=0),"",H35*G35*3/2)</f>
        <v>74632.209553876804</v>
      </c>
      <c r="J35" s="252" t="str">
        <f>IF(F35&lt;0,"ACHTUNG: Überstunden",IF(F35&gt;0,"Reserve möglich","OK"))</f>
        <v>ACHTUNG: Überstunden</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OMFdog+hpmJxUg7iF3F0DhGRVo9wSfjraK65hJvRecLud+AwY0Savb73cAwNTHm4DHjESEwUNGsueYsRGNOtqg==" saltValue="jFHZ/77IggcVYXNxdkNuYw=="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opLeftCell="A60" workbookViewId="0">
      <selection activeCell="H70" sqref="H70"/>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KWlIGGr5JJAhR6mVWmtVvNrewfIwm3g64Rx3B0N8kKYcU+2n0c9mmZnfIonwRfwlNm3SmgbH1iqBBJ1jZFtBfA==" saltValue="XbRvr5QjpjgAbMydSO3X4Q==" spinCount="100000" sheet="1" objects="1" scenarios="1"/>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2026-06-19T17:35:54Z</dcterms:modified>
  <cp:category/>
  <cp:contentStatus/>
</cp:coreProperties>
</file>